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pivotCache/pivotCacheRecords5.xml" ContentType="application/vnd.openxmlformats-officedocument.spreadsheetml.pivotCacheRecords+xml"/>
  <Override PartName="/xl/pivotCache/pivotCacheRecords6.xml" ContentType="application/vnd.openxmlformats-officedocument.spreadsheetml.pivotCacheRecords+xml"/>
  <Override PartName="/xl/pivotCache/pivotCacheRecords7.xml" ContentType="application/vnd.openxmlformats-officedocument.spreadsheetml.pivotCacheRecords+xml"/>
  <Override PartName="/xl/pivotTables/pivotTable1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390" tabRatio="847" activeTab="13"/>
  </bookViews>
  <sheets>
    <sheet name="密码说明" sheetId="17" r:id="rId1"/>
    <sheet name="费用分类汇总" sheetId="30" r:id="rId2"/>
    <sheet name="1月" sheetId="24" r:id="rId3"/>
    <sheet name="2月 " sheetId="25" r:id="rId4"/>
    <sheet name="3月" sheetId="26" r:id="rId5"/>
    <sheet name="4月" sheetId="27" r:id="rId6"/>
    <sheet name="5月 " sheetId="28" r:id="rId7"/>
    <sheet name="6月 " sheetId="31" r:id="rId8"/>
    <sheet name="7月" sheetId="33" r:id="rId9"/>
    <sheet name="8月" sheetId="34" r:id="rId10"/>
    <sheet name="9月 " sheetId="35" r:id="rId11"/>
    <sheet name="10月" sheetId="37" r:id="rId12"/>
    <sheet name="工伤离职人员补缴明细" sheetId="39" r:id="rId13"/>
    <sheet name="11月" sheetId="40" r:id="rId14"/>
    <sheet name="Sheet3" sheetId="38" r:id="rId15"/>
    <sheet name="Sheet4" sheetId="41" r:id="rId16"/>
    <sheet name="Sheet1" sheetId="29" state="hidden" r:id="rId17"/>
    <sheet name="Sheet2" sheetId="36" state="hidden" r:id="rId18"/>
  </sheets>
  <externalReferences>
    <externalReference r:id="rId27"/>
    <externalReference r:id="rId28"/>
    <externalReference r:id="rId29"/>
  </externalReferences>
  <definedNames>
    <definedName name="_xlnm._FilterDatabase" localSheetId="2" hidden="1">'1月'!$A$3:$AI$378</definedName>
    <definedName name="_xlnm._FilterDatabase" localSheetId="3" hidden="1">'2月 '!$A$3:$AH$379</definedName>
    <definedName name="_xlnm._FilterDatabase" localSheetId="4" hidden="1">'3月'!$A$3:$AH$404</definedName>
    <definedName name="_xlnm._FilterDatabase" localSheetId="5" hidden="1">'4月'!$A$3:$AH$444</definedName>
    <definedName name="_xlnm._FilterDatabase" localSheetId="6" hidden="1">'5月 '!$A$3:$AH$509</definedName>
    <definedName name="_xlnm._FilterDatabase" localSheetId="7" hidden="1">'6月 '!$A$3:$AH$501</definedName>
    <definedName name="_xlnm._FilterDatabase" localSheetId="8" hidden="1">'7月'!$A$1:$AI$468</definedName>
    <definedName name="_xlnm._FilterDatabase" localSheetId="9" hidden="1">'8月'!$A$1:$AI$483</definedName>
    <definedName name="_xlnm._FilterDatabase" localSheetId="10" hidden="1">'9月 '!$A$1:$AI$497</definedName>
    <definedName name="_xlnm._FilterDatabase" localSheetId="11" hidden="1">'10月'!$A$1:$AJ$487</definedName>
    <definedName name="_xlnm._FilterDatabase" localSheetId="13" hidden="1">'11月'!$A$1:$AH$471</definedName>
    <definedName name="_xlnm.Print_Titles" localSheetId="2">'1月'!$2:$3</definedName>
    <definedName name="_xlnm.Print_Titles" localSheetId="3">'2月 '!$2:$3</definedName>
    <definedName name="_xlnm.Print_Titles" localSheetId="4">'3月'!$2:$3</definedName>
    <definedName name="_xlnm.Print_Titles" localSheetId="5">'4月'!$2:$3</definedName>
    <definedName name="_xlnm.Print_Area" localSheetId="5">'4月'!$A$1:$Z$461</definedName>
    <definedName name="_xlnm.Print_Titles" localSheetId="6">'5月 '!$2:$3</definedName>
    <definedName name="_xlnm.Print_Area" localSheetId="6">'5月 '!$A$1:$Z$478</definedName>
    <definedName name="_xlnm.Print_Titles" localSheetId="7">'6月 '!$2:$3</definedName>
    <definedName name="_xlnm.Print_Area" localSheetId="7">'6月 '!$A$1:$Z$481</definedName>
    <definedName name="_xlnm.Print_Titles" localSheetId="8">'7月'!$2:$3</definedName>
    <definedName name="_xlnm.Print_Area" localSheetId="8">'7月'!$A$1:$Z$485</definedName>
    <definedName name="_xlnm.Print_Titles" localSheetId="9">'8月'!$2:$3</definedName>
    <definedName name="_xlnm.Print_Area" localSheetId="9">'8月'!$A$1:$Z$500</definedName>
    <definedName name="_xlnm.Print_Titles" localSheetId="10">'9月 '!$2:$3</definedName>
    <definedName name="_xlnm.Print_Area" localSheetId="10">'9月 '!$A$1:$Z$514</definedName>
    <definedName name="_xlnm.Print_Titles" localSheetId="11">'10月'!$2:$3</definedName>
    <definedName name="_xlnm.Print_Area" localSheetId="11">'10月'!$A$1:$AC$504</definedName>
    <definedName name="_xlnm.Print_Titles" localSheetId="13">'11月'!$2:$3</definedName>
    <definedName name="_xlnm.Print_Area" localSheetId="13">'11月'!$A$1:$X$488</definedName>
  </definedNames>
  <calcPr calcId="144525"/>
  <pivotCaches>
    <pivotCache cacheId="0" r:id="rId20"/>
    <pivotCache cacheId="1" r:id="rId21"/>
    <pivotCache cacheId="2" r:id="rId22"/>
    <pivotCache cacheId="3" r:id="rId23"/>
    <pivotCache cacheId="4" r:id="rId24"/>
    <pivotCache cacheId="5" r:id="rId25"/>
    <pivotCache cacheId="6" r:id="rId26"/>
  </pivotCaches>
</workbook>
</file>

<file path=xl/comments1.xml><?xml version="1.0" encoding="utf-8"?>
<comments xmlns="http://schemas.openxmlformats.org/spreadsheetml/2006/main">
  <authors>
    <author>MuQun</author>
  </authors>
  <commentList>
    <comment ref="J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1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J1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J1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H1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J1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J1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1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1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H1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外地医保未办停</t>
        </r>
      </text>
    </comment>
    <comment ref="J1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18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2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2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2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J2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J26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J2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2月准备离职</t>
        </r>
      </text>
    </comment>
    <comment ref="J3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332" authorId="0">
      <text>
        <r>
          <rPr>
            <sz val="9"/>
            <rFont val="宋体"/>
            <charset val="134"/>
          </rPr>
          <t>自愿放弃</t>
        </r>
      </text>
    </comment>
    <comment ref="J3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3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3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因个人原因，未能办理归并业务</t>
        </r>
      </text>
    </comment>
    <comment ref="C3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补交10月</t>
        </r>
      </text>
    </comment>
  </commentList>
</comments>
</file>

<file path=xl/comments10.xml><?xml version="1.0" encoding="utf-8"?>
<comments xmlns="http://schemas.openxmlformats.org/spreadsheetml/2006/main">
  <authors>
    <author>MuQun</author>
  </authors>
  <commentList>
    <comment ref="I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G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工伤办理中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I1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20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6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67" authorId="0">
      <text>
        <r>
          <rPr>
            <sz val="9"/>
            <rFont val="宋体"/>
            <charset val="134"/>
          </rPr>
          <t>自愿放弃</t>
        </r>
      </text>
    </comment>
    <comment ref="I2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304" authorId="0">
      <text>
        <r>
          <rPr>
            <sz val="9"/>
            <rFont val="宋体"/>
            <charset val="134"/>
          </rPr>
          <t>自愿放弃</t>
        </r>
      </text>
    </comment>
    <comment ref="I3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本人嫌麻烦，不交了</t>
        </r>
      </text>
    </comment>
    <comment ref="I33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3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元元：此人为模具维修岗位，7月公积金调整为3180</t>
        </r>
      </text>
    </comment>
    <comment ref="F3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</t>
        </r>
      </text>
    </comment>
    <comment ref="G3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</t>
        </r>
      </text>
    </comment>
    <comment ref="I3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3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</t>
        </r>
      </text>
    </comment>
    <comment ref="G3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
</t>
        </r>
      </text>
    </comment>
    <comment ref="I3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
</t>
        </r>
      </text>
    </comment>
    <comment ref="I3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3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10月新增</t>
        </r>
      </text>
    </comment>
    <comment ref="I3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7月开户，7-9月费用自行承担。</t>
        </r>
      </text>
    </comment>
    <comment ref="F3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I398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F40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
本人要求不补缴</t>
        </r>
      </text>
    </comment>
    <comment ref="F4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
需补交</t>
        </r>
      </text>
    </comment>
    <comment ref="I407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F4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</t>
        </r>
      </text>
    </comment>
    <comment ref="G4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</t>
        </r>
      </text>
    </comment>
    <comment ref="H4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原单位未办理多重关系归并，9月未办理，10月参保</t>
        </r>
      </text>
    </comment>
    <comment ref="I421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422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423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426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4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</t>
        </r>
      </text>
    </comment>
    <comment ref="I4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9月学生转正式</t>
        </r>
      </text>
    </comment>
    <comment ref="H44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存在多重关系未规并，11月缴纳</t>
        </r>
      </text>
    </comment>
    <comment ref="G4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</t>
        </r>
      </text>
    </comment>
    <comment ref="F4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个人已在保定参保灵活就业，2023年1月新参</t>
        </r>
      </text>
    </comment>
    <comment ref="G4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4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F4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</t>
        </r>
      </text>
    </comment>
    <comment ref="G4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</t>
        </r>
      </text>
    </comment>
    <comment ref="H4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</t>
        </r>
      </text>
    </comment>
    <comment ref="G47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10月提离职，居民医疗未解除</t>
        </r>
      </text>
    </comment>
    <comment ref="F4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H4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
</t>
        </r>
      </text>
    </comment>
    <comment ref="F4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F47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G47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10月提离职，居民医疗未解除</t>
        </r>
      </text>
    </comment>
    <comment ref="H4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原单位需做多重关系归并，11月参保</t>
        </r>
      </text>
    </comment>
    <comment ref="F4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H4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G4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居民医疗未解除</t>
        </r>
      </text>
    </comment>
    <comment ref="F4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离职补缴</t>
        </r>
      </text>
    </comment>
    <comment ref="I5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9月离职</t>
        </r>
      </text>
    </comment>
    <comment ref="I5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9月离职</t>
        </r>
      </text>
    </comment>
    <comment ref="F5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9月离职</t>
        </r>
      </text>
    </comment>
    <comment ref="G5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9月离职</t>
        </r>
      </text>
    </comment>
    <comment ref="H5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9月离职</t>
        </r>
      </text>
    </comment>
    <comment ref="I5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5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9月调出</t>
        </r>
      </text>
    </comment>
    <comment ref="G5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9月调出</t>
        </r>
      </text>
    </comment>
    <comment ref="H5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9月调出</t>
        </r>
      </text>
    </comment>
    <comment ref="I5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9月调出</t>
        </r>
      </text>
    </comment>
    <comment ref="F5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年龄大，外地户口，不在本地缴纳</t>
        </r>
      </text>
    </comment>
    <comment ref="G5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外地户口，年龄大</t>
        </r>
      </text>
    </comment>
    <comment ref="H5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外地户口，年龄大</t>
        </r>
      </text>
    </comment>
    <comment ref="I5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年龄大，放弃缴纳</t>
        </r>
      </text>
    </comment>
    <comment ref="I5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3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H5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原单位未办理多重关系归并，9月未办理，10月参保</t>
        </r>
      </text>
    </comment>
  </commentList>
</comments>
</file>

<file path=xl/comments11.xml><?xml version="1.0" encoding="utf-8"?>
<comments xmlns="http://schemas.openxmlformats.org/spreadsheetml/2006/main">
  <authors>
    <author>MuQun</author>
  </authors>
  <commentList>
    <comment ref="I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G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工伤办理中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I1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20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66" authorId="0">
      <text>
        <r>
          <rPr>
            <sz val="9"/>
            <rFont val="宋体"/>
            <charset val="134"/>
          </rPr>
          <t>自愿放弃</t>
        </r>
      </text>
    </comment>
    <comment ref="I2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303" authorId="0">
      <text>
        <r>
          <rPr>
            <sz val="9"/>
            <rFont val="宋体"/>
            <charset val="134"/>
          </rPr>
          <t>自愿放弃,11月申请缴纳</t>
        </r>
      </text>
    </comment>
    <comment ref="I3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本人嫌麻烦，不交了</t>
        </r>
      </text>
    </comment>
    <comment ref="I3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元元：此人为模具维修岗位，7月公积金调整为3180</t>
        </r>
      </text>
    </comment>
    <comment ref="I37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3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10月新增</t>
        </r>
      </text>
    </comment>
    <comment ref="F3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I392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F39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
本人要求不补缴</t>
        </r>
      </text>
    </comment>
    <comment ref="F4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
需补交</t>
        </r>
      </text>
    </comment>
    <comment ref="I412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413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F4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11月离职</t>
        </r>
      </text>
    </comment>
    <comment ref="G4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11月离职</t>
        </r>
      </text>
    </comment>
    <comment ref="I4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11月离职</t>
        </r>
      </text>
    </comment>
    <comment ref="I416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4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9月学生转正式</t>
        </r>
      </text>
    </comment>
    <comment ref="F43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11月离职</t>
        </r>
      </text>
    </comment>
    <comment ref="G43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11月离职</t>
        </r>
      </text>
    </comment>
    <comment ref="I43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11月提交离职</t>
        </r>
      </text>
    </comment>
    <comment ref="I4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4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</t>
        </r>
      </text>
    </comment>
    <comment ref="F4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个人已在保定参保灵活就业，2023年1月新参</t>
        </r>
      </text>
    </comment>
    <comment ref="G4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4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F4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H4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
</t>
        </r>
      </text>
    </comment>
    <comment ref="F45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F4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G4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10月提离职，居民医疗未解除</t>
        </r>
      </text>
    </comment>
    <comment ref="H46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原单位需做多重关系归并，11月参保</t>
        </r>
      </text>
    </comment>
    <comment ref="F4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H4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F4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</t>
        </r>
      </text>
    </comment>
    <comment ref="G4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</t>
        </r>
      </text>
    </comment>
    <comment ref="H4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</t>
        </r>
      </text>
    </comment>
    <comment ref="F4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</t>
        </r>
      </text>
    </comment>
    <comment ref="G4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</t>
        </r>
      </text>
    </comment>
    <comment ref="H4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原单位未办理多重关系归并，9月未办理，10月参保</t>
        </r>
      </text>
    </comment>
    <comment ref="F4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</t>
        </r>
      </text>
    </comment>
    <comment ref="G4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
</t>
        </r>
      </text>
    </comment>
    <comment ref="I4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
</t>
        </r>
      </text>
    </comment>
    <comment ref="F4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</t>
        </r>
      </text>
    </comment>
    <comment ref="G4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</t>
        </r>
      </text>
    </comment>
    <comment ref="I4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4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居民医疗未解除</t>
        </r>
      </text>
    </comment>
    <comment ref="G4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10月提离职，居民医疗未解除</t>
        </r>
      </text>
    </comment>
    <comment ref="I497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49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7月开户，7-9月费用自行承担。</t>
        </r>
      </text>
    </comment>
    <comment ref="I5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</t>
        </r>
      </text>
    </comment>
    <comment ref="I506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H5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原单位需做多重关系归并，11月参保</t>
        </r>
      </text>
    </comment>
    <comment ref="I5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11月提交离职</t>
        </r>
      </text>
    </comment>
  </commentList>
</comments>
</file>

<file path=xl/comments12.xml><?xml version="1.0" encoding="utf-8"?>
<comments xmlns="http://schemas.openxmlformats.org/spreadsheetml/2006/main">
  <authors>
    <author>MuQun</author>
  </authors>
  <commentList>
    <comment ref="G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预估数</t>
        </r>
      </text>
    </comment>
    <comment ref="N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预估数</t>
        </r>
      </text>
    </comment>
  </commentList>
</comments>
</file>

<file path=xl/comments2.xml><?xml version="1.0" encoding="utf-8"?>
<comments xmlns="http://schemas.openxmlformats.org/spreadsheetml/2006/main">
  <authors>
    <author>MuQun</author>
  </authors>
  <commentList>
    <comment ref="J1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J1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J1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J1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H1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J1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J17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1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17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H1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外地医保未办停</t>
        </r>
      </text>
    </comment>
    <comment ref="J1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1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23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24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3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319" authorId="0">
      <text>
        <r>
          <rPr>
            <sz val="9"/>
            <rFont val="宋体"/>
            <charset val="134"/>
          </rPr>
          <t>自愿放弃</t>
        </r>
      </text>
    </comment>
    <comment ref="J33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34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J34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J34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J4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J42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H422" authorId="0">
      <text>
        <r>
          <rPr>
            <sz val="9"/>
            <rFont val="宋体"/>
            <charset val="134"/>
          </rPr>
          <t>自行办理停保</t>
        </r>
      </text>
    </comment>
    <comment ref="J4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自动放弃</t>
        </r>
      </text>
    </comment>
    <comment ref="J4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2月准备离职</t>
        </r>
      </text>
    </comment>
  </commentList>
</comments>
</file>

<file path=xl/comments3.xml><?xml version="1.0" encoding="utf-8"?>
<comments xmlns="http://schemas.openxmlformats.org/spreadsheetml/2006/main">
  <authors>
    <author>MuQun</author>
  </authors>
  <commentList>
    <comment ref="J1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H1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工伤办理中</t>
        </r>
      </text>
    </comment>
    <comment ref="J1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J1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J1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H1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J1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H1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外地医保未办停</t>
        </r>
      </text>
    </comment>
    <comment ref="J17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2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2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3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309" authorId="0">
      <text>
        <r>
          <rPr>
            <sz val="9"/>
            <rFont val="宋体"/>
            <charset val="134"/>
          </rPr>
          <t>自愿放弃</t>
        </r>
      </text>
    </comment>
    <comment ref="J3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3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J3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J3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C3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只交工伤</t>
        </r>
      </text>
    </comment>
  </commentList>
</comments>
</file>

<file path=xl/comments4.xml><?xml version="1.0" encoding="utf-8"?>
<comments xmlns="http://schemas.openxmlformats.org/spreadsheetml/2006/main">
  <authors>
    <author>MuQun</author>
  </authors>
  <commentList>
    <comment ref="J1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H1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工伤办理中</t>
        </r>
      </text>
    </comment>
    <comment ref="J1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J1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J14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H1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J1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H1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外地医保未办停</t>
        </r>
      </text>
    </comment>
    <comment ref="J1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2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2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2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293" authorId="0">
      <text>
        <r>
          <rPr>
            <sz val="9"/>
            <rFont val="宋体"/>
            <charset val="134"/>
          </rPr>
          <t>自愿放弃</t>
        </r>
      </text>
    </comment>
    <comment ref="J3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31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J3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J3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C3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只交工伤</t>
        </r>
      </text>
    </comment>
    <comment ref="J346" authorId="0">
      <text>
        <r>
          <rPr>
            <sz val="9"/>
            <rFont val="宋体"/>
            <charset val="134"/>
          </rPr>
          <t>自愿放弃</t>
        </r>
      </text>
    </comment>
    <comment ref="H4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因个人原因未办理暂停</t>
        </r>
      </text>
    </comment>
    <comment ref="J4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双方协商，4月缴纳</t>
        </r>
      </text>
    </comment>
    <comment ref="C43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离职</t>
        </r>
      </text>
    </comment>
    <comment ref="C4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离职</t>
        </r>
      </text>
    </comment>
    <comment ref="C44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离职</t>
        </r>
      </text>
    </comment>
  </commentList>
</comments>
</file>

<file path=xl/comments5.xml><?xml version="1.0" encoding="utf-8"?>
<comments xmlns="http://schemas.openxmlformats.org/spreadsheetml/2006/main">
  <authors>
    <author>MuQun</author>
  </authors>
  <commentList>
    <comment ref="I1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G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工伤办理中</t>
        </r>
      </text>
    </comment>
    <comment ref="I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I1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4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4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4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G16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外地医保未办停</t>
        </r>
      </text>
    </comment>
    <comment ref="I1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88" authorId="0">
      <text>
        <r>
          <rPr>
            <sz val="9"/>
            <rFont val="宋体"/>
            <charset val="134"/>
          </rPr>
          <t>自愿放弃</t>
        </r>
      </text>
    </comment>
    <comment ref="I30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3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3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336" authorId="0">
      <text>
        <r>
          <rPr>
            <sz val="9"/>
            <rFont val="宋体"/>
            <charset val="134"/>
          </rPr>
          <t>自愿放弃</t>
        </r>
      </text>
    </comment>
    <comment ref="I3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自愿不交</t>
        </r>
      </text>
    </comment>
    <comment ref="I34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本人嫌麻烦，不交了</t>
        </r>
      </text>
    </comment>
    <comment ref="F4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因个人未暂停参保，下月交</t>
        </r>
      </text>
    </comment>
    <comment ref="H4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因个人未暂停参保，下月交</t>
        </r>
      </text>
    </comment>
    <comment ref="H44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因个人暂停领取失业保险业务未办理清楚，本业无法新增</t>
        </r>
      </text>
    </comment>
    <comment ref="C449" authorId="0">
      <text>
        <r>
          <rPr>
            <b/>
            <sz val="9"/>
            <rFont val="宋体"/>
            <charset val="134"/>
          </rPr>
          <t>MuQun:补缴4月份</t>
        </r>
      </text>
    </comment>
    <comment ref="C4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离职</t>
        </r>
      </text>
    </comment>
    <comment ref="C4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离职</t>
        </r>
      </text>
    </comment>
    <comment ref="C4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离职</t>
        </r>
      </text>
    </comment>
    <comment ref="I49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双方协商，4月缴纳</t>
        </r>
      </text>
    </comment>
  </commentList>
</comments>
</file>

<file path=xl/comments6.xml><?xml version="1.0" encoding="utf-8"?>
<comments xmlns="http://schemas.openxmlformats.org/spreadsheetml/2006/main">
  <authors>
    <author>MuQun</author>
  </authors>
  <commentList>
    <comment ref="I1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G1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工伤办理中</t>
        </r>
      </text>
    </comment>
    <comment ref="I1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I1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4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4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G16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外地医保未办停</t>
        </r>
      </text>
    </comment>
    <comment ref="I1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84" authorId="0">
      <text>
        <r>
          <rPr>
            <sz val="9"/>
            <rFont val="宋体"/>
            <charset val="134"/>
          </rPr>
          <t>自愿放弃</t>
        </r>
      </text>
    </comment>
    <comment ref="I29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30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30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328" authorId="0">
      <text>
        <r>
          <rPr>
            <sz val="9"/>
            <rFont val="宋体"/>
            <charset val="134"/>
          </rPr>
          <t>自愿放弃</t>
        </r>
      </text>
    </comment>
    <comment ref="I3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自愿不交</t>
        </r>
      </text>
    </comment>
    <comment ref="I3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本人嫌麻烦，不交了</t>
        </r>
      </text>
    </comment>
    <comment ref="C3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6月离职</t>
        </r>
      </text>
    </comment>
    <comment ref="C3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6月离职</t>
        </r>
      </text>
    </comment>
    <comment ref="F3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本月离职</t>
        </r>
      </text>
    </comment>
    <comment ref="C415" authorId="0">
      <text>
        <r>
          <rPr>
            <b/>
            <sz val="9"/>
            <rFont val="宋体"/>
            <charset val="134"/>
          </rPr>
          <t>MuQun:6月2日离职</t>
        </r>
      </text>
    </comment>
    <comment ref="H4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因个人暂停领取失业保险业务未办理清楚，本业无法新增，6月新增</t>
        </r>
      </text>
    </comment>
    <comment ref="C5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6月离职</t>
        </r>
      </text>
    </comment>
    <comment ref="F5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本月离职</t>
        </r>
      </text>
    </comment>
  </commentList>
</comments>
</file>

<file path=xl/comments7.xml><?xml version="1.0" encoding="utf-8"?>
<comments xmlns="http://schemas.openxmlformats.org/spreadsheetml/2006/main">
  <authors>
    <author>MuQun</author>
  </authors>
  <commentList>
    <comment ref="I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G1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工伤办理中</t>
        </r>
      </text>
    </comment>
    <comment ref="I1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I1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3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1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7月4日离职</t>
        </r>
      </text>
    </comment>
    <comment ref="G1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3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80" authorId="0">
      <text>
        <r>
          <rPr>
            <sz val="9"/>
            <rFont val="宋体"/>
            <charset val="134"/>
          </rPr>
          <t>自愿放弃</t>
        </r>
      </text>
    </comment>
    <comment ref="I2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9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3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323" authorId="0">
      <text>
        <r>
          <rPr>
            <sz val="9"/>
            <rFont val="宋体"/>
            <charset val="134"/>
          </rPr>
          <t>自愿放弃</t>
        </r>
      </text>
    </comment>
    <comment ref="I3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本人嫌麻烦，不交了</t>
        </r>
      </text>
    </comment>
    <comment ref="I3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自愿不交</t>
        </r>
      </text>
    </comment>
    <comment ref="I3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元元：此人为模具维修岗位，7月公积金调整为3180</t>
        </r>
      </text>
    </comment>
    <comment ref="I37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自愿不交</t>
        </r>
      </text>
    </comment>
    <comment ref="I3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7月离职不交公积金</t>
        </r>
      </text>
    </comment>
    <comment ref="F4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年龄大，外地户口，不在本地缴纳</t>
        </r>
      </text>
    </comment>
    <comment ref="F4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7月2日离职</t>
        </r>
      </text>
    </comment>
    <comment ref="F44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个人原因未办理暂停，8月缴费</t>
        </r>
      </text>
    </comment>
    <comment ref="G44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个人原因未办理暂停，8月缴费
</t>
        </r>
      </text>
    </comment>
    <comment ref="H44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个人原因未办理暂停，8月缴费
</t>
        </r>
      </text>
    </comment>
    <comment ref="F44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I4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7月开户，7-9月费用自行承担。</t>
        </r>
      </text>
    </comment>
    <comment ref="F4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F4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7月离职</t>
        </r>
      </text>
    </comment>
    <comment ref="F4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7月离职</t>
        </r>
      </text>
    </comment>
    <comment ref="F46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F4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F46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C488" authorId="0">
      <text>
        <r>
          <rPr>
            <b/>
            <sz val="9"/>
            <rFont val="宋体"/>
            <charset val="134"/>
          </rPr>
          <t>MuQun:6月2日离职</t>
        </r>
      </text>
    </comment>
    <comment ref="C4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6月离职</t>
        </r>
      </text>
    </comment>
    <comment ref="F4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本月离职</t>
        </r>
      </text>
    </comment>
    <comment ref="C4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6月离职</t>
        </r>
      </text>
    </comment>
    <comment ref="I49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自愿不交</t>
        </r>
      </text>
    </comment>
  </commentList>
</comments>
</file>

<file path=xl/comments8.xml><?xml version="1.0" encoding="utf-8"?>
<comments xmlns="http://schemas.openxmlformats.org/spreadsheetml/2006/main">
  <authors>
    <author>MuQun</author>
  </authors>
  <commentList>
    <comment ref="I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G10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工伤办理中</t>
        </r>
      </text>
    </comment>
    <comment ref="I10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I1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2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75" authorId="0">
      <text>
        <r>
          <rPr>
            <sz val="9"/>
            <rFont val="宋体"/>
            <charset val="134"/>
          </rPr>
          <t>自愿放弃</t>
        </r>
      </text>
    </comment>
    <comment ref="I2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2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8月离职，不交保险</t>
        </r>
      </text>
    </comment>
    <comment ref="I2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317" authorId="0">
      <text>
        <r>
          <rPr>
            <sz val="9"/>
            <rFont val="宋体"/>
            <charset val="134"/>
          </rPr>
          <t>自愿放弃</t>
        </r>
      </text>
    </comment>
    <comment ref="I3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本人嫌麻烦，不交了</t>
        </r>
      </text>
    </comment>
    <comment ref="I3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元元：此人为模具维修岗位，7月公积金调整为3180</t>
        </r>
      </text>
    </comment>
    <comment ref="I3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40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年龄大，外地户口，不在本地缴纳</t>
        </r>
      </text>
    </comment>
    <comment ref="I40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年龄大，放弃缴纳</t>
        </r>
      </text>
    </comment>
    <comment ref="I4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4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I4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7月开户，7-9月费用自行承担。</t>
        </r>
      </text>
    </comment>
    <comment ref="F4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F4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F4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F44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F4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H4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H4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原单位未办理多重关系归并，9月参保</t>
        </r>
      </text>
    </comment>
    <comment ref="F4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G4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H4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F4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H4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F50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7月4日离职</t>
        </r>
      </text>
    </comment>
    <comment ref="F5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7月2日离职</t>
        </r>
      </text>
    </comment>
    <comment ref="F5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个人原因未办理暂停，8月缴费</t>
        </r>
      </text>
    </comment>
    <comment ref="G5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个人原因未办理暂停，8月缴费
</t>
        </r>
      </text>
    </comment>
    <comment ref="H5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个人原因未办理暂停，8月缴费
</t>
        </r>
      </text>
    </comment>
    <comment ref="F5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7月离职</t>
        </r>
      </text>
    </comment>
    <comment ref="F5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7月离职</t>
        </r>
      </text>
    </comment>
    <comment ref="I5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7月离职不交公积金</t>
        </r>
      </text>
    </comment>
    <comment ref="I51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自愿不交</t>
        </r>
      </text>
    </comment>
    <comment ref="I5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自愿不交</t>
        </r>
      </text>
    </comment>
  </commentList>
</comments>
</file>

<file path=xl/comments9.xml><?xml version="1.0" encoding="utf-8"?>
<comments xmlns="http://schemas.openxmlformats.org/spreadsheetml/2006/main">
  <authors>
    <author>MuQun</author>
  </authors>
  <commentList>
    <comment ref="I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G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工伤办理中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I1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20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70" authorId="0">
      <text>
        <r>
          <rPr>
            <sz val="9"/>
            <rFont val="宋体"/>
            <charset val="134"/>
          </rPr>
          <t>自愿放弃</t>
        </r>
      </text>
    </comment>
    <comment ref="I2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F2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9月离职</t>
        </r>
      </text>
    </comment>
    <comment ref="G2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9月离职</t>
        </r>
      </text>
    </comment>
    <comment ref="H2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9月离职</t>
        </r>
      </text>
    </comment>
    <comment ref="I2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2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9月调出</t>
        </r>
      </text>
    </comment>
    <comment ref="G2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9月调出</t>
        </r>
      </text>
    </comment>
    <comment ref="H2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9月调出</t>
        </r>
      </text>
    </comment>
    <comment ref="I2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9月调出</t>
        </r>
      </text>
    </comment>
    <comment ref="I2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310" authorId="0">
      <text>
        <r>
          <rPr>
            <sz val="9"/>
            <rFont val="宋体"/>
            <charset val="134"/>
          </rPr>
          <t>自愿放弃</t>
        </r>
      </text>
    </comment>
    <comment ref="I3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1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本人嫌麻烦，不交了</t>
        </r>
      </text>
    </comment>
    <comment ref="I32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9月离职</t>
        </r>
      </text>
    </comment>
    <comment ref="I3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9月离职</t>
        </r>
      </text>
    </comment>
    <comment ref="I3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元元：此人为模具维修岗位，7月公积金调整为3180</t>
        </r>
      </text>
    </comment>
    <comment ref="I3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3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年龄大，外地户口，不在本地缴纳</t>
        </r>
      </text>
    </comment>
    <comment ref="G3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外地户口，年龄大</t>
        </r>
      </text>
    </comment>
    <comment ref="H3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外地户口，年龄大</t>
        </r>
      </text>
    </comment>
    <comment ref="I3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年龄大，放弃缴纳</t>
        </r>
      </text>
    </comment>
    <comment ref="I3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4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I4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7月开户，7-9月费用自行承担。</t>
        </r>
      </text>
    </comment>
    <comment ref="F4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F4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
本人要求不补缴</t>
        </r>
      </text>
    </comment>
    <comment ref="F4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
需补交</t>
        </r>
      </text>
    </comment>
    <comment ref="F4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H4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H4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原单位未办理多重关系归并，9月未办理，10月参保</t>
        </r>
      </text>
    </comment>
    <comment ref="I4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9月学生转正式</t>
        </r>
      </text>
    </comment>
    <comment ref="F4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H4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H4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存在多重关系违规并，10月缴纳</t>
        </r>
      </text>
    </comment>
    <comment ref="G4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</t>
        </r>
      </text>
    </comment>
    <comment ref="F4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个人已在保定参保灵活就业，2023年1月新参</t>
        </r>
      </text>
    </comment>
    <comment ref="G4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4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F5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G5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H5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F5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8月离职，不交保险</t>
        </r>
      </text>
    </comment>
    <comment ref="I5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9月5日离职，不交</t>
        </r>
      </text>
    </comment>
    <comment ref="I5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54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I54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</commentList>
</comments>
</file>

<file path=xl/sharedStrings.xml><?xml version="1.0" encoding="utf-8"?>
<sst xmlns="http://schemas.openxmlformats.org/spreadsheetml/2006/main" count="25314" uniqueCount="1563">
  <si>
    <t>说明：</t>
  </si>
  <si>
    <t>1、各sheet表密码为月份*3，如111,222.。。。</t>
  </si>
  <si>
    <t>2、保护状态下可正常进行筛选、排序、透视表等操作，不可进行删除行列或编辑</t>
  </si>
  <si>
    <t>科目分类</t>
  </si>
  <si>
    <t>4月</t>
  </si>
  <si>
    <t>5月</t>
  </si>
  <si>
    <t>6月</t>
  </si>
  <si>
    <t>7月</t>
  </si>
  <si>
    <t>求和项:总合计</t>
  </si>
  <si>
    <t>福利费用+综合</t>
  </si>
  <si>
    <t>管理费用+安技</t>
  </si>
  <si>
    <t>管理费用+财务</t>
  </si>
  <si>
    <t>管理费用+生产管理部</t>
  </si>
  <si>
    <t>管理费用+综合</t>
  </si>
  <si>
    <t>管理费用+总经办</t>
  </si>
  <si>
    <t>生产成本+底座模块化组装工序</t>
  </si>
  <si>
    <t>生产成本+电泳工序</t>
  </si>
  <si>
    <t>生产成本+发泡工序</t>
  </si>
  <si>
    <t>生产成本+缝纫工序</t>
  </si>
  <si>
    <t>生产成本+焊接工序</t>
  </si>
  <si>
    <t>生产成本+喷涂工序</t>
  </si>
  <si>
    <t>生产成本+弯管冲压工序</t>
  </si>
  <si>
    <t>生产成本+注塑工序</t>
  </si>
  <si>
    <t>生产成本+组装</t>
  </si>
  <si>
    <t>生产成本+座椅总装工序</t>
  </si>
  <si>
    <t>销售费用+销售</t>
  </si>
  <si>
    <t>研发费用+研发</t>
  </si>
  <si>
    <t>制造费用+底座模块化组装工序</t>
  </si>
  <si>
    <t>制造费用+发泡工序</t>
  </si>
  <si>
    <t>制造费用+缝纫工序</t>
  </si>
  <si>
    <t>制造费用+焊接工序</t>
  </si>
  <si>
    <t>制造费用+喷涂工序</t>
  </si>
  <si>
    <t>制造费用+弯管冲压工序</t>
  </si>
  <si>
    <t>制造费用+注塑工序</t>
  </si>
  <si>
    <t>制造费用+组装</t>
  </si>
  <si>
    <t>制造费用+座椅</t>
  </si>
  <si>
    <t>总计</t>
  </si>
  <si>
    <t>8月</t>
  </si>
  <si>
    <t>9月</t>
  </si>
  <si>
    <t>10月</t>
  </si>
  <si>
    <t>11月</t>
  </si>
  <si>
    <t>12月</t>
  </si>
  <si>
    <t>科目分类2</t>
  </si>
  <si>
    <t>求和项:合计</t>
  </si>
  <si>
    <t>求和项：补缴</t>
  </si>
  <si>
    <t>合计</t>
  </si>
  <si>
    <t>管理费用+安环科</t>
  </si>
  <si>
    <t>管理费用+财务管理部</t>
  </si>
  <si>
    <t>管理费用+骨架</t>
  </si>
  <si>
    <t>管理费用+后视镜</t>
  </si>
  <si>
    <t>生产成本+底座装配车间</t>
  </si>
  <si>
    <t>管理费用+总经理室</t>
  </si>
  <si>
    <t>管理费用+座椅</t>
  </si>
  <si>
    <t>生产成本+冲压弯管车间</t>
  </si>
  <si>
    <t>生产成本+电泳车间</t>
  </si>
  <si>
    <t>生产成本+后视镜车间</t>
  </si>
  <si>
    <t>生产成本+发泡车间</t>
  </si>
  <si>
    <t>生产成本+缝纫车间</t>
  </si>
  <si>
    <t>生产成本+焊接车间</t>
  </si>
  <si>
    <t>生产成本+注塑车间</t>
  </si>
  <si>
    <t>生产成本+座椅总装车间</t>
  </si>
  <si>
    <t>制造费用+底座装配车间</t>
  </si>
  <si>
    <t>制造费用+电泳工序</t>
  </si>
  <si>
    <t>制造费用+电泳车间</t>
  </si>
  <si>
    <t>制造费用+后视镜车间</t>
  </si>
  <si>
    <t>制造费用+发泡车间</t>
  </si>
  <si>
    <t>制造费用+缝纫车间</t>
  </si>
  <si>
    <t>制造费用+焊接车间</t>
  </si>
  <si>
    <t>制造费用+注塑车间</t>
  </si>
  <si>
    <t>制造费用+座椅总装车间</t>
  </si>
  <si>
    <t>河北光华荣昌2022年1月份公司社保缴费明细</t>
  </si>
  <si>
    <t>序号</t>
  </si>
  <si>
    <t>所属部门</t>
  </si>
  <si>
    <t>姓名</t>
  </si>
  <si>
    <t>身份证号</t>
  </si>
  <si>
    <t>缴费基数</t>
  </si>
  <si>
    <t>单位缴纳部分</t>
  </si>
  <si>
    <t>个人缴纳部分</t>
  </si>
  <si>
    <t>总合计</t>
  </si>
  <si>
    <t>备注</t>
  </si>
  <si>
    <t>工伤</t>
  </si>
  <si>
    <t>养老</t>
  </si>
  <si>
    <t>失业</t>
  </si>
  <si>
    <t>医疗</t>
  </si>
  <si>
    <t>大额医疗</t>
  </si>
  <si>
    <t>公积金</t>
  </si>
  <si>
    <t>工伤保险
（1.8%）</t>
  </si>
  <si>
    <t>养老保险
（16%）</t>
  </si>
  <si>
    <t>失业保险
（0.7%）</t>
  </si>
  <si>
    <t>医疗保险
（8%）</t>
  </si>
  <si>
    <t>大额医疗补助</t>
  </si>
  <si>
    <t>工伤
（0%）</t>
  </si>
  <si>
    <t>养老
（8%）</t>
  </si>
  <si>
    <t>失业
（0.3%）</t>
  </si>
  <si>
    <t>医疗
（2%）</t>
  </si>
  <si>
    <t>总经理室</t>
  </si>
  <si>
    <t>刘思含</t>
  </si>
  <si>
    <t>120104199211167644</t>
  </si>
  <si>
    <t>制造技术部</t>
  </si>
  <si>
    <t>程丽宇</t>
  </si>
  <si>
    <t>13098319921211502X</t>
  </si>
  <si>
    <t>吕家兴</t>
  </si>
  <si>
    <t>130921199410200816</t>
  </si>
  <si>
    <t>技术质量部</t>
  </si>
  <si>
    <t>陈浩</t>
  </si>
  <si>
    <t>130983199205073036</t>
  </si>
  <si>
    <t>冯亮亮</t>
  </si>
  <si>
    <t>131126199105053011</t>
  </si>
  <si>
    <t>王文乐</t>
  </si>
  <si>
    <t>130923198801132214</t>
  </si>
  <si>
    <t>翟福芹</t>
  </si>
  <si>
    <t>130983198709010026</t>
  </si>
  <si>
    <t>刘刚</t>
  </si>
  <si>
    <t>130322198306010034</t>
  </si>
  <si>
    <t>范瑶臣</t>
  </si>
  <si>
    <t>130983198801080916</t>
  </si>
  <si>
    <t>王巨云</t>
  </si>
  <si>
    <t>132930196410261613</t>
  </si>
  <si>
    <t>刘荣浩</t>
  </si>
  <si>
    <t>130983198805050714</t>
  </si>
  <si>
    <t>李兴宇</t>
  </si>
  <si>
    <t>130924199709073216</t>
  </si>
  <si>
    <t>张海勇</t>
  </si>
  <si>
    <t>130927200009071513</t>
  </si>
  <si>
    <t>焊接工序</t>
  </si>
  <si>
    <t>邓振明</t>
  </si>
  <si>
    <t>130983198608081618</t>
  </si>
  <si>
    <t>刘建群</t>
  </si>
  <si>
    <t>132930199312191811</t>
  </si>
  <si>
    <t>王长浩</t>
  </si>
  <si>
    <t>130983199004072213</t>
  </si>
  <si>
    <t>王旗</t>
  </si>
  <si>
    <t>130983199904201113</t>
  </si>
  <si>
    <t>张建江</t>
  </si>
  <si>
    <t>130983198806125319</t>
  </si>
  <si>
    <t>邓春博</t>
  </si>
  <si>
    <t>130983198703101672</t>
  </si>
  <si>
    <t>商木刚</t>
  </si>
  <si>
    <t>130983198801222216</t>
  </si>
  <si>
    <t>商鹏雨</t>
  </si>
  <si>
    <t>130983200204212415</t>
  </si>
  <si>
    <t>姚建坡</t>
  </si>
  <si>
    <t>130983198704102212</t>
  </si>
  <si>
    <t>赵学超</t>
  </si>
  <si>
    <t>132930197712021812</t>
  </si>
  <si>
    <t>综合管理部</t>
  </si>
  <si>
    <t>刘新杰</t>
  </si>
  <si>
    <t>131127198502155240</t>
  </si>
  <si>
    <t>姜桂梅</t>
  </si>
  <si>
    <t>132930197612023060</t>
  </si>
  <si>
    <t>蔺元元</t>
  </si>
  <si>
    <t>130621199101181862</t>
  </si>
  <si>
    <t>赵金旺</t>
  </si>
  <si>
    <t>130983198402241612</t>
  </si>
  <si>
    <t>宋清镇</t>
  </si>
  <si>
    <t>130983199302214515</t>
  </si>
  <si>
    <t>刘士明</t>
  </si>
  <si>
    <t>230403198803040816</t>
  </si>
  <si>
    <t>吴燕霞</t>
  </si>
  <si>
    <t>330424198608101420</t>
  </si>
  <si>
    <t>杨亚琼</t>
  </si>
  <si>
    <t>132930197702281821</t>
  </si>
  <si>
    <t>房珍珍</t>
  </si>
  <si>
    <t>130434199107160529</t>
  </si>
  <si>
    <t>销售管理部</t>
  </si>
  <si>
    <t>刘增莲</t>
  </si>
  <si>
    <t>130925198802085221</t>
  </si>
  <si>
    <t>生产管理部</t>
  </si>
  <si>
    <t>孟令潇</t>
  </si>
  <si>
    <t>130983199804045344</t>
  </si>
  <si>
    <t>座椅总装工序</t>
  </si>
  <si>
    <t>李鹏</t>
  </si>
  <si>
    <t>130983199309021812</t>
  </si>
  <si>
    <t>销售驻外</t>
  </si>
  <si>
    <t>王献文</t>
  </si>
  <si>
    <t>370784198009176412</t>
  </si>
  <si>
    <t>徐健</t>
  </si>
  <si>
    <t>370782199111111617</t>
  </si>
  <si>
    <t>惠希顺</t>
  </si>
  <si>
    <t>371323198202043132</t>
  </si>
  <si>
    <t>徐繁华</t>
  </si>
  <si>
    <t>370782198008293673</t>
  </si>
  <si>
    <t>张淑伟</t>
  </si>
  <si>
    <t>370782198903151858</t>
  </si>
  <si>
    <t>财务管理部</t>
  </si>
  <si>
    <t>吴如霞</t>
  </si>
  <si>
    <t>130983198609162225</t>
  </si>
  <si>
    <t>张如燕</t>
  </si>
  <si>
    <t>132930197709061629</t>
  </si>
  <si>
    <t>张亚婷</t>
  </si>
  <si>
    <t>132930199311021124</t>
  </si>
  <si>
    <t>朱浚川</t>
  </si>
  <si>
    <t>130983198701282211</t>
  </si>
  <si>
    <t>张佳怡</t>
  </si>
  <si>
    <t>130983199412123921</t>
  </si>
  <si>
    <t>王凤荣</t>
  </si>
  <si>
    <t>13293019820709242X</t>
  </si>
  <si>
    <t>刘清馨</t>
  </si>
  <si>
    <t>130983199312094123</t>
  </si>
  <si>
    <t>销售服务部</t>
  </si>
  <si>
    <t>赵志强</t>
  </si>
  <si>
    <t>132930198208222230</t>
  </si>
  <si>
    <t>郑金玉</t>
  </si>
  <si>
    <t>220181199111102217</t>
  </si>
  <si>
    <t>刘元元</t>
  </si>
  <si>
    <t>130983198907120322</t>
  </si>
  <si>
    <t>刘强</t>
  </si>
  <si>
    <t>130922198810014854</t>
  </si>
  <si>
    <t>赵玉臣</t>
  </si>
  <si>
    <t>132930196612212211</t>
  </si>
  <si>
    <t>赵广超</t>
  </si>
  <si>
    <t>130983199402180914</t>
  </si>
  <si>
    <t>物业部</t>
  </si>
  <si>
    <t>韩丙村</t>
  </si>
  <si>
    <t>132930196512130016</t>
  </si>
  <si>
    <t>刘建轮</t>
  </si>
  <si>
    <t>130983198803140919</t>
  </si>
  <si>
    <t>TPM管理科</t>
  </si>
  <si>
    <t>张庆雨</t>
  </si>
  <si>
    <t>130921196409110211</t>
  </si>
  <si>
    <t>张泽</t>
  </si>
  <si>
    <t>130983199606255017</t>
  </si>
  <si>
    <t>田增军</t>
  </si>
  <si>
    <t>132930197905100031</t>
  </si>
  <si>
    <t>闫建波</t>
  </si>
  <si>
    <t>130983198910183017</t>
  </si>
  <si>
    <t>张长江</t>
  </si>
  <si>
    <t>13092419931114423X</t>
  </si>
  <si>
    <t>董岗生</t>
  </si>
  <si>
    <t>132930196611190030</t>
  </si>
  <si>
    <t>石岭金</t>
  </si>
  <si>
    <t>130983199509265037</t>
  </si>
  <si>
    <t>刘阔阔</t>
  </si>
  <si>
    <t>132930199410171830</t>
  </si>
  <si>
    <t>邓文志</t>
  </si>
  <si>
    <t>13098319880415161X</t>
  </si>
  <si>
    <t>高胜利</t>
  </si>
  <si>
    <t>132930196606240013</t>
  </si>
  <si>
    <t>发泡工序</t>
  </si>
  <si>
    <t>耿会峰</t>
  </si>
  <si>
    <t>232102196309165218</t>
  </si>
  <si>
    <t>孔德佳</t>
  </si>
  <si>
    <t>130983198706032414</t>
  </si>
  <si>
    <t>李博阳</t>
  </si>
  <si>
    <t>130983198906201614</t>
  </si>
  <si>
    <t>李洪秀</t>
  </si>
  <si>
    <t>13098319981201162X</t>
  </si>
  <si>
    <t>李金彪</t>
  </si>
  <si>
    <t>130924199210184216</t>
  </si>
  <si>
    <t>刘帅军</t>
  </si>
  <si>
    <t>130983199901211615</t>
  </si>
  <si>
    <t>孙兴旺</t>
  </si>
  <si>
    <t>132930197308031437</t>
  </si>
  <si>
    <t>滕奉伟</t>
  </si>
  <si>
    <t>130983198905102411</t>
  </si>
  <si>
    <t>滕敬涛</t>
  </si>
  <si>
    <t>130983199605032436</t>
  </si>
  <si>
    <t>吴宝新</t>
  </si>
  <si>
    <t>132930196502212237</t>
  </si>
  <si>
    <t>于全生</t>
  </si>
  <si>
    <t>130983198902282218</t>
  </si>
  <si>
    <t>云荣娟</t>
  </si>
  <si>
    <t>132930198312050029</t>
  </si>
  <si>
    <t>张文昌</t>
  </si>
  <si>
    <t>132934198212054618</t>
  </si>
  <si>
    <t>赵静</t>
  </si>
  <si>
    <t>132930198003231627</t>
  </si>
  <si>
    <t>刘梅娟</t>
  </si>
  <si>
    <t>130983198909091625</t>
  </si>
  <si>
    <t>张东</t>
  </si>
  <si>
    <t>130983199204100311</t>
  </si>
  <si>
    <t>马亚青</t>
  </si>
  <si>
    <t>130983199209011625</t>
  </si>
  <si>
    <t>王桂欣</t>
  </si>
  <si>
    <t>132401197706177061</t>
  </si>
  <si>
    <t>王震</t>
  </si>
  <si>
    <t>132529196805221213</t>
  </si>
  <si>
    <t>张彩虹</t>
  </si>
  <si>
    <t>132930198912201820</t>
  </si>
  <si>
    <t>张峰</t>
  </si>
  <si>
    <t>130983198912121135</t>
  </si>
  <si>
    <t>刘寿超</t>
  </si>
  <si>
    <t>130531199210303213</t>
  </si>
  <si>
    <t>张林旺</t>
  </si>
  <si>
    <t>130921200111261219</t>
  </si>
  <si>
    <t>制造部</t>
  </si>
  <si>
    <t>米芝霖</t>
  </si>
  <si>
    <t>130983199803102220</t>
  </si>
  <si>
    <t>闻龙福</t>
  </si>
  <si>
    <t>13098319981002163X</t>
  </si>
  <si>
    <t>杨慧娟</t>
  </si>
  <si>
    <t>13293019860606352X</t>
  </si>
  <si>
    <t>刘俊阁</t>
  </si>
  <si>
    <t>130983198602245028</t>
  </si>
  <si>
    <t>王进</t>
  </si>
  <si>
    <t>130983199912030916</t>
  </si>
  <si>
    <t>付智辉</t>
  </si>
  <si>
    <t>13092419861117054X</t>
  </si>
  <si>
    <t>赵秋杰</t>
  </si>
  <si>
    <t>131025198501223063</t>
  </si>
  <si>
    <t>吴洪宇</t>
  </si>
  <si>
    <t>130983199712230315</t>
  </si>
  <si>
    <t>刘振娜</t>
  </si>
  <si>
    <t>130921198802042066</t>
  </si>
  <si>
    <t>高福亮</t>
  </si>
  <si>
    <t>130923198702110538</t>
  </si>
  <si>
    <t>于来明</t>
  </si>
  <si>
    <t>133030197102185491</t>
  </si>
  <si>
    <t>王发</t>
  </si>
  <si>
    <t>610631198211111016</t>
  </si>
  <si>
    <t>姬胜阳</t>
  </si>
  <si>
    <t>130983199201222217</t>
  </si>
  <si>
    <t>田晓胜</t>
  </si>
  <si>
    <t>130983199801025313</t>
  </si>
  <si>
    <t>司艳策</t>
  </si>
  <si>
    <t>130983199210273032</t>
  </si>
  <si>
    <t>刘振</t>
  </si>
  <si>
    <t>132930199002104110</t>
  </si>
  <si>
    <t>陈自铅</t>
  </si>
  <si>
    <t>130983199703021415</t>
  </si>
  <si>
    <t>弯管冲压工序</t>
  </si>
  <si>
    <t>翟广朋</t>
  </si>
  <si>
    <t>130924198704294218</t>
  </si>
  <si>
    <t>刘祥成</t>
  </si>
  <si>
    <t>130983199609301410</t>
  </si>
  <si>
    <t>陈伟</t>
  </si>
  <si>
    <t>130929198402282213</t>
  </si>
  <si>
    <t>翟凤娟</t>
  </si>
  <si>
    <t>132931198206033328</t>
  </si>
  <si>
    <t>孙刚</t>
  </si>
  <si>
    <t>132624198002157513</t>
  </si>
  <si>
    <t>王海旭</t>
  </si>
  <si>
    <t>130983199103151814</t>
  </si>
  <si>
    <t>崔永文</t>
  </si>
  <si>
    <t>132930199410102835</t>
  </si>
  <si>
    <t>董凤海</t>
  </si>
  <si>
    <t>232622197602272618</t>
  </si>
  <si>
    <t>范淑菁</t>
  </si>
  <si>
    <t>132930197411160923</t>
  </si>
  <si>
    <t>梁国敏</t>
  </si>
  <si>
    <t>132930198203022838</t>
  </si>
  <si>
    <t>王滨</t>
  </si>
  <si>
    <t>132930197803071815</t>
  </si>
  <si>
    <t>王祥</t>
  </si>
  <si>
    <t>130983199302141619</t>
  </si>
  <si>
    <t>于代弟</t>
  </si>
  <si>
    <t>132930197512041827</t>
  </si>
  <si>
    <t>于正军</t>
  </si>
  <si>
    <t>132930197707191817</t>
  </si>
  <si>
    <t>赵世敏</t>
  </si>
  <si>
    <t>132929197802073434</t>
  </si>
  <si>
    <t>赵卫</t>
  </si>
  <si>
    <t>130983199405053718</t>
  </si>
  <si>
    <t>辛景政</t>
  </si>
  <si>
    <t>132930199411024138</t>
  </si>
  <si>
    <t>蔡永刚</t>
  </si>
  <si>
    <t>13098319820602301X</t>
  </si>
  <si>
    <t>邓冬冬</t>
  </si>
  <si>
    <t>130983199202051616</t>
  </si>
  <si>
    <t>范丙星</t>
  </si>
  <si>
    <t>130983199104105537</t>
  </si>
  <si>
    <t>胡海明</t>
  </si>
  <si>
    <t>132930198106302213</t>
  </si>
  <si>
    <t>胡建谱</t>
  </si>
  <si>
    <t>130983198703172411</t>
  </si>
  <si>
    <t>胡庆生</t>
  </si>
  <si>
    <t>132930196611212412</t>
  </si>
  <si>
    <t>阚兵兵</t>
  </si>
  <si>
    <t>132930198911101115</t>
  </si>
  <si>
    <t>李宾</t>
  </si>
  <si>
    <t>132930197909092219</t>
  </si>
  <si>
    <t>刘金良</t>
  </si>
  <si>
    <t>130925197205116056</t>
  </si>
  <si>
    <t>刘如成</t>
  </si>
  <si>
    <t>13098319891027201X</t>
  </si>
  <si>
    <t>孟新</t>
  </si>
  <si>
    <t>130983199302022011</t>
  </si>
  <si>
    <t>商松坡</t>
  </si>
  <si>
    <t>130983198607190716</t>
  </si>
  <si>
    <t>孙广林</t>
  </si>
  <si>
    <t>230229196801272019</t>
  </si>
  <si>
    <t>孙国峰</t>
  </si>
  <si>
    <t>132930196805250118</t>
  </si>
  <si>
    <t>孙金海</t>
  </si>
  <si>
    <t>132930196712241415</t>
  </si>
  <si>
    <t>王红梅</t>
  </si>
  <si>
    <t>132930198107081424</t>
  </si>
  <si>
    <t>王忠</t>
  </si>
  <si>
    <t>130983199302161652</t>
  </si>
  <si>
    <t>吴红红</t>
  </si>
  <si>
    <t>130981198308164427</t>
  </si>
  <si>
    <t>吴晓萌</t>
  </si>
  <si>
    <t>130924198909114241</t>
  </si>
  <si>
    <t>杨树国</t>
  </si>
  <si>
    <t>132929197105024012</t>
  </si>
  <si>
    <t>杨兴乐</t>
  </si>
  <si>
    <t>130983198303042212</t>
  </si>
  <si>
    <t>杨学涛</t>
  </si>
  <si>
    <t>13293019820815221X</t>
  </si>
  <si>
    <t>张世玉</t>
  </si>
  <si>
    <t>130930199902082111</t>
  </si>
  <si>
    <t>赵祥洲</t>
  </si>
  <si>
    <t>23020619690224045X</t>
  </si>
  <si>
    <t>赵亚帅</t>
  </si>
  <si>
    <t>130983199404062233</t>
  </si>
  <si>
    <t>赵英才</t>
  </si>
  <si>
    <t>130983199403242216</t>
  </si>
  <si>
    <t>朱长青</t>
  </si>
  <si>
    <t>130983198711062212</t>
  </si>
  <si>
    <t>朱洪来</t>
  </si>
  <si>
    <t>130983199202122218</t>
  </si>
  <si>
    <t>王万新</t>
  </si>
  <si>
    <t>132930197305251637</t>
  </si>
  <si>
    <t>宁文凯</t>
  </si>
  <si>
    <t>130983198906132014</t>
  </si>
  <si>
    <t>荆文彬</t>
  </si>
  <si>
    <t>130983199105203913</t>
  </si>
  <si>
    <t>王振</t>
  </si>
  <si>
    <t>132930199110304136</t>
  </si>
  <si>
    <t>宋忠奎</t>
  </si>
  <si>
    <t>130983199305120012</t>
  </si>
  <si>
    <t>韩桂栋</t>
  </si>
  <si>
    <t>132930198109012019</t>
  </si>
  <si>
    <t>刘金岗</t>
  </si>
  <si>
    <t>130983198708122210</t>
  </si>
  <si>
    <t>陈月涛</t>
  </si>
  <si>
    <t>132930198112282239</t>
  </si>
  <si>
    <t>孙华山</t>
  </si>
  <si>
    <t>130983198905051415</t>
  </si>
  <si>
    <t>姚鸿斌</t>
  </si>
  <si>
    <t>130983200305015015</t>
  </si>
  <si>
    <t>张宝龙</t>
  </si>
  <si>
    <t>130983199911080014</t>
  </si>
  <si>
    <t>刘双双</t>
  </si>
  <si>
    <t>130924198208044260</t>
  </si>
  <si>
    <t>高山</t>
  </si>
  <si>
    <t>532522197908131821</t>
  </si>
  <si>
    <t>崔新玲</t>
  </si>
  <si>
    <t>130923199212160529</t>
  </si>
  <si>
    <t>李海洋</t>
  </si>
  <si>
    <t>130983199609281616</t>
  </si>
  <si>
    <t>张丽</t>
  </si>
  <si>
    <t>132930197804033925</t>
  </si>
  <si>
    <t>底座模块化组装工序</t>
  </si>
  <si>
    <t>邓雪</t>
  </si>
  <si>
    <t>130983198403101638</t>
  </si>
  <si>
    <t>李艳平</t>
  </si>
  <si>
    <t>130930198302283329</t>
  </si>
  <si>
    <t>刘二精</t>
  </si>
  <si>
    <t>132930197812051840</t>
  </si>
  <si>
    <t>刘杨</t>
  </si>
  <si>
    <t>13293019970422351X</t>
  </si>
  <si>
    <t>王国防</t>
  </si>
  <si>
    <t>132930197710245310</t>
  </si>
  <si>
    <t>王庆骥</t>
  </si>
  <si>
    <t>130983199810110712</t>
  </si>
  <si>
    <t>杨艳</t>
  </si>
  <si>
    <t>132930197806240522</t>
  </si>
  <si>
    <t>姚梅芳</t>
  </si>
  <si>
    <t>132930198207091427</t>
  </si>
  <si>
    <t>张广涛</t>
  </si>
  <si>
    <t>130983199901041118</t>
  </si>
  <si>
    <t>宗方明</t>
  </si>
  <si>
    <t>130983199003282235</t>
  </si>
  <si>
    <t>于小菊</t>
  </si>
  <si>
    <t>130930199609241822</t>
  </si>
  <si>
    <t>白义凯</t>
  </si>
  <si>
    <t>13098319990608001X</t>
  </si>
  <si>
    <t>孟洪臣</t>
  </si>
  <si>
    <t>130924199308253523</t>
  </si>
  <si>
    <t>电泳工序</t>
  </si>
  <si>
    <t>从恩健</t>
  </si>
  <si>
    <t>130983198911090314</t>
  </si>
  <si>
    <t>常乐</t>
  </si>
  <si>
    <t>130983198910220316</t>
  </si>
  <si>
    <t>闻龙超</t>
  </si>
  <si>
    <t>130983199304151618</t>
  </si>
  <si>
    <t>王腾旺</t>
  </si>
  <si>
    <t>130983199507022613</t>
  </si>
  <si>
    <t>李晓</t>
  </si>
  <si>
    <t>130983198811153920</t>
  </si>
  <si>
    <t>窦桂英</t>
  </si>
  <si>
    <t>13293119781020394X</t>
  </si>
  <si>
    <t>刘宝洪</t>
  </si>
  <si>
    <t>132930196807061417</t>
  </si>
  <si>
    <t>王云婧</t>
  </si>
  <si>
    <t>132930198206011421</t>
  </si>
  <si>
    <t>张秀荣</t>
  </si>
  <si>
    <t>132930197611261446</t>
  </si>
  <si>
    <t>刘迎涛</t>
  </si>
  <si>
    <t>13092419970401425X</t>
  </si>
  <si>
    <t>唐崇涛</t>
  </si>
  <si>
    <t>230222197407060659</t>
  </si>
  <si>
    <t>于红艳</t>
  </si>
  <si>
    <t>132930197408240922</t>
  </si>
  <si>
    <t>张云峰</t>
  </si>
  <si>
    <t>230123197104080012</t>
  </si>
  <si>
    <t>王浩</t>
  </si>
  <si>
    <t>130983200111051819</t>
  </si>
  <si>
    <t>于俊焕</t>
  </si>
  <si>
    <t>130921198904263222</t>
  </si>
  <si>
    <t>于海旺</t>
  </si>
  <si>
    <t>130983199907031113</t>
  </si>
  <si>
    <t>缝纫工序</t>
  </si>
  <si>
    <t>邓琳娜</t>
  </si>
  <si>
    <t>130930198701073046</t>
  </si>
  <si>
    <t>李香慧</t>
  </si>
  <si>
    <t>132931197506203320</t>
  </si>
  <si>
    <t>马立荣</t>
  </si>
  <si>
    <t>13293019811024372X</t>
  </si>
  <si>
    <t>孙文芳</t>
  </si>
  <si>
    <t>130983198511171422</t>
  </si>
  <si>
    <t>孙晓明</t>
  </si>
  <si>
    <t>130924198712064228</t>
  </si>
  <si>
    <t>孙秀辉</t>
  </si>
  <si>
    <t>132930198105071425</t>
  </si>
  <si>
    <t>孙艳辉</t>
  </si>
  <si>
    <t>132930198203271420</t>
  </si>
  <si>
    <t>田飞飞</t>
  </si>
  <si>
    <t>132930198712281125</t>
  </si>
  <si>
    <t>田淑霞</t>
  </si>
  <si>
    <t>132930198003181121</t>
  </si>
  <si>
    <t>王河敏</t>
  </si>
  <si>
    <t>132930198004221121</t>
  </si>
  <si>
    <t>王文英</t>
  </si>
  <si>
    <t>132930197512201827</t>
  </si>
  <si>
    <t>王萱斓</t>
  </si>
  <si>
    <t>132930197801122025</t>
  </si>
  <si>
    <t>徐凤瑞</t>
  </si>
  <si>
    <t>130983198810151122</t>
  </si>
  <si>
    <t>张风瑞</t>
  </si>
  <si>
    <t>13293019780712112X</t>
  </si>
  <si>
    <t>张俊苓</t>
  </si>
  <si>
    <t>13293019780907112X</t>
  </si>
  <si>
    <t>张娜娜</t>
  </si>
  <si>
    <t>13098319870329112X</t>
  </si>
  <si>
    <t>郭庆茹</t>
  </si>
  <si>
    <t>132930198010162826</t>
  </si>
  <si>
    <t>李敏</t>
  </si>
  <si>
    <t>13293019820304114X</t>
  </si>
  <si>
    <t>胡中岭</t>
  </si>
  <si>
    <t>132930197307112024</t>
  </si>
  <si>
    <t>李泽元</t>
  </si>
  <si>
    <t>130921198404042247</t>
  </si>
  <si>
    <t>刘焕侠</t>
  </si>
  <si>
    <t>132928197711203620</t>
  </si>
  <si>
    <t>张婷婷</t>
  </si>
  <si>
    <t>130930199610182129</t>
  </si>
  <si>
    <t>吕欣月</t>
  </si>
  <si>
    <t>132930199606084720</t>
  </si>
  <si>
    <t>罗培培</t>
  </si>
  <si>
    <t>130921198808222025</t>
  </si>
  <si>
    <t>张建萍</t>
  </si>
  <si>
    <t>130924198408234229</t>
  </si>
  <si>
    <t>李忠峰</t>
  </si>
  <si>
    <t>130983198602105332</t>
  </si>
  <si>
    <t>王凯</t>
  </si>
  <si>
    <t>130983199809050310</t>
  </si>
  <si>
    <t>张坤</t>
  </si>
  <si>
    <t>132930199310160536</t>
  </si>
  <si>
    <t>李素元</t>
  </si>
  <si>
    <t>140322197708231515</t>
  </si>
  <si>
    <t>王培亮</t>
  </si>
  <si>
    <t>132924197704103212</t>
  </si>
  <si>
    <t>王忠梅</t>
  </si>
  <si>
    <t>132924197602053226</t>
  </si>
  <si>
    <t>席智伟</t>
  </si>
  <si>
    <t>141023198902120013</t>
  </si>
  <si>
    <t>杨起越</t>
  </si>
  <si>
    <t>131022199807246415</t>
  </si>
  <si>
    <t>朱文奇</t>
  </si>
  <si>
    <t>13043519930423153X</t>
  </si>
  <si>
    <t>吕新辉</t>
  </si>
  <si>
    <t>230231198505052952</t>
  </si>
  <si>
    <t>滕巨猛</t>
  </si>
  <si>
    <t>130983199901142410</t>
  </si>
  <si>
    <t>李冉</t>
  </si>
  <si>
    <t>132930199801223511</t>
  </si>
  <si>
    <t>石文成</t>
  </si>
  <si>
    <t>132928197708023610</t>
  </si>
  <si>
    <t>刘梦鹤</t>
  </si>
  <si>
    <t>130983199306174557</t>
  </si>
  <si>
    <t>张富贵</t>
  </si>
  <si>
    <t>140322197806203614</t>
  </si>
  <si>
    <t>高秋香</t>
  </si>
  <si>
    <t>140322198201293922</t>
  </si>
  <si>
    <t>李冬旭</t>
  </si>
  <si>
    <t>130983199901120713</t>
  </si>
  <si>
    <t>侯志铎</t>
  </si>
  <si>
    <t>130983199206210039</t>
  </si>
  <si>
    <t>赵增坤</t>
  </si>
  <si>
    <t>132930198101250039</t>
  </si>
  <si>
    <t>刘永超</t>
  </si>
  <si>
    <t>130924200001284216</t>
  </si>
  <si>
    <t>闫晓晨</t>
  </si>
  <si>
    <t>130925200308125435</t>
  </si>
  <si>
    <t>朱章群</t>
  </si>
  <si>
    <t>131127198707095237</t>
  </si>
  <si>
    <t>马强</t>
  </si>
  <si>
    <t>132930199605060313</t>
  </si>
  <si>
    <t>王艳</t>
  </si>
  <si>
    <t>132930199211102824</t>
  </si>
  <si>
    <t>孙立梅</t>
  </si>
  <si>
    <t>130921198212061021</t>
  </si>
  <si>
    <t>辛鹏玉</t>
  </si>
  <si>
    <t>132930199412051138</t>
  </si>
  <si>
    <t>宋秉鑫</t>
  </si>
  <si>
    <t>130983200208022432</t>
  </si>
  <si>
    <t>刘振博</t>
  </si>
  <si>
    <t>130983199803282612</t>
  </si>
  <si>
    <t>王小乐</t>
  </si>
  <si>
    <t>13098319860205001X</t>
  </si>
  <si>
    <t>王兴硕</t>
  </si>
  <si>
    <t>130983199712230913</t>
  </si>
  <si>
    <t>董金岭</t>
  </si>
  <si>
    <t>132930198212310516</t>
  </si>
  <si>
    <t>孙嘉灏</t>
  </si>
  <si>
    <t>130983199605185555</t>
  </si>
  <si>
    <t>郑世凤</t>
  </si>
  <si>
    <t>130983198809241825</t>
  </si>
  <si>
    <t>王泉</t>
  </si>
  <si>
    <t>370213198609144817</t>
  </si>
  <si>
    <t>封振</t>
  </si>
  <si>
    <t>130803198903130016</t>
  </si>
  <si>
    <t>向利新</t>
  </si>
  <si>
    <t>132435197807162110</t>
  </si>
  <si>
    <t>许玉笼</t>
  </si>
  <si>
    <t>130983198808160038</t>
  </si>
  <si>
    <t>张家旺</t>
  </si>
  <si>
    <t>130924200111284276</t>
  </si>
  <si>
    <t>于献廷</t>
  </si>
  <si>
    <t>13092119870204083X</t>
  </si>
  <si>
    <t>陈钰璞</t>
  </si>
  <si>
    <t>13062719960715064X</t>
  </si>
  <si>
    <t>王淑香</t>
  </si>
  <si>
    <t>132930198301201821</t>
  </si>
  <si>
    <t>王孟力</t>
  </si>
  <si>
    <t>410711198001100055</t>
  </si>
  <si>
    <t>刘景丽</t>
  </si>
  <si>
    <t>130930198709193624</t>
  </si>
  <si>
    <t>赵蕾</t>
  </si>
  <si>
    <t>130927200106014211</t>
  </si>
  <si>
    <t>王宇</t>
  </si>
  <si>
    <t>130927200112041814</t>
  </si>
  <si>
    <t>孙秋生</t>
  </si>
  <si>
    <t>130925200208096016</t>
  </si>
  <si>
    <t>石佳贺</t>
  </si>
  <si>
    <t>130983200411202615</t>
  </si>
  <si>
    <t>周思宇</t>
  </si>
  <si>
    <t>23102519991029491X</t>
  </si>
  <si>
    <t>王先平</t>
  </si>
  <si>
    <t>230231199402132030</t>
  </si>
  <si>
    <t>蒋云浩</t>
  </si>
  <si>
    <t>130924198510143534</t>
  </si>
  <si>
    <t>孙玉松</t>
  </si>
  <si>
    <t>130983199005235512</t>
  </si>
  <si>
    <t>于型淼</t>
  </si>
  <si>
    <t>132930199201233513</t>
  </si>
  <si>
    <t>赵学亮</t>
  </si>
  <si>
    <t>132930198111110312</t>
  </si>
  <si>
    <t>张清皓</t>
  </si>
  <si>
    <t>130983199808113535</t>
  </si>
  <si>
    <t>张玉彪</t>
  </si>
  <si>
    <t>130983199701261618</t>
  </si>
  <si>
    <t>王富民</t>
  </si>
  <si>
    <t>130983200308200312</t>
  </si>
  <si>
    <t>孙秀霞</t>
  </si>
  <si>
    <t>130924198107103524</t>
  </si>
  <si>
    <t>孙勇俊</t>
  </si>
  <si>
    <t>130983200402082754</t>
  </si>
  <si>
    <t>孙伟轩</t>
  </si>
  <si>
    <t>130983200306095010</t>
  </si>
  <si>
    <t>王伟</t>
  </si>
  <si>
    <t>142623199004023017</t>
  </si>
  <si>
    <t>聂梦林</t>
  </si>
  <si>
    <t>130983199808082417</t>
  </si>
  <si>
    <t>李芳慧</t>
  </si>
  <si>
    <t>130983199111042220</t>
  </si>
  <si>
    <t>牟群</t>
  </si>
  <si>
    <t>132930198710064725</t>
  </si>
  <si>
    <t>胡希港</t>
  </si>
  <si>
    <t>130983199706292413</t>
  </si>
  <si>
    <t>田健</t>
  </si>
  <si>
    <t>130927198905212716</t>
  </si>
  <si>
    <t>注塑工序</t>
  </si>
  <si>
    <t>胡占伟</t>
  </si>
  <si>
    <t>13293019940201371X</t>
  </si>
  <si>
    <t>宋连利</t>
  </si>
  <si>
    <t>120225198105034672</t>
  </si>
  <si>
    <t>张俊新</t>
  </si>
  <si>
    <t>132930196701291812</t>
  </si>
  <si>
    <t>白艳焕</t>
  </si>
  <si>
    <t>132930198004252227</t>
  </si>
  <si>
    <t>张强</t>
  </si>
  <si>
    <t>130983199710275536</t>
  </si>
  <si>
    <t>张琳</t>
  </si>
  <si>
    <t>130921198012143022</t>
  </si>
  <si>
    <t>孙沛霖</t>
  </si>
  <si>
    <t>13293019811207531X</t>
  </si>
  <si>
    <t>齐静</t>
  </si>
  <si>
    <t>130983199405140328</t>
  </si>
  <si>
    <t>许嘉辉</t>
  </si>
  <si>
    <t>13092419820326351X</t>
  </si>
  <si>
    <t>于磊磊</t>
  </si>
  <si>
    <t>133030198101315498</t>
  </si>
  <si>
    <t>崔鑫</t>
  </si>
  <si>
    <t>370782199611121627</t>
  </si>
  <si>
    <t>陈晓晴</t>
  </si>
  <si>
    <t>130983199305180023</t>
  </si>
  <si>
    <t>赵化胜</t>
  </si>
  <si>
    <t>37292219820802479X</t>
  </si>
  <si>
    <t>张亚霖</t>
  </si>
  <si>
    <t>132930199002011811</t>
  </si>
  <si>
    <t>李贵林</t>
  </si>
  <si>
    <t>372324198709253216</t>
  </si>
  <si>
    <t>喷涂工序</t>
  </si>
  <si>
    <t>滕红玲</t>
  </si>
  <si>
    <t>132930197910072426</t>
  </si>
  <si>
    <t>王朋</t>
  </si>
  <si>
    <t>130983199403201617</t>
  </si>
  <si>
    <t>古帅</t>
  </si>
  <si>
    <t>130626199101032615</t>
  </si>
  <si>
    <t>王冠文</t>
  </si>
  <si>
    <t>130983199611302818</t>
  </si>
  <si>
    <t>李泉林</t>
  </si>
  <si>
    <t>37232419780708321X</t>
  </si>
  <si>
    <t>刘洪荣</t>
  </si>
  <si>
    <t>132930197704042445</t>
  </si>
  <si>
    <t>褚文吉</t>
  </si>
  <si>
    <t>130983198503111817</t>
  </si>
  <si>
    <t>张博赟</t>
  </si>
  <si>
    <t>130983199409292214</t>
  </si>
  <si>
    <t>刘宝臣</t>
  </si>
  <si>
    <t>130924199905103216</t>
  </si>
  <si>
    <t>杨宝亮</t>
  </si>
  <si>
    <t>132934198205293514</t>
  </si>
  <si>
    <t>刘贺</t>
  </si>
  <si>
    <t>220821198701024826</t>
  </si>
  <si>
    <t>组装工序</t>
  </si>
  <si>
    <t>邓淑荣</t>
  </si>
  <si>
    <t>132930197706291621</t>
  </si>
  <si>
    <t>孙桂平</t>
  </si>
  <si>
    <t>130983198402051421</t>
  </si>
  <si>
    <t>张猛</t>
  </si>
  <si>
    <t>130983199810300516</t>
  </si>
  <si>
    <t>高换清</t>
  </si>
  <si>
    <t>130930198801133923</t>
  </si>
  <si>
    <t>刘海凤</t>
  </si>
  <si>
    <t>132930197710082240</t>
  </si>
  <si>
    <t>王秀翠</t>
  </si>
  <si>
    <t>132930198203281629</t>
  </si>
  <si>
    <t>李春花</t>
  </si>
  <si>
    <t>132930197907180928</t>
  </si>
  <si>
    <t>李跃茹</t>
  </si>
  <si>
    <t>132930198206270722</t>
  </si>
  <si>
    <t>张立霞</t>
  </si>
  <si>
    <t>130983198407232221</t>
  </si>
  <si>
    <t>刘柏林</t>
  </si>
  <si>
    <t>132930199409233512</t>
  </si>
  <si>
    <t>张静</t>
  </si>
  <si>
    <t>132930198111021627</t>
  </si>
  <si>
    <t>刘芹</t>
  </si>
  <si>
    <t>132930198602103520</t>
  </si>
  <si>
    <t>姚秀玲</t>
  </si>
  <si>
    <t>130983198403012221</t>
  </si>
  <si>
    <t>刘二平</t>
  </si>
  <si>
    <t>130983198401251421</t>
  </si>
  <si>
    <t>曹延祥</t>
  </si>
  <si>
    <t>132930197510085535</t>
  </si>
  <si>
    <t>管洪敏</t>
  </si>
  <si>
    <t>康淑玲</t>
  </si>
  <si>
    <t>130983199101045022</t>
  </si>
  <si>
    <t>李亚</t>
  </si>
  <si>
    <t>李勇</t>
  </si>
  <si>
    <t>130930199703143911</t>
  </si>
  <si>
    <t>冉征会</t>
  </si>
  <si>
    <t>许龙涛</t>
  </si>
  <si>
    <t>130930200004123319</t>
  </si>
  <si>
    <t>赵娜</t>
  </si>
  <si>
    <t>张爽</t>
  </si>
  <si>
    <t>130930198803203323</t>
  </si>
  <si>
    <t>李庆仙</t>
  </si>
  <si>
    <t>齐迁菲</t>
  </si>
  <si>
    <t>130924198908123541</t>
  </si>
  <si>
    <t>于海龙</t>
  </si>
  <si>
    <t>董广新</t>
  </si>
  <si>
    <t>130983199604133016</t>
  </si>
  <si>
    <t>刘龙祥</t>
  </si>
  <si>
    <t>李冲冲</t>
  </si>
  <si>
    <t>13098319930310537X</t>
  </si>
  <si>
    <t>曹肖桐</t>
  </si>
  <si>
    <t>陈阔</t>
  </si>
  <si>
    <t>132930199202050532</t>
  </si>
  <si>
    <t>王藤</t>
  </si>
  <si>
    <t>高建芳</t>
  </si>
  <si>
    <t>130924198011184227</t>
  </si>
  <si>
    <t>梁国胤</t>
  </si>
  <si>
    <t>滕令驹</t>
  </si>
  <si>
    <t>130921199502202018</t>
  </si>
  <si>
    <t>徐梦</t>
  </si>
  <si>
    <t>白月</t>
  </si>
  <si>
    <t>132930197709123543</t>
  </si>
  <si>
    <t>刘小雪</t>
  </si>
  <si>
    <t>刘瑜</t>
  </si>
  <si>
    <t>13098319860907142X</t>
  </si>
  <si>
    <t>赵真真</t>
  </si>
  <si>
    <t>陈淑贞</t>
  </si>
  <si>
    <t>132930198012132225</t>
  </si>
  <si>
    <t>邓海旺</t>
  </si>
  <si>
    <t>13098319971108167x</t>
  </si>
  <si>
    <t>滕志勇</t>
  </si>
  <si>
    <t>130983199909282418</t>
  </si>
  <si>
    <t>郑艳红</t>
  </si>
  <si>
    <t>132930198111202823</t>
  </si>
  <si>
    <t>张巧慧</t>
  </si>
  <si>
    <t>130924198906184244</t>
  </si>
  <si>
    <t>田高峰</t>
  </si>
  <si>
    <t>132930199202191116</t>
  </si>
  <si>
    <t>张家赫</t>
  </si>
  <si>
    <t>130983200405050336</t>
  </si>
  <si>
    <t>范泽英</t>
  </si>
  <si>
    <t>130925198202287022</t>
  </si>
  <si>
    <t>李君</t>
  </si>
  <si>
    <t>130930198210222115</t>
  </si>
  <si>
    <t>张占利</t>
  </si>
  <si>
    <t>13293419750911092X</t>
  </si>
  <si>
    <t>沈有贺</t>
  </si>
  <si>
    <t>130924199309203253</t>
  </si>
  <si>
    <t>刘晓平</t>
  </si>
  <si>
    <t>130983198805201623</t>
  </si>
  <si>
    <t>赵登</t>
  </si>
  <si>
    <t>130927200108031816</t>
  </si>
  <si>
    <t>苏以红</t>
  </si>
  <si>
    <t>130983198603120083</t>
  </si>
  <si>
    <t>王秀云</t>
  </si>
  <si>
    <t>132934197605271520</t>
  </si>
  <si>
    <t>李军</t>
  </si>
  <si>
    <t>342923198203115511</t>
  </si>
  <si>
    <t>常小娟</t>
  </si>
  <si>
    <t>410823198205048640</t>
  </si>
  <si>
    <t>李林涛</t>
  </si>
  <si>
    <t>410823198605072455</t>
  </si>
  <si>
    <t>赵彩霞</t>
  </si>
  <si>
    <t>140181199002062826</t>
  </si>
  <si>
    <t>韩苏军</t>
  </si>
  <si>
    <t>140426198711112010</t>
  </si>
  <si>
    <t>李玉静</t>
  </si>
  <si>
    <t>130983198807101423</t>
  </si>
  <si>
    <t>代金涛</t>
  </si>
  <si>
    <t>130983199402280050</t>
  </si>
  <si>
    <t>陈娜娜</t>
  </si>
  <si>
    <t>130983199504131128</t>
  </si>
  <si>
    <t>王玲玲</t>
  </si>
  <si>
    <t>132930197707180042</t>
  </si>
  <si>
    <t>张海霞</t>
  </si>
  <si>
    <t>130925199401096629</t>
  </si>
  <si>
    <t>刘立松</t>
  </si>
  <si>
    <t>130983198507070717</t>
  </si>
  <si>
    <t>132930198205285519</t>
  </si>
  <si>
    <t>于祖鉴</t>
  </si>
  <si>
    <t>132930199811103337</t>
  </si>
  <si>
    <t>彭洪香</t>
  </si>
  <si>
    <t>132934197611114644</t>
  </si>
  <si>
    <t>邓文博</t>
  </si>
  <si>
    <t>130983200407122217</t>
  </si>
  <si>
    <t>康骁丽</t>
  </si>
  <si>
    <t>132930198211303541</t>
  </si>
  <si>
    <t>张艳</t>
  </si>
  <si>
    <t>132930198105265027</t>
  </si>
  <si>
    <t>李亚会</t>
  </si>
  <si>
    <t>130983198903021423</t>
  </si>
  <si>
    <t>李晓霞</t>
  </si>
  <si>
    <t>130983199004162227</t>
  </si>
  <si>
    <t>易春凤</t>
  </si>
  <si>
    <t>132930197601291422</t>
  </si>
  <si>
    <t>王文通</t>
  </si>
  <si>
    <t>130983200305062815</t>
  </si>
  <si>
    <t>项目</t>
  </si>
  <si>
    <t>金额</t>
  </si>
  <si>
    <t>人数</t>
  </si>
  <si>
    <t>工伤保险应缴合计</t>
  </si>
  <si>
    <t>养老保险应缴合计</t>
  </si>
  <si>
    <t>失业保险应缴合计</t>
  </si>
  <si>
    <t>医疗保险应缴合计</t>
  </si>
  <si>
    <t>大额医疗应缴合计</t>
  </si>
  <si>
    <t>公积金应缴合计</t>
  </si>
  <si>
    <t>合计金额</t>
  </si>
  <si>
    <t>注：  1、工伤保险由用人单位缴纳，工伤保险费率为1.83%，根据上年度单位所用基金社保所调整征缴比例；
      2、养老保险单位缴 16%，个人缴8%
      3、失业保险单位缴0.7%，个人缴0.3%；
      4、医疗保险单位缴8%，个人缴2%；
      5、生育保险由用人单位缴纳，如果男职工参加了生育保险，妻子没有参保，在生育时也能享受一定的生育津贴。</t>
  </si>
  <si>
    <t>减少：</t>
  </si>
  <si>
    <t>刘路路</t>
  </si>
  <si>
    <t>130983199104105529</t>
  </si>
  <si>
    <t>422802199210072166</t>
  </si>
  <si>
    <t>422802199307086062</t>
  </si>
  <si>
    <t>422802198402201319</t>
  </si>
  <si>
    <t>质量管理部</t>
  </si>
  <si>
    <t>132930198905132812</t>
  </si>
  <si>
    <t>焊接车间</t>
  </si>
  <si>
    <t>13098319850411071X</t>
  </si>
  <si>
    <t>骨架组装</t>
  </si>
  <si>
    <t>130983200301140919</t>
  </si>
  <si>
    <t>130983200210240914</t>
  </si>
  <si>
    <t>座椅车间</t>
  </si>
  <si>
    <t>13098319960516245X</t>
  </si>
  <si>
    <t>130983198410270720</t>
  </si>
  <si>
    <t>132930198206292024</t>
  </si>
  <si>
    <t>视觉事业部</t>
  </si>
  <si>
    <t>130983198810080926</t>
  </si>
  <si>
    <t>13092419911205424X</t>
  </si>
  <si>
    <t>前工序车间</t>
  </si>
  <si>
    <t>总装厂</t>
  </si>
  <si>
    <t>陈进东</t>
  </si>
  <si>
    <t>130927198310154553</t>
  </si>
  <si>
    <t>河北光华荣昌2022年2月份公司社保缴费明细</t>
  </si>
  <si>
    <t>后视镜组装工序</t>
  </si>
  <si>
    <t>吴玉凯</t>
  </si>
  <si>
    <t>130983198912123034</t>
  </si>
  <si>
    <t>刘文明</t>
  </si>
  <si>
    <t>130983199006101639</t>
  </si>
  <si>
    <t>李明杰</t>
  </si>
  <si>
    <t>130927198403210614</t>
  </si>
  <si>
    <t>施立如</t>
  </si>
  <si>
    <t>130983199703111621</t>
  </si>
  <si>
    <t>何俊财</t>
  </si>
  <si>
    <t>130983199606161811</t>
  </si>
  <si>
    <t>刘广通</t>
  </si>
  <si>
    <t>132930199301293513</t>
  </si>
  <si>
    <t>邓策</t>
  </si>
  <si>
    <t>130983199908211618</t>
  </si>
  <si>
    <t>赵文俊</t>
  </si>
  <si>
    <t>130983199704081639</t>
  </si>
  <si>
    <t>吕亭亭</t>
  </si>
  <si>
    <t>132930199103203716</t>
  </si>
  <si>
    <t>杨秀虹</t>
  </si>
  <si>
    <t>130924199411083227</t>
  </si>
  <si>
    <t>白华庚</t>
  </si>
  <si>
    <t>130983199203102219</t>
  </si>
  <si>
    <t>李振营</t>
  </si>
  <si>
    <t>130983199807295015</t>
  </si>
  <si>
    <t>东雅杰</t>
  </si>
  <si>
    <t>13293019890118472X</t>
  </si>
  <si>
    <t>王化涛</t>
  </si>
  <si>
    <t>132930199508040310</t>
  </si>
  <si>
    <t>河北光华荣昌2022年3月份公司社保缴费明细</t>
  </si>
  <si>
    <t>郭瑞超</t>
  </si>
  <si>
    <t>130983199610081419</t>
  </si>
  <si>
    <t>刘昱材</t>
  </si>
  <si>
    <t>130983199911112426</t>
  </si>
  <si>
    <t>张博轩</t>
  </si>
  <si>
    <t>130983200410272275</t>
  </si>
  <si>
    <t>文永琴</t>
  </si>
  <si>
    <t>520122199002251820</t>
  </si>
  <si>
    <t>高爱荣</t>
  </si>
  <si>
    <t>132930198112151423</t>
  </si>
  <si>
    <t>熊圆圆</t>
  </si>
  <si>
    <t>130983199302210522</t>
  </si>
  <si>
    <t>芦建阳</t>
  </si>
  <si>
    <t>142623197810283033</t>
  </si>
  <si>
    <t>刘旺</t>
  </si>
  <si>
    <t>130983199809265012</t>
  </si>
  <si>
    <t>刘新</t>
  </si>
  <si>
    <t>13098319880823202X</t>
  </si>
  <si>
    <t>白莉莉</t>
  </si>
  <si>
    <t>130983198905172225</t>
  </si>
  <si>
    <t>王海香</t>
  </si>
  <si>
    <t>130930198411033927</t>
  </si>
  <si>
    <t>刘荣辰</t>
  </si>
  <si>
    <t>13098320000703471X</t>
  </si>
  <si>
    <t>康俊凯</t>
  </si>
  <si>
    <t>130983200010032010</t>
  </si>
  <si>
    <t>康永增</t>
  </si>
  <si>
    <t>130983199005252013</t>
  </si>
  <si>
    <t>韩文成</t>
  </si>
  <si>
    <t>130983200210260317</t>
  </si>
  <si>
    <t>张跃进</t>
  </si>
  <si>
    <t>130983199908181113</t>
  </si>
  <si>
    <t>李振岐</t>
  </si>
  <si>
    <t>130983199705224515</t>
  </si>
  <si>
    <t>孙洪洋</t>
  </si>
  <si>
    <t>130983199104061618</t>
  </si>
  <si>
    <t>李承锡</t>
  </si>
  <si>
    <t>130983200304092019</t>
  </si>
  <si>
    <t>何伟伟</t>
  </si>
  <si>
    <t>13032419880125002X</t>
  </si>
  <si>
    <t>张文凯</t>
  </si>
  <si>
    <t>130983199501202234</t>
  </si>
  <si>
    <t>张月敏</t>
  </si>
  <si>
    <t>23102319761128332X</t>
  </si>
  <si>
    <t>孙朝君</t>
  </si>
  <si>
    <t>130983198407281429</t>
  </si>
  <si>
    <t>尚红红</t>
  </si>
  <si>
    <t>130983198302103028</t>
  </si>
  <si>
    <t>张海东</t>
  </si>
  <si>
    <t>130983198802281138</t>
  </si>
  <si>
    <t>孔双进</t>
  </si>
  <si>
    <t>13098319910909243X</t>
  </si>
  <si>
    <t>耿海明</t>
  </si>
  <si>
    <t>131127198606194359</t>
  </si>
  <si>
    <t>赵艳翠</t>
  </si>
  <si>
    <t>130981198605190621</t>
  </si>
  <si>
    <t>刘志勇</t>
  </si>
  <si>
    <t>130983199906190913</t>
  </si>
  <si>
    <t>孔德申</t>
  </si>
  <si>
    <t>130983199301092413</t>
  </si>
  <si>
    <t>郭庆钊</t>
  </si>
  <si>
    <t>130983199304040010</t>
  </si>
  <si>
    <t>陈楠</t>
  </si>
  <si>
    <t>130983198905181682</t>
  </si>
  <si>
    <t>王博文</t>
  </si>
  <si>
    <t>130983200502222232</t>
  </si>
  <si>
    <t>王博</t>
  </si>
  <si>
    <t>130983199801154115</t>
  </si>
  <si>
    <t>刘俊麟</t>
  </si>
  <si>
    <t>130983200312235016</t>
  </si>
  <si>
    <t>孟凡玉</t>
  </si>
  <si>
    <t>37148119861127247X</t>
  </si>
  <si>
    <t>刘艳霞</t>
  </si>
  <si>
    <t>130924199004233240</t>
  </si>
  <si>
    <t>张树昆</t>
  </si>
  <si>
    <t>130930200104133311</t>
  </si>
  <si>
    <t>河北光华荣昌2022年4月份公司社保缴费明细</t>
  </si>
  <si>
    <t>杨博文</t>
  </si>
  <si>
    <t>130924199904090513</t>
  </si>
  <si>
    <t>张家辉</t>
  </si>
  <si>
    <t>13098319960116241X</t>
  </si>
  <si>
    <t>许洪振</t>
  </si>
  <si>
    <t>130983199311101619</t>
  </si>
  <si>
    <t>赵连林</t>
  </si>
  <si>
    <t>130983200406232414</t>
  </si>
  <si>
    <t>王建丽</t>
  </si>
  <si>
    <t>132930198003175020</t>
  </si>
  <si>
    <t>何文荣</t>
  </si>
  <si>
    <t>132930197903241615</t>
  </si>
  <si>
    <t>白艳娟</t>
  </si>
  <si>
    <t>132627198812190066</t>
  </si>
  <si>
    <t>王亚楠</t>
  </si>
  <si>
    <t>132930198603130520</t>
  </si>
  <si>
    <t>秦景焕</t>
  </si>
  <si>
    <t>132930198002162869</t>
  </si>
  <si>
    <t>刘兴林</t>
  </si>
  <si>
    <t>13098320030311241X</t>
  </si>
  <si>
    <t>刘硕</t>
  </si>
  <si>
    <t>130930199909283012</t>
  </si>
  <si>
    <t>李坤亮</t>
  </si>
  <si>
    <t>132930199505211110</t>
  </si>
  <si>
    <t>李琳</t>
  </si>
  <si>
    <t>132930198109063940</t>
  </si>
  <si>
    <t>制造技术部-新产品试制车间</t>
  </si>
  <si>
    <t>史义虹</t>
  </si>
  <si>
    <t>130983198508093929</t>
  </si>
  <si>
    <t>齐金松</t>
  </si>
  <si>
    <t>132930197105231412</t>
  </si>
  <si>
    <t>路健</t>
  </si>
  <si>
    <t>13093019880729391X</t>
  </si>
  <si>
    <t>130983199004065013</t>
  </si>
  <si>
    <t>谷云健</t>
  </si>
  <si>
    <t>130983199601021414</t>
  </si>
  <si>
    <t>132930199308014134</t>
  </si>
  <si>
    <t>刘秀娟</t>
  </si>
  <si>
    <t>130983198807115067</t>
  </si>
  <si>
    <t>张美静</t>
  </si>
  <si>
    <t>130983198812151126</t>
  </si>
  <si>
    <t>张宝钧</t>
  </si>
  <si>
    <t>132930199701244737</t>
  </si>
  <si>
    <t>杨娅莉</t>
  </si>
  <si>
    <t>130925199410116628</t>
  </si>
  <si>
    <t>米金勉</t>
  </si>
  <si>
    <t>13293019820827222X</t>
  </si>
  <si>
    <t>郑会平</t>
  </si>
  <si>
    <t>130983198802161849</t>
  </si>
  <si>
    <t>冯辉</t>
  </si>
  <si>
    <t>130983198405183040</t>
  </si>
  <si>
    <t>郭立娟</t>
  </si>
  <si>
    <t>152122198608142424</t>
  </si>
  <si>
    <t>张丽杰</t>
  </si>
  <si>
    <t>132930198002220328</t>
  </si>
  <si>
    <t>周纬</t>
  </si>
  <si>
    <t>132930198104260064</t>
  </si>
  <si>
    <t>张华义</t>
  </si>
  <si>
    <t>130924198503084257</t>
  </si>
  <si>
    <t>张景义</t>
  </si>
  <si>
    <t>132934197102240933</t>
  </si>
  <si>
    <t>郭立清</t>
  </si>
  <si>
    <t>132934196903245211</t>
  </si>
  <si>
    <t>丁友谊</t>
  </si>
  <si>
    <t>13098319910811203X</t>
  </si>
  <si>
    <t>邓丁乾</t>
  </si>
  <si>
    <t>130983198809121612</t>
  </si>
  <si>
    <t>曹丽娜</t>
  </si>
  <si>
    <t>13098319850110092X</t>
  </si>
  <si>
    <t>发泡车间</t>
  </si>
  <si>
    <t>曹艳雪</t>
  </si>
  <si>
    <t>130983198910102029</t>
  </si>
  <si>
    <t>张超</t>
  </si>
  <si>
    <t>372321199104290036</t>
  </si>
  <si>
    <t>程鑫林</t>
  </si>
  <si>
    <t>130983200002193519</t>
  </si>
  <si>
    <t>董雨笑</t>
  </si>
  <si>
    <t>130983200112163513</t>
  </si>
  <si>
    <t>朱志科</t>
  </si>
  <si>
    <t>340322198703062013</t>
  </si>
  <si>
    <t>赵振红</t>
  </si>
  <si>
    <t>210121197911060310</t>
  </si>
  <si>
    <t>李兆港</t>
  </si>
  <si>
    <t>130983199101283311</t>
  </si>
  <si>
    <t>马宝军</t>
  </si>
  <si>
    <t>232126198801104011</t>
  </si>
  <si>
    <t>王坤柏</t>
  </si>
  <si>
    <t>130930200501183312</t>
  </si>
  <si>
    <t>刘石头</t>
  </si>
  <si>
    <t>130926199403023016</t>
  </si>
  <si>
    <t>崔光旭</t>
  </si>
  <si>
    <t>231124200203314015</t>
  </si>
  <si>
    <t>张晓东</t>
  </si>
  <si>
    <t>142623198612284312</t>
  </si>
  <si>
    <t>陈昱佐</t>
  </si>
  <si>
    <t>130983200110152618</t>
  </si>
  <si>
    <t>孙福元</t>
  </si>
  <si>
    <t>130924198107184256</t>
  </si>
  <si>
    <t>权景利</t>
  </si>
  <si>
    <t>230230197410092117</t>
  </si>
  <si>
    <t>鲁丽荣</t>
  </si>
  <si>
    <t>230230198001042121</t>
  </si>
  <si>
    <t>孙硕</t>
  </si>
  <si>
    <t>13098320040425111X</t>
  </si>
  <si>
    <t>许立德</t>
  </si>
  <si>
    <t>130924199205160519</t>
  </si>
  <si>
    <t>杨东兴</t>
  </si>
  <si>
    <t>130924198503160539</t>
  </si>
  <si>
    <t>朱敬臣</t>
  </si>
  <si>
    <t>130929200201216631</t>
  </si>
  <si>
    <t>崔华堂</t>
  </si>
  <si>
    <t>132930199609163715</t>
  </si>
  <si>
    <t>河北光华荣昌2022年5月份公司社保缴费明细</t>
  </si>
  <si>
    <t>单位+个人</t>
  </si>
  <si>
    <t>管理费用</t>
  </si>
  <si>
    <t>研发费用</t>
  </si>
  <si>
    <t>福利费用</t>
  </si>
  <si>
    <t>销售费用</t>
  </si>
  <si>
    <t>生产成本</t>
  </si>
  <si>
    <t>制造费用</t>
  </si>
  <si>
    <t>张振宇</t>
  </si>
  <si>
    <t>130921198501251614</t>
  </si>
  <si>
    <t>张泽群</t>
  </si>
  <si>
    <t>130983198710240312</t>
  </si>
  <si>
    <t>于香换</t>
  </si>
  <si>
    <t>130983198612261427</t>
  </si>
  <si>
    <t>孙安乐</t>
  </si>
  <si>
    <t>130983198402073014</t>
  </si>
  <si>
    <t>刘辉</t>
  </si>
  <si>
    <t>130983197812275511</t>
  </si>
  <si>
    <t>霍晓童</t>
  </si>
  <si>
    <t>130983199603011113</t>
  </si>
  <si>
    <t>胡金媛</t>
  </si>
  <si>
    <t>13293019801123422X</t>
  </si>
  <si>
    <t>耿永博</t>
  </si>
  <si>
    <t>130983198711031416</t>
  </si>
  <si>
    <t>邓进</t>
  </si>
  <si>
    <t>130983199806061612</t>
  </si>
  <si>
    <t>时艳芳</t>
  </si>
  <si>
    <t>132931198205123022</t>
  </si>
  <si>
    <t>王宝俊</t>
  </si>
  <si>
    <t>130925198506255812</t>
  </si>
  <si>
    <t>姜富城</t>
  </si>
  <si>
    <t>130983199602133012</t>
  </si>
  <si>
    <t>高振刚</t>
  </si>
  <si>
    <t>13092520021008521X</t>
  </si>
  <si>
    <t>赵李峰</t>
  </si>
  <si>
    <t>130627198910162219</t>
  </si>
  <si>
    <t>130983199705092217</t>
  </si>
  <si>
    <t>吕金泽</t>
  </si>
  <si>
    <t>232303199805282617</t>
  </si>
  <si>
    <t>郭金凯</t>
  </si>
  <si>
    <t>130983199707255016</t>
  </si>
  <si>
    <t>董会娟</t>
  </si>
  <si>
    <t>130924199212313229</t>
  </si>
  <si>
    <t>代双双</t>
  </si>
  <si>
    <t>371423198112065421</t>
  </si>
  <si>
    <t>任红效</t>
  </si>
  <si>
    <t>130983198804075020</t>
  </si>
  <si>
    <t>张娜</t>
  </si>
  <si>
    <t>13112219870817324X</t>
  </si>
  <si>
    <t>郝家庆</t>
  </si>
  <si>
    <t>130983199811200031</t>
  </si>
  <si>
    <t>冯雁洲</t>
  </si>
  <si>
    <t>130924198111244258</t>
  </si>
  <si>
    <t>左之力</t>
  </si>
  <si>
    <t>130983198908245039</t>
  </si>
  <si>
    <t>田树梅</t>
  </si>
  <si>
    <t>132930198012241122</t>
  </si>
  <si>
    <t>果永红</t>
  </si>
  <si>
    <t>130726199510063127</t>
  </si>
  <si>
    <t>何文静</t>
  </si>
  <si>
    <t>130983198511101627</t>
  </si>
  <si>
    <t>仝立明</t>
  </si>
  <si>
    <t>130924199104250910</t>
  </si>
  <si>
    <t>崔金朋</t>
  </si>
  <si>
    <t>132930198003030569</t>
  </si>
  <si>
    <t>自费</t>
  </si>
  <si>
    <t>孙兴广</t>
  </si>
  <si>
    <t>130983198703165019</t>
  </si>
  <si>
    <t>彭东升</t>
  </si>
  <si>
    <t>420204196511014511</t>
  </si>
  <si>
    <t>陈继芳</t>
  </si>
  <si>
    <t>372929198605057258</t>
  </si>
  <si>
    <t>祁淑敏</t>
  </si>
  <si>
    <t>13092419810914424X</t>
  </si>
  <si>
    <t>滕秀丽</t>
  </si>
  <si>
    <t>130983198310232428</t>
  </si>
  <si>
    <t>阚文艳</t>
  </si>
  <si>
    <t>130983198703131142</t>
  </si>
  <si>
    <t>王彦华</t>
  </si>
  <si>
    <t>372922198411046062</t>
  </si>
  <si>
    <t>左之正</t>
  </si>
  <si>
    <t>130983200003050018</t>
  </si>
  <si>
    <t>刘双</t>
  </si>
  <si>
    <t>130983199108161122</t>
  </si>
  <si>
    <t>许加信</t>
  </si>
  <si>
    <t>132930199406201152</t>
  </si>
  <si>
    <t>刘建海</t>
  </si>
  <si>
    <t>130924199905020533</t>
  </si>
  <si>
    <t>张凤武</t>
  </si>
  <si>
    <t>132930199003171112</t>
  </si>
  <si>
    <t>与系统报表调平0.01</t>
  </si>
  <si>
    <t>实际为451人，其中2人为补缴4月</t>
  </si>
  <si>
    <t>实际为450人，其中2人为补缴4月</t>
  </si>
  <si>
    <t>王真真</t>
  </si>
  <si>
    <t>13098319960113454X</t>
  </si>
  <si>
    <t>刘本旺</t>
  </si>
  <si>
    <t>130983200209251835</t>
  </si>
  <si>
    <t>河北光华荣昌2022年6月份公司社保缴费明细</t>
  </si>
  <si>
    <t>销售服务部-配件厂</t>
  </si>
  <si>
    <t>价值工程部</t>
  </si>
  <si>
    <t xml:space="preserve">缝纫工序 </t>
  </si>
  <si>
    <t>姬林涛</t>
  </si>
  <si>
    <t>13098319980901415X</t>
  </si>
  <si>
    <t>庞军明</t>
  </si>
  <si>
    <t>132624197911047018</t>
  </si>
  <si>
    <t>刘俊贤</t>
  </si>
  <si>
    <t>130924199310255616</t>
  </si>
  <si>
    <t>侯伟</t>
  </si>
  <si>
    <t>371481199207082441</t>
  </si>
  <si>
    <t>彭国锋</t>
  </si>
  <si>
    <t>410329199103030023</t>
  </si>
  <si>
    <t>李闯</t>
  </si>
  <si>
    <t>220421199908182517</t>
  </si>
  <si>
    <t>侯菲菲</t>
  </si>
  <si>
    <t>130983198704030327</t>
  </si>
  <si>
    <t>裴福存</t>
  </si>
  <si>
    <t>13112719900602246X</t>
  </si>
  <si>
    <t>李文贺</t>
  </si>
  <si>
    <t>13092420001128421X</t>
  </si>
  <si>
    <t>赵洪江</t>
  </si>
  <si>
    <t>130983200010203318</t>
  </si>
  <si>
    <t>张芳瑞</t>
  </si>
  <si>
    <t>13098319940909551X</t>
  </si>
  <si>
    <t>李伟杰</t>
  </si>
  <si>
    <t>130984199001104271</t>
  </si>
  <si>
    <t>邓福源</t>
  </si>
  <si>
    <t>130983198402171618</t>
  </si>
  <si>
    <t>赵猛</t>
  </si>
  <si>
    <t>132930198107040358</t>
  </si>
  <si>
    <t>马肖萌</t>
  </si>
  <si>
    <t>130981198901194846</t>
  </si>
  <si>
    <t>陈志刚</t>
  </si>
  <si>
    <t>230702198112091411</t>
  </si>
  <si>
    <t>王福东</t>
  </si>
  <si>
    <t>132930199012014717</t>
  </si>
  <si>
    <t>朱思杰</t>
  </si>
  <si>
    <t>612427197312222016</t>
  </si>
  <si>
    <t>董云霞</t>
  </si>
  <si>
    <t>132930198608023548</t>
  </si>
  <si>
    <t>张晓丽</t>
  </si>
  <si>
    <t>130983198809121129</t>
  </si>
  <si>
    <t>河北光华荣昌2022年7月份公司社保缴费明细</t>
  </si>
  <si>
    <t>安环科</t>
  </si>
  <si>
    <t>孙福印</t>
  </si>
  <si>
    <t>13053319930116555X</t>
  </si>
  <si>
    <t>庞维华</t>
  </si>
  <si>
    <t>130983199402092420</t>
  </si>
  <si>
    <t>辛金莉</t>
  </si>
  <si>
    <t>132930199012134129</t>
  </si>
  <si>
    <t>陈子涵</t>
  </si>
  <si>
    <t>371726200511215752</t>
  </si>
  <si>
    <t>赵文义</t>
  </si>
  <si>
    <t>130983199405080919</t>
  </si>
  <si>
    <t>邵启桓</t>
  </si>
  <si>
    <t>132930199309013918</t>
  </si>
  <si>
    <t>孙建华</t>
  </si>
  <si>
    <t>132930197603060310</t>
  </si>
  <si>
    <t>程永林</t>
  </si>
  <si>
    <t>132930199701083718</t>
  </si>
  <si>
    <t>马立升</t>
  </si>
  <si>
    <t>130983199901013715</t>
  </si>
  <si>
    <t>王建国</t>
  </si>
  <si>
    <t>130924198201294216</t>
  </si>
  <si>
    <t>耿晓朋</t>
  </si>
  <si>
    <t>13052419821210501X</t>
  </si>
  <si>
    <t>刘志君</t>
  </si>
  <si>
    <t>130221197408232336</t>
  </si>
  <si>
    <t>注塑车间</t>
  </si>
  <si>
    <t>王毅军</t>
  </si>
  <si>
    <t>130925198108046222</t>
  </si>
  <si>
    <t>王华敏</t>
  </si>
  <si>
    <t>132932198104102827</t>
  </si>
  <si>
    <t>胡玲玲</t>
  </si>
  <si>
    <t>132930198409064128</t>
  </si>
  <si>
    <t>座椅总装车间</t>
  </si>
  <si>
    <t>李新新</t>
  </si>
  <si>
    <t>130930200007143323</t>
  </si>
  <si>
    <t>张明晨</t>
  </si>
  <si>
    <t>132930199303014119</t>
  </si>
  <si>
    <t>贾世奎</t>
  </si>
  <si>
    <t>130983200305052211</t>
  </si>
  <si>
    <t>杨春雷</t>
  </si>
  <si>
    <t>130983199403245513</t>
  </si>
  <si>
    <t>孙秋</t>
  </si>
  <si>
    <t>130983200009143717</t>
  </si>
  <si>
    <t>沈瑞朋</t>
  </si>
  <si>
    <t>130983199205155517</t>
  </si>
  <si>
    <t>邓程霖</t>
  </si>
  <si>
    <t>130983200202022212</t>
  </si>
  <si>
    <t>董新</t>
  </si>
  <si>
    <t>130983199212155013</t>
  </si>
  <si>
    <t>杜若琪</t>
  </si>
  <si>
    <t>130924200207190530</t>
  </si>
  <si>
    <t>河北光华荣昌2022年8月份公司社保缴费明细</t>
  </si>
  <si>
    <t>公积金
（5%）</t>
  </si>
  <si>
    <t>工伤
（1.8%）</t>
  </si>
  <si>
    <t>养老
（24%）</t>
  </si>
  <si>
    <t>医疗
10%）</t>
  </si>
  <si>
    <t>失业
1%）</t>
  </si>
  <si>
    <t>公积金
（10%）</t>
  </si>
  <si>
    <t>质量部</t>
  </si>
  <si>
    <t>制造技术部-模具车间</t>
  </si>
  <si>
    <t xml:space="preserve"> 设备动力科</t>
  </si>
  <si>
    <t>底座装配车间</t>
  </si>
  <si>
    <t>冲压弯管车间</t>
  </si>
  <si>
    <t>缝纫车间</t>
  </si>
  <si>
    <t>涂装车间</t>
  </si>
  <si>
    <t>后视镜车间</t>
  </si>
  <si>
    <t>康春艳</t>
  </si>
  <si>
    <t>130983199003122063</t>
  </si>
  <si>
    <t>刘培正</t>
  </si>
  <si>
    <t>130983200106023733</t>
  </si>
  <si>
    <t>李明洋</t>
  </si>
  <si>
    <t>130983200107172212</t>
  </si>
  <si>
    <t>郭凤友</t>
  </si>
  <si>
    <t>130983199704011112</t>
  </si>
  <si>
    <t>周鑫铭</t>
  </si>
  <si>
    <t>130983200101203057</t>
  </si>
  <si>
    <t>赵彬</t>
  </si>
  <si>
    <t>130983200211145337</t>
  </si>
  <si>
    <t>王吉松</t>
  </si>
  <si>
    <t>132930199702273310</t>
  </si>
  <si>
    <t>王龙</t>
  </si>
  <si>
    <t>230407200002280313</t>
  </si>
  <si>
    <t>132930199203040539</t>
  </si>
  <si>
    <t>王予涵（王羽）</t>
  </si>
  <si>
    <t>130983200004223531</t>
  </si>
  <si>
    <t>刘建松</t>
  </si>
  <si>
    <t>130983199808285054</t>
  </si>
  <si>
    <t>孙文悦</t>
  </si>
  <si>
    <t>130983200110302217</t>
  </si>
  <si>
    <t>孙炳豪</t>
  </si>
  <si>
    <t>130983199808181132</t>
  </si>
  <si>
    <t>窦向前</t>
  </si>
  <si>
    <t>130983199008241117</t>
  </si>
  <si>
    <t>周扬</t>
  </si>
  <si>
    <t>132930198701104334</t>
  </si>
  <si>
    <t>刘首运</t>
  </si>
  <si>
    <t>130983200109212417</t>
  </si>
  <si>
    <t>王朝平</t>
  </si>
  <si>
    <t>130983200104121831</t>
  </si>
  <si>
    <t>王明城</t>
  </si>
  <si>
    <t>13098319980722281X</t>
  </si>
  <si>
    <t>132930199002171823</t>
  </si>
  <si>
    <t>刘敏</t>
  </si>
  <si>
    <t>130924198105254222</t>
  </si>
  <si>
    <t>蔡玉花</t>
  </si>
  <si>
    <t>130930198306043920</t>
  </si>
  <si>
    <t>孙桂芳</t>
  </si>
  <si>
    <t>130921198810012289</t>
  </si>
  <si>
    <t>张之良</t>
  </si>
  <si>
    <t>130983199008022010</t>
  </si>
  <si>
    <t>徐小战</t>
  </si>
  <si>
    <t>130924197808214222</t>
  </si>
  <si>
    <t>王佳龙</t>
  </si>
  <si>
    <t>132930197709290034</t>
  </si>
  <si>
    <t>魏建雄</t>
  </si>
  <si>
    <t>130983199606105334</t>
  </si>
  <si>
    <t>李洪月</t>
  </si>
  <si>
    <t>132931197009043338</t>
  </si>
  <si>
    <t>崔树田</t>
  </si>
  <si>
    <t>132930197607050072</t>
  </si>
  <si>
    <t>冯志林</t>
  </si>
  <si>
    <t>132930199207203331</t>
  </si>
  <si>
    <t>王家伟</t>
  </si>
  <si>
    <t>130983200005014715</t>
  </si>
  <si>
    <t>苑荣菲</t>
  </si>
  <si>
    <t>130924198805171540</t>
  </si>
  <si>
    <t>李丽</t>
  </si>
  <si>
    <t>132930197911201621</t>
  </si>
  <si>
    <t>刘娜</t>
  </si>
  <si>
    <t>132930199310080544</t>
  </si>
  <si>
    <t>李加弘</t>
  </si>
  <si>
    <t>130983200302025015</t>
  </si>
  <si>
    <t>李庆海</t>
  </si>
  <si>
    <t>130983198806160712</t>
  </si>
  <si>
    <t>王春新</t>
  </si>
  <si>
    <t>130927198803043026</t>
  </si>
  <si>
    <t>冯雁萍</t>
  </si>
  <si>
    <t>142225198204030023</t>
  </si>
  <si>
    <t>河北光华荣昌2022年9月份公司社保缴费明细</t>
  </si>
  <si>
    <t>生产成本+冲压弯管工序</t>
  </si>
  <si>
    <t>窦丽华</t>
  </si>
  <si>
    <t>13092619860625002X</t>
  </si>
  <si>
    <t>王国胜</t>
  </si>
  <si>
    <t>132930197202221830</t>
  </si>
  <si>
    <t>辛宽宽</t>
  </si>
  <si>
    <t>130983200009191110</t>
  </si>
  <si>
    <t>段景雯</t>
  </si>
  <si>
    <t>130983200309182013</t>
  </si>
  <si>
    <t>付文香</t>
  </si>
  <si>
    <t>132930198911104762</t>
  </si>
  <si>
    <t>电泳车间</t>
  </si>
  <si>
    <t>张力三</t>
  </si>
  <si>
    <t>132930198202271111</t>
  </si>
  <si>
    <t>温朋飞</t>
  </si>
  <si>
    <t>130681200006023219</t>
  </si>
  <si>
    <t>司洪英</t>
  </si>
  <si>
    <t>132930197705143045</t>
  </si>
  <si>
    <t>刘淑霞</t>
  </si>
  <si>
    <t>13293019770803504X</t>
  </si>
  <si>
    <t>冯连华</t>
  </si>
  <si>
    <t>130924198008024249</t>
  </si>
  <si>
    <t>王新楼</t>
  </si>
  <si>
    <t>130925198807155612</t>
  </si>
  <si>
    <t>韩阔</t>
  </si>
  <si>
    <t>130983199807290011</t>
  </si>
  <si>
    <t>戴连树</t>
  </si>
  <si>
    <t>130924199905185610</t>
  </si>
  <si>
    <t>销售管理部-配件厂</t>
  </si>
  <si>
    <t>刘宇轩</t>
  </si>
  <si>
    <t>130983200303132410</t>
  </si>
  <si>
    <t>张俊宝</t>
  </si>
  <si>
    <t>130983200311212410</t>
  </si>
  <si>
    <t>设备动力科</t>
  </si>
  <si>
    <t>苏泽茂</t>
  </si>
  <si>
    <t>130983199705120011</t>
  </si>
  <si>
    <t>张国杰</t>
  </si>
  <si>
    <t>132930199308074137</t>
  </si>
  <si>
    <t>吴英东</t>
  </si>
  <si>
    <t>210422198002071714</t>
  </si>
  <si>
    <t>周田田</t>
  </si>
  <si>
    <t>130930198710093620</t>
  </si>
  <si>
    <t>杜广凯</t>
  </si>
  <si>
    <t>130924200408290511</t>
  </si>
  <si>
    <t>马金德</t>
  </si>
  <si>
    <t>13092419830802091X</t>
  </si>
  <si>
    <t>张佳栋</t>
  </si>
  <si>
    <t>13092920021023265X</t>
  </si>
  <si>
    <t>黄双双</t>
  </si>
  <si>
    <t>130981198808226014</t>
  </si>
  <si>
    <t>白智贤</t>
  </si>
  <si>
    <t>130983200001183917</t>
  </si>
  <si>
    <t>窦富庆</t>
  </si>
  <si>
    <t>130983200007093736</t>
  </si>
  <si>
    <t>陈学博</t>
  </si>
  <si>
    <t>130924199912054213</t>
  </si>
  <si>
    <t>宋静</t>
  </si>
  <si>
    <t>132930198006255528</t>
  </si>
  <si>
    <t>胡文静</t>
  </si>
  <si>
    <t>130983198702160320</t>
  </si>
  <si>
    <t>彭帅</t>
  </si>
  <si>
    <t>130983199508155514</t>
  </si>
  <si>
    <t>夏红斌</t>
  </si>
  <si>
    <t>132930197709155510</t>
  </si>
  <si>
    <t>郭会燕</t>
  </si>
  <si>
    <t>130434199109204441</t>
  </si>
  <si>
    <t>张二宝</t>
  </si>
  <si>
    <t>130927199201193611</t>
  </si>
  <si>
    <t>王春辉</t>
  </si>
  <si>
    <t>130924198904251511</t>
  </si>
  <si>
    <t>许逸</t>
  </si>
  <si>
    <t>130983199610061450</t>
  </si>
  <si>
    <t>王杏纳</t>
  </si>
  <si>
    <t>130926198703153221</t>
  </si>
  <si>
    <t>张庆超</t>
  </si>
  <si>
    <t>130930199810020036</t>
  </si>
  <si>
    <t>韩玉芹</t>
  </si>
  <si>
    <t>130924198103124248</t>
  </si>
  <si>
    <t>康丽霞</t>
  </si>
  <si>
    <t>132930197802090029</t>
  </si>
  <si>
    <t>注：  1、工伤保险由用人单位缴纳，工伤保险费率为1.8%，根据上年度单位所用基金社保所调整征缴比例；
      2、养老保险单位缴 16%，个人缴8%
      3、失业保险单位缴0.7%，个人缴0.3%；
      4、医疗保险单位缴8%，个人缴2%；
      5、生育保险由用人单位缴纳，如果男职工参加了生育保险，妻子没有参保，在生育时也能享受一定的生育津贴。</t>
  </si>
  <si>
    <t>河北光华荣昌2022年10月份公司社保缴费明细</t>
  </si>
  <si>
    <t>工伤补缴</t>
  </si>
  <si>
    <t>失业补缴</t>
  </si>
  <si>
    <t>王予涵</t>
  </si>
  <si>
    <t>杨建荣</t>
  </si>
  <si>
    <t>610502197810113214</t>
  </si>
  <si>
    <t>杨慧</t>
  </si>
  <si>
    <t>132930198209303526</t>
  </si>
  <si>
    <t>张兵</t>
  </si>
  <si>
    <t>130927198711094512</t>
  </si>
  <si>
    <t>高俊青</t>
  </si>
  <si>
    <t>130633198810281074</t>
  </si>
  <si>
    <t>王建娥</t>
  </si>
  <si>
    <t>130921198312102249</t>
  </si>
  <si>
    <t>张梅雪</t>
  </si>
  <si>
    <t>132930198110090321</t>
  </si>
  <si>
    <t>禹锦绣</t>
  </si>
  <si>
    <t>130922198801191621</t>
  </si>
  <si>
    <t>刘欢</t>
  </si>
  <si>
    <t>130983200309201114</t>
  </si>
  <si>
    <t>宋宗港</t>
  </si>
  <si>
    <t>13092420050904423X</t>
  </si>
  <si>
    <t>祁海亮</t>
  </si>
  <si>
    <t>13068419830923109X</t>
  </si>
  <si>
    <t>刘亚林</t>
  </si>
  <si>
    <t>13092419941212422X</t>
  </si>
  <si>
    <t>高秀杰</t>
  </si>
  <si>
    <t>130983199402201623</t>
  </si>
  <si>
    <t>邓新田</t>
  </si>
  <si>
    <t>130983200204042217</t>
  </si>
  <si>
    <t>孙如杰</t>
  </si>
  <si>
    <t>132930197102160719</t>
  </si>
  <si>
    <t>刘玉龙</t>
  </si>
  <si>
    <t>13098320010602551X</t>
  </si>
  <si>
    <t>王悦丞</t>
  </si>
  <si>
    <t>130983200304201115</t>
  </si>
  <si>
    <t>补缴离职人员工伤</t>
  </si>
  <si>
    <t>补缴</t>
  </si>
  <si>
    <t>合计缴费</t>
  </si>
  <si>
    <t>科目1</t>
  </si>
  <si>
    <t>科目2</t>
  </si>
  <si>
    <t>求和项</t>
  </si>
  <si>
    <t>132929197110252052</t>
  </si>
  <si>
    <t>河北光华荣昌2022年11月份公司社保缴费明细</t>
  </si>
  <si>
    <t>马嘉骏</t>
  </si>
  <si>
    <t>130983200203260917</t>
  </si>
  <si>
    <t>李永超</t>
  </si>
  <si>
    <t>130983199101070711</t>
  </si>
  <si>
    <t>求和项:工伤
（1.8%）</t>
  </si>
  <si>
    <t>求和项:养老
（24%）</t>
  </si>
  <si>
    <t>求和项:医疗
10%）</t>
  </si>
  <si>
    <t>求和项:失业
1%）</t>
  </si>
  <si>
    <t>求和项:公积金
（10%）</t>
  </si>
  <si>
    <t>求和项:大额医疗</t>
  </si>
  <si>
    <t>(空白)</t>
  </si>
  <si>
    <t>河北缴费基数</t>
  </si>
  <si>
    <t>人员分类</t>
  </si>
  <si>
    <t>科员级</t>
  </si>
  <si>
    <t>主管级以上</t>
  </si>
  <si>
    <t>一线工人</t>
  </si>
  <si>
    <t>焊工</t>
  </si>
  <si>
    <t>不可缓交</t>
  </si>
  <si>
    <t>可缓交</t>
  </si>
  <si>
    <t>不确定</t>
  </si>
  <si>
    <t>可缓交金额：</t>
  </si>
  <si>
    <t>补缴金额</t>
  </si>
  <si>
    <t>月份</t>
  </si>
  <si>
    <t>差额</t>
  </si>
  <si>
    <t>占比（养老+失业+工伤）</t>
  </si>
</sst>
</file>

<file path=xl/styles.xml><?xml version="1.0" encoding="utf-8"?>
<styleSheet xmlns="http://schemas.openxmlformats.org/spreadsheetml/2006/main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0_ "/>
    <numFmt numFmtId="178" formatCode="yyyy/m/d;@"/>
    <numFmt numFmtId="179" formatCode="0_ "/>
    <numFmt numFmtId="180" formatCode="0.0000_ "/>
    <numFmt numFmtId="181" formatCode="0.00_);[Red]\(0.00\)"/>
  </numFmts>
  <fonts count="58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indexed="8"/>
      <name val="宋体"/>
      <charset val="134"/>
    </font>
    <font>
      <sz val="10"/>
      <color rgb="FFFF0000"/>
      <name val="宋体"/>
      <charset val="134"/>
    </font>
    <font>
      <sz val="11"/>
      <name val="宋体"/>
      <charset val="134"/>
      <scheme val="minor"/>
    </font>
    <font>
      <sz val="9"/>
      <color theme="1"/>
      <name val="宋体"/>
      <charset val="134"/>
    </font>
    <font>
      <sz val="10"/>
      <color theme="1"/>
      <name val="宋体"/>
      <charset val="134"/>
    </font>
    <font>
      <b/>
      <sz val="14"/>
      <color theme="1"/>
      <name val="宋体"/>
      <charset val="134"/>
      <scheme val="minor"/>
    </font>
    <font>
      <b/>
      <sz val="9"/>
      <color theme="1"/>
      <name val="宋体"/>
      <charset val="134"/>
    </font>
    <font>
      <b/>
      <sz val="10"/>
      <color theme="1"/>
      <name val="宋体"/>
      <charset val="134"/>
      <scheme val="minor"/>
    </font>
    <font>
      <sz val="10"/>
      <name val="宋体"/>
      <charset val="134"/>
    </font>
    <font>
      <sz val="9"/>
      <color indexed="8"/>
      <name val="宋体"/>
      <charset val="134"/>
    </font>
    <font>
      <sz val="9"/>
      <name val="宋体"/>
      <charset val="134"/>
    </font>
    <font>
      <sz val="10"/>
      <color indexed="0"/>
      <name val="宋体"/>
      <charset val="134"/>
    </font>
    <font>
      <sz val="9"/>
      <color indexed="0"/>
      <name val="宋体"/>
      <charset val="134"/>
    </font>
    <font>
      <sz val="10"/>
      <name val="宋体"/>
      <charset val="0"/>
    </font>
    <font>
      <sz val="9"/>
      <color theme="1"/>
      <name val="宋体"/>
      <charset val="134"/>
      <scheme val="minor"/>
    </font>
    <font>
      <sz val="10"/>
      <color indexed="8"/>
      <name val="微软雅黑"/>
      <charset val="134"/>
    </font>
    <font>
      <sz val="10"/>
      <name val="微软雅黑"/>
      <charset val="134"/>
    </font>
    <font>
      <u/>
      <sz val="11"/>
      <color rgb="FF800080"/>
      <name val="宋体"/>
      <charset val="0"/>
      <scheme val="minor"/>
    </font>
    <font>
      <b/>
      <sz val="12"/>
      <color rgb="FFFF0000"/>
      <name val="宋体"/>
      <charset val="134"/>
      <scheme val="minor"/>
    </font>
    <font>
      <b/>
      <sz val="14"/>
      <color rgb="FFFF0000"/>
      <name val="宋体"/>
      <charset val="134"/>
      <scheme val="minor"/>
    </font>
    <font>
      <b/>
      <sz val="9"/>
      <color rgb="FFFF0000"/>
      <name val="宋体"/>
      <charset val="134"/>
      <scheme val="minor"/>
    </font>
    <font>
      <sz val="9"/>
      <color rgb="FFFF0000"/>
      <name val="宋体"/>
      <charset val="134"/>
    </font>
    <font>
      <sz val="10"/>
      <name val="Arial"/>
      <charset val="0"/>
    </font>
    <font>
      <b/>
      <sz val="11"/>
      <color rgb="FFFF0000"/>
      <name val="宋体"/>
      <charset val="134"/>
      <scheme val="minor"/>
    </font>
    <font>
      <sz val="10"/>
      <color rgb="FFFF0000"/>
      <name val="宋体"/>
      <charset val="134"/>
      <scheme val="minor"/>
    </font>
    <font>
      <b/>
      <sz val="14"/>
      <color theme="1"/>
      <name val="宋体"/>
      <charset val="134"/>
    </font>
    <font>
      <sz val="11"/>
      <color indexed="8"/>
      <name val="宋体"/>
      <charset val="134"/>
      <scheme val="minor"/>
    </font>
    <font>
      <sz val="10"/>
      <color rgb="FFFF0000"/>
      <name val="Arial"/>
      <charset val="0"/>
    </font>
    <font>
      <b/>
      <sz val="16"/>
      <color rgb="FFFF0000"/>
      <name val="宋体"/>
      <charset val="134"/>
      <scheme val="minor"/>
    </font>
    <font>
      <b/>
      <sz val="12"/>
      <name val="宋体"/>
      <charset val="134"/>
      <scheme val="minor"/>
    </font>
    <font>
      <b/>
      <sz val="16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5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4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7" tint="-0.2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4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-0.25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theme="4" tint="0.4"/>
        <bgColor indexed="64"/>
      </patternFill>
    </fill>
    <fill>
      <patternFill patternType="solid">
        <fgColor theme="5" tint="0.4"/>
        <bgColor indexed="64"/>
      </patternFill>
    </fill>
    <fill>
      <patternFill patternType="solid">
        <fgColor theme="3" tint="0.8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8" fillId="20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24" borderId="12" applyNumberFormat="0" applyFont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47" fillId="0" borderId="13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8" fillId="28" borderId="15" applyNumberFormat="0" applyAlignment="0" applyProtection="0">
      <alignment vertical="center"/>
    </xf>
    <xf numFmtId="0" fontId="49" fillId="28" borderId="11" applyNumberFormat="0" applyAlignment="0" applyProtection="0">
      <alignment vertical="center"/>
    </xf>
    <xf numFmtId="0" fontId="50" fillId="29" borderId="16" applyNumberFormat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3" fillId="0" borderId="0"/>
    <xf numFmtId="0" fontId="54" fillId="32" borderId="0" applyNumberFormat="0" applyBorder="0" applyAlignment="0" applyProtection="0">
      <alignment vertical="center"/>
    </xf>
    <xf numFmtId="0" fontId="55" fillId="33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0" fillId="49" borderId="0" applyNumberFormat="0" applyBorder="0" applyAlignment="0" applyProtection="0">
      <alignment vertical="center"/>
    </xf>
  </cellStyleXfs>
  <cellXfs count="341">
    <xf numFmtId="0" fontId="0" fillId="0" borderId="0" xfId="0">
      <alignment vertical="center"/>
    </xf>
    <xf numFmtId="176" fontId="1" fillId="0" borderId="1" xfId="0" applyNumberFormat="1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176" fontId="1" fillId="0" borderId="3" xfId="0" applyNumberFormat="1" applyFont="1" applyFill="1" applyBorder="1" applyAlignment="1">
      <alignment horizontal="center" vertical="center"/>
    </xf>
    <xf numFmtId="0" fontId="1" fillId="0" borderId="4" xfId="0" applyFont="1" applyBorder="1">
      <alignment vertical="center"/>
    </xf>
    <xf numFmtId="176" fontId="2" fillId="0" borderId="4" xfId="0" applyNumberFormat="1" applyFont="1" applyFill="1" applyBorder="1" applyAlignment="1">
      <alignment horizontal="center" vertical="center" wrapText="1"/>
    </xf>
    <xf numFmtId="0" fontId="0" fillId="0" borderId="4" xfId="0" applyBorder="1">
      <alignment vertical="center"/>
    </xf>
    <xf numFmtId="177" fontId="2" fillId="0" borderId="4" xfId="0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Fill="1">
      <alignment vertical="center"/>
    </xf>
    <xf numFmtId="176" fontId="2" fillId="0" borderId="4" xfId="0" applyNumberFormat="1" applyFont="1" applyFill="1" applyBorder="1" applyAlignment="1">
      <alignment vertical="center"/>
    </xf>
    <xf numFmtId="176" fontId="3" fillId="0" borderId="4" xfId="0" applyNumberFormat="1" applyFont="1" applyFill="1" applyBorder="1">
      <alignment vertical="center"/>
    </xf>
    <xf numFmtId="0" fontId="3" fillId="0" borderId="4" xfId="0" applyFont="1" applyFill="1" applyBorder="1">
      <alignment vertical="center"/>
    </xf>
    <xf numFmtId="0" fontId="0" fillId="0" borderId="0" xfId="0" applyAlignment="1">
      <alignment vertical="center" wrapText="1"/>
    </xf>
    <xf numFmtId="176" fontId="0" fillId="0" borderId="0" xfId="0" applyNumberFormat="1">
      <alignment vertical="center"/>
    </xf>
    <xf numFmtId="176" fontId="3" fillId="2" borderId="4" xfId="0" applyNumberFormat="1" applyFont="1" applyFill="1" applyBorder="1">
      <alignment vertical="center"/>
    </xf>
    <xf numFmtId="0" fontId="3" fillId="2" borderId="4" xfId="0" applyFont="1" applyFill="1" applyBorder="1">
      <alignment vertical="center"/>
    </xf>
    <xf numFmtId="176" fontId="4" fillId="0" borderId="4" xfId="0" applyNumberFormat="1" applyFont="1" applyFill="1" applyBorder="1">
      <alignment vertical="center"/>
    </xf>
    <xf numFmtId="176" fontId="3" fillId="0" borderId="0" xfId="0" applyNumberFormat="1" applyFont="1" applyFill="1" applyAlignment="1">
      <alignment horizontal="left" vertical="center" wrapText="1"/>
    </xf>
    <xf numFmtId="0" fontId="5" fillId="0" borderId="0" xfId="0" applyFont="1">
      <alignment vertical="center"/>
    </xf>
    <xf numFmtId="0" fontId="5" fillId="3" borderId="0" xfId="0" applyFont="1" applyFill="1">
      <alignment vertical="center"/>
    </xf>
    <xf numFmtId="178" fontId="0" fillId="0" borderId="0" xfId="0" applyNumberFormat="1">
      <alignment vertical="center"/>
    </xf>
    <xf numFmtId="0" fontId="6" fillId="0" borderId="4" xfId="0" applyFont="1" applyFill="1" applyBorder="1" applyAlignment="1">
      <alignment horizontal="center" vertical="center" wrapText="1"/>
    </xf>
    <xf numFmtId="178" fontId="0" fillId="0" borderId="0" xfId="0" applyNumberFormat="1" applyFill="1">
      <alignment vertical="center"/>
    </xf>
    <xf numFmtId="0" fontId="7" fillId="0" borderId="4" xfId="0" applyFont="1" applyFill="1" applyBorder="1" applyAlignment="1">
      <alignment horizontal="center" vertical="center"/>
    </xf>
    <xf numFmtId="178" fontId="5" fillId="0" borderId="0" xfId="0" applyNumberFormat="1" applyFont="1" applyFill="1">
      <alignment vertical="center"/>
    </xf>
    <xf numFmtId="0" fontId="5" fillId="0" borderId="0" xfId="0" applyFont="1" applyFill="1">
      <alignment vertical="center"/>
    </xf>
    <xf numFmtId="0" fontId="7" fillId="3" borderId="4" xfId="0" applyFont="1" applyFill="1" applyBorder="1" applyAlignment="1">
      <alignment horizontal="center" vertical="center"/>
    </xf>
    <xf numFmtId="178" fontId="5" fillId="3" borderId="0" xfId="0" applyNumberFormat="1" applyFont="1" applyFill="1">
      <alignment vertical="center"/>
    </xf>
    <xf numFmtId="176" fontId="0" fillId="0" borderId="0" xfId="0" applyNumberFormat="1" applyAlignment="1">
      <alignment vertical="center" wrapText="1"/>
    </xf>
    <xf numFmtId="0" fontId="8" fillId="0" borderId="0" xfId="0" applyFont="1" applyFill="1">
      <alignment vertical="center"/>
    </xf>
    <xf numFmtId="0" fontId="0" fillId="2" borderId="0" xfId="0" applyFill="1">
      <alignment vertical="center"/>
    </xf>
    <xf numFmtId="176" fontId="0" fillId="0" borderId="0" xfId="0" applyNumberFormat="1" applyFill="1">
      <alignment vertical="center"/>
    </xf>
    <xf numFmtId="176" fontId="3" fillId="0" borderId="0" xfId="0" applyNumberFormat="1" applyFont="1" applyFill="1" applyAlignment="1">
      <alignment horizontal="center" vertical="center"/>
    </xf>
    <xf numFmtId="176" fontId="9" fillId="0" borderId="0" xfId="0" applyNumberFormat="1" applyFont="1" applyFill="1" applyAlignment="1">
      <alignment horizontal="center" vertical="center"/>
    </xf>
    <xf numFmtId="0" fontId="10" fillId="0" borderId="0" xfId="0" applyNumberFormat="1" applyFont="1" applyFill="1" applyAlignment="1">
      <alignment horizontal="center" vertical="center"/>
    </xf>
    <xf numFmtId="176" fontId="11" fillId="0" borderId="0" xfId="0" applyNumberFormat="1" applyFont="1" applyFill="1" applyAlignment="1">
      <alignment horizontal="center" vertical="top"/>
    </xf>
    <xf numFmtId="176" fontId="12" fillId="0" borderId="4" xfId="0" applyNumberFormat="1" applyFont="1" applyFill="1" applyBorder="1" applyAlignment="1">
      <alignment horizontal="center" vertical="center" wrapText="1"/>
    </xf>
    <xf numFmtId="0" fontId="2" fillId="0" borderId="4" xfId="0" applyNumberFormat="1" applyFont="1" applyFill="1" applyBorder="1" applyAlignment="1">
      <alignment horizontal="center" vertical="center" wrapText="1"/>
    </xf>
    <xf numFmtId="176" fontId="13" fillId="0" borderId="4" xfId="0" applyNumberFormat="1" applyFont="1" applyFill="1" applyBorder="1" applyAlignment="1">
      <alignment horizontal="center" vertical="center"/>
    </xf>
    <xf numFmtId="179" fontId="10" fillId="0" borderId="4" xfId="0" applyNumberFormat="1" applyFont="1" applyFill="1" applyBorder="1" applyAlignment="1">
      <alignment horizontal="center" vertical="center"/>
    </xf>
    <xf numFmtId="176" fontId="10" fillId="0" borderId="4" xfId="0" applyNumberFormat="1" applyFont="1" applyFill="1" applyBorder="1" applyAlignment="1">
      <alignment horizontal="center" vertical="center"/>
    </xf>
    <xf numFmtId="176" fontId="9" fillId="0" borderId="4" xfId="0" applyNumberFormat="1" applyFont="1" applyFill="1" applyBorder="1" applyAlignment="1">
      <alignment horizontal="center" vertical="center"/>
    </xf>
    <xf numFmtId="49" fontId="10" fillId="0" borderId="4" xfId="0" applyNumberFormat="1" applyFont="1" applyFill="1" applyBorder="1" applyAlignment="1">
      <alignment horizontal="center" vertical="center"/>
    </xf>
    <xf numFmtId="176" fontId="14" fillId="0" borderId="4" xfId="0" applyNumberFormat="1" applyFont="1" applyFill="1" applyBorder="1" applyAlignment="1">
      <alignment horizontal="center" vertical="center"/>
    </xf>
    <xf numFmtId="49" fontId="6" fillId="0" borderId="4" xfId="0" applyNumberFormat="1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176" fontId="16" fillId="0" borderId="4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 wrapText="1"/>
    </xf>
    <xf numFmtId="176" fontId="2" fillId="0" borderId="3" xfId="0" applyNumberFormat="1" applyFont="1" applyFill="1" applyBorder="1" applyAlignment="1">
      <alignment horizontal="center" vertical="center" wrapText="1"/>
    </xf>
    <xf numFmtId="180" fontId="10" fillId="0" borderId="4" xfId="0" applyNumberFormat="1" applyFont="1" applyFill="1" applyBorder="1" applyAlignment="1">
      <alignment horizontal="center" vertical="center"/>
    </xf>
    <xf numFmtId="177" fontId="10" fillId="0" borderId="4" xfId="0" applyNumberFormat="1" applyFont="1" applyFill="1" applyBorder="1" applyAlignment="1">
      <alignment horizontal="center" vertical="center"/>
    </xf>
    <xf numFmtId="176" fontId="3" fillId="0" borderId="4" xfId="0" applyNumberFormat="1" applyFont="1" applyFill="1" applyBorder="1" applyAlignment="1">
      <alignment horizontal="center" vertical="center"/>
    </xf>
    <xf numFmtId="176" fontId="2" fillId="0" borderId="4" xfId="0" applyNumberFormat="1" applyFont="1" applyFill="1" applyBorder="1" applyAlignment="1">
      <alignment horizontal="center" vertical="center"/>
    </xf>
    <xf numFmtId="0" fontId="10" fillId="0" borderId="4" xfId="0" applyNumberFormat="1" applyFont="1" applyFill="1" applyBorder="1" applyAlignment="1">
      <alignment horizontal="center" vertical="center"/>
    </xf>
    <xf numFmtId="176" fontId="6" fillId="0" borderId="4" xfId="0" applyNumberFormat="1" applyFont="1" applyFill="1" applyBorder="1" applyAlignment="1">
      <alignment horizontal="center" vertical="center"/>
    </xf>
    <xf numFmtId="0" fontId="6" fillId="0" borderId="4" xfId="0" applyNumberFormat="1" applyFont="1" applyFill="1" applyBorder="1" applyAlignment="1">
      <alignment horizontal="center" vertical="center"/>
    </xf>
    <xf numFmtId="176" fontId="3" fillId="0" borderId="3" xfId="0" applyNumberFormat="1" applyFont="1" applyFill="1" applyBorder="1" applyAlignment="1">
      <alignment horizontal="center" vertical="center"/>
    </xf>
    <xf numFmtId="176" fontId="17" fillId="0" borderId="4" xfId="0" applyNumberFormat="1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/>
    </xf>
    <xf numFmtId="49" fontId="14" fillId="0" borderId="4" xfId="0" applyNumberFormat="1" applyFont="1" applyFill="1" applyBorder="1" applyAlignment="1">
      <alignment horizontal="center" vertical="center"/>
    </xf>
    <xf numFmtId="0" fontId="14" fillId="0" borderId="4" xfId="0" applyNumberFormat="1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176" fontId="18" fillId="0" borderId="4" xfId="0" applyNumberFormat="1" applyFont="1" applyFill="1" applyBorder="1" applyAlignment="1">
      <alignment horizontal="center" vertical="center"/>
    </xf>
    <xf numFmtId="176" fontId="10" fillId="0" borderId="1" xfId="0" applyNumberFormat="1" applyFont="1" applyFill="1" applyBorder="1" applyAlignment="1">
      <alignment horizontal="center" vertical="center"/>
    </xf>
    <xf numFmtId="176" fontId="15" fillId="0" borderId="4" xfId="0" applyNumberFormat="1" applyFont="1" applyFill="1" applyBorder="1" applyAlignment="1">
      <alignment horizontal="center" vertical="center"/>
    </xf>
    <xf numFmtId="176" fontId="14" fillId="0" borderId="3" xfId="0" applyNumberFormat="1" applyFont="1" applyFill="1" applyBorder="1" applyAlignment="1">
      <alignment horizontal="center" vertical="center"/>
    </xf>
    <xf numFmtId="176" fontId="14" fillId="0" borderId="0" xfId="0" applyNumberFormat="1" applyFont="1" applyFill="1" applyBorder="1" applyAlignment="1">
      <alignment horizontal="center" vertical="center"/>
    </xf>
    <xf numFmtId="180" fontId="10" fillId="0" borderId="0" xfId="0" applyNumberFormat="1" applyFont="1" applyFill="1" applyBorder="1" applyAlignment="1">
      <alignment horizontal="center" vertical="center"/>
    </xf>
    <xf numFmtId="177" fontId="10" fillId="0" borderId="0" xfId="0" applyNumberFormat="1" applyFont="1" applyFill="1" applyBorder="1" applyAlignment="1">
      <alignment horizontal="center" vertical="center"/>
    </xf>
    <xf numFmtId="176" fontId="10" fillId="0" borderId="0" xfId="0" applyNumberFormat="1" applyFont="1" applyFill="1" applyBorder="1" applyAlignment="1">
      <alignment horizontal="center" vertical="center"/>
    </xf>
    <xf numFmtId="180" fontId="14" fillId="0" borderId="4" xfId="0" applyNumberFormat="1" applyFont="1" applyFill="1" applyBorder="1" applyAlignment="1">
      <alignment horizontal="center" vertical="center"/>
    </xf>
    <xf numFmtId="177" fontId="14" fillId="0" borderId="4" xfId="0" applyNumberFormat="1" applyFont="1" applyFill="1" applyBorder="1" applyAlignment="1">
      <alignment horizontal="center" vertical="center"/>
    </xf>
    <xf numFmtId="180" fontId="14" fillId="0" borderId="0" xfId="0" applyNumberFormat="1" applyFont="1" applyFill="1" applyBorder="1" applyAlignment="1">
      <alignment horizontal="center" vertical="center"/>
    </xf>
    <xf numFmtId="177" fontId="14" fillId="0" borderId="0" xfId="0" applyNumberFormat="1" applyFont="1" applyFill="1" applyBorder="1" applyAlignment="1">
      <alignment horizontal="center" vertical="center"/>
    </xf>
    <xf numFmtId="176" fontId="9" fillId="0" borderId="4" xfId="0" applyNumberFormat="1" applyFont="1" applyFill="1" applyBorder="1" applyAlignment="1" applyProtection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19" fillId="0" borderId="4" xfId="0" applyNumberFormat="1" applyFont="1" applyFill="1" applyBorder="1" applyAlignment="1">
      <alignment horizontal="center"/>
    </xf>
    <xf numFmtId="0" fontId="20" fillId="0" borderId="4" xfId="0" applyFont="1" applyFill="1" applyBorder="1" applyAlignment="1">
      <alignment horizontal="center" vertical="center"/>
    </xf>
    <xf numFmtId="49" fontId="3" fillId="0" borderId="4" xfId="0" applyNumberFormat="1" applyFont="1" applyFill="1" applyBorder="1" applyAlignment="1">
      <alignment horizontal="center" vertical="center"/>
    </xf>
    <xf numFmtId="176" fontId="10" fillId="0" borderId="3" xfId="0" applyNumberFormat="1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6" fillId="0" borderId="5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10" fillId="0" borderId="4" xfId="0" applyNumberFormat="1" applyFont="1" applyFill="1" applyBorder="1" applyAlignment="1" applyProtection="1">
      <alignment horizontal="center" vertical="center"/>
    </xf>
    <xf numFmtId="49" fontId="10" fillId="0" borderId="4" xfId="0" applyNumberFormat="1" applyFont="1" applyFill="1" applyBorder="1" applyAlignment="1" applyProtection="1">
      <alignment horizontal="center" vertical="center"/>
    </xf>
    <xf numFmtId="176" fontId="14" fillId="3" borderId="4" xfId="0" applyNumberFormat="1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179" fontId="14" fillId="0" borderId="4" xfId="0" applyNumberFormat="1" applyFont="1" applyFill="1" applyBorder="1" applyAlignment="1">
      <alignment horizontal="center" vertical="center"/>
    </xf>
    <xf numFmtId="176" fontId="4" fillId="0" borderId="3" xfId="0" applyNumberFormat="1" applyFont="1" applyFill="1" applyBorder="1" applyAlignment="1">
      <alignment horizontal="center" vertical="center"/>
    </xf>
    <xf numFmtId="176" fontId="4" fillId="0" borderId="4" xfId="0" applyNumberFormat="1" applyFont="1" applyFill="1" applyBorder="1" applyAlignment="1">
      <alignment horizontal="center" vertical="center"/>
    </xf>
    <xf numFmtId="176" fontId="10" fillId="4" borderId="3" xfId="0" applyNumberFormat="1" applyFont="1" applyFill="1" applyBorder="1" applyAlignment="1">
      <alignment horizontal="center" vertical="center"/>
    </xf>
    <xf numFmtId="179" fontId="10" fillId="2" borderId="4" xfId="0" applyNumberFormat="1" applyFont="1" applyFill="1" applyBorder="1" applyAlignment="1">
      <alignment horizontal="center" vertical="center"/>
    </xf>
    <xf numFmtId="176" fontId="10" fillId="2" borderId="4" xfId="0" applyNumberFormat="1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176" fontId="10" fillId="2" borderId="3" xfId="0" applyNumberFormat="1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/>
    </xf>
    <xf numFmtId="49" fontId="6" fillId="0" borderId="5" xfId="0" applyNumberFormat="1" applyFont="1" applyFill="1" applyBorder="1" applyAlignment="1">
      <alignment horizontal="center" vertical="center"/>
    </xf>
    <xf numFmtId="181" fontId="10" fillId="0" borderId="3" xfId="0" applyNumberFormat="1" applyFont="1" applyFill="1" applyBorder="1" applyAlignment="1">
      <alignment horizontal="center" vertical="center"/>
    </xf>
    <xf numFmtId="49" fontId="6" fillId="2" borderId="4" xfId="0" applyNumberFormat="1" applyFont="1" applyFill="1" applyBorder="1" applyAlignment="1">
      <alignment horizontal="center" vertical="center"/>
    </xf>
    <xf numFmtId="181" fontId="10" fillId="2" borderId="3" xfId="0" applyNumberFormat="1" applyFont="1" applyFill="1" applyBorder="1" applyAlignment="1">
      <alignment horizontal="center" vertical="center"/>
    </xf>
    <xf numFmtId="176" fontId="3" fillId="2" borderId="3" xfId="0" applyNumberFormat="1" applyFont="1" applyFill="1" applyBorder="1" applyAlignment="1">
      <alignment horizontal="center" vertical="center"/>
    </xf>
    <xf numFmtId="180" fontId="10" fillId="2" borderId="4" xfId="0" applyNumberFormat="1" applyFont="1" applyFill="1" applyBorder="1" applyAlignment="1">
      <alignment horizontal="center" vertical="center"/>
    </xf>
    <xf numFmtId="177" fontId="10" fillId="2" borderId="4" xfId="0" applyNumberFormat="1" applyFont="1" applyFill="1" applyBorder="1" applyAlignment="1">
      <alignment horizontal="center" vertical="center"/>
    </xf>
    <xf numFmtId="176" fontId="14" fillId="2" borderId="4" xfId="0" applyNumberFormat="1" applyFont="1" applyFill="1" applyBorder="1" applyAlignment="1">
      <alignment horizontal="center" vertical="center"/>
    </xf>
    <xf numFmtId="176" fontId="3" fillId="3" borderId="3" xfId="0" applyNumberFormat="1" applyFont="1" applyFill="1" applyBorder="1" applyAlignment="1">
      <alignment horizontal="center" vertical="center"/>
    </xf>
    <xf numFmtId="176" fontId="3" fillId="2" borderId="4" xfId="0" applyNumberFormat="1" applyFont="1" applyFill="1" applyBorder="1" applyAlignment="1">
      <alignment horizontal="center" vertical="center"/>
    </xf>
    <xf numFmtId="0" fontId="21" fillId="0" borderId="4" xfId="0" applyFont="1" applyFill="1" applyBorder="1" applyAlignment="1">
      <alignment horizontal="center" vertical="center"/>
    </xf>
    <xf numFmtId="0" fontId="22" fillId="0" borderId="2" xfId="31" applyFont="1" applyFill="1" applyBorder="1" applyAlignment="1">
      <alignment horizontal="center" vertical="center" wrapText="1"/>
    </xf>
    <xf numFmtId="181" fontId="10" fillId="3" borderId="3" xfId="0" applyNumberFormat="1" applyFont="1" applyFill="1" applyBorder="1" applyAlignment="1">
      <alignment horizontal="center" vertical="center"/>
    </xf>
    <xf numFmtId="176" fontId="10" fillId="3" borderId="3" xfId="0" applyNumberFormat="1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 wrapText="1"/>
    </xf>
    <xf numFmtId="49" fontId="6" fillId="3" borderId="4" xfId="0" applyNumberFormat="1" applyFont="1" applyFill="1" applyBorder="1" applyAlignment="1">
      <alignment horizontal="center" vertical="center"/>
    </xf>
    <xf numFmtId="179" fontId="12" fillId="0" borderId="4" xfId="0" applyNumberFormat="1" applyFont="1" applyFill="1" applyBorder="1" applyAlignment="1">
      <alignment horizontal="center" vertical="center"/>
    </xf>
    <xf numFmtId="179" fontId="2" fillId="0" borderId="4" xfId="0" applyNumberFormat="1" applyFont="1" applyFill="1" applyBorder="1" applyAlignment="1">
      <alignment horizontal="center" vertical="center"/>
    </xf>
    <xf numFmtId="176" fontId="2" fillId="0" borderId="3" xfId="0" applyNumberFormat="1" applyFont="1" applyFill="1" applyBorder="1" applyAlignment="1">
      <alignment horizontal="center" vertical="center"/>
    </xf>
    <xf numFmtId="176" fontId="10" fillId="0" borderId="0" xfId="0" applyNumberFormat="1" applyFont="1" applyFill="1" applyAlignment="1">
      <alignment horizontal="center" vertical="center"/>
    </xf>
    <xf numFmtId="176" fontId="2" fillId="0" borderId="0" xfId="0" applyNumberFormat="1" applyFont="1" applyFill="1" applyAlignment="1">
      <alignment horizontal="center" vertical="center"/>
    </xf>
    <xf numFmtId="176" fontId="12" fillId="0" borderId="0" xfId="0" applyNumberFormat="1" applyFont="1" applyFill="1" applyAlignment="1">
      <alignment horizontal="center" vertical="center"/>
    </xf>
    <xf numFmtId="176" fontId="13" fillId="0" borderId="0" xfId="0" applyNumberFormat="1" applyFont="1" applyFill="1" applyAlignment="1">
      <alignment horizontal="center" vertical="center"/>
    </xf>
    <xf numFmtId="176" fontId="12" fillId="3" borderId="0" xfId="0" applyNumberFormat="1" applyFont="1" applyFill="1" applyAlignment="1">
      <alignment horizontal="center" vertical="center"/>
    </xf>
    <xf numFmtId="0" fontId="2" fillId="3" borderId="0" xfId="0" applyNumberFormat="1" applyFont="1" applyFill="1" applyAlignment="1">
      <alignment horizontal="center" vertical="center"/>
    </xf>
    <xf numFmtId="176" fontId="2" fillId="5" borderId="0" xfId="0" applyNumberFormat="1" applyFont="1" applyFill="1" applyAlignment="1">
      <alignment horizontal="center" vertical="center"/>
    </xf>
    <xf numFmtId="176" fontId="23" fillId="0" borderId="0" xfId="10" applyNumberFormat="1" applyFont="1" applyFill="1" applyAlignment="1">
      <alignment horizontal="center" vertical="center"/>
    </xf>
    <xf numFmtId="176" fontId="2" fillId="3" borderId="0" xfId="0" applyNumberFormat="1" applyFont="1" applyFill="1" applyAlignment="1">
      <alignment horizontal="center" vertical="center"/>
    </xf>
    <xf numFmtId="0" fontId="2" fillId="3" borderId="0" xfId="0" applyNumberFormat="1" applyFont="1" applyFill="1" applyAlignment="1">
      <alignment horizontal="left" vertical="center"/>
    </xf>
    <xf numFmtId="176" fontId="13" fillId="5" borderId="0" xfId="0" applyNumberFormat="1" applyFont="1" applyFill="1" applyAlignment="1">
      <alignment horizontal="center" vertical="center"/>
    </xf>
    <xf numFmtId="176" fontId="24" fillId="6" borderId="0" xfId="0" applyNumberFormat="1" applyFont="1" applyFill="1" applyAlignment="1">
      <alignment horizontal="center" vertical="center"/>
    </xf>
    <xf numFmtId="176" fontId="3" fillId="0" borderId="0" xfId="0" applyNumberFormat="1" applyFont="1" applyFill="1" applyAlignment="1">
      <alignment horizontal="center" vertical="center" wrapText="1"/>
    </xf>
    <xf numFmtId="176" fontId="9" fillId="0" borderId="0" xfId="0" applyNumberFormat="1" applyFont="1" applyFill="1" applyAlignment="1">
      <alignment horizontal="center" vertical="center" wrapText="1"/>
    </xf>
    <xf numFmtId="0" fontId="10" fillId="0" borderId="0" xfId="0" applyNumberFormat="1" applyFont="1" applyFill="1" applyAlignment="1">
      <alignment horizontal="center" vertical="center" wrapText="1"/>
    </xf>
    <xf numFmtId="176" fontId="25" fillId="3" borderId="0" xfId="0" applyNumberFormat="1" applyFont="1" applyFill="1" applyAlignment="1">
      <alignment horizontal="center" vertical="center"/>
    </xf>
    <xf numFmtId="176" fontId="26" fillId="3" borderId="0" xfId="0" applyNumberFormat="1" applyFont="1" applyFill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/>
    </xf>
    <xf numFmtId="177" fontId="3" fillId="0" borderId="0" xfId="0" applyNumberFormat="1" applyFont="1" applyFill="1" applyAlignment="1">
      <alignment horizontal="center" vertical="center"/>
    </xf>
    <xf numFmtId="177" fontId="3" fillId="0" borderId="0" xfId="0" applyNumberFormat="1" applyFont="1" applyFill="1" applyAlignment="1">
      <alignment horizontal="left" vertical="center" wrapText="1"/>
    </xf>
    <xf numFmtId="0" fontId="28" fillId="0" borderId="0" xfId="0" applyNumberFormat="1" applyFont="1" applyFill="1" applyBorder="1" applyAlignment="1"/>
    <xf numFmtId="0" fontId="28" fillId="0" borderId="0" xfId="0" applyNumberFormat="1" applyFont="1" applyFill="1" applyAlignment="1"/>
    <xf numFmtId="0" fontId="0" fillId="0" borderId="4" xfId="0" applyFill="1" applyBorder="1">
      <alignment vertical="center"/>
    </xf>
    <xf numFmtId="0" fontId="29" fillId="0" borderId="0" xfId="0" applyFont="1">
      <alignment vertical="center"/>
    </xf>
    <xf numFmtId="176" fontId="29" fillId="0" borderId="0" xfId="0" applyNumberFormat="1" applyFont="1">
      <alignment vertical="center"/>
    </xf>
    <xf numFmtId="0" fontId="0" fillId="0" borderId="0" xfId="0" applyFont="1" applyFill="1" applyAlignment="1">
      <alignment vertical="center"/>
    </xf>
    <xf numFmtId="176" fontId="0" fillId="0" borderId="0" xfId="0" applyNumberFormat="1" applyFont="1" applyFill="1" applyAlignment="1">
      <alignment vertical="center"/>
    </xf>
    <xf numFmtId="176" fontId="14" fillId="3" borderId="3" xfId="0" applyNumberFormat="1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 wrapText="1"/>
    </xf>
    <xf numFmtId="176" fontId="14" fillId="2" borderId="3" xfId="0" applyNumberFormat="1" applyFont="1" applyFill="1" applyBorder="1" applyAlignment="1">
      <alignment horizontal="center" vertical="center"/>
    </xf>
    <xf numFmtId="176" fontId="2" fillId="7" borderId="3" xfId="0" applyNumberFormat="1" applyFont="1" applyFill="1" applyBorder="1" applyAlignment="1">
      <alignment horizontal="center" vertical="center"/>
    </xf>
    <xf numFmtId="0" fontId="10" fillId="2" borderId="4" xfId="0" applyNumberFormat="1" applyFont="1" applyFill="1" applyBorder="1" applyAlignment="1" applyProtection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49" fontId="10" fillId="2" borderId="4" xfId="0" applyNumberFormat="1" applyFont="1" applyFill="1" applyBorder="1" applyAlignment="1">
      <alignment horizontal="center" vertical="center"/>
    </xf>
    <xf numFmtId="176" fontId="7" fillId="0" borderId="4" xfId="0" applyNumberFormat="1" applyFont="1" applyFill="1" applyBorder="1" applyAlignment="1">
      <alignment horizontal="center" vertical="center"/>
    </xf>
    <xf numFmtId="176" fontId="7" fillId="0" borderId="3" xfId="0" applyNumberFormat="1" applyFont="1" applyFill="1" applyBorder="1" applyAlignment="1">
      <alignment horizontal="center" vertical="center"/>
    </xf>
    <xf numFmtId="0" fontId="5" fillId="2" borderId="0" xfId="0" applyFont="1" applyFill="1">
      <alignment vertical="center"/>
    </xf>
    <xf numFmtId="176" fontId="14" fillId="4" borderId="3" xfId="0" applyNumberFormat="1" applyFont="1" applyFill="1" applyBorder="1" applyAlignment="1">
      <alignment horizontal="center" vertical="center"/>
    </xf>
    <xf numFmtId="176" fontId="4" fillId="3" borderId="3" xfId="0" applyNumberFormat="1" applyFont="1" applyFill="1" applyBorder="1" applyAlignment="1">
      <alignment horizontal="center" vertical="center"/>
    </xf>
    <xf numFmtId="176" fontId="3" fillId="0" borderId="0" xfId="0" applyNumberFormat="1" applyFont="1" applyFill="1" applyAlignment="1">
      <alignment vertical="center"/>
    </xf>
    <xf numFmtId="176" fontId="0" fillId="0" borderId="4" xfId="0" applyNumberFormat="1" applyFill="1" applyBorder="1">
      <alignment vertical="center"/>
    </xf>
    <xf numFmtId="176" fontId="7" fillId="2" borderId="4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6" fillId="2" borderId="4" xfId="0" applyNumberFormat="1" applyFont="1" applyFill="1" applyBorder="1" applyAlignment="1">
      <alignment horizontal="center" vertical="center"/>
    </xf>
    <xf numFmtId="0" fontId="9" fillId="2" borderId="4" xfId="0" applyNumberFormat="1" applyFont="1" applyFill="1" applyBorder="1" applyAlignment="1" applyProtection="1">
      <alignment horizontal="center" vertical="center"/>
    </xf>
    <xf numFmtId="0" fontId="19" fillId="2" borderId="4" xfId="0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49" fontId="14" fillId="2" borderId="4" xfId="0" applyNumberFormat="1" applyFont="1" applyFill="1" applyBorder="1" applyAlignment="1">
      <alignment horizontal="center" vertical="center"/>
    </xf>
    <xf numFmtId="0" fontId="14" fillId="2" borderId="4" xfId="0" applyNumberFormat="1" applyFont="1" applyFill="1" applyBorder="1" applyAlignment="1" applyProtection="1">
      <alignment horizontal="center" vertical="center"/>
    </xf>
    <xf numFmtId="0" fontId="16" fillId="2" borderId="4" xfId="0" applyFont="1" applyFill="1" applyBorder="1" applyAlignment="1">
      <alignment horizontal="center" vertical="center"/>
    </xf>
    <xf numFmtId="179" fontId="7" fillId="2" borderId="4" xfId="0" applyNumberFormat="1" applyFont="1" applyFill="1" applyBorder="1" applyAlignment="1">
      <alignment horizontal="center" vertical="center"/>
    </xf>
    <xf numFmtId="0" fontId="27" fillId="2" borderId="4" xfId="0" applyFont="1" applyFill="1" applyBorder="1" applyAlignment="1">
      <alignment horizontal="center" vertical="center"/>
    </xf>
    <xf numFmtId="49" fontId="7" fillId="2" borderId="4" xfId="0" applyNumberFormat="1" applyFont="1" applyFill="1" applyBorder="1" applyAlignment="1">
      <alignment horizontal="center" vertical="center"/>
    </xf>
    <xf numFmtId="181" fontId="7" fillId="3" borderId="3" xfId="0" applyNumberFormat="1" applyFont="1" applyFill="1" applyBorder="1" applyAlignment="1">
      <alignment horizontal="center" vertical="center"/>
    </xf>
    <xf numFmtId="176" fontId="7" fillId="2" borderId="3" xfId="0" applyNumberFormat="1" applyFont="1" applyFill="1" applyBorder="1" applyAlignment="1">
      <alignment horizontal="center" vertical="center"/>
    </xf>
    <xf numFmtId="180" fontId="7" fillId="2" borderId="4" xfId="0" applyNumberFormat="1" applyFont="1" applyFill="1" applyBorder="1" applyAlignment="1">
      <alignment horizontal="center" vertical="center"/>
    </xf>
    <xf numFmtId="177" fontId="7" fillId="2" borderId="4" xfId="0" applyNumberFormat="1" applyFont="1" applyFill="1" applyBorder="1" applyAlignment="1">
      <alignment horizontal="center" vertical="center"/>
    </xf>
    <xf numFmtId="176" fontId="30" fillId="2" borderId="3" xfId="0" applyNumberFormat="1" applyFont="1" applyFill="1" applyBorder="1" applyAlignment="1">
      <alignment horizontal="center" vertical="center"/>
    </xf>
    <xf numFmtId="0" fontId="30" fillId="2" borderId="4" xfId="0" applyFont="1" applyFill="1" applyBorder="1">
      <alignment vertical="center"/>
    </xf>
    <xf numFmtId="176" fontId="30" fillId="2" borderId="4" xfId="0" applyNumberFormat="1" applyFont="1" applyFill="1" applyBorder="1">
      <alignment vertical="center"/>
    </xf>
    <xf numFmtId="176" fontId="30" fillId="2" borderId="4" xfId="0" applyNumberFormat="1" applyFont="1" applyFill="1" applyBorder="1" applyAlignment="1">
      <alignment horizontal="center" vertical="center"/>
    </xf>
    <xf numFmtId="176" fontId="14" fillId="8" borderId="4" xfId="0" applyNumberFormat="1" applyFont="1" applyFill="1" applyBorder="1" applyAlignment="1">
      <alignment horizontal="center" vertical="center"/>
    </xf>
    <xf numFmtId="0" fontId="3" fillId="9" borderId="4" xfId="0" applyFont="1" applyFill="1" applyBorder="1">
      <alignment vertical="center"/>
    </xf>
    <xf numFmtId="0" fontId="20" fillId="10" borderId="4" xfId="0" applyFont="1" applyFill="1" applyBorder="1" applyAlignment="1">
      <alignment horizontal="center" vertical="center"/>
    </xf>
    <xf numFmtId="0" fontId="14" fillId="0" borderId="3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4" xfId="0" applyFont="1" applyFill="1" applyBorder="1">
      <alignment vertical="center"/>
    </xf>
    <xf numFmtId="0" fontId="7" fillId="0" borderId="5" xfId="0" applyFont="1" applyFill="1" applyBorder="1" applyAlignment="1">
      <alignment horizontal="center" vertical="center"/>
    </xf>
    <xf numFmtId="176" fontId="9" fillId="2" borderId="4" xfId="0" applyNumberFormat="1" applyFont="1" applyFill="1" applyBorder="1" applyAlignment="1">
      <alignment horizontal="center" vertical="center"/>
    </xf>
    <xf numFmtId="176" fontId="6" fillId="2" borderId="4" xfId="0" applyNumberFormat="1" applyFont="1" applyFill="1" applyBorder="1" applyAlignment="1">
      <alignment horizontal="center" vertical="center"/>
    </xf>
    <xf numFmtId="0" fontId="14" fillId="11" borderId="4" xfId="0" applyNumberFormat="1" applyFont="1" applyFill="1" applyBorder="1" applyAlignment="1">
      <alignment horizontal="center" vertical="center"/>
    </xf>
    <xf numFmtId="0" fontId="14" fillId="2" borderId="3" xfId="0" applyNumberFormat="1" applyFont="1" applyFill="1" applyBorder="1" applyAlignment="1">
      <alignment horizontal="center" vertical="center"/>
    </xf>
    <xf numFmtId="0" fontId="9" fillId="0" borderId="4" xfId="0" applyNumberFormat="1" applyFont="1" applyFill="1" applyBorder="1" applyAlignment="1" applyProtection="1">
      <alignment horizontal="center" vertical="center"/>
    </xf>
    <xf numFmtId="176" fontId="3" fillId="3" borderId="4" xfId="0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176" fontId="2" fillId="2" borderId="3" xfId="0" applyNumberFormat="1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center" vertical="center"/>
    </xf>
    <xf numFmtId="0" fontId="0" fillId="2" borderId="4" xfId="0" applyFill="1" applyBorder="1">
      <alignment vertical="center"/>
    </xf>
    <xf numFmtId="176" fontId="0" fillId="2" borderId="4" xfId="0" applyNumberFormat="1" applyFill="1" applyBorder="1">
      <alignment vertical="center"/>
    </xf>
    <xf numFmtId="176" fontId="10" fillId="2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0" fillId="12" borderId="0" xfId="0" applyFill="1">
      <alignment vertical="center"/>
    </xf>
    <xf numFmtId="176" fontId="12" fillId="0" borderId="0" xfId="0" applyNumberFormat="1" applyFont="1" applyFill="1" applyAlignment="1">
      <alignment horizontal="center" vertical="top"/>
    </xf>
    <xf numFmtId="0" fontId="31" fillId="0" borderId="0" xfId="0" applyNumberFormat="1" applyFont="1" applyFill="1" applyAlignment="1">
      <alignment horizontal="center" vertical="top"/>
    </xf>
    <xf numFmtId="177" fontId="11" fillId="0" borderId="0" xfId="0" applyNumberFormat="1" applyFont="1" applyFill="1" applyAlignment="1">
      <alignment horizontal="center" vertical="top"/>
    </xf>
    <xf numFmtId="176" fontId="10" fillId="8" borderId="1" xfId="0" applyNumberFormat="1" applyFont="1" applyFill="1" applyBorder="1" applyAlignment="1">
      <alignment horizontal="center" vertical="center"/>
    </xf>
    <xf numFmtId="176" fontId="14" fillId="0" borderId="1" xfId="0" applyNumberFormat="1" applyFont="1" applyFill="1" applyBorder="1" applyAlignment="1">
      <alignment horizontal="center" vertical="center"/>
    </xf>
    <xf numFmtId="0" fontId="0" fillId="9" borderId="4" xfId="0" applyFill="1" applyBorder="1">
      <alignment vertical="center"/>
    </xf>
    <xf numFmtId="0" fontId="10" fillId="3" borderId="4" xfId="0" applyFont="1" applyFill="1" applyBorder="1" applyAlignment="1">
      <alignment horizontal="center" vertical="center"/>
    </xf>
    <xf numFmtId="179" fontId="10" fillId="0" borderId="1" xfId="0" applyNumberFormat="1" applyFont="1" applyFill="1" applyBorder="1" applyAlignment="1">
      <alignment horizontal="center" vertical="center"/>
    </xf>
    <xf numFmtId="179" fontId="10" fillId="0" borderId="2" xfId="0" applyNumberFormat="1" applyFont="1" applyFill="1" applyBorder="1" applyAlignment="1">
      <alignment horizontal="center" vertical="center"/>
    </xf>
    <xf numFmtId="179" fontId="12" fillId="0" borderId="2" xfId="0" applyNumberFormat="1" applyFont="1" applyFill="1" applyBorder="1" applyAlignment="1">
      <alignment horizontal="center" vertical="center"/>
    </xf>
    <xf numFmtId="179" fontId="2" fillId="0" borderId="3" xfId="0" applyNumberFormat="1" applyFont="1" applyFill="1" applyBorder="1" applyAlignment="1">
      <alignment horizontal="center" vertical="center"/>
    </xf>
    <xf numFmtId="179" fontId="10" fillId="12" borderId="4" xfId="0" applyNumberFormat="1" applyFont="1" applyFill="1" applyBorder="1" applyAlignment="1">
      <alignment horizontal="center" vertical="center"/>
    </xf>
    <xf numFmtId="176" fontId="10" fillId="12" borderId="4" xfId="0" applyNumberFormat="1" applyFont="1" applyFill="1" applyBorder="1" applyAlignment="1">
      <alignment horizontal="center" vertical="center"/>
    </xf>
    <xf numFmtId="0" fontId="6" fillId="12" borderId="4" xfId="0" applyFont="1" applyFill="1" applyBorder="1" applyAlignment="1">
      <alignment horizontal="center" vertical="center"/>
    </xf>
    <xf numFmtId="176" fontId="10" fillId="12" borderId="3" xfId="0" applyNumberFormat="1" applyFont="1" applyFill="1" applyBorder="1" applyAlignment="1">
      <alignment horizontal="center" vertical="center"/>
    </xf>
    <xf numFmtId="0" fontId="6" fillId="12" borderId="4" xfId="0" applyNumberFormat="1" applyFont="1" applyFill="1" applyBorder="1" applyAlignment="1">
      <alignment horizontal="center" vertical="center"/>
    </xf>
    <xf numFmtId="0" fontId="14" fillId="12" borderId="3" xfId="0" applyNumberFormat="1" applyFont="1" applyFill="1" applyBorder="1" applyAlignment="1">
      <alignment horizontal="center" vertical="center"/>
    </xf>
    <xf numFmtId="176" fontId="3" fillId="12" borderId="3" xfId="0" applyNumberFormat="1" applyFont="1" applyFill="1" applyBorder="1" applyAlignment="1">
      <alignment horizontal="center" vertical="center"/>
    </xf>
    <xf numFmtId="180" fontId="10" fillId="12" borderId="4" xfId="0" applyNumberFormat="1" applyFont="1" applyFill="1" applyBorder="1" applyAlignment="1">
      <alignment horizontal="center" vertical="center"/>
    </xf>
    <xf numFmtId="177" fontId="10" fillId="12" borderId="4" xfId="0" applyNumberFormat="1" applyFont="1" applyFill="1" applyBorder="1" applyAlignment="1">
      <alignment horizontal="center" vertical="center"/>
    </xf>
    <xf numFmtId="176" fontId="14" fillId="12" borderId="4" xfId="0" applyNumberFormat="1" applyFont="1" applyFill="1" applyBorder="1" applyAlignment="1">
      <alignment horizontal="center" vertical="center"/>
    </xf>
    <xf numFmtId="176" fontId="14" fillId="12" borderId="3" xfId="0" applyNumberFormat="1" applyFont="1" applyFill="1" applyBorder="1" applyAlignment="1">
      <alignment horizontal="center" vertical="center"/>
    </xf>
    <xf numFmtId="176" fontId="3" fillId="12" borderId="1" xfId="0" applyNumberFormat="1" applyFont="1" applyFill="1" applyBorder="1" applyAlignment="1">
      <alignment horizontal="center" vertical="center"/>
    </xf>
    <xf numFmtId="0" fontId="0" fillId="12" borderId="4" xfId="0" applyFill="1" applyBorder="1">
      <alignment vertical="center"/>
    </xf>
    <xf numFmtId="176" fontId="0" fillId="12" borderId="4" xfId="0" applyNumberFormat="1" applyFill="1" applyBorder="1">
      <alignment vertical="center"/>
    </xf>
    <xf numFmtId="176" fontId="10" fillId="12" borderId="1" xfId="0" applyNumberFormat="1" applyFont="1" applyFill="1" applyBorder="1" applyAlignment="1">
      <alignment horizontal="center" vertical="center"/>
    </xf>
    <xf numFmtId="0" fontId="15" fillId="8" borderId="4" xfId="0" applyFont="1" applyFill="1" applyBorder="1" applyAlignment="1">
      <alignment horizontal="center" vertical="center"/>
    </xf>
    <xf numFmtId="0" fontId="6" fillId="8" borderId="4" xfId="0" applyFont="1" applyFill="1" applyBorder="1" applyAlignment="1">
      <alignment horizontal="center" vertical="center"/>
    </xf>
    <xf numFmtId="179" fontId="14" fillId="0" borderId="1" xfId="0" applyNumberFormat="1" applyFont="1" applyFill="1" applyBorder="1" applyAlignment="1">
      <alignment horizontal="center" vertical="center"/>
    </xf>
    <xf numFmtId="179" fontId="14" fillId="0" borderId="0" xfId="0" applyNumberFormat="1" applyFont="1" applyFill="1" applyBorder="1" applyAlignment="1">
      <alignment horizontal="center" vertical="center"/>
    </xf>
    <xf numFmtId="179" fontId="10" fillId="0" borderId="0" xfId="0" applyNumberFormat="1" applyFont="1" applyFill="1" applyBorder="1" applyAlignment="1">
      <alignment horizontal="center" vertical="center"/>
    </xf>
    <xf numFmtId="176" fontId="16" fillId="0" borderId="0" xfId="0" applyNumberFormat="1" applyFont="1" applyFill="1" applyBorder="1" applyAlignment="1">
      <alignment horizontal="center" vertical="center"/>
    </xf>
    <xf numFmtId="176" fontId="10" fillId="3" borderId="4" xfId="0" applyNumberFormat="1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6" fillId="13" borderId="4" xfId="0" applyFont="1" applyFill="1" applyBorder="1" applyAlignment="1">
      <alignment horizontal="center" vertical="center"/>
    </xf>
    <xf numFmtId="0" fontId="14" fillId="8" borderId="4" xfId="0" applyFont="1" applyFill="1" applyBorder="1" applyAlignment="1">
      <alignment horizontal="center" vertical="center"/>
    </xf>
    <xf numFmtId="176" fontId="3" fillId="0" borderId="0" xfId="0" applyNumberFormat="1" applyFont="1" applyFill="1" applyAlignment="1">
      <alignment horizontal="left" vertical="center"/>
    </xf>
    <xf numFmtId="176" fontId="9" fillId="12" borderId="4" xfId="0" applyNumberFormat="1" applyFont="1" applyFill="1" applyBorder="1" applyAlignment="1">
      <alignment horizontal="center" vertical="center"/>
    </xf>
    <xf numFmtId="0" fontId="10" fillId="12" borderId="4" xfId="0" applyNumberFormat="1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176" fontId="2" fillId="14" borderId="3" xfId="0" applyNumberFormat="1" applyFont="1" applyFill="1" applyBorder="1" applyAlignment="1">
      <alignment horizontal="center" vertical="center"/>
    </xf>
    <xf numFmtId="176" fontId="3" fillId="12" borderId="4" xfId="0" applyNumberFormat="1" applyFont="1" applyFill="1" applyBorder="1" applyAlignment="1">
      <alignment horizontal="center" vertical="center"/>
    </xf>
    <xf numFmtId="176" fontId="11" fillId="0" borderId="0" xfId="0" applyNumberFormat="1" applyFont="1" applyFill="1" applyAlignment="1">
      <alignment horizontal="left" vertical="top"/>
    </xf>
    <xf numFmtId="176" fontId="2" fillId="0" borderId="1" xfId="0" applyNumberFormat="1" applyFont="1" applyFill="1" applyBorder="1" applyAlignment="1">
      <alignment horizontal="center" vertical="center"/>
    </xf>
    <xf numFmtId="176" fontId="10" fillId="0" borderId="4" xfId="0" applyNumberFormat="1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176" fontId="10" fillId="0" borderId="0" xfId="0" applyNumberFormat="1" applyFont="1" applyFill="1" applyBorder="1" applyAlignment="1">
      <alignment horizontal="left" vertical="center"/>
    </xf>
    <xf numFmtId="176" fontId="14" fillId="0" borderId="4" xfId="0" applyNumberFormat="1" applyFont="1" applyFill="1" applyBorder="1" applyAlignment="1">
      <alignment horizontal="left" vertical="center"/>
    </xf>
    <xf numFmtId="176" fontId="14" fillId="0" borderId="0" xfId="0" applyNumberFormat="1" applyFont="1" applyFill="1" applyBorder="1" applyAlignment="1">
      <alignment horizontal="left" vertical="center"/>
    </xf>
    <xf numFmtId="176" fontId="10" fillId="3" borderId="1" xfId="0" applyNumberFormat="1" applyFont="1" applyFill="1" applyBorder="1" applyAlignment="1">
      <alignment horizontal="center" vertical="center"/>
    </xf>
    <xf numFmtId="0" fontId="6" fillId="3" borderId="4" xfId="0" applyNumberFormat="1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176" fontId="10" fillId="12" borderId="4" xfId="0" applyNumberFormat="1" applyFont="1" applyFill="1" applyBorder="1" applyAlignment="1">
      <alignment horizontal="left" vertical="center"/>
    </xf>
    <xf numFmtId="176" fontId="2" fillId="0" borderId="3" xfId="0" applyNumberFormat="1" applyFont="1" applyFill="1" applyBorder="1" applyAlignment="1">
      <alignment horizontal="left" vertical="center"/>
    </xf>
    <xf numFmtId="179" fontId="7" fillId="0" borderId="4" xfId="0" applyNumberFormat="1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/>
    </xf>
    <xf numFmtId="49" fontId="7" fillId="0" borderId="4" xfId="0" applyNumberFormat="1" applyFont="1" applyFill="1" applyBorder="1" applyAlignment="1">
      <alignment horizontal="center" vertical="center"/>
    </xf>
    <xf numFmtId="176" fontId="27" fillId="0" borderId="4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32" fillId="0" borderId="0" xfId="0" applyFont="1" applyFill="1" applyAlignment="1">
      <alignment vertical="center"/>
    </xf>
    <xf numFmtId="180" fontId="7" fillId="0" borderId="4" xfId="0" applyNumberFormat="1" applyFont="1" applyFill="1" applyBorder="1" applyAlignment="1">
      <alignment horizontal="center" vertical="center"/>
    </xf>
    <xf numFmtId="177" fontId="7" fillId="0" borderId="4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176" fontId="7" fillId="0" borderId="4" xfId="0" applyNumberFormat="1" applyFont="1" applyFill="1" applyBorder="1" applyAlignment="1">
      <alignment horizontal="left" vertical="center"/>
    </xf>
    <xf numFmtId="0" fontId="33" fillId="0" borderId="0" xfId="0" applyNumberFormat="1" applyFont="1" applyFill="1" applyBorder="1" applyAlignment="1"/>
    <xf numFmtId="176" fontId="13" fillId="0" borderId="1" xfId="0" applyNumberFormat="1" applyFont="1" applyFill="1" applyBorder="1" applyAlignment="1">
      <alignment horizontal="center" vertical="center"/>
    </xf>
    <xf numFmtId="176" fontId="13" fillId="0" borderId="2" xfId="0" applyNumberFormat="1" applyFont="1" applyFill="1" applyBorder="1" applyAlignment="1">
      <alignment horizontal="center" vertical="center"/>
    </xf>
    <xf numFmtId="176" fontId="13" fillId="0" borderId="3" xfId="0" applyNumberFormat="1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>
      <alignment horizontal="center" vertical="center"/>
    </xf>
    <xf numFmtId="0" fontId="6" fillId="15" borderId="4" xfId="0" applyFont="1" applyFill="1" applyBorder="1" applyAlignment="1">
      <alignment horizontal="center" vertical="center"/>
    </xf>
    <xf numFmtId="0" fontId="17" fillId="0" borderId="4" xfId="0" applyNumberFormat="1" applyFont="1" applyFill="1" applyBorder="1" applyAlignment="1">
      <alignment horizontal="center" vertical="center" wrapText="1"/>
    </xf>
    <xf numFmtId="0" fontId="10" fillId="0" borderId="4" xfId="0" applyNumberFormat="1" applyFont="1" applyFill="1" applyBorder="1" applyAlignment="1">
      <alignment horizontal="center" vertical="center" wrapText="1"/>
    </xf>
    <xf numFmtId="0" fontId="7" fillId="0" borderId="3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31" fillId="0" borderId="0" xfId="0" applyNumberFormat="1" applyFont="1" applyFill="1" applyAlignment="1">
      <alignment horizontal="center" vertical="top"/>
    </xf>
    <xf numFmtId="49" fontId="14" fillId="0" borderId="7" xfId="0" applyNumberFormat="1" applyFont="1" applyFill="1" applyBorder="1" applyAlignment="1">
      <alignment horizontal="center" vertical="center"/>
    </xf>
    <xf numFmtId="0" fontId="10" fillId="3" borderId="4" xfId="0" applyNumberFormat="1" applyFont="1" applyFill="1" applyBorder="1" applyAlignment="1" applyProtection="1">
      <alignment horizontal="center" vertical="center"/>
    </xf>
    <xf numFmtId="176" fontId="2" fillId="4" borderId="3" xfId="0" applyNumberFormat="1" applyFont="1" applyFill="1" applyBorder="1" applyAlignment="1">
      <alignment horizontal="center" vertical="center"/>
    </xf>
    <xf numFmtId="176" fontId="2" fillId="3" borderId="0" xfId="0" applyNumberFormat="1" applyFont="1" applyFill="1" applyAlignment="1">
      <alignment horizontal="left" vertical="center"/>
    </xf>
    <xf numFmtId="176" fontId="10" fillId="0" borderId="0" xfId="0" applyNumberFormat="1" applyFont="1" applyFill="1" applyAlignment="1">
      <alignment horizontal="center" vertical="center" wrapText="1"/>
    </xf>
    <xf numFmtId="176" fontId="10" fillId="16" borderId="1" xfId="0" applyNumberFormat="1" applyFont="1" applyFill="1" applyBorder="1" applyAlignment="1">
      <alignment horizontal="center" vertical="center"/>
    </xf>
    <xf numFmtId="0" fontId="16" fillId="16" borderId="4" xfId="0" applyFont="1" applyFill="1" applyBorder="1" applyAlignment="1">
      <alignment horizontal="center" vertical="center"/>
    </xf>
    <xf numFmtId="49" fontId="14" fillId="16" borderId="1" xfId="0" applyNumberFormat="1" applyFont="1" applyFill="1" applyBorder="1" applyAlignment="1">
      <alignment horizontal="center" vertical="center"/>
    </xf>
    <xf numFmtId="0" fontId="19" fillId="0" borderId="3" xfId="0" applyNumberFormat="1" applyFont="1" applyFill="1" applyBorder="1" applyAlignment="1">
      <alignment horizontal="center"/>
    </xf>
    <xf numFmtId="176" fontId="14" fillId="8" borderId="1" xfId="0" applyNumberFormat="1" applyFont="1" applyFill="1" applyBorder="1" applyAlignment="1">
      <alignment horizontal="center" vertical="center"/>
    </xf>
    <xf numFmtId="0" fontId="16" fillId="8" borderId="4" xfId="0" applyFont="1" applyFill="1" applyBorder="1" applyAlignment="1">
      <alignment horizontal="center" vertical="center"/>
    </xf>
    <xf numFmtId="0" fontId="9" fillId="8" borderId="4" xfId="0" applyFont="1" applyFill="1" applyBorder="1" applyAlignment="1">
      <alignment horizontal="center" vertical="center"/>
    </xf>
    <xf numFmtId="0" fontId="0" fillId="3" borderId="0" xfId="0" applyFill="1">
      <alignment vertical="center"/>
    </xf>
    <xf numFmtId="176" fontId="11" fillId="0" borderId="0" xfId="0" applyNumberFormat="1" applyFont="1" applyFill="1" applyAlignment="1">
      <alignment horizontal="center" vertical="center"/>
    </xf>
    <xf numFmtId="176" fontId="31" fillId="0" borderId="0" xfId="0" applyNumberFormat="1" applyFont="1" applyFill="1" applyAlignment="1">
      <alignment horizontal="center" vertical="center"/>
    </xf>
    <xf numFmtId="177" fontId="11" fillId="0" borderId="0" xfId="0" applyNumberFormat="1" applyFont="1" applyFill="1" applyAlignment="1">
      <alignment horizontal="center" vertical="center"/>
    </xf>
    <xf numFmtId="179" fontId="10" fillId="3" borderId="4" xfId="0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180" fontId="10" fillId="3" borderId="4" xfId="0" applyNumberFormat="1" applyFont="1" applyFill="1" applyBorder="1" applyAlignment="1">
      <alignment horizontal="center" vertical="center"/>
    </xf>
    <xf numFmtId="177" fontId="10" fillId="3" borderId="4" xfId="0" applyNumberFormat="1" applyFont="1" applyFill="1" applyBorder="1" applyAlignment="1">
      <alignment horizontal="center" vertical="center"/>
    </xf>
    <xf numFmtId="0" fontId="28" fillId="3" borderId="0" xfId="0" applyNumberFormat="1" applyFont="1" applyFill="1" applyBorder="1" applyAlignment="1"/>
    <xf numFmtId="0" fontId="20" fillId="3" borderId="4" xfId="0" applyFont="1" applyFill="1" applyBorder="1" applyAlignment="1">
      <alignment horizontal="center" vertical="center"/>
    </xf>
    <xf numFmtId="49" fontId="3" fillId="3" borderId="4" xfId="0" applyNumberFormat="1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/>
    </xf>
    <xf numFmtId="49" fontId="6" fillId="3" borderId="5" xfId="0" applyNumberFormat="1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center" vertical="center"/>
    </xf>
    <xf numFmtId="0" fontId="14" fillId="0" borderId="4" xfId="0" applyNumberFormat="1" applyFont="1" applyFill="1" applyBorder="1" applyAlignment="1" applyProtection="1">
      <alignment horizontal="center" vertical="center"/>
    </xf>
    <xf numFmtId="176" fontId="10" fillId="8" borderId="4" xfId="0" applyNumberFormat="1" applyFont="1" applyFill="1" applyBorder="1" applyAlignment="1">
      <alignment horizontal="center" vertical="center"/>
    </xf>
    <xf numFmtId="176" fontId="10" fillId="8" borderId="8" xfId="0" applyNumberFormat="1" applyFont="1" applyFill="1" applyBorder="1" applyAlignment="1">
      <alignment horizontal="center" vertical="center"/>
    </xf>
    <xf numFmtId="176" fontId="10" fillId="8" borderId="7" xfId="0" applyNumberFormat="1" applyFont="1" applyFill="1" applyBorder="1" applyAlignment="1">
      <alignment horizontal="center" vertical="center"/>
    </xf>
    <xf numFmtId="176" fontId="10" fillId="8" borderId="9" xfId="0" applyNumberFormat="1" applyFont="1" applyFill="1" applyBorder="1" applyAlignment="1">
      <alignment horizontal="center" vertical="center"/>
    </xf>
    <xf numFmtId="176" fontId="14" fillId="8" borderId="9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0" fillId="0" borderId="10" xfId="0" applyBorder="1">
      <alignment vertical="center"/>
    </xf>
    <xf numFmtId="0" fontId="0" fillId="17" borderId="4" xfId="0" applyFill="1" applyBorder="1">
      <alignment vertical="center"/>
    </xf>
    <xf numFmtId="0" fontId="0" fillId="17" borderId="0" xfId="0" applyFill="1">
      <alignment vertical="center"/>
    </xf>
    <xf numFmtId="176" fontId="0" fillId="17" borderId="10" xfId="0" applyNumberFormat="1" applyFill="1" applyBorder="1">
      <alignment vertical="center"/>
    </xf>
    <xf numFmtId="176" fontId="0" fillId="0" borderId="4" xfId="0" applyNumberFormat="1" applyBorder="1">
      <alignment vertical="center"/>
    </xf>
    <xf numFmtId="176" fontId="1" fillId="17" borderId="4" xfId="0" applyNumberFormat="1" applyFont="1" applyFill="1" applyBorder="1">
      <alignment vertical="center"/>
    </xf>
    <xf numFmtId="176" fontId="1" fillId="17" borderId="0" xfId="0" applyNumberFormat="1" applyFont="1" applyFill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18" borderId="10" xfId="0" applyFill="1" applyBorder="1">
      <alignment vertical="center"/>
    </xf>
    <xf numFmtId="0" fontId="0" fillId="18" borderId="10" xfId="0" applyFont="1" applyFill="1" applyBorder="1">
      <alignment vertical="center"/>
    </xf>
    <xf numFmtId="0" fontId="0" fillId="18" borderId="4" xfId="0" applyFont="1" applyFill="1" applyBorder="1">
      <alignment vertical="center"/>
    </xf>
    <xf numFmtId="0" fontId="1" fillId="18" borderId="4" xfId="0" applyFont="1" applyFill="1" applyBorder="1">
      <alignment vertical="center"/>
    </xf>
    <xf numFmtId="176" fontId="0" fillId="0" borderId="10" xfId="0" applyNumberFormat="1" applyBorder="1">
      <alignment vertical="center"/>
    </xf>
    <xf numFmtId="176" fontId="0" fillId="0" borderId="4" xfId="0" applyNumberFormat="1" applyBorder="1">
      <alignment vertical="center"/>
    </xf>
    <xf numFmtId="0" fontId="0" fillId="18" borderId="4" xfId="0" applyFill="1" applyBorder="1">
      <alignment vertical="center"/>
    </xf>
    <xf numFmtId="176" fontId="0" fillId="18" borderId="10" xfId="0" applyNumberFormat="1" applyFill="1" applyBorder="1">
      <alignment vertical="center"/>
    </xf>
    <xf numFmtId="176" fontId="1" fillId="18" borderId="4" xfId="0" applyNumberFormat="1" applyFont="1" applyFill="1" applyBorder="1">
      <alignment vertical="center"/>
    </xf>
    <xf numFmtId="0" fontId="34" fillId="0" borderId="0" xfId="0" applyFont="1">
      <alignment vertical="center"/>
    </xf>
    <xf numFmtId="0" fontId="0" fillId="0" borderId="0" xfId="0" applyFill="1" applyBorder="1" applyAlignment="1">
      <alignment vertical="center"/>
    </xf>
    <xf numFmtId="0" fontId="34" fillId="0" borderId="0" xfId="0" applyFont="1" applyFill="1" applyBorder="1" applyAlignment="1">
      <alignment vertical="center"/>
    </xf>
    <xf numFmtId="0" fontId="35" fillId="0" borderId="0" xfId="0" applyFont="1">
      <alignment vertical="center"/>
    </xf>
    <xf numFmtId="0" fontId="36" fillId="0" borderId="0" xfId="0" applyFont="1">
      <alignment vertical="center"/>
    </xf>
    <xf numFmtId="176" fontId="10" fillId="0" borderId="4" xfId="0" applyNumberFormat="1" applyFont="1" applyFill="1" applyBorder="1" applyAlignment="1" quotePrefix="1">
      <alignment horizontal="center" vertical="center"/>
    </xf>
    <xf numFmtId="49" fontId="6" fillId="0" borderId="4" xfId="0" applyNumberFormat="1" applyFont="1" applyFill="1" applyBorder="1" applyAlignment="1" quotePrefix="1">
      <alignment horizontal="center" vertical="center"/>
    </xf>
    <xf numFmtId="0" fontId="6" fillId="0" borderId="4" xfId="0" applyFont="1" applyFill="1" applyBorder="1" applyAlignment="1" quotePrefix="1">
      <alignment horizontal="center" vertical="center"/>
    </xf>
    <xf numFmtId="176" fontId="6" fillId="0" borderId="4" xfId="0" applyNumberFormat="1" applyFont="1" applyFill="1" applyBorder="1" applyAlignment="1" quotePrefix="1">
      <alignment horizontal="center" vertical="center"/>
    </xf>
    <xf numFmtId="176" fontId="17" fillId="0" borderId="4" xfId="0" applyNumberFormat="1" applyFont="1" applyFill="1" applyBorder="1" applyAlignment="1" quotePrefix="1">
      <alignment horizontal="center" vertical="center" wrapText="1"/>
    </xf>
    <xf numFmtId="0" fontId="14" fillId="0" borderId="1" xfId="0" applyFont="1" applyFill="1" applyBorder="1" applyAlignment="1" quotePrefix="1">
      <alignment horizontal="center" vertical="center"/>
    </xf>
    <xf numFmtId="0" fontId="19" fillId="0" borderId="4" xfId="0" applyNumberFormat="1" applyFont="1" applyFill="1" applyBorder="1" applyAlignment="1" quotePrefix="1">
      <alignment horizontal="center"/>
    </xf>
    <xf numFmtId="0" fontId="19" fillId="0" borderId="3" xfId="0" applyNumberFormat="1" applyFont="1" applyFill="1" applyBorder="1" applyAlignment="1" quotePrefix="1">
      <alignment horizontal="center"/>
    </xf>
    <xf numFmtId="0" fontId="6" fillId="3" borderId="4" xfId="0" applyFont="1" applyFill="1" applyBorder="1" applyAlignment="1" quotePrefix="1">
      <alignment horizontal="center" vertical="center"/>
    </xf>
    <xf numFmtId="0" fontId="10" fillId="0" borderId="4" xfId="0" applyNumberFormat="1" applyFont="1" applyFill="1" applyBorder="1" applyAlignment="1" quotePrefix="1">
      <alignment horizontal="center" vertical="center"/>
    </xf>
    <xf numFmtId="49" fontId="10" fillId="0" borderId="4" xfId="0" applyNumberFormat="1" applyFont="1" applyFill="1" applyBorder="1" applyAlignment="1" applyProtection="1" quotePrefix="1">
      <alignment horizontal="center" vertical="center"/>
    </xf>
    <xf numFmtId="0" fontId="6" fillId="0" borderId="4" xfId="0" applyNumberFormat="1" applyFont="1" applyFill="1" applyBorder="1" applyAlignment="1" quotePrefix="1">
      <alignment horizontal="center" vertical="center"/>
    </xf>
    <xf numFmtId="49" fontId="6" fillId="3" borderId="4" xfId="0" applyNumberFormat="1" applyFont="1" applyFill="1" applyBorder="1" applyAlignment="1" quotePrefix="1">
      <alignment horizontal="center" vertical="center"/>
    </xf>
    <xf numFmtId="0" fontId="6" fillId="3" borderId="4" xfId="0" applyNumberFormat="1" applyFont="1" applyFill="1" applyBorder="1" applyAlignment="1" quotePrefix="1">
      <alignment horizontal="center" vertical="center"/>
    </xf>
    <xf numFmtId="0" fontId="10" fillId="0" borderId="4" xfId="0" applyNumberFormat="1" applyFont="1" applyFill="1" applyBorder="1" applyAlignment="1" quotePrefix="1">
      <alignment horizontal="center" vertical="center" wrapText="1"/>
    </xf>
    <xf numFmtId="0" fontId="14" fillId="0" borderId="0" xfId="0" applyFont="1" applyFill="1" applyBorder="1" applyAlignment="1" quotePrefix="1">
      <alignment horizontal="center" vertical="center"/>
    </xf>
    <xf numFmtId="0" fontId="6" fillId="0" borderId="5" xfId="0" applyNumberFormat="1" applyFont="1" applyFill="1" applyBorder="1" applyAlignment="1" quotePrefix="1">
      <alignment horizontal="center" vertical="center"/>
    </xf>
    <xf numFmtId="0" fontId="6" fillId="0" borderId="1" xfId="0" applyNumberFormat="1" applyFont="1" applyFill="1" applyBorder="1" applyAlignment="1" quotePrefix="1">
      <alignment horizontal="center" vertical="center"/>
    </xf>
    <xf numFmtId="0" fontId="10" fillId="12" borderId="4" xfId="0" applyNumberFormat="1" applyFont="1" applyFill="1" applyBorder="1" applyAlignment="1" quotePrefix="1">
      <alignment horizontal="center" vertical="center"/>
    </xf>
    <xf numFmtId="0" fontId="14" fillId="0" borderId="4" xfId="0" applyFont="1" applyFill="1" applyBorder="1" applyAlignment="1" quotePrefix="1">
      <alignment horizontal="center" vertical="center"/>
    </xf>
    <xf numFmtId="0" fontId="6" fillId="3" borderId="4" xfId="0" applyFont="1" applyFill="1" applyBorder="1" applyAlignment="1" quotePrefix="1">
      <alignment horizontal="center" vertical="center" wrapText="1"/>
    </xf>
    <xf numFmtId="0" fontId="6" fillId="0" borderId="4" xfId="0" applyFont="1" applyFill="1" applyBorder="1" applyAlignment="1" quotePrefix="1">
      <alignment horizontal="center" vertical="center" wrapText="1"/>
    </xf>
    <xf numFmtId="0" fontId="10" fillId="3" borderId="4" xfId="0" applyFont="1" applyFill="1" applyBorder="1" applyAlignment="1" quotePrefix="1">
      <alignment horizontal="center" vertical="center"/>
    </xf>
    <xf numFmtId="0" fontId="14" fillId="0" borderId="4" xfId="0" applyNumberFormat="1" applyFont="1" applyFill="1" applyBorder="1" applyAlignment="1" quotePrefix="1">
      <alignment horizontal="center" vertical="center"/>
    </xf>
    <xf numFmtId="0" fontId="6" fillId="2" borderId="4" xfId="0" applyNumberFormat="1" applyFont="1" applyFill="1" applyBorder="1" applyAlignment="1" quotePrefix="1">
      <alignment horizontal="center" vertical="center"/>
    </xf>
    <xf numFmtId="0" fontId="6" fillId="2" borderId="4" xfId="0" applyFont="1" applyFill="1" applyBorder="1" applyAlignment="1" quotePrefix="1">
      <alignment horizontal="center" vertical="center"/>
    </xf>
    <xf numFmtId="0" fontId="10" fillId="0" borderId="4" xfId="0" applyFont="1" applyFill="1" applyBorder="1" applyAlignment="1" quotePrefix="1">
      <alignment horizontal="center" vertical="center"/>
    </xf>
    <xf numFmtId="0" fontId="6" fillId="12" borderId="4" xfId="0" applyFont="1" applyFill="1" applyBorder="1" applyAlignment="1" quotePrefix="1">
      <alignment horizontal="center" vertical="center"/>
    </xf>
    <xf numFmtId="0" fontId="6" fillId="12" borderId="4" xfId="0" applyNumberFormat="1" applyFont="1" applyFill="1" applyBorder="1" applyAlignment="1" quotePrefix="1">
      <alignment horizontal="center" vertical="center"/>
    </xf>
    <xf numFmtId="0" fontId="6" fillId="2" borderId="4" xfId="0" applyFont="1" applyFill="1" applyBorder="1" applyAlignment="1" quotePrefix="1">
      <alignment horizontal="center" vertical="center" wrapText="1"/>
    </xf>
    <xf numFmtId="0" fontId="10" fillId="2" borderId="4" xfId="0" applyFont="1" applyFill="1" applyBorder="1" applyAlignment="1" quotePrefix="1">
      <alignment horizontal="center" vertical="center"/>
    </xf>
    <xf numFmtId="176" fontId="6" fillId="2" borderId="4" xfId="0" applyNumberFormat="1" applyFont="1" applyFill="1" applyBorder="1" applyAlignment="1" quotePrefix="1">
      <alignment horizontal="center" vertical="center"/>
    </xf>
    <xf numFmtId="0" fontId="19" fillId="2" borderId="4" xfId="0" applyNumberFormat="1" applyFont="1" applyFill="1" applyBorder="1" applyAlignment="1" quotePrefix="1">
      <alignment horizontal="center"/>
    </xf>
    <xf numFmtId="49" fontId="14" fillId="0" borderId="4" xfId="0" applyNumberFormat="1" applyFont="1" applyFill="1" applyBorder="1" applyAlignment="1" quotePrefix="1">
      <alignment horizontal="center" vertical="center"/>
    </xf>
    <xf numFmtId="49" fontId="14" fillId="2" borderId="4" xfId="0" applyNumberFormat="1" applyFont="1" applyFill="1" applyBorder="1" applyAlignment="1" quotePrefix="1">
      <alignment horizontal="center" vertical="center"/>
    </xf>
    <xf numFmtId="49" fontId="6" fillId="2" borderId="4" xfId="0" applyNumberFormat="1" applyFont="1" applyFill="1" applyBorder="1" applyAlignment="1" quotePrefix="1">
      <alignment horizontal="center" vertical="center"/>
    </xf>
    <xf numFmtId="0" fontId="0" fillId="0" borderId="0" xfId="0" applyFont="1" applyFill="1" applyAlignment="1" quotePrefix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常规 27" xfId="31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dxfs count="48"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numFmt numFmtId="182" formatCode="0.00000_ "/>
    </dxf>
    <dxf>
      <numFmt numFmtId="180" formatCode="0.0000_ "/>
    </dxf>
    <dxf>
      <numFmt numFmtId="177" formatCode="0.000_ "/>
    </dxf>
    <dxf>
      <numFmt numFmtId="176" formatCode="0.00_ "/>
    </dxf>
    <dxf>
      <fill>
        <patternFill patternType="solid">
          <bgColor theme="3" tint="0.8"/>
        </patternFill>
      </fill>
    </dxf>
    <dxf>
      <numFmt numFmtId="183" formatCode="0.00000_ "/>
    </dxf>
    <dxf>
      <numFmt numFmtId="180" formatCode="0.0000_ "/>
    </dxf>
    <dxf>
      <numFmt numFmtId="177" formatCode="0.000_ "/>
    </dxf>
    <dxf>
      <numFmt numFmtId="176" formatCode="0.00_ "/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numFmt numFmtId="180" formatCode="0.0000_ "/>
    </dxf>
    <dxf>
      <numFmt numFmtId="177" formatCode="0.000_ "/>
    </dxf>
    <dxf>
      <numFmt numFmtId="176" formatCode="0.00_ "/>
    </dxf>
    <dxf>
      <fill>
        <patternFill patternType="solid">
          <bgColor theme="4" tint="0.8"/>
        </patternFill>
      </fill>
    </dxf>
    <dxf>
      <fill>
        <patternFill patternType="solid">
          <bgColor theme="4" tint="0.8"/>
        </patternFill>
      </fill>
    </dxf>
    <dxf>
      <fill>
        <patternFill patternType="solid">
          <bgColor theme="4" tint="0.8"/>
        </patternFill>
      </fill>
    </dxf>
    <dxf>
      <numFmt numFmtId="177" formatCode="0.000_ "/>
    </dxf>
    <dxf>
      <numFmt numFmtId="176" formatCode="0.00_ "/>
    </dxf>
    <dxf>
      <numFmt numFmtId="177" formatCode="0.000_ "/>
    </dxf>
    <dxf>
      <numFmt numFmtId="176" formatCode="0.00_ 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176" formatCode="0.00_ "/>
    </dxf>
    <dxf>
      <numFmt numFmtId="184" formatCode="0.0_ "/>
    </dxf>
    <dxf>
      <numFmt numFmtId="176" formatCode="0.00_ "/>
    </dxf>
    <dxf>
      <numFmt numFmtId="180" formatCode="0.0000_ "/>
    </dxf>
    <dxf>
      <numFmt numFmtId="180" formatCode="0.0000_ "/>
    </dxf>
    <dxf>
      <numFmt numFmtId="180" formatCode="0.0000_ "/>
    </dxf>
    <dxf>
      <numFmt numFmtId="180" formatCode="0.0000_ "/>
    </dxf>
    <dxf>
      <numFmt numFmtId="177" formatCode="0.000_ "/>
    </dxf>
    <dxf>
      <numFmt numFmtId="177" formatCode="0.000_ "/>
    </dxf>
    <dxf>
      <numFmt numFmtId="177" formatCode="0.000_ "/>
    </dxf>
    <dxf>
      <numFmt numFmtId="177" formatCode="0.000_ "/>
    </dxf>
    <dxf>
      <numFmt numFmtId="176" formatCode="0.00_ "/>
    </dxf>
    <dxf>
      <numFmt numFmtId="176" formatCode="0.00_ "/>
    </dxf>
    <dxf>
      <numFmt numFmtId="176" formatCode="0.00_ "/>
    </dxf>
    <dxf>
      <numFmt numFmtId="176" formatCode="0.00_ "/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</dxfs>
  <tableStyles count="0" defaultTableStyle="TableStyleMedium2" defaultPivotStyle="PivotStyleLight16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2" Type="http://schemas.openxmlformats.org/officeDocument/2006/relationships/sharedStrings" Target="sharedStrings.xml"/><Relationship Id="rId31" Type="http://schemas.openxmlformats.org/officeDocument/2006/relationships/styles" Target="styles.xml"/><Relationship Id="rId30" Type="http://schemas.openxmlformats.org/officeDocument/2006/relationships/theme" Target="theme/theme1.xml"/><Relationship Id="rId3" Type="http://schemas.openxmlformats.org/officeDocument/2006/relationships/worksheet" Target="worksheets/sheet3.xml"/><Relationship Id="rId29" Type="http://schemas.openxmlformats.org/officeDocument/2006/relationships/externalLink" Target="externalLinks/externalLink3.xml"/><Relationship Id="rId28" Type="http://schemas.openxmlformats.org/officeDocument/2006/relationships/externalLink" Target="externalLinks/externalLink2.xml"/><Relationship Id="rId27" Type="http://schemas.openxmlformats.org/officeDocument/2006/relationships/externalLink" Target="externalLinks/externalLink1.xml"/><Relationship Id="rId26" Type="http://schemas.openxmlformats.org/officeDocument/2006/relationships/pivotCacheDefinition" Target="pivotCache/pivotCacheDefinition7.xml"/><Relationship Id="rId25" Type="http://schemas.openxmlformats.org/officeDocument/2006/relationships/pivotCacheDefinition" Target="pivotCache/pivotCacheDefinition6.xml"/><Relationship Id="rId24" Type="http://schemas.openxmlformats.org/officeDocument/2006/relationships/pivotCacheDefinition" Target="pivotCache/pivotCacheDefinition5.xml"/><Relationship Id="rId23" Type="http://schemas.openxmlformats.org/officeDocument/2006/relationships/pivotCacheDefinition" Target="pivotCache/pivotCacheDefinition4.xml"/><Relationship Id="rId22" Type="http://schemas.openxmlformats.org/officeDocument/2006/relationships/pivotCacheDefinition" Target="pivotCache/pivotCacheDefinition3.xml"/><Relationship Id="rId21" Type="http://schemas.openxmlformats.org/officeDocument/2006/relationships/pivotCacheDefinition" Target="pivotCache/pivotCacheDefinition2.xml"/><Relationship Id="rId20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9" Type="http://schemas.openxmlformats.org/officeDocument/2006/relationships/customXml" Target="../customXml/item1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0844;&#21496;\&#20445;&#38505;&#20844;&#31215;&#37329;\&#20809;&#21326;&#33635;&#26124;&#20445;&#38505;\2021&#24180;\2021&#24180;9&#26376;&#20445;&#38505;&#19979;&#36733;&#21517;&#21333;\&#20859;&#32769;&#20445;&#38505;&#32564;&#36153;&#26126;&#32454;.csv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.&#24231;&#26885;&#20107;&#19994;&#37096;&#21592;&#24037;&#26723;&#26696;-2022.2&#21021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0.&#24231;&#26885;&#20107;&#19994;&#37096;&#21592;&#24037;&#26723;&#26696;-2022.10&#26376;&#21464;&#2116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养老保险缴费明细"/>
      <sheetName val="9月"/>
      <sheetName val="1-9月补收"/>
      <sheetName val="Sheet3"/>
    </sheetNames>
    <sheetDataSet>
      <sheetData sheetId="0" refreshError="1"/>
      <sheetData sheetId="1" refreshError="1">
        <row r="1">
          <cell r="B1" t="str">
            <v>姓名</v>
          </cell>
          <cell r="C1" t="str">
            <v>结算期</v>
          </cell>
          <cell r="D1" t="str">
            <v>费款所属期</v>
          </cell>
          <cell r="E1" t="str">
            <v>险种类型</v>
          </cell>
          <cell r="F1" t="str">
            <v>缴费类型</v>
          </cell>
          <cell r="G1" t="str">
            <v>缴费基数</v>
          </cell>
          <cell r="H1" t="str">
            <v>应收金额</v>
          </cell>
          <cell r="I1" t="str">
            <v>其中个人缴费</v>
          </cell>
          <cell r="J1" t="str">
            <v>其中个人缴部分利息</v>
          </cell>
          <cell r="K1" t="str">
            <v>其中单位缴划账户</v>
          </cell>
          <cell r="L1" t="str">
            <v>其中单位缴划帐户部分利息</v>
          </cell>
          <cell r="M1" t="str">
            <v>其中单位缴统筹</v>
          </cell>
          <cell r="N1" t="str">
            <v>滞纳金</v>
          </cell>
          <cell r="O1" t="str">
            <v>缴费月数</v>
          </cell>
          <cell r="P1" t="str">
            <v>离退休状态</v>
          </cell>
        </row>
        <row r="2">
          <cell r="B2" t="str">
            <v>滕令驹</v>
          </cell>
          <cell r="C2" t="str">
            <v>202109</v>
          </cell>
          <cell r="D2" t="str">
            <v>202109</v>
          </cell>
          <cell r="E2" t="str">
            <v>企业养老保险</v>
          </cell>
          <cell r="F2" t="str">
            <v>正常应缴</v>
          </cell>
          <cell r="G2" t="str">
            <v>3245.4</v>
          </cell>
          <cell r="H2" t="str">
            <v>259.63</v>
          </cell>
          <cell r="I2" t="str">
            <v>259.63</v>
          </cell>
          <cell r="J2" t="str">
            <v>0</v>
          </cell>
          <cell r="K2" t="str">
            <v>0</v>
          </cell>
          <cell r="L2" t="str">
            <v>0</v>
          </cell>
          <cell r="M2" t="str">
            <v>0</v>
          </cell>
          <cell r="N2" t="str">
            <v>0</v>
          </cell>
          <cell r="O2" t="str">
            <v>1</v>
          </cell>
          <cell r="P2" t="str">
            <v>未退休</v>
          </cell>
          <cell r="Q2">
            <v>3245.4</v>
          </cell>
        </row>
        <row r="3">
          <cell r="B3" t="str">
            <v>翟广朋</v>
          </cell>
          <cell r="C3" t="str">
            <v>202109</v>
          </cell>
          <cell r="D3" t="str">
            <v>202109</v>
          </cell>
          <cell r="E3" t="str">
            <v>企业养老保险</v>
          </cell>
          <cell r="F3" t="str">
            <v>正常应缴</v>
          </cell>
          <cell r="G3" t="str">
            <v>3245.4</v>
          </cell>
          <cell r="H3" t="str">
            <v>259.63</v>
          </cell>
          <cell r="I3" t="str">
            <v>259.63</v>
          </cell>
          <cell r="J3" t="str">
            <v>0</v>
          </cell>
          <cell r="K3" t="str">
            <v>0</v>
          </cell>
          <cell r="L3" t="str">
            <v>0</v>
          </cell>
          <cell r="M3" t="str">
            <v>0</v>
          </cell>
          <cell r="N3" t="str">
            <v>0</v>
          </cell>
          <cell r="O3" t="str">
            <v>1</v>
          </cell>
          <cell r="P3" t="str">
            <v>未退休</v>
          </cell>
          <cell r="Q3">
            <v>3245.4</v>
          </cell>
        </row>
        <row r="4">
          <cell r="B4" t="str">
            <v>吕新辉</v>
          </cell>
          <cell r="C4" t="str">
            <v>202109</v>
          </cell>
          <cell r="D4" t="str">
            <v>202109</v>
          </cell>
          <cell r="E4" t="str">
            <v>企业养老保险</v>
          </cell>
          <cell r="F4" t="str">
            <v>正常应缴</v>
          </cell>
          <cell r="G4" t="str">
            <v>3245.4</v>
          </cell>
          <cell r="H4" t="str">
            <v>259.63</v>
          </cell>
          <cell r="I4" t="str">
            <v>259.63</v>
          </cell>
          <cell r="J4" t="str">
            <v>0</v>
          </cell>
          <cell r="K4" t="str">
            <v>0</v>
          </cell>
          <cell r="L4" t="str">
            <v>0</v>
          </cell>
          <cell r="M4" t="str">
            <v>0</v>
          </cell>
          <cell r="N4" t="str">
            <v>0</v>
          </cell>
          <cell r="O4" t="str">
            <v>1</v>
          </cell>
          <cell r="P4" t="str">
            <v>未退休</v>
          </cell>
          <cell r="Q4">
            <v>3245.4</v>
          </cell>
        </row>
        <row r="5">
          <cell r="B5" t="str">
            <v>赵真真</v>
          </cell>
          <cell r="C5" t="str">
            <v>202109</v>
          </cell>
          <cell r="D5" t="str">
            <v>202109</v>
          </cell>
          <cell r="E5" t="str">
            <v>企业养老保险</v>
          </cell>
          <cell r="F5" t="str">
            <v>正常应缴</v>
          </cell>
          <cell r="G5" t="str">
            <v>3245.4</v>
          </cell>
          <cell r="H5" t="str">
            <v>259.63</v>
          </cell>
          <cell r="I5" t="str">
            <v>259.63</v>
          </cell>
          <cell r="J5" t="str">
            <v>0</v>
          </cell>
          <cell r="K5" t="str">
            <v>0</v>
          </cell>
          <cell r="L5" t="str">
            <v>0</v>
          </cell>
          <cell r="M5" t="str">
            <v>0</v>
          </cell>
          <cell r="N5" t="str">
            <v>0</v>
          </cell>
          <cell r="O5" t="str">
            <v>1</v>
          </cell>
          <cell r="P5" t="str">
            <v>未退休</v>
          </cell>
          <cell r="Q5">
            <v>3245.4</v>
          </cell>
        </row>
        <row r="6">
          <cell r="B6" t="str">
            <v>刘宝洪</v>
          </cell>
          <cell r="C6" t="str">
            <v>202109</v>
          </cell>
          <cell r="D6" t="str">
            <v>202109</v>
          </cell>
          <cell r="E6" t="str">
            <v>企业养老保险</v>
          </cell>
          <cell r="F6" t="str">
            <v>正常应缴</v>
          </cell>
          <cell r="G6" t="str">
            <v>3245.4</v>
          </cell>
          <cell r="H6" t="str">
            <v>259.63</v>
          </cell>
          <cell r="I6" t="str">
            <v>259.63</v>
          </cell>
          <cell r="J6" t="str">
            <v>0</v>
          </cell>
          <cell r="K6" t="str">
            <v>0</v>
          </cell>
          <cell r="L6" t="str">
            <v>0</v>
          </cell>
          <cell r="M6" t="str">
            <v>0</v>
          </cell>
          <cell r="N6" t="str">
            <v>0</v>
          </cell>
          <cell r="O6" t="str">
            <v>1</v>
          </cell>
          <cell r="P6" t="str">
            <v>未退休</v>
          </cell>
          <cell r="Q6">
            <v>3245.4</v>
          </cell>
        </row>
        <row r="7">
          <cell r="B7" t="str">
            <v>赵学超</v>
          </cell>
          <cell r="C7" t="str">
            <v>202109</v>
          </cell>
          <cell r="D7" t="str">
            <v>202109</v>
          </cell>
          <cell r="E7" t="str">
            <v>企业养老保险</v>
          </cell>
          <cell r="F7" t="str">
            <v>正常应缴</v>
          </cell>
          <cell r="G7" t="str">
            <v>3245.4</v>
          </cell>
          <cell r="H7" t="str">
            <v>259.63</v>
          </cell>
          <cell r="I7" t="str">
            <v>259.63</v>
          </cell>
          <cell r="J7" t="str">
            <v>0</v>
          </cell>
          <cell r="K7" t="str">
            <v>0</v>
          </cell>
          <cell r="L7" t="str">
            <v>0</v>
          </cell>
          <cell r="M7" t="str">
            <v>0</v>
          </cell>
          <cell r="N7" t="str">
            <v>0</v>
          </cell>
          <cell r="O7" t="str">
            <v>1</v>
          </cell>
          <cell r="P7" t="str">
            <v>未退休</v>
          </cell>
          <cell r="Q7">
            <v>3245.4</v>
          </cell>
        </row>
        <row r="8">
          <cell r="B8" t="str">
            <v>姜桂梅</v>
          </cell>
          <cell r="C8" t="str">
            <v>202109</v>
          </cell>
          <cell r="D8" t="str">
            <v>202109</v>
          </cell>
          <cell r="E8" t="str">
            <v>企业养老保险</v>
          </cell>
          <cell r="F8" t="str">
            <v>正常应缴</v>
          </cell>
          <cell r="G8" t="str">
            <v>3245.4</v>
          </cell>
          <cell r="H8" t="str">
            <v>259.63</v>
          </cell>
          <cell r="I8" t="str">
            <v>259.63</v>
          </cell>
          <cell r="J8" t="str">
            <v>0</v>
          </cell>
          <cell r="K8" t="str">
            <v>0</v>
          </cell>
          <cell r="L8" t="str">
            <v>0</v>
          </cell>
          <cell r="M8" t="str">
            <v>0</v>
          </cell>
          <cell r="N8" t="str">
            <v>0</v>
          </cell>
          <cell r="O8" t="str">
            <v>1</v>
          </cell>
          <cell r="P8" t="str">
            <v>未退休</v>
          </cell>
          <cell r="Q8">
            <v>3245.4</v>
          </cell>
        </row>
        <row r="9">
          <cell r="B9" t="str">
            <v>王凤荣</v>
          </cell>
          <cell r="C9" t="str">
            <v>202109</v>
          </cell>
          <cell r="D9" t="str">
            <v>202109</v>
          </cell>
          <cell r="E9" t="str">
            <v>企业养老保险</v>
          </cell>
          <cell r="F9" t="str">
            <v>正常应缴</v>
          </cell>
          <cell r="G9" t="str">
            <v>3245.4</v>
          </cell>
          <cell r="H9" t="str">
            <v>259.63</v>
          </cell>
          <cell r="I9" t="str">
            <v>259.63</v>
          </cell>
          <cell r="J9" t="str">
            <v>0</v>
          </cell>
          <cell r="K9" t="str">
            <v>0</v>
          </cell>
          <cell r="L9" t="str">
            <v>0</v>
          </cell>
          <cell r="M9" t="str">
            <v>0</v>
          </cell>
          <cell r="N9" t="str">
            <v>0</v>
          </cell>
          <cell r="O9" t="str">
            <v>1</v>
          </cell>
          <cell r="P9" t="str">
            <v>未退休</v>
          </cell>
          <cell r="Q9">
            <v>3245.4</v>
          </cell>
        </row>
        <row r="10">
          <cell r="B10" t="str">
            <v>邓振明</v>
          </cell>
          <cell r="C10" t="str">
            <v>202109</v>
          </cell>
          <cell r="D10" t="str">
            <v>202109</v>
          </cell>
          <cell r="E10" t="str">
            <v>企业养老保险</v>
          </cell>
          <cell r="F10" t="str">
            <v>正常应缴</v>
          </cell>
          <cell r="G10" t="str">
            <v>3245.4</v>
          </cell>
          <cell r="H10" t="str">
            <v>259.63</v>
          </cell>
          <cell r="I10" t="str">
            <v>259.63</v>
          </cell>
          <cell r="J10" t="str">
            <v>0</v>
          </cell>
          <cell r="K10" t="str">
            <v>0</v>
          </cell>
          <cell r="L10" t="str">
            <v>0</v>
          </cell>
          <cell r="M10" t="str">
            <v>0</v>
          </cell>
          <cell r="N10" t="str">
            <v>0</v>
          </cell>
          <cell r="O10" t="str">
            <v>1</v>
          </cell>
          <cell r="P10" t="str">
            <v>未退休</v>
          </cell>
          <cell r="Q10">
            <v>3245.4</v>
          </cell>
        </row>
        <row r="11">
          <cell r="B11" t="str">
            <v>朱浚川</v>
          </cell>
          <cell r="C11" t="str">
            <v>202109</v>
          </cell>
          <cell r="D11" t="str">
            <v>202109</v>
          </cell>
          <cell r="E11" t="str">
            <v>企业养老保险</v>
          </cell>
          <cell r="F11" t="str">
            <v>正常应缴</v>
          </cell>
          <cell r="G11" t="str">
            <v>3245.4</v>
          </cell>
          <cell r="H11" t="str">
            <v>259.63</v>
          </cell>
          <cell r="I11" t="str">
            <v>259.63</v>
          </cell>
          <cell r="J11" t="str">
            <v>0</v>
          </cell>
          <cell r="K11" t="str">
            <v>0</v>
          </cell>
          <cell r="L11" t="str">
            <v>0</v>
          </cell>
          <cell r="M11" t="str">
            <v>0</v>
          </cell>
          <cell r="N11" t="str">
            <v>0</v>
          </cell>
          <cell r="O11" t="str">
            <v>1</v>
          </cell>
          <cell r="P11" t="str">
            <v>未退休</v>
          </cell>
          <cell r="Q11">
            <v>3245.4</v>
          </cell>
        </row>
        <row r="12">
          <cell r="B12" t="str">
            <v>胡建谱</v>
          </cell>
          <cell r="C12" t="str">
            <v>202109</v>
          </cell>
          <cell r="D12" t="str">
            <v>202109</v>
          </cell>
          <cell r="E12" t="str">
            <v>企业养老保险</v>
          </cell>
          <cell r="F12" t="str">
            <v>正常应缴</v>
          </cell>
          <cell r="G12" t="str">
            <v>3245.4</v>
          </cell>
          <cell r="H12" t="str">
            <v>259.63</v>
          </cell>
          <cell r="I12" t="str">
            <v>259.63</v>
          </cell>
          <cell r="J12" t="str">
            <v>0</v>
          </cell>
          <cell r="K12" t="str">
            <v>0</v>
          </cell>
          <cell r="L12" t="str">
            <v>0</v>
          </cell>
          <cell r="M12" t="str">
            <v>0</v>
          </cell>
          <cell r="N12" t="str">
            <v>0</v>
          </cell>
          <cell r="O12" t="str">
            <v>1</v>
          </cell>
          <cell r="P12" t="str">
            <v>未退休</v>
          </cell>
          <cell r="Q12">
            <v>3245.4</v>
          </cell>
        </row>
        <row r="13">
          <cell r="B13" t="str">
            <v>王长浩</v>
          </cell>
          <cell r="C13" t="str">
            <v>202109</v>
          </cell>
          <cell r="D13" t="str">
            <v>202109</v>
          </cell>
          <cell r="E13" t="str">
            <v>企业养老保险</v>
          </cell>
          <cell r="F13" t="str">
            <v>正常应缴</v>
          </cell>
          <cell r="G13" t="str">
            <v>3245.4</v>
          </cell>
          <cell r="H13" t="str">
            <v>259.63</v>
          </cell>
          <cell r="I13" t="str">
            <v>259.63</v>
          </cell>
          <cell r="J13" t="str">
            <v>0</v>
          </cell>
          <cell r="K13" t="str">
            <v>0</v>
          </cell>
          <cell r="L13" t="str">
            <v>0</v>
          </cell>
          <cell r="M13" t="str">
            <v>0</v>
          </cell>
          <cell r="N13" t="str">
            <v>0</v>
          </cell>
          <cell r="O13" t="str">
            <v>1</v>
          </cell>
          <cell r="P13" t="str">
            <v>未退休</v>
          </cell>
          <cell r="Q13">
            <v>3245.4</v>
          </cell>
        </row>
        <row r="14">
          <cell r="B14" t="str">
            <v>殷双花</v>
          </cell>
          <cell r="C14" t="str">
            <v>202109</v>
          </cell>
          <cell r="D14" t="str">
            <v>202109</v>
          </cell>
          <cell r="E14" t="str">
            <v>企业养老保险</v>
          </cell>
          <cell r="F14" t="str">
            <v>正常应缴</v>
          </cell>
          <cell r="G14" t="str">
            <v>3245.4</v>
          </cell>
          <cell r="H14" t="str">
            <v>259.63</v>
          </cell>
          <cell r="I14" t="str">
            <v>259.63</v>
          </cell>
          <cell r="J14" t="str">
            <v>0</v>
          </cell>
          <cell r="K14" t="str">
            <v>0</v>
          </cell>
          <cell r="L14" t="str">
            <v>0</v>
          </cell>
          <cell r="M14" t="str">
            <v>0</v>
          </cell>
          <cell r="N14" t="str">
            <v>0</v>
          </cell>
          <cell r="O14" t="str">
            <v>1</v>
          </cell>
          <cell r="P14" t="str">
            <v>未退休</v>
          </cell>
          <cell r="Q14">
            <v>3245.4</v>
          </cell>
        </row>
        <row r="15">
          <cell r="B15" t="str">
            <v>胡希港</v>
          </cell>
          <cell r="C15" t="str">
            <v>202109</v>
          </cell>
          <cell r="D15" t="str">
            <v>202109</v>
          </cell>
          <cell r="E15" t="str">
            <v>企业养老保险</v>
          </cell>
          <cell r="F15" t="str">
            <v>正常应缴</v>
          </cell>
          <cell r="G15" t="str">
            <v>3245.4</v>
          </cell>
          <cell r="H15" t="str">
            <v>259.63</v>
          </cell>
          <cell r="I15" t="str">
            <v>259.63</v>
          </cell>
          <cell r="J15" t="str">
            <v>0</v>
          </cell>
          <cell r="K15" t="str">
            <v>0</v>
          </cell>
          <cell r="L15" t="str">
            <v>0</v>
          </cell>
          <cell r="M15" t="str">
            <v>0</v>
          </cell>
          <cell r="N15" t="str">
            <v>0</v>
          </cell>
          <cell r="O15" t="str">
            <v>1</v>
          </cell>
          <cell r="P15" t="str">
            <v>未退休</v>
          </cell>
          <cell r="Q15">
            <v>3245.4</v>
          </cell>
        </row>
        <row r="16">
          <cell r="B16" t="str">
            <v>马亚青</v>
          </cell>
          <cell r="C16" t="str">
            <v>202109</v>
          </cell>
          <cell r="D16" t="str">
            <v>202109</v>
          </cell>
          <cell r="E16" t="str">
            <v>企业养老保险</v>
          </cell>
          <cell r="F16" t="str">
            <v>正常应缴</v>
          </cell>
          <cell r="G16" t="str">
            <v>3245.4</v>
          </cell>
          <cell r="H16" t="str">
            <v>259.63</v>
          </cell>
          <cell r="I16" t="str">
            <v>259.63</v>
          </cell>
          <cell r="J16" t="str">
            <v>0</v>
          </cell>
          <cell r="K16" t="str">
            <v>0</v>
          </cell>
          <cell r="L16" t="str">
            <v>0</v>
          </cell>
          <cell r="M16" t="str">
            <v>0</v>
          </cell>
          <cell r="N16" t="str">
            <v>0</v>
          </cell>
          <cell r="O16" t="str">
            <v>1</v>
          </cell>
          <cell r="P16" t="str">
            <v>未退休</v>
          </cell>
          <cell r="Q16">
            <v>3245.4</v>
          </cell>
        </row>
        <row r="17">
          <cell r="B17" t="str">
            <v>刘刚</v>
          </cell>
          <cell r="C17" t="str">
            <v>202109</v>
          </cell>
          <cell r="D17" t="str">
            <v>202109</v>
          </cell>
          <cell r="E17" t="str">
            <v>企业养老保险</v>
          </cell>
          <cell r="F17" t="str">
            <v>正常应缴</v>
          </cell>
          <cell r="G17" t="str">
            <v>3245.4</v>
          </cell>
          <cell r="H17" t="str">
            <v>259.63</v>
          </cell>
          <cell r="I17" t="str">
            <v>259.63</v>
          </cell>
          <cell r="J17" t="str">
            <v>0</v>
          </cell>
          <cell r="K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1</v>
          </cell>
          <cell r="P17" t="str">
            <v>未退休</v>
          </cell>
          <cell r="Q17">
            <v>3245.4</v>
          </cell>
        </row>
        <row r="18">
          <cell r="B18" t="str">
            <v>刘洪荣</v>
          </cell>
          <cell r="C18" t="str">
            <v>202109</v>
          </cell>
          <cell r="D18" t="str">
            <v>202109</v>
          </cell>
          <cell r="E18" t="str">
            <v>企业养老保险</v>
          </cell>
          <cell r="F18" t="str">
            <v>正常应缴</v>
          </cell>
          <cell r="G18" t="str">
            <v>3245.4</v>
          </cell>
          <cell r="H18" t="str">
            <v>259.63</v>
          </cell>
          <cell r="I18" t="str">
            <v>259.63</v>
          </cell>
          <cell r="J18" t="str">
            <v>0</v>
          </cell>
          <cell r="K18" t="str">
            <v>0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1</v>
          </cell>
          <cell r="P18" t="str">
            <v>未退休</v>
          </cell>
          <cell r="Q18">
            <v>3245.4</v>
          </cell>
        </row>
        <row r="19">
          <cell r="B19" t="str">
            <v>王培亮</v>
          </cell>
          <cell r="C19" t="str">
            <v>202109</v>
          </cell>
          <cell r="D19" t="str">
            <v>202109</v>
          </cell>
          <cell r="E19" t="str">
            <v>企业养老保险</v>
          </cell>
          <cell r="F19" t="str">
            <v>正常应缴</v>
          </cell>
          <cell r="G19" t="str">
            <v>3245.4</v>
          </cell>
          <cell r="H19" t="str">
            <v>259.63</v>
          </cell>
          <cell r="I19" t="str">
            <v>259.63</v>
          </cell>
          <cell r="J19" t="str">
            <v>0</v>
          </cell>
          <cell r="K19" t="str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1</v>
          </cell>
          <cell r="P19" t="str">
            <v>未退休</v>
          </cell>
          <cell r="Q19">
            <v>3245.4</v>
          </cell>
        </row>
        <row r="20">
          <cell r="B20" t="str">
            <v>石岭金</v>
          </cell>
          <cell r="C20" t="str">
            <v>202109</v>
          </cell>
          <cell r="D20" t="str">
            <v>202109</v>
          </cell>
          <cell r="E20" t="str">
            <v>企业养老保险</v>
          </cell>
          <cell r="F20" t="str">
            <v>正常应缴</v>
          </cell>
          <cell r="G20" t="str">
            <v>3245.4</v>
          </cell>
          <cell r="H20" t="str">
            <v>259.63</v>
          </cell>
          <cell r="I20" t="str">
            <v>259.63</v>
          </cell>
          <cell r="J20" t="str">
            <v>0</v>
          </cell>
          <cell r="K20" t="str">
            <v>0</v>
          </cell>
          <cell r="L20" t="str">
            <v>0</v>
          </cell>
          <cell r="M20" t="str">
            <v>0</v>
          </cell>
          <cell r="N20" t="str">
            <v>0</v>
          </cell>
          <cell r="O20" t="str">
            <v>1</v>
          </cell>
          <cell r="P20" t="str">
            <v>未退休</v>
          </cell>
          <cell r="Q20">
            <v>3245.4</v>
          </cell>
        </row>
        <row r="21">
          <cell r="B21" t="str">
            <v>赵卫</v>
          </cell>
          <cell r="C21" t="str">
            <v>202109</v>
          </cell>
          <cell r="D21" t="str">
            <v>202109</v>
          </cell>
          <cell r="E21" t="str">
            <v>企业养老保险</v>
          </cell>
          <cell r="F21" t="str">
            <v>正常应缴</v>
          </cell>
          <cell r="G21" t="str">
            <v>3245.4</v>
          </cell>
          <cell r="H21" t="str">
            <v>259.63</v>
          </cell>
          <cell r="I21" t="str">
            <v>259.63</v>
          </cell>
          <cell r="J21" t="str">
            <v>0</v>
          </cell>
          <cell r="K21" t="str">
            <v>0</v>
          </cell>
          <cell r="L21" t="str">
            <v>0</v>
          </cell>
          <cell r="M21" t="str">
            <v>0</v>
          </cell>
          <cell r="N21" t="str">
            <v>0</v>
          </cell>
          <cell r="O21" t="str">
            <v>1</v>
          </cell>
          <cell r="P21" t="str">
            <v>未退休</v>
          </cell>
          <cell r="Q21">
            <v>3245.4</v>
          </cell>
        </row>
        <row r="22">
          <cell r="B22" t="str">
            <v>隋德松</v>
          </cell>
          <cell r="C22" t="str">
            <v>202109</v>
          </cell>
          <cell r="D22" t="str">
            <v>202109</v>
          </cell>
          <cell r="E22" t="str">
            <v>企业养老保险</v>
          </cell>
          <cell r="F22" t="str">
            <v>正常应缴</v>
          </cell>
          <cell r="G22" t="str">
            <v>3245.4</v>
          </cell>
          <cell r="H22" t="str">
            <v>259.63</v>
          </cell>
          <cell r="I22" t="str">
            <v>259.63</v>
          </cell>
          <cell r="J22" t="str">
            <v>0</v>
          </cell>
          <cell r="K22" t="str">
            <v>0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1</v>
          </cell>
          <cell r="P22" t="str">
            <v>未退休</v>
          </cell>
          <cell r="Q22">
            <v>3245.4</v>
          </cell>
        </row>
        <row r="23">
          <cell r="B23" t="str">
            <v>冉征会</v>
          </cell>
          <cell r="C23" t="str">
            <v>202109</v>
          </cell>
          <cell r="D23" t="str">
            <v>202109</v>
          </cell>
          <cell r="E23" t="str">
            <v>企业养老保险</v>
          </cell>
          <cell r="F23" t="str">
            <v>正常应缴</v>
          </cell>
          <cell r="G23" t="str">
            <v>3245.4</v>
          </cell>
          <cell r="H23" t="str">
            <v>259.63</v>
          </cell>
          <cell r="I23" t="str">
            <v>259.63</v>
          </cell>
          <cell r="J23" t="str">
            <v>0</v>
          </cell>
          <cell r="K23" t="str">
            <v>0</v>
          </cell>
          <cell r="L23" t="str">
            <v>0</v>
          </cell>
          <cell r="M23" t="str">
            <v>0</v>
          </cell>
          <cell r="N23" t="str">
            <v>0</v>
          </cell>
          <cell r="O23" t="str">
            <v>1</v>
          </cell>
          <cell r="P23" t="str">
            <v>未退休</v>
          </cell>
          <cell r="Q23">
            <v>3245.4</v>
          </cell>
        </row>
        <row r="24">
          <cell r="B24" t="str">
            <v>张明友</v>
          </cell>
          <cell r="C24" t="str">
            <v>202109</v>
          </cell>
          <cell r="D24" t="str">
            <v>202109</v>
          </cell>
          <cell r="E24" t="str">
            <v>企业养老保险</v>
          </cell>
          <cell r="F24" t="str">
            <v>正常应缴</v>
          </cell>
          <cell r="G24" t="str">
            <v>3245.4</v>
          </cell>
          <cell r="H24" t="str">
            <v>259.63</v>
          </cell>
          <cell r="I24" t="str">
            <v>259.63</v>
          </cell>
          <cell r="J24" t="str">
            <v>0</v>
          </cell>
          <cell r="K24" t="str">
            <v>0</v>
          </cell>
          <cell r="L24" t="str">
            <v>0</v>
          </cell>
          <cell r="M24" t="str">
            <v>0</v>
          </cell>
          <cell r="N24" t="str">
            <v>0</v>
          </cell>
          <cell r="O24" t="str">
            <v>1</v>
          </cell>
          <cell r="P24" t="str">
            <v>未退休</v>
          </cell>
          <cell r="Q24">
            <v>3245.4</v>
          </cell>
        </row>
        <row r="25">
          <cell r="B25" t="str">
            <v>邓竣译</v>
          </cell>
          <cell r="C25" t="str">
            <v>202109</v>
          </cell>
          <cell r="D25" t="str">
            <v>202109</v>
          </cell>
          <cell r="E25" t="str">
            <v>企业养老保险</v>
          </cell>
          <cell r="F25" t="str">
            <v>正常应缴</v>
          </cell>
          <cell r="G25" t="str">
            <v>3245.4</v>
          </cell>
          <cell r="H25" t="str">
            <v>259.63</v>
          </cell>
          <cell r="I25" t="str">
            <v>259.63</v>
          </cell>
          <cell r="J25" t="str">
            <v>0</v>
          </cell>
          <cell r="K25" t="str">
            <v>0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1</v>
          </cell>
          <cell r="P25" t="str">
            <v>未退休</v>
          </cell>
          <cell r="Q25">
            <v>3245.4</v>
          </cell>
        </row>
        <row r="26">
          <cell r="B26" t="str">
            <v>孙刚</v>
          </cell>
          <cell r="C26" t="str">
            <v>202109</v>
          </cell>
          <cell r="D26" t="str">
            <v>202109</v>
          </cell>
          <cell r="E26" t="str">
            <v>企业养老保险</v>
          </cell>
          <cell r="F26" t="str">
            <v>正常应缴</v>
          </cell>
          <cell r="G26" t="str">
            <v>3245.4</v>
          </cell>
          <cell r="H26" t="str">
            <v>259.63</v>
          </cell>
          <cell r="I26" t="str">
            <v>259.63</v>
          </cell>
          <cell r="J26" t="str">
            <v>0</v>
          </cell>
          <cell r="K26" t="str">
            <v>0</v>
          </cell>
          <cell r="L26" t="str">
            <v>0</v>
          </cell>
          <cell r="M26" t="str">
            <v>0</v>
          </cell>
          <cell r="N26" t="str">
            <v>0</v>
          </cell>
          <cell r="O26" t="str">
            <v>1</v>
          </cell>
          <cell r="P26" t="str">
            <v>未退休</v>
          </cell>
          <cell r="Q26">
            <v>3245.4</v>
          </cell>
        </row>
        <row r="27">
          <cell r="B27" t="str">
            <v>赵秋杰</v>
          </cell>
          <cell r="C27" t="str">
            <v>202109</v>
          </cell>
          <cell r="D27" t="str">
            <v>202109</v>
          </cell>
          <cell r="E27" t="str">
            <v>企业养老保险</v>
          </cell>
          <cell r="F27" t="str">
            <v>正常应缴</v>
          </cell>
          <cell r="G27" t="str">
            <v>3245.4</v>
          </cell>
          <cell r="H27" t="str">
            <v>259.63</v>
          </cell>
          <cell r="I27" t="str">
            <v>259.63</v>
          </cell>
          <cell r="J27" t="str">
            <v>0</v>
          </cell>
          <cell r="K27" t="str">
            <v>0</v>
          </cell>
          <cell r="L27" t="str">
            <v>0</v>
          </cell>
          <cell r="M27" t="str">
            <v>0</v>
          </cell>
          <cell r="N27" t="str">
            <v>0</v>
          </cell>
          <cell r="O27" t="str">
            <v>1</v>
          </cell>
          <cell r="P27" t="str">
            <v>未退休</v>
          </cell>
          <cell r="Q27">
            <v>3245.4</v>
          </cell>
        </row>
        <row r="28">
          <cell r="B28" t="str">
            <v>张宝龙</v>
          </cell>
          <cell r="C28" t="str">
            <v>202109</v>
          </cell>
          <cell r="D28" t="str">
            <v>202109</v>
          </cell>
          <cell r="E28" t="str">
            <v>企业养老保险</v>
          </cell>
          <cell r="F28" t="str">
            <v>正常应缴</v>
          </cell>
          <cell r="G28" t="str">
            <v>3245.4</v>
          </cell>
          <cell r="H28" t="str">
            <v>259.63</v>
          </cell>
          <cell r="I28" t="str">
            <v>259.63</v>
          </cell>
          <cell r="J28" t="str">
            <v>0</v>
          </cell>
          <cell r="K28" t="str">
            <v>0</v>
          </cell>
          <cell r="L28" t="str">
            <v>0</v>
          </cell>
          <cell r="M28" t="str">
            <v>0</v>
          </cell>
          <cell r="N28" t="str">
            <v>0</v>
          </cell>
          <cell r="O28" t="str">
            <v>1</v>
          </cell>
          <cell r="P28" t="str">
            <v>未退休</v>
          </cell>
          <cell r="Q28">
            <v>3245.4</v>
          </cell>
        </row>
        <row r="29">
          <cell r="B29" t="str">
            <v>王兴硕</v>
          </cell>
          <cell r="C29" t="str">
            <v>202109</v>
          </cell>
          <cell r="D29" t="str">
            <v>202109</v>
          </cell>
          <cell r="E29" t="str">
            <v>企业养老保险</v>
          </cell>
          <cell r="F29" t="str">
            <v>正常应缴</v>
          </cell>
          <cell r="G29" t="str">
            <v>3245.4</v>
          </cell>
          <cell r="H29" t="str">
            <v>259.63</v>
          </cell>
          <cell r="I29" t="str">
            <v>259.63</v>
          </cell>
          <cell r="J29" t="str">
            <v>0</v>
          </cell>
          <cell r="K29" t="str">
            <v>0</v>
          </cell>
          <cell r="L29" t="str">
            <v>0</v>
          </cell>
          <cell r="M29" t="str">
            <v>0</v>
          </cell>
          <cell r="N29" t="str">
            <v>0</v>
          </cell>
          <cell r="O29" t="str">
            <v>1</v>
          </cell>
          <cell r="P29" t="str">
            <v>未退休</v>
          </cell>
          <cell r="Q29">
            <v>3245.4</v>
          </cell>
        </row>
        <row r="30">
          <cell r="B30" t="str">
            <v>徐健</v>
          </cell>
          <cell r="C30" t="str">
            <v>202109</v>
          </cell>
          <cell r="D30" t="str">
            <v>202109</v>
          </cell>
          <cell r="E30" t="str">
            <v>企业养老保险</v>
          </cell>
          <cell r="F30" t="str">
            <v>正常应缴</v>
          </cell>
          <cell r="G30" t="str">
            <v>3245.4</v>
          </cell>
          <cell r="H30" t="str">
            <v>259.63</v>
          </cell>
          <cell r="I30" t="str">
            <v>259.63</v>
          </cell>
          <cell r="J30" t="str">
            <v>0</v>
          </cell>
          <cell r="K30" t="str">
            <v>0</v>
          </cell>
          <cell r="L30" t="str">
            <v>0</v>
          </cell>
          <cell r="M30" t="str">
            <v>0</v>
          </cell>
          <cell r="N30" t="str">
            <v>0</v>
          </cell>
          <cell r="O30" t="str">
            <v>1</v>
          </cell>
          <cell r="P30" t="str">
            <v>未退休</v>
          </cell>
          <cell r="Q30">
            <v>3245.4</v>
          </cell>
        </row>
        <row r="31">
          <cell r="B31" t="str">
            <v>张淑伟</v>
          </cell>
          <cell r="C31" t="str">
            <v>202109</v>
          </cell>
          <cell r="D31" t="str">
            <v>202109</v>
          </cell>
          <cell r="E31" t="str">
            <v>企业养老保险</v>
          </cell>
          <cell r="F31" t="str">
            <v>正常应缴</v>
          </cell>
          <cell r="G31" t="str">
            <v>3245.4</v>
          </cell>
          <cell r="H31" t="str">
            <v>259.63</v>
          </cell>
          <cell r="I31" t="str">
            <v>259.63</v>
          </cell>
          <cell r="J31" t="str">
            <v>0</v>
          </cell>
          <cell r="K31" t="str">
            <v>0</v>
          </cell>
          <cell r="L31" t="str">
            <v>0</v>
          </cell>
          <cell r="M31" t="str">
            <v>0</v>
          </cell>
          <cell r="N31" t="str">
            <v>0</v>
          </cell>
          <cell r="O31" t="str">
            <v>1</v>
          </cell>
          <cell r="P31" t="str">
            <v>未退休</v>
          </cell>
          <cell r="Q31">
            <v>3245.4</v>
          </cell>
        </row>
        <row r="32">
          <cell r="B32" t="str">
            <v>王庆骥</v>
          </cell>
          <cell r="C32" t="str">
            <v>202109</v>
          </cell>
          <cell r="D32" t="str">
            <v>202109</v>
          </cell>
          <cell r="E32" t="str">
            <v>企业养老保险</v>
          </cell>
          <cell r="F32" t="str">
            <v>正常应缴</v>
          </cell>
          <cell r="G32" t="str">
            <v>3245.4</v>
          </cell>
          <cell r="H32" t="str">
            <v>259.63</v>
          </cell>
          <cell r="I32" t="str">
            <v>259.63</v>
          </cell>
          <cell r="J32" t="str">
            <v>0</v>
          </cell>
          <cell r="K32" t="str">
            <v>0</v>
          </cell>
          <cell r="L32" t="str">
            <v>0</v>
          </cell>
          <cell r="M32" t="str">
            <v>0</v>
          </cell>
          <cell r="N32" t="str">
            <v>0</v>
          </cell>
          <cell r="O32" t="str">
            <v>1</v>
          </cell>
          <cell r="P32" t="str">
            <v>未退休</v>
          </cell>
          <cell r="Q32">
            <v>3245.4</v>
          </cell>
        </row>
        <row r="33">
          <cell r="B33" t="str">
            <v>胡中岭</v>
          </cell>
          <cell r="C33" t="str">
            <v>202109</v>
          </cell>
          <cell r="D33" t="str">
            <v>202109</v>
          </cell>
          <cell r="E33" t="str">
            <v>企业养老保险</v>
          </cell>
          <cell r="F33" t="str">
            <v>正常应缴</v>
          </cell>
          <cell r="G33" t="str">
            <v>3245.4</v>
          </cell>
          <cell r="H33" t="str">
            <v>259.63</v>
          </cell>
          <cell r="I33" t="str">
            <v>259.63</v>
          </cell>
          <cell r="J33" t="str">
            <v>0</v>
          </cell>
          <cell r="K33" t="str">
            <v>0</v>
          </cell>
          <cell r="L33" t="str">
            <v>0</v>
          </cell>
          <cell r="M33" t="str">
            <v>0</v>
          </cell>
          <cell r="N33" t="str">
            <v>0</v>
          </cell>
          <cell r="O33" t="str">
            <v>1</v>
          </cell>
          <cell r="P33" t="str">
            <v>未退休</v>
          </cell>
          <cell r="Q33">
            <v>3245.4</v>
          </cell>
        </row>
        <row r="34">
          <cell r="B34" t="str">
            <v>胡庆生</v>
          </cell>
          <cell r="C34" t="str">
            <v>202109</v>
          </cell>
          <cell r="D34" t="str">
            <v>202109</v>
          </cell>
          <cell r="E34" t="str">
            <v>企业养老保险</v>
          </cell>
          <cell r="F34" t="str">
            <v>正常应缴</v>
          </cell>
          <cell r="G34" t="str">
            <v>3245.4</v>
          </cell>
          <cell r="H34" t="str">
            <v>259.63</v>
          </cell>
          <cell r="I34" t="str">
            <v>259.63</v>
          </cell>
          <cell r="J34" t="str">
            <v>0</v>
          </cell>
          <cell r="K34" t="str">
            <v>0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1</v>
          </cell>
          <cell r="P34" t="str">
            <v>未退休</v>
          </cell>
          <cell r="Q34">
            <v>3245.4</v>
          </cell>
        </row>
        <row r="35">
          <cell r="B35" t="str">
            <v>刘宝臣</v>
          </cell>
          <cell r="C35" t="str">
            <v>202109</v>
          </cell>
          <cell r="D35" t="str">
            <v>202109</v>
          </cell>
          <cell r="E35" t="str">
            <v>企业养老保险</v>
          </cell>
          <cell r="F35" t="str">
            <v>正常应缴</v>
          </cell>
          <cell r="G35" t="str">
            <v>3245.4</v>
          </cell>
          <cell r="H35" t="str">
            <v>259.63</v>
          </cell>
          <cell r="I35" t="str">
            <v>259.63</v>
          </cell>
          <cell r="J35" t="str">
            <v>0</v>
          </cell>
          <cell r="K35" t="str">
            <v>0</v>
          </cell>
          <cell r="L35" t="str">
            <v>0</v>
          </cell>
          <cell r="M35" t="str">
            <v>0</v>
          </cell>
          <cell r="N35" t="str">
            <v>0</v>
          </cell>
          <cell r="O35" t="str">
            <v>1</v>
          </cell>
          <cell r="P35" t="str">
            <v>未退休</v>
          </cell>
          <cell r="Q35">
            <v>3245.4</v>
          </cell>
        </row>
        <row r="36">
          <cell r="B36" t="str">
            <v>王枫</v>
          </cell>
          <cell r="C36" t="str">
            <v>202109</v>
          </cell>
          <cell r="D36" t="str">
            <v>202109</v>
          </cell>
          <cell r="E36" t="str">
            <v>企业养老保险</v>
          </cell>
          <cell r="F36" t="str">
            <v>正常应缴</v>
          </cell>
          <cell r="G36" t="str">
            <v>3245.4</v>
          </cell>
          <cell r="H36" t="str">
            <v>259.63</v>
          </cell>
          <cell r="I36" t="str">
            <v>259.63</v>
          </cell>
          <cell r="J36" t="str">
            <v>0</v>
          </cell>
          <cell r="K36" t="str">
            <v>0</v>
          </cell>
          <cell r="L36" t="str">
            <v>0</v>
          </cell>
          <cell r="M36" t="str">
            <v>0</v>
          </cell>
          <cell r="N36" t="str">
            <v>0</v>
          </cell>
          <cell r="O36" t="str">
            <v>1</v>
          </cell>
          <cell r="P36" t="str">
            <v>未退休</v>
          </cell>
          <cell r="Q36">
            <v>3245.4</v>
          </cell>
        </row>
        <row r="37">
          <cell r="B37" t="str">
            <v>张强1</v>
          </cell>
          <cell r="C37" t="str">
            <v>202109</v>
          </cell>
          <cell r="D37" t="str">
            <v>202109</v>
          </cell>
          <cell r="E37" t="str">
            <v>企业养老保险</v>
          </cell>
          <cell r="F37" t="str">
            <v>正常应缴</v>
          </cell>
          <cell r="G37" t="str">
            <v>3342.69</v>
          </cell>
          <cell r="H37" t="str">
            <v>267.42</v>
          </cell>
          <cell r="I37" t="str">
            <v>267.42</v>
          </cell>
          <cell r="J37" t="str">
            <v>0</v>
          </cell>
          <cell r="K37" t="str">
            <v>0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1</v>
          </cell>
          <cell r="P37" t="str">
            <v>未退休</v>
          </cell>
          <cell r="Q37">
            <v>3342.69</v>
          </cell>
        </row>
        <row r="38">
          <cell r="B38" t="str">
            <v>阚兵兵</v>
          </cell>
          <cell r="C38" t="str">
            <v>202109</v>
          </cell>
          <cell r="D38" t="str">
            <v>202109</v>
          </cell>
          <cell r="E38" t="str">
            <v>企业养老保险</v>
          </cell>
          <cell r="F38" t="str">
            <v>正常应缴</v>
          </cell>
          <cell r="G38" t="str">
            <v>3245.4</v>
          </cell>
          <cell r="H38" t="str">
            <v>259.63</v>
          </cell>
          <cell r="I38" t="str">
            <v>259.63</v>
          </cell>
          <cell r="J38" t="str">
            <v>0</v>
          </cell>
          <cell r="K38" t="str">
            <v>0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1</v>
          </cell>
          <cell r="P38" t="str">
            <v>未退休</v>
          </cell>
          <cell r="Q38">
            <v>3245.4</v>
          </cell>
        </row>
        <row r="39">
          <cell r="B39" t="str">
            <v>王凯</v>
          </cell>
          <cell r="C39" t="str">
            <v>202109</v>
          </cell>
          <cell r="D39" t="str">
            <v>202109</v>
          </cell>
          <cell r="E39" t="str">
            <v>企业养老保险</v>
          </cell>
          <cell r="F39" t="str">
            <v>正常应缴</v>
          </cell>
          <cell r="G39" t="str">
            <v>3245.4</v>
          </cell>
          <cell r="H39" t="str">
            <v>259.63</v>
          </cell>
          <cell r="I39" t="str">
            <v>259.63</v>
          </cell>
          <cell r="J39" t="str">
            <v>0</v>
          </cell>
          <cell r="K39" t="str">
            <v>0</v>
          </cell>
          <cell r="L39" t="str">
            <v>0</v>
          </cell>
          <cell r="M39" t="str">
            <v>0</v>
          </cell>
          <cell r="N39" t="str">
            <v>0</v>
          </cell>
          <cell r="O39" t="str">
            <v>1</v>
          </cell>
          <cell r="P39" t="str">
            <v>未退休</v>
          </cell>
          <cell r="Q39">
            <v>3245.4</v>
          </cell>
        </row>
        <row r="40">
          <cell r="B40" t="str">
            <v>刘迎涛</v>
          </cell>
          <cell r="C40" t="str">
            <v>202109</v>
          </cell>
          <cell r="D40" t="str">
            <v>202109</v>
          </cell>
          <cell r="E40" t="str">
            <v>企业养老保险</v>
          </cell>
          <cell r="F40" t="str">
            <v>正常应缴</v>
          </cell>
          <cell r="G40" t="str">
            <v>3245.4</v>
          </cell>
          <cell r="H40" t="str">
            <v>259.63</v>
          </cell>
          <cell r="I40" t="str">
            <v>259.63</v>
          </cell>
          <cell r="J40" t="str">
            <v>0</v>
          </cell>
          <cell r="K40" t="str">
            <v>0</v>
          </cell>
          <cell r="L40" t="str">
            <v>0</v>
          </cell>
          <cell r="M40" t="str">
            <v>0</v>
          </cell>
          <cell r="N40" t="str">
            <v>0</v>
          </cell>
          <cell r="O40" t="str">
            <v>1</v>
          </cell>
          <cell r="P40" t="str">
            <v>未退休</v>
          </cell>
          <cell r="Q40">
            <v>3245.4</v>
          </cell>
        </row>
        <row r="41">
          <cell r="B41" t="str">
            <v>赵祥洲</v>
          </cell>
          <cell r="C41" t="str">
            <v>202109</v>
          </cell>
          <cell r="D41" t="str">
            <v>202109</v>
          </cell>
          <cell r="E41" t="str">
            <v>企业养老保险</v>
          </cell>
          <cell r="F41" t="str">
            <v>正常应缴</v>
          </cell>
          <cell r="G41" t="str">
            <v>3245.4</v>
          </cell>
          <cell r="H41" t="str">
            <v>259.63</v>
          </cell>
          <cell r="I41" t="str">
            <v>259.63</v>
          </cell>
          <cell r="J41" t="str">
            <v>0</v>
          </cell>
          <cell r="K41" t="str">
            <v>0</v>
          </cell>
          <cell r="L41" t="str">
            <v>0</v>
          </cell>
          <cell r="M41" t="str">
            <v>0</v>
          </cell>
          <cell r="N41" t="str">
            <v>0</v>
          </cell>
          <cell r="O41" t="str">
            <v>1</v>
          </cell>
          <cell r="P41" t="str">
            <v>未退休</v>
          </cell>
          <cell r="Q41">
            <v>3245.4</v>
          </cell>
        </row>
        <row r="42">
          <cell r="B42" t="str">
            <v>李洪秀</v>
          </cell>
          <cell r="C42" t="str">
            <v>202109</v>
          </cell>
          <cell r="D42" t="str">
            <v>202109</v>
          </cell>
          <cell r="E42" t="str">
            <v>企业养老保险</v>
          </cell>
          <cell r="F42" t="str">
            <v>正常应缴</v>
          </cell>
          <cell r="G42" t="str">
            <v>3245.4</v>
          </cell>
          <cell r="H42" t="str">
            <v>259.63</v>
          </cell>
          <cell r="I42" t="str">
            <v>259.63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1</v>
          </cell>
          <cell r="P42" t="str">
            <v>未退休</v>
          </cell>
          <cell r="Q42">
            <v>3245.4</v>
          </cell>
        </row>
        <row r="43">
          <cell r="B43" t="str">
            <v>赵化胜</v>
          </cell>
          <cell r="C43" t="str">
            <v>202109</v>
          </cell>
          <cell r="D43" t="str">
            <v>202109</v>
          </cell>
          <cell r="E43" t="str">
            <v>企业养老保险</v>
          </cell>
          <cell r="F43" t="str">
            <v>正常应缴</v>
          </cell>
          <cell r="G43" t="str">
            <v>3245.4</v>
          </cell>
          <cell r="H43" t="str">
            <v>259.63</v>
          </cell>
          <cell r="I43" t="str">
            <v>259.63</v>
          </cell>
          <cell r="J43" t="str">
            <v>0</v>
          </cell>
          <cell r="K43" t="str">
            <v>0</v>
          </cell>
          <cell r="L43" t="str">
            <v>0</v>
          </cell>
          <cell r="M43" t="str">
            <v>0</v>
          </cell>
          <cell r="N43" t="str">
            <v>0</v>
          </cell>
          <cell r="O43" t="str">
            <v>1</v>
          </cell>
          <cell r="P43" t="str">
            <v>未退休</v>
          </cell>
          <cell r="Q43">
            <v>3245.4</v>
          </cell>
        </row>
        <row r="44">
          <cell r="B44" t="str">
            <v>田高峰</v>
          </cell>
          <cell r="C44" t="str">
            <v>202109</v>
          </cell>
          <cell r="D44" t="str">
            <v>202109</v>
          </cell>
          <cell r="E44" t="str">
            <v>企业养老保险</v>
          </cell>
          <cell r="F44" t="str">
            <v>正常应缴</v>
          </cell>
          <cell r="G44" t="str">
            <v>3245.4</v>
          </cell>
          <cell r="H44" t="str">
            <v>259.63</v>
          </cell>
          <cell r="I44" t="str">
            <v>259.63</v>
          </cell>
          <cell r="J44" t="str">
            <v>0</v>
          </cell>
          <cell r="K44" t="str">
            <v>0</v>
          </cell>
          <cell r="L44" t="str">
            <v>0</v>
          </cell>
          <cell r="M44" t="str">
            <v>0</v>
          </cell>
          <cell r="N44" t="str">
            <v>0</v>
          </cell>
          <cell r="O44" t="str">
            <v>1</v>
          </cell>
          <cell r="P44" t="str">
            <v>未退休</v>
          </cell>
          <cell r="Q44">
            <v>3245.4</v>
          </cell>
        </row>
        <row r="45">
          <cell r="B45" t="str">
            <v>赵广超</v>
          </cell>
          <cell r="C45" t="str">
            <v>202109</v>
          </cell>
          <cell r="D45" t="str">
            <v>202109</v>
          </cell>
          <cell r="E45" t="str">
            <v>企业养老保险</v>
          </cell>
          <cell r="F45" t="str">
            <v>正常应缴</v>
          </cell>
          <cell r="G45" t="str">
            <v>3245.4</v>
          </cell>
          <cell r="H45" t="str">
            <v>259.63</v>
          </cell>
          <cell r="I45" t="str">
            <v>259.63</v>
          </cell>
          <cell r="J45" t="str">
            <v>0</v>
          </cell>
          <cell r="K45" t="str">
            <v>0</v>
          </cell>
          <cell r="L45" t="str">
            <v>0</v>
          </cell>
          <cell r="M45" t="str">
            <v>0</v>
          </cell>
          <cell r="N45" t="str">
            <v>0</v>
          </cell>
          <cell r="O45" t="str">
            <v>1</v>
          </cell>
          <cell r="P45" t="str">
            <v>未退休</v>
          </cell>
          <cell r="Q45">
            <v>3245.4</v>
          </cell>
        </row>
        <row r="46">
          <cell r="B46" t="str">
            <v>蔡永刚</v>
          </cell>
          <cell r="C46" t="str">
            <v>202109</v>
          </cell>
          <cell r="D46" t="str">
            <v>202109</v>
          </cell>
          <cell r="E46" t="str">
            <v>企业养老保险</v>
          </cell>
          <cell r="F46" t="str">
            <v>正常应缴</v>
          </cell>
          <cell r="G46" t="str">
            <v>3245.4</v>
          </cell>
          <cell r="H46" t="str">
            <v>259.63</v>
          </cell>
          <cell r="I46" t="str">
            <v>259.63</v>
          </cell>
          <cell r="J46" t="str">
            <v>0</v>
          </cell>
          <cell r="K46" t="str">
            <v>0</v>
          </cell>
          <cell r="L46" t="str">
            <v>0</v>
          </cell>
          <cell r="M46" t="str">
            <v>0</v>
          </cell>
          <cell r="N46" t="str">
            <v>0</v>
          </cell>
          <cell r="O46" t="str">
            <v>1</v>
          </cell>
          <cell r="P46" t="str">
            <v>未退休</v>
          </cell>
          <cell r="Q46">
            <v>3245.4</v>
          </cell>
        </row>
        <row r="47">
          <cell r="B47" t="str">
            <v>王朋</v>
          </cell>
          <cell r="C47" t="str">
            <v>202109</v>
          </cell>
          <cell r="D47" t="str">
            <v>202109</v>
          </cell>
          <cell r="E47" t="str">
            <v>企业养老保险</v>
          </cell>
          <cell r="F47" t="str">
            <v>正常应缴</v>
          </cell>
          <cell r="G47" t="str">
            <v>3245.4</v>
          </cell>
          <cell r="H47" t="str">
            <v>259.63</v>
          </cell>
          <cell r="I47" t="str">
            <v>259.63</v>
          </cell>
          <cell r="J47" t="str">
            <v>0</v>
          </cell>
          <cell r="K47" t="str">
            <v>0</v>
          </cell>
          <cell r="L47" t="str">
            <v>0</v>
          </cell>
          <cell r="M47" t="str">
            <v>0</v>
          </cell>
          <cell r="N47" t="str">
            <v>0</v>
          </cell>
          <cell r="O47" t="str">
            <v>1</v>
          </cell>
          <cell r="P47" t="str">
            <v>未退休</v>
          </cell>
          <cell r="Q47">
            <v>3245.4</v>
          </cell>
        </row>
        <row r="48">
          <cell r="B48" t="str">
            <v>李金彪</v>
          </cell>
          <cell r="C48" t="str">
            <v>202109</v>
          </cell>
          <cell r="D48" t="str">
            <v>202109</v>
          </cell>
          <cell r="E48" t="str">
            <v>企业养老保险</v>
          </cell>
          <cell r="F48" t="str">
            <v>正常应缴</v>
          </cell>
          <cell r="G48" t="str">
            <v>3245.4</v>
          </cell>
          <cell r="H48" t="str">
            <v>259.63</v>
          </cell>
          <cell r="I48" t="str">
            <v>259.63</v>
          </cell>
          <cell r="J48" t="str">
            <v>0</v>
          </cell>
          <cell r="K48" t="str">
            <v>0</v>
          </cell>
          <cell r="L48" t="str">
            <v>0</v>
          </cell>
          <cell r="M48" t="str">
            <v>0</v>
          </cell>
          <cell r="N48" t="str">
            <v>0</v>
          </cell>
          <cell r="O48" t="str">
            <v>1</v>
          </cell>
          <cell r="P48" t="str">
            <v>未退休</v>
          </cell>
          <cell r="Q48">
            <v>3245.4</v>
          </cell>
        </row>
        <row r="49">
          <cell r="B49" t="str">
            <v>刘元元</v>
          </cell>
          <cell r="C49" t="str">
            <v>202109</v>
          </cell>
          <cell r="D49" t="str">
            <v>202109</v>
          </cell>
          <cell r="E49" t="str">
            <v>企业养老保险</v>
          </cell>
          <cell r="F49" t="str">
            <v>正常应缴</v>
          </cell>
          <cell r="G49" t="str">
            <v>3245.4</v>
          </cell>
          <cell r="H49" t="str">
            <v>259.63</v>
          </cell>
          <cell r="I49" t="str">
            <v>259.63</v>
          </cell>
          <cell r="J49" t="str">
            <v>0</v>
          </cell>
          <cell r="K49" t="str">
            <v>0</v>
          </cell>
          <cell r="L49" t="str">
            <v>0</v>
          </cell>
          <cell r="M49" t="str">
            <v>0</v>
          </cell>
          <cell r="N49" t="str">
            <v>0</v>
          </cell>
          <cell r="O49" t="str">
            <v>1</v>
          </cell>
          <cell r="P49" t="str">
            <v>未退休</v>
          </cell>
          <cell r="Q49">
            <v>3245.4</v>
          </cell>
        </row>
        <row r="50">
          <cell r="B50" t="str">
            <v>王国防</v>
          </cell>
          <cell r="C50" t="str">
            <v>202109</v>
          </cell>
          <cell r="D50" t="str">
            <v>202109</v>
          </cell>
          <cell r="E50" t="str">
            <v>企业养老保险</v>
          </cell>
          <cell r="F50" t="str">
            <v>正常应缴</v>
          </cell>
          <cell r="G50" t="str">
            <v>3245.4</v>
          </cell>
          <cell r="H50" t="str">
            <v>259.63</v>
          </cell>
          <cell r="I50" t="str">
            <v>259.63</v>
          </cell>
          <cell r="J50" t="str">
            <v>0</v>
          </cell>
          <cell r="K50" t="str">
            <v>0</v>
          </cell>
          <cell r="L50" t="str">
            <v>0</v>
          </cell>
          <cell r="M50" t="str">
            <v>0</v>
          </cell>
          <cell r="N50" t="str">
            <v>0</v>
          </cell>
          <cell r="O50" t="str">
            <v>1</v>
          </cell>
          <cell r="P50" t="str">
            <v>未退休</v>
          </cell>
          <cell r="Q50">
            <v>3245.4</v>
          </cell>
        </row>
        <row r="51">
          <cell r="B51" t="str">
            <v>刘建轮</v>
          </cell>
          <cell r="C51" t="str">
            <v>202109</v>
          </cell>
          <cell r="D51" t="str">
            <v>202109</v>
          </cell>
          <cell r="E51" t="str">
            <v>企业养老保险</v>
          </cell>
          <cell r="F51" t="str">
            <v>正常应缴</v>
          </cell>
          <cell r="G51" t="str">
            <v>3245.4</v>
          </cell>
          <cell r="H51" t="str">
            <v>259.63</v>
          </cell>
          <cell r="I51" t="str">
            <v>259.63</v>
          </cell>
          <cell r="J51" t="str">
            <v>0</v>
          </cell>
          <cell r="K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O51" t="str">
            <v>1</v>
          </cell>
          <cell r="P51" t="str">
            <v>未退休</v>
          </cell>
          <cell r="Q51">
            <v>3245.4</v>
          </cell>
        </row>
        <row r="52">
          <cell r="B52" t="str">
            <v>刘强</v>
          </cell>
          <cell r="C52" t="str">
            <v>202109</v>
          </cell>
          <cell r="D52" t="str">
            <v>202109</v>
          </cell>
          <cell r="E52" t="str">
            <v>企业养老保险</v>
          </cell>
          <cell r="F52" t="str">
            <v>正常应缴</v>
          </cell>
          <cell r="G52" t="str">
            <v>3245.4</v>
          </cell>
          <cell r="H52" t="str">
            <v>259.63</v>
          </cell>
          <cell r="I52" t="str">
            <v>259.63</v>
          </cell>
          <cell r="J52" t="str">
            <v>0</v>
          </cell>
          <cell r="K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1</v>
          </cell>
          <cell r="P52" t="str">
            <v>未退休</v>
          </cell>
          <cell r="Q52">
            <v>3245.4</v>
          </cell>
        </row>
        <row r="53">
          <cell r="B53" t="str">
            <v>付智辉</v>
          </cell>
          <cell r="C53" t="str">
            <v>202109</v>
          </cell>
          <cell r="D53" t="str">
            <v>202109</v>
          </cell>
          <cell r="E53" t="str">
            <v>企业养老保险</v>
          </cell>
          <cell r="F53" t="str">
            <v>正常应缴</v>
          </cell>
          <cell r="G53" t="str">
            <v>3245.4</v>
          </cell>
          <cell r="H53" t="str">
            <v>259.63</v>
          </cell>
          <cell r="I53" t="str">
            <v>259.63</v>
          </cell>
          <cell r="J53" t="str">
            <v>0</v>
          </cell>
          <cell r="K53" t="str">
            <v>0</v>
          </cell>
          <cell r="L53" t="str">
            <v>0</v>
          </cell>
          <cell r="M53" t="str">
            <v>0</v>
          </cell>
          <cell r="N53" t="str">
            <v>0</v>
          </cell>
          <cell r="O53" t="str">
            <v>1</v>
          </cell>
          <cell r="P53" t="str">
            <v>未退休</v>
          </cell>
          <cell r="Q53">
            <v>3245.4</v>
          </cell>
        </row>
        <row r="54">
          <cell r="B54" t="str">
            <v>刘路路</v>
          </cell>
          <cell r="C54" t="str">
            <v>202109</v>
          </cell>
          <cell r="D54" t="str">
            <v>202109</v>
          </cell>
          <cell r="E54" t="str">
            <v>企业养老保险</v>
          </cell>
          <cell r="F54" t="str">
            <v>正常应缴</v>
          </cell>
          <cell r="G54" t="str">
            <v>3245.4</v>
          </cell>
          <cell r="H54" t="str">
            <v>259.63</v>
          </cell>
          <cell r="I54" t="str">
            <v>259.63</v>
          </cell>
          <cell r="J54" t="str">
            <v>0</v>
          </cell>
          <cell r="K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O54" t="str">
            <v>1</v>
          </cell>
          <cell r="P54" t="str">
            <v>未退休</v>
          </cell>
          <cell r="Q54">
            <v>3245.4</v>
          </cell>
        </row>
        <row r="55">
          <cell r="B55" t="str">
            <v>赵金旺</v>
          </cell>
          <cell r="C55" t="str">
            <v>202109</v>
          </cell>
          <cell r="D55" t="str">
            <v>202109</v>
          </cell>
          <cell r="E55" t="str">
            <v>企业养老保险</v>
          </cell>
          <cell r="F55" t="str">
            <v>正常应缴</v>
          </cell>
          <cell r="G55" t="str">
            <v>3245.4</v>
          </cell>
          <cell r="H55" t="str">
            <v>259.63</v>
          </cell>
          <cell r="I55" t="str">
            <v>259.63</v>
          </cell>
          <cell r="J55" t="str">
            <v>0</v>
          </cell>
          <cell r="K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O55" t="str">
            <v>1</v>
          </cell>
          <cell r="P55" t="str">
            <v>未退休</v>
          </cell>
          <cell r="Q55">
            <v>3245.4</v>
          </cell>
        </row>
        <row r="56">
          <cell r="B56" t="str">
            <v>刘振</v>
          </cell>
          <cell r="C56" t="str">
            <v>202109</v>
          </cell>
          <cell r="D56" t="str">
            <v>202109</v>
          </cell>
          <cell r="E56" t="str">
            <v>企业养老保险</v>
          </cell>
          <cell r="F56" t="str">
            <v>正常应缴</v>
          </cell>
          <cell r="G56" t="str">
            <v>3820</v>
          </cell>
          <cell r="H56" t="str">
            <v>305.6</v>
          </cell>
          <cell r="I56" t="str">
            <v>305.6</v>
          </cell>
          <cell r="J56" t="str">
            <v>0</v>
          </cell>
          <cell r="K56" t="str">
            <v>0</v>
          </cell>
          <cell r="L56" t="str">
            <v>0</v>
          </cell>
          <cell r="M56" t="str">
            <v>0</v>
          </cell>
          <cell r="N56" t="str">
            <v>0</v>
          </cell>
          <cell r="O56" t="str">
            <v>1</v>
          </cell>
          <cell r="P56" t="str">
            <v>未退休</v>
          </cell>
          <cell r="Q56">
            <v>3820</v>
          </cell>
        </row>
        <row r="57">
          <cell r="B57" t="str">
            <v>王世聪</v>
          </cell>
          <cell r="C57" t="str">
            <v>202109</v>
          </cell>
          <cell r="D57" t="str">
            <v>202109</v>
          </cell>
          <cell r="E57" t="str">
            <v>企业养老保险</v>
          </cell>
          <cell r="F57" t="str">
            <v>正常应缴</v>
          </cell>
          <cell r="G57" t="str">
            <v>3245.4</v>
          </cell>
          <cell r="H57" t="str">
            <v>259.63</v>
          </cell>
          <cell r="I57" t="str">
            <v>259.63</v>
          </cell>
          <cell r="J57" t="str">
            <v>0</v>
          </cell>
          <cell r="K57" t="str">
            <v>0</v>
          </cell>
          <cell r="L57" t="str">
            <v>0</v>
          </cell>
          <cell r="M57" t="str">
            <v>0</v>
          </cell>
          <cell r="N57" t="str">
            <v>0</v>
          </cell>
          <cell r="O57" t="str">
            <v>1</v>
          </cell>
          <cell r="P57" t="str">
            <v>未退休</v>
          </cell>
          <cell r="Q57">
            <v>3245.4</v>
          </cell>
        </row>
        <row r="58">
          <cell r="B58" t="str">
            <v>宋忠奎</v>
          </cell>
          <cell r="C58" t="str">
            <v>202109</v>
          </cell>
          <cell r="D58" t="str">
            <v>202109</v>
          </cell>
          <cell r="E58" t="str">
            <v>企业养老保险</v>
          </cell>
          <cell r="F58" t="str">
            <v>正常应缴</v>
          </cell>
          <cell r="G58" t="str">
            <v>3245.4</v>
          </cell>
          <cell r="H58" t="str">
            <v>259.63</v>
          </cell>
          <cell r="I58" t="str">
            <v>259.63</v>
          </cell>
          <cell r="J58" t="str">
            <v>0</v>
          </cell>
          <cell r="K58" t="str">
            <v>0</v>
          </cell>
          <cell r="L58" t="str">
            <v>0</v>
          </cell>
          <cell r="M58" t="str">
            <v>0</v>
          </cell>
          <cell r="N58" t="str">
            <v>0</v>
          </cell>
          <cell r="O58" t="str">
            <v>1</v>
          </cell>
          <cell r="P58" t="str">
            <v>未退休</v>
          </cell>
          <cell r="Q58">
            <v>3245.4</v>
          </cell>
        </row>
        <row r="59">
          <cell r="B59" t="str">
            <v>张爽</v>
          </cell>
          <cell r="C59" t="str">
            <v>202109</v>
          </cell>
          <cell r="D59" t="str">
            <v>202109</v>
          </cell>
          <cell r="E59" t="str">
            <v>企业养老保险</v>
          </cell>
          <cell r="F59" t="str">
            <v>正常应缴</v>
          </cell>
          <cell r="G59" t="str">
            <v>3245.4</v>
          </cell>
          <cell r="H59" t="str">
            <v>259.63</v>
          </cell>
          <cell r="I59" t="str">
            <v>259.63</v>
          </cell>
          <cell r="J59" t="str">
            <v>0</v>
          </cell>
          <cell r="K59" t="str">
            <v>0</v>
          </cell>
          <cell r="L59" t="str">
            <v>0</v>
          </cell>
          <cell r="M59" t="str">
            <v>0</v>
          </cell>
          <cell r="N59" t="str">
            <v>0</v>
          </cell>
          <cell r="O59" t="str">
            <v>1</v>
          </cell>
          <cell r="P59" t="str">
            <v>未退休</v>
          </cell>
          <cell r="Q59">
            <v>3245.4</v>
          </cell>
        </row>
        <row r="60">
          <cell r="B60" t="str">
            <v>曹肖桐</v>
          </cell>
          <cell r="C60" t="str">
            <v>202109</v>
          </cell>
          <cell r="D60" t="str">
            <v>202109</v>
          </cell>
          <cell r="E60" t="str">
            <v>企业养老保险</v>
          </cell>
          <cell r="F60" t="str">
            <v>正常应缴</v>
          </cell>
          <cell r="G60" t="str">
            <v>3245.4</v>
          </cell>
          <cell r="H60" t="str">
            <v>259.63</v>
          </cell>
          <cell r="I60" t="str">
            <v>259.63</v>
          </cell>
          <cell r="J60" t="str">
            <v>0</v>
          </cell>
          <cell r="K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O60" t="str">
            <v>1</v>
          </cell>
          <cell r="P60" t="str">
            <v>未退休</v>
          </cell>
          <cell r="Q60">
            <v>3245.4</v>
          </cell>
        </row>
        <row r="61">
          <cell r="B61" t="str">
            <v>张婷婷</v>
          </cell>
          <cell r="C61" t="str">
            <v>202109</v>
          </cell>
          <cell r="D61" t="str">
            <v>202109</v>
          </cell>
          <cell r="E61" t="str">
            <v>企业养老保险</v>
          </cell>
          <cell r="F61" t="str">
            <v>正常应缴</v>
          </cell>
          <cell r="G61" t="str">
            <v>3245.4</v>
          </cell>
          <cell r="H61" t="str">
            <v>259.63</v>
          </cell>
          <cell r="I61" t="str">
            <v>259.63</v>
          </cell>
          <cell r="J61" t="str">
            <v>0</v>
          </cell>
          <cell r="K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O61" t="str">
            <v>1</v>
          </cell>
          <cell r="P61" t="str">
            <v>未退休</v>
          </cell>
          <cell r="Q61">
            <v>3245.4</v>
          </cell>
        </row>
        <row r="62">
          <cell r="B62" t="str">
            <v>刘瑜</v>
          </cell>
          <cell r="C62" t="str">
            <v>202109</v>
          </cell>
          <cell r="D62" t="str">
            <v>202109</v>
          </cell>
          <cell r="E62" t="str">
            <v>企业养老保险</v>
          </cell>
          <cell r="F62" t="str">
            <v>正常应缴</v>
          </cell>
          <cell r="G62" t="str">
            <v>3245.4</v>
          </cell>
          <cell r="H62" t="str">
            <v>259.63</v>
          </cell>
          <cell r="I62" t="str">
            <v>259.63</v>
          </cell>
          <cell r="J62" t="str">
            <v>0</v>
          </cell>
          <cell r="K62" t="str">
            <v>0</v>
          </cell>
          <cell r="L62" t="str">
            <v>0</v>
          </cell>
          <cell r="M62" t="str">
            <v>0</v>
          </cell>
          <cell r="N62" t="str">
            <v>0</v>
          </cell>
          <cell r="O62" t="str">
            <v>1</v>
          </cell>
          <cell r="P62" t="str">
            <v>未退休</v>
          </cell>
          <cell r="Q62">
            <v>3245.4</v>
          </cell>
        </row>
        <row r="63">
          <cell r="B63" t="str">
            <v>赵彩霞</v>
          </cell>
          <cell r="C63" t="str">
            <v>202109</v>
          </cell>
          <cell r="D63" t="str">
            <v>202109</v>
          </cell>
          <cell r="E63" t="str">
            <v>企业养老保险</v>
          </cell>
          <cell r="F63" t="str">
            <v>正常应缴</v>
          </cell>
          <cell r="G63" t="str">
            <v>3245.4</v>
          </cell>
          <cell r="H63" t="str">
            <v>259.63</v>
          </cell>
          <cell r="I63" t="str">
            <v>259.63</v>
          </cell>
          <cell r="J63" t="str">
            <v>0</v>
          </cell>
          <cell r="K63" t="str">
            <v>0</v>
          </cell>
          <cell r="L63" t="str">
            <v>0</v>
          </cell>
          <cell r="M63" t="str">
            <v>0</v>
          </cell>
          <cell r="N63" t="str">
            <v>0</v>
          </cell>
          <cell r="O63" t="str">
            <v>1</v>
          </cell>
          <cell r="P63" t="str">
            <v>未退休</v>
          </cell>
          <cell r="Q63">
            <v>3245.4</v>
          </cell>
        </row>
        <row r="64">
          <cell r="B64" t="str">
            <v>张学建</v>
          </cell>
          <cell r="C64" t="str">
            <v>202109</v>
          </cell>
          <cell r="D64" t="str">
            <v>202109</v>
          </cell>
          <cell r="E64" t="str">
            <v>企业养老保险</v>
          </cell>
          <cell r="F64" t="str">
            <v>正常应缴</v>
          </cell>
          <cell r="G64" t="str">
            <v>3245.4</v>
          </cell>
          <cell r="H64" t="str">
            <v>259.63</v>
          </cell>
          <cell r="I64" t="str">
            <v>259.63</v>
          </cell>
          <cell r="J64" t="str">
            <v>0</v>
          </cell>
          <cell r="K64" t="str">
            <v>0</v>
          </cell>
          <cell r="L64" t="str">
            <v>0</v>
          </cell>
          <cell r="M64" t="str">
            <v>0</v>
          </cell>
          <cell r="N64" t="str">
            <v>0</v>
          </cell>
          <cell r="O64" t="str">
            <v>1</v>
          </cell>
          <cell r="P64" t="str">
            <v>未退休</v>
          </cell>
          <cell r="Q64">
            <v>3245.4</v>
          </cell>
        </row>
        <row r="65">
          <cell r="B65" t="str">
            <v>吴金凤</v>
          </cell>
          <cell r="C65" t="str">
            <v>202109</v>
          </cell>
          <cell r="D65" t="str">
            <v>202109</v>
          </cell>
          <cell r="E65" t="str">
            <v>企业养老保险</v>
          </cell>
          <cell r="F65" t="str">
            <v>正常应缴</v>
          </cell>
          <cell r="G65" t="str">
            <v>3245.4</v>
          </cell>
          <cell r="H65" t="str">
            <v>259.63</v>
          </cell>
          <cell r="I65" t="str">
            <v>259.63</v>
          </cell>
          <cell r="J65" t="str">
            <v>0</v>
          </cell>
          <cell r="K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O65" t="str">
            <v>1</v>
          </cell>
          <cell r="P65" t="str">
            <v>未退休</v>
          </cell>
          <cell r="Q65">
            <v>3245.4</v>
          </cell>
        </row>
        <row r="66">
          <cell r="B66" t="str">
            <v>刘小雪</v>
          </cell>
          <cell r="C66" t="str">
            <v>202109</v>
          </cell>
          <cell r="D66" t="str">
            <v>202109</v>
          </cell>
          <cell r="E66" t="str">
            <v>企业养老保险</v>
          </cell>
          <cell r="F66" t="str">
            <v>正常应缴</v>
          </cell>
          <cell r="G66" t="str">
            <v>3245.4</v>
          </cell>
          <cell r="H66" t="str">
            <v>259.63</v>
          </cell>
          <cell r="I66" t="str">
            <v>259.63</v>
          </cell>
          <cell r="J66" t="str">
            <v>0</v>
          </cell>
          <cell r="K66" t="str">
            <v>0</v>
          </cell>
          <cell r="L66" t="str">
            <v>0</v>
          </cell>
          <cell r="M66" t="str">
            <v>0</v>
          </cell>
          <cell r="N66" t="str">
            <v>0</v>
          </cell>
          <cell r="O66" t="str">
            <v>1</v>
          </cell>
          <cell r="P66" t="str">
            <v>未退休</v>
          </cell>
          <cell r="Q66">
            <v>3245.4</v>
          </cell>
        </row>
        <row r="67">
          <cell r="B67" t="str">
            <v>李林育</v>
          </cell>
          <cell r="C67" t="str">
            <v>202109</v>
          </cell>
          <cell r="D67" t="str">
            <v>202109</v>
          </cell>
          <cell r="E67" t="str">
            <v>企业养老保险</v>
          </cell>
          <cell r="F67" t="str">
            <v>正常应缴</v>
          </cell>
          <cell r="G67" t="str">
            <v>3245.4</v>
          </cell>
          <cell r="H67" t="str">
            <v>259.63</v>
          </cell>
          <cell r="I67" t="str">
            <v>259.63</v>
          </cell>
          <cell r="J67" t="str">
            <v>0</v>
          </cell>
          <cell r="K67" t="str">
            <v>0</v>
          </cell>
          <cell r="L67" t="str">
            <v>0</v>
          </cell>
          <cell r="M67" t="str">
            <v>0</v>
          </cell>
          <cell r="N67" t="str">
            <v>0</v>
          </cell>
          <cell r="O67" t="str">
            <v>1</v>
          </cell>
          <cell r="P67" t="str">
            <v>未退休</v>
          </cell>
          <cell r="Q67">
            <v>3245.4</v>
          </cell>
        </row>
        <row r="68">
          <cell r="B68" t="str">
            <v>朱章群</v>
          </cell>
          <cell r="C68" t="str">
            <v>202109</v>
          </cell>
          <cell r="D68" t="str">
            <v>202109</v>
          </cell>
          <cell r="E68" t="str">
            <v>企业养老保险</v>
          </cell>
          <cell r="F68" t="str">
            <v>正常应缴</v>
          </cell>
          <cell r="G68" t="str">
            <v>3245.4</v>
          </cell>
          <cell r="H68" t="str">
            <v>259.63</v>
          </cell>
          <cell r="I68" t="str">
            <v>259.63</v>
          </cell>
          <cell r="J68" t="str">
            <v>0</v>
          </cell>
          <cell r="K68" t="str">
            <v>0</v>
          </cell>
          <cell r="L68" t="str">
            <v>0</v>
          </cell>
          <cell r="M68" t="str">
            <v>0</v>
          </cell>
          <cell r="N68" t="str">
            <v>0</v>
          </cell>
          <cell r="O68" t="str">
            <v>1</v>
          </cell>
          <cell r="P68" t="str">
            <v>未退休</v>
          </cell>
          <cell r="Q68">
            <v>3245.4</v>
          </cell>
        </row>
        <row r="69">
          <cell r="B69" t="str">
            <v>于海旺</v>
          </cell>
          <cell r="C69" t="str">
            <v>202109</v>
          </cell>
          <cell r="D69" t="str">
            <v>202109</v>
          </cell>
          <cell r="E69" t="str">
            <v>企业养老保险</v>
          </cell>
          <cell r="F69" t="str">
            <v>正常应缴</v>
          </cell>
          <cell r="G69" t="str">
            <v>3245.4</v>
          </cell>
          <cell r="H69" t="str">
            <v>259.63</v>
          </cell>
          <cell r="I69" t="str">
            <v>259.63</v>
          </cell>
          <cell r="J69" t="str">
            <v>0</v>
          </cell>
          <cell r="K69" t="str">
            <v>0</v>
          </cell>
          <cell r="L69" t="str">
            <v>0</v>
          </cell>
          <cell r="M69" t="str">
            <v>0</v>
          </cell>
          <cell r="N69" t="str">
            <v>0</v>
          </cell>
          <cell r="O69" t="str">
            <v>1</v>
          </cell>
          <cell r="P69" t="str">
            <v>未退休</v>
          </cell>
          <cell r="Q69">
            <v>3245.4</v>
          </cell>
        </row>
        <row r="70">
          <cell r="B70" t="str">
            <v>陈伟</v>
          </cell>
          <cell r="C70" t="str">
            <v>202109</v>
          </cell>
          <cell r="D70" t="str">
            <v>202109</v>
          </cell>
          <cell r="E70" t="str">
            <v>企业养老保险</v>
          </cell>
          <cell r="F70" t="str">
            <v>正常应缴</v>
          </cell>
          <cell r="G70" t="str">
            <v>3820</v>
          </cell>
          <cell r="H70" t="str">
            <v>305.6</v>
          </cell>
          <cell r="I70" t="str">
            <v>305.6</v>
          </cell>
          <cell r="J70" t="str">
            <v>0</v>
          </cell>
          <cell r="K70" t="str">
            <v>0</v>
          </cell>
          <cell r="L70" t="str">
            <v>0</v>
          </cell>
          <cell r="M70" t="str">
            <v>0</v>
          </cell>
          <cell r="N70" t="str">
            <v>0</v>
          </cell>
          <cell r="O70" t="str">
            <v>1</v>
          </cell>
          <cell r="P70" t="str">
            <v>未退休</v>
          </cell>
          <cell r="Q70">
            <v>3820</v>
          </cell>
        </row>
        <row r="71">
          <cell r="B71" t="str">
            <v>辛鹏玉</v>
          </cell>
          <cell r="C71" t="str">
            <v>202109</v>
          </cell>
          <cell r="D71" t="str">
            <v>202109</v>
          </cell>
          <cell r="E71" t="str">
            <v>企业养老保险</v>
          </cell>
          <cell r="F71" t="str">
            <v>正常应缴</v>
          </cell>
          <cell r="G71" t="str">
            <v>3245.4</v>
          </cell>
          <cell r="H71" t="str">
            <v>259.63</v>
          </cell>
          <cell r="I71" t="str">
            <v>259.63</v>
          </cell>
          <cell r="J71" t="str">
            <v>0</v>
          </cell>
          <cell r="K71" t="str">
            <v>0</v>
          </cell>
          <cell r="L71" t="str">
            <v>0</v>
          </cell>
          <cell r="M71" t="str">
            <v>0</v>
          </cell>
          <cell r="N71" t="str">
            <v>0</v>
          </cell>
          <cell r="O71" t="str">
            <v>1</v>
          </cell>
          <cell r="P71" t="str">
            <v>未退休</v>
          </cell>
          <cell r="Q71">
            <v>3245.4</v>
          </cell>
        </row>
        <row r="72">
          <cell r="B72" t="str">
            <v>白月</v>
          </cell>
          <cell r="C72" t="str">
            <v>202109</v>
          </cell>
          <cell r="D72" t="str">
            <v>202109</v>
          </cell>
          <cell r="E72" t="str">
            <v>企业养老保险</v>
          </cell>
          <cell r="F72" t="str">
            <v>正常应缴</v>
          </cell>
          <cell r="G72" t="str">
            <v>3245.4</v>
          </cell>
          <cell r="H72" t="str">
            <v>259.63</v>
          </cell>
          <cell r="I72" t="str">
            <v>259.63</v>
          </cell>
          <cell r="J72" t="str">
            <v>0</v>
          </cell>
          <cell r="K72" t="str">
            <v>0</v>
          </cell>
          <cell r="L72" t="str">
            <v>0</v>
          </cell>
          <cell r="M72" t="str">
            <v>0</v>
          </cell>
          <cell r="N72" t="str">
            <v>0</v>
          </cell>
          <cell r="O72" t="str">
            <v>1</v>
          </cell>
          <cell r="P72" t="str">
            <v>未退休</v>
          </cell>
          <cell r="Q72">
            <v>3245.4</v>
          </cell>
        </row>
        <row r="73">
          <cell r="B73" t="str">
            <v>王献文</v>
          </cell>
          <cell r="C73" t="str">
            <v>202109</v>
          </cell>
          <cell r="D73" t="str">
            <v>202109</v>
          </cell>
          <cell r="E73" t="str">
            <v>企业养老保险</v>
          </cell>
          <cell r="F73" t="str">
            <v>正常应缴</v>
          </cell>
          <cell r="G73" t="str">
            <v>3245.4</v>
          </cell>
          <cell r="H73" t="str">
            <v>259.63</v>
          </cell>
          <cell r="I73" t="str">
            <v>259.63</v>
          </cell>
          <cell r="J73" t="str">
            <v>0</v>
          </cell>
          <cell r="K73" t="str">
            <v>0</v>
          </cell>
          <cell r="L73" t="str">
            <v>0</v>
          </cell>
          <cell r="M73" t="str">
            <v>0</v>
          </cell>
          <cell r="N73" t="str">
            <v>0</v>
          </cell>
          <cell r="O73" t="str">
            <v>1</v>
          </cell>
          <cell r="P73" t="str">
            <v>未退休</v>
          </cell>
          <cell r="Q73">
            <v>3245.4</v>
          </cell>
        </row>
        <row r="74">
          <cell r="B74" t="str">
            <v>田晓胜</v>
          </cell>
          <cell r="C74" t="str">
            <v>202109</v>
          </cell>
          <cell r="D74" t="str">
            <v>202109</v>
          </cell>
          <cell r="E74" t="str">
            <v>企业养老保险</v>
          </cell>
          <cell r="F74" t="str">
            <v>正常应缴</v>
          </cell>
          <cell r="G74" t="str">
            <v>3245.4</v>
          </cell>
          <cell r="H74" t="str">
            <v>259.63</v>
          </cell>
          <cell r="I74" t="str">
            <v>259.63</v>
          </cell>
          <cell r="J74" t="str">
            <v>0</v>
          </cell>
          <cell r="K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O74" t="str">
            <v>1</v>
          </cell>
          <cell r="P74" t="str">
            <v>未退休</v>
          </cell>
          <cell r="Q74">
            <v>3245.4</v>
          </cell>
        </row>
        <row r="75">
          <cell r="B75" t="str">
            <v>王云婧</v>
          </cell>
          <cell r="C75" t="str">
            <v>202109</v>
          </cell>
          <cell r="D75" t="str">
            <v>202109</v>
          </cell>
          <cell r="E75" t="str">
            <v>企业养老保险</v>
          </cell>
          <cell r="F75" t="str">
            <v>正常应缴</v>
          </cell>
          <cell r="G75" t="str">
            <v>3245.4</v>
          </cell>
          <cell r="H75" t="str">
            <v>259.63</v>
          </cell>
          <cell r="I75" t="str">
            <v>259.63</v>
          </cell>
          <cell r="J75" t="str">
            <v>0</v>
          </cell>
          <cell r="K75" t="str">
            <v>0</v>
          </cell>
          <cell r="L75" t="str">
            <v>0</v>
          </cell>
          <cell r="M75" t="str">
            <v>0</v>
          </cell>
          <cell r="N75" t="str">
            <v>0</v>
          </cell>
          <cell r="O75" t="str">
            <v>1</v>
          </cell>
          <cell r="P75" t="str">
            <v>未退休</v>
          </cell>
          <cell r="Q75">
            <v>3245.4</v>
          </cell>
        </row>
        <row r="76">
          <cell r="B76" t="str">
            <v>石会</v>
          </cell>
          <cell r="C76" t="str">
            <v>202109</v>
          </cell>
          <cell r="D76" t="str">
            <v>202109</v>
          </cell>
          <cell r="E76" t="str">
            <v>企业养老保险</v>
          </cell>
          <cell r="F76" t="str">
            <v>正常应缴</v>
          </cell>
          <cell r="G76" t="str">
            <v>3245.4</v>
          </cell>
          <cell r="H76" t="str">
            <v>259.63</v>
          </cell>
          <cell r="I76" t="str">
            <v>259.63</v>
          </cell>
          <cell r="J76" t="str">
            <v>0</v>
          </cell>
          <cell r="K76" t="str">
            <v>0</v>
          </cell>
          <cell r="L76" t="str">
            <v>0</v>
          </cell>
          <cell r="M76" t="str">
            <v>0</v>
          </cell>
          <cell r="N76" t="str">
            <v>0</v>
          </cell>
          <cell r="O76" t="str">
            <v>1</v>
          </cell>
          <cell r="P76" t="str">
            <v>未退休</v>
          </cell>
          <cell r="Q76">
            <v>3245.4</v>
          </cell>
        </row>
        <row r="77">
          <cell r="B77" t="str">
            <v>张亚婷</v>
          </cell>
          <cell r="C77" t="str">
            <v>202109</v>
          </cell>
          <cell r="D77" t="str">
            <v>202109</v>
          </cell>
          <cell r="E77" t="str">
            <v>企业养老保险</v>
          </cell>
          <cell r="F77" t="str">
            <v>正常应缴</v>
          </cell>
          <cell r="G77" t="str">
            <v>3245.4</v>
          </cell>
          <cell r="H77" t="str">
            <v>259.63</v>
          </cell>
          <cell r="I77" t="str">
            <v>259.63</v>
          </cell>
          <cell r="J77" t="str">
            <v>0</v>
          </cell>
          <cell r="K77" t="str">
            <v>0</v>
          </cell>
          <cell r="L77" t="str">
            <v>0</v>
          </cell>
          <cell r="M77" t="str">
            <v>0</v>
          </cell>
          <cell r="N77" t="str">
            <v>0</v>
          </cell>
          <cell r="O77" t="str">
            <v>1</v>
          </cell>
          <cell r="P77" t="str">
            <v>未退休</v>
          </cell>
          <cell r="Q77">
            <v>3245.4</v>
          </cell>
        </row>
        <row r="78">
          <cell r="B78" t="str">
            <v>田飞飞</v>
          </cell>
          <cell r="C78" t="str">
            <v>202109</v>
          </cell>
          <cell r="D78" t="str">
            <v>202109</v>
          </cell>
          <cell r="E78" t="str">
            <v>企业养老保险</v>
          </cell>
          <cell r="F78" t="str">
            <v>正常应缴</v>
          </cell>
          <cell r="G78" t="str">
            <v>3245.4</v>
          </cell>
          <cell r="H78" t="str">
            <v>259.63</v>
          </cell>
          <cell r="I78" t="str">
            <v>259.63</v>
          </cell>
          <cell r="J78" t="str">
            <v>0</v>
          </cell>
          <cell r="K78" t="str">
            <v>0</v>
          </cell>
          <cell r="L78" t="str">
            <v>0</v>
          </cell>
          <cell r="M78" t="str">
            <v>0</v>
          </cell>
          <cell r="N78" t="str">
            <v>0</v>
          </cell>
          <cell r="O78" t="str">
            <v>1</v>
          </cell>
          <cell r="P78" t="str">
            <v>未退休</v>
          </cell>
          <cell r="Q78">
            <v>3245.4</v>
          </cell>
        </row>
        <row r="79">
          <cell r="B79" t="str">
            <v>翟凤娟</v>
          </cell>
          <cell r="C79" t="str">
            <v>202109</v>
          </cell>
          <cell r="D79" t="str">
            <v>202109</v>
          </cell>
          <cell r="E79" t="str">
            <v>企业养老保险</v>
          </cell>
          <cell r="F79" t="str">
            <v>正常应缴</v>
          </cell>
          <cell r="G79" t="str">
            <v>3245.4</v>
          </cell>
          <cell r="H79" t="str">
            <v>259.63</v>
          </cell>
          <cell r="I79" t="str">
            <v>259.63</v>
          </cell>
          <cell r="J79" t="str">
            <v>0</v>
          </cell>
          <cell r="K79" t="str">
            <v>0</v>
          </cell>
          <cell r="L79" t="str">
            <v>0</v>
          </cell>
          <cell r="M79" t="str">
            <v>0</v>
          </cell>
          <cell r="N79" t="str">
            <v>0</v>
          </cell>
          <cell r="O79" t="str">
            <v>1</v>
          </cell>
          <cell r="P79" t="str">
            <v>未退休</v>
          </cell>
          <cell r="Q79">
            <v>3245.4</v>
          </cell>
        </row>
        <row r="80">
          <cell r="B80" t="str">
            <v>邓冬冬</v>
          </cell>
          <cell r="C80" t="str">
            <v>202109</v>
          </cell>
          <cell r="D80" t="str">
            <v>202109</v>
          </cell>
          <cell r="E80" t="str">
            <v>企业养老保险</v>
          </cell>
          <cell r="F80" t="str">
            <v>正常应缴</v>
          </cell>
          <cell r="G80" t="str">
            <v>3245.4</v>
          </cell>
          <cell r="H80" t="str">
            <v>259.63</v>
          </cell>
          <cell r="I80" t="str">
            <v>259.63</v>
          </cell>
          <cell r="J80" t="str">
            <v>0</v>
          </cell>
          <cell r="K80" t="str">
            <v>0</v>
          </cell>
          <cell r="L80" t="str">
            <v>0</v>
          </cell>
          <cell r="M80" t="str">
            <v>0</v>
          </cell>
          <cell r="N80" t="str">
            <v>0</v>
          </cell>
          <cell r="O80" t="str">
            <v>1</v>
          </cell>
          <cell r="P80" t="str">
            <v>未退休</v>
          </cell>
          <cell r="Q80">
            <v>3245.4</v>
          </cell>
        </row>
        <row r="81">
          <cell r="B81" t="str">
            <v>崔鑫</v>
          </cell>
          <cell r="C81" t="str">
            <v>202109</v>
          </cell>
          <cell r="D81" t="str">
            <v>202109</v>
          </cell>
          <cell r="E81" t="str">
            <v>企业养老保险</v>
          </cell>
          <cell r="F81" t="str">
            <v>正常应缴</v>
          </cell>
          <cell r="G81" t="str">
            <v>3245.4</v>
          </cell>
          <cell r="H81" t="str">
            <v>259.63</v>
          </cell>
          <cell r="I81" t="str">
            <v>259.63</v>
          </cell>
          <cell r="J81" t="str">
            <v>0</v>
          </cell>
          <cell r="K81" t="str">
            <v>0</v>
          </cell>
          <cell r="L81" t="str">
            <v>0</v>
          </cell>
          <cell r="M81" t="str">
            <v>0</v>
          </cell>
          <cell r="N81" t="str">
            <v>0</v>
          </cell>
          <cell r="O81" t="str">
            <v>1</v>
          </cell>
          <cell r="P81" t="str">
            <v>未退休</v>
          </cell>
          <cell r="Q81">
            <v>3245.4</v>
          </cell>
        </row>
        <row r="82">
          <cell r="B82" t="str">
            <v>于磊磊</v>
          </cell>
          <cell r="C82" t="str">
            <v>202109</v>
          </cell>
          <cell r="D82" t="str">
            <v>202109</v>
          </cell>
          <cell r="E82" t="str">
            <v>企业养老保险</v>
          </cell>
          <cell r="F82" t="str">
            <v>正常应缴</v>
          </cell>
          <cell r="G82" t="str">
            <v>3245.4</v>
          </cell>
          <cell r="H82" t="str">
            <v>259.63</v>
          </cell>
          <cell r="I82" t="str">
            <v>259.63</v>
          </cell>
          <cell r="J82" t="str">
            <v>0</v>
          </cell>
          <cell r="K82" t="str">
            <v>0</v>
          </cell>
          <cell r="L82" t="str">
            <v>0</v>
          </cell>
          <cell r="M82" t="str">
            <v>0</v>
          </cell>
          <cell r="N82" t="str">
            <v>0</v>
          </cell>
          <cell r="O82" t="str">
            <v>1</v>
          </cell>
          <cell r="P82" t="str">
            <v>未退休</v>
          </cell>
          <cell r="Q82">
            <v>3245.4</v>
          </cell>
        </row>
        <row r="83">
          <cell r="B83" t="str">
            <v>王桂欣</v>
          </cell>
          <cell r="C83" t="str">
            <v>202109</v>
          </cell>
          <cell r="D83" t="str">
            <v>202109</v>
          </cell>
          <cell r="E83" t="str">
            <v>企业养老保险</v>
          </cell>
          <cell r="F83" t="str">
            <v>正常应缴</v>
          </cell>
          <cell r="G83" t="str">
            <v>3245.4</v>
          </cell>
          <cell r="H83" t="str">
            <v>259.63</v>
          </cell>
          <cell r="I83" t="str">
            <v>259.63</v>
          </cell>
          <cell r="J83" t="str">
            <v>0</v>
          </cell>
          <cell r="K83" t="str">
            <v>0</v>
          </cell>
          <cell r="L83" t="str">
            <v>0</v>
          </cell>
          <cell r="M83" t="str">
            <v>0</v>
          </cell>
          <cell r="N83" t="str">
            <v>0</v>
          </cell>
          <cell r="O83" t="str">
            <v>1</v>
          </cell>
          <cell r="P83" t="str">
            <v>未退休</v>
          </cell>
          <cell r="Q83">
            <v>3245.4</v>
          </cell>
        </row>
        <row r="84">
          <cell r="B84" t="str">
            <v>褚文吉</v>
          </cell>
          <cell r="C84" t="str">
            <v>202109</v>
          </cell>
          <cell r="D84" t="str">
            <v>202109</v>
          </cell>
          <cell r="E84" t="str">
            <v>企业养老保险</v>
          </cell>
          <cell r="F84" t="str">
            <v>正常应缴</v>
          </cell>
          <cell r="G84" t="str">
            <v>3245.4</v>
          </cell>
          <cell r="H84" t="str">
            <v>259.63</v>
          </cell>
          <cell r="I84" t="str">
            <v>259.63</v>
          </cell>
          <cell r="J84" t="str">
            <v>0</v>
          </cell>
          <cell r="K84" t="str">
            <v>0</v>
          </cell>
          <cell r="L84" t="str">
            <v>0</v>
          </cell>
          <cell r="M84" t="str">
            <v>0</v>
          </cell>
          <cell r="N84" t="str">
            <v>0</v>
          </cell>
          <cell r="O84" t="str">
            <v>1</v>
          </cell>
          <cell r="P84" t="str">
            <v>未退休</v>
          </cell>
          <cell r="Q84">
            <v>3245.4</v>
          </cell>
        </row>
        <row r="85">
          <cell r="B85" t="str">
            <v>孙秀辉</v>
          </cell>
          <cell r="C85" t="str">
            <v>202109</v>
          </cell>
          <cell r="D85" t="str">
            <v>202109</v>
          </cell>
          <cell r="E85" t="str">
            <v>企业养老保险</v>
          </cell>
          <cell r="F85" t="str">
            <v>正常应缴</v>
          </cell>
          <cell r="G85" t="str">
            <v>3245.4</v>
          </cell>
          <cell r="H85" t="str">
            <v>259.63</v>
          </cell>
          <cell r="I85" t="str">
            <v>259.63</v>
          </cell>
          <cell r="J85" t="str">
            <v>0</v>
          </cell>
          <cell r="K85" t="str">
            <v>0</v>
          </cell>
          <cell r="L85" t="str">
            <v>0</v>
          </cell>
          <cell r="M85" t="str">
            <v>0</v>
          </cell>
          <cell r="N85" t="str">
            <v>0</v>
          </cell>
          <cell r="O85" t="str">
            <v>1</v>
          </cell>
          <cell r="P85" t="str">
            <v>未退休</v>
          </cell>
          <cell r="Q85">
            <v>3245.4</v>
          </cell>
        </row>
        <row r="86">
          <cell r="B86" t="str">
            <v>杨树国</v>
          </cell>
          <cell r="C86" t="str">
            <v>202109</v>
          </cell>
          <cell r="D86" t="str">
            <v>202109</v>
          </cell>
          <cell r="E86" t="str">
            <v>企业养老保险</v>
          </cell>
          <cell r="F86" t="str">
            <v>正常应缴</v>
          </cell>
          <cell r="G86" t="str">
            <v>3245.4</v>
          </cell>
          <cell r="H86" t="str">
            <v>259.63</v>
          </cell>
          <cell r="I86" t="str">
            <v>259.63</v>
          </cell>
          <cell r="J86" t="str">
            <v>0</v>
          </cell>
          <cell r="K86" t="str">
            <v>0</v>
          </cell>
          <cell r="L86" t="str">
            <v>0</v>
          </cell>
          <cell r="M86" t="str">
            <v>0</v>
          </cell>
          <cell r="N86" t="str">
            <v>0</v>
          </cell>
          <cell r="O86" t="str">
            <v>1</v>
          </cell>
          <cell r="P86" t="str">
            <v>未退休</v>
          </cell>
          <cell r="Q86">
            <v>3245.4</v>
          </cell>
        </row>
        <row r="87">
          <cell r="B87" t="str">
            <v>孙立明</v>
          </cell>
          <cell r="C87" t="str">
            <v>202109</v>
          </cell>
          <cell r="D87" t="str">
            <v>202109</v>
          </cell>
          <cell r="E87" t="str">
            <v>企业养老保险</v>
          </cell>
          <cell r="F87" t="str">
            <v>正常应缴</v>
          </cell>
          <cell r="G87" t="str">
            <v>3245.4</v>
          </cell>
          <cell r="H87" t="str">
            <v>259.63</v>
          </cell>
          <cell r="I87" t="str">
            <v>259.63</v>
          </cell>
          <cell r="J87" t="str">
            <v>0</v>
          </cell>
          <cell r="K87" t="str">
            <v>0</v>
          </cell>
          <cell r="L87" t="str">
            <v>0</v>
          </cell>
          <cell r="M87" t="str">
            <v>0</v>
          </cell>
          <cell r="N87" t="str">
            <v>0</v>
          </cell>
          <cell r="O87" t="str">
            <v>1</v>
          </cell>
          <cell r="P87" t="str">
            <v>未退休</v>
          </cell>
          <cell r="Q87">
            <v>3245.4</v>
          </cell>
        </row>
        <row r="88">
          <cell r="B88" t="str">
            <v>张植茂</v>
          </cell>
          <cell r="C88" t="str">
            <v>202109</v>
          </cell>
          <cell r="D88" t="str">
            <v>202109</v>
          </cell>
          <cell r="E88" t="str">
            <v>企业养老保险</v>
          </cell>
          <cell r="F88" t="str">
            <v>正常应缴</v>
          </cell>
          <cell r="G88" t="str">
            <v>3245.4</v>
          </cell>
          <cell r="H88" t="str">
            <v>259.63</v>
          </cell>
          <cell r="I88" t="str">
            <v>259.63</v>
          </cell>
          <cell r="J88" t="str">
            <v>0</v>
          </cell>
          <cell r="K88" t="str">
            <v>0</v>
          </cell>
          <cell r="L88" t="str">
            <v>0</v>
          </cell>
          <cell r="M88" t="str">
            <v>0</v>
          </cell>
          <cell r="N88" t="str">
            <v>0</v>
          </cell>
          <cell r="O88" t="str">
            <v>1</v>
          </cell>
          <cell r="P88" t="str">
            <v>未退休</v>
          </cell>
          <cell r="Q88">
            <v>3245.4</v>
          </cell>
        </row>
        <row r="89">
          <cell r="B89" t="str">
            <v>孙晓明</v>
          </cell>
          <cell r="C89" t="str">
            <v>202109</v>
          </cell>
          <cell r="D89" t="str">
            <v>202109</v>
          </cell>
          <cell r="E89" t="str">
            <v>企业养老保险</v>
          </cell>
          <cell r="F89" t="str">
            <v>正常应缴</v>
          </cell>
          <cell r="G89" t="str">
            <v>3245.4</v>
          </cell>
          <cell r="H89" t="str">
            <v>259.63</v>
          </cell>
          <cell r="I89" t="str">
            <v>259.63</v>
          </cell>
          <cell r="J89" t="str">
            <v>0</v>
          </cell>
          <cell r="K89" t="str">
            <v>0</v>
          </cell>
          <cell r="L89" t="str">
            <v>0</v>
          </cell>
          <cell r="M89" t="str">
            <v>0</v>
          </cell>
          <cell r="N89" t="str">
            <v>0</v>
          </cell>
          <cell r="O89" t="str">
            <v>1</v>
          </cell>
          <cell r="P89" t="str">
            <v>未退休</v>
          </cell>
          <cell r="Q89">
            <v>3245.4</v>
          </cell>
        </row>
        <row r="90">
          <cell r="B90" t="str">
            <v>吕欣月</v>
          </cell>
          <cell r="C90" t="str">
            <v>202109</v>
          </cell>
          <cell r="D90" t="str">
            <v>202109</v>
          </cell>
          <cell r="E90" t="str">
            <v>企业养老保险</v>
          </cell>
          <cell r="F90" t="str">
            <v>正常应缴</v>
          </cell>
          <cell r="G90" t="str">
            <v>3245.4</v>
          </cell>
          <cell r="H90" t="str">
            <v>259.63</v>
          </cell>
          <cell r="I90" t="str">
            <v>259.63</v>
          </cell>
          <cell r="J90" t="str">
            <v>0</v>
          </cell>
          <cell r="K90" t="str">
            <v>0</v>
          </cell>
          <cell r="L90" t="str">
            <v>0</v>
          </cell>
          <cell r="M90" t="str">
            <v>0</v>
          </cell>
          <cell r="N90" t="str">
            <v>0</v>
          </cell>
          <cell r="O90" t="str">
            <v>1</v>
          </cell>
          <cell r="P90" t="str">
            <v>未退休</v>
          </cell>
          <cell r="Q90">
            <v>3245.4</v>
          </cell>
        </row>
        <row r="91">
          <cell r="B91" t="str">
            <v>孙沛霖</v>
          </cell>
          <cell r="C91" t="str">
            <v>202109</v>
          </cell>
          <cell r="D91" t="str">
            <v>202109</v>
          </cell>
          <cell r="E91" t="str">
            <v>企业养老保险</v>
          </cell>
          <cell r="F91" t="str">
            <v>正常应缴</v>
          </cell>
          <cell r="G91" t="str">
            <v>3820</v>
          </cell>
          <cell r="H91" t="str">
            <v>305.6</v>
          </cell>
          <cell r="I91" t="str">
            <v>305.6</v>
          </cell>
          <cell r="J91" t="str">
            <v>0</v>
          </cell>
          <cell r="K91" t="str">
            <v>0</v>
          </cell>
          <cell r="L91" t="str">
            <v>0</v>
          </cell>
          <cell r="M91" t="str">
            <v>0</v>
          </cell>
          <cell r="N91" t="str">
            <v>0</v>
          </cell>
          <cell r="O91" t="str">
            <v>1</v>
          </cell>
          <cell r="P91" t="str">
            <v>未退休</v>
          </cell>
          <cell r="Q91">
            <v>3820</v>
          </cell>
        </row>
        <row r="92">
          <cell r="B92" t="str">
            <v>赵增坤</v>
          </cell>
          <cell r="C92" t="str">
            <v>202109</v>
          </cell>
          <cell r="D92" t="str">
            <v>202109</v>
          </cell>
          <cell r="E92" t="str">
            <v>企业养老保险</v>
          </cell>
          <cell r="F92" t="str">
            <v>正常应缴</v>
          </cell>
          <cell r="G92" t="str">
            <v>3245.4</v>
          </cell>
          <cell r="H92" t="str">
            <v>259.63</v>
          </cell>
          <cell r="I92" t="str">
            <v>259.63</v>
          </cell>
          <cell r="J92" t="str">
            <v>0</v>
          </cell>
          <cell r="K92" t="str">
            <v>0</v>
          </cell>
          <cell r="L92" t="str">
            <v>0</v>
          </cell>
          <cell r="M92" t="str">
            <v>0</v>
          </cell>
          <cell r="N92" t="str">
            <v>0</v>
          </cell>
          <cell r="O92" t="str">
            <v>1</v>
          </cell>
          <cell r="P92" t="str">
            <v>未退休</v>
          </cell>
          <cell r="Q92">
            <v>3245.4</v>
          </cell>
        </row>
        <row r="93">
          <cell r="B93" t="str">
            <v>杨亚琼</v>
          </cell>
          <cell r="C93" t="str">
            <v>202109</v>
          </cell>
          <cell r="D93" t="str">
            <v>202109</v>
          </cell>
          <cell r="E93" t="str">
            <v>企业养老保险</v>
          </cell>
          <cell r="F93" t="str">
            <v>正常应缴</v>
          </cell>
          <cell r="G93" t="str">
            <v>3245.4</v>
          </cell>
          <cell r="H93" t="str">
            <v>259.63</v>
          </cell>
          <cell r="I93" t="str">
            <v>259.63</v>
          </cell>
          <cell r="J93" t="str">
            <v>0</v>
          </cell>
          <cell r="K93" t="str">
            <v>0</v>
          </cell>
          <cell r="L93" t="str">
            <v>0</v>
          </cell>
          <cell r="M93" t="str">
            <v>0</v>
          </cell>
          <cell r="N93" t="str">
            <v>0</v>
          </cell>
          <cell r="O93" t="str">
            <v>1</v>
          </cell>
          <cell r="P93" t="str">
            <v>未退休</v>
          </cell>
          <cell r="Q93">
            <v>3245.4</v>
          </cell>
        </row>
        <row r="94">
          <cell r="B94" t="str">
            <v>赵文广</v>
          </cell>
          <cell r="C94" t="str">
            <v>202109</v>
          </cell>
          <cell r="D94" t="str">
            <v>202109</v>
          </cell>
          <cell r="E94" t="str">
            <v>企业养老保险</v>
          </cell>
          <cell r="F94" t="str">
            <v>正常应缴</v>
          </cell>
          <cell r="G94" t="str">
            <v>3820</v>
          </cell>
          <cell r="H94" t="str">
            <v>305.6</v>
          </cell>
          <cell r="I94" t="str">
            <v>305.6</v>
          </cell>
          <cell r="J94" t="str">
            <v>0</v>
          </cell>
          <cell r="K94" t="str">
            <v>0</v>
          </cell>
          <cell r="L94" t="str">
            <v>0</v>
          </cell>
          <cell r="M94" t="str">
            <v>0</v>
          </cell>
          <cell r="N94" t="str">
            <v>0</v>
          </cell>
          <cell r="O94" t="str">
            <v>1</v>
          </cell>
          <cell r="P94" t="str">
            <v>未退休</v>
          </cell>
          <cell r="Q94">
            <v>3820</v>
          </cell>
        </row>
        <row r="95">
          <cell r="B95" t="str">
            <v>杨勇</v>
          </cell>
          <cell r="C95" t="str">
            <v>202109</v>
          </cell>
          <cell r="D95" t="str">
            <v>202109</v>
          </cell>
          <cell r="E95" t="str">
            <v>企业养老保险</v>
          </cell>
          <cell r="F95" t="str">
            <v>正常应缴</v>
          </cell>
          <cell r="G95" t="str">
            <v>3245.4</v>
          </cell>
          <cell r="H95" t="str">
            <v>259.63</v>
          </cell>
          <cell r="I95" t="str">
            <v>259.63</v>
          </cell>
          <cell r="J95" t="str">
            <v>0</v>
          </cell>
          <cell r="K95" t="str">
            <v>0</v>
          </cell>
          <cell r="L95" t="str">
            <v>0</v>
          </cell>
          <cell r="M95" t="str">
            <v>0</v>
          </cell>
          <cell r="N95" t="str">
            <v>0</v>
          </cell>
          <cell r="O95" t="str">
            <v>1</v>
          </cell>
          <cell r="P95" t="str">
            <v>未退休</v>
          </cell>
          <cell r="Q95">
            <v>3245.4</v>
          </cell>
        </row>
        <row r="96">
          <cell r="B96" t="str">
            <v>邓春博</v>
          </cell>
          <cell r="C96" t="str">
            <v>202109</v>
          </cell>
          <cell r="D96" t="str">
            <v>202109</v>
          </cell>
          <cell r="E96" t="str">
            <v>企业养老保险</v>
          </cell>
          <cell r="F96" t="str">
            <v>正常应缴</v>
          </cell>
          <cell r="G96" t="str">
            <v>3245.4</v>
          </cell>
          <cell r="H96" t="str">
            <v>259.63</v>
          </cell>
          <cell r="I96" t="str">
            <v>259.63</v>
          </cell>
          <cell r="J96" t="str">
            <v>0</v>
          </cell>
          <cell r="K96" t="str">
            <v>0</v>
          </cell>
          <cell r="L96" t="str">
            <v>0</v>
          </cell>
          <cell r="M96" t="str">
            <v>0</v>
          </cell>
          <cell r="N96" t="str">
            <v>0</v>
          </cell>
          <cell r="O96" t="str">
            <v>1</v>
          </cell>
          <cell r="P96" t="str">
            <v>未退休</v>
          </cell>
          <cell r="Q96">
            <v>3245.4</v>
          </cell>
        </row>
        <row r="97">
          <cell r="B97" t="str">
            <v>宗方明</v>
          </cell>
          <cell r="C97" t="str">
            <v>202109</v>
          </cell>
          <cell r="D97" t="str">
            <v>202109</v>
          </cell>
          <cell r="E97" t="str">
            <v>企业养老保险</v>
          </cell>
          <cell r="F97" t="str">
            <v>正常应缴</v>
          </cell>
          <cell r="G97" t="str">
            <v>3245.4</v>
          </cell>
          <cell r="H97" t="str">
            <v>259.63</v>
          </cell>
          <cell r="I97" t="str">
            <v>259.63</v>
          </cell>
          <cell r="J97" t="str">
            <v>0</v>
          </cell>
          <cell r="K97" t="str">
            <v>0</v>
          </cell>
          <cell r="L97" t="str">
            <v>0</v>
          </cell>
          <cell r="M97" t="str">
            <v>0</v>
          </cell>
          <cell r="N97" t="str">
            <v>0</v>
          </cell>
          <cell r="O97" t="str">
            <v>1</v>
          </cell>
          <cell r="P97" t="str">
            <v>未退休</v>
          </cell>
          <cell r="Q97">
            <v>3245.4</v>
          </cell>
        </row>
        <row r="98">
          <cell r="B98" t="str">
            <v>刘增莲</v>
          </cell>
          <cell r="C98" t="str">
            <v>202109</v>
          </cell>
          <cell r="D98" t="str">
            <v>202109</v>
          </cell>
          <cell r="E98" t="str">
            <v>企业养老保险</v>
          </cell>
          <cell r="F98" t="str">
            <v>正常应缴</v>
          </cell>
          <cell r="G98" t="str">
            <v>3245.4</v>
          </cell>
          <cell r="H98" t="str">
            <v>259.63</v>
          </cell>
          <cell r="I98" t="str">
            <v>259.63</v>
          </cell>
          <cell r="J98" t="str">
            <v>0</v>
          </cell>
          <cell r="K98" t="str">
            <v>0</v>
          </cell>
          <cell r="L98" t="str">
            <v>0</v>
          </cell>
          <cell r="M98" t="str">
            <v>0</v>
          </cell>
          <cell r="N98" t="str">
            <v>0</v>
          </cell>
          <cell r="O98" t="str">
            <v>1</v>
          </cell>
          <cell r="P98" t="str">
            <v>未退休</v>
          </cell>
          <cell r="Q98">
            <v>3245.4</v>
          </cell>
        </row>
        <row r="99">
          <cell r="B99" t="str">
            <v>刘振博</v>
          </cell>
          <cell r="C99" t="str">
            <v>202109</v>
          </cell>
          <cell r="D99" t="str">
            <v>202109</v>
          </cell>
          <cell r="E99" t="str">
            <v>企业养老保险</v>
          </cell>
          <cell r="F99" t="str">
            <v>正常应缴</v>
          </cell>
          <cell r="G99" t="str">
            <v>3245.4</v>
          </cell>
          <cell r="H99" t="str">
            <v>259.63</v>
          </cell>
          <cell r="I99" t="str">
            <v>259.63</v>
          </cell>
          <cell r="J99" t="str">
            <v>0</v>
          </cell>
          <cell r="K99" t="str">
            <v>0</v>
          </cell>
          <cell r="L99" t="str">
            <v>0</v>
          </cell>
          <cell r="M99" t="str">
            <v>0</v>
          </cell>
          <cell r="N99" t="str">
            <v>0</v>
          </cell>
          <cell r="O99" t="str">
            <v>1</v>
          </cell>
          <cell r="P99" t="str">
            <v>未退休</v>
          </cell>
          <cell r="Q99">
            <v>3245.4</v>
          </cell>
        </row>
        <row r="100">
          <cell r="B100" t="str">
            <v>张佳怡</v>
          </cell>
          <cell r="C100" t="str">
            <v>202109</v>
          </cell>
          <cell r="D100" t="str">
            <v>202109</v>
          </cell>
          <cell r="E100" t="str">
            <v>企业养老保险</v>
          </cell>
          <cell r="F100" t="str">
            <v>正常应缴</v>
          </cell>
          <cell r="G100" t="str">
            <v>3245.4</v>
          </cell>
          <cell r="H100" t="str">
            <v>259.63</v>
          </cell>
          <cell r="I100" t="str">
            <v>259.63</v>
          </cell>
          <cell r="J100" t="str">
            <v>0</v>
          </cell>
          <cell r="K100" t="str">
            <v>0</v>
          </cell>
          <cell r="L100" t="str">
            <v>0</v>
          </cell>
          <cell r="M100" t="str">
            <v>0</v>
          </cell>
          <cell r="N100" t="str">
            <v>0</v>
          </cell>
          <cell r="O100" t="str">
            <v>1</v>
          </cell>
          <cell r="P100" t="str">
            <v>未退休</v>
          </cell>
          <cell r="Q100">
            <v>3245.4</v>
          </cell>
        </row>
        <row r="101">
          <cell r="B101" t="str">
            <v>齐迁菲</v>
          </cell>
          <cell r="C101" t="str">
            <v>202109</v>
          </cell>
          <cell r="D101" t="str">
            <v>202109</v>
          </cell>
          <cell r="E101" t="str">
            <v>企业养老保险</v>
          </cell>
          <cell r="F101" t="str">
            <v>正常应缴</v>
          </cell>
          <cell r="G101" t="str">
            <v>3245.4</v>
          </cell>
          <cell r="H101" t="str">
            <v>259.63</v>
          </cell>
          <cell r="I101" t="str">
            <v>259.63</v>
          </cell>
          <cell r="J101" t="str">
            <v>0</v>
          </cell>
          <cell r="K101" t="str">
            <v>0</v>
          </cell>
          <cell r="L101" t="str">
            <v>0</v>
          </cell>
          <cell r="M101" t="str">
            <v>0</v>
          </cell>
          <cell r="N101" t="str">
            <v>0</v>
          </cell>
          <cell r="O101" t="str">
            <v>1</v>
          </cell>
          <cell r="P101" t="str">
            <v>未退休</v>
          </cell>
          <cell r="Q101">
            <v>3245.4</v>
          </cell>
        </row>
        <row r="102">
          <cell r="B102" t="str">
            <v>王藤</v>
          </cell>
          <cell r="C102" t="str">
            <v>202109</v>
          </cell>
          <cell r="D102" t="str">
            <v>202109</v>
          </cell>
          <cell r="E102" t="str">
            <v>企业养老保险</v>
          </cell>
          <cell r="F102" t="str">
            <v>正常应缴</v>
          </cell>
          <cell r="G102" t="str">
            <v>3245.4</v>
          </cell>
          <cell r="H102" t="str">
            <v>259.63</v>
          </cell>
          <cell r="I102" t="str">
            <v>259.63</v>
          </cell>
          <cell r="J102" t="str">
            <v>0</v>
          </cell>
          <cell r="K102" t="str">
            <v>0</v>
          </cell>
          <cell r="L102" t="str">
            <v>0</v>
          </cell>
          <cell r="M102" t="str">
            <v>0</v>
          </cell>
          <cell r="N102" t="str">
            <v>0</v>
          </cell>
          <cell r="O102" t="str">
            <v>1</v>
          </cell>
          <cell r="P102" t="str">
            <v>未退休</v>
          </cell>
          <cell r="Q102">
            <v>3245.4</v>
          </cell>
        </row>
        <row r="103">
          <cell r="B103" t="str">
            <v>孟令潇</v>
          </cell>
          <cell r="C103" t="str">
            <v>202109</v>
          </cell>
          <cell r="D103" t="str">
            <v>202109</v>
          </cell>
          <cell r="E103" t="str">
            <v>企业养老保险</v>
          </cell>
          <cell r="F103" t="str">
            <v>正常应缴</v>
          </cell>
          <cell r="G103" t="str">
            <v>3245.4</v>
          </cell>
          <cell r="H103" t="str">
            <v>259.63</v>
          </cell>
          <cell r="I103" t="str">
            <v>259.63</v>
          </cell>
          <cell r="J103" t="str">
            <v>0</v>
          </cell>
          <cell r="K103" t="str">
            <v>0</v>
          </cell>
          <cell r="L103" t="str">
            <v>0</v>
          </cell>
          <cell r="M103" t="str">
            <v>0</v>
          </cell>
          <cell r="N103" t="str">
            <v>0</v>
          </cell>
          <cell r="O103" t="str">
            <v>1</v>
          </cell>
          <cell r="P103" t="str">
            <v>未退休</v>
          </cell>
          <cell r="Q103">
            <v>3245.4</v>
          </cell>
        </row>
        <row r="104">
          <cell r="B104" t="str">
            <v>张东</v>
          </cell>
          <cell r="C104" t="str">
            <v>202109</v>
          </cell>
          <cell r="D104" t="str">
            <v>202109</v>
          </cell>
          <cell r="E104" t="str">
            <v>企业养老保险</v>
          </cell>
          <cell r="F104" t="str">
            <v>正常应缴</v>
          </cell>
          <cell r="G104" t="str">
            <v>3245.4</v>
          </cell>
          <cell r="H104" t="str">
            <v>259.63</v>
          </cell>
          <cell r="I104" t="str">
            <v>259.63</v>
          </cell>
          <cell r="J104" t="str">
            <v>0</v>
          </cell>
          <cell r="K104" t="str">
            <v>0</v>
          </cell>
          <cell r="L104" t="str">
            <v>0</v>
          </cell>
          <cell r="M104" t="str">
            <v>0</v>
          </cell>
          <cell r="N104" t="str">
            <v>0</v>
          </cell>
          <cell r="O104" t="str">
            <v>1</v>
          </cell>
          <cell r="P104" t="str">
            <v>未退休</v>
          </cell>
          <cell r="Q104">
            <v>3245.4</v>
          </cell>
        </row>
        <row r="105">
          <cell r="B105" t="str">
            <v>王忠梅</v>
          </cell>
          <cell r="C105" t="str">
            <v>202109</v>
          </cell>
          <cell r="D105" t="str">
            <v>202109</v>
          </cell>
          <cell r="E105" t="str">
            <v>企业养老保险</v>
          </cell>
          <cell r="F105" t="str">
            <v>正常应缴</v>
          </cell>
          <cell r="G105" t="str">
            <v>3245.4</v>
          </cell>
          <cell r="H105" t="str">
            <v>259.63</v>
          </cell>
          <cell r="I105" t="str">
            <v>259.63</v>
          </cell>
          <cell r="J105" t="str">
            <v>0</v>
          </cell>
          <cell r="K105" t="str">
            <v>0</v>
          </cell>
          <cell r="L105" t="str">
            <v>0</v>
          </cell>
          <cell r="M105" t="str">
            <v>0</v>
          </cell>
          <cell r="N105" t="str">
            <v>0</v>
          </cell>
          <cell r="O105" t="str">
            <v>1</v>
          </cell>
          <cell r="P105" t="str">
            <v>未退休</v>
          </cell>
          <cell r="Q105">
            <v>3245.4</v>
          </cell>
        </row>
        <row r="106">
          <cell r="B106" t="str">
            <v>刘贺</v>
          </cell>
          <cell r="C106" t="str">
            <v>202109</v>
          </cell>
          <cell r="D106" t="str">
            <v>202109</v>
          </cell>
          <cell r="E106" t="str">
            <v>企业养老保险</v>
          </cell>
          <cell r="F106" t="str">
            <v>正常应缴</v>
          </cell>
          <cell r="G106" t="str">
            <v>3245.4</v>
          </cell>
          <cell r="H106" t="str">
            <v>259.63</v>
          </cell>
          <cell r="I106" t="str">
            <v>259.63</v>
          </cell>
          <cell r="J106" t="str">
            <v>0</v>
          </cell>
          <cell r="K106" t="str">
            <v>0</v>
          </cell>
          <cell r="L106" t="str">
            <v>0</v>
          </cell>
          <cell r="M106" t="str">
            <v>0</v>
          </cell>
          <cell r="N106" t="str">
            <v>0</v>
          </cell>
          <cell r="O106" t="str">
            <v>1</v>
          </cell>
          <cell r="P106" t="str">
            <v>未退休</v>
          </cell>
          <cell r="Q106">
            <v>3245.4</v>
          </cell>
        </row>
        <row r="107">
          <cell r="B107" t="str">
            <v>滕城城</v>
          </cell>
          <cell r="C107" t="str">
            <v>202109</v>
          </cell>
          <cell r="D107" t="str">
            <v>202109</v>
          </cell>
          <cell r="E107" t="str">
            <v>企业养老保险</v>
          </cell>
          <cell r="F107" t="str">
            <v>正常应缴</v>
          </cell>
          <cell r="G107" t="str">
            <v>3245.4</v>
          </cell>
          <cell r="H107" t="str">
            <v>259.63</v>
          </cell>
          <cell r="I107" t="str">
            <v>259.63</v>
          </cell>
          <cell r="J107" t="str">
            <v>0</v>
          </cell>
          <cell r="K107" t="str">
            <v>0</v>
          </cell>
          <cell r="L107" t="str">
            <v>0</v>
          </cell>
          <cell r="M107" t="str">
            <v>0</v>
          </cell>
          <cell r="N107" t="str">
            <v>0</v>
          </cell>
          <cell r="O107" t="str">
            <v>1</v>
          </cell>
          <cell r="P107" t="str">
            <v>未退休</v>
          </cell>
          <cell r="Q107">
            <v>3245.4</v>
          </cell>
        </row>
        <row r="108">
          <cell r="B108" t="str">
            <v>李冉</v>
          </cell>
          <cell r="C108" t="str">
            <v>202109</v>
          </cell>
          <cell r="D108" t="str">
            <v>202109</v>
          </cell>
          <cell r="E108" t="str">
            <v>企业养老保险</v>
          </cell>
          <cell r="F108" t="str">
            <v>正常应缴</v>
          </cell>
          <cell r="G108" t="str">
            <v>3245.4</v>
          </cell>
          <cell r="H108" t="str">
            <v>259.63</v>
          </cell>
          <cell r="I108" t="str">
            <v>259.63</v>
          </cell>
          <cell r="J108" t="str">
            <v>0</v>
          </cell>
          <cell r="K108" t="str">
            <v>0</v>
          </cell>
          <cell r="L108" t="str">
            <v>0</v>
          </cell>
          <cell r="M108" t="str">
            <v>0</v>
          </cell>
          <cell r="N108" t="str">
            <v>0</v>
          </cell>
          <cell r="O108" t="str">
            <v>1</v>
          </cell>
          <cell r="P108" t="str">
            <v>未退休</v>
          </cell>
          <cell r="Q108">
            <v>3245.4</v>
          </cell>
        </row>
        <row r="109">
          <cell r="B109" t="str">
            <v>张林旺</v>
          </cell>
          <cell r="C109" t="str">
            <v>202109</v>
          </cell>
          <cell r="D109" t="str">
            <v>202109</v>
          </cell>
          <cell r="E109" t="str">
            <v>企业养老保险</v>
          </cell>
          <cell r="F109" t="str">
            <v>正常应缴</v>
          </cell>
          <cell r="G109" t="str">
            <v>3245.4</v>
          </cell>
          <cell r="H109" t="str">
            <v>259.63</v>
          </cell>
          <cell r="I109" t="str">
            <v>259.63</v>
          </cell>
          <cell r="J109" t="str">
            <v>0</v>
          </cell>
          <cell r="K109" t="str">
            <v>0</v>
          </cell>
          <cell r="L109" t="str">
            <v>0</v>
          </cell>
          <cell r="M109" t="str">
            <v>0</v>
          </cell>
          <cell r="N109" t="str">
            <v>0</v>
          </cell>
          <cell r="O109" t="str">
            <v>1</v>
          </cell>
          <cell r="P109" t="str">
            <v>未退休</v>
          </cell>
          <cell r="Q109">
            <v>3245.4</v>
          </cell>
        </row>
        <row r="110">
          <cell r="B110" t="str">
            <v>王发</v>
          </cell>
          <cell r="C110" t="str">
            <v>202109</v>
          </cell>
          <cell r="D110" t="str">
            <v>202109</v>
          </cell>
          <cell r="E110" t="str">
            <v>企业养老保险</v>
          </cell>
          <cell r="F110" t="str">
            <v>正常应缴</v>
          </cell>
          <cell r="G110" t="str">
            <v>3820</v>
          </cell>
          <cell r="H110" t="str">
            <v>305.6</v>
          </cell>
          <cell r="I110" t="str">
            <v>305.6</v>
          </cell>
          <cell r="J110" t="str">
            <v>0</v>
          </cell>
          <cell r="K110" t="str">
            <v>0</v>
          </cell>
          <cell r="L110" t="str">
            <v>0</v>
          </cell>
          <cell r="M110" t="str">
            <v>0</v>
          </cell>
          <cell r="N110" t="str">
            <v>0</v>
          </cell>
          <cell r="O110" t="str">
            <v>1</v>
          </cell>
          <cell r="P110" t="str">
            <v>未退休</v>
          </cell>
          <cell r="Q110">
            <v>3820</v>
          </cell>
        </row>
        <row r="111">
          <cell r="B111" t="str">
            <v>宁文凯</v>
          </cell>
          <cell r="C111" t="str">
            <v>202109</v>
          </cell>
          <cell r="D111" t="str">
            <v>202109</v>
          </cell>
          <cell r="E111" t="str">
            <v>企业养老保险</v>
          </cell>
          <cell r="F111" t="str">
            <v>正常应缴</v>
          </cell>
          <cell r="G111" t="str">
            <v>3245.4</v>
          </cell>
          <cell r="H111" t="str">
            <v>259.63</v>
          </cell>
          <cell r="I111" t="str">
            <v>259.63</v>
          </cell>
          <cell r="J111" t="str">
            <v>0</v>
          </cell>
          <cell r="K111" t="str">
            <v>0</v>
          </cell>
          <cell r="L111" t="str">
            <v>0</v>
          </cell>
          <cell r="M111" t="str">
            <v>0</v>
          </cell>
          <cell r="N111" t="str">
            <v>0</v>
          </cell>
          <cell r="O111" t="str">
            <v>1</v>
          </cell>
          <cell r="P111" t="str">
            <v>未退休</v>
          </cell>
          <cell r="Q111">
            <v>3245.4</v>
          </cell>
        </row>
        <row r="112">
          <cell r="B112" t="str">
            <v>高秋香</v>
          </cell>
          <cell r="C112" t="str">
            <v>202109</v>
          </cell>
          <cell r="D112" t="str">
            <v>202109</v>
          </cell>
          <cell r="E112" t="str">
            <v>企业养老保险</v>
          </cell>
          <cell r="F112" t="str">
            <v>正常应缴</v>
          </cell>
          <cell r="G112" t="str">
            <v>3245.4</v>
          </cell>
          <cell r="H112" t="str">
            <v>259.63</v>
          </cell>
          <cell r="I112" t="str">
            <v>259.63</v>
          </cell>
          <cell r="J112" t="str">
            <v>0</v>
          </cell>
          <cell r="K112" t="str">
            <v>0</v>
          </cell>
          <cell r="L112" t="str">
            <v>0</v>
          </cell>
          <cell r="M112" t="str">
            <v>0</v>
          </cell>
          <cell r="N112" t="str">
            <v>0</v>
          </cell>
          <cell r="O112" t="str">
            <v>1</v>
          </cell>
          <cell r="P112" t="str">
            <v>未退休</v>
          </cell>
          <cell r="Q112">
            <v>3245.4</v>
          </cell>
        </row>
        <row r="113">
          <cell r="B113" t="str">
            <v>朱俊美</v>
          </cell>
          <cell r="C113" t="str">
            <v>202109</v>
          </cell>
          <cell r="D113" t="str">
            <v>202109</v>
          </cell>
          <cell r="E113" t="str">
            <v>企业养老保险</v>
          </cell>
          <cell r="F113" t="str">
            <v>正常应缴</v>
          </cell>
          <cell r="G113" t="str">
            <v>3245.4</v>
          </cell>
          <cell r="H113" t="str">
            <v>259.63</v>
          </cell>
          <cell r="I113" t="str">
            <v>259.63</v>
          </cell>
          <cell r="J113" t="str">
            <v>0</v>
          </cell>
          <cell r="K113" t="str">
            <v>0</v>
          </cell>
          <cell r="L113" t="str">
            <v>0</v>
          </cell>
          <cell r="M113" t="str">
            <v>0</v>
          </cell>
          <cell r="N113" t="str">
            <v>0</v>
          </cell>
          <cell r="O113" t="str">
            <v>1</v>
          </cell>
          <cell r="P113" t="str">
            <v>未退休</v>
          </cell>
          <cell r="Q113">
            <v>3245.4</v>
          </cell>
        </row>
        <row r="114">
          <cell r="B114" t="str">
            <v>刘丰硕</v>
          </cell>
          <cell r="C114" t="str">
            <v>202109</v>
          </cell>
          <cell r="D114" t="str">
            <v>202109</v>
          </cell>
          <cell r="E114" t="str">
            <v>企业养老保险</v>
          </cell>
          <cell r="F114" t="str">
            <v>正常应缴</v>
          </cell>
          <cell r="G114" t="str">
            <v>3245.4</v>
          </cell>
          <cell r="H114" t="str">
            <v>259.63</v>
          </cell>
          <cell r="I114" t="str">
            <v>259.63</v>
          </cell>
          <cell r="J114" t="str">
            <v>0</v>
          </cell>
          <cell r="K114" t="str">
            <v>0</v>
          </cell>
          <cell r="L114" t="str">
            <v>0</v>
          </cell>
          <cell r="M114" t="str">
            <v>0</v>
          </cell>
          <cell r="N114" t="str">
            <v>0</v>
          </cell>
          <cell r="O114" t="str">
            <v>1</v>
          </cell>
          <cell r="P114" t="str">
            <v>未退休</v>
          </cell>
          <cell r="Q114">
            <v>3245.4</v>
          </cell>
        </row>
        <row r="115">
          <cell r="B115" t="str">
            <v>顾培峰</v>
          </cell>
          <cell r="C115" t="str">
            <v>202109</v>
          </cell>
          <cell r="D115" t="str">
            <v>202109</v>
          </cell>
          <cell r="E115" t="str">
            <v>企业养老保险</v>
          </cell>
          <cell r="F115" t="str">
            <v>正常应缴</v>
          </cell>
          <cell r="G115" t="str">
            <v>3245.4</v>
          </cell>
          <cell r="H115" t="str">
            <v>259.63</v>
          </cell>
          <cell r="I115" t="str">
            <v>259.63</v>
          </cell>
          <cell r="J115" t="str">
            <v>0</v>
          </cell>
          <cell r="K115" t="str">
            <v>0</v>
          </cell>
          <cell r="L115" t="str">
            <v>0</v>
          </cell>
          <cell r="M115" t="str">
            <v>0</v>
          </cell>
          <cell r="N115" t="str">
            <v>0</v>
          </cell>
          <cell r="O115" t="str">
            <v>1</v>
          </cell>
          <cell r="P115" t="str">
            <v>未退休</v>
          </cell>
          <cell r="Q115">
            <v>3245.4</v>
          </cell>
        </row>
        <row r="116">
          <cell r="B116" t="str">
            <v>刘永超</v>
          </cell>
          <cell r="C116" t="str">
            <v>202109</v>
          </cell>
          <cell r="D116" t="str">
            <v>202109</v>
          </cell>
          <cell r="E116" t="str">
            <v>企业养老保险</v>
          </cell>
          <cell r="F116" t="str">
            <v>正常应缴</v>
          </cell>
          <cell r="G116" t="str">
            <v>3245.4</v>
          </cell>
          <cell r="H116" t="str">
            <v>259.63</v>
          </cell>
          <cell r="I116" t="str">
            <v>259.63</v>
          </cell>
          <cell r="J116" t="str">
            <v>0</v>
          </cell>
          <cell r="K116" t="str">
            <v>0</v>
          </cell>
          <cell r="L116" t="str">
            <v>0</v>
          </cell>
          <cell r="M116" t="str">
            <v>0</v>
          </cell>
          <cell r="N116" t="str">
            <v>0</v>
          </cell>
          <cell r="O116" t="str">
            <v>1</v>
          </cell>
          <cell r="P116" t="str">
            <v>未退休</v>
          </cell>
          <cell r="Q116">
            <v>3245.4</v>
          </cell>
        </row>
        <row r="117">
          <cell r="B117" t="str">
            <v>闫晓晨</v>
          </cell>
          <cell r="C117" t="str">
            <v>202109</v>
          </cell>
          <cell r="D117" t="str">
            <v>202109</v>
          </cell>
          <cell r="E117" t="str">
            <v>企业养老保险</v>
          </cell>
          <cell r="F117" t="str">
            <v>正常应缴</v>
          </cell>
          <cell r="G117" t="str">
            <v>3245.4</v>
          </cell>
          <cell r="H117" t="str">
            <v>259.63</v>
          </cell>
          <cell r="I117" t="str">
            <v>259.63</v>
          </cell>
          <cell r="J117" t="str">
            <v>0</v>
          </cell>
          <cell r="K117" t="str">
            <v>0</v>
          </cell>
          <cell r="L117" t="str">
            <v>0</v>
          </cell>
          <cell r="M117" t="str">
            <v>0</v>
          </cell>
          <cell r="N117" t="str">
            <v>0</v>
          </cell>
          <cell r="O117" t="str">
            <v>1</v>
          </cell>
          <cell r="P117" t="str">
            <v>未退休</v>
          </cell>
          <cell r="Q117">
            <v>3245.4</v>
          </cell>
        </row>
        <row r="118">
          <cell r="B118" t="str">
            <v>于俊焕</v>
          </cell>
          <cell r="C118" t="str">
            <v>202109</v>
          </cell>
          <cell r="D118" t="str">
            <v>202109</v>
          </cell>
          <cell r="E118" t="str">
            <v>企业养老保险</v>
          </cell>
          <cell r="F118" t="str">
            <v>正常应缴</v>
          </cell>
          <cell r="G118" t="str">
            <v>3245.4</v>
          </cell>
          <cell r="H118" t="str">
            <v>259.63</v>
          </cell>
          <cell r="I118" t="str">
            <v>259.63</v>
          </cell>
          <cell r="J118" t="str">
            <v>0</v>
          </cell>
          <cell r="K118" t="str">
            <v>0</v>
          </cell>
          <cell r="L118" t="str">
            <v>0</v>
          </cell>
          <cell r="M118" t="str">
            <v>0</v>
          </cell>
          <cell r="N118" t="str">
            <v>0</v>
          </cell>
          <cell r="O118" t="str">
            <v>1</v>
          </cell>
          <cell r="P118" t="str">
            <v>未退休</v>
          </cell>
          <cell r="Q118">
            <v>3245.4</v>
          </cell>
        </row>
        <row r="119">
          <cell r="B119" t="str">
            <v>刘海凤</v>
          </cell>
          <cell r="C119" t="str">
            <v>202109</v>
          </cell>
          <cell r="D119" t="str">
            <v>202109</v>
          </cell>
          <cell r="E119" t="str">
            <v>企业养老保险</v>
          </cell>
          <cell r="F119" t="str">
            <v>正常应缴</v>
          </cell>
          <cell r="G119" t="str">
            <v>3245.4</v>
          </cell>
          <cell r="H119" t="str">
            <v>259.63</v>
          </cell>
          <cell r="I119" t="str">
            <v>259.63</v>
          </cell>
          <cell r="J119" t="str">
            <v>0</v>
          </cell>
          <cell r="K119" t="str">
            <v>0</v>
          </cell>
          <cell r="L119" t="str">
            <v>0</v>
          </cell>
          <cell r="M119" t="str">
            <v>0</v>
          </cell>
          <cell r="N119" t="str">
            <v>0</v>
          </cell>
          <cell r="O119" t="str">
            <v>1</v>
          </cell>
          <cell r="P119" t="str">
            <v>未退休</v>
          </cell>
          <cell r="Q119">
            <v>3245.4</v>
          </cell>
        </row>
        <row r="120">
          <cell r="B120" t="str">
            <v>邓淑荣</v>
          </cell>
          <cell r="C120" t="str">
            <v>202109</v>
          </cell>
          <cell r="D120" t="str">
            <v>202109</v>
          </cell>
          <cell r="E120" t="str">
            <v>企业养老保险</v>
          </cell>
          <cell r="F120" t="str">
            <v>正常应缴</v>
          </cell>
          <cell r="G120" t="str">
            <v>3245.4</v>
          </cell>
          <cell r="H120" t="str">
            <v>259.63</v>
          </cell>
          <cell r="I120" t="str">
            <v>259.63</v>
          </cell>
          <cell r="J120" t="str">
            <v>0</v>
          </cell>
          <cell r="K120" t="str">
            <v>0</v>
          </cell>
          <cell r="L120" t="str">
            <v>0</v>
          </cell>
          <cell r="M120" t="str">
            <v>0</v>
          </cell>
          <cell r="N120" t="str">
            <v>0</v>
          </cell>
          <cell r="O120" t="str">
            <v>1</v>
          </cell>
          <cell r="P120" t="str">
            <v>未退休</v>
          </cell>
          <cell r="Q120">
            <v>3245.4</v>
          </cell>
        </row>
        <row r="121">
          <cell r="B121" t="str">
            <v>惠希顺</v>
          </cell>
          <cell r="C121" t="str">
            <v>202109</v>
          </cell>
          <cell r="D121" t="str">
            <v>202109</v>
          </cell>
          <cell r="E121" t="str">
            <v>企业养老保险</v>
          </cell>
          <cell r="F121" t="str">
            <v>正常应缴</v>
          </cell>
          <cell r="G121" t="str">
            <v>3245.4</v>
          </cell>
          <cell r="H121" t="str">
            <v>259.63</v>
          </cell>
          <cell r="I121" t="str">
            <v>259.63</v>
          </cell>
          <cell r="J121" t="str">
            <v>0</v>
          </cell>
          <cell r="K121" t="str">
            <v>0</v>
          </cell>
          <cell r="L121" t="str">
            <v>0</v>
          </cell>
          <cell r="M121" t="str">
            <v>0</v>
          </cell>
          <cell r="N121" t="str">
            <v>0</v>
          </cell>
          <cell r="O121" t="str">
            <v>1</v>
          </cell>
          <cell r="P121" t="str">
            <v>未退休</v>
          </cell>
          <cell r="Q121">
            <v>3245.4</v>
          </cell>
        </row>
        <row r="122">
          <cell r="B122" t="str">
            <v>孙金海</v>
          </cell>
          <cell r="C122" t="str">
            <v>202109</v>
          </cell>
          <cell r="D122" t="str">
            <v>202109</v>
          </cell>
          <cell r="E122" t="str">
            <v>企业养老保险</v>
          </cell>
          <cell r="F122" t="str">
            <v>正常应缴</v>
          </cell>
          <cell r="G122" t="str">
            <v>3245.4</v>
          </cell>
          <cell r="H122" t="str">
            <v>259.63</v>
          </cell>
          <cell r="I122" t="str">
            <v>259.63</v>
          </cell>
          <cell r="J122" t="str">
            <v>0</v>
          </cell>
          <cell r="K122" t="str">
            <v>0</v>
          </cell>
          <cell r="L122" t="str">
            <v>0</v>
          </cell>
          <cell r="M122" t="str">
            <v>0</v>
          </cell>
          <cell r="N122" t="str">
            <v>0</v>
          </cell>
          <cell r="O122" t="str">
            <v>1</v>
          </cell>
          <cell r="P122" t="str">
            <v>未退休</v>
          </cell>
          <cell r="Q122">
            <v>3245.4</v>
          </cell>
        </row>
        <row r="123">
          <cell r="B123" t="str">
            <v>徐凤瑞</v>
          </cell>
          <cell r="C123" t="str">
            <v>202109</v>
          </cell>
          <cell r="D123" t="str">
            <v>202109</v>
          </cell>
          <cell r="E123" t="str">
            <v>企业养老保险</v>
          </cell>
          <cell r="F123" t="str">
            <v>正常应缴</v>
          </cell>
          <cell r="G123" t="str">
            <v>3245.4</v>
          </cell>
          <cell r="H123" t="str">
            <v>259.63</v>
          </cell>
          <cell r="I123" t="str">
            <v>259.63</v>
          </cell>
          <cell r="J123" t="str">
            <v>0</v>
          </cell>
          <cell r="K123" t="str">
            <v>0</v>
          </cell>
          <cell r="L123" t="str">
            <v>0</v>
          </cell>
          <cell r="M123" t="str">
            <v>0</v>
          </cell>
          <cell r="N123" t="str">
            <v>0</v>
          </cell>
          <cell r="O123" t="str">
            <v>1</v>
          </cell>
          <cell r="P123" t="str">
            <v>未退休</v>
          </cell>
          <cell r="Q123">
            <v>3245.4</v>
          </cell>
        </row>
        <row r="124">
          <cell r="B124" t="str">
            <v>周延伟</v>
          </cell>
          <cell r="C124" t="str">
            <v>202109</v>
          </cell>
          <cell r="D124" t="str">
            <v>202109</v>
          </cell>
          <cell r="E124" t="str">
            <v>企业养老保险</v>
          </cell>
          <cell r="F124" t="str">
            <v>正常应缴</v>
          </cell>
          <cell r="G124" t="str">
            <v>3245.4</v>
          </cell>
          <cell r="H124" t="str">
            <v>259.63</v>
          </cell>
          <cell r="I124" t="str">
            <v>259.63</v>
          </cell>
          <cell r="J124" t="str">
            <v>0</v>
          </cell>
          <cell r="K124" t="str">
            <v>0</v>
          </cell>
          <cell r="L124" t="str">
            <v>0</v>
          </cell>
          <cell r="M124" t="str">
            <v>0</v>
          </cell>
          <cell r="N124" t="str">
            <v>0</v>
          </cell>
          <cell r="O124" t="str">
            <v>1</v>
          </cell>
          <cell r="P124" t="str">
            <v>未退休</v>
          </cell>
          <cell r="Q124">
            <v>3245.4</v>
          </cell>
        </row>
        <row r="125">
          <cell r="B125" t="str">
            <v>耿会峰</v>
          </cell>
          <cell r="C125" t="str">
            <v>202109</v>
          </cell>
          <cell r="D125" t="str">
            <v>202109</v>
          </cell>
          <cell r="E125" t="str">
            <v>企业养老保险</v>
          </cell>
          <cell r="F125" t="str">
            <v>正常应缴</v>
          </cell>
          <cell r="G125" t="str">
            <v>3245.4</v>
          </cell>
          <cell r="H125" t="str">
            <v>259.63</v>
          </cell>
          <cell r="I125" t="str">
            <v>259.63</v>
          </cell>
          <cell r="J125" t="str">
            <v>0</v>
          </cell>
          <cell r="K125" t="str">
            <v>0</v>
          </cell>
          <cell r="L125" t="str">
            <v>0</v>
          </cell>
          <cell r="M125" t="str">
            <v>0</v>
          </cell>
          <cell r="N125" t="str">
            <v>0</v>
          </cell>
          <cell r="O125" t="str">
            <v>1</v>
          </cell>
          <cell r="P125" t="str">
            <v>未退休</v>
          </cell>
          <cell r="Q125">
            <v>3245.4</v>
          </cell>
        </row>
        <row r="126">
          <cell r="B126" t="str">
            <v>田淑霞</v>
          </cell>
          <cell r="C126" t="str">
            <v>202109</v>
          </cell>
          <cell r="D126" t="str">
            <v>202109</v>
          </cell>
          <cell r="E126" t="str">
            <v>企业养老保险</v>
          </cell>
          <cell r="F126" t="str">
            <v>正常应缴</v>
          </cell>
          <cell r="G126" t="str">
            <v>3245.4</v>
          </cell>
          <cell r="H126" t="str">
            <v>259.63</v>
          </cell>
          <cell r="I126" t="str">
            <v>259.63</v>
          </cell>
          <cell r="J126" t="str">
            <v>0</v>
          </cell>
          <cell r="K126" t="str">
            <v>0</v>
          </cell>
          <cell r="L126" t="str">
            <v>0</v>
          </cell>
          <cell r="M126" t="str">
            <v>0</v>
          </cell>
          <cell r="N126" t="str">
            <v>0</v>
          </cell>
          <cell r="O126" t="str">
            <v>1</v>
          </cell>
          <cell r="P126" t="str">
            <v>未退休</v>
          </cell>
          <cell r="Q126">
            <v>3245.4</v>
          </cell>
        </row>
        <row r="127">
          <cell r="B127" t="str">
            <v>张风瑞</v>
          </cell>
          <cell r="C127" t="str">
            <v>202109</v>
          </cell>
          <cell r="D127" t="str">
            <v>202109</v>
          </cell>
          <cell r="E127" t="str">
            <v>企业养老保险</v>
          </cell>
          <cell r="F127" t="str">
            <v>正常应缴</v>
          </cell>
          <cell r="G127" t="str">
            <v>3245.4</v>
          </cell>
          <cell r="H127" t="str">
            <v>259.63</v>
          </cell>
          <cell r="I127" t="str">
            <v>259.63</v>
          </cell>
          <cell r="J127" t="str">
            <v>0</v>
          </cell>
          <cell r="K127" t="str">
            <v>0</v>
          </cell>
          <cell r="L127" t="str">
            <v>0</v>
          </cell>
          <cell r="M127" t="str">
            <v>0</v>
          </cell>
          <cell r="N127" t="str">
            <v>0</v>
          </cell>
          <cell r="O127" t="str">
            <v>1</v>
          </cell>
          <cell r="P127" t="str">
            <v>未退休</v>
          </cell>
          <cell r="Q127">
            <v>3245.4</v>
          </cell>
        </row>
        <row r="128">
          <cell r="B128" t="str">
            <v>张猛</v>
          </cell>
          <cell r="C128" t="str">
            <v>202109</v>
          </cell>
          <cell r="D128" t="str">
            <v>202109</v>
          </cell>
          <cell r="E128" t="str">
            <v>企业养老保险</v>
          </cell>
          <cell r="F128" t="str">
            <v>正常应缴</v>
          </cell>
          <cell r="G128" t="str">
            <v>3245.4</v>
          </cell>
          <cell r="H128" t="str">
            <v>259.63</v>
          </cell>
          <cell r="I128" t="str">
            <v>259.63</v>
          </cell>
          <cell r="J128" t="str">
            <v>0</v>
          </cell>
          <cell r="K128" t="str">
            <v>0</v>
          </cell>
          <cell r="L128" t="str">
            <v>0</v>
          </cell>
          <cell r="M128" t="str">
            <v>0</v>
          </cell>
          <cell r="N128" t="str">
            <v>0</v>
          </cell>
          <cell r="O128" t="str">
            <v>1</v>
          </cell>
          <cell r="P128" t="str">
            <v>未退休</v>
          </cell>
          <cell r="Q128">
            <v>3245.4</v>
          </cell>
        </row>
        <row r="129">
          <cell r="B129" t="str">
            <v>张永卫</v>
          </cell>
          <cell r="C129" t="str">
            <v>202109</v>
          </cell>
          <cell r="D129" t="str">
            <v>202109</v>
          </cell>
          <cell r="E129" t="str">
            <v>企业养老保险</v>
          </cell>
          <cell r="F129" t="str">
            <v>正常应缴</v>
          </cell>
          <cell r="G129" t="str">
            <v>3245.4</v>
          </cell>
          <cell r="H129" t="str">
            <v>259.63</v>
          </cell>
          <cell r="I129" t="str">
            <v>259.63</v>
          </cell>
          <cell r="J129" t="str">
            <v>0</v>
          </cell>
          <cell r="K129" t="str">
            <v>0</v>
          </cell>
          <cell r="L129" t="str">
            <v>0</v>
          </cell>
          <cell r="M129" t="str">
            <v>0</v>
          </cell>
          <cell r="N129" t="str">
            <v>0</v>
          </cell>
          <cell r="O129" t="str">
            <v>1</v>
          </cell>
          <cell r="P129" t="str">
            <v>未退休</v>
          </cell>
          <cell r="Q129">
            <v>3245.4</v>
          </cell>
        </row>
        <row r="130">
          <cell r="B130" t="str">
            <v>胡海明</v>
          </cell>
          <cell r="C130" t="str">
            <v>202109</v>
          </cell>
          <cell r="D130" t="str">
            <v>202109</v>
          </cell>
          <cell r="E130" t="str">
            <v>企业养老保险</v>
          </cell>
          <cell r="F130" t="str">
            <v>正常应缴</v>
          </cell>
          <cell r="G130" t="str">
            <v>3245.4</v>
          </cell>
          <cell r="H130" t="str">
            <v>259.63</v>
          </cell>
          <cell r="I130" t="str">
            <v>259.63</v>
          </cell>
          <cell r="J130" t="str">
            <v>0</v>
          </cell>
          <cell r="K130" t="str">
            <v>0</v>
          </cell>
          <cell r="L130" t="str">
            <v>0</v>
          </cell>
          <cell r="M130" t="str">
            <v>0</v>
          </cell>
          <cell r="N130" t="str">
            <v>0</v>
          </cell>
          <cell r="O130" t="str">
            <v>1</v>
          </cell>
          <cell r="P130" t="str">
            <v>未退休</v>
          </cell>
          <cell r="Q130">
            <v>3245.4</v>
          </cell>
        </row>
        <row r="131">
          <cell r="B131" t="str">
            <v>孟新</v>
          </cell>
          <cell r="C131" t="str">
            <v>202109</v>
          </cell>
          <cell r="D131" t="str">
            <v>202109</v>
          </cell>
          <cell r="E131" t="str">
            <v>企业养老保险</v>
          </cell>
          <cell r="F131" t="str">
            <v>正常应缴</v>
          </cell>
          <cell r="G131" t="str">
            <v>3245.4</v>
          </cell>
          <cell r="H131" t="str">
            <v>259.63</v>
          </cell>
          <cell r="I131" t="str">
            <v>259.63</v>
          </cell>
          <cell r="J131" t="str">
            <v>0</v>
          </cell>
          <cell r="K131" t="str">
            <v>0</v>
          </cell>
          <cell r="L131" t="str">
            <v>0</v>
          </cell>
          <cell r="M131" t="str">
            <v>0</v>
          </cell>
          <cell r="N131" t="str">
            <v>0</v>
          </cell>
          <cell r="O131" t="str">
            <v>1</v>
          </cell>
          <cell r="P131" t="str">
            <v>未退休</v>
          </cell>
          <cell r="Q131">
            <v>3245.4</v>
          </cell>
        </row>
        <row r="132">
          <cell r="B132" t="str">
            <v>吴如义</v>
          </cell>
          <cell r="C132" t="str">
            <v>202109</v>
          </cell>
          <cell r="D132" t="str">
            <v>202109</v>
          </cell>
          <cell r="E132" t="str">
            <v>企业养老保险</v>
          </cell>
          <cell r="F132" t="str">
            <v>正常应缴</v>
          </cell>
          <cell r="G132" t="str">
            <v>3245.4</v>
          </cell>
          <cell r="H132" t="str">
            <v>259.63</v>
          </cell>
          <cell r="I132" t="str">
            <v>259.63</v>
          </cell>
          <cell r="J132" t="str">
            <v>0</v>
          </cell>
          <cell r="K132" t="str">
            <v>0</v>
          </cell>
          <cell r="L132" t="str">
            <v>0</v>
          </cell>
          <cell r="M132" t="str">
            <v>0</v>
          </cell>
          <cell r="N132" t="str">
            <v>0</v>
          </cell>
          <cell r="O132" t="str">
            <v>1</v>
          </cell>
          <cell r="P132" t="str">
            <v>未退休</v>
          </cell>
          <cell r="Q132">
            <v>3245.4</v>
          </cell>
        </row>
        <row r="133">
          <cell r="B133" t="str">
            <v>李宾</v>
          </cell>
          <cell r="C133" t="str">
            <v>202109</v>
          </cell>
          <cell r="D133" t="str">
            <v>202109</v>
          </cell>
          <cell r="E133" t="str">
            <v>企业养老保险</v>
          </cell>
          <cell r="F133" t="str">
            <v>正常应缴</v>
          </cell>
          <cell r="G133" t="str">
            <v>3245.4</v>
          </cell>
          <cell r="H133" t="str">
            <v>259.63</v>
          </cell>
          <cell r="I133" t="str">
            <v>259.63</v>
          </cell>
          <cell r="J133" t="str">
            <v>0</v>
          </cell>
          <cell r="K133" t="str">
            <v>0</v>
          </cell>
          <cell r="L133" t="str">
            <v>0</v>
          </cell>
          <cell r="M133" t="str">
            <v>0</v>
          </cell>
          <cell r="N133" t="str">
            <v>0</v>
          </cell>
          <cell r="O133" t="str">
            <v>1</v>
          </cell>
          <cell r="P133" t="str">
            <v>未退休</v>
          </cell>
          <cell r="Q133">
            <v>3245.4</v>
          </cell>
        </row>
        <row r="134">
          <cell r="B134" t="str">
            <v>姚梅芳</v>
          </cell>
          <cell r="C134" t="str">
            <v>202109</v>
          </cell>
          <cell r="D134" t="str">
            <v>202109</v>
          </cell>
          <cell r="E134" t="str">
            <v>企业养老保险</v>
          </cell>
          <cell r="F134" t="str">
            <v>正常应缴</v>
          </cell>
          <cell r="G134" t="str">
            <v>3245.4</v>
          </cell>
          <cell r="H134" t="str">
            <v>259.63</v>
          </cell>
          <cell r="I134" t="str">
            <v>259.63</v>
          </cell>
          <cell r="J134" t="str">
            <v>0</v>
          </cell>
          <cell r="K134" t="str">
            <v>0</v>
          </cell>
          <cell r="L134" t="str">
            <v>0</v>
          </cell>
          <cell r="M134" t="str">
            <v>0</v>
          </cell>
          <cell r="N134" t="str">
            <v>0</v>
          </cell>
          <cell r="O134" t="str">
            <v>1</v>
          </cell>
          <cell r="P134" t="str">
            <v>未退休</v>
          </cell>
          <cell r="Q134">
            <v>3245.4</v>
          </cell>
        </row>
        <row r="135">
          <cell r="B135" t="str">
            <v>张广涛</v>
          </cell>
          <cell r="C135" t="str">
            <v>202109</v>
          </cell>
          <cell r="D135" t="str">
            <v>202109</v>
          </cell>
          <cell r="E135" t="str">
            <v>企业养老保险</v>
          </cell>
          <cell r="F135" t="str">
            <v>正常应缴</v>
          </cell>
          <cell r="G135" t="str">
            <v>3245.4</v>
          </cell>
          <cell r="H135" t="str">
            <v>259.63</v>
          </cell>
          <cell r="I135" t="str">
            <v>259.63</v>
          </cell>
          <cell r="J135" t="str">
            <v>0</v>
          </cell>
          <cell r="K135" t="str">
            <v>0</v>
          </cell>
          <cell r="L135" t="str">
            <v>0</v>
          </cell>
          <cell r="M135" t="str">
            <v>0</v>
          </cell>
          <cell r="N135" t="str">
            <v>0</v>
          </cell>
          <cell r="O135" t="str">
            <v>1</v>
          </cell>
          <cell r="P135" t="str">
            <v>未退休</v>
          </cell>
          <cell r="Q135">
            <v>3245.4</v>
          </cell>
        </row>
        <row r="136">
          <cell r="B136" t="str">
            <v>赵英才</v>
          </cell>
          <cell r="C136" t="str">
            <v>202109</v>
          </cell>
          <cell r="D136" t="str">
            <v>202109</v>
          </cell>
          <cell r="E136" t="str">
            <v>企业养老保险</v>
          </cell>
          <cell r="F136" t="str">
            <v>正常应缴</v>
          </cell>
          <cell r="G136" t="str">
            <v>3245.4</v>
          </cell>
          <cell r="H136" t="str">
            <v>259.63</v>
          </cell>
          <cell r="I136" t="str">
            <v>259.63</v>
          </cell>
          <cell r="J136" t="str">
            <v>0</v>
          </cell>
          <cell r="K136" t="str">
            <v>0</v>
          </cell>
          <cell r="L136" t="str">
            <v>0</v>
          </cell>
          <cell r="M136" t="str">
            <v>0</v>
          </cell>
          <cell r="N136" t="str">
            <v>0</v>
          </cell>
          <cell r="O136" t="str">
            <v>1</v>
          </cell>
          <cell r="P136" t="str">
            <v>未退休</v>
          </cell>
          <cell r="Q136">
            <v>3245.4</v>
          </cell>
        </row>
        <row r="137">
          <cell r="B137" t="str">
            <v>王旗</v>
          </cell>
          <cell r="C137" t="str">
            <v>202109</v>
          </cell>
          <cell r="D137" t="str">
            <v>202109</v>
          </cell>
          <cell r="E137" t="str">
            <v>企业养老保险</v>
          </cell>
          <cell r="F137" t="str">
            <v>正常应缴</v>
          </cell>
          <cell r="G137" t="str">
            <v>3245.4</v>
          </cell>
          <cell r="H137" t="str">
            <v>259.63</v>
          </cell>
          <cell r="I137" t="str">
            <v>259.63</v>
          </cell>
          <cell r="J137" t="str">
            <v>0</v>
          </cell>
          <cell r="K137" t="str">
            <v>0</v>
          </cell>
          <cell r="L137" t="str">
            <v>0</v>
          </cell>
          <cell r="M137" t="str">
            <v>0</v>
          </cell>
          <cell r="N137" t="str">
            <v>0</v>
          </cell>
          <cell r="O137" t="str">
            <v>1</v>
          </cell>
          <cell r="P137" t="str">
            <v>未退休</v>
          </cell>
          <cell r="Q137">
            <v>3245.4</v>
          </cell>
        </row>
        <row r="138">
          <cell r="B138" t="str">
            <v>赵静</v>
          </cell>
          <cell r="C138" t="str">
            <v>202109</v>
          </cell>
          <cell r="D138" t="str">
            <v>202109</v>
          </cell>
          <cell r="E138" t="str">
            <v>企业养老保险</v>
          </cell>
          <cell r="F138" t="str">
            <v>正常应缴</v>
          </cell>
          <cell r="G138" t="str">
            <v>3245.4</v>
          </cell>
          <cell r="H138" t="str">
            <v>259.63</v>
          </cell>
          <cell r="I138" t="str">
            <v>259.63</v>
          </cell>
          <cell r="J138" t="str">
            <v>0</v>
          </cell>
          <cell r="K138" t="str">
            <v>0</v>
          </cell>
          <cell r="L138" t="str">
            <v>0</v>
          </cell>
          <cell r="M138" t="str">
            <v>0</v>
          </cell>
          <cell r="N138" t="str">
            <v>0</v>
          </cell>
          <cell r="O138" t="str">
            <v>1</v>
          </cell>
          <cell r="P138" t="str">
            <v>未退休</v>
          </cell>
          <cell r="Q138">
            <v>3245.4</v>
          </cell>
        </row>
        <row r="139">
          <cell r="B139" t="str">
            <v>李春花</v>
          </cell>
          <cell r="C139" t="str">
            <v>202109</v>
          </cell>
          <cell r="D139" t="str">
            <v>202109</v>
          </cell>
          <cell r="E139" t="str">
            <v>企业养老保险</v>
          </cell>
          <cell r="F139" t="str">
            <v>正常应缴</v>
          </cell>
          <cell r="G139" t="str">
            <v>3245.4</v>
          </cell>
          <cell r="H139" t="str">
            <v>259.63</v>
          </cell>
          <cell r="I139" t="str">
            <v>259.63</v>
          </cell>
          <cell r="J139" t="str">
            <v>0</v>
          </cell>
          <cell r="K139" t="str">
            <v>0</v>
          </cell>
          <cell r="L139" t="str">
            <v>0</v>
          </cell>
          <cell r="M139" t="str">
            <v>0</v>
          </cell>
          <cell r="N139" t="str">
            <v>0</v>
          </cell>
          <cell r="O139" t="str">
            <v>1</v>
          </cell>
          <cell r="P139" t="str">
            <v>未退休</v>
          </cell>
          <cell r="Q139">
            <v>3245.4</v>
          </cell>
        </row>
        <row r="140">
          <cell r="B140" t="str">
            <v>吴晓萌</v>
          </cell>
          <cell r="C140" t="str">
            <v>202109</v>
          </cell>
          <cell r="D140" t="str">
            <v>202109</v>
          </cell>
          <cell r="E140" t="str">
            <v>企业养老保险</v>
          </cell>
          <cell r="F140" t="str">
            <v>正常应缴</v>
          </cell>
          <cell r="G140" t="str">
            <v>3245.4</v>
          </cell>
          <cell r="H140" t="str">
            <v>259.63</v>
          </cell>
          <cell r="I140" t="str">
            <v>259.63</v>
          </cell>
          <cell r="J140" t="str">
            <v>0</v>
          </cell>
          <cell r="K140" t="str">
            <v>0</v>
          </cell>
          <cell r="L140" t="str">
            <v>0</v>
          </cell>
          <cell r="M140" t="str">
            <v>0</v>
          </cell>
          <cell r="N140" t="str">
            <v>0</v>
          </cell>
          <cell r="O140" t="str">
            <v>1</v>
          </cell>
          <cell r="P140" t="str">
            <v>未退休</v>
          </cell>
          <cell r="Q140">
            <v>3245.4</v>
          </cell>
        </row>
        <row r="141">
          <cell r="B141" t="str">
            <v>胡占伟</v>
          </cell>
          <cell r="C141" t="str">
            <v>202109</v>
          </cell>
          <cell r="D141" t="str">
            <v>202109</v>
          </cell>
          <cell r="E141" t="str">
            <v>企业养老保险</v>
          </cell>
          <cell r="F141" t="str">
            <v>正常应缴</v>
          </cell>
          <cell r="G141" t="str">
            <v>3245.4</v>
          </cell>
          <cell r="H141" t="str">
            <v>259.63</v>
          </cell>
          <cell r="I141" t="str">
            <v>259.63</v>
          </cell>
          <cell r="J141" t="str">
            <v>0</v>
          </cell>
          <cell r="K141" t="str">
            <v>0</v>
          </cell>
          <cell r="L141" t="str">
            <v>0</v>
          </cell>
          <cell r="M141" t="str">
            <v>0</v>
          </cell>
          <cell r="N141" t="str">
            <v>0</v>
          </cell>
          <cell r="O141" t="str">
            <v>1</v>
          </cell>
          <cell r="P141" t="str">
            <v>未退休</v>
          </cell>
          <cell r="Q141">
            <v>3245.4</v>
          </cell>
        </row>
        <row r="142">
          <cell r="B142" t="str">
            <v>王万新</v>
          </cell>
          <cell r="C142" t="str">
            <v>202109</v>
          </cell>
          <cell r="D142" t="str">
            <v>202109</v>
          </cell>
          <cell r="E142" t="str">
            <v>企业养老保险</v>
          </cell>
          <cell r="F142" t="str">
            <v>正常应缴</v>
          </cell>
          <cell r="G142" t="str">
            <v>3245.4</v>
          </cell>
          <cell r="H142" t="str">
            <v>259.63</v>
          </cell>
          <cell r="I142" t="str">
            <v>259.63</v>
          </cell>
          <cell r="J142" t="str">
            <v>0</v>
          </cell>
          <cell r="K142" t="str">
            <v>0</v>
          </cell>
          <cell r="L142" t="str">
            <v>0</v>
          </cell>
          <cell r="M142" t="str">
            <v>0</v>
          </cell>
          <cell r="N142" t="str">
            <v>0</v>
          </cell>
          <cell r="O142" t="str">
            <v>1</v>
          </cell>
          <cell r="P142" t="str">
            <v>未退休</v>
          </cell>
          <cell r="Q142">
            <v>3245.4</v>
          </cell>
        </row>
        <row r="143">
          <cell r="B143" t="str">
            <v>莫爱芹</v>
          </cell>
          <cell r="C143" t="str">
            <v>202109</v>
          </cell>
          <cell r="D143" t="str">
            <v>202109</v>
          </cell>
          <cell r="E143" t="str">
            <v>企业养老保险</v>
          </cell>
          <cell r="F143" t="str">
            <v>正常应缴</v>
          </cell>
          <cell r="G143" t="str">
            <v>3245.4</v>
          </cell>
          <cell r="H143" t="str">
            <v>259.63</v>
          </cell>
          <cell r="I143" t="str">
            <v>259.63</v>
          </cell>
          <cell r="J143" t="str">
            <v>0</v>
          </cell>
          <cell r="K143" t="str">
            <v>0</v>
          </cell>
          <cell r="L143" t="str">
            <v>0</v>
          </cell>
          <cell r="M143" t="str">
            <v>0</v>
          </cell>
          <cell r="N143" t="str">
            <v>0</v>
          </cell>
          <cell r="O143" t="str">
            <v>1</v>
          </cell>
          <cell r="P143" t="str">
            <v>未退休</v>
          </cell>
          <cell r="Q143">
            <v>3245.4</v>
          </cell>
        </row>
        <row r="144">
          <cell r="B144" t="str">
            <v>于正军</v>
          </cell>
          <cell r="C144" t="str">
            <v>202109</v>
          </cell>
          <cell r="D144" t="str">
            <v>202109</v>
          </cell>
          <cell r="E144" t="str">
            <v>企业养老保险</v>
          </cell>
          <cell r="F144" t="str">
            <v>正常应缴</v>
          </cell>
          <cell r="G144" t="str">
            <v>3245.4</v>
          </cell>
          <cell r="H144" t="str">
            <v>259.63</v>
          </cell>
          <cell r="I144" t="str">
            <v>259.63</v>
          </cell>
          <cell r="J144" t="str">
            <v>0</v>
          </cell>
          <cell r="K144" t="str">
            <v>0</v>
          </cell>
          <cell r="L144" t="str">
            <v>0</v>
          </cell>
          <cell r="M144" t="str">
            <v>0</v>
          </cell>
          <cell r="N144" t="str">
            <v>0</v>
          </cell>
          <cell r="O144" t="str">
            <v>1</v>
          </cell>
          <cell r="P144" t="str">
            <v>未退休</v>
          </cell>
          <cell r="Q144">
            <v>3245.4</v>
          </cell>
        </row>
        <row r="145">
          <cell r="B145" t="str">
            <v>孙广林</v>
          </cell>
          <cell r="C145" t="str">
            <v>202109</v>
          </cell>
          <cell r="D145" t="str">
            <v>202109</v>
          </cell>
          <cell r="E145" t="str">
            <v>企业养老保险</v>
          </cell>
          <cell r="F145" t="str">
            <v>正常应缴</v>
          </cell>
          <cell r="G145" t="str">
            <v>3245.4</v>
          </cell>
          <cell r="H145" t="str">
            <v>259.63</v>
          </cell>
          <cell r="I145" t="str">
            <v>259.63</v>
          </cell>
          <cell r="J145" t="str">
            <v>0</v>
          </cell>
          <cell r="K145" t="str">
            <v>0</v>
          </cell>
          <cell r="L145" t="str">
            <v>0</v>
          </cell>
          <cell r="M145" t="str">
            <v>0</v>
          </cell>
          <cell r="N145" t="str">
            <v>0</v>
          </cell>
          <cell r="O145" t="str">
            <v>1</v>
          </cell>
          <cell r="P145" t="str">
            <v>未退休</v>
          </cell>
          <cell r="Q145">
            <v>3245.4</v>
          </cell>
        </row>
        <row r="146">
          <cell r="B146" t="str">
            <v>陈进东</v>
          </cell>
          <cell r="C146" t="str">
            <v>202109</v>
          </cell>
          <cell r="D146" t="str">
            <v>202109</v>
          </cell>
          <cell r="E146" t="str">
            <v>企业养老保险</v>
          </cell>
          <cell r="F146" t="str">
            <v>正常应缴</v>
          </cell>
          <cell r="G146" t="str">
            <v>3820</v>
          </cell>
          <cell r="H146" t="str">
            <v>305.6</v>
          </cell>
          <cell r="I146" t="str">
            <v>305.6</v>
          </cell>
          <cell r="J146" t="str">
            <v>0</v>
          </cell>
          <cell r="K146" t="str">
            <v>0</v>
          </cell>
          <cell r="L146" t="str">
            <v>0</v>
          </cell>
          <cell r="M146" t="str">
            <v>0</v>
          </cell>
          <cell r="N146" t="str">
            <v>0</v>
          </cell>
          <cell r="O146" t="str">
            <v>1</v>
          </cell>
          <cell r="P146" t="str">
            <v>未退休</v>
          </cell>
          <cell r="Q146">
            <v>3820</v>
          </cell>
        </row>
        <row r="147">
          <cell r="B147" t="str">
            <v>吴燕霞</v>
          </cell>
          <cell r="C147" t="str">
            <v>202109</v>
          </cell>
          <cell r="D147" t="str">
            <v>202109</v>
          </cell>
          <cell r="E147" t="str">
            <v>企业养老保险</v>
          </cell>
          <cell r="F147" t="str">
            <v>正常应缴</v>
          </cell>
          <cell r="G147" t="str">
            <v>3245.4</v>
          </cell>
          <cell r="H147" t="str">
            <v>259.63</v>
          </cell>
          <cell r="I147" t="str">
            <v>259.63</v>
          </cell>
          <cell r="J147" t="str">
            <v>0</v>
          </cell>
          <cell r="K147" t="str">
            <v>0</v>
          </cell>
          <cell r="L147" t="str">
            <v>0</v>
          </cell>
          <cell r="M147" t="str">
            <v>0</v>
          </cell>
          <cell r="N147" t="str">
            <v>0</v>
          </cell>
          <cell r="O147" t="str">
            <v>1</v>
          </cell>
          <cell r="P147" t="str">
            <v>未退休</v>
          </cell>
          <cell r="Q147">
            <v>3245.4</v>
          </cell>
        </row>
        <row r="148">
          <cell r="B148" t="str">
            <v>刘清馨</v>
          </cell>
          <cell r="C148" t="str">
            <v>202109</v>
          </cell>
          <cell r="D148" t="str">
            <v>202109</v>
          </cell>
          <cell r="E148" t="str">
            <v>企业养老保险</v>
          </cell>
          <cell r="F148" t="str">
            <v>正常应缴</v>
          </cell>
          <cell r="G148" t="str">
            <v>3245.4</v>
          </cell>
          <cell r="H148" t="str">
            <v>259.63</v>
          </cell>
          <cell r="I148" t="str">
            <v>259.63</v>
          </cell>
          <cell r="J148" t="str">
            <v>0</v>
          </cell>
          <cell r="K148" t="str">
            <v>0</v>
          </cell>
          <cell r="L148" t="str">
            <v>0</v>
          </cell>
          <cell r="M148" t="str">
            <v>0</v>
          </cell>
          <cell r="N148" t="str">
            <v>0</v>
          </cell>
          <cell r="O148" t="str">
            <v>1</v>
          </cell>
          <cell r="P148" t="str">
            <v>未退休</v>
          </cell>
          <cell r="Q148">
            <v>3245.4</v>
          </cell>
        </row>
        <row r="149">
          <cell r="B149" t="str">
            <v>滕怀乐</v>
          </cell>
          <cell r="C149" t="str">
            <v>202109</v>
          </cell>
          <cell r="D149" t="str">
            <v>202109</v>
          </cell>
          <cell r="E149" t="str">
            <v>企业养老保险</v>
          </cell>
          <cell r="F149" t="str">
            <v>正常应缴</v>
          </cell>
          <cell r="G149" t="str">
            <v>3245.4</v>
          </cell>
          <cell r="H149" t="str">
            <v>259.63</v>
          </cell>
          <cell r="I149" t="str">
            <v>259.63</v>
          </cell>
          <cell r="J149" t="str">
            <v>0</v>
          </cell>
          <cell r="K149" t="str">
            <v>0</v>
          </cell>
          <cell r="L149" t="str">
            <v>0</v>
          </cell>
          <cell r="M149" t="str">
            <v>0</v>
          </cell>
          <cell r="N149" t="str">
            <v>0</v>
          </cell>
          <cell r="O149" t="str">
            <v>1</v>
          </cell>
          <cell r="P149" t="str">
            <v>未退休</v>
          </cell>
          <cell r="Q149">
            <v>3245.4</v>
          </cell>
        </row>
        <row r="150">
          <cell r="B150" t="str">
            <v>高胜利</v>
          </cell>
          <cell r="C150" t="str">
            <v>202109</v>
          </cell>
          <cell r="D150" t="str">
            <v>202109</v>
          </cell>
          <cell r="E150" t="str">
            <v>企业养老保险</v>
          </cell>
          <cell r="F150" t="str">
            <v>正常应缴</v>
          </cell>
          <cell r="G150" t="str">
            <v>3820</v>
          </cell>
          <cell r="H150" t="str">
            <v>305.6</v>
          </cell>
          <cell r="I150" t="str">
            <v>305.6</v>
          </cell>
          <cell r="J150" t="str">
            <v>0</v>
          </cell>
          <cell r="K150" t="str">
            <v>0</v>
          </cell>
          <cell r="L150" t="str">
            <v>0</v>
          </cell>
          <cell r="M150" t="str">
            <v>0</v>
          </cell>
          <cell r="N150" t="str">
            <v>0</v>
          </cell>
          <cell r="O150" t="str">
            <v>1</v>
          </cell>
          <cell r="P150" t="str">
            <v>未退休</v>
          </cell>
          <cell r="Q150">
            <v>3820</v>
          </cell>
        </row>
        <row r="151">
          <cell r="B151" t="str">
            <v>王巨云</v>
          </cell>
          <cell r="C151" t="str">
            <v>202109</v>
          </cell>
          <cell r="D151" t="str">
            <v>202109</v>
          </cell>
          <cell r="E151" t="str">
            <v>企业养老保险</v>
          </cell>
          <cell r="F151" t="str">
            <v>正常应缴</v>
          </cell>
          <cell r="G151" t="str">
            <v>3820</v>
          </cell>
          <cell r="H151" t="str">
            <v>305.6</v>
          </cell>
          <cell r="I151" t="str">
            <v>305.6</v>
          </cell>
          <cell r="J151" t="str">
            <v>0</v>
          </cell>
          <cell r="K151" t="str">
            <v>0</v>
          </cell>
          <cell r="L151" t="str">
            <v>0</v>
          </cell>
          <cell r="M151" t="str">
            <v>0</v>
          </cell>
          <cell r="N151" t="str">
            <v>0</v>
          </cell>
          <cell r="O151" t="str">
            <v>1</v>
          </cell>
          <cell r="P151" t="str">
            <v>未退休</v>
          </cell>
          <cell r="Q151">
            <v>3820</v>
          </cell>
        </row>
        <row r="152">
          <cell r="B152" t="str">
            <v>于全生</v>
          </cell>
          <cell r="C152" t="str">
            <v>202109</v>
          </cell>
          <cell r="D152" t="str">
            <v>202109</v>
          </cell>
          <cell r="E152" t="str">
            <v>企业养老保险</v>
          </cell>
          <cell r="F152" t="str">
            <v>正常应缴</v>
          </cell>
          <cell r="G152" t="str">
            <v>3245.4</v>
          </cell>
          <cell r="H152" t="str">
            <v>259.63</v>
          </cell>
          <cell r="I152" t="str">
            <v>259.63</v>
          </cell>
          <cell r="J152" t="str">
            <v>0</v>
          </cell>
          <cell r="K152" t="str">
            <v>0</v>
          </cell>
          <cell r="L152" t="str">
            <v>0</v>
          </cell>
          <cell r="M152" t="str">
            <v>0</v>
          </cell>
          <cell r="N152" t="str">
            <v>0</v>
          </cell>
          <cell r="O152" t="str">
            <v>1</v>
          </cell>
          <cell r="P152" t="str">
            <v>未退休</v>
          </cell>
          <cell r="Q152">
            <v>3245.4</v>
          </cell>
        </row>
        <row r="153">
          <cell r="B153" t="str">
            <v>刘柏林</v>
          </cell>
          <cell r="C153" t="str">
            <v>202109</v>
          </cell>
          <cell r="D153" t="str">
            <v>202109</v>
          </cell>
          <cell r="E153" t="str">
            <v>企业养老保险</v>
          </cell>
          <cell r="F153" t="str">
            <v>正常应缴</v>
          </cell>
          <cell r="G153" t="str">
            <v>3245.4</v>
          </cell>
          <cell r="H153" t="str">
            <v>259.63</v>
          </cell>
          <cell r="I153" t="str">
            <v>259.63</v>
          </cell>
          <cell r="J153" t="str">
            <v>0</v>
          </cell>
          <cell r="K153" t="str">
            <v>0</v>
          </cell>
          <cell r="L153" t="str">
            <v>0</v>
          </cell>
          <cell r="M153" t="str">
            <v>0</v>
          </cell>
          <cell r="N153" t="str">
            <v>0</v>
          </cell>
          <cell r="O153" t="str">
            <v>1</v>
          </cell>
          <cell r="P153" t="str">
            <v>未退休</v>
          </cell>
          <cell r="Q153">
            <v>3245.4</v>
          </cell>
        </row>
        <row r="154">
          <cell r="B154" t="str">
            <v>杨慧娟</v>
          </cell>
          <cell r="C154" t="str">
            <v>202109</v>
          </cell>
          <cell r="D154" t="str">
            <v>202109</v>
          </cell>
          <cell r="E154" t="str">
            <v>企业养老保险</v>
          </cell>
          <cell r="F154" t="str">
            <v>正常应缴</v>
          </cell>
          <cell r="G154" t="str">
            <v>3245.4</v>
          </cell>
          <cell r="H154" t="str">
            <v>259.63</v>
          </cell>
          <cell r="I154" t="str">
            <v>259.63</v>
          </cell>
          <cell r="J154" t="str">
            <v>0</v>
          </cell>
          <cell r="K154" t="str">
            <v>0</v>
          </cell>
          <cell r="L154" t="str">
            <v>0</v>
          </cell>
          <cell r="M154" t="str">
            <v>0</v>
          </cell>
          <cell r="N154" t="str">
            <v>0</v>
          </cell>
          <cell r="O154" t="str">
            <v>1</v>
          </cell>
          <cell r="P154" t="str">
            <v>未退休</v>
          </cell>
          <cell r="Q154">
            <v>3245.4</v>
          </cell>
        </row>
        <row r="155">
          <cell r="B155" t="str">
            <v>蔡海波</v>
          </cell>
          <cell r="C155" t="str">
            <v>202109</v>
          </cell>
          <cell r="D155" t="str">
            <v>202109</v>
          </cell>
          <cell r="E155" t="str">
            <v>企业养老保险</v>
          </cell>
          <cell r="F155" t="str">
            <v>正常应缴</v>
          </cell>
          <cell r="G155" t="str">
            <v>3245.4</v>
          </cell>
          <cell r="H155" t="str">
            <v>259.63</v>
          </cell>
          <cell r="I155" t="str">
            <v>259.63</v>
          </cell>
          <cell r="J155" t="str">
            <v>0</v>
          </cell>
          <cell r="K155" t="str">
            <v>0</v>
          </cell>
          <cell r="L155" t="str">
            <v>0</v>
          </cell>
          <cell r="M155" t="str">
            <v>0</v>
          </cell>
          <cell r="N155" t="str">
            <v>0</v>
          </cell>
          <cell r="O155" t="str">
            <v>1</v>
          </cell>
          <cell r="P155" t="str">
            <v>未退休</v>
          </cell>
          <cell r="Q155">
            <v>3245.4</v>
          </cell>
        </row>
        <row r="156">
          <cell r="B156" t="str">
            <v>司艳策</v>
          </cell>
          <cell r="C156" t="str">
            <v>202109</v>
          </cell>
          <cell r="D156" t="str">
            <v>202109</v>
          </cell>
          <cell r="E156" t="str">
            <v>企业养老保险</v>
          </cell>
          <cell r="F156" t="str">
            <v>正常应缴</v>
          </cell>
          <cell r="G156" t="str">
            <v>3245.4</v>
          </cell>
          <cell r="H156" t="str">
            <v>259.63</v>
          </cell>
          <cell r="I156" t="str">
            <v>259.63</v>
          </cell>
          <cell r="J156" t="str">
            <v>0</v>
          </cell>
          <cell r="K156" t="str">
            <v>0</v>
          </cell>
          <cell r="L156" t="str">
            <v>0</v>
          </cell>
          <cell r="M156" t="str">
            <v>0</v>
          </cell>
          <cell r="N156" t="str">
            <v>0</v>
          </cell>
          <cell r="O156" t="str">
            <v>1</v>
          </cell>
          <cell r="P156" t="str">
            <v>未退休</v>
          </cell>
          <cell r="Q156">
            <v>3245.4</v>
          </cell>
        </row>
        <row r="157">
          <cell r="B157" t="str">
            <v>邓文志</v>
          </cell>
          <cell r="C157" t="str">
            <v>202109</v>
          </cell>
          <cell r="D157" t="str">
            <v>202109</v>
          </cell>
          <cell r="E157" t="str">
            <v>企业养老保险</v>
          </cell>
          <cell r="F157" t="str">
            <v>正常应缴</v>
          </cell>
          <cell r="G157" t="str">
            <v>3245.4</v>
          </cell>
          <cell r="H157" t="str">
            <v>259.63</v>
          </cell>
          <cell r="I157" t="str">
            <v>259.63</v>
          </cell>
          <cell r="J157" t="str">
            <v>0</v>
          </cell>
          <cell r="K157" t="str">
            <v>0</v>
          </cell>
          <cell r="L157" t="str">
            <v>0</v>
          </cell>
          <cell r="M157" t="str">
            <v>0</v>
          </cell>
          <cell r="N157" t="str">
            <v>0</v>
          </cell>
          <cell r="O157" t="str">
            <v>1</v>
          </cell>
          <cell r="P157" t="str">
            <v>未退休</v>
          </cell>
          <cell r="Q157">
            <v>3245.4</v>
          </cell>
        </row>
        <row r="158">
          <cell r="B158" t="str">
            <v>张世明</v>
          </cell>
          <cell r="C158" t="str">
            <v>202109</v>
          </cell>
          <cell r="D158" t="str">
            <v>202109</v>
          </cell>
          <cell r="E158" t="str">
            <v>企业养老保险</v>
          </cell>
          <cell r="F158" t="str">
            <v>正常应缴</v>
          </cell>
          <cell r="G158" t="str">
            <v>3245.4</v>
          </cell>
          <cell r="H158" t="str">
            <v>259.63</v>
          </cell>
          <cell r="I158" t="str">
            <v>259.63</v>
          </cell>
          <cell r="J158" t="str">
            <v>0</v>
          </cell>
          <cell r="K158" t="str">
            <v>0</v>
          </cell>
          <cell r="L158" t="str">
            <v>0</v>
          </cell>
          <cell r="M158" t="str">
            <v>0</v>
          </cell>
          <cell r="N158" t="str">
            <v>0</v>
          </cell>
          <cell r="O158" t="str">
            <v>1</v>
          </cell>
          <cell r="P158" t="str">
            <v>未退休</v>
          </cell>
          <cell r="Q158">
            <v>3245.4</v>
          </cell>
        </row>
        <row r="159">
          <cell r="B159" t="str">
            <v>吴洪宇</v>
          </cell>
          <cell r="C159" t="str">
            <v>202109</v>
          </cell>
          <cell r="D159" t="str">
            <v>202109</v>
          </cell>
          <cell r="E159" t="str">
            <v>企业养老保险</v>
          </cell>
          <cell r="F159" t="str">
            <v>正常应缴</v>
          </cell>
          <cell r="G159" t="str">
            <v>3245.4</v>
          </cell>
          <cell r="H159" t="str">
            <v>259.63</v>
          </cell>
          <cell r="I159" t="str">
            <v>259.63</v>
          </cell>
          <cell r="J159" t="str">
            <v>0</v>
          </cell>
          <cell r="K159" t="str">
            <v>0</v>
          </cell>
          <cell r="L159" t="str">
            <v>0</v>
          </cell>
          <cell r="M159" t="str">
            <v>0</v>
          </cell>
          <cell r="N159" t="str">
            <v>0</v>
          </cell>
          <cell r="O159" t="str">
            <v>1</v>
          </cell>
          <cell r="P159" t="str">
            <v>未退休</v>
          </cell>
          <cell r="Q159">
            <v>3245.4</v>
          </cell>
        </row>
        <row r="160">
          <cell r="B160" t="str">
            <v>翟福芹</v>
          </cell>
          <cell r="C160" t="str">
            <v>202109</v>
          </cell>
          <cell r="D160" t="str">
            <v>202109</v>
          </cell>
          <cell r="E160" t="str">
            <v>企业养老保险</v>
          </cell>
          <cell r="F160" t="str">
            <v>正常应缴</v>
          </cell>
          <cell r="G160" t="str">
            <v>3245.4</v>
          </cell>
          <cell r="H160" t="str">
            <v>259.63</v>
          </cell>
          <cell r="I160" t="str">
            <v>259.63</v>
          </cell>
          <cell r="J160" t="str">
            <v>0</v>
          </cell>
          <cell r="K160" t="str">
            <v>0</v>
          </cell>
          <cell r="L160" t="str">
            <v>0</v>
          </cell>
          <cell r="M160" t="str">
            <v>0</v>
          </cell>
          <cell r="N160" t="str">
            <v>0</v>
          </cell>
          <cell r="O160" t="str">
            <v>1</v>
          </cell>
          <cell r="P160" t="str">
            <v>未退休</v>
          </cell>
          <cell r="Q160">
            <v>3245.4</v>
          </cell>
        </row>
        <row r="161">
          <cell r="B161" t="str">
            <v>李海洋</v>
          </cell>
          <cell r="C161" t="str">
            <v>202109</v>
          </cell>
          <cell r="D161" t="str">
            <v>202109</v>
          </cell>
          <cell r="E161" t="str">
            <v>企业养老保险</v>
          </cell>
          <cell r="F161" t="str">
            <v>正常应缴</v>
          </cell>
          <cell r="G161" t="str">
            <v>3245.4</v>
          </cell>
          <cell r="H161" t="str">
            <v>259.63</v>
          </cell>
          <cell r="I161" t="str">
            <v>259.63</v>
          </cell>
          <cell r="J161" t="str">
            <v>0</v>
          </cell>
          <cell r="K161" t="str">
            <v>0</v>
          </cell>
          <cell r="L161" t="str">
            <v>0</v>
          </cell>
          <cell r="M161" t="str">
            <v>0</v>
          </cell>
          <cell r="N161" t="str">
            <v>0</v>
          </cell>
          <cell r="O161" t="str">
            <v>1</v>
          </cell>
          <cell r="P161" t="str">
            <v>未退休</v>
          </cell>
          <cell r="Q161">
            <v>3245.4</v>
          </cell>
        </row>
        <row r="162">
          <cell r="B162" t="str">
            <v>程丽宇</v>
          </cell>
          <cell r="C162" t="str">
            <v>202109</v>
          </cell>
          <cell r="D162" t="str">
            <v>202109</v>
          </cell>
          <cell r="E162" t="str">
            <v>企业养老保险</v>
          </cell>
          <cell r="F162" t="str">
            <v>正常应缴</v>
          </cell>
          <cell r="G162" t="str">
            <v>3245.4</v>
          </cell>
          <cell r="H162" t="str">
            <v>259.63</v>
          </cell>
          <cell r="I162" t="str">
            <v>259.63</v>
          </cell>
          <cell r="J162" t="str">
            <v>0</v>
          </cell>
          <cell r="K162" t="str">
            <v>0</v>
          </cell>
          <cell r="L162" t="str">
            <v>0</v>
          </cell>
          <cell r="M162" t="str">
            <v>0</v>
          </cell>
          <cell r="N162" t="str">
            <v>0</v>
          </cell>
          <cell r="O162" t="str">
            <v>1</v>
          </cell>
          <cell r="P162" t="str">
            <v>未退休</v>
          </cell>
          <cell r="Q162">
            <v>3245.4</v>
          </cell>
        </row>
        <row r="163">
          <cell r="B163" t="str">
            <v>姬胜阳</v>
          </cell>
          <cell r="C163" t="str">
            <v>202109</v>
          </cell>
          <cell r="D163" t="str">
            <v>202109</v>
          </cell>
          <cell r="E163" t="str">
            <v>企业养老保险</v>
          </cell>
          <cell r="F163" t="str">
            <v>正常应缴</v>
          </cell>
          <cell r="G163" t="str">
            <v>3245.4</v>
          </cell>
          <cell r="H163" t="str">
            <v>259.63</v>
          </cell>
          <cell r="I163" t="str">
            <v>259.63</v>
          </cell>
          <cell r="J163" t="str">
            <v>0</v>
          </cell>
          <cell r="K163" t="str">
            <v>0</v>
          </cell>
          <cell r="L163" t="str">
            <v>0</v>
          </cell>
          <cell r="M163" t="str">
            <v>0</v>
          </cell>
          <cell r="N163" t="str">
            <v>0</v>
          </cell>
          <cell r="O163" t="str">
            <v>1</v>
          </cell>
          <cell r="P163" t="str">
            <v>未退休</v>
          </cell>
          <cell r="Q163">
            <v>3245.4</v>
          </cell>
        </row>
        <row r="164">
          <cell r="B164" t="str">
            <v>刘荣浩</v>
          </cell>
          <cell r="C164" t="str">
            <v>202109</v>
          </cell>
          <cell r="D164" t="str">
            <v>202109</v>
          </cell>
          <cell r="E164" t="str">
            <v>企业养老保险</v>
          </cell>
          <cell r="F164" t="str">
            <v>正常应缴</v>
          </cell>
          <cell r="G164" t="str">
            <v>3820</v>
          </cell>
          <cell r="H164" t="str">
            <v>305.6</v>
          </cell>
          <cell r="I164" t="str">
            <v>305.6</v>
          </cell>
          <cell r="J164" t="str">
            <v>0</v>
          </cell>
          <cell r="K164" t="str">
            <v>0</v>
          </cell>
          <cell r="L164" t="str">
            <v>0</v>
          </cell>
          <cell r="M164" t="str">
            <v>0</v>
          </cell>
          <cell r="N164" t="str">
            <v>0</v>
          </cell>
          <cell r="O164" t="str">
            <v>1</v>
          </cell>
          <cell r="P164" t="str">
            <v>未退休</v>
          </cell>
          <cell r="Q164">
            <v>3820</v>
          </cell>
        </row>
        <row r="165">
          <cell r="B165" t="str">
            <v>李敏</v>
          </cell>
          <cell r="C165" t="str">
            <v>202109</v>
          </cell>
          <cell r="D165" t="str">
            <v>202109</v>
          </cell>
          <cell r="E165" t="str">
            <v>企业养老保险</v>
          </cell>
          <cell r="F165" t="str">
            <v>正常应缴</v>
          </cell>
          <cell r="G165" t="str">
            <v>3245.4</v>
          </cell>
          <cell r="H165" t="str">
            <v>259.63</v>
          </cell>
          <cell r="I165" t="str">
            <v>259.63</v>
          </cell>
          <cell r="J165" t="str">
            <v>0</v>
          </cell>
          <cell r="K165" t="str">
            <v>0</v>
          </cell>
          <cell r="L165" t="str">
            <v>0</v>
          </cell>
          <cell r="M165" t="str">
            <v>0</v>
          </cell>
          <cell r="N165" t="str">
            <v>0</v>
          </cell>
          <cell r="O165" t="str">
            <v>1</v>
          </cell>
          <cell r="P165" t="str">
            <v>未退休</v>
          </cell>
          <cell r="Q165">
            <v>3245.4</v>
          </cell>
        </row>
        <row r="166">
          <cell r="B166" t="str">
            <v>宋连利</v>
          </cell>
          <cell r="C166" t="str">
            <v>202109</v>
          </cell>
          <cell r="D166" t="str">
            <v>202109</v>
          </cell>
          <cell r="E166" t="str">
            <v>企业养老保险</v>
          </cell>
          <cell r="F166" t="str">
            <v>正常应缴</v>
          </cell>
          <cell r="G166" t="str">
            <v>3245.4</v>
          </cell>
          <cell r="H166" t="str">
            <v>259.63</v>
          </cell>
          <cell r="I166" t="str">
            <v>259.63</v>
          </cell>
          <cell r="J166" t="str">
            <v>0</v>
          </cell>
          <cell r="K166" t="str">
            <v>0</v>
          </cell>
          <cell r="L166" t="str">
            <v>0</v>
          </cell>
          <cell r="M166" t="str">
            <v>0</v>
          </cell>
          <cell r="N166" t="str">
            <v>0</v>
          </cell>
          <cell r="O166" t="str">
            <v>1</v>
          </cell>
          <cell r="P166" t="str">
            <v>未退休</v>
          </cell>
          <cell r="Q166">
            <v>3245.4</v>
          </cell>
        </row>
        <row r="167">
          <cell r="B167" t="str">
            <v>许龙涛</v>
          </cell>
          <cell r="C167" t="str">
            <v>202109</v>
          </cell>
          <cell r="D167" t="str">
            <v>202109</v>
          </cell>
          <cell r="E167" t="str">
            <v>企业养老保险</v>
          </cell>
          <cell r="F167" t="str">
            <v>正常应缴</v>
          </cell>
          <cell r="G167" t="str">
            <v>3245.4</v>
          </cell>
          <cell r="H167" t="str">
            <v>259.63</v>
          </cell>
          <cell r="I167" t="str">
            <v>259.63</v>
          </cell>
          <cell r="J167" t="str">
            <v>0</v>
          </cell>
          <cell r="K167" t="str">
            <v>0</v>
          </cell>
          <cell r="L167" t="str">
            <v>0</v>
          </cell>
          <cell r="M167" t="str">
            <v>0</v>
          </cell>
          <cell r="N167" t="str">
            <v>0</v>
          </cell>
          <cell r="O167" t="str">
            <v>1</v>
          </cell>
          <cell r="P167" t="str">
            <v>未退休</v>
          </cell>
          <cell r="Q167">
            <v>3245.4</v>
          </cell>
        </row>
        <row r="168">
          <cell r="B168" t="str">
            <v>刘焕侠</v>
          </cell>
          <cell r="C168" t="str">
            <v>202109</v>
          </cell>
          <cell r="D168" t="str">
            <v>202109</v>
          </cell>
          <cell r="E168" t="str">
            <v>企业养老保险</v>
          </cell>
          <cell r="F168" t="str">
            <v>正常应缴</v>
          </cell>
          <cell r="G168" t="str">
            <v>3245.4</v>
          </cell>
          <cell r="H168" t="str">
            <v>259.63</v>
          </cell>
          <cell r="I168" t="str">
            <v>259.63</v>
          </cell>
          <cell r="J168" t="str">
            <v>0</v>
          </cell>
          <cell r="K168" t="str">
            <v>0</v>
          </cell>
          <cell r="L168" t="str">
            <v>0</v>
          </cell>
          <cell r="M168" t="str">
            <v>0</v>
          </cell>
          <cell r="N168" t="str">
            <v>0</v>
          </cell>
          <cell r="O168" t="str">
            <v>1</v>
          </cell>
          <cell r="P168" t="str">
            <v>未退休</v>
          </cell>
          <cell r="Q168">
            <v>3245.4</v>
          </cell>
        </row>
        <row r="169">
          <cell r="B169" t="str">
            <v>赵东豪</v>
          </cell>
          <cell r="C169" t="str">
            <v>202109</v>
          </cell>
          <cell r="D169" t="str">
            <v>202109</v>
          </cell>
          <cell r="E169" t="str">
            <v>企业养老保险</v>
          </cell>
          <cell r="F169" t="str">
            <v>正常应缴</v>
          </cell>
          <cell r="G169" t="str">
            <v>3245.4</v>
          </cell>
          <cell r="H169" t="str">
            <v>259.63</v>
          </cell>
          <cell r="I169" t="str">
            <v>259.63</v>
          </cell>
          <cell r="J169" t="str">
            <v>0</v>
          </cell>
          <cell r="K169" t="str">
            <v>0</v>
          </cell>
          <cell r="L169" t="str">
            <v>0</v>
          </cell>
          <cell r="M169" t="str">
            <v>0</v>
          </cell>
          <cell r="N169" t="str">
            <v>0</v>
          </cell>
          <cell r="O169" t="str">
            <v>1</v>
          </cell>
          <cell r="P169" t="str">
            <v>未退休</v>
          </cell>
          <cell r="Q169">
            <v>3245.4</v>
          </cell>
        </row>
        <row r="170">
          <cell r="B170" t="str">
            <v>齐静</v>
          </cell>
          <cell r="C170" t="str">
            <v>202109</v>
          </cell>
          <cell r="D170" t="str">
            <v>202109</v>
          </cell>
          <cell r="E170" t="str">
            <v>企业养老保险</v>
          </cell>
          <cell r="F170" t="str">
            <v>正常应缴</v>
          </cell>
          <cell r="G170" t="str">
            <v>3245.4</v>
          </cell>
          <cell r="H170" t="str">
            <v>259.63</v>
          </cell>
          <cell r="I170" t="str">
            <v>259.63</v>
          </cell>
          <cell r="J170" t="str">
            <v>0</v>
          </cell>
          <cell r="K170" t="str">
            <v>0</v>
          </cell>
          <cell r="L170" t="str">
            <v>0</v>
          </cell>
          <cell r="M170" t="str">
            <v>0</v>
          </cell>
          <cell r="N170" t="str">
            <v>0</v>
          </cell>
          <cell r="O170" t="str">
            <v>1</v>
          </cell>
          <cell r="P170" t="str">
            <v>未退休</v>
          </cell>
          <cell r="Q170">
            <v>3245.4</v>
          </cell>
        </row>
        <row r="171">
          <cell r="B171" t="str">
            <v>杨起越</v>
          </cell>
          <cell r="C171" t="str">
            <v>202109</v>
          </cell>
          <cell r="D171" t="str">
            <v>202109</v>
          </cell>
          <cell r="E171" t="str">
            <v>企业养老保险</v>
          </cell>
          <cell r="F171" t="str">
            <v>正常应缴</v>
          </cell>
          <cell r="G171" t="str">
            <v>3245.4</v>
          </cell>
          <cell r="H171" t="str">
            <v>259.63</v>
          </cell>
          <cell r="I171" t="str">
            <v>259.63</v>
          </cell>
          <cell r="J171" t="str">
            <v>0</v>
          </cell>
          <cell r="K171" t="str">
            <v>0</v>
          </cell>
          <cell r="L171" t="str">
            <v>0</v>
          </cell>
          <cell r="M171" t="str">
            <v>0</v>
          </cell>
          <cell r="N171" t="str">
            <v>0</v>
          </cell>
          <cell r="O171" t="str">
            <v>1</v>
          </cell>
          <cell r="P171" t="str">
            <v>未退休</v>
          </cell>
          <cell r="Q171">
            <v>3245.4</v>
          </cell>
        </row>
        <row r="172">
          <cell r="B172" t="str">
            <v>闻龙福</v>
          </cell>
          <cell r="C172" t="str">
            <v>202109</v>
          </cell>
          <cell r="D172" t="str">
            <v>202109</v>
          </cell>
          <cell r="E172" t="str">
            <v>企业养老保险</v>
          </cell>
          <cell r="F172" t="str">
            <v>正常应缴</v>
          </cell>
          <cell r="G172" t="str">
            <v>3245.4</v>
          </cell>
          <cell r="H172" t="str">
            <v>259.63</v>
          </cell>
          <cell r="I172" t="str">
            <v>259.63</v>
          </cell>
          <cell r="J172" t="str">
            <v>0</v>
          </cell>
          <cell r="K172" t="str">
            <v>0</v>
          </cell>
          <cell r="L172" t="str">
            <v>0</v>
          </cell>
          <cell r="M172" t="str">
            <v>0</v>
          </cell>
          <cell r="N172" t="str">
            <v>0</v>
          </cell>
          <cell r="O172" t="str">
            <v>1</v>
          </cell>
          <cell r="P172" t="str">
            <v>未退休</v>
          </cell>
          <cell r="Q172">
            <v>3245.4</v>
          </cell>
        </row>
        <row r="173">
          <cell r="B173" t="str">
            <v>张富贵</v>
          </cell>
          <cell r="C173" t="str">
            <v>202109</v>
          </cell>
          <cell r="D173" t="str">
            <v>202109</v>
          </cell>
          <cell r="E173" t="str">
            <v>企业养老保险</v>
          </cell>
          <cell r="F173" t="str">
            <v>正常应缴</v>
          </cell>
          <cell r="G173" t="str">
            <v>3245.4</v>
          </cell>
          <cell r="H173" t="str">
            <v>259.63</v>
          </cell>
          <cell r="I173" t="str">
            <v>259.63</v>
          </cell>
          <cell r="J173" t="str">
            <v>0</v>
          </cell>
          <cell r="K173" t="str">
            <v>0</v>
          </cell>
          <cell r="L173" t="str">
            <v>0</v>
          </cell>
          <cell r="M173" t="str">
            <v>0</v>
          </cell>
          <cell r="N173" t="str">
            <v>0</v>
          </cell>
          <cell r="O173" t="str">
            <v>1</v>
          </cell>
          <cell r="P173" t="str">
            <v>未退休</v>
          </cell>
          <cell r="Q173">
            <v>3245.4</v>
          </cell>
        </row>
        <row r="174">
          <cell r="B174" t="str">
            <v>刘长华</v>
          </cell>
          <cell r="C174" t="str">
            <v>202109</v>
          </cell>
          <cell r="D174" t="str">
            <v>202109</v>
          </cell>
          <cell r="E174" t="str">
            <v>企业养老保险</v>
          </cell>
          <cell r="F174" t="str">
            <v>正常应缴</v>
          </cell>
          <cell r="G174" t="str">
            <v>3245.4</v>
          </cell>
          <cell r="H174" t="str">
            <v>259.63</v>
          </cell>
          <cell r="I174" t="str">
            <v>259.63</v>
          </cell>
          <cell r="J174" t="str">
            <v>0</v>
          </cell>
          <cell r="K174" t="str">
            <v>0</v>
          </cell>
          <cell r="L174" t="str">
            <v>0</v>
          </cell>
          <cell r="M174" t="str">
            <v>0</v>
          </cell>
          <cell r="N174" t="str">
            <v>0</v>
          </cell>
          <cell r="O174" t="str">
            <v>1</v>
          </cell>
          <cell r="P174" t="str">
            <v>未退休</v>
          </cell>
          <cell r="Q174">
            <v>3245.4</v>
          </cell>
        </row>
        <row r="175">
          <cell r="B175" t="str">
            <v>孟洪臣</v>
          </cell>
          <cell r="C175" t="str">
            <v>202109</v>
          </cell>
          <cell r="D175" t="str">
            <v>202109</v>
          </cell>
          <cell r="E175" t="str">
            <v>企业养老保险</v>
          </cell>
          <cell r="F175" t="str">
            <v>正常应缴</v>
          </cell>
          <cell r="G175" t="str">
            <v>3245.4</v>
          </cell>
          <cell r="H175" t="str">
            <v>259.63</v>
          </cell>
          <cell r="I175" t="str">
            <v>259.63</v>
          </cell>
          <cell r="J175" t="str">
            <v>0</v>
          </cell>
          <cell r="K175" t="str">
            <v>0</v>
          </cell>
          <cell r="L175" t="str">
            <v>0</v>
          </cell>
          <cell r="M175" t="str">
            <v>0</v>
          </cell>
          <cell r="N175" t="str">
            <v>0</v>
          </cell>
          <cell r="O175" t="str">
            <v>1</v>
          </cell>
          <cell r="P175" t="str">
            <v>未退休</v>
          </cell>
          <cell r="Q175">
            <v>3245.4</v>
          </cell>
        </row>
        <row r="176">
          <cell r="B176" t="str">
            <v>滕志勇</v>
          </cell>
          <cell r="C176" t="str">
            <v>202109</v>
          </cell>
          <cell r="D176" t="str">
            <v>202109</v>
          </cell>
          <cell r="E176" t="str">
            <v>企业养老保险</v>
          </cell>
          <cell r="F176" t="str">
            <v>正常应缴</v>
          </cell>
          <cell r="G176" t="str">
            <v>3245.4</v>
          </cell>
          <cell r="H176" t="str">
            <v>259.63</v>
          </cell>
          <cell r="I176" t="str">
            <v>259.63</v>
          </cell>
          <cell r="J176" t="str">
            <v>0</v>
          </cell>
          <cell r="K176" t="str">
            <v>0</v>
          </cell>
          <cell r="L176" t="str">
            <v>0</v>
          </cell>
          <cell r="M176" t="str">
            <v>0</v>
          </cell>
          <cell r="N176" t="str">
            <v>0</v>
          </cell>
          <cell r="O176" t="str">
            <v>1</v>
          </cell>
          <cell r="P176" t="str">
            <v>未退休</v>
          </cell>
          <cell r="Q176">
            <v>3245.4</v>
          </cell>
        </row>
        <row r="177">
          <cell r="B177" t="str">
            <v>孙立梅</v>
          </cell>
          <cell r="C177" t="str">
            <v>202109</v>
          </cell>
          <cell r="D177" t="str">
            <v>202109</v>
          </cell>
          <cell r="E177" t="str">
            <v>企业养老保险</v>
          </cell>
          <cell r="F177" t="str">
            <v>正常应缴</v>
          </cell>
          <cell r="G177" t="str">
            <v>3245.4</v>
          </cell>
          <cell r="H177" t="str">
            <v>259.63</v>
          </cell>
          <cell r="I177" t="str">
            <v>259.63</v>
          </cell>
          <cell r="J177" t="str">
            <v>0</v>
          </cell>
          <cell r="K177" t="str">
            <v>0</v>
          </cell>
          <cell r="L177" t="str">
            <v>0</v>
          </cell>
          <cell r="M177" t="str">
            <v>0</v>
          </cell>
          <cell r="N177" t="str">
            <v>0</v>
          </cell>
          <cell r="O177" t="str">
            <v>1</v>
          </cell>
          <cell r="P177" t="str">
            <v>未退休</v>
          </cell>
          <cell r="Q177">
            <v>3245.4</v>
          </cell>
        </row>
        <row r="178">
          <cell r="B178" t="str">
            <v>刘祥成</v>
          </cell>
          <cell r="C178" t="str">
            <v>202109</v>
          </cell>
          <cell r="D178" t="str">
            <v>202109</v>
          </cell>
          <cell r="E178" t="str">
            <v>企业养老保险</v>
          </cell>
          <cell r="F178" t="str">
            <v>正常应缴</v>
          </cell>
          <cell r="G178" t="str">
            <v>3245.4</v>
          </cell>
          <cell r="H178" t="str">
            <v>259.63</v>
          </cell>
          <cell r="I178" t="str">
            <v>259.63</v>
          </cell>
          <cell r="J178" t="str">
            <v>0</v>
          </cell>
          <cell r="K178" t="str">
            <v>0</v>
          </cell>
          <cell r="L178" t="str">
            <v>0</v>
          </cell>
          <cell r="M178" t="str">
            <v>0</v>
          </cell>
          <cell r="N178" t="str">
            <v>0</v>
          </cell>
          <cell r="O178" t="str">
            <v>1</v>
          </cell>
          <cell r="P178" t="str">
            <v>未退休</v>
          </cell>
          <cell r="Q178">
            <v>3245.4</v>
          </cell>
        </row>
        <row r="179">
          <cell r="B179" t="str">
            <v>李飞</v>
          </cell>
          <cell r="C179" t="str">
            <v>202109</v>
          </cell>
          <cell r="D179" t="str">
            <v>202109</v>
          </cell>
          <cell r="E179" t="str">
            <v>企业养老保险</v>
          </cell>
          <cell r="F179" t="str">
            <v>正常应缴</v>
          </cell>
          <cell r="G179" t="str">
            <v>3245.4</v>
          </cell>
          <cell r="H179" t="str">
            <v>259.63</v>
          </cell>
          <cell r="I179" t="str">
            <v>259.63</v>
          </cell>
          <cell r="J179" t="str">
            <v>0</v>
          </cell>
          <cell r="K179" t="str">
            <v>0</v>
          </cell>
          <cell r="L179" t="str">
            <v>0</v>
          </cell>
          <cell r="M179" t="str">
            <v>0</v>
          </cell>
          <cell r="N179" t="str">
            <v>0</v>
          </cell>
          <cell r="O179" t="str">
            <v>1</v>
          </cell>
          <cell r="P179" t="str">
            <v>未退休</v>
          </cell>
          <cell r="Q179">
            <v>3245.4</v>
          </cell>
        </row>
        <row r="180">
          <cell r="B180" t="str">
            <v>于来明</v>
          </cell>
          <cell r="C180" t="str">
            <v>202109</v>
          </cell>
          <cell r="D180" t="str">
            <v>202109</v>
          </cell>
          <cell r="E180" t="str">
            <v>企业养老保险</v>
          </cell>
          <cell r="F180" t="str">
            <v>正常应缴</v>
          </cell>
          <cell r="G180" t="str">
            <v>3245.4</v>
          </cell>
          <cell r="H180" t="str">
            <v>259.63</v>
          </cell>
          <cell r="I180" t="str">
            <v>259.63</v>
          </cell>
          <cell r="J180" t="str">
            <v>0</v>
          </cell>
          <cell r="K180" t="str">
            <v>0</v>
          </cell>
          <cell r="L180" t="str">
            <v>0</v>
          </cell>
          <cell r="M180" t="str">
            <v>0</v>
          </cell>
          <cell r="N180" t="str">
            <v>0</v>
          </cell>
          <cell r="O180" t="str">
            <v>1</v>
          </cell>
          <cell r="P180" t="str">
            <v>未退休</v>
          </cell>
          <cell r="Q180">
            <v>3245.4</v>
          </cell>
        </row>
        <row r="181">
          <cell r="B181" t="str">
            <v>张静</v>
          </cell>
          <cell r="C181" t="str">
            <v>202109</v>
          </cell>
          <cell r="D181" t="str">
            <v>202109</v>
          </cell>
          <cell r="E181" t="str">
            <v>企业养老保险</v>
          </cell>
          <cell r="F181" t="str">
            <v>正常应缴</v>
          </cell>
          <cell r="G181" t="str">
            <v>3245.4</v>
          </cell>
          <cell r="H181" t="str">
            <v>259.63</v>
          </cell>
          <cell r="I181" t="str">
            <v>259.63</v>
          </cell>
          <cell r="J181" t="str">
            <v>0</v>
          </cell>
          <cell r="K181" t="str">
            <v>0</v>
          </cell>
          <cell r="L181" t="str">
            <v>0</v>
          </cell>
          <cell r="M181" t="str">
            <v>0</v>
          </cell>
          <cell r="N181" t="str">
            <v>0</v>
          </cell>
          <cell r="O181" t="str">
            <v>1</v>
          </cell>
          <cell r="P181" t="str">
            <v>未退休</v>
          </cell>
          <cell r="Q181">
            <v>3245.4</v>
          </cell>
        </row>
        <row r="182">
          <cell r="B182" t="str">
            <v>刘芹</v>
          </cell>
          <cell r="C182" t="str">
            <v>202109</v>
          </cell>
          <cell r="D182" t="str">
            <v>202109</v>
          </cell>
          <cell r="E182" t="str">
            <v>企业养老保险</v>
          </cell>
          <cell r="F182" t="str">
            <v>正常应缴</v>
          </cell>
          <cell r="G182" t="str">
            <v>3245.4</v>
          </cell>
          <cell r="H182" t="str">
            <v>259.63</v>
          </cell>
          <cell r="I182" t="str">
            <v>259.63</v>
          </cell>
          <cell r="J182" t="str">
            <v>0</v>
          </cell>
          <cell r="K182" t="str">
            <v>0</v>
          </cell>
          <cell r="L182" t="str">
            <v>0</v>
          </cell>
          <cell r="M182" t="str">
            <v>0</v>
          </cell>
          <cell r="N182" t="str">
            <v>0</v>
          </cell>
          <cell r="O182" t="str">
            <v>1</v>
          </cell>
          <cell r="P182" t="str">
            <v>未退休</v>
          </cell>
          <cell r="Q182">
            <v>3245.4</v>
          </cell>
        </row>
        <row r="183">
          <cell r="B183" t="str">
            <v>陈阔</v>
          </cell>
          <cell r="C183" t="str">
            <v>202109</v>
          </cell>
          <cell r="D183" t="str">
            <v>202109</v>
          </cell>
          <cell r="E183" t="str">
            <v>企业养老保险</v>
          </cell>
          <cell r="F183" t="str">
            <v>正常应缴</v>
          </cell>
          <cell r="G183" t="str">
            <v>3245.4</v>
          </cell>
          <cell r="H183" t="str">
            <v>259.63</v>
          </cell>
          <cell r="I183" t="str">
            <v>259.63</v>
          </cell>
          <cell r="J183" t="str">
            <v>0</v>
          </cell>
          <cell r="K183" t="str">
            <v>0</v>
          </cell>
          <cell r="L183" t="str">
            <v>0</v>
          </cell>
          <cell r="M183" t="str">
            <v>0</v>
          </cell>
          <cell r="N183" t="str">
            <v>0</v>
          </cell>
          <cell r="O183" t="str">
            <v>1</v>
          </cell>
          <cell r="P183" t="str">
            <v>未退休</v>
          </cell>
          <cell r="Q183">
            <v>3245.4</v>
          </cell>
        </row>
        <row r="184">
          <cell r="B184" t="str">
            <v>张泽</v>
          </cell>
          <cell r="C184" t="str">
            <v>202109</v>
          </cell>
          <cell r="D184" t="str">
            <v>202109</v>
          </cell>
          <cell r="E184" t="str">
            <v>企业养老保险</v>
          </cell>
          <cell r="F184" t="str">
            <v>正常应缴</v>
          </cell>
          <cell r="G184" t="str">
            <v>3245.4</v>
          </cell>
          <cell r="H184" t="str">
            <v>259.63</v>
          </cell>
          <cell r="I184" t="str">
            <v>259.63</v>
          </cell>
          <cell r="J184" t="str">
            <v>0</v>
          </cell>
          <cell r="K184" t="str">
            <v>0</v>
          </cell>
          <cell r="L184" t="str">
            <v>0</v>
          </cell>
          <cell r="M184" t="str">
            <v>0</v>
          </cell>
          <cell r="N184" t="str">
            <v>0</v>
          </cell>
          <cell r="O184" t="str">
            <v>1</v>
          </cell>
          <cell r="P184" t="str">
            <v>未退休</v>
          </cell>
          <cell r="Q184">
            <v>3245.4</v>
          </cell>
        </row>
        <row r="185">
          <cell r="B185" t="str">
            <v>徐梦</v>
          </cell>
          <cell r="C185" t="str">
            <v>202109</v>
          </cell>
          <cell r="D185" t="str">
            <v>202109</v>
          </cell>
          <cell r="E185" t="str">
            <v>企业养老保险</v>
          </cell>
          <cell r="F185" t="str">
            <v>正常应缴</v>
          </cell>
          <cell r="G185" t="str">
            <v>3245.4</v>
          </cell>
          <cell r="H185" t="str">
            <v>259.63</v>
          </cell>
          <cell r="I185" t="str">
            <v>259.63</v>
          </cell>
          <cell r="J185" t="str">
            <v>0</v>
          </cell>
          <cell r="K185" t="str">
            <v>0</v>
          </cell>
          <cell r="L185" t="str">
            <v>0</v>
          </cell>
          <cell r="M185" t="str">
            <v>0</v>
          </cell>
          <cell r="N185" t="str">
            <v>0</v>
          </cell>
          <cell r="O185" t="str">
            <v>1</v>
          </cell>
          <cell r="P185" t="str">
            <v>未退休</v>
          </cell>
          <cell r="Q185">
            <v>3245.4</v>
          </cell>
        </row>
        <row r="186">
          <cell r="B186" t="str">
            <v>刘谕鑫</v>
          </cell>
          <cell r="C186" t="str">
            <v>202109</v>
          </cell>
          <cell r="D186" t="str">
            <v>202109</v>
          </cell>
          <cell r="E186" t="str">
            <v>企业养老保险</v>
          </cell>
          <cell r="F186" t="str">
            <v>正常应缴</v>
          </cell>
          <cell r="G186" t="str">
            <v>3245.4</v>
          </cell>
          <cell r="H186" t="str">
            <v>259.63</v>
          </cell>
          <cell r="I186" t="str">
            <v>259.63</v>
          </cell>
          <cell r="J186" t="str">
            <v>0</v>
          </cell>
          <cell r="K186" t="str">
            <v>0</v>
          </cell>
          <cell r="L186" t="str">
            <v>0</v>
          </cell>
          <cell r="M186" t="str">
            <v>0</v>
          </cell>
          <cell r="N186" t="str">
            <v>0</v>
          </cell>
          <cell r="O186" t="str">
            <v>1</v>
          </cell>
          <cell r="P186" t="str">
            <v>未退休</v>
          </cell>
          <cell r="Q186">
            <v>3245.4</v>
          </cell>
        </row>
        <row r="187">
          <cell r="B187" t="str">
            <v>张秀荣</v>
          </cell>
          <cell r="C187" t="str">
            <v>202109</v>
          </cell>
          <cell r="D187" t="str">
            <v>202109</v>
          </cell>
          <cell r="E187" t="str">
            <v>企业养老保险</v>
          </cell>
          <cell r="F187" t="str">
            <v>正常应缴</v>
          </cell>
          <cell r="G187" t="str">
            <v>3245.4</v>
          </cell>
          <cell r="H187" t="str">
            <v>259.63</v>
          </cell>
          <cell r="I187" t="str">
            <v>259.63</v>
          </cell>
          <cell r="J187" t="str">
            <v>0</v>
          </cell>
          <cell r="K187" t="str">
            <v>0</v>
          </cell>
          <cell r="L187" t="str">
            <v>0</v>
          </cell>
          <cell r="M187" t="str">
            <v>0</v>
          </cell>
          <cell r="N187" t="str">
            <v>0</v>
          </cell>
          <cell r="O187" t="str">
            <v>1</v>
          </cell>
          <cell r="P187" t="str">
            <v>未退休</v>
          </cell>
          <cell r="Q187">
            <v>3245.4</v>
          </cell>
        </row>
        <row r="188">
          <cell r="B188" t="str">
            <v>孙桂平</v>
          </cell>
          <cell r="C188" t="str">
            <v>202109</v>
          </cell>
          <cell r="D188" t="str">
            <v>202109</v>
          </cell>
          <cell r="E188" t="str">
            <v>企业养老保险</v>
          </cell>
          <cell r="F188" t="str">
            <v>正常应缴</v>
          </cell>
          <cell r="G188" t="str">
            <v>3245.4</v>
          </cell>
          <cell r="H188" t="str">
            <v>259.63</v>
          </cell>
          <cell r="I188" t="str">
            <v>259.63</v>
          </cell>
          <cell r="J188" t="str">
            <v>0</v>
          </cell>
          <cell r="K188" t="str">
            <v>0</v>
          </cell>
          <cell r="L188" t="str">
            <v>0</v>
          </cell>
          <cell r="M188" t="str">
            <v>0</v>
          </cell>
          <cell r="N188" t="str">
            <v>0</v>
          </cell>
          <cell r="O188" t="str">
            <v>1</v>
          </cell>
          <cell r="P188" t="str">
            <v>未退休</v>
          </cell>
          <cell r="Q188">
            <v>3245.4</v>
          </cell>
        </row>
        <row r="189">
          <cell r="B189" t="str">
            <v>陈自铅</v>
          </cell>
          <cell r="C189" t="str">
            <v>202109</v>
          </cell>
          <cell r="D189" t="str">
            <v>202109</v>
          </cell>
          <cell r="E189" t="str">
            <v>企业养老保险</v>
          </cell>
          <cell r="F189" t="str">
            <v>正常应缴</v>
          </cell>
          <cell r="G189" t="str">
            <v>3245.4</v>
          </cell>
          <cell r="H189" t="str">
            <v>259.63</v>
          </cell>
          <cell r="I189" t="str">
            <v>259.63</v>
          </cell>
          <cell r="J189" t="str">
            <v>0</v>
          </cell>
          <cell r="K189" t="str">
            <v>0</v>
          </cell>
          <cell r="L189" t="str">
            <v>0</v>
          </cell>
          <cell r="M189" t="str">
            <v>0</v>
          </cell>
          <cell r="N189" t="str">
            <v>0</v>
          </cell>
          <cell r="O189" t="str">
            <v>1</v>
          </cell>
          <cell r="P189" t="str">
            <v>未退休</v>
          </cell>
          <cell r="Q189">
            <v>3245.4</v>
          </cell>
        </row>
        <row r="190">
          <cell r="B190" t="str">
            <v>张琳</v>
          </cell>
          <cell r="C190" t="str">
            <v>202109</v>
          </cell>
          <cell r="D190" t="str">
            <v>202109</v>
          </cell>
          <cell r="E190" t="str">
            <v>企业养老保险</v>
          </cell>
          <cell r="F190" t="str">
            <v>正常应缴</v>
          </cell>
          <cell r="G190" t="str">
            <v>3245.4</v>
          </cell>
          <cell r="H190" t="str">
            <v>259.63</v>
          </cell>
          <cell r="I190" t="str">
            <v>259.63</v>
          </cell>
          <cell r="J190" t="str">
            <v>0</v>
          </cell>
          <cell r="K190" t="str">
            <v>0</v>
          </cell>
          <cell r="L190" t="str">
            <v>0</v>
          </cell>
          <cell r="M190" t="str">
            <v>0</v>
          </cell>
          <cell r="N190" t="str">
            <v>0</v>
          </cell>
          <cell r="O190" t="str">
            <v>1</v>
          </cell>
          <cell r="P190" t="str">
            <v>未退休</v>
          </cell>
          <cell r="Q190">
            <v>3245.4</v>
          </cell>
        </row>
        <row r="191">
          <cell r="B191" t="str">
            <v>李博阳</v>
          </cell>
          <cell r="C191" t="str">
            <v>202109</v>
          </cell>
          <cell r="D191" t="str">
            <v>202109</v>
          </cell>
          <cell r="E191" t="str">
            <v>企业养老保险</v>
          </cell>
          <cell r="F191" t="str">
            <v>正常应缴</v>
          </cell>
          <cell r="G191" t="str">
            <v>3245.4</v>
          </cell>
          <cell r="H191" t="str">
            <v>259.63</v>
          </cell>
          <cell r="I191" t="str">
            <v>259.63</v>
          </cell>
          <cell r="J191" t="str">
            <v>0</v>
          </cell>
          <cell r="K191" t="str">
            <v>0</v>
          </cell>
          <cell r="L191" t="str">
            <v>0</v>
          </cell>
          <cell r="M191" t="str">
            <v>0</v>
          </cell>
          <cell r="N191" t="str">
            <v>0</v>
          </cell>
          <cell r="O191" t="str">
            <v>1</v>
          </cell>
          <cell r="P191" t="str">
            <v>未退休</v>
          </cell>
          <cell r="Q191">
            <v>3245.4</v>
          </cell>
        </row>
        <row r="192">
          <cell r="B192" t="str">
            <v>刘二平</v>
          </cell>
          <cell r="C192" t="str">
            <v>202109</v>
          </cell>
          <cell r="D192" t="str">
            <v>202109</v>
          </cell>
          <cell r="E192" t="str">
            <v>企业养老保险</v>
          </cell>
          <cell r="F192" t="str">
            <v>正常应缴</v>
          </cell>
          <cell r="G192" t="str">
            <v>3245.4</v>
          </cell>
          <cell r="H192" t="str">
            <v>259.63</v>
          </cell>
          <cell r="I192" t="str">
            <v>259.63</v>
          </cell>
          <cell r="J192" t="str">
            <v>0</v>
          </cell>
          <cell r="K192" t="str">
            <v>0</v>
          </cell>
          <cell r="L192" t="str">
            <v>0</v>
          </cell>
          <cell r="M192" t="str">
            <v>0</v>
          </cell>
          <cell r="N192" t="str">
            <v>0</v>
          </cell>
          <cell r="O192" t="str">
            <v>1</v>
          </cell>
          <cell r="P192" t="str">
            <v>未退休</v>
          </cell>
          <cell r="Q192">
            <v>3245.4</v>
          </cell>
        </row>
        <row r="193">
          <cell r="B193" t="str">
            <v>王河敏</v>
          </cell>
          <cell r="C193" t="str">
            <v>202109</v>
          </cell>
          <cell r="D193" t="str">
            <v>202109</v>
          </cell>
          <cell r="E193" t="str">
            <v>企业养老保险</v>
          </cell>
          <cell r="F193" t="str">
            <v>正常应缴</v>
          </cell>
          <cell r="G193" t="str">
            <v>3245.4</v>
          </cell>
          <cell r="H193" t="str">
            <v>259.63</v>
          </cell>
          <cell r="I193" t="str">
            <v>259.63</v>
          </cell>
          <cell r="J193" t="str">
            <v>0</v>
          </cell>
          <cell r="K193" t="str">
            <v>0</v>
          </cell>
          <cell r="L193" t="str">
            <v>0</v>
          </cell>
          <cell r="M193" t="str">
            <v>0</v>
          </cell>
          <cell r="N193" t="str">
            <v>0</v>
          </cell>
          <cell r="O193" t="str">
            <v>1</v>
          </cell>
          <cell r="P193" t="str">
            <v>未退休</v>
          </cell>
          <cell r="Q193">
            <v>3245.4</v>
          </cell>
        </row>
        <row r="194">
          <cell r="B194" t="str">
            <v>赵亚帅</v>
          </cell>
          <cell r="C194" t="str">
            <v>202109</v>
          </cell>
          <cell r="D194" t="str">
            <v>202109</v>
          </cell>
          <cell r="E194" t="str">
            <v>企业养老保险</v>
          </cell>
          <cell r="F194" t="str">
            <v>正常应缴</v>
          </cell>
          <cell r="G194" t="str">
            <v>3245.4</v>
          </cell>
          <cell r="H194" t="str">
            <v>259.63</v>
          </cell>
          <cell r="I194" t="str">
            <v>259.63</v>
          </cell>
          <cell r="J194" t="str">
            <v>0</v>
          </cell>
          <cell r="K194" t="str">
            <v>0</v>
          </cell>
          <cell r="L194" t="str">
            <v>0</v>
          </cell>
          <cell r="M194" t="str">
            <v>0</v>
          </cell>
          <cell r="N194" t="str">
            <v>0</v>
          </cell>
          <cell r="O194" t="str">
            <v>1</v>
          </cell>
          <cell r="P194" t="str">
            <v>未退休</v>
          </cell>
          <cell r="Q194">
            <v>3245.4</v>
          </cell>
        </row>
        <row r="195">
          <cell r="B195" t="str">
            <v>赵世敏</v>
          </cell>
          <cell r="C195" t="str">
            <v>202109</v>
          </cell>
          <cell r="D195" t="str">
            <v>202109</v>
          </cell>
          <cell r="E195" t="str">
            <v>企业养老保险</v>
          </cell>
          <cell r="F195" t="str">
            <v>正常应缴</v>
          </cell>
          <cell r="G195" t="str">
            <v>3245.4</v>
          </cell>
          <cell r="H195" t="str">
            <v>259.63</v>
          </cell>
          <cell r="I195" t="str">
            <v>259.63</v>
          </cell>
          <cell r="J195" t="str">
            <v>0</v>
          </cell>
          <cell r="K195" t="str">
            <v>0</v>
          </cell>
          <cell r="L195" t="str">
            <v>0</v>
          </cell>
          <cell r="M195" t="str">
            <v>0</v>
          </cell>
          <cell r="N195" t="str">
            <v>0</v>
          </cell>
          <cell r="O195" t="str">
            <v>1</v>
          </cell>
          <cell r="P195" t="str">
            <v>未退休</v>
          </cell>
          <cell r="Q195">
            <v>3245.4</v>
          </cell>
        </row>
        <row r="196">
          <cell r="B196" t="str">
            <v>董凤海</v>
          </cell>
          <cell r="C196" t="str">
            <v>202109</v>
          </cell>
          <cell r="D196" t="str">
            <v>202109</v>
          </cell>
          <cell r="E196" t="str">
            <v>企业养老保险</v>
          </cell>
          <cell r="F196" t="str">
            <v>正常应缴</v>
          </cell>
          <cell r="G196" t="str">
            <v>3245.4</v>
          </cell>
          <cell r="H196" t="str">
            <v>259.63</v>
          </cell>
          <cell r="I196" t="str">
            <v>259.63</v>
          </cell>
          <cell r="J196" t="str">
            <v>0</v>
          </cell>
          <cell r="K196" t="str">
            <v>0</v>
          </cell>
          <cell r="L196" t="str">
            <v>0</v>
          </cell>
          <cell r="M196" t="str">
            <v>0</v>
          </cell>
          <cell r="N196" t="str">
            <v>0</v>
          </cell>
          <cell r="O196" t="str">
            <v>1</v>
          </cell>
          <cell r="P196" t="str">
            <v>未退休</v>
          </cell>
          <cell r="Q196">
            <v>3245.4</v>
          </cell>
        </row>
        <row r="197">
          <cell r="B197" t="str">
            <v>范淑菁</v>
          </cell>
          <cell r="C197" t="str">
            <v>202109</v>
          </cell>
          <cell r="D197" t="str">
            <v>202109</v>
          </cell>
          <cell r="E197" t="str">
            <v>企业养老保险</v>
          </cell>
          <cell r="F197" t="str">
            <v>正常应缴</v>
          </cell>
          <cell r="G197" t="str">
            <v>3245.4</v>
          </cell>
          <cell r="H197" t="str">
            <v>259.63</v>
          </cell>
          <cell r="I197" t="str">
            <v>259.63</v>
          </cell>
          <cell r="J197" t="str">
            <v>0</v>
          </cell>
          <cell r="K197" t="str">
            <v>0</v>
          </cell>
          <cell r="L197" t="str">
            <v>0</v>
          </cell>
          <cell r="M197" t="str">
            <v>0</v>
          </cell>
          <cell r="N197" t="str">
            <v>0</v>
          </cell>
          <cell r="O197" t="str">
            <v>1</v>
          </cell>
          <cell r="P197" t="str">
            <v>未退休</v>
          </cell>
          <cell r="Q197">
            <v>3245.4</v>
          </cell>
        </row>
        <row r="198">
          <cell r="B198" t="str">
            <v>刘帅军</v>
          </cell>
          <cell r="C198" t="str">
            <v>202109</v>
          </cell>
          <cell r="D198" t="str">
            <v>202109</v>
          </cell>
          <cell r="E198" t="str">
            <v>企业养老保险</v>
          </cell>
          <cell r="F198" t="str">
            <v>正常应缴</v>
          </cell>
          <cell r="G198" t="str">
            <v>3245.4</v>
          </cell>
          <cell r="H198" t="str">
            <v>259.63</v>
          </cell>
          <cell r="I198" t="str">
            <v>259.63</v>
          </cell>
          <cell r="J198" t="str">
            <v>0</v>
          </cell>
          <cell r="K198" t="str">
            <v>0</v>
          </cell>
          <cell r="L198" t="str">
            <v>0</v>
          </cell>
          <cell r="M198" t="str">
            <v>0</v>
          </cell>
          <cell r="N198" t="str">
            <v>0</v>
          </cell>
          <cell r="O198" t="str">
            <v>1</v>
          </cell>
          <cell r="P198" t="str">
            <v>未退休</v>
          </cell>
          <cell r="Q198">
            <v>3245.4</v>
          </cell>
        </row>
        <row r="199">
          <cell r="B199" t="str">
            <v>朱长青</v>
          </cell>
          <cell r="C199" t="str">
            <v>202109</v>
          </cell>
          <cell r="D199" t="str">
            <v>202109</v>
          </cell>
          <cell r="E199" t="str">
            <v>企业养老保险</v>
          </cell>
          <cell r="F199" t="str">
            <v>正常应缴</v>
          </cell>
          <cell r="G199" t="str">
            <v>3245.4</v>
          </cell>
          <cell r="H199" t="str">
            <v>259.63</v>
          </cell>
          <cell r="I199" t="str">
            <v>259.63</v>
          </cell>
          <cell r="J199" t="str">
            <v>0</v>
          </cell>
          <cell r="K199" t="str">
            <v>0</v>
          </cell>
          <cell r="L199" t="str">
            <v>0</v>
          </cell>
          <cell r="M199" t="str">
            <v>0</v>
          </cell>
          <cell r="N199" t="str">
            <v>0</v>
          </cell>
          <cell r="O199" t="str">
            <v>1</v>
          </cell>
          <cell r="P199" t="str">
            <v>未退休</v>
          </cell>
          <cell r="Q199">
            <v>3245.4</v>
          </cell>
        </row>
        <row r="200">
          <cell r="B200" t="str">
            <v>吴红红</v>
          </cell>
          <cell r="C200" t="str">
            <v>202109</v>
          </cell>
          <cell r="D200" t="str">
            <v>202109</v>
          </cell>
          <cell r="E200" t="str">
            <v>企业养老保险</v>
          </cell>
          <cell r="F200" t="str">
            <v>正常应缴</v>
          </cell>
          <cell r="G200" t="str">
            <v>3245.4</v>
          </cell>
          <cell r="H200" t="str">
            <v>259.63</v>
          </cell>
          <cell r="I200" t="str">
            <v>259.63</v>
          </cell>
          <cell r="J200" t="str">
            <v>0</v>
          </cell>
          <cell r="K200" t="str">
            <v>0</v>
          </cell>
          <cell r="L200" t="str">
            <v>0</v>
          </cell>
          <cell r="M200" t="str">
            <v>0</v>
          </cell>
          <cell r="N200" t="str">
            <v>0</v>
          </cell>
          <cell r="O200" t="str">
            <v>1</v>
          </cell>
          <cell r="P200" t="str">
            <v>未退休</v>
          </cell>
          <cell r="Q200">
            <v>3245.4</v>
          </cell>
        </row>
        <row r="201">
          <cell r="B201" t="str">
            <v>云荣娟</v>
          </cell>
          <cell r="C201" t="str">
            <v>202109</v>
          </cell>
          <cell r="D201" t="str">
            <v>202109</v>
          </cell>
          <cell r="E201" t="str">
            <v>企业养老保险</v>
          </cell>
          <cell r="F201" t="str">
            <v>正常应缴</v>
          </cell>
          <cell r="G201" t="str">
            <v>3820</v>
          </cell>
          <cell r="H201" t="str">
            <v>305.6</v>
          </cell>
          <cell r="I201" t="str">
            <v>305.6</v>
          </cell>
          <cell r="J201" t="str">
            <v>0</v>
          </cell>
          <cell r="K201" t="str">
            <v>0</v>
          </cell>
          <cell r="L201" t="str">
            <v>0</v>
          </cell>
          <cell r="M201" t="str">
            <v>0</v>
          </cell>
          <cell r="N201" t="str">
            <v>0</v>
          </cell>
          <cell r="O201" t="str">
            <v>1</v>
          </cell>
          <cell r="P201" t="str">
            <v>未退休</v>
          </cell>
          <cell r="Q201">
            <v>3820</v>
          </cell>
        </row>
        <row r="202">
          <cell r="B202" t="str">
            <v>张立霞</v>
          </cell>
          <cell r="C202" t="str">
            <v>202109</v>
          </cell>
          <cell r="D202" t="str">
            <v>202109</v>
          </cell>
          <cell r="E202" t="str">
            <v>企业养老保险</v>
          </cell>
          <cell r="F202" t="str">
            <v>正常应缴</v>
          </cell>
          <cell r="G202" t="str">
            <v>3245.4</v>
          </cell>
          <cell r="H202" t="str">
            <v>259.63</v>
          </cell>
          <cell r="I202" t="str">
            <v>259.63</v>
          </cell>
          <cell r="J202" t="str">
            <v>0</v>
          </cell>
          <cell r="K202" t="str">
            <v>0</v>
          </cell>
          <cell r="L202" t="str">
            <v>0</v>
          </cell>
          <cell r="M202" t="str">
            <v>0</v>
          </cell>
          <cell r="N202" t="str">
            <v>0</v>
          </cell>
          <cell r="O202" t="str">
            <v>1</v>
          </cell>
          <cell r="P202" t="str">
            <v>未退休</v>
          </cell>
          <cell r="Q202">
            <v>3245.4</v>
          </cell>
        </row>
        <row r="203">
          <cell r="B203" t="str">
            <v>张娜娜</v>
          </cell>
          <cell r="C203" t="str">
            <v>202109</v>
          </cell>
          <cell r="D203" t="str">
            <v>202109</v>
          </cell>
          <cell r="E203" t="str">
            <v>企业养老保险</v>
          </cell>
          <cell r="F203" t="str">
            <v>正常应缴</v>
          </cell>
          <cell r="G203" t="str">
            <v>3245.4</v>
          </cell>
          <cell r="H203" t="str">
            <v>259.63</v>
          </cell>
          <cell r="I203" t="str">
            <v>259.63</v>
          </cell>
          <cell r="J203" t="str">
            <v>0</v>
          </cell>
          <cell r="K203" t="str">
            <v>0</v>
          </cell>
          <cell r="L203" t="str">
            <v>0</v>
          </cell>
          <cell r="M203" t="str">
            <v>0</v>
          </cell>
          <cell r="N203" t="str">
            <v>0</v>
          </cell>
          <cell r="O203" t="str">
            <v>1</v>
          </cell>
          <cell r="P203" t="str">
            <v>未退休</v>
          </cell>
          <cell r="Q203">
            <v>3245.4</v>
          </cell>
        </row>
        <row r="204">
          <cell r="B204" t="str">
            <v>王冠文</v>
          </cell>
          <cell r="C204" t="str">
            <v>202109</v>
          </cell>
          <cell r="D204" t="str">
            <v>202109</v>
          </cell>
          <cell r="E204" t="str">
            <v>企业养老保险</v>
          </cell>
          <cell r="F204" t="str">
            <v>正常应缴</v>
          </cell>
          <cell r="G204" t="str">
            <v>3245.4</v>
          </cell>
          <cell r="H204" t="str">
            <v>259.63</v>
          </cell>
          <cell r="I204" t="str">
            <v>259.63</v>
          </cell>
          <cell r="J204" t="str">
            <v>0</v>
          </cell>
          <cell r="K204" t="str">
            <v>0</v>
          </cell>
          <cell r="L204" t="str">
            <v>0</v>
          </cell>
          <cell r="M204" t="str">
            <v>0</v>
          </cell>
          <cell r="N204" t="str">
            <v>0</v>
          </cell>
          <cell r="O204" t="str">
            <v>1</v>
          </cell>
          <cell r="P204" t="str">
            <v>未退休</v>
          </cell>
          <cell r="Q204">
            <v>3245.4</v>
          </cell>
        </row>
        <row r="205">
          <cell r="B205" t="str">
            <v>蔺元元</v>
          </cell>
          <cell r="C205" t="str">
            <v>202109</v>
          </cell>
          <cell r="D205" t="str">
            <v>202109</v>
          </cell>
          <cell r="E205" t="str">
            <v>企业养老保险</v>
          </cell>
          <cell r="F205" t="str">
            <v>正常应缴</v>
          </cell>
          <cell r="G205" t="str">
            <v>3245.4</v>
          </cell>
          <cell r="H205" t="str">
            <v>259.63</v>
          </cell>
          <cell r="I205" t="str">
            <v>259.63</v>
          </cell>
          <cell r="J205" t="str">
            <v>0</v>
          </cell>
          <cell r="K205" t="str">
            <v>0</v>
          </cell>
          <cell r="L205" t="str">
            <v>0</v>
          </cell>
          <cell r="M205" t="str">
            <v>0</v>
          </cell>
          <cell r="N205" t="str">
            <v>0</v>
          </cell>
          <cell r="O205" t="str">
            <v>1</v>
          </cell>
          <cell r="P205" t="str">
            <v>未退休</v>
          </cell>
          <cell r="Q205">
            <v>3245.4</v>
          </cell>
        </row>
        <row r="206">
          <cell r="B206" t="str">
            <v>李芳慧</v>
          </cell>
          <cell r="C206" t="str">
            <v>202109</v>
          </cell>
          <cell r="D206" t="str">
            <v>202109</v>
          </cell>
          <cell r="E206" t="str">
            <v>企业养老保险</v>
          </cell>
          <cell r="F206" t="str">
            <v>正常应缴</v>
          </cell>
          <cell r="G206" t="str">
            <v>3245.4</v>
          </cell>
          <cell r="H206" t="str">
            <v>259.63</v>
          </cell>
          <cell r="I206" t="str">
            <v>259.63</v>
          </cell>
          <cell r="J206" t="str">
            <v>0</v>
          </cell>
          <cell r="K206" t="str">
            <v>0</v>
          </cell>
          <cell r="L206" t="str">
            <v>0</v>
          </cell>
          <cell r="M206" t="str">
            <v>0</v>
          </cell>
          <cell r="N206" t="str">
            <v>0</v>
          </cell>
          <cell r="O206" t="str">
            <v>1</v>
          </cell>
          <cell r="P206" t="str">
            <v>未退休</v>
          </cell>
          <cell r="Q206">
            <v>3245.4</v>
          </cell>
        </row>
        <row r="207">
          <cell r="B207" t="str">
            <v>刘阔阔</v>
          </cell>
          <cell r="C207" t="str">
            <v>202109</v>
          </cell>
          <cell r="D207" t="str">
            <v>202109</v>
          </cell>
          <cell r="E207" t="str">
            <v>企业养老保险</v>
          </cell>
          <cell r="F207" t="str">
            <v>正常应缴</v>
          </cell>
          <cell r="G207" t="str">
            <v>3245.4</v>
          </cell>
          <cell r="H207" t="str">
            <v>259.63</v>
          </cell>
          <cell r="I207" t="str">
            <v>259.63</v>
          </cell>
          <cell r="J207" t="str">
            <v>0</v>
          </cell>
          <cell r="K207" t="str">
            <v>0</v>
          </cell>
          <cell r="L207" t="str">
            <v>0</v>
          </cell>
          <cell r="M207" t="str">
            <v>0</v>
          </cell>
          <cell r="N207" t="str">
            <v>0</v>
          </cell>
          <cell r="O207" t="str">
            <v>1</v>
          </cell>
          <cell r="P207" t="str">
            <v>未退休</v>
          </cell>
          <cell r="Q207">
            <v>3245.4</v>
          </cell>
        </row>
        <row r="208">
          <cell r="B208" t="str">
            <v>张文昌</v>
          </cell>
          <cell r="C208" t="str">
            <v>202109</v>
          </cell>
          <cell r="D208" t="str">
            <v>202109</v>
          </cell>
          <cell r="E208" t="str">
            <v>企业养老保险</v>
          </cell>
          <cell r="F208" t="str">
            <v>正常应缴</v>
          </cell>
          <cell r="G208" t="str">
            <v>3820</v>
          </cell>
          <cell r="H208" t="str">
            <v>305.6</v>
          </cell>
          <cell r="I208" t="str">
            <v>305.6</v>
          </cell>
          <cell r="J208" t="str">
            <v>0</v>
          </cell>
          <cell r="K208" t="str">
            <v>0</v>
          </cell>
          <cell r="L208" t="str">
            <v>0</v>
          </cell>
          <cell r="M208" t="str">
            <v>0</v>
          </cell>
          <cell r="N208" t="str">
            <v>0</v>
          </cell>
          <cell r="O208" t="str">
            <v>1</v>
          </cell>
          <cell r="P208" t="str">
            <v>未退休</v>
          </cell>
          <cell r="Q208">
            <v>3820</v>
          </cell>
        </row>
        <row r="209">
          <cell r="B209" t="str">
            <v>董宪庆</v>
          </cell>
          <cell r="C209" t="str">
            <v>202109</v>
          </cell>
          <cell r="D209" t="str">
            <v>202109</v>
          </cell>
          <cell r="E209" t="str">
            <v>企业养老保险</v>
          </cell>
          <cell r="F209" t="str">
            <v>正常应缴</v>
          </cell>
          <cell r="G209" t="str">
            <v>3245.4</v>
          </cell>
          <cell r="H209" t="str">
            <v>259.63</v>
          </cell>
          <cell r="I209" t="str">
            <v>259.63</v>
          </cell>
          <cell r="J209" t="str">
            <v>0</v>
          </cell>
          <cell r="K209" t="str">
            <v>0</v>
          </cell>
          <cell r="L209" t="str">
            <v>0</v>
          </cell>
          <cell r="M209" t="str">
            <v>0</v>
          </cell>
          <cell r="N209" t="str">
            <v>0</v>
          </cell>
          <cell r="O209" t="str">
            <v>1</v>
          </cell>
          <cell r="P209" t="str">
            <v>未退休</v>
          </cell>
          <cell r="Q209">
            <v>3245.4</v>
          </cell>
        </row>
        <row r="210">
          <cell r="B210" t="str">
            <v>刘思含</v>
          </cell>
          <cell r="C210" t="str">
            <v>202109</v>
          </cell>
          <cell r="D210" t="str">
            <v>202109</v>
          </cell>
          <cell r="E210" t="str">
            <v>企业养老保险</v>
          </cell>
          <cell r="F210" t="str">
            <v>正常应缴</v>
          </cell>
          <cell r="G210" t="str">
            <v>3245.4</v>
          </cell>
          <cell r="H210" t="str">
            <v>259.63</v>
          </cell>
          <cell r="I210" t="str">
            <v>259.63</v>
          </cell>
          <cell r="J210" t="str">
            <v>0</v>
          </cell>
          <cell r="K210" t="str">
            <v>0</v>
          </cell>
          <cell r="L210" t="str">
            <v>0</v>
          </cell>
          <cell r="M210" t="str">
            <v>0</v>
          </cell>
          <cell r="N210" t="str">
            <v>0</v>
          </cell>
          <cell r="O210" t="str">
            <v>1</v>
          </cell>
          <cell r="P210" t="str">
            <v>未退休</v>
          </cell>
          <cell r="Q210">
            <v>3245.4</v>
          </cell>
        </row>
        <row r="211">
          <cell r="B211" t="str">
            <v>董岗生</v>
          </cell>
          <cell r="C211" t="str">
            <v>202109</v>
          </cell>
          <cell r="D211" t="str">
            <v>202109</v>
          </cell>
          <cell r="E211" t="str">
            <v>企业养老保险</v>
          </cell>
          <cell r="F211" t="str">
            <v>正常应缴</v>
          </cell>
          <cell r="G211" t="str">
            <v>3820</v>
          </cell>
          <cell r="H211" t="str">
            <v>305.6</v>
          </cell>
          <cell r="I211" t="str">
            <v>305.6</v>
          </cell>
          <cell r="J211" t="str">
            <v>0</v>
          </cell>
          <cell r="K211" t="str">
            <v>0</v>
          </cell>
          <cell r="L211" t="str">
            <v>0</v>
          </cell>
          <cell r="M211" t="str">
            <v>0</v>
          </cell>
          <cell r="N211" t="str">
            <v>0</v>
          </cell>
          <cell r="O211" t="str">
            <v>1</v>
          </cell>
          <cell r="P211" t="str">
            <v>未退休</v>
          </cell>
          <cell r="Q211">
            <v>3820</v>
          </cell>
        </row>
        <row r="212">
          <cell r="B212" t="str">
            <v>赵玉臣</v>
          </cell>
          <cell r="C212" t="str">
            <v>202109</v>
          </cell>
          <cell r="D212" t="str">
            <v>202109</v>
          </cell>
          <cell r="E212" t="str">
            <v>企业养老保险</v>
          </cell>
          <cell r="F212" t="str">
            <v>正常应缴</v>
          </cell>
          <cell r="G212" t="str">
            <v>3820</v>
          </cell>
          <cell r="H212" t="str">
            <v>305.6</v>
          </cell>
          <cell r="I212" t="str">
            <v>305.6</v>
          </cell>
          <cell r="J212" t="str">
            <v>0</v>
          </cell>
          <cell r="K212" t="str">
            <v>0</v>
          </cell>
          <cell r="L212" t="str">
            <v>0</v>
          </cell>
          <cell r="M212" t="str">
            <v>0</v>
          </cell>
          <cell r="N212" t="str">
            <v>0</v>
          </cell>
          <cell r="O212" t="str">
            <v>1</v>
          </cell>
          <cell r="P212" t="str">
            <v>未退休</v>
          </cell>
          <cell r="Q212">
            <v>3820</v>
          </cell>
        </row>
        <row r="213">
          <cell r="B213" t="str">
            <v>王文乐</v>
          </cell>
          <cell r="C213" t="str">
            <v>202109</v>
          </cell>
          <cell r="D213" t="str">
            <v>202109</v>
          </cell>
          <cell r="E213" t="str">
            <v>企业养老保险</v>
          </cell>
          <cell r="F213" t="str">
            <v>正常应缴</v>
          </cell>
          <cell r="G213" t="str">
            <v>3245.4</v>
          </cell>
          <cell r="H213" t="str">
            <v>259.63</v>
          </cell>
          <cell r="I213" t="str">
            <v>259.63</v>
          </cell>
          <cell r="J213" t="str">
            <v>0</v>
          </cell>
          <cell r="K213" t="str">
            <v>0</v>
          </cell>
          <cell r="L213" t="str">
            <v>0</v>
          </cell>
          <cell r="M213" t="str">
            <v>0</v>
          </cell>
          <cell r="N213" t="str">
            <v>0</v>
          </cell>
          <cell r="O213" t="str">
            <v>1</v>
          </cell>
          <cell r="P213" t="str">
            <v>未退休</v>
          </cell>
          <cell r="Q213">
            <v>3245.4</v>
          </cell>
        </row>
        <row r="214">
          <cell r="B214" t="str">
            <v>吴如霞</v>
          </cell>
          <cell r="C214" t="str">
            <v>202109</v>
          </cell>
          <cell r="D214" t="str">
            <v>202109</v>
          </cell>
          <cell r="E214" t="str">
            <v>企业养老保险</v>
          </cell>
          <cell r="F214" t="str">
            <v>正常应缴</v>
          </cell>
          <cell r="G214" t="str">
            <v>3245.4</v>
          </cell>
          <cell r="H214" t="str">
            <v>259.63</v>
          </cell>
          <cell r="I214" t="str">
            <v>259.63</v>
          </cell>
          <cell r="J214" t="str">
            <v>0</v>
          </cell>
          <cell r="K214" t="str">
            <v>0</v>
          </cell>
          <cell r="L214" t="str">
            <v>0</v>
          </cell>
          <cell r="M214" t="str">
            <v>0</v>
          </cell>
          <cell r="N214" t="str">
            <v>0</v>
          </cell>
          <cell r="O214" t="str">
            <v>1</v>
          </cell>
          <cell r="P214" t="str">
            <v>未退休</v>
          </cell>
          <cell r="Q214">
            <v>3245.4</v>
          </cell>
        </row>
        <row r="215">
          <cell r="B215" t="str">
            <v>刘俊阁</v>
          </cell>
          <cell r="C215" t="str">
            <v>202109</v>
          </cell>
          <cell r="D215" t="str">
            <v>202109</v>
          </cell>
          <cell r="E215" t="str">
            <v>企业养老保险</v>
          </cell>
          <cell r="F215" t="str">
            <v>正常应缴</v>
          </cell>
          <cell r="G215" t="str">
            <v>3245.4</v>
          </cell>
          <cell r="H215" t="str">
            <v>259.63</v>
          </cell>
          <cell r="I215" t="str">
            <v>259.63</v>
          </cell>
          <cell r="J215" t="str">
            <v>0</v>
          </cell>
          <cell r="K215" t="str">
            <v>0</v>
          </cell>
          <cell r="L215" t="str">
            <v>0</v>
          </cell>
          <cell r="M215" t="str">
            <v>0</v>
          </cell>
          <cell r="N215" t="str">
            <v>0</v>
          </cell>
          <cell r="O215" t="str">
            <v>1</v>
          </cell>
          <cell r="P215" t="str">
            <v>未退休</v>
          </cell>
          <cell r="Q215">
            <v>3245.4</v>
          </cell>
        </row>
        <row r="216">
          <cell r="B216" t="str">
            <v>姚建坡</v>
          </cell>
          <cell r="C216" t="str">
            <v>202109</v>
          </cell>
          <cell r="D216" t="str">
            <v>202109</v>
          </cell>
          <cell r="E216" t="str">
            <v>企业养老保险</v>
          </cell>
          <cell r="F216" t="str">
            <v>正常应缴</v>
          </cell>
          <cell r="G216" t="str">
            <v>3245.4</v>
          </cell>
          <cell r="H216" t="str">
            <v>259.63</v>
          </cell>
          <cell r="I216" t="str">
            <v>259.63</v>
          </cell>
          <cell r="J216" t="str">
            <v>0</v>
          </cell>
          <cell r="K216" t="str">
            <v>0</v>
          </cell>
          <cell r="L216" t="str">
            <v>0</v>
          </cell>
          <cell r="M216" t="str">
            <v>0</v>
          </cell>
          <cell r="N216" t="str">
            <v>0</v>
          </cell>
          <cell r="O216" t="str">
            <v>1</v>
          </cell>
          <cell r="P216" t="str">
            <v>未退休</v>
          </cell>
          <cell r="Q216">
            <v>3245.4</v>
          </cell>
        </row>
        <row r="217">
          <cell r="B217" t="str">
            <v>康淑玲</v>
          </cell>
          <cell r="C217" t="str">
            <v>202109</v>
          </cell>
          <cell r="D217" t="str">
            <v>202109</v>
          </cell>
          <cell r="E217" t="str">
            <v>企业养老保险</v>
          </cell>
          <cell r="F217" t="str">
            <v>正常应缴</v>
          </cell>
          <cell r="G217" t="str">
            <v>3245.4</v>
          </cell>
          <cell r="H217" t="str">
            <v>259.63</v>
          </cell>
          <cell r="I217" t="str">
            <v>259.63</v>
          </cell>
          <cell r="J217" t="str">
            <v>0</v>
          </cell>
          <cell r="K217" t="str">
            <v>0</v>
          </cell>
          <cell r="L217" t="str">
            <v>0</v>
          </cell>
          <cell r="M217" t="str">
            <v>0</v>
          </cell>
          <cell r="N217" t="str">
            <v>0</v>
          </cell>
          <cell r="O217" t="str">
            <v>1</v>
          </cell>
          <cell r="P217" t="str">
            <v>未退休</v>
          </cell>
          <cell r="Q217">
            <v>3245.4</v>
          </cell>
        </row>
        <row r="218">
          <cell r="B218" t="str">
            <v>张亚霖</v>
          </cell>
          <cell r="C218" t="str">
            <v>202109</v>
          </cell>
          <cell r="D218" t="str">
            <v>202109</v>
          </cell>
          <cell r="E218" t="str">
            <v>企业养老保险</v>
          </cell>
          <cell r="F218" t="str">
            <v>正常应缴</v>
          </cell>
          <cell r="G218" t="str">
            <v>3245.4</v>
          </cell>
          <cell r="H218" t="str">
            <v>259.63</v>
          </cell>
          <cell r="I218" t="str">
            <v>259.63</v>
          </cell>
          <cell r="J218" t="str">
            <v>0</v>
          </cell>
          <cell r="K218" t="str">
            <v>0</v>
          </cell>
          <cell r="L218" t="str">
            <v>0</v>
          </cell>
          <cell r="M218" t="str">
            <v>0</v>
          </cell>
          <cell r="N218" t="str">
            <v>0</v>
          </cell>
          <cell r="O218" t="str">
            <v>1</v>
          </cell>
          <cell r="P218" t="str">
            <v>未退休</v>
          </cell>
          <cell r="Q218">
            <v>3245.4</v>
          </cell>
        </row>
        <row r="219">
          <cell r="B219" t="str">
            <v>王振</v>
          </cell>
          <cell r="C219" t="str">
            <v>202109</v>
          </cell>
          <cell r="D219" t="str">
            <v>202109</v>
          </cell>
          <cell r="E219" t="str">
            <v>企业养老保险</v>
          </cell>
          <cell r="F219" t="str">
            <v>正常应缴</v>
          </cell>
          <cell r="G219" t="str">
            <v>3245.4</v>
          </cell>
          <cell r="H219" t="str">
            <v>259.63</v>
          </cell>
          <cell r="I219" t="str">
            <v>259.63</v>
          </cell>
          <cell r="J219" t="str">
            <v>0</v>
          </cell>
          <cell r="K219" t="str">
            <v>0</v>
          </cell>
          <cell r="L219" t="str">
            <v>0</v>
          </cell>
          <cell r="M219" t="str">
            <v>0</v>
          </cell>
          <cell r="N219" t="str">
            <v>0</v>
          </cell>
          <cell r="O219" t="str">
            <v>1</v>
          </cell>
          <cell r="P219" t="str">
            <v>未退休</v>
          </cell>
          <cell r="Q219">
            <v>3245.4</v>
          </cell>
        </row>
        <row r="220">
          <cell r="B220" t="str">
            <v>商鹏雨</v>
          </cell>
          <cell r="C220" t="str">
            <v>202109</v>
          </cell>
          <cell r="D220" t="str">
            <v>202109</v>
          </cell>
          <cell r="E220" t="str">
            <v>企业养老保险</v>
          </cell>
          <cell r="F220" t="str">
            <v>正常应缴</v>
          </cell>
          <cell r="G220" t="str">
            <v>3245.4</v>
          </cell>
          <cell r="H220" t="str">
            <v>259.63</v>
          </cell>
          <cell r="I220" t="str">
            <v>259.63</v>
          </cell>
          <cell r="J220" t="str">
            <v>0</v>
          </cell>
          <cell r="K220" t="str">
            <v>0</v>
          </cell>
          <cell r="L220" t="str">
            <v>0</v>
          </cell>
          <cell r="M220" t="str">
            <v>0</v>
          </cell>
          <cell r="N220" t="str">
            <v>0</v>
          </cell>
          <cell r="O220" t="str">
            <v>1</v>
          </cell>
          <cell r="P220" t="str">
            <v>未退休</v>
          </cell>
          <cell r="Q220">
            <v>3245.4</v>
          </cell>
        </row>
        <row r="221">
          <cell r="B221" t="str">
            <v>朱文奇</v>
          </cell>
          <cell r="C221" t="str">
            <v>202109</v>
          </cell>
          <cell r="D221" t="str">
            <v>202109</v>
          </cell>
          <cell r="E221" t="str">
            <v>企业养老保险</v>
          </cell>
          <cell r="F221" t="str">
            <v>正常应缴</v>
          </cell>
          <cell r="G221" t="str">
            <v>3245.4</v>
          </cell>
          <cell r="H221" t="str">
            <v>259.63</v>
          </cell>
          <cell r="I221" t="str">
            <v>259.63</v>
          </cell>
          <cell r="J221" t="str">
            <v>0</v>
          </cell>
          <cell r="K221" t="str">
            <v>0</v>
          </cell>
          <cell r="L221" t="str">
            <v>0</v>
          </cell>
          <cell r="M221" t="str">
            <v>0</v>
          </cell>
          <cell r="N221" t="str">
            <v>0</v>
          </cell>
          <cell r="O221" t="str">
            <v>1</v>
          </cell>
          <cell r="P221" t="str">
            <v>未退休</v>
          </cell>
          <cell r="Q221">
            <v>3245.4</v>
          </cell>
        </row>
        <row r="222">
          <cell r="B222" t="str">
            <v>程从达</v>
          </cell>
          <cell r="C222" t="str">
            <v>202109</v>
          </cell>
          <cell r="D222" t="str">
            <v>202109</v>
          </cell>
          <cell r="E222" t="str">
            <v>企业养老保险</v>
          </cell>
          <cell r="F222" t="str">
            <v>正常应缴</v>
          </cell>
          <cell r="G222" t="str">
            <v>3245.4</v>
          </cell>
          <cell r="H222" t="str">
            <v>259.63</v>
          </cell>
          <cell r="I222" t="str">
            <v>259.63</v>
          </cell>
          <cell r="J222" t="str">
            <v>0</v>
          </cell>
          <cell r="K222" t="str">
            <v>0</v>
          </cell>
          <cell r="L222" t="str">
            <v>0</v>
          </cell>
          <cell r="M222" t="str">
            <v>0</v>
          </cell>
          <cell r="N222" t="str">
            <v>0</v>
          </cell>
          <cell r="O222" t="str">
            <v>1</v>
          </cell>
          <cell r="P222" t="str">
            <v>未退休</v>
          </cell>
          <cell r="Q222">
            <v>3245.4</v>
          </cell>
        </row>
        <row r="223">
          <cell r="B223" t="str">
            <v>于小爽</v>
          </cell>
          <cell r="C223" t="str">
            <v>202109</v>
          </cell>
          <cell r="D223" t="str">
            <v>202109</v>
          </cell>
          <cell r="E223" t="str">
            <v>企业养老保险</v>
          </cell>
          <cell r="F223" t="str">
            <v>正常应缴</v>
          </cell>
          <cell r="G223" t="str">
            <v>3245.4</v>
          </cell>
          <cell r="H223" t="str">
            <v>259.63</v>
          </cell>
          <cell r="I223" t="str">
            <v>259.63</v>
          </cell>
          <cell r="J223" t="str">
            <v>0</v>
          </cell>
          <cell r="K223" t="str">
            <v>0</v>
          </cell>
          <cell r="L223" t="str">
            <v>0</v>
          </cell>
          <cell r="M223" t="str">
            <v>0</v>
          </cell>
          <cell r="N223" t="str">
            <v>0</v>
          </cell>
          <cell r="O223" t="str">
            <v>1</v>
          </cell>
          <cell r="P223" t="str">
            <v>未退休</v>
          </cell>
          <cell r="Q223">
            <v>3245.4</v>
          </cell>
        </row>
        <row r="224">
          <cell r="B224" t="str">
            <v>刘洪霞</v>
          </cell>
          <cell r="C224" t="str">
            <v>202109</v>
          </cell>
          <cell r="D224" t="str">
            <v>202109</v>
          </cell>
          <cell r="E224" t="str">
            <v>企业养老保险</v>
          </cell>
          <cell r="F224" t="str">
            <v>正常应缴</v>
          </cell>
          <cell r="G224" t="str">
            <v>3245.4</v>
          </cell>
          <cell r="H224" t="str">
            <v>259.63</v>
          </cell>
          <cell r="I224" t="str">
            <v>259.63</v>
          </cell>
          <cell r="J224" t="str">
            <v>0</v>
          </cell>
          <cell r="K224" t="str">
            <v>0</v>
          </cell>
          <cell r="L224" t="str">
            <v>0</v>
          </cell>
          <cell r="M224" t="str">
            <v>0</v>
          </cell>
          <cell r="N224" t="str">
            <v>0</v>
          </cell>
          <cell r="O224" t="str">
            <v>1</v>
          </cell>
          <cell r="P224" t="str">
            <v>未退休</v>
          </cell>
          <cell r="Q224">
            <v>3245.4</v>
          </cell>
        </row>
        <row r="225">
          <cell r="B225" t="str">
            <v>陈淑贞</v>
          </cell>
          <cell r="C225" t="str">
            <v>202109</v>
          </cell>
          <cell r="D225" t="str">
            <v>202109</v>
          </cell>
          <cell r="E225" t="str">
            <v>企业养老保险</v>
          </cell>
          <cell r="F225" t="str">
            <v>正常应缴</v>
          </cell>
          <cell r="G225" t="str">
            <v>3245.4</v>
          </cell>
          <cell r="H225" t="str">
            <v>259.63</v>
          </cell>
          <cell r="I225" t="str">
            <v>259.63</v>
          </cell>
          <cell r="J225" t="str">
            <v>0</v>
          </cell>
          <cell r="K225" t="str">
            <v>0</v>
          </cell>
          <cell r="L225" t="str">
            <v>0</v>
          </cell>
          <cell r="M225" t="str">
            <v>0</v>
          </cell>
          <cell r="N225" t="str">
            <v>0</v>
          </cell>
          <cell r="O225" t="str">
            <v>1</v>
          </cell>
          <cell r="P225" t="str">
            <v>未退休</v>
          </cell>
          <cell r="Q225">
            <v>3245.4</v>
          </cell>
        </row>
        <row r="226">
          <cell r="B226" t="str">
            <v>张巧慧</v>
          </cell>
          <cell r="C226" t="str">
            <v>202109</v>
          </cell>
          <cell r="D226" t="str">
            <v>202109</v>
          </cell>
          <cell r="E226" t="str">
            <v>企业养老保险</v>
          </cell>
          <cell r="F226" t="str">
            <v>正常应缴</v>
          </cell>
          <cell r="G226" t="str">
            <v>3245.4</v>
          </cell>
          <cell r="H226" t="str">
            <v>259.63</v>
          </cell>
          <cell r="I226" t="str">
            <v>259.63</v>
          </cell>
          <cell r="J226" t="str">
            <v>0</v>
          </cell>
          <cell r="K226" t="str">
            <v>0</v>
          </cell>
          <cell r="L226" t="str">
            <v>0</v>
          </cell>
          <cell r="M226" t="str">
            <v>0</v>
          </cell>
          <cell r="N226" t="str">
            <v>0</v>
          </cell>
          <cell r="O226" t="str">
            <v>1</v>
          </cell>
          <cell r="P226" t="str">
            <v>未退休</v>
          </cell>
          <cell r="Q226">
            <v>3245.4</v>
          </cell>
        </row>
        <row r="227">
          <cell r="B227" t="str">
            <v>刘亚荣</v>
          </cell>
          <cell r="C227" t="str">
            <v>202109</v>
          </cell>
          <cell r="D227" t="str">
            <v>202109</v>
          </cell>
          <cell r="E227" t="str">
            <v>企业养老保险</v>
          </cell>
          <cell r="F227" t="str">
            <v>正常应缴</v>
          </cell>
          <cell r="G227" t="str">
            <v>3245.4</v>
          </cell>
          <cell r="H227" t="str">
            <v>259.63</v>
          </cell>
          <cell r="I227" t="str">
            <v>259.63</v>
          </cell>
          <cell r="J227" t="str">
            <v>0</v>
          </cell>
          <cell r="K227" t="str">
            <v>0</v>
          </cell>
          <cell r="L227" t="str">
            <v>0</v>
          </cell>
          <cell r="M227" t="str">
            <v>0</v>
          </cell>
          <cell r="N227" t="str">
            <v>0</v>
          </cell>
          <cell r="O227" t="str">
            <v>1</v>
          </cell>
          <cell r="P227" t="str">
            <v>未退休</v>
          </cell>
          <cell r="Q227">
            <v>3245.4</v>
          </cell>
        </row>
        <row r="228">
          <cell r="B228" t="str">
            <v>岳明婷</v>
          </cell>
          <cell r="C228" t="str">
            <v>202109</v>
          </cell>
          <cell r="D228" t="str">
            <v>202109</v>
          </cell>
          <cell r="E228" t="str">
            <v>企业养老保险</v>
          </cell>
          <cell r="F228" t="str">
            <v>正常应缴</v>
          </cell>
          <cell r="G228" t="str">
            <v>3245.4</v>
          </cell>
          <cell r="H228" t="str">
            <v>259.63</v>
          </cell>
          <cell r="I228" t="str">
            <v>259.63</v>
          </cell>
          <cell r="J228" t="str">
            <v>0</v>
          </cell>
          <cell r="K228" t="str">
            <v>0</v>
          </cell>
          <cell r="L228" t="str">
            <v>0</v>
          </cell>
          <cell r="M228" t="str">
            <v>0</v>
          </cell>
          <cell r="N228" t="str">
            <v>0</v>
          </cell>
          <cell r="O228" t="str">
            <v>1</v>
          </cell>
          <cell r="P228" t="str">
            <v>未退休</v>
          </cell>
          <cell r="Q228">
            <v>3245.4</v>
          </cell>
        </row>
        <row r="229">
          <cell r="B229" t="str">
            <v>高福亮</v>
          </cell>
          <cell r="C229" t="str">
            <v>202109</v>
          </cell>
          <cell r="D229" t="str">
            <v>202109</v>
          </cell>
          <cell r="E229" t="str">
            <v>企业养老保险</v>
          </cell>
          <cell r="F229" t="str">
            <v>正常应缴</v>
          </cell>
          <cell r="G229" t="str">
            <v>3245.4</v>
          </cell>
          <cell r="H229" t="str">
            <v>259.63</v>
          </cell>
          <cell r="I229" t="str">
            <v>259.63</v>
          </cell>
          <cell r="J229" t="str">
            <v>0</v>
          </cell>
          <cell r="K229" t="str">
            <v>0</v>
          </cell>
          <cell r="L229" t="str">
            <v>0</v>
          </cell>
          <cell r="M229" t="str">
            <v>0</v>
          </cell>
          <cell r="N229" t="str">
            <v>0</v>
          </cell>
          <cell r="O229" t="str">
            <v>1</v>
          </cell>
          <cell r="P229" t="str">
            <v>未退休</v>
          </cell>
          <cell r="Q229">
            <v>3245.4</v>
          </cell>
        </row>
        <row r="230">
          <cell r="B230" t="str">
            <v>于海龙</v>
          </cell>
          <cell r="C230" t="str">
            <v>202109</v>
          </cell>
          <cell r="D230" t="str">
            <v>202109</v>
          </cell>
          <cell r="E230" t="str">
            <v>企业养老保险</v>
          </cell>
          <cell r="F230" t="str">
            <v>正常应缴</v>
          </cell>
          <cell r="G230" t="str">
            <v>3245.4</v>
          </cell>
          <cell r="H230" t="str">
            <v>259.63</v>
          </cell>
          <cell r="I230" t="str">
            <v>259.63</v>
          </cell>
          <cell r="J230" t="str">
            <v>0</v>
          </cell>
          <cell r="K230" t="str">
            <v>0</v>
          </cell>
          <cell r="L230" t="str">
            <v>0</v>
          </cell>
          <cell r="M230" t="str">
            <v>0</v>
          </cell>
          <cell r="N230" t="str">
            <v>0</v>
          </cell>
          <cell r="O230" t="str">
            <v>1</v>
          </cell>
          <cell r="P230" t="str">
            <v>未退休</v>
          </cell>
          <cell r="Q230">
            <v>3245.4</v>
          </cell>
        </row>
        <row r="231">
          <cell r="B231" t="str">
            <v>李泽元</v>
          </cell>
          <cell r="C231" t="str">
            <v>202109</v>
          </cell>
          <cell r="D231" t="str">
            <v>202109</v>
          </cell>
          <cell r="E231" t="str">
            <v>企业养老保险</v>
          </cell>
          <cell r="F231" t="str">
            <v>正常应缴</v>
          </cell>
          <cell r="G231" t="str">
            <v>3245.4</v>
          </cell>
          <cell r="H231" t="str">
            <v>259.63</v>
          </cell>
          <cell r="I231" t="str">
            <v>259.63</v>
          </cell>
          <cell r="J231" t="str">
            <v>0</v>
          </cell>
          <cell r="K231" t="str">
            <v>0</v>
          </cell>
          <cell r="L231" t="str">
            <v>0</v>
          </cell>
          <cell r="M231" t="str">
            <v>0</v>
          </cell>
          <cell r="N231" t="str">
            <v>0</v>
          </cell>
          <cell r="O231" t="str">
            <v>1</v>
          </cell>
          <cell r="P231" t="str">
            <v>未退休</v>
          </cell>
          <cell r="Q231">
            <v>3245.4</v>
          </cell>
        </row>
        <row r="232">
          <cell r="B232" t="str">
            <v>刘二精</v>
          </cell>
          <cell r="C232" t="str">
            <v>202109</v>
          </cell>
          <cell r="D232" t="str">
            <v>202109</v>
          </cell>
          <cell r="E232" t="str">
            <v>企业养老保险</v>
          </cell>
          <cell r="F232" t="str">
            <v>正常应缴</v>
          </cell>
          <cell r="G232" t="str">
            <v>3245.4</v>
          </cell>
          <cell r="H232" t="str">
            <v>259.63</v>
          </cell>
          <cell r="I232" t="str">
            <v>259.63</v>
          </cell>
          <cell r="J232" t="str">
            <v>0</v>
          </cell>
          <cell r="K232" t="str">
            <v>0</v>
          </cell>
          <cell r="L232" t="str">
            <v>0</v>
          </cell>
          <cell r="M232" t="str">
            <v>0</v>
          </cell>
          <cell r="N232" t="str">
            <v>0</v>
          </cell>
          <cell r="O232" t="str">
            <v>1</v>
          </cell>
          <cell r="P232" t="str">
            <v>未退休</v>
          </cell>
          <cell r="Q232">
            <v>3245.4</v>
          </cell>
        </row>
        <row r="233">
          <cell r="B233" t="str">
            <v>张雪</v>
          </cell>
          <cell r="C233" t="str">
            <v>202109</v>
          </cell>
          <cell r="D233" t="str">
            <v>202109</v>
          </cell>
          <cell r="E233" t="str">
            <v>企业养老保险</v>
          </cell>
          <cell r="F233" t="str">
            <v>正常应缴</v>
          </cell>
          <cell r="G233" t="str">
            <v>3245.4</v>
          </cell>
          <cell r="H233" t="str">
            <v>259.63</v>
          </cell>
          <cell r="I233" t="str">
            <v>259.63</v>
          </cell>
          <cell r="J233" t="str">
            <v>0</v>
          </cell>
          <cell r="K233" t="str">
            <v>0</v>
          </cell>
          <cell r="L233" t="str">
            <v>0</v>
          </cell>
          <cell r="M233" t="str">
            <v>0</v>
          </cell>
          <cell r="N233" t="str">
            <v>0</v>
          </cell>
          <cell r="O233" t="str">
            <v>1</v>
          </cell>
          <cell r="P233" t="str">
            <v>未退休</v>
          </cell>
          <cell r="Q233">
            <v>3245.4</v>
          </cell>
        </row>
        <row r="234">
          <cell r="B234" t="str">
            <v>刘建群</v>
          </cell>
          <cell r="C234" t="str">
            <v>202109</v>
          </cell>
          <cell r="D234" t="str">
            <v>202109</v>
          </cell>
          <cell r="E234" t="str">
            <v>企业养老保险</v>
          </cell>
          <cell r="F234" t="str">
            <v>正常应缴</v>
          </cell>
          <cell r="G234" t="str">
            <v>3245.4</v>
          </cell>
          <cell r="H234" t="str">
            <v>259.63</v>
          </cell>
          <cell r="I234" t="str">
            <v>259.63</v>
          </cell>
          <cell r="J234" t="str">
            <v>0</v>
          </cell>
          <cell r="K234" t="str">
            <v>0</v>
          </cell>
          <cell r="L234" t="str">
            <v>0</v>
          </cell>
          <cell r="M234" t="str">
            <v>0</v>
          </cell>
          <cell r="N234" t="str">
            <v>0</v>
          </cell>
          <cell r="O234" t="str">
            <v>1</v>
          </cell>
          <cell r="P234" t="str">
            <v>未退休</v>
          </cell>
          <cell r="Q234">
            <v>3245.4</v>
          </cell>
        </row>
        <row r="235">
          <cell r="B235" t="str">
            <v>王萱斓</v>
          </cell>
          <cell r="C235" t="str">
            <v>202109</v>
          </cell>
          <cell r="D235" t="str">
            <v>202109</v>
          </cell>
          <cell r="E235" t="str">
            <v>企业养老保险</v>
          </cell>
          <cell r="F235" t="str">
            <v>正常应缴</v>
          </cell>
          <cell r="G235" t="str">
            <v>3245.4</v>
          </cell>
          <cell r="H235" t="str">
            <v>259.63</v>
          </cell>
          <cell r="I235" t="str">
            <v>259.63</v>
          </cell>
          <cell r="J235" t="str">
            <v>0</v>
          </cell>
          <cell r="K235" t="str">
            <v>0</v>
          </cell>
          <cell r="L235" t="str">
            <v>0</v>
          </cell>
          <cell r="M235" t="str">
            <v>0</v>
          </cell>
          <cell r="N235" t="str">
            <v>0</v>
          </cell>
          <cell r="O235" t="str">
            <v>1</v>
          </cell>
          <cell r="P235" t="str">
            <v>未退休</v>
          </cell>
          <cell r="Q235">
            <v>3245.4</v>
          </cell>
        </row>
        <row r="236">
          <cell r="B236" t="str">
            <v>王滨</v>
          </cell>
          <cell r="C236" t="str">
            <v>202109</v>
          </cell>
          <cell r="D236" t="str">
            <v>202109</v>
          </cell>
          <cell r="E236" t="str">
            <v>企业养老保险</v>
          </cell>
          <cell r="F236" t="str">
            <v>正常应缴</v>
          </cell>
          <cell r="G236" t="str">
            <v>3245.4</v>
          </cell>
          <cell r="H236" t="str">
            <v>259.63</v>
          </cell>
          <cell r="I236" t="str">
            <v>259.63</v>
          </cell>
          <cell r="J236" t="str">
            <v>0</v>
          </cell>
          <cell r="K236" t="str">
            <v>0</v>
          </cell>
          <cell r="L236" t="str">
            <v>0</v>
          </cell>
          <cell r="M236" t="str">
            <v>0</v>
          </cell>
          <cell r="N236" t="str">
            <v>0</v>
          </cell>
          <cell r="O236" t="str">
            <v>1</v>
          </cell>
          <cell r="P236" t="str">
            <v>未退休</v>
          </cell>
          <cell r="Q236">
            <v>3245.4</v>
          </cell>
        </row>
        <row r="237">
          <cell r="B237" t="str">
            <v>崔永文</v>
          </cell>
          <cell r="C237" t="str">
            <v>202109</v>
          </cell>
          <cell r="D237" t="str">
            <v>202109</v>
          </cell>
          <cell r="E237" t="str">
            <v>企业养老保险</v>
          </cell>
          <cell r="F237" t="str">
            <v>正常应缴</v>
          </cell>
          <cell r="G237" t="str">
            <v>3245.4</v>
          </cell>
          <cell r="H237" t="str">
            <v>259.63</v>
          </cell>
          <cell r="I237" t="str">
            <v>259.63</v>
          </cell>
          <cell r="J237" t="str">
            <v>0</v>
          </cell>
          <cell r="K237" t="str">
            <v>0</v>
          </cell>
          <cell r="L237" t="str">
            <v>0</v>
          </cell>
          <cell r="M237" t="str">
            <v>0</v>
          </cell>
          <cell r="N237" t="str">
            <v>0</v>
          </cell>
          <cell r="O237" t="str">
            <v>1</v>
          </cell>
          <cell r="P237" t="str">
            <v>未退休</v>
          </cell>
          <cell r="Q237">
            <v>3245.4</v>
          </cell>
        </row>
        <row r="238">
          <cell r="B238" t="str">
            <v>陈乐</v>
          </cell>
          <cell r="C238" t="str">
            <v>202109</v>
          </cell>
          <cell r="D238" t="str">
            <v>202109</v>
          </cell>
          <cell r="E238" t="str">
            <v>企业养老保险</v>
          </cell>
          <cell r="F238" t="str">
            <v>正常应缴</v>
          </cell>
          <cell r="G238" t="str">
            <v>3245.4</v>
          </cell>
          <cell r="H238" t="str">
            <v>259.63</v>
          </cell>
          <cell r="I238" t="str">
            <v>259.63</v>
          </cell>
          <cell r="J238" t="str">
            <v>0</v>
          </cell>
          <cell r="K238" t="str">
            <v>0</v>
          </cell>
          <cell r="L238" t="str">
            <v>0</v>
          </cell>
          <cell r="M238" t="str">
            <v>0</v>
          </cell>
          <cell r="N238" t="str">
            <v>0</v>
          </cell>
          <cell r="O238" t="str">
            <v>1</v>
          </cell>
          <cell r="P238" t="str">
            <v>未退休</v>
          </cell>
          <cell r="Q238">
            <v>3245.4</v>
          </cell>
        </row>
        <row r="239">
          <cell r="B239" t="str">
            <v>许嘉辉</v>
          </cell>
          <cell r="C239" t="str">
            <v>202109</v>
          </cell>
          <cell r="D239" t="str">
            <v>202109</v>
          </cell>
          <cell r="E239" t="str">
            <v>企业养老保险</v>
          </cell>
          <cell r="F239" t="str">
            <v>正常应缴</v>
          </cell>
          <cell r="G239" t="str">
            <v>3820</v>
          </cell>
          <cell r="H239" t="str">
            <v>305.6</v>
          </cell>
          <cell r="I239" t="str">
            <v>305.6</v>
          </cell>
          <cell r="J239" t="str">
            <v>0</v>
          </cell>
          <cell r="K239" t="str">
            <v>0</v>
          </cell>
          <cell r="L239" t="str">
            <v>0</v>
          </cell>
          <cell r="M239" t="str">
            <v>0</v>
          </cell>
          <cell r="N239" t="str">
            <v>0</v>
          </cell>
          <cell r="O239" t="str">
            <v>1</v>
          </cell>
          <cell r="P239" t="str">
            <v>未退休</v>
          </cell>
          <cell r="Q239">
            <v>3820</v>
          </cell>
        </row>
        <row r="240">
          <cell r="B240" t="str">
            <v>杨艳</v>
          </cell>
          <cell r="C240" t="str">
            <v>202109</v>
          </cell>
          <cell r="D240" t="str">
            <v>202109</v>
          </cell>
          <cell r="E240" t="str">
            <v>企业养老保险</v>
          </cell>
          <cell r="F240" t="str">
            <v>正常应缴</v>
          </cell>
          <cell r="G240" t="str">
            <v>3245.4</v>
          </cell>
          <cell r="H240" t="str">
            <v>259.63</v>
          </cell>
          <cell r="I240" t="str">
            <v>259.63</v>
          </cell>
          <cell r="J240" t="str">
            <v>0</v>
          </cell>
          <cell r="K240" t="str">
            <v>0</v>
          </cell>
          <cell r="L240" t="str">
            <v>0</v>
          </cell>
          <cell r="M240" t="str">
            <v>0</v>
          </cell>
          <cell r="N240" t="str">
            <v>0</v>
          </cell>
          <cell r="O240" t="str">
            <v>1</v>
          </cell>
          <cell r="P240" t="str">
            <v>未退休</v>
          </cell>
          <cell r="Q240">
            <v>3245.4</v>
          </cell>
        </row>
        <row r="241">
          <cell r="B241" t="str">
            <v>李勇</v>
          </cell>
          <cell r="C241" t="str">
            <v>202109</v>
          </cell>
          <cell r="D241" t="str">
            <v>202109</v>
          </cell>
          <cell r="E241" t="str">
            <v>企业养老保险</v>
          </cell>
          <cell r="F241" t="str">
            <v>正常应缴</v>
          </cell>
          <cell r="G241" t="str">
            <v>3245.4</v>
          </cell>
          <cell r="H241" t="str">
            <v>259.63</v>
          </cell>
          <cell r="I241" t="str">
            <v>259.63</v>
          </cell>
          <cell r="J241" t="str">
            <v>0</v>
          </cell>
          <cell r="K241" t="str">
            <v>0</v>
          </cell>
          <cell r="L241" t="str">
            <v>0</v>
          </cell>
          <cell r="M241" t="str">
            <v>0</v>
          </cell>
          <cell r="N241" t="str">
            <v>0</v>
          </cell>
          <cell r="O241" t="str">
            <v>1</v>
          </cell>
          <cell r="P241" t="str">
            <v>未退休</v>
          </cell>
          <cell r="Q241">
            <v>3245.4</v>
          </cell>
        </row>
        <row r="242">
          <cell r="B242" t="str">
            <v>刘金良</v>
          </cell>
          <cell r="C242" t="str">
            <v>202109</v>
          </cell>
          <cell r="D242" t="str">
            <v>202109</v>
          </cell>
          <cell r="E242" t="str">
            <v>企业养老保险</v>
          </cell>
          <cell r="F242" t="str">
            <v>正常应缴</v>
          </cell>
          <cell r="G242" t="str">
            <v>3245.4</v>
          </cell>
          <cell r="H242" t="str">
            <v>259.63</v>
          </cell>
          <cell r="I242" t="str">
            <v>259.63</v>
          </cell>
          <cell r="J242" t="str">
            <v>0</v>
          </cell>
          <cell r="K242" t="str">
            <v>0</v>
          </cell>
          <cell r="L242" t="str">
            <v>0</v>
          </cell>
          <cell r="M242" t="str">
            <v>0</v>
          </cell>
          <cell r="N242" t="str">
            <v>0</v>
          </cell>
          <cell r="O242" t="str">
            <v>1</v>
          </cell>
          <cell r="P242" t="str">
            <v>未退休</v>
          </cell>
          <cell r="Q242">
            <v>3245.4</v>
          </cell>
        </row>
        <row r="243">
          <cell r="B243" t="str">
            <v>刘士明</v>
          </cell>
          <cell r="C243" t="str">
            <v>202109</v>
          </cell>
          <cell r="D243" t="str">
            <v>202109</v>
          </cell>
          <cell r="E243" t="str">
            <v>企业养老保险</v>
          </cell>
          <cell r="F243" t="str">
            <v>正常应缴</v>
          </cell>
          <cell r="G243" t="str">
            <v>3245.4</v>
          </cell>
          <cell r="H243" t="str">
            <v>259.63</v>
          </cell>
          <cell r="I243" t="str">
            <v>259.63</v>
          </cell>
          <cell r="J243" t="str">
            <v>0</v>
          </cell>
          <cell r="K243" t="str">
            <v>0</v>
          </cell>
          <cell r="L243" t="str">
            <v>0</v>
          </cell>
          <cell r="M243" t="str">
            <v>0</v>
          </cell>
          <cell r="N243" t="str">
            <v>0</v>
          </cell>
          <cell r="O243" t="str">
            <v>1</v>
          </cell>
          <cell r="P243" t="str">
            <v>未退休</v>
          </cell>
          <cell r="Q243">
            <v>3245.4</v>
          </cell>
        </row>
        <row r="244">
          <cell r="B244" t="str">
            <v>张云峰</v>
          </cell>
          <cell r="C244" t="str">
            <v>202109</v>
          </cell>
          <cell r="D244" t="str">
            <v>202109</v>
          </cell>
          <cell r="E244" t="str">
            <v>企业养老保险</v>
          </cell>
          <cell r="F244" t="str">
            <v>正常应缴</v>
          </cell>
          <cell r="G244" t="str">
            <v>3245.4</v>
          </cell>
          <cell r="H244" t="str">
            <v>259.63</v>
          </cell>
          <cell r="I244" t="str">
            <v>259.63</v>
          </cell>
          <cell r="J244" t="str">
            <v>0</v>
          </cell>
          <cell r="K244" t="str">
            <v>0</v>
          </cell>
          <cell r="L244" t="str">
            <v>0</v>
          </cell>
          <cell r="M244" t="str">
            <v>0</v>
          </cell>
          <cell r="N244" t="str">
            <v>0</v>
          </cell>
          <cell r="O244" t="str">
            <v>1</v>
          </cell>
          <cell r="P244" t="str">
            <v>未退休</v>
          </cell>
          <cell r="Q244">
            <v>3245.4</v>
          </cell>
        </row>
        <row r="245">
          <cell r="B245" t="str">
            <v>李香慧</v>
          </cell>
          <cell r="C245" t="str">
            <v>202109</v>
          </cell>
          <cell r="D245" t="str">
            <v>202109</v>
          </cell>
          <cell r="E245" t="str">
            <v>企业养老保险</v>
          </cell>
          <cell r="F245" t="str">
            <v>正常应缴</v>
          </cell>
          <cell r="G245" t="str">
            <v>3245.4</v>
          </cell>
          <cell r="H245" t="str">
            <v>259.63</v>
          </cell>
          <cell r="I245" t="str">
            <v>259.63</v>
          </cell>
          <cell r="J245" t="str">
            <v>0</v>
          </cell>
          <cell r="K245" t="str">
            <v>0</v>
          </cell>
          <cell r="L245" t="str">
            <v>0</v>
          </cell>
          <cell r="M245" t="str">
            <v>0</v>
          </cell>
          <cell r="N245" t="str">
            <v>0</v>
          </cell>
          <cell r="O245" t="str">
            <v>1</v>
          </cell>
          <cell r="P245" t="str">
            <v>未退休</v>
          </cell>
          <cell r="Q245">
            <v>3245.4</v>
          </cell>
        </row>
        <row r="246">
          <cell r="B246" t="str">
            <v>孔德佳</v>
          </cell>
          <cell r="C246" t="str">
            <v>202109</v>
          </cell>
          <cell r="D246" t="str">
            <v>202109</v>
          </cell>
          <cell r="E246" t="str">
            <v>企业养老保险</v>
          </cell>
          <cell r="F246" t="str">
            <v>正常应缴</v>
          </cell>
          <cell r="G246" t="str">
            <v>3245.4</v>
          </cell>
          <cell r="H246" t="str">
            <v>259.63</v>
          </cell>
          <cell r="I246" t="str">
            <v>259.63</v>
          </cell>
          <cell r="J246" t="str">
            <v>0</v>
          </cell>
          <cell r="K246" t="str">
            <v>0</v>
          </cell>
          <cell r="L246" t="str">
            <v>0</v>
          </cell>
          <cell r="M246" t="str">
            <v>0</v>
          </cell>
          <cell r="N246" t="str">
            <v>0</v>
          </cell>
          <cell r="O246" t="str">
            <v>1</v>
          </cell>
          <cell r="P246" t="str">
            <v>未退休</v>
          </cell>
          <cell r="Q246">
            <v>3245.4</v>
          </cell>
        </row>
        <row r="247">
          <cell r="B247" t="str">
            <v>郭庆茹</v>
          </cell>
          <cell r="C247" t="str">
            <v>202109</v>
          </cell>
          <cell r="D247" t="str">
            <v>202109</v>
          </cell>
          <cell r="E247" t="str">
            <v>企业养老保险</v>
          </cell>
          <cell r="F247" t="str">
            <v>正常应缴</v>
          </cell>
          <cell r="G247" t="str">
            <v>3245.4</v>
          </cell>
          <cell r="H247" t="str">
            <v>259.63</v>
          </cell>
          <cell r="I247" t="str">
            <v>259.63</v>
          </cell>
          <cell r="J247" t="str">
            <v>0</v>
          </cell>
          <cell r="K247" t="str">
            <v>0</v>
          </cell>
          <cell r="L247" t="str">
            <v>0</v>
          </cell>
          <cell r="M247" t="str">
            <v>0</v>
          </cell>
          <cell r="N247" t="str">
            <v>0</v>
          </cell>
          <cell r="O247" t="str">
            <v>1</v>
          </cell>
          <cell r="P247" t="str">
            <v>未退休</v>
          </cell>
          <cell r="Q247">
            <v>3245.4</v>
          </cell>
        </row>
        <row r="248">
          <cell r="B248" t="str">
            <v>李贵林</v>
          </cell>
          <cell r="C248" t="str">
            <v>202109</v>
          </cell>
          <cell r="D248" t="str">
            <v>202109</v>
          </cell>
          <cell r="E248" t="str">
            <v>企业养老保险</v>
          </cell>
          <cell r="F248" t="str">
            <v>正常应缴</v>
          </cell>
          <cell r="G248" t="str">
            <v>3245.4</v>
          </cell>
          <cell r="H248" t="str">
            <v>259.63</v>
          </cell>
          <cell r="I248" t="str">
            <v>259.63</v>
          </cell>
          <cell r="J248" t="str">
            <v>0</v>
          </cell>
          <cell r="K248" t="str">
            <v>0</v>
          </cell>
          <cell r="L248" t="str">
            <v>0</v>
          </cell>
          <cell r="M248" t="str">
            <v>0</v>
          </cell>
          <cell r="N248" t="str">
            <v>0</v>
          </cell>
          <cell r="O248" t="str">
            <v>1</v>
          </cell>
          <cell r="P248" t="str">
            <v>未退休</v>
          </cell>
          <cell r="Q248">
            <v>3245.4</v>
          </cell>
        </row>
        <row r="249">
          <cell r="B249" t="str">
            <v>李泉林</v>
          </cell>
          <cell r="C249" t="str">
            <v>202109</v>
          </cell>
          <cell r="D249" t="str">
            <v>202109</v>
          </cell>
          <cell r="E249" t="str">
            <v>企业养老保险</v>
          </cell>
          <cell r="F249" t="str">
            <v>正常应缴</v>
          </cell>
          <cell r="G249" t="str">
            <v>3245.4</v>
          </cell>
          <cell r="H249" t="str">
            <v>259.63</v>
          </cell>
          <cell r="I249" t="str">
            <v>259.63</v>
          </cell>
          <cell r="J249" t="str">
            <v>0</v>
          </cell>
          <cell r="K249" t="str">
            <v>0</v>
          </cell>
          <cell r="L249" t="str">
            <v>0</v>
          </cell>
          <cell r="M249" t="str">
            <v>0</v>
          </cell>
          <cell r="N249" t="str">
            <v>0</v>
          </cell>
          <cell r="O249" t="str">
            <v>1</v>
          </cell>
          <cell r="P249" t="str">
            <v>未退休</v>
          </cell>
          <cell r="Q249">
            <v>3245.4</v>
          </cell>
        </row>
        <row r="250">
          <cell r="B250" t="str">
            <v>张峰</v>
          </cell>
          <cell r="C250" t="str">
            <v>202109</v>
          </cell>
          <cell r="D250" t="str">
            <v>202109</v>
          </cell>
          <cell r="E250" t="str">
            <v>企业养老保险</v>
          </cell>
          <cell r="F250" t="str">
            <v>正常应缴</v>
          </cell>
          <cell r="G250" t="str">
            <v>3245.4</v>
          </cell>
          <cell r="H250" t="str">
            <v>259.63</v>
          </cell>
          <cell r="I250" t="str">
            <v>259.63</v>
          </cell>
          <cell r="J250" t="str">
            <v>0</v>
          </cell>
          <cell r="K250" t="str">
            <v>0</v>
          </cell>
          <cell r="L250" t="str">
            <v>0</v>
          </cell>
          <cell r="M250" t="str">
            <v>0</v>
          </cell>
          <cell r="N250" t="str">
            <v>0</v>
          </cell>
          <cell r="O250" t="str">
            <v>1</v>
          </cell>
          <cell r="P250" t="str">
            <v>未退休</v>
          </cell>
          <cell r="Q250">
            <v>3245.4</v>
          </cell>
        </row>
        <row r="251">
          <cell r="B251" t="str">
            <v>韩丙村</v>
          </cell>
          <cell r="C251" t="str">
            <v>202109</v>
          </cell>
          <cell r="D251" t="str">
            <v>202109</v>
          </cell>
          <cell r="E251" t="str">
            <v>企业养老保险</v>
          </cell>
          <cell r="F251" t="str">
            <v>正常应缴</v>
          </cell>
          <cell r="G251" t="str">
            <v>3245.4</v>
          </cell>
          <cell r="H251" t="str">
            <v>259.63</v>
          </cell>
          <cell r="I251" t="str">
            <v>259.63</v>
          </cell>
          <cell r="J251" t="str">
            <v>0</v>
          </cell>
          <cell r="K251" t="str">
            <v>0</v>
          </cell>
          <cell r="L251" t="str">
            <v>0</v>
          </cell>
          <cell r="M251" t="str">
            <v>0</v>
          </cell>
          <cell r="N251" t="str">
            <v>0</v>
          </cell>
          <cell r="O251" t="str">
            <v>1</v>
          </cell>
          <cell r="P251" t="str">
            <v>未退休</v>
          </cell>
          <cell r="Q251">
            <v>3245.4</v>
          </cell>
        </row>
        <row r="252">
          <cell r="B252" t="str">
            <v>孙国峰</v>
          </cell>
          <cell r="C252" t="str">
            <v>202109</v>
          </cell>
          <cell r="D252" t="str">
            <v>202109</v>
          </cell>
          <cell r="E252" t="str">
            <v>企业养老保险</v>
          </cell>
          <cell r="F252" t="str">
            <v>正常应缴</v>
          </cell>
          <cell r="G252" t="str">
            <v>3245.4</v>
          </cell>
          <cell r="H252" t="str">
            <v>259.63</v>
          </cell>
          <cell r="I252" t="str">
            <v>259.63</v>
          </cell>
          <cell r="J252" t="str">
            <v>0</v>
          </cell>
          <cell r="K252" t="str">
            <v>0</v>
          </cell>
          <cell r="L252" t="str">
            <v>0</v>
          </cell>
          <cell r="M252" t="str">
            <v>0</v>
          </cell>
          <cell r="N252" t="str">
            <v>0</v>
          </cell>
          <cell r="O252" t="str">
            <v>1</v>
          </cell>
          <cell r="P252" t="str">
            <v>未退休</v>
          </cell>
          <cell r="Q252">
            <v>3245.4</v>
          </cell>
        </row>
        <row r="253">
          <cell r="B253" t="str">
            <v>赵志强</v>
          </cell>
          <cell r="C253" t="str">
            <v>202109</v>
          </cell>
          <cell r="D253" t="str">
            <v>202109</v>
          </cell>
          <cell r="E253" t="str">
            <v>企业养老保险</v>
          </cell>
          <cell r="F253" t="str">
            <v>正常应缴</v>
          </cell>
          <cell r="G253" t="str">
            <v>3820</v>
          </cell>
          <cell r="H253" t="str">
            <v>305.6</v>
          </cell>
          <cell r="I253" t="str">
            <v>305.6</v>
          </cell>
          <cell r="J253" t="str">
            <v>0</v>
          </cell>
          <cell r="K253" t="str">
            <v>0</v>
          </cell>
          <cell r="L253" t="str">
            <v>0</v>
          </cell>
          <cell r="M253" t="str">
            <v>0</v>
          </cell>
          <cell r="N253" t="str">
            <v>0</v>
          </cell>
          <cell r="O253" t="str">
            <v>1</v>
          </cell>
          <cell r="P253" t="str">
            <v>未退休</v>
          </cell>
          <cell r="Q253">
            <v>3820</v>
          </cell>
        </row>
        <row r="254">
          <cell r="B254" t="str">
            <v>张如燕</v>
          </cell>
          <cell r="C254" t="str">
            <v>202109</v>
          </cell>
          <cell r="D254" t="str">
            <v>202109</v>
          </cell>
          <cell r="E254" t="str">
            <v>企业养老保险</v>
          </cell>
          <cell r="F254" t="str">
            <v>正常应缴</v>
          </cell>
          <cell r="G254" t="str">
            <v>3245.4</v>
          </cell>
          <cell r="H254" t="str">
            <v>259.63</v>
          </cell>
          <cell r="I254" t="str">
            <v>259.63</v>
          </cell>
          <cell r="J254" t="str">
            <v>0</v>
          </cell>
          <cell r="K254" t="str">
            <v>0</v>
          </cell>
          <cell r="L254" t="str">
            <v>0</v>
          </cell>
          <cell r="M254" t="str">
            <v>0</v>
          </cell>
          <cell r="N254" t="str">
            <v>0</v>
          </cell>
          <cell r="O254" t="str">
            <v>1</v>
          </cell>
          <cell r="P254" t="str">
            <v>未退休</v>
          </cell>
          <cell r="Q254">
            <v>3245.4</v>
          </cell>
        </row>
        <row r="255">
          <cell r="B255" t="str">
            <v>陈月涛</v>
          </cell>
          <cell r="C255" t="str">
            <v>202109</v>
          </cell>
          <cell r="D255" t="str">
            <v>202109</v>
          </cell>
          <cell r="E255" t="str">
            <v>企业养老保险</v>
          </cell>
          <cell r="F255" t="str">
            <v>正常应缴</v>
          </cell>
          <cell r="G255" t="str">
            <v>3245.4</v>
          </cell>
          <cell r="H255" t="str">
            <v>259.63</v>
          </cell>
          <cell r="I255" t="str">
            <v>259.63</v>
          </cell>
          <cell r="J255" t="str">
            <v>0</v>
          </cell>
          <cell r="K255" t="str">
            <v>0</v>
          </cell>
          <cell r="L255" t="str">
            <v>0</v>
          </cell>
          <cell r="M255" t="str">
            <v>0</v>
          </cell>
          <cell r="N255" t="str">
            <v>0</v>
          </cell>
          <cell r="O255" t="str">
            <v>1</v>
          </cell>
          <cell r="P255" t="str">
            <v>未退休</v>
          </cell>
          <cell r="Q255">
            <v>3245.4</v>
          </cell>
        </row>
        <row r="256">
          <cell r="B256" t="str">
            <v>刘新杰</v>
          </cell>
          <cell r="C256" t="str">
            <v>202109</v>
          </cell>
          <cell r="D256" t="str">
            <v>202109</v>
          </cell>
          <cell r="E256" t="str">
            <v>企业养老保险</v>
          </cell>
          <cell r="F256" t="str">
            <v>正常应缴</v>
          </cell>
          <cell r="G256" t="str">
            <v>3820</v>
          </cell>
          <cell r="H256" t="str">
            <v>305.6</v>
          </cell>
          <cell r="I256" t="str">
            <v>305.6</v>
          </cell>
          <cell r="J256" t="str">
            <v>0</v>
          </cell>
          <cell r="K256" t="str">
            <v>0</v>
          </cell>
          <cell r="L256" t="str">
            <v>0</v>
          </cell>
          <cell r="M256" t="str">
            <v>0</v>
          </cell>
          <cell r="N256" t="str">
            <v>0</v>
          </cell>
          <cell r="O256" t="str">
            <v>1</v>
          </cell>
          <cell r="P256" t="str">
            <v>未退休</v>
          </cell>
          <cell r="Q256">
            <v>3820</v>
          </cell>
        </row>
        <row r="257">
          <cell r="B257" t="str">
            <v>陈浩</v>
          </cell>
          <cell r="C257" t="str">
            <v>202109</v>
          </cell>
          <cell r="D257" t="str">
            <v>202109</v>
          </cell>
          <cell r="E257" t="str">
            <v>企业养老保险</v>
          </cell>
          <cell r="F257" t="str">
            <v>正常应缴</v>
          </cell>
          <cell r="G257" t="str">
            <v>3245.4</v>
          </cell>
          <cell r="H257" t="str">
            <v>259.63</v>
          </cell>
          <cell r="I257" t="str">
            <v>259.63</v>
          </cell>
          <cell r="J257" t="str">
            <v>0</v>
          </cell>
          <cell r="K257" t="str">
            <v>0</v>
          </cell>
          <cell r="L257" t="str">
            <v>0</v>
          </cell>
          <cell r="M257" t="str">
            <v>0</v>
          </cell>
          <cell r="N257" t="str">
            <v>0</v>
          </cell>
          <cell r="O257" t="str">
            <v>1</v>
          </cell>
          <cell r="P257" t="str">
            <v>未退休</v>
          </cell>
          <cell r="Q257">
            <v>3245.4</v>
          </cell>
        </row>
        <row r="258">
          <cell r="B258" t="str">
            <v>李俊宇</v>
          </cell>
          <cell r="C258" t="str">
            <v>202109</v>
          </cell>
          <cell r="D258" t="str">
            <v>202109</v>
          </cell>
          <cell r="E258" t="str">
            <v>企业养老保险</v>
          </cell>
          <cell r="F258" t="str">
            <v>正常应缴</v>
          </cell>
          <cell r="G258" t="str">
            <v>3245.4</v>
          </cell>
          <cell r="H258" t="str">
            <v>259.63</v>
          </cell>
          <cell r="I258" t="str">
            <v>259.63</v>
          </cell>
          <cell r="J258" t="str">
            <v>0</v>
          </cell>
          <cell r="K258" t="str">
            <v>0</v>
          </cell>
          <cell r="L258" t="str">
            <v>0</v>
          </cell>
          <cell r="M258" t="str">
            <v>0</v>
          </cell>
          <cell r="N258" t="str">
            <v>0</v>
          </cell>
          <cell r="O258" t="str">
            <v>1</v>
          </cell>
          <cell r="P258" t="str">
            <v>未退休</v>
          </cell>
          <cell r="Q258">
            <v>3245.4</v>
          </cell>
        </row>
        <row r="259">
          <cell r="B259" t="str">
            <v>井健</v>
          </cell>
          <cell r="C259" t="str">
            <v>202109</v>
          </cell>
          <cell r="D259" t="str">
            <v>202109</v>
          </cell>
          <cell r="E259" t="str">
            <v>企业养老保险</v>
          </cell>
          <cell r="F259" t="str">
            <v>正常应缴</v>
          </cell>
          <cell r="G259" t="str">
            <v>3245.4</v>
          </cell>
          <cell r="H259" t="str">
            <v>259.63</v>
          </cell>
          <cell r="I259" t="str">
            <v>259.63</v>
          </cell>
          <cell r="J259" t="str">
            <v>0</v>
          </cell>
          <cell r="K259" t="str">
            <v>0</v>
          </cell>
          <cell r="L259" t="str">
            <v>0</v>
          </cell>
          <cell r="M259" t="str">
            <v>0</v>
          </cell>
          <cell r="N259" t="str">
            <v>0</v>
          </cell>
          <cell r="O259" t="str">
            <v>1</v>
          </cell>
          <cell r="P259" t="str">
            <v>未退休</v>
          </cell>
          <cell r="Q259">
            <v>3245.4</v>
          </cell>
        </row>
        <row r="260">
          <cell r="B260" t="str">
            <v>董广新</v>
          </cell>
          <cell r="C260" t="str">
            <v>202109</v>
          </cell>
          <cell r="D260" t="str">
            <v>202109</v>
          </cell>
          <cell r="E260" t="str">
            <v>企业养老保险</v>
          </cell>
          <cell r="F260" t="str">
            <v>正常应缴</v>
          </cell>
          <cell r="G260" t="str">
            <v>3245.4</v>
          </cell>
          <cell r="H260" t="str">
            <v>259.63</v>
          </cell>
          <cell r="I260" t="str">
            <v>259.63</v>
          </cell>
          <cell r="J260" t="str">
            <v>0</v>
          </cell>
          <cell r="K260" t="str">
            <v>0</v>
          </cell>
          <cell r="L260" t="str">
            <v>0</v>
          </cell>
          <cell r="M260" t="str">
            <v>0</v>
          </cell>
          <cell r="N260" t="str">
            <v>0</v>
          </cell>
          <cell r="O260" t="str">
            <v>1</v>
          </cell>
          <cell r="P260" t="str">
            <v>未退休</v>
          </cell>
          <cell r="Q260">
            <v>3245.4</v>
          </cell>
        </row>
        <row r="261">
          <cell r="B261" t="str">
            <v>宋小玲</v>
          </cell>
          <cell r="C261" t="str">
            <v>202109</v>
          </cell>
          <cell r="D261" t="str">
            <v>202109</v>
          </cell>
          <cell r="E261" t="str">
            <v>企业养老保险</v>
          </cell>
          <cell r="F261" t="str">
            <v>正常应缴</v>
          </cell>
          <cell r="G261" t="str">
            <v>3245.4</v>
          </cell>
          <cell r="H261" t="str">
            <v>259.63</v>
          </cell>
          <cell r="I261" t="str">
            <v>259.63</v>
          </cell>
          <cell r="J261" t="str">
            <v>0</v>
          </cell>
          <cell r="K261" t="str">
            <v>0</v>
          </cell>
          <cell r="L261" t="str">
            <v>0</v>
          </cell>
          <cell r="M261" t="str">
            <v>0</v>
          </cell>
          <cell r="N261" t="str">
            <v>0</v>
          </cell>
          <cell r="O261" t="str">
            <v>1</v>
          </cell>
          <cell r="P261" t="str">
            <v>未退休</v>
          </cell>
          <cell r="Q261">
            <v>3245.4</v>
          </cell>
        </row>
        <row r="262">
          <cell r="B262" t="str">
            <v>高山</v>
          </cell>
          <cell r="C262" t="str">
            <v>202109</v>
          </cell>
          <cell r="D262" t="str">
            <v>202109</v>
          </cell>
          <cell r="E262" t="str">
            <v>企业养老保险</v>
          </cell>
          <cell r="F262" t="str">
            <v>正常应缴</v>
          </cell>
          <cell r="G262" t="str">
            <v>3245.4</v>
          </cell>
          <cell r="H262" t="str">
            <v>259.63</v>
          </cell>
          <cell r="I262" t="str">
            <v>259.63</v>
          </cell>
          <cell r="J262" t="str">
            <v>0</v>
          </cell>
          <cell r="K262" t="str">
            <v>0</v>
          </cell>
          <cell r="L262" t="str">
            <v>0</v>
          </cell>
          <cell r="M262" t="str">
            <v>0</v>
          </cell>
          <cell r="N262" t="str">
            <v>0</v>
          </cell>
          <cell r="O262" t="str">
            <v>1</v>
          </cell>
          <cell r="P262" t="str">
            <v>未退休</v>
          </cell>
          <cell r="Q262">
            <v>3245.4</v>
          </cell>
        </row>
        <row r="263">
          <cell r="B263" t="str">
            <v>李梦同</v>
          </cell>
          <cell r="C263" t="str">
            <v>202109</v>
          </cell>
          <cell r="D263" t="str">
            <v>202109</v>
          </cell>
          <cell r="E263" t="str">
            <v>企业养老保险</v>
          </cell>
          <cell r="F263" t="str">
            <v>正常应缴</v>
          </cell>
          <cell r="G263" t="str">
            <v>3245.4</v>
          </cell>
          <cell r="H263" t="str">
            <v>259.63</v>
          </cell>
          <cell r="I263" t="str">
            <v>259.63</v>
          </cell>
          <cell r="J263" t="str">
            <v>0</v>
          </cell>
          <cell r="K263" t="str">
            <v>0</v>
          </cell>
          <cell r="L263" t="str">
            <v>0</v>
          </cell>
          <cell r="M263" t="str">
            <v>0</v>
          </cell>
          <cell r="N263" t="str">
            <v>0</v>
          </cell>
          <cell r="O263" t="str">
            <v>1</v>
          </cell>
          <cell r="P263" t="str">
            <v>未退休</v>
          </cell>
          <cell r="Q263">
            <v>3245.4</v>
          </cell>
        </row>
        <row r="264">
          <cell r="B264" t="str">
            <v>陈少杰</v>
          </cell>
          <cell r="C264" t="str">
            <v>202109</v>
          </cell>
          <cell r="D264" t="str">
            <v>202109</v>
          </cell>
          <cell r="E264" t="str">
            <v>企业养老保险</v>
          </cell>
          <cell r="F264" t="str">
            <v>正常应缴</v>
          </cell>
          <cell r="G264" t="str">
            <v>3245.4</v>
          </cell>
          <cell r="H264" t="str">
            <v>259.63</v>
          </cell>
          <cell r="I264" t="str">
            <v>259.63</v>
          </cell>
          <cell r="J264" t="str">
            <v>0</v>
          </cell>
          <cell r="K264" t="str">
            <v>0</v>
          </cell>
          <cell r="L264" t="str">
            <v>0</v>
          </cell>
          <cell r="M264" t="str">
            <v>0</v>
          </cell>
          <cell r="N264" t="str">
            <v>0</v>
          </cell>
          <cell r="O264" t="str">
            <v>1</v>
          </cell>
          <cell r="P264" t="str">
            <v>未退休</v>
          </cell>
          <cell r="Q264">
            <v>3245.4</v>
          </cell>
        </row>
        <row r="265">
          <cell r="B265" t="str">
            <v>韩苏军</v>
          </cell>
          <cell r="C265" t="str">
            <v>202109</v>
          </cell>
          <cell r="D265" t="str">
            <v>202109</v>
          </cell>
          <cell r="E265" t="str">
            <v>企业养老保险</v>
          </cell>
          <cell r="F265" t="str">
            <v>正常应缴</v>
          </cell>
          <cell r="G265" t="str">
            <v>3245.4</v>
          </cell>
          <cell r="H265" t="str">
            <v>259.63</v>
          </cell>
          <cell r="I265" t="str">
            <v>259.63</v>
          </cell>
          <cell r="J265" t="str">
            <v>0</v>
          </cell>
          <cell r="K265" t="str">
            <v>0</v>
          </cell>
          <cell r="L265" t="str">
            <v>0</v>
          </cell>
          <cell r="M265" t="str">
            <v>0</v>
          </cell>
          <cell r="N265" t="str">
            <v>0</v>
          </cell>
          <cell r="O265" t="str">
            <v>1</v>
          </cell>
          <cell r="P265" t="str">
            <v>未退休</v>
          </cell>
          <cell r="Q265">
            <v>3245.4</v>
          </cell>
        </row>
        <row r="266">
          <cell r="B266" t="str">
            <v>李素元</v>
          </cell>
          <cell r="C266" t="str">
            <v>202109</v>
          </cell>
          <cell r="D266" t="str">
            <v>202109</v>
          </cell>
          <cell r="E266" t="str">
            <v>企业养老保险</v>
          </cell>
          <cell r="F266" t="str">
            <v>正常应缴</v>
          </cell>
          <cell r="G266" t="str">
            <v>3245.4</v>
          </cell>
          <cell r="H266" t="str">
            <v>259.63</v>
          </cell>
          <cell r="I266" t="str">
            <v>259.63</v>
          </cell>
          <cell r="J266" t="str">
            <v>0</v>
          </cell>
          <cell r="K266" t="str">
            <v>0</v>
          </cell>
          <cell r="L266" t="str">
            <v>0</v>
          </cell>
          <cell r="M266" t="str">
            <v>0</v>
          </cell>
          <cell r="N266" t="str">
            <v>0</v>
          </cell>
          <cell r="O266" t="str">
            <v>1</v>
          </cell>
          <cell r="P266" t="str">
            <v>未退休</v>
          </cell>
          <cell r="Q266">
            <v>3245.4</v>
          </cell>
        </row>
        <row r="267">
          <cell r="B267" t="str">
            <v>于小菊</v>
          </cell>
          <cell r="C267" t="str">
            <v>202109</v>
          </cell>
          <cell r="D267" t="str">
            <v>202109</v>
          </cell>
          <cell r="E267" t="str">
            <v>企业养老保险</v>
          </cell>
          <cell r="F267" t="str">
            <v>正常应缴</v>
          </cell>
          <cell r="G267" t="str">
            <v>3245.4</v>
          </cell>
          <cell r="H267" t="str">
            <v>259.63</v>
          </cell>
          <cell r="I267" t="str">
            <v>259.63</v>
          </cell>
          <cell r="J267" t="str">
            <v>0</v>
          </cell>
          <cell r="K267" t="str">
            <v>0</v>
          </cell>
          <cell r="L267" t="str">
            <v>0</v>
          </cell>
          <cell r="M267" t="str">
            <v>0</v>
          </cell>
          <cell r="N267" t="str">
            <v>0</v>
          </cell>
          <cell r="O267" t="str">
            <v>1</v>
          </cell>
          <cell r="P267" t="str">
            <v>未退休</v>
          </cell>
          <cell r="Q267">
            <v>3245.4</v>
          </cell>
        </row>
        <row r="268">
          <cell r="B268" t="str">
            <v>刘寿超</v>
          </cell>
          <cell r="C268" t="str">
            <v>202109</v>
          </cell>
          <cell r="D268" t="str">
            <v>202109</v>
          </cell>
          <cell r="E268" t="str">
            <v>企业养老保险</v>
          </cell>
          <cell r="F268" t="str">
            <v>正常应缴</v>
          </cell>
          <cell r="G268" t="str">
            <v>3245.4</v>
          </cell>
          <cell r="H268" t="str">
            <v>259.63</v>
          </cell>
          <cell r="I268" t="str">
            <v>259.63</v>
          </cell>
          <cell r="J268" t="str">
            <v>0</v>
          </cell>
          <cell r="K268" t="str">
            <v>0</v>
          </cell>
          <cell r="L268" t="str">
            <v>0</v>
          </cell>
          <cell r="M268" t="str">
            <v>0</v>
          </cell>
          <cell r="N268" t="str">
            <v>0</v>
          </cell>
          <cell r="O268" t="str">
            <v>1</v>
          </cell>
          <cell r="P268" t="str">
            <v>未退休</v>
          </cell>
          <cell r="Q268">
            <v>3245.4</v>
          </cell>
        </row>
        <row r="269">
          <cell r="B269" t="str">
            <v>高建芳</v>
          </cell>
          <cell r="C269" t="str">
            <v>202109</v>
          </cell>
          <cell r="D269" t="str">
            <v>202109</v>
          </cell>
          <cell r="E269" t="str">
            <v>企业养老保险</v>
          </cell>
          <cell r="F269" t="str">
            <v>正常应缴</v>
          </cell>
          <cell r="G269" t="str">
            <v>3245.4</v>
          </cell>
          <cell r="H269" t="str">
            <v>259.63</v>
          </cell>
          <cell r="I269" t="str">
            <v>259.63</v>
          </cell>
          <cell r="J269" t="str">
            <v>0</v>
          </cell>
          <cell r="K269" t="str">
            <v>0</v>
          </cell>
          <cell r="L269" t="str">
            <v>0</v>
          </cell>
          <cell r="M269" t="str">
            <v>0</v>
          </cell>
          <cell r="N269" t="str">
            <v>0</v>
          </cell>
          <cell r="O269" t="str">
            <v>1</v>
          </cell>
          <cell r="P269" t="str">
            <v>未退休</v>
          </cell>
          <cell r="Q269">
            <v>3245.4</v>
          </cell>
        </row>
        <row r="270">
          <cell r="B270" t="str">
            <v>米芝霖</v>
          </cell>
          <cell r="C270" t="str">
            <v>202109</v>
          </cell>
          <cell r="D270" t="str">
            <v>202109</v>
          </cell>
          <cell r="E270" t="str">
            <v>企业养老保险</v>
          </cell>
          <cell r="F270" t="str">
            <v>正常应缴</v>
          </cell>
          <cell r="G270" t="str">
            <v>3245.4</v>
          </cell>
          <cell r="H270" t="str">
            <v>259.63</v>
          </cell>
          <cell r="I270" t="str">
            <v>259.63</v>
          </cell>
          <cell r="J270" t="str">
            <v>0</v>
          </cell>
          <cell r="K270" t="str">
            <v>0</v>
          </cell>
          <cell r="L270" t="str">
            <v>0</v>
          </cell>
          <cell r="M270" t="str">
            <v>0</v>
          </cell>
          <cell r="N270" t="str">
            <v>0</v>
          </cell>
          <cell r="O270" t="str">
            <v>1</v>
          </cell>
          <cell r="P270" t="str">
            <v>未退休</v>
          </cell>
          <cell r="Q270">
            <v>3245.4</v>
          </cell>
        </row>
        <row r="271">
          <cell r="B271" t="str">
            <v>荆文彬</v>
          </cell>
          <cell r="C271" t="str">
            <v>202109</v>
          </cell>
          <cell r="D271" t="str">
            <v>202109</v>
          </cell>
          <cell r="E271" t="str">
            <v>企业养老保险</v>
          </cell>
          <cell r="F271" t="str">
            <v>正常应缴</v>
          </cell>
          <cell r="G271" t="str">
            <v>3245.4</v>
          </cell>
          <cell r="H271" t="str">
            <v>259.63</v>
          </cell>
          <cell r="I271" t="str">
            <v>259.63</v>
          </cell>
          <cell r="J271" t="str">
            <v>0</v>
          </cell>
          <cell r="K271" t="str">
            <v>0</v>
          </cell>
          <cell r="L271" t="str">
            <v>0</v>
          </cell>
          <cell r="M271" t="str">
            <v>0</v>
          </cell>
          <cell r="N271" t="str">
            <v>0</v>
          </cell>
          <cell r="O271" t="str">
            <v>1</v>
          </cell>
          <cell r="P271" t="str">
            <v>未退休</v>
          </cell>
          <cell r="Q271">
            <v>3245.4</v>
          </cell>
        </row>
        <row r="272">
          <cell r="B272" t="str">
            <v>吕家兴</v>
          </cell>
          <cell r="C272" t="str">
            <v>202109</v>
          </cell>
          <cell r="D272" t="str">
            <v>202109</v>
          </cell>
          <cell r="E272" t="str">
            <v>企业养老保险</v>
          </cell>
          <cell r="F272" t="str">
            <v>正常应缴</v>
          </cell>
          <cell r="G272" t="str">
            <v>3245.4</v>
          </cell>
          <cell r="H272" t="str">
            <v>259.63</v>
          </cell>
          <cell r="I272" t="str">
            <v>259.63</v>
          </cell>
          <cell r="J272" t="str">
            <v>0</v>
          </cell>
          <cell r="K272" t="str">
            <v>0</v>
          </cell>
          <cell r="L272" t="str">
            <v>0</v>
          </cell>
          <cell r="M272" t="str">
            <v>0</v>
          </cell>
          <cell r="N272" t="str">
            <v>0</v>
          </cell>
          <cell r="O272" t="str">
            <v>1</v>
          </cell>
          <cell r="P272" t="str">
            <v>未退休</v>
          </cell>
          <cell r="Q272">
            <v>3245.4</v>
          </cell>
        </row>
        <row r="273">
          <cell r="B273" t="str">
            <v>白丽霞</v>
          </cell>
          <cell r="C273" t="str">
            <v>202109</v>
          </cell>
          <cell r="D273" t="str">
            <v>202109</v>
          </cell>
          <cell r="E273" t="str">
            <v>企业养老保险</v>
          </cell>
          <cell r="F273" t="str">
            <v>正常应缴</v>
          </cell>
          <cell r="G273" t="str">
            <v>3245.4</v>
          </cell>
          <cell r="H273" t="str">
            <v>259.63</v>
          </cell>
          <cell r="I273" t="str">
            <v>259.63</v>
          </cell>
          <cell r="J273" t="str">
            <v>0</v>
          </cell>
          <cell r="K273" t="str">
            <v>0</v>
          </cell>
          <cell r="L273" t="str">
            <v>0</v>
          </cell>
          <cell r="M273" t="str">
            <v>0</v>
          </cell>
          <cell r="N273" t="str">
            <v>0</v>
          </cell>
          <cell r="O273" t="str">
            <v>1</v>
          </cell>
          <cell r="P273" t="str">
            <v>未退休</v>
          </cell>
          <cell r="Q273">
            <v>3245.4</v>
          </cell>
        </row>
        <row r="274">
          <cell r="B274" t="str">
            <v>郑艳红</v>
          </cell>
          <cell r="C274" t="str">
            <v>202109</v>
          </cell>
          <cell r="D274" t="str">
            <v>202109</v>
          </cell>
          <cell r="E274" t="str">
            <v>企业养老保险</v>
          </cell>
          <cell r="F274" t="str">
            <v>正常应缴</v>
          </cell>
          <cell r="G274" t="str">
            <v>3245.4</v>
          </cell>
          <cell r="H274" t="str">
            <v>259.63</v>
          </cell>
          <cell r="I274" t="str">
            <v>259.63</v>
          </cell>
          <cell r="J274" t="str">
            <v>0</v>
          </cell>
          <cell r="K274" t="str">
            <v>0</v>
          </cell>
          <cell r="L274" t="str">
            <v>0</v>
          </cell>
          <cell r="M274" t="str">
            <v>0</v>
          </cell>
          <cell r="N274" t="str">
            <v>0</v>
          </cell>
          <cell r="O274" t="str">
            <v>1</v>
          </cell>
          <cell r="P274" t="str">
            <v>未退休</v>
          </cell>
          <cell r="Q274">
            <v>3245.4</v>
          </cell>
        </row>
        <row r="275">
          <cell r="B275" t="str">
            <v>韩萌萌</v>
          </cell>
          <cell r="C275" t="str">
            <v>202109</v>
          </cell>
          <cell r="D275" t="str">
            <v>202109</v>
          </cell>
          <cell r="E275" t="str">
            <v>企业养老保险</v>
          </cell>
          <cell r="F275" t="str">
            <v>正常应缴</v>
          </cell>
          <cell r="G275" t="str">
            <v>3245.4</v>
          </cell>
          <cell r="H275" t="str">
            <v>259.63</v>
          </cell>
          <cell r="I275" t="str">
            <v>259.63</v>
          </cell>
          <cell r="J275" t="str">
            <v>0</v>
          </cell>
          <cell r="K275" t="str">
            <v>0</v>
          </cell>
          <cell r="L275" t="str">
            <v>0</v>
          </cell>
          <cell r="M275" t="str">
            <v>0</v>
          </cell>
          <cell r="N275" t="str">
            <v>0</v>
          </cell>
          <cell r="O275" t="str">
            <v>1</v>
          </cell>
          <cell r="P275" t="str">
            <v>未退休</v>
          </cell>
          <cell r="Q275">
            <v>3245.4</v>
          </cell>
        </row>
        <row r="276">
          <cell r="B276" t="str">
            <v>刘润霖</v>
          </cell>
          <cell r="C276" t="str">
            <v>202109</v>
          </cell>
          <cell r="D276" t="str">
            <v>202109</v>
          </cell>
          <cell r="E276" t="str">
            <v>企业养老保险</v>
          </cell>
          <cell r="F276" t="str">
            <v>正常应缴</v>
          </cell>
          <cell r="G276" t="str">
            <v>3245.4</v>
          </cell>
          <cell r="H276" t="str">
            <v>259.63</v>
          </cell>
          <cell r="I276" t="str">
            <v>259.63</v>
          </cell>
          <cell r="J276" t="str">
            <v>0</v>
          </cell>
          <cell r="K276" t="str">
            <v>0</v>
          </cell>
          <cell r="L276" t="str">
            <v>0</v>
          </cell>
          <cell r="M276" t="str">
            <v>0</v>
          </cell>
          <cell r="N276" t="str">
            <v>0</v>
          </cell>
          <cell r="O276" t="str">
            <v>1</v>
          </cell>
          <cell r="P276" t="str">
            <v>未退休</v>
          </cell>
          <cell r="Q276">
            <v>3245.4</v>
          </cell>
        </row>
        <row r="277">
          <cell r="B277" t="str">
            <v>李兴宇</v>
          </cell>
          <cell r="C277" t="str">
            <v>202109</v>
          </cell>
          <cell r="D277" t="str">
            <v>202109</v>
          </cell>
          <cell r="E277" t="str">
            <v>企业养老保险</v>
          </cell>
          <cell r="F277" t="str">
            <v>正常应缴</v>
          </cell>
          <cell r="G277" t="str">
            <v>3245.4</v>
          </cell>
          <cell r="H277" t="str">
            <v>259.63</v>
          </cell>
          <cell r="I277" t="str">
            <v>259.63</v>
          </cell>
          <cell r="J277" t="str">
            <v>0</v>
          </cell>
          <cell r="K277" t="str">
            <v>0</v>
          </cell>
          <cell r="L277" t="str">
            <v>0</v>
          </cell>
          <cell r="M277" t="str">
            <v>0</v>
          </cell>
          <cell r="N277" t="str">
            <v>0</v>
          </cell>
          <cell r="O277" t="str">
            <v>1</v>
          </cell>
          <cell r="P277" t="str">
            <v>未退休</v>
          </cell>
          <cell r="Q277">
            <v>3245.4</v>
          </cell>
        </row>
        <row r="278">
          <cell r="B278" t="str">
            <v>张飞飞</v>
          </cell>
          <cell r="C278" t="str">
            <v>202109</v>
          </cell>
          <cell r="D278" t="str">
            <v>202109</v>
          </cell>
          <cell r="E278" t="str">
            <v>企业养老保险</v>
          </cell>
          <cell r="F278" t="str">
            <v>正常应缴</v>
          </cell>
          <cell r="G278" t="str">
            <v>3245.4</v>
          </cell>
          <cell r="H278" t="str">
            <v>259.63</v>
          </cell>
          <cell r="I278" t="str">
            <v>259.63</v>
          </cell>
          <cell r="J278" t="str">
            <v>0</v>
          </cell>
          <cell r="K278" t="str">
            <v>0</v>
          </cell>
          <cell r="L278" t="str">
            <v>0</v>
          </cell>
          <cell r="M278" t="str">
            <v>0</v>
          </cell>
          <cell r="N278" t="str">
            <v>0</v>
          </cell>
          <cell r="O278" t="str">
            <v>1</v>
          </cell>
          <cell r="P278" t="str">
            <v>未退休</v>
          </cell>
          <cell r="Q278">
            <v>3245.4</v>
          </cell>
        </row>
        <row r="279">
          <cell r="B279" t="str">
            <v>邓榆</v>
          </cell>
          <cell r="C279" t="str">
            <v>202109</v>
          </cell>
          <cell r="D279" t="str">
            <v>202109</v>
          </cell>
          <cell r="E279" t="str">
            <v>企业养老保险</v>
          </cell>
          <cell r="F279" t="str">
            <v>正常应缴</v>
          </cell>
          <cell r="G279" t="str">
            <v>3245.4</v>
          </cell>
          <cell r="H279" t="str">
            <v>259.63</v>
          </cell>
          <cell r="I279" t="str">
            <v>259.63</v>
          </cell>
          <cell r="J279" t="str">
            <v>0</v>
          </cell>
          <cell r="K279" t="str">
            <v>0</v>
          </cell>
          <cell r="L279" t="str">
            <v>0</v>
          </cell>
          <cell r="M279" t="str">
            <v>0</v>
          </cell>
          <cell r="N279" t="str">
            <v>0</v>
          </cell>
          <cell r="O279" t="str">
            <v>1</v>
          </cell>
          <cell r="P279" t="str">
            <v>未退休</v>
          </cell>
          <cell r="Q279">
            <v>3245.4</v>
          </cell>
        </row>
        <row r="280">
          <cell r="B280" t="str">
            <v>姚秀玲</v>
          </cell>
          <cell r="C280" t="str">
            <v>202109</v>
          </cell>
          <cell r="D280" t="str">
            <v>202109</v>
          </cell>
          <cell r="E280" t="str">
            <v>企业养老保险</v>
          </cell>
          <cell r="F280" t="str">
            <v>正常应缴</v>
          </cell>
          <cell r="G280" t="str">
            <v>3245.4</v>
          </cell>
          <cell r="H280" t="str">
            <v>259.63</v>
          </cell>
          <cell r="I280" t="str">
            <v>259.63</v>
          </cell>
          <cell r="J280" t="str">
            <v>0</v>
          </cell>
          <cell r="K280" t="str">
            <v>0</v>
          </cell>
          <cell r="L280" t="str">
            <v>0</v>
          </cell>
          <cell r="M280" t="str">
            <v>0</v>
          </cell>
          <cell r="N280" t="str">
            <v>0</v>
          </cell>
          <cell r="O280" t="str">
            <v>1</v>
          </cell>
          <cell r="P280" t="str">
            <v>未退休</v>
          </cell>
          <cell r="Q280">
            <v>3245.4</v>
          </cell>
        </row>
        <row r="281">
          <cell r="B281" t="str">
            <v>王秀翠</v>
          </cell>
          <cell r="C281" t="str">
            <v>202109</v>
          </cell>
          <cell r="D281" t="str">
            <v>202109</v>
          </cell>
          <cell r="E281" t="str">
            <v>企业养老保险</v>
          </cell>
          <cell r="F281" t="str">
            <v>正常应缴</v>
          </cell>
          <cell r="G281" t="str">
            <v>3245.4</v>
          </cell>
          <cell r="H281" t="str">
            <v>259.63</v>
          </cell>
          <cell r="I281" t="str">
            <v>259.63</v>
          </cell>
          <cell r="J281" t="str">
            <v>0</v>
          </cell>
          <cell r="K281" t="str">
            <v>0</v>
          </cell>
          <cell r="L281" t="str">
            <v>0</v>
          </cell>
          <cell r="M281" t="str">
            <v>0</v>
          </cell>
          <cell r="N281" t="str">
            <v>0</v>
          </cell>
          <cell r="O281" t="str">
            <v>1</v>
          </cell>
          <cell r="P281" t="str">
            <v>未退休</v>
          </cell>
          <cell r="Q281">
            <v>3245.4</v>
          </cell>
        </row>
        <row r="282">
          <cell r="B282" t="str">
            <v>张坤</v>
          </cell>
          <cell r="C282" t="str">
            <v>202109</v>
          </cell>
          <cell r="D282" t="str">
            <v>202109</v>
          </cell>
          <cell r="E282" t="str">
            <v>企业养老保险</v>
          </cell>
          <cell r="F282" t="str">
            <v>正常应缴</v>
          </cell>
          <cell r="G282" t="str">
            <v>3245.4</v>
          </cell>
          <cell r="H282" t="str">
            <v>259.63</v>
          </cell>
          <cell r="I282" t="str">
            <v>259.63</v>
          </cell>
          <cell r="J282" t="str">
            <v>0</v>
          </cell>
          <cell r="K282" t="str">
            <v>0</v>
          </cell>
          <cell r="L282" t="str">
            <v>0</v>
          </cell>
          <cell r="M282" t="str">
            <v>0</v>
          </cell>
          <cell r="N282" t="str">
            <v>0</v>
          </cell>
          <cell r="O282" t="str">
            <v>1</v>
          </cell>
          <cell r="P282" t="str">
            <v>未退休</v>
          </cell>
          <cell r="Q282">
            <v>3245.4</v>
          </cell>
        </row>
        <row r="283">
          <cell r="B283" t="str">
            <v>商木刚</v>
          </cell>
          <cell r="C283" t="str">
            <v>202109</v>
          </cell>
          <cell r="D283" t="str">
            <v>202109</v>
          </cell>
          <cell r="E283" t="str">
            <v>企业养老保险</v>
          </cell>
          <cell r="F283" t="str">
            <v>正常应缴</v>
          </cell>
          <cell r="G283" t="str">
            <v>3245.4</v>
          </cell>
          <cell r="H283" t="str">
            <v>259.63</v>
          </cell>
          <cell r="I283" t="str">
            <v>259.63</v>
          </cell>
          <cell r="J283" t="str">
            <v>0</v>
          </cell>
          <cell r="K283" t="str">
            <v>0</v>
          </cell>
          <cell r="L283" t="str">
            <v>0</v>
          </cell>
          <cell r="M283" t="str">
            <v>0</v>
          </cell>
          <cell r="N283" t="str">
            <v>0</v>
          </cell>
          <cell r="O283" t="str">
            <v>1</v>
          </cell>
          <cell r="P283" t="str">
            <v>未退休</v>
          </cell>
          <cell r="Q283">
            <v>3245.4</v>
          </cell>
        </row>
        <row r="284">
          <cell r="B284" t="str">
            <v>张博赟</v>
          </cell>
          <cell r="C284" t="str">
            <v>202109</v>
          </cell>
          <cell r="D284" t="str">
            <v>202109</v>
          </cell>
          <cell r="E284" t="str">
            <v>企业养老保险</v>
          </cell>
          <cell r="F284" t="str">
            <v>正常应缴</v>
          </cell>
          <cell r="G284" t="str">
            <v>3245.4</v>
          </cell>
          <cell r="H284" t="str">
            <v>259.63</v>
          </cell>
          <cell r="I284" t="str">
            <v>259.63</v>
          </cell>
          <cell r="J284" t="str">
            <v>0</v>
          </cell>
          <cell r="K284" t="str">
            <v>0</v>
          </cell>
          <cell r="L284" t="str">
            <v>0</v>
          </cell>
          <cell r="M284" t="str">
            <v>0</v>
          </cell>
          <cell r="N284" t="str">
            <v>0</v>
          </cell>
          <cell r="O284" t="str">
            <v>1</v>
          </cell>
          <cell r="P284" t="str">
            <v>未退休</v>
          </cell>
          <cell r="Q284">
            <v>3245.4</v>
          </cell>
        </row>
        <row r="285">
          <cell r="B285" t="str">
            <v>高换清</v>
          </cell>
          <cell r="C285" t="str">
            <v>202109</v>
          </cell>
          <cell r="D285" t="str">
            <v>202109</v>
          </cell>
          <cell r="E285" t="str">
            <v>企业养老保险</v>
          </cell>
          <cell r="F285" t="str">
            <v>正常应缴</v>
          </cell>
          <cell r="G285" t="str">
            <v>3245.4</v>
          </cell>
          <cell r="H285" t="str">
            <v>259.63</v>
          </cell>
          <cell r="I285" t="str">
            <v>259.63</v>
          </cell>
          <cell r="J285" t="str">
            <v>0</v>
          </cell>
          <cell r="K285" t="str">
            <v>0</v>
          </cell>
          <cell r="L285" t="str">
            <v>0</v>
          </cell>
          <cell r="M285" t="str">
            <v>0</v>
          </cell>
          <cell r="N285" t="str">
            <v>0</v>
          </cell>
          <cell r="O285" t="str">
            <v>1</v>
          </cell>
          <cell r="P285" t="str">
            <v>未退休</v>
          </cell>
          <cell r="Q285">
            <v>3245.4</v>
          </cell>
        </row>
        <row r="286">
          <cell r="B286" t="str">
            <v>李忠峰</v>
          </cell>
          <cell r="C286" t="str">
            <v>202109</v>
          </cell>
          <cell r="D286" t="str">
            <v>202109</v>
          </cell>
          <cell r="E286" t="str">
            <v>企业养老保险</v>
          </cell>
          <cell r="F286" t="str">
            <v>正常应缴</v>
          </cell>
          <cell r="G286" t="str">
            <v>3245.4</v>
          </cell>
          <cell r="H286" t="str">
            <v>259.63</v>
          </cell>
          <cell r="I286" t="str">
            <v>259.63</v>
          </cell>
          <cell r="J286" t="str">
            <v>0</v>
          </cell>
          <cell r="K286" t="str">
            <v>0</v>
          </cell>
          <cell r="L286" t="str">
            <v>0</v>
          </cell>
          <cell r="M286" t="str">
            <v>0</v>
          </cell>
          <cell r="N286" t="str">
            <v>0</v>
          </cell>
          <cell r="O286" t="str">
            <v>1</v>
          </cell>
          <cell r="P286" t="str">
            <v>未退休</v>
          </cell>
          <cell r="Q286">
            <v>3245.4</v>
          </cell>
        </row>
        <row r="287">
          <cell r="B287" t="str">
            <v>朱洪来</v>
          </cell>
          <cell r="C287" t="str">
            <v>202109</v>
          </cell>
          <cell r="D287" t="str">
            <v>202109</v>
          </cell>
          <cell r="E287" t="str">
            <v>企业养老保险</v>
          </cell>
          <cell r="F287" t="str">
            <v>正常应缴</v>
          </cell>
          <cell r="G287" t="str">
            <v>3245.4</v>
          </cell>
          <cell r="H287" t="str">
            <v>259.63</v>
          </cell>
          <cell r="I287" t="str">
            <v>259.63</v>
          </cell>
          <cell r="J287" t="str">
            <v>0</v>
          </cell>
          <cell r="K287" t="str">
            <v>0</v>
          </cell>
          <cell r="L287" t="str">
            <v>0</v>
          </cell>
          <cell r="M287" t="str">
            <v>0</v>
          </cell>
          <cell r="N287" t="str">
            <v>0</v>
          </cell>
          <cell r="O287" t="str">
            <v>1</v>
          </cell>
          <cell r="P287" t="str">
            <v>未退休</v>
          </cell>
          <cell r="Q287">
            <v>3245.4</v>
          </cell>
        </row>
        <row r="288">
          <cell r="B288" t="str">
            <v>唐崇涛</v>
          </cell>
          <cell r="C288" t="str">
            <v>202109</v>
          </cell>
          <cell r="D288" t="str">
            <v>202109</v>
          </cell>
          <cell r="E288" t="str">
            <v>企业养老保险</v>
          </cell>
          <cell r="F288" t="str">
            <v>正常应缴</v>
          </cell>
          <cell r="G288" t="str">
            <v>3245.4</v>
          </cell>
          <cell r="H288" t="str">
            <v>259.63</v>
          </cell>
          <cell r="I288" t="str">
            <v>259.63</v>
          </cell>
          <cell r="J288" t="str">
            <v>0</v>
          </cell>
          <cell r="K288" t="str">
            <v>0</v>
          </cell>
          <cell r="L288" t="str">
            <v>0</v>
          </cell>
          <cell r="M288" t="str">
            <v>0</v>
          </cell>
          <cell r="N288" t="str">
            <v>0</v>
          </cell>
          <cell r="O288" t="str">
            <v>1</v>
          </cell>
          <cell r="P288" t="str">
            <v>未退休</v>
          </cell>
          <cell r="Q288">
            <v>3245.4</v>
          </cell>
        </row>
        <row r="289">
          <cell r="B289" t="str">
            <v>商松坡</v>
          </cell>
          <cell r="C289" t="str">
            <v>202109</v>
          </cell>
          <cell r="D289" t="str">
            <v>202109</v>
          </cell>
          <cell r="E289" t="str">
            <v>企业养老保险</v>
          </cell>
          <cell r="F289" t="str">
            <v>正常应缴</v>
          </cell>
          <cell r="G289" t="str">
            <v>3245.4</v>
          </cell>
          <cell r="H289" t="str">
            <v>259.63</v>
          </cell>
          <cell r="I289" t="str">
            <v>259.63</v>
          </cell>
          <cell r="J289" t="str">
            <v>0</v>
          </cell>
          <cell r="K289" t="str">
            <v>0</v>
          </cell>
          <cell r="L289" t="str">
            <v>0</v>
          </cell>
          <cell r="M289" t="str">
            <v>0</v>
          </cell>
          <cell r="N289" t="str">
            <v>0</v>
          </cell>
          <cell r="O289" t="str">
            <v>1</v>
          </cell>
          <cell r="P289" t="str">
            <v>未退休</v>
          </cell>
          <cell r="Q289">
            <v>3245.4</v>
          </cell>
        </row>
        <row r="290">
          <cell r="B290" t="str">
            <v>白国振</v>
          </cell>
          <cell r="C290" t="str">
            <v>202109</v>
          </cell>
          <cell r="D290" t="str">
            <v>202109</v>
          </cell>
          <cell r="E290" t="str">
            <v>企业养老保险</v>
          </cell>
          <cell r="F290" t="str">
            <v>正常应缴</v>
          </cell>
          <cell r="G290" t="str">
            <v>3245.4</v>
          </cell>
          <cell r="H290" t="str">
            <v>259.63</v>
          </cell>
          <cell r="I290" t="str">
            <v>259.63</v>
          </cell>
          <cell r="J290" t="str">
            <v>0</v>
          </cell>
          <cell r="K290" t="str">
            <v>0</v>
          </cell>
          <cell r="L290" t="str">
            <v>0</v>
          </cell>
          <cell r="M290" t="str">
            <v>0</v>
          </cell>
          <cell r="N290" t="str">
            <v>0</v>
          </cell>
          <cell r="O290" t="str">
            <v>1</v>
          </cell>
          <cell r="P290" t="str">
            <v>未退休</v>
          </cell>
          <cell r="Q290">
            <v>3245.4</v>
          </cell>
        </row>
        <row r="291">
          <cell r="B291" t="str">
            <v>于代弟</v>
          </cell>
          <cell r="C291" t="str">
            <v>202109</v>
          </cell>
          <cell r="D291" t="str">
            <v>202109</v>
          </cell>
          <cell r="E291" t="str">
            <v>企业养老保险</v>
          </cell>
          <cell r="F291" t="str">
            <v>正常应缴</v>
          </cell>
          <cell r="G291" t="str">
            <v>3245.4</v>
          </cell>
          <cell r="H291" t="str">
            <v>259.63</v>
          </cell>
          <cell r="I291" t="str">
            <v>259.63</v>
          </cell>
          <cell r="J291" t="str">
            <v>0</v>
          </cell>
          <cell r="K291" t="str">
            <v>0</v>
          </cell>
          <cell r="L291" t="str">
            <v>0</v>
          </cell>
          <cell r="M291" t="str">
            <v>0</v>
          </cell>
          <cell r="N291" t="str">
            <v>0</v>
          </cell>
          <cell r="O291" t="str">
            <v>1</v>
          </cell>
          <cell r="P291" t="str">
            <v>未退休</v>
          </cell>
          <cell r="Q291">
            <v>3245.4</v>
          </cell>
        </row>
        <row r="292">
          <cell r="B292" t="str">
            <v>孙华山</v>
          </cell>
          <cell r="C292" t="str">
            <v>202109</v>
          </cell>
          <cell r="D292" t="str">
            <v>202109</v>
          </cell>
          <cell r="E292" t="str">
            <v>企业养老保险</v>
          </cell>
          <cell r="F292" t="str">
            <v>正常应缴</v>
          </cell>
          <cell r="G292" t="str">
            <v>3245.4</v>
          </cell>
          <cell r="H292" t="str">
            <v>259.63</v>
          </cell>
          <cell r="I292" t="str">
            <v>259.63</v>
          </cell>
          <cell r="J292" t="str">
            <v>0</v>
          </cell>
          <cell r="K292" t="str">
            <v>0</v>
          </cell>
          <cell r="L292" t="str">
            <v>0</v>
          </cell>
          <cell r="M292" t="str">
            <v>0</v>
          </cell>
          <cell r="N292" t="str">
            <v>0</v>
          </cell>
          <cell r="O292" t="str">
            <v>1</v>
          </cell>
          <cell r="P292" t="str">
            <v>未退休</v>
          </cell>
          <cell r="Q292">
            <v>3245.4</v>
          </cell>
        </row>
        <row r="293">
          <cell r="B293" t="str">
            <v>张世玉</v>
          </cell>
          <cell r="C293" t="str">
            <v>202109</v>
          </cell>
          <cell r="D293" t="str">
            <v>202109</v>
          </cell>
          <cell r="E293" t="str">
            <v>企业养老保险</v>
          </cell>
          <cell r="F293" t="str">
            <v>正常应缴</v>
          </cell>
          <cell r="G293" t="str">
            <v>3245.4</v>
          </cell>
          <cell r="H293" t="str">
            <v>259.63</v>
          </cell>
          <cell r="I293" t="str">
            <v>259.63</v>
          </cell>
          <cell r="J293" t="str">
            <v>0</v>
          </cell>
          <cell r="K293" t="str">
            <v>0</v>
          </cell>
          <cell r="L293" t="str">
            <v>0</v>
          </cell>
          <cell r="M293" t="str">
            <v>0</v>
          </cell>
          <cell r="N293" t="str">
            <v>0</v>
          </cell>
          <cell r="O293" t="str">
            <v>1</v>
          </cell>
          <cell r="P293" t="str">
            <v>未退休</v>
          </cell>
          <cell r="Q293">
            <v>3245.4</v>
          </cell>
        </row>
        <row r="294">
          <cell r="B294" t="str">
            <v>王祥</v>
          </cell>
          <cell r="C294" t="str">
            <v>202109</v>
          </cell>
          <cell r="D294" t="str">
            <v>202109</v>
          </cell>
          <cell r="E294" t="str">
            <v>企业养老保险</v>
          </cell>
          <cell r="F294" t="str">
            <v>正常应缴</v>
          </cell>
          <cell r="G294" t="str">
            <v>3245.4</v>
          </cell>
          <cell r="H294" t="str">
            <v>259.63</v>
          </cell>
          <cell r="I294" t="str">
            <v>259.63</v>
          </cell>
          <cell r="J294" t="str">
            <v>0</v>
          </cell>
          <cell r="K294" t="str">
            <v>0</v>
          </cell>
          <cell r="L294" t="str">
            <v>0</v>
          </cell>
          <cell r="M294" t="str">
            <v>0</v>
          </cell>
          <cell r="N294" t="str">
            <v>0</v>
          </cell>
          <cell r="O294" t="str">
            <v>1</v>
          </cell>
          <cell r="P294" t="str">
            <v>未退休</v>
          </cell>
          <cell r="Q294">
            <v>3245.4</v>
          </cell>
        </row>
        <row r="295">
          <cell r="B295" t="str">
            <v>窦桂英</v>
          </cell>
          <cell r="C295" t="str">
            <v>202109</v>
          </cell>
          <cell r="D295" t="str">
            <v>202109</v>
          </cell>
          <cell r="E295" t="str">
            <v>企业养老保险</v>
          </cell>
          <cell r="F295" t="str">
            <v>正常应缴</v>
          </cell>
          <cell r="G295" t="str">
            <v>3245.4</v>
          </cell>
          <cell r="H295" t="str">
            <v>259.63</v>
          </cell>
          <cell r="I295" t="str">
            <v>259.63</v>
          </cell>
          <cell r="J295" t="str">
            <v>0</v>
          </cell>
          <cell r="K295" t="str">
            <v>0</v>
          </cell>
          <cell r="L295" t="str">
            <v>0</v>
          </cell>
          <cell r="M295" t="str">
            <v>0</v>
          </cell>
          <cell r="N295" t="str">
            <v>0</v>
          </cell>
          <cell r="O295" t="str">
            <v>1</v>
          </cell>
          <cell r="P295" t="str">
            <v>未退休</v>
          </cell>
          <cell r="Q295">
            <v>3245.4</v>
          </cell>
        </row>
        <row r="296">
          <cell r="B296" t="str">
            <v>马立荣</v>
          </cell>
          <cell r="C296" t="str">
            <v>202109</v>
          </cell>
          <cell r="D296" t="str">
            <v>202109</v>
          </cell>
          <cell r="E296" t="str">
            <v>企业养老保险</v>
          </cell>
          <cell r="F296" t="str">
            <v>正常应缴</v>
          </cell>
          <cell r="G296" t="str">
            <v>3245.4</v>
          </cell>
          <cell r="H296" t="str">
            <v>259.63</v>
          </cell>
          <cell r="I296" t="str">
            <v>259.63</v>
          </cell>
          <cell r="J296" t="str">
            <v>0</v>
          </cell>
          <cell r="K296" t="str">
            <v>0</v>
          </cell>
          <cell r="L296" t="str">
            <v>0</v>
          </cell>
          <cell r="M296" t="str">
            <v>0</v>
          </cell>
          <cell r="N296" t="str">
            <v>0</v>
          </cell>
          <cell r="O296" t="str">
            <v>1</v>
          </cell>
          <cell r="P296" t="str">
            <v>未退休</v>
          </cell>
          <cell r="Q296">
            <v>3245.4</v>
          </cell>
        </row>
        <row r="297">
          <cell r="B297" t="str">
            <v>周梦迪</v>
          </cell>
          <cell r="C297" t="str">
            <v>202109</v>
          </cell>
          <cell r="D297" t="str">
            <v>202109</v>
          </cell>
          <cell r="E297" t="str">
            <v>企业养老保险</v>
          </cell>
          <cell r="F297" t="str">
            <v>正常应缴</v>
          </cell>
          <cell r="G297" t="str">
            <v>3245.4</v>
          </cell>
          <cell r="H297" t="str">
            <v>259.63</v>
          </cell>
          <cell r="I297" t="str">
            <v>259.63</v>
          </cell>
          <cell r="J297" t="str">
            <v>0</v>
          </cell>
          <cell r="K297" t="str">
            <v>0</v>
          </cell>
          <cell r="L297" t="str">
            <v>0</v>
          </cell>
          <cell r="M297" t="str">
            <v>0</v>
          </cell>
          <cell r="N297" t="str">
            <v>0</v>
          </cell>
          <cell r="O297" t="str">
            <v>1</v>
          </cell>
          <cell r="P297" t="str">
            <v>未退休</v>
          </cell>
          <cell r="Q297">
            <v>3245.4</v>
          </cell>
        </row>
        <row r="298">
          <cell r="B298" t="str">
            <v>耿国卫</v>
          </cell>
          <cell r="C298" t="str">
            <v>202109</v>
          </cell>
          <cell r="D298" t="str">
            <v>202109</v>
          </cell>
          <cell r="E298" t="str">
            <v>企业养老保险</v>
          </cell>
          <cell r="F298" t="str">
            <v>正常应缴</v>
          </cell>
          <cell r="G298" t="str">
            <v>3245.4</v>
          </cell>
          <cell r="H298" t="str">
            <v>259.63</v>
          </cell>
          <cell r="I298" t="str">
            <v>259.63</v>
          </cell>
          <cell r="J298" t="str">
            <v>0</v>
          </cell>
          <cell r="K298" t="str">
            <v>0</v>
          </cell>
          <cell r="L298" t="str">
            <v>0</v>
          </cell>
          <cell r="M298" t="str">
            <v>0</v>
          </cell>
          <cell r="N298" t="str">
            <v>0</v>
          </cell>
          <cell r="O298" t="str">
            <v>1</v>
          </cell>
          <cell r="P298" t="str">
            <v>未退休</v>
          </cell>
          <cell r="Q298">
            <v>3245.4</v>
          </cell>
        </row>
        <row r="299">
          <cell r="B299" t="str">
            <v>王忠</v>
          </cell>
          <cell r="C299" t="str">
            <v>202109</v>
          </cell>
          <cell r="D299" t="str">
            <v>202109</v>
          </cell>
          <cell r="E299" t="str">
            <v>企业养老保险</v>
          </cell>
          <cell r="F299" t="str">
            <v>正常应缴</v>
          </cell>
          <cell r="G299" t="str">
            <v>3245.4</v>
          </cell>
          <cell r="H299" t="str">
            <v>259.63</v>
          </cell>
          <cell r="I299" t="str">
            <v>259.63</v>
          </cell>
          <cell r="J299" t="str">
            <v>0</v>
          </cell>
          <cell r="K299" t="str">
            <v>0</v>
          </cell>
          <cell r="L299" t="str">
            <v>0</v>
          </cell>
          <cell r="M299" t="str">
            <v>0</v>
          </cell>
          <cell r="N299" t="str">
            <v>0</v>
          </cell>
          <cell r="O299" t="str">
            <v>1</v>
          </cell>
          <cell r="P299" t="str">
            <v>未退休</v>
          </cell>
          <cell r="Q299">
            <v>3245.4</v>
          </cell>
        </row>
        <row r="300">
          <cell r="B300" t="str">
            <v>罗培培</v>
          </cell>
          <cell r="C300" t="str">
            <v>202109</v>
          </cell>
          <cell r="D300" t="str">
            <v>202109</v>
          </cell>
          <cell r="E300" t="str">
            <v>企业养老保险</v>
          </cell>
          <cell r="F300" t="str">
            <v>正常应缴</v>
          </cell>
          <cell r="G300" t="str">
            <v>3245.4</v>
          </cell>
          <cell r="H300" t="str">
            <v>259.63</v>
          </cell>
          <cell r="I300" t="str">
            <v>259.63</v>
          </cell>
          <cell r="J300" t="str">
            <v>0</v>
          </cell>
          <cell r="K300" t="str">
            <v>0</v>
          </cell>
          <cell r="L300" t="str">
            <v>0</v>
          </cell>
          <cell r="M300" t="str">
            <v>0</v>
          </cell>
          <cell r="N300" t="str">
            <v>0</v>
          </cell>
          <cell r="O300" t="str">
            <v>1</v>
          </cell>
          <cell r="P300" t="str">
            <v>未退休</v>
          </cell>
          <cell r="Q300">
            <v>3245.4</v>
          </cell>
        </row>
        <row r="301">
          <cell r="B301" t="str">
            <v>石文成</v>
          </cell>
          <cell r="C301" t="str">
            <v>202109</v>
          </cell>
          <cell r="D301" t="str">
            <v>202109</v>
          </cell>
          <cell r="E301" t="str">
            <v>企业养老保险</v>
          </cell>
          <cell r="F301" t="str">
            <v>正常应缴</v>
          </cell>
          <cell r="G301" t="str">
            <v>3245.4</v>
          </cell>
          <cell r="H301" t="str">
            <v>259.63</v>
          </cell>
          <cell r="I301" t="str">
            <v>259.63</v>
          </cell>
          <cell r="J301" t="str">
            <v>0</v>
          </cell>
          <cell r="K301" t="str">
            <v>0</v>
          </cell>
          <cell r="L301" t="str">
            <v>0</v>
          </cell>
          <cell r="M301" t="str">
            <v>0</v>
          </cell>
          <cell r="N301" t="str">
            <v>0</v>
          </cell>
          <cell r="O301" t="str">
            <v>1</v>
          </cell>
          <cell r="P301" t="str">
            <v>未退休</v>
          </cell>
          <cell r="Q301">
            <v>3245.4</v>
          </cell>
        </row>
        <row r="302">
          <cell r="B302" t="str">
            <v>孙艳辉</v>
          </cell>
          <cell r="C302" t="str">
            <v>202109</v>
          </cell>
          <cell r="D302" t="str">
            <v>202109</v>
          </cell>
          <cell r="E302" t="str">
            <v>企业养老保险</v>
          </cell>
          <cell r="F302" t="str">
            <v>正常应缴</v>
          </cell>
          <cell r="G302" t="str">
            <v>3245.4</v>
          </cell>
          <cell r="H302" t="str">
            <v>259.63</v>
          </cell>
          <cell r="I302" t="str">
            <v>259.63</v>
          </cell>
          <cell r="J302" t="str">
            <v>0</v>
          </cell>
          <cell r="K302" t="str">
            <v>0</v>
          </cell>
          <cell r="L302" t="str">
            <v>0</v>
          </cell>
          <cell r="M302" t="str">
            <v>0</v>
          </cell>
          <cell r="N302" t="str">
            <v>0</v>
          </cell>
          <cell r="O302" t="str">
            <v>1</v>
          </cell>
          <cell r="P302" t="str">
            <v>未退休</v>
          </cell>
          <cell r="Q302">
            <v>3245.4</v>
          </cell>
        </row>
        <row r="303">
          <cell r="B303" t="str">
            <v>张建江</v>
          </cell>
          <cell r="C303" t="str">
            <v>202109</v>
          </cell>
          <cell r="D303" t="str">
            <v>202109</v>
          </cell>
          <cell r="E303" t="str">
            <v>企业养老保险</v>
          </cell>
          <cell r="F303" t="str">
            <v>正常应缴</v>
          </cell>
          <cell r="G303" t="str">
            <v>3245.4</v>
          </cell>
          <cell r="H303" t="str">
            <v>259.63</v>
          </cell>
          <cell r="I303" t="str">
            <v>259.63</v>
          </cell>
          <cell r="J303" t="str">
            <v>0</v>
          </cell>
          <cell r="K303" t="str">
            <v>0</v>
          </cell>
          <cell r="L303" t="str">
            <v>0</v>
          </cell>
          <cell r="M303" t="str">
            <v>0</v>
          </cell>
          <cell r="N303" t="str">
            <v>0</v>
          </cell>
          <cell r="O303" t="str">
            <v>1</v>
          </cell>
          <cell r="P303" t="str">
            <v>未退休</v>
          </cell>
          <cell r="Q303">
            <v>3245.4</v>
          </cell>
        </row>
        <row r="304">
          <cell r="B304" t="str">
            <v>杨宝亮</v>
          </cell>
          <cell r="C304" t="str">
            <v>202109</v>
          </cell>
          <cell r="D304" t="str">
            <v>202109</v>
          </cell>
          <cell r="E304" t="str">
            <v>企业养老保险</v>
          </cell>
          <cell r="F304" t="str">
            <v>正常应缴</v>
          </cell>
          <cell r="G304" t="str">
            <v>3245.4</v>
          </cell>
          <cell r="H304" t="str">
            <v>259.63</v>
          </cell>
          <cell r="I304" t="str">
            <v>259.63</v>
          </cell>
          <cell r="J304" t="str">
            <v>0</v>
          </cell>
          <cell r="K304" t="str">
            <v>0</v>
          </cell>
          <cell r="L304" t="str">
            <v>0</v>
          </cell>
          <cell r="M304" t="str">
            <v>0</v>
          </cell>
          <cell r="N304" t="str">
            <v>0</v>
          </cell>
          <cell r="O304" t="str">
            <v>1</v>
          </cell>
          <cell r="P304" t="str">
            <v>未退休</v>
          </cell>
          <cell r="Q304">
            <v>3245.4</v>
          </cell>
        </row>
        <row r="305">
          <cell r="B305" t="str">
            <v>张庆雨</v>
          </cell>
          <cell r="C305" t="str">
            <v>202109</v>
          </cell>
          <cell r="D305" t="str">
            <v>202109</v>
          </cell>
          <cell r="E305" t="str">
            <v>企业养老保险</v>
          </cell>
          <cell r="F305" t="str">
            <v>正常应缴</v>
          </cell>
          <cell r="G305" t="str">
            <v>3245.4</v>
          </cell>
          <cell r="H305" t="str">
            <v>259.63</v>
          </cell>
          <cell r="I305" t="str">
            <v>259.63</v>
          </cell>
          <cell r="J305" t="str">
            <v>0</v>
          </cell>
          <cell r="K305" t="str">
            <v>0</v>
          </cell>
          <cell r="L305" t="str">
            <v>0</v>
          </cell>
          <cell r="M305" t="str">
            <v>0</v>
          </cell>
          <cell r="N305" t="str">
            <v>0</v>
          </cell>
          <cell r="O305" t="str">
            <v>1</v>
          </cell>
          <cell r="P305" t="str">
            <v>未退休</v>
          </cell>
          <cell r="Q305">
            <v>3245.4</v>
          </cell>
        </row>
        <row r="306">
          <cell r="B306" t="str">
            <v>刘长桥</v>
          </cell>
          <cell r="C306" t="str">
            <v>202109</v>
          </cell>
          <cell r="D306" t="str">
            <v>202109</v>
          </cell>
          <cell r="E306" t="str">
            <v>企业养老保险</v>
          </cell>
          <cell r="F306" t="str">
            <v>正常应缴</v>
          </cell>
          <cell r="G306" t="str">
            <v>3245.4</v>
          </cell>
          <cell r="H306" t="str">
            <v>259.63</v>
          </cell>
          <cell r="I306" t="str">
            <v>259.63</v>
          </cell>
          <cell r="J306" t="str">
            <v>0</v>
          </cell>
          <cell r="K306" t="str">
            <v>0</v>
          </cell>
          <cell r="L306" t="str">
            <v>0</v>
          </cell>
          <cell r="M306" t="str">
            <v>0</v>
          </cell>
          <cell r="N306" t="str">
            <v>0</v>
          </cell>
          <cell r="O306" t="str">
            <v>1</v>
          </cell>
          <cell r="P306" t="str">
            <v>未退休</v>
          </cell>
          <cell r="Q306">
            <v>3245.4</v>
          </cell>
        </row>
        <row r="307">
          <cell r="B307" t="str">
            <v>范瑶臣</v>
          </cell>
          <cell r="C307" t="str">
            <v>202109</v>
          </cell>
          <cell r="D307" t="str">
            <v>202109</v>
          </cell>
          <cell r="E307" t="str">
            <v>企业养老保险</v>
          </cell>
          <cell r="F307" t="str">
            <v>正常应缴</v>
          </cell>
          <cell r="G307" t="str">
            <v>3245.4</v>
          </cell>
          <cell r="H307" t="str">
            <v>259.63</v>
          </cell>
          <cell r="I307" t="str">
            <v>259.63</v>
          </cell>
          <cell r="J307" t="str">
            <v>0</v>
          </cell>
          <cell r="K307" t="str">
            <v>0</v>
          </cell>
          <cell r="L307" t="str">
            <v>0</v>
          </cell>
          <cell r="M307" t="str">
            <v>0</v>
          </cell>
          <cell r="N307" t="str">
            <v>0</v>
          </cell>
          <cell r="O307" t="str">
            <v>1</v>
          </cell>
          <cell r="P307" t="str">
            <v>未退休</v>
          </cell>
          <cell r="Q307">
            <v>3245.4</v>
          </cell>
        </row>
        <row r="308">
          <cell r="B308" t="str">
            <v>田健</v>
          </cell>
          <cell r="C308" t="str">
            <v>202109</v>
          </cell>
          <cell r="D308" t="str">
            <v>202109</v>
          </cell>
          <cell r="E308" t="str">
            <v>企业养老保险</v>
          </cell>
          <cell r="F308" t="str">
            <v>正常应缴</v>
          </cell>
          <cell r="G308" t="str">
            <v>3245.4</v>
          </cell>
          <cell r="H308" t="str">
            <v>259.63</v>
          </cell>
          <cell r="I308" t="str">
            <v>259.63</v>
          </cell>
          <cell r="J308" t="str">
            <v>0</v>
          </cell>
          <cell r="K308" t="str">
            <v>0</v>
          </cell>
          <cell r="L308" t="str">
            <v>0</v>
          </cell>
          <cell r="M308" t="str">
            <v>0</v>
          </cell>
          <cell r="N308" t="str">
            <v>0</v>
          </cell>
          <cell r="O308" t="str">
            <v>1</v>
          </cell>
          <cell r="P308" t="str">
            <v>未退休</v>
          </cell>
          <cell r="Q308">
            <v>3245.4</v>
          </cell>
        </row>
        <row r="309">
          <cell r="B309" t="str">
            <v>李行</v>
          </cell>
          <cell r="C309" t="str">
            <v>202109</v>
          </cell>
          <cell r="D309" t="str">
            <v>202109</v>
          </cell>
          <cell r="E309" t="str">
            <v>企业养老保险</v>
          </cell>
          <cell r="F309" t="str">
            <v>正常应缴</v>
          </cell>
          <cell r="G309" t="str">
            <v>3245.4</v>
          </cell>
          <cell r="H309" t="str">
            <v>259.63</v>
          </cell>
          <cell r="I309" t="str">
            <v>259.63</v>
          </cell>
          <cell r="J309" t="str">
            <v>0</v>
          </cell>
          <cell r="K309" t="str">
            <v>0</v>
          </cell>
          <cell r="L309" t="str">
            <v>0</v>
          </cell>
          <cell r="M309" t="str">
            <v>0</v>
          </cell>
          <cell r="N309" t="str">
            <v>0</v>
          </cell>
          <cell r="O309" t="str">
            <v>1</v>
          </cell>
          <cell r="P309" t="str">
            <v>未退休</v>
          </cell>
          <cell r="Q309">
            <v>3245.4</v>
          </cell>
        </row>
        <row r="310">
          <cell r="B310" t="str">
            <v>辛景政</v>
          </cell>
          <cell r="C310" t="str">
            <v>202109</v>
          </cell>
          <cell r="D310" t="str">
            <v>202109</v>
          </cell>
          <cell r="E310" t="str">
            <v>企业养老保险</v>
          </cell>
          <cell r="F310" t="str">
            <v>正常应缴</v>
          </cell>
          <cell r="G310" t="str">
            <v>3245.4</v>
          </cell>
          <cell r="H310" t="str">
            <v>259.63</v>
          </cell>
          <cell r="I310" t="str">
            <v>259.63</v>
          </cell>
          <cell r="J310" t="str">
            <v>0</v>
          </cell>
          <cell r="K310" t="str">
            <v>0</v>
          </cell>
          <cell r="L310" t="str">
            <v>0</v>
          </cell>
          <cell r="M310" t="str">
            <v>0</v>
          </cell>
          <cell r="N310" t="str">
            <v>0</v>
          </cell>
          <cell r="O310" t="str">
            <v>1</v>
          </cell>
          <cell r="P310" t="str">
            <v>未退休</v>
          </cell>
          <cell r="Q310">
            <v>3245.4</v>
          </cell>
        </row>
        <row r="311">
          <cell r="B311" t="str">
            <v>王建国</v>
          </cell>
          <cell r="C311" t="str">
            <v>202109</v>
          </cell>
          <cell r="D311" t="str">
            <v>202109</v>
          </cell>
          <cell r="E311" t="str">
            <v>企业养老保险</v>
          </cell>
          <cell r="F311" t="str">
            <v>正常应缴</v>
          </cell>
          <cell r="G311" t="str">
            <v>3245.4</v>
          </cell>
          <cell r="H311" t="str">
            <v>259.63</v>
          </cell>
          <cell r="I311" t="str">
            <v>259.63</v>
          </cell>
          <cell r="J311" t="str">
            <v>0</v>
          </cell>
          <cell r="K311" t="str">
            <v>0</v>
          </cell>
          <cell r="L311" t="str">
            <v>0</v>
          </cell>
          <cell r="M311" t="str">
            <v>0</v>
          </cell>
          <cell r="N311" t="str">
            <v>0</v>
          </cell>
          <cell r="O311" t="str">
            <v>1</v>
          </cell>
          <cell r="P311" t="str">
            <v>未退休</v>
          </cell>
          <cell r="Q311">
            <v>3245.4</v>
          </cell>
        </row>
        <row r="312">
          <cell r="B312" t="str">
            <v>刘梅娟</v>
          </cell>
          <cell r="C312" t="str">
            <v>202109</v>
          </cell>
          <cell r="D312" t="str">
            <v>202109</v>
          </cell>
          <cell r="E312" t="str">
            <v>企业养老保险</v>
          </cell>
          <cell r="F312" t="str">
            <v>正常应缴</v>
          </cell>
          <cell r="G312" t="str">
            <v>3245.4</v>
          </cell>
          <cell r="H312" t="str">
            <v>259.63</v>
          </cell>
          <cell r="I312" t="str">
            <v>259.63</v>
          </cell>
          <cell r="J312" t="str">
            <v>0</v>
          </cell>
          <cell r="K312" t="str">
            <v>0</v>
          </cell>
          <cell r="L312" t="str">
            <v>0</v>
          </cell>
          <cell r="M312" t="str">
            <v>0</v>
          </cell>
          <cell r="N312" t="str">
            <v>0</v>
          </cell>
          <cell r="O312" t="str">
            <v>1</v>
          </cell>
          <cell r="P312" t="str">
            <v>未退休</v>
          </cell>
          <cell r="Q312">
            <v>3245.4</v>
          </cell>
        </row>
        <row r="313">
          <cell r="B313" t="str">
            <v>潘桂奇</v>
          </cell>
          <cell r="C313" t="str">
            <v>202109</v>
          </cell>
          <cell r="D313" t="str">
            <v>202109</v>
          </cell>
          <cell r="E313" t="str">
            <v>企业养老保险</v>
          </cell>
          <cell r="F313" t="str">
            <v>正常应缴</v>
          </cell>
          <cell r="G313" t="str">
            <v>3245.4</v>
          </cell>
          <cell r="H313" t="str">
            <v>259.63</v>
          </cell>
          <cell r="I313" t="str">
            <v>259.63</v>
          </cell>
          <cell r="J313" t="str">
            <v>0</v>
          </cell>
          <cell r="K313" t="str">
            <v>0</v>
          </cell>
          <cell r="L313" t="str">
            <v>0</v>
          </cell>
          <cell r="M313" t="str">
            <v>0</v>
          </cell>
          <cell r="N313" t="str">
            <v>0</v>
          </cell>
          <cell r="O313" t="str">
            <v>1</v>
          </cell>
          <cell r="P313" t="str">
            <v>未退休</v>
          </cell>
          <cell r="Q313">
            <v>3245.4</v>
          </cell>
        </row>
        <row r="314">
          <cell r="B314" t="str">
            <v>席智伟</v>
          </cell>
          <cell r="C314" t="str">
            <v>202109</v>
          </cell>
          <cell r="D314" t="str">
            <v>202109</v>
          </cell>
          <cell r="E314" t="str">
            <v>企业养老保险</v>
          </cell>
          <cell r="F314" t="str">
            <v>正常应缴</v>
          </cell>
          <cell r="G314" t="str">
            <v>3245.4</v>
          </cell>
          <cell r="H314" t="str">
            <v>259.63</v>
          </cell>
          <cell r="I314" t="str">
            <v>259.63</v>
          </cell>
          <cell r="J314" t="str">
            <v>0</v>
          </cell>
          <cell r="K314" t="str">
            <v>0</v>
          </cell>
          <cell r="L314" t="str">
            <v>0</v>
          </cell>
          <cell r="M314" t="str">
            <v>0</v>
          </cell>
          <cell r="N314" t="str">
            <v>0</v>
          </cell>
          <cell r="O314" t="str">
            <v>1</v>
          </cell>
          <cell r="P314" t="str">
            <v>未退休</v>
          </cell>
          <cell r="Q314">
            <v>3245.4</v>
          </cell>
        </row>
        <row r="315">
          <cell r="B315" t="str">
            <v>郑金玉</v>
          </cell>
          <cell r="C315" t="str">
            <v>202109</v>
          </cell>
          <cell r="D315" t="str">
            <v>202109</v>
          </cell>
          <cell r="E315" t="str">
            <v>企业养老保险</v>
          </cell>
          <cell r="F315" t="str">
            <v>正常应缴</v>
          </cell>
          <cell r="G315" t="str">
            <v>3820</v>
          </cell>
          <cell r="H315" t="str">
            <v>305.6</v>
          </cell>
          <cell r="I315" t="str">
            <v>305.6</v>
          </cell>
          <cell r="J315" t="str">
            <v>0</v>
          </cell>
          <cell r="K315" t="str">
            <v>0</v>
          </cell>
          <cell r="L315" t="str">
            <v>0</v>
          </cell>
          <cell r="M315" t="str">
            <v>0</v>
          </cell>
          <cell r="N315" t="str">
            <v>0</v>
          </cell>
          <cell r="O315" t="str">
            <v>1</v>
          </cell>
          <cell r="P315" t="str">
            <v>未退休</v>
          </cell>
          <cell r="Q315">
            <v>3820</v>
          </cell>
        </row>
        <row r="316">
          <cell r="B316" t="str">
            <v>张翠</v>
          </cell>
          <cell r="C316" t="str">
            <v>202109</v>
          </cell>
          <cell r="D316" t="str">
            <v>202109</v>
          </cell>
          <cell r="E316" t="str">
            <v>企业养老保险</v>
          </cell>
          <cell r="F316" t="str">
            <v>正常应缴</v>
          </cell>
          <cell r="G316" t="str">
            <v>3245.4</v>
          </cell>
          <cell r="H316" t="str">
            <v>259.63</v>
          </cell>
          <cell r="I316" t="str">
            <v>259.63</v>
          </cell>
          <cell r="J316" t="str">
            <v>0</v>
          </cell>
          <cell r="K316" t="str">
            <v>0</v>
          </cell>
          <cell r="L316" t="str">
            <v>0</v>
          </cell>
          <cell r="M316" t="str">
            <v>0</v>
          </cell>
          <cell r="N316" t="str">
            <v>0</v>
          </cell>
          <cell r="O316" t="str">
            <v>1</v>
          </cell>
          <cell r="P316" t="str">
            <v>未退休</v>
          </cell>
          <cell r="Q316">
            <v>3245.4</v>
          </cell>
        </row>
        <row r="317">
          <cell r="B317" t="str">
            <v>闫建波</v>
          </cell>
          <cell r="C317" t="str">
            <v>202109</v>
          </cell>
          <cell r="D317" t="str">
            <v>202109</v>
          </cell>
          <cell r="E317" t="str">
            <v>企业养老保险</v>
          </cell>
          <cell r="F317" t="str">
            <v>正常应缴</v>
          </cell>
          <cell r="G317" t="str">
            <v>3245.4</v>
          </cell>
          <cell r="H317" t="str">
            <v>259.63</v>
          </cell>
          <cell r="I317" t="str">
            <v>259.63</v>
          </cell>
          <cell r="J317" t="str">
            <v>0</v>
          </cell>
          <cell r="K317" t="str">
            <v>0</v>
          </cell>
          <cell r="L317" t="str">
            <v>0</v>
          </cell>
          <cell r="M317" t="str">
            <v>0</v>
          </cell>
          <cell r="N317" t="str">
            <v>0</v>
          </cell>
          <cell r="O317" t="str">
            <v>1</v>
          </cell>
          <cell r="P317" t="str">
            <v>未退休</v>
          </cell>
          <cell r="Q317">
            <v>3245.4</v>
          </cell>
        </row>
        <row r="318">
          <cell r="B318" t="str">
            <v>王进</v>
          </cell>
          <cell r="C318" t="str">
            <v>202109</v>
          </cell>
          <cell r="D318" t="str">
            <v>202109</v>
          </cell>
          <cell r="E318" t="str">
            <v>企业养老保险</v>
          </cell>
          <cell r="F318" t="str">
            <v>正常应缴</v>
          </cell>
          <cell r="G318" t="str">
            <v>3245.4</v>
          </cell>
          <cell r="H318" t="str">
            <v>259.63</v>
          </cell>
          <cell r="I318" t="str">
            <v>259.63</v>
          </cell>
          <cell r="J318" t="str">
            <v>0</v>
          </cell>
          <cell r="K318" t="str">
            <v>0</v>
          </cell>
          <cell r="L318" t="str">
            <v>0</v>
          </cell>
          <cell r="M318" t="str">
            <v>0</v>
          </cell>
          <cell r="N318" t="str">
            <v>0</v>
          </cell>
          <cell r="O318" t="str">
            <v>1</v>
          </cell>
          <cell r="P318" t="str">
            <v>未退休</v>
          </cell>
          <cell r="Q318">
            <v>3245.4</v>
          </cell>
        </row>
        <row r="319">
          <cell r="B319" t="str">
            <v>王艳</v>
          </cell>
          <cell r="C319" t="str">
            <v>202109</v>
          </cell>
          <cell r="D319" t="str">
            <v>202109</v>
          </cell>
          <cell r="E319" t="str">
            <v>企业养老保险</v>
          </cell>
          <cell r="F319" t="str">
            <v>正常应缴</v>
          </cell>
          <cell r="G319" t="str">
            <v>3245.4</v>
          </cell>
          <cell r="H319" t="str">
            <v>259.63</v>
          </cell>
          <cell r="I319" t="str">
            <v>259.63</v>
          </cell>
          <cell r="J319" t="str">
            <v>0</v>
          </cell>
          <cell r="K319" t="str">
            <v>0</v>
          </cell>
          <cell r="L319" t="str">
            <v>0</v>
          </cell>
          <cell r="M319" t="str">
            <v>0</v>
          </cell>
          <cell r="N319" t="str">
            <v>0</v>
          </cell>
          <cell r="O319" t="str">
            <v>1</v>
          </cell>
          <cell r="P319" t="str">
            <v>未退休</v>
          </cell>
          <cell r="Q319">
            <v>3245.4</v>
          </cell>
        </row>
        <row r="320">
          <cell r="B320" t="str">
            <v>刘东良</v>
          </cell>
          <cell r="C320" t="str">
            <v>202109</v>
          </cell>
          <cell r="D320" t="str">
            <v>202109</v>
          </cell>
          <cell r="E320" t="str">
            <v>企业养老保险</v>
          </cell>
          <cell r="F320" t="str">
            <v>正常应缴</v>
          </cell>
          <cell r="G320" t="str">
            <v>3245.4</v>
          </cell>
          <cell r="H320" t="str">
            <v>259.63</v>
          </cell>
          <cell r="I320" t="str">
            <v>259.63</v>
          </cell>
          <cell r="J320" t="str">
            <v>0</v>
          </cell>
          <cell r="K320" t="str">
            <v>0</v>
          </cell>
          <cell r="L320" t="str">
            <v>0</v>
          </cell>
          <cell r="M320" t="str">
            <v>0</v>
          </cell>
          <cell r="N320" t="str">
            <v>0</v>
          </cell>
          <cell r="O320" t="str">
            <v>1</v>
          </cell>
          <cell r="P320" t="str">
            <v>未退休</v>
          </cell>
          <cell r="Q320">
            <v>3245.4</v>
          </cell>
        </row>
        <row r="321">
          <cell r="B321" t="str">
            <v>王浩</v>
          </cell>
          <cell r="C321" t="str">
            <v>202109</v>
          </cell>
          <cell r="D321" t="str">
            <v>202109</v>
          </cell>
          <cell r="E321" t="str">
            <v>企业养老保险</v>
          </cell>
          <cell r="F321" t="str">
            <v>正常应缴</v>
          </cell>
          <cell r="G321" t="str">
            <v>3245.4</v>
          </cell>
          <cell r="H321" t="str">
            <v>259.63</v>
          </cell>
          <cell r="I321" t="str">
            <v>259.63</v>
          </cell>
          <cell r="J321" t="str">
            <v>0</v>
          </cell>
          <cell r="K321" t="str">
            <v>0</v>
          </cell>
          <cell r="L321" t="str">
            <v>0</v>
          </cell>
          <cell r="M321" t="str">
            <v>0</v>
          </cell>
          <cell r="N321" t="str">
            <v>0</v>
          </cell>
          <cell r="O321" t="str">
            <v>1</v>
          </cell>
          <cell r="P321" t="str">
            <v>未退休</v>
          </cell>
          <cell r="Q321">
            <v>3245.4</v>
          </cell>
        </row>
        <row r="322">
          <cell r="B322" t="str">
            <v>张建萍</v>
          </cell>
          <cell r="C322" t="str">
            <v>202109</v>
          </cell>
          <cell r="D322" t="str">
            <v>202109</v>
          </cell>
          <cell r="E322" t="str">
            <v>企业养老保险</v>
          </cell>
          <cell r="F322" t="str">
            <v>正常应缴</v>
          </cell>
          <cell r="G322" t="str">
            <v>3245.4</v>
          </cell>
          <cell r="H322" t="str">
            <v>259.63</v>
          </cell>
          <cell r="I322" t="str">
            <v>259.63</v>
          </cell>
          <cell r="J322" t="str">
            <v>0</v>
          </cell>
          <cell r="K322" t="str">
            <v>0</v>
          </cell>
          <cell r="L322" t="str">
            <v>0</v>
          </cell>
          <cell r="M322" t="str">
            <v>0</v>
          </cell>
          <cell r="N322" t="str">
            <v>0</v>
          </cell>
          <cell r="O322" t="str">
            <v>1</v>
          </cell>
          <cell r="P322" t="str">
            <v>未退休</v>
          </cell>
          <cell r="Q322">
            <v>3245.4</v>
          </cell>
        </row>
        <row r="323">
          <cell r="B323" t="str">
            <v>徐繁华</v>
          </cell>
          <cell r="C323" t="str">
            <v>202109</v>
          </cell>
          <cell r="D323" t="str">
            <v>202109</v>
          </cell>
          <cell r="E323" t="str">
            <v>企业养老保险</v>
          </cell>
          <cell r="F323" t="str">
            <v>正常应缴</v>
          </cell>
          <cell r="G323" t="str">
            <v>3245.4</v>
          </cell>
          <cell r="H323" t="str">
            <v>259.63</v>
          </cell>
          <cell r="I323" t="str">
            <v>259.63</v>
          </cell>
          <cell r="J323" t="str">
            <v>0</v>
          </cell>
          <cell r="K323" t="str">
            <v>0</v>
          </cell>
          <cell r="L323" t="str">
            <v>0</v>
          </cell>
          <cell r="M323" t="str">
            <v>0</v>
          </cell>
          <cell r="N323" t="str">
            <v>0</v>
          </cell>
          <cell r="O323" t="str">
            <v>1</v>
          </cell>
          <cell r="P323" t="str">
            <v>未退休</v>
          </cell>
          <cell r="Q323">
            <v>3245.4</v>
          </cell>
        </row>
        <row r="324">
          <cell r="B324" t="str">
            <v>滕奉伟</v>
          </cell>
          <cell r="C324" t="str">
            <v>202109</v>
          </cell>
          <cell r="D324" t="str">
            <v>202109</v>
          </cell>
          <cell r="E324" t="str">
            <v>企业养老保险</v>
          </cell>
          <cell r="F324" t="str">
            <v>正常应缴</v>
          </cell>
          <cell r="G324" t="str">
            <v>3245.4</v>
          </cell>
          <cell r="H324" t="str">
            <v>259.63</v>
          </cell>
          <cell r="I324" t="str">
            <v>259.63</v>
          </cell>
          <cell r="J324" t="str">
            <v>0</v>
          </cell>
          <cell r="K324" t="str">
            <v>0</v>
          </cell>
          <cell r="L324" t="str">
            <v>0</v>
          </cell>
          <cell r="M324" t="str">
            <v>0</v>
          </cell>
          <cell r="N324" t="str">
            <v>0</v>
          </cell>
          <cell r="O324" t="str">
            <v>1</v>
          </cell>
          <cell r="P324" t="str">
            <v>未退休</v>
          </cell>
          <cell r="Q324">
            <v>3245.4</v>
          </cell>
        </row>
        <row r="325">
          <cell r="B325" t="str">
            <v>冯亮亮</v>
          </cell>
          <cell r="C325" t="str">
            <v>202109</v>
          </cell>
          <cell r="D325" t="str">
            <v>202109</v>
          </cell>
          <cell r="E325" t="str">
            <v>企业养老保险</v>
          </cell>
          <cell r="F325" t="str">
            <v>正常应缴</v>
          </cell>
          <cell r="G325" t="str">
            <v>3245.4</v>
          </cell>
          <cell r="H325" t="str">
            <v>259.63</v>
          </cell>
          <cell r="I325" t="str">
            <v>259.63</v>
          </cell>
          <cell r="J325" t="str">
            <v>0</v>
          </cell>
          <cell r="K325" t="str">
            <v>0</v>
          </cell>
          <cell r="L325" t="str">
            <v>0</v>
          </cell>
          <cell r="M325" t="str">
            <v>0</v>
          </cell>
          <cell r="N325" t="str">
            <v>0</v>
          </cell>
          <cell r="O325" t="str">
            <v>1</v>
          </cell>
          <cell r="P325" t="str">
            <v>未退休</v>
          </cell>
          <cell r="Q325">
            <v>3245.4</v>
          </cell>
        </row>
        <row r="326">
          <cell r="B326" t="str">
            <v>郑建</v>
          </cell>
          <cell r="C326" t="str">
            <v>202109</v>
          </cell>
          <cell r="D326" t="str">
            <v>202109</v>
          </cell>
          <cell r="E326" t="str">
            <v>企业养老保险</v>
          </cell>
          <cell r="F326" t="str">
            <v>正常应缴</v>
          </cell>
          <cell r="G326" t="str">
            <v>3245.4</v>
          </cell>
          <cell r="H326" t="str">
            <v>259.63</v>
          </cell>
          <cell r="I326" t="str">
            <v>259.63</v>
          </cell>
          <cell r="J326" t="str">
            <v>0</v>
          </cell>
          <cell r="K326" t="str">
            <v>0</v>
          </cell>
          <cell r="L326" t="str">
            <v>0</v>
          </cell>
          <cell r="M326" t="str">
            <v>0</v>
          </cell>
          <cell r="N326" t="str">
            <v>0</v>
          </cell>
          <cell r="O326" t="str">
            <v>1</v>
          </cell>
          <cell r="P326" t="str">
            <v>未退休</v>
          </cell>
          <cell r="Q326">
            <v>3245.4</v>
          </cell>
        </row>
        <row r="327">
          <cell r="B327" t="str">
            <v>武林</v>
          </cell>
          <cell r="C327" t="str">
            <v>202109</v>
          </cell>
          <cell r="D327" t="str">
            <v>202109</v>
          </cell>
          <cell r="E327" t="str">
            <v>企业养老保险</v>
          </cell>
          <cell r="F327" t="str">
            <v>正常应缴</v>
          </cell>
          <cell r="G327" t="str">
            <v>3245.4</v>
          </cell>
          <cell r="H327" t="str">
            <v>259.63</v>
          </cell>
          <cell r="I327" t="str">
            <v>259.63</v>
          </cell>
          <cell r="J327" t="str">
            <v>0</v>
          </cell>
          <cell r="K327" t="str">
            <v>0</v>
          </cell>
          <cell r="L327" t="str">
            <v>0</v>
          </cell>
          <cell r="M327" t="str">
            <v>0</v>
          </cell>
          <cell r="N327" t="str">
            <v>0</v>
          </cell>
          <cell r="O327" t="str">
            <v>1</v>
          </cell>
          <cell r="P327" t="str">
            <v>未退休</v>
          </cell>
          <cell r="Q327">
            <v>3245.4</v>
          </cell>
        </row>
        <row r="328">
          <cell r="B328" t="str">
            <v>邓琳娜</v>
          </cell>
          <cell r="C328" t="str">
            <v>202109</v>
          </cell>
          <cell r="D328" t="str">
            <v>202109</v>
          </cell>
          <cell r="E328" t="str">
            <v>企业养老保险</v>
          </cell>
          <cell r="F328" t="str">
            <v>正常应缴</v>
          </cell>
          <cell r="G328" t="str">
            <v>3245.4</v>
          </cell>
          <cell r="H328" t="str">
            <v>259.63</v>
          </cell>
          <cell r="I328" t="str">
            <v>259.63</v>
          </cell>
          <cell r="J328" t="str">
            <v>0</v>
          </cell>
          <cell r="K328" t="str">
            <v>0</v>
          </cell>
          <cell r="L328" t="str">
            <v>0</v>
          </cell>
          <cell r="M328" t="str">
            <v>0</v>
          </cell>
          <cell r="N328" t="str">
            <v>0</v>
          </cell>
          <cell r="O328" t="str">
            <v>1</v>
          </cell>
          <cell r="P328" t="str">
            <v>未退休</v>
          </cell>
          <cell r="Q328">
            <v>3245.4</v>
          </cell>
        </row>
        <row r="329">
          <cell r="B329" t="str">
            <v>张俊苓</v>
          </cell>
          <cell r="C329" t="str">
            <v>202109</v>
          </cell>
          <cell r="D329" t="str">
            <v>202109</v>
          </cell>
          <cell r="E329" t="str">
            <v>企业养老保险</v>
          </cell>
          <cell r="F329" t="str">
            <v>正常应缴</v>
          </cell>
          <cell r="G329" t="str">
            <v>3245.4</v>
          </cell>
          <cell r="H329" t="str">
            <v>259.63</v>
          </cell>
          <cell r="I329" t="str">
            <v>259.63</v>
          </cell>
          <cell r="J329" t="str">
            <v>0</v>
          </cell>
          <cell r="K329" t="str">
            <v>0</v>
          </cell>
          <cell r="L329" t="str">
            <v>0</v>
          </cell>
          <cell r="M329" t="str">
            <v>0</v>
          </cell>
          <cell r="N329" t="str">
            <v>0</v>
          </cell>
          <cell r="O329" t="str">
            <v>1</v>
          </cell>
          <cell r="P329" t="str">
            <v>未退休</v>
          </cell>
          <cell r="Q329">
            <v>3245.4</v>
          </cell>
        </row>
        <row r="330">
          <cell r="B330" t="str">
            <v>李跃茹</v>
          </cell>
          <cell r="C330" t="str">
            <v>202109</v>
          </cell>
          <cell r="D330" t="str">
            <v>202109</v>
          </cell>
          <cell r="E330" t="str">
            <v>企业养老保险</v>
          </cell>
          <cell r="F330" t="str">
            <v>正常应缴</v>
          </cell>
          <cell r="G330" t="str">
            <v>3245.4</v>
          </cell>
          <cell r="H330" t="str">
            <v>259.63</v>
          </cell>
          <cell r="I330" t="str">
            <v>259.63</v>
          </cell>
          <cell r="J330" t="str">
            <v>0</v>
          </cell>
          <cell r="K330" t="str">
            <v>0</v>
          </cell>
          <cell r="L330" t="str">
            <v>0</v>
          </cell>
          <cell r="M330" t="str">
            <v>0</v>
          </cell>
          <cell r="N330" t="str">
            <v>0</v>
          </cell>
          <cell r="O330" t="str">
            <v>1</v>
          </cell>
          <cell r="P330" t="str">
            <v>未退休</v>
          </cell>
          <cell r="Q330">
            <v>3245.4</v>
          </cell>
        </row>
        <row r="331">
          <cell r="B331" t="str">
            <v>宋清镇</v>
          </cell>
          <cell r="C331" t="str">
            <v>202109</v>
          </cell>
          <cell r="D331" t="str">
            <v>202109</v>
          </cell>
          <cell r="E331" t="str">
            <v>企业养老保险</v>
          </cell>
          <cell r="F331" t="str">
            <v>正常应缴</v>
          </cell>
          <cell r="G331" t="str">
            <v>3245.4</v>
          </cell>
          <cell r="H331" t="str">
            <v>259.63</v>
          </cell>
          <cell r="I331" t="str">
            <v>259.63</v>
          </cell>
          <cell r="J331" t="str">
            <v>0</v>
          </cell>
          <cell r="K331" t="str">
            <v>0</v>
          </cell>
          <cell r="L331" t="str">
            <v>0</v>
          </cell>
          <cell r="M331" t="str">
            <v>0</v>
          </cell>
          <cell r="N331" t="str">
            <v>0</v>
          </cell>
          <cell r="O331" t="str">
            <v>1</v>
          </cell>
          <cell r="P331" t="str">
            <v>未退休</v>
          </cell>
          <cell r="Q331">
            <v>3245.4</v>
          </cell>
        </row>
        <row r="332">
          <cell r="B332" t="str">
            <v>曹延祥</v>
          </cell>
          <cell r="C332" t="str">
            <v>202109</v>
          </cell>
          <cell r="D332" t="str">
            <v>202109</v>
          </cell>
          <cell r="E332" t="str">
            <v>企业养老保险</v>
          </cell>
          <cell r="F332" t="str">
            <v>正常应缴</v>
          </cell>
          <cell r="G332" t="str">
            <v>3245.4</v>
          </cell>
          <cell r="H332" t="str">
            <v>259.63</v>
          </cell>
          <cell r="I332" t="str">
            <v>259.63</v>
          </cell>
          <cell r="J332" t="str">
            <v>0</v>
          </cell>
          <cell r="K332" t="str">
            <v>0</v>
          </cell>
          <cell r="L332" t="str">
            <v>0</v>
          </cell>
          <cell r="M332" t="str">
            <v>0</v>
          </cell>
          <cell r="N332" t="str">
            <v>0</v>
          </cell>
          <cell r="O332" t="str">
            <v>1</v>
          </cell>
          <cell r="P332" t="str">
            <v>未退休</v>
          </cell>
          <cell r="Q332">
            <v>3245.4</v>
          </cell>
        </row>
        <row r="333">
          <cell r="B333" t="str">
            <v>邓海旺</v>
          </cell>
          <cell r="C333" t="str">
            <v>202109</v>
          </cell>
          <cell r="D333" t="str">
            <v>202109</v>
          </cell>
          <cell r="E333" t="str">
            <v>企业养老保险</v>
          </cell>
          <cell r="F333" t="str">
            <v>正常应缴</v>
          </cell>
          <cell r="G333" t="str">
            <v>3245.4</v>
          </cell>
          <cell r="H333" t="str">
            <v>259.63</v>
          </cell>
          <cell r="I333" t="str">
            <v>259.63</v>
          </cell>
          <cell r="J333" t="str">
            <v>0</v>
          </cell>
          <cell r="K333" t="str">
            <v>0</v>
          </cell>
          <cell r="L333" t="str">
            <v>0</v>
          </cell>
          <cell r="M333" t="str">
            <v>0</v>
          </cell>
          <cell r="N333" t="str">
            <v>0</v>
          </cell>
          <cell r="O333" t="str">
            <v>1</v>
          </cell>
          <cell r="P333" t="str">
            <v>未退休</v>
          </cell>
          <cell r="Q333">
            <v>3245.4</v>
          </cell>
        </row>
        <row r="334">
          <cell r="B334" t="str">
            <v>梁国胤</v>
          </cell>
          <cell r="C334" t="str">
            <v>202109</v>
          </cell>
          <cell r="D334" t="str">
            <v>202109</v>
          </cell>
          <cell r="E334" t="str">
            <v>企业养老保险</v>
          </cell>
          <cell r="F334" t="str">
            <v>正常应缴</v>
          </cell>
          <cell r="G334" t="str">
            <v>3245.4</v>
          </cell>
          <cell r="H334" t="str">
            <v>259.63</v>
          </cell>
          <cell r="I334" t="str">
            <v>259.63</v>
          </cell>
          <cell r="J334" t="str">
            <v>0</v>
          </cell>
          <cell r="K334" t="str">
            <v>0</v>
          </cell>
          <cell r="L334" t="str">
            <v>0</v>
          </cell>
          <cell r="M334" t="str">
            <v>0</v>
          </cell>
          <cell r="N334" t="str">
            <v>0</v>
          </cell>
          <cell r="O334" t="str">
            <v>1</v>
          </cell>
          <cell r="P334" t="str">
            <v>未退休</v>
          </cell>
          <cell r="Q334">
            <v>3245.4</v>
          </cell>
        </row>
        <row r="335">
          <cell r="B335" t="str">
            <v>王风香</v>
          </cell>
          <cell r="C335" t="str">
            <v>202109</v>
          </cell>
          <cell r="D335" t="str">
            <v>202109</v>
          </cell>
          <cell r="E335" t="str">
            <v>企业养老保险</v>
          </cell>
          <cell r="F335" t="str">
            <v>正常应缴</v>
          </cell>
          <cell r="G335" t="str">
            <v>3245.4</v>
          </cell>
          <cell r="H335" t="str">
            <v>259.63</v>
          </cell>
          <cell r="I335" t="str">
            <v>259.63</v>
          </cell>
          <cell r="J335" t="str">
            <v>0</v>
          </cell>
          <cell r="K335" t="str">
            <v>0</v>
          </cell>
          <cell r="L335" t="str">
            <v>0</v>
          </cell>
          <cell r="M335" t="str">
            <v>0</v>
          </cell>
          <cell r="N335" t="str">
            <v>0</v>
          </cell>
          <cell r="O335" t="str">
            <v>1</v>
          </cell>
          <cell r="P335" t="str">
            <v>未退休</v>
          </cell>
          <cell r="Q335">
            <v>3245.4</v>
          </cell>
        </row>
        <row r="336">
          <cell r="B336" t="str">
            <v>张俊新</v>
          </cell>
          <cell r="C336" t="str">
            <v>202109</v>
          </cell>
          <cell r="D336" t="str">
            <v>202109</v>
          </cell>
          <cell r="E336" t="str">
            <v>企业养老保险</v>
          </cell>
          <cell r="F336" t="str">
            <v>正常应缴</v>
          </cell>
          <cell r="G336" t="str">
            <v>3245.4</v>
          </cell>
          <cell r="H336" t="str">
            <v>259.63</v>
          </cell>
          <cell r="I336" t="str">
            <v>259.63</v>
          </cell>
          <cell r="J336" t="str">
            <v>0</v>
          </cell>
          <cell r="K336" t="str">
            <v>0</v>
          </cell>
          <cell r="L336" t="str">
            <v>0</v>
          </cell>
          <cell r="M336" t="str">
            <v>0</v>
          </cell>
          <cell r="N336" t="str">
            <v>0</v>
          </cell>
          <cell r="O336" t="str">
            <v>1</v>
          </cell>
          <cell r="P336" t="str">
            <v>未退休</v>
          </cell>
          <cell r="Q336">
            <v>3245.4</v>
          </cell>
        </row>
        <row r="337">
          <cell r="B337" t="str">
            <v>白义凯</v>
          </cell>
          <cell r="C337" t="str">
            <v>202109</v>
          </cell>
          <cell r="D337" t="str">
            <v>202109</v>
          </cell>
          <cell r="E337" t="str">
            <v>企业养老保险</v>
          </cell>
          <cell r="F337" t="str">
            <v>正常应缴</v>
          </cell>
          <cell r="G337" t="str">
            <v>3245.4</v>
          </cell>
          <cell r="H337" t="str">
            <v>259.63</v>
          </cell>
          <cell r="I337" t="str">
            <v>259.63</v>
          </cell>
          <cell r="J337" t="str">
            <v>0</v>
          </cell>
          <cell r="K337" t="str">
            <v>0</v>
          </cell>
          <cell r="L337" t="str">
            <v>0</v>
          </cell>
          <cell r="M337" t="str">
            <v>0</v>
          </cell>
          <cell r="N337" t="str">
            <v>0</v>
          </cell>
          <cell r="O337" t="str">
            <v>1</v>
          </cell>
          <cell r="P337" t="str">
            <v>未退休</v>
          </cell>
          <cell r="Q337">
            <v>3245.4</v>
          </cell>
        </row>
        <row r="338">
          <cell r="B338" t="str">
            <v>杨学涛</v>
          </cell>
          <cell r="C338" t="str">
            <v>202109</v>
          </cell>
          <cell r="D338" t="str">
            <v>202109</v>
          </cell>
          <cell r="E338" t="str">
            <v>企业养老保险</v>
          </cell>
          <cell r="F338" t="str">
            <v>正常应缴</v>
          </cell>
          <cell r="G338" t="str">
            <v>3245.4</v>
          </cell>
          <cell r="H338" t="str">
            <v>259.63</v>
          </cell>
          <cell r="I338" t="str">
            <v>259.63</v>
          </cell>
          <cell r="J338" t="str">
            <v>0</v>
          </cell>
          <cell r="K338" t="str">
            <v>0</v>
          </cell>
          <cell r="L338" t="str">
            <v>0</v>
          </cell>
          <cell r="M338" t="str">
            <v>0</v>
          </cell>
          <cell r="N338" t="str">
            <v>0</v>
          </cell>
          <cell r="O338" t="str">
            <v>1</v>
          </cell>
          <cell r="P338" t="str">
            <v>未退休</v>
          </cell>
          <cell r="Q338">
            <v>3245.4</v>
          </cell>
        </row>
        <row r="339">
          <cell r="B339" t="str">
            <v>杨兴乐</v>
          </cell>
          <cell r="C339" t="str">
            <v>202109</v>
          </cell>
          <cell r="D339" t="str">
            <v>202109</v>
          </cell>
          <cell r="E339" t="str">
            <v>企业养老保险</v>
          </cell>
          <cell r="F339" t="str">
            <v>正常应缴</v>
          </cell>
          <cell r="G339" t="str">
            <v>3245.4</v>
          </cell>
          <cell r="H339" t="str">
            <v>259.63</v>
          </cell>
          <cell r="I339" t="str">
            <v>259.63</v>
          </cell>
          <cell r="J339" t="str">
            <v>0</v>
          </cell>
          <cell r="K339" t="str">
            <v>0</v>
          </cell>
          <cell r="L339" t="str">
            <v>0</v>
          </cell>
          <cell r="M339" t="str">
            <v>0</v>
          </cell>
          <cell r="N339" t="str">
            <v>0</v>
          </cell>
          <cell r="O339" t="str">
            <v>1</v>
          </cell>
          <cell r="P339" t="str">
            <v>未退休</v>
          </cell>
          <cell r="Q339">
            <v>3245.4</v>
          </cell>
        </row>
        <row r="340">
          <cell r="B340" t="str">
            <v>梁国敏</v>
          </cell>
          <cell r="C340" t="str">
            <v>202109</v>
          </cell>
          <cell r="D340" t="str">
            <v>202109</v>
          </cell>
          <cell r="E340" t="str">
            <v>企业养老保险</v>
          </cell>
          <cell r="F340" t="str">
            <v>正常应缴</v>
          </cell>
          <cell r="G340" t="str">
            <v>3245.4</v>
          </cell>
          <cell r="H340" t="str">
            <v>259.63</v>
          </cell>
          <cell r="I340" t="str">
            <v>259.63</v>
          </cell>
          <cell r="J340" t="str">
            <v>0</v>
          </cell>
          <cell r="K340" t="str">
            <v>0</v>
          </cell>
          <cell r="L340" t="str">
            <v>0</v>
          </cell>
          <cell r="M340" t="str">
            <v>0</v>
          </cell>
          <cell r="N340" t="str">
            <v>0</v>
          </cell>
          <cell r="O340" t="str">
            <v>1</v>
          </cell>
          <cell r="P340" t="str">
            <v>未退休</v>
          </cell>
          <cell r="Q340">
            <v>3245.4</v>
          </cell>
        </row>
        <row r="341">
          <cell r="B341" t="str">
            <v>白艳焕</v>
          </cell>
          <cell r="C341" t="str">
            <v>202109</v>
          </cell>
          <cell r="D341" t="str">
            <v>202109</v>
          </cell>
          <cell r="E341" t="str">
            <v>企业养老保险</v>
          </cell>
          <cell r="F341" t="str">
            <v>正常应缴</v>
          </cell>
          <cell r="G341" t="str">
            <v>3245.4</v>
          </cell>
          <cell r="H341" t="str">
            <v>259.63</v>
          </cell>
          <cell r="I341" t="str">
            <v>259.63</v>
          </cell>
          <cell r="J341" t="str">
            <v>0</v>
          </cell>
          <cell r="K341" t="str">
            <v>0</v>
          </cell>
          <cell r="L341" t="str">
            <v>0</v>
          </cell>
          <cell r="M341" t="str">
            <v>0</v>
          </cell>
          <cell r="N341" t="str">
            <v>0</v>
          </cell>
          <cell r="O341" t="str">
            <v>1</v>
          </cell>
          <cell r="P341" t="str">
            <v>未退休</v>
          </cell>
          <cell r="Q341">
            <v>3245.4</v>
          </cell>
        </row>
        <row r="342">
          <cell r="B342" t="str">
            <v>于红艳</v>
          </cell>
          <cell r="C342" t="str">
            <v>202109</v>
          </cell>
          <cell r="D342" t="str">
            <v>202109</v>
          </cell>
          <cell r="E342" t="str">
            <v>企业养老保险</v>
          </cell>
          <cell r="F342" t="str">
            <v>正常应缴</v>
          </cell>
          <cell r="G342" t="str">
            <v>3245.4</v>
          </cell>
          <cell r="H342" t="str">
            <v>259.63</v>
          </cell>
          <cell r="I342" t="str">
            <v>259.63</v>
          </cell>
          <cell r="J342" t="str">
            <v>0</v>
          </cell>
          <cell r="K342" t="str">
            <v>0</v>
          </cell>
          <cell r="L342" t="str">
            <v>0</v>
          </cell>
          <cell r="M342" t="str">
            <v>0</v>
          </cell>
          <cell r="N342" t="str">
            <v>0</v>
          </cell>
          <cell r="O342" t="str">
            <v>1</v>
          </cell>
          <cell r="P342" t="str">
            <v>未退休</v>
          </cell>
          <cell r="Q342">
            <v>3245.4</v>
          </cell>
        </row>
        <row r="343">
          <cell r="B343" t="str">
            <v>刘淑双</v>
          </cell>
          <cell r="C343" t="str">
            <v>202109</v>
          </cell>
          <cell r="D343" t="str">
            <v>202109</v>
          </cell>
          <cell r="E343" t="str">
            <v>企业养老保险</v>
          </cell>
          <cell r="F343" t="str">
            <v>正常应缴</v>
          </cell>
          <cell r="G343" t="str">
            <v>3245.4</v>
          </cell>
          <cell r="H343" t="str">
            <v>259.63</v>
          </cell>
          <cell r="I343" t="str">
            <v>259.63</v>
          </cell>
          <cell r="J343" t="str">
            <v>0</v>
          </cell>
          <cell r="K343" t="str">
            <v>0</v>
          </cell>
          <cell r="L343" t="str">
            <v>0</v>
          </cell>
          <cell r="M343" t="str">
            <v>0</v>
          </cell>
          <cell r="N343" t="str">
            <v>0</v>
          </cell>
          <cell r="O343" t="str">
            <v>1</v>
          </cell>
          <cell r="P343" t="str">
            <v>未退休</v>
          </cell>
          <cell r="Q343">
            <v>3245.4</v>
          </cell>
        </row>
        <row r="344">
          <cell r="B344" t="str">
            <v>李艳平</v>
          </cell>
          <cell r="C344" t="str">
            <v>202109</v>
          </cell>
          <cell r="D344" t="str">
            <v>202109</v>
          </cell>
          <cell r="E344" t="str">
            <v>企业养老保险</v>
          </cell>
          <cell r="F344" t="str">
            <v>正常应缴</v>
          </cell>
          <cell r="G344" t="str">
            <v>3245.4</v>
          </cell>
          <cell r="H344" t="str">
            <v>259.63</v>
          </cell>
          <cell r="I344" t="str">
            <v>259.63</v>
          </cell>
          <cell r="J344" t="str">
            <v>0</v>
          </cell>
          <cell r="K344" t="str">
            <v>0</v>
          </cell>
          <cell r="L344" t="str">
            <v>0</v>
          </cell>
          <cell r="M344" t="str">
            <v>0</v>
          </cell>
          <cell r="N344" t="str">
            <v>0</v>
          </cell>
          <cell r="O344" t="str">
            <v>1</v>
          </cell>
          <cell r="P344" t="str">
            <v>未退休</v>
          </cell>
          <cell r="Q344">
            <v>3245.4</v>
          </cell>
        </row>
        <row r="345">
          <cell r="B345" t="str">
            <v>古帅</v>
          </cell>
          <cell r="C345" t="str">
            <v>202109</v>
          </cell>
          <cell r="D345" t="str">
            <v>202109</v>
          </cell>
          <cell r="E345" t="str">
            <v>企业养老保险</v>
          </cell>
          <cell r="F345" t="str">
            <v>正常应缴</v>
          </cell>
          <cell r="G345" t="str">
            <v>3245.4</v>
          </cell>
          <cell r="H345" t="str">
            <v>259.63</v>
          </cell>
          <cell r="I345" t="str">
            <v>259.63</v>
          </cell>
          <cell r="J345" t="str">
            <v>0</v>
          </cell>
          <cell r="K345" t="str">
            <v>0</v>
          </cell>
          <cell r="L345" t="str">
            <v>0</v>
          </cell>
          <cell r="M345" t="str">
            <v>0</v>
          </cell>
          <cell r="N345" t="str">
            <v>0</v>
          </cell>
          <cell r="O345" t="str">
            <v>1</v>
          </cell>
          <cell r="P345" t="str">
            <v>未退休</v>
          </cell>
          <cell r="Q345">
            <v>3245.4</v>
          </cell>
        </row>
        <row r="346">
          <cell r="B346" t="str">
            <v>李鹏</v>
          </cell>
          <cell r="C346" t="str">
            <v>202109</v>
          </cell>
          <cell r="D346" t="str">
            <v>202109</v>
          </cell>
          <cell r="E346" t="str">
            <v>企业养老保险</v>
          </cell>
          <cell r="F346" t="str">
            <v>正常应缴</v>
          </cell>
          <cell r="G346" t="str">
            <v>3245.4</v>
          </cell>
          <cell r="H346" t="str">
            <v>259.63</v>
          </cell>
          <cell r="I346" t="str">
            <v>259.63</v>
          </cell>
          <cell r="J346" t="str">
            <v>0</v>
          </cell>
          <cell r="K346" t="str">
            <v>0</v>
          </cell>
          <cell r="L346" t="str">
            <v>0</v>
          </cell>
          <cell r="M346" t="str">
            <v>0</v>
          </cell>
          <cell r="N346" t="str">
            <v>0</v>
          </cell>
          <cell r="O346" t="str">
            <v>1</v>
          </cell>
          <cell r="P346" t="str">
            <v>未退休</v>
          </cell>
          <cell r="Q346">
            <v>3245.4</v>
          </cell>
        </row>
        <row r="347">
          <cell r="B347" t="str">
            <v>滕敬涛</v>
          </cell>
          <cell r="C347" t="str">
            <v>202109</v>
          </cell>
          <cell r="D347" t="str">
            <v>202109</v>
          </cell>
          <cell r="E347" t="str">
            <v>企业养老保险</v>
          </cell>
          <cell r="F347" t="str">
            <v>正常应缴</v>
          </cell>
          <cell r="G347" t="str">
            <v>3245.4</v>
          </cell>
          <cell r="H347" t="str">
            <v>259.63</v>
          </cell>
          <cell r="I347" t="str">
            <v>259.63</v>
          </cell>
          <cell r="J347" t="str">
            <v>0</v>
          </cell>
          <cell r="K347" t="str">
            <v>0</v>
          </cell>
          <cell r="L347" t="str">
            <v>0</v>
          </cell>
          <cell r="M347" t="str">
            <v>0</v>
          </cell>
          <cell r="N347" t="str">
            <v>0</v>
          </cell>
          <cell r="O347" t="str">
            <v>1</v>
          </cell>
          <cell r="P347" t="str">
            <v>未退休</v>
          </cell>
          <cell r="Q347">
            <v>3245.4</v>
          </cell>
        </row>
        <row r="348">
          <cell r="B348" t="str">
            <v>陈晓晴</v>
          </cell>
          <cell r="C348" t="str">
            <v>202109</v>
          </cell>
          <cell r="D348" t="str">
            <v>202109</v>
          </cell>
          <cell r="E348" t="str">
            <v>企业养老保险</v>
          </cell>
          <cell r="F348" t="str">
            <v>正常应缴</v>
          </cell>
          <cell r="G348" t="str">
            <v>3245.4</v>
          </cell>
          <cell r="H348" t="str">
            <v>259.63</v>
          </cell>
          <cell r="I348" t="str">
            <v>259.63</v>
          </cell>
          <cell r="J348" t="str">
            <v>0</v>
          </cell>
          <cell r="K348" t="str">
            <v>0</v>
          </cell>
          <cell r="L348" t="str">
            <v>0</v>
          </cell>
          <cell r="M348" t="str">
            <v>0</v>
          </cell>
          <cell r="N348" t="str">
            <v>0</v>
          </cell>
          <cell r="O348" t="str">
            <v>1</v>
          </cell>
          <cell r="P348" t="str">
            <v>未退休</v>
          </cell>
          <cell r="Q348">
            <v>3245.4</v>
          </cell>
        </row>
        <row r="349">
          <cell r="B349" t="str">
            <v>刘梦鹤</v>
          </cell>
          <cell r="C349" t="str">
            <v>202109</v>
          </cell>
          <cell r="D349" t="str">
            <v>202109</v>
          </cell>
          <cell r="E349" t="str">
            <v>企业养老保险</v>
          </cell>
          <cell r="F349" t="str">
            <v>正常应缴</v>
          </cell>
          <cell r="G349" t="str">
            <v>3245.4</v>
          </cell>
          <cell r="H349" t="str">
            <v>259.63</v>
          </cell>
          <cell r="I349" t="str">
            <v>259.63</v>
          </cell>
          <cell r="J349" t="str">
            <v>0</v>
          </cell>
          <cell r="K349" t="str">
            <v>0</v>
          </cell>
          <cell r="L349" t="str">
            <v>0</v>
          </cell>
          <cell r="M349" t="str">
            <v>0</v>
          </cell>
          <cell r="N349" t="str">
            <v>0</v>
          </cell>
          <cell r="O349" t="str">
            <v>1</v>
          </cell>
          <cell r="P349" t="str">
            <v>未退休</v>
          </cell>
          <cell r="Q349">
            <v>3245.4</v>
          </cell>
        </row>
        <row r="350">
          <cell r="B350" t="str">
            <v>吴宝新</v>
          </cell>
          <cell r="C350" t="str">
            <v>202109</v>
          </cell>
          <cell r="D350" t="str">
            <v>202109</v>
          </cell>
          <cell r="E350" t="str">
            <v>企业养老保险</v>
          </cell>
          <cell r="F350" t="str">
            <v>正常应缴</v>
          </cell>
          <cell r="G350" t="str">
            <v>3245.4</v>
          </cell>
          <cell r="H350" t="str">
            <v>259.63</v>
          </cell>
          <cell r="I350" t="str">
            <v>259.63</v>
          </cell>
          <cell r="J350" t="str">
            <v>0</v>
          </cell>
          <cell r="K350" t="str">
            <v>0</v>
          </cell>
          <cell r="L350" t="str">
            <v>0</v>
          </cell>
          <cell r="M350" t="str">
            <v>0</v>
          </cell>
          <cell r="N350" t="str">
            <v>0</v>
          </cell>
          <cell r="O350" t="str">
            <v>1</v>
          </cell>
          <cell r="P350" t="str">
            <v>未退休</v>
          </cell>
          <cell r="Q350">
            <v>3245.4</v>
          </cell>
        </row>
        <row r="351">
          <cell r="B351" t="str">
            <v>田增军</v>
          </cell>
          <cell r="C351" t="str">
            <v>202109</v>
          </cell>
          <cell r="D351" t="str">
            <v>202109</v>
          </cell>
          <cell r="E351" t="str">
            <v>企业养老保险</v>
          </cell>
          <cell r="F351" t="str">
            <v>正常应缴</v>
          </cell>
          <cell r="G351" t="str">
            <v>3245.4</v>
          </cell>
          <cell r="H351" t="str">
            <v>259.63</v>
          </cell>
          <cell r="I351" t="str">
            <v>259.63</v>
          </cell>
          <cell r="J351" t="str">
            <v>0</v>
          </cell>
          <cell r="K351" t="str">
            <v>0</v>
          </cell>
          <cell r="L351" t="str">
            <v>0</v>
          </cell>
          <cell r="M351" t="str">
            <v>0</v>
          </cell>
          <cell r="N351" t="str">
            <v>0</v>
          </cell>
          <cell r="O351" t="str">
            <v>1</v>
          </cell>
          <cell r="P351" t="str">
            <v>未退休</v>
          </cell>
          <cell r="Q351">
            <v>3245.4</v>
          </cell>
        </row>
        <row r="352">
          <cell r="B352" t="str">
            <v>范丙星</v>
          </cell>
          <cell r="C352" t="str">
            <v>202109</v>
          </cell>
          <cell r="D352" t="str">
            <v>202109</v>
          </cell>
          <cell r="E352" t="str">
            <v>企业养老保险</v>
          </cell>
          <cell r="F352" t="str">
            <v>正常应缴</v>
          </cell>
          <cell r="G352" t="str">
            <v>3245.4</v>
          </cell>
          <cell r="H352" t="str">
            <v>259.63</v>
          </cell>
          <cell r="I352" t="str">
            <v>259.63</v>
          </cell>
          <cell r="J352" t="str">
            <v>0</v>
          </cell>
          <cell r="K352" t="str">
            <v>0</v>
          </cell>
          <cell r="L352" t="str">
            <v>0</v>
          </cell>
          <cell r="M352" t="str">
            <v>0</v>
          </cell>
          <cell r="N352" t="str">
            <v>0</v>
          </cell>
          <cell r="O352" t="str">
            <v>1</v>
          </cell>
          <cell r="P352" t="str">
            <v>未退休</v>
          </cell>
          <cell r="Q352">
            <v>3245.4</v>
          </cell>
        </row>
        <row r="353">
          <cell r="B353" t="str">
            <v>张长江</v>
          </cell>
          <cell r="C353" t="str">
            <v>202109</v>
          </cell>
          <cell r="D353" t="str">
            <v>202109</v>
          </cell>
          <cell r="E353" t="str">
            <v>企业养老保险</v>
          </cell>
          <cell r="F353" t="str">
            <v>正常应缴</v>
          </cell>
          <cell r="G353" t="str">
            <v>3245.4</v>
          </cell>
          <cell r="H353" t="str">
            <v>259.63</v>
          </cell>
          <cell r="I353" t="str">
            <v>259.63</v>
          </cell>
          <cell r="J353" t="str">
            <v>0</v>
          </cell>
          <cell r="K353" t="str">
            <v>0</v>
          </cell>
          <cell r="L353" t="str">
            <v>0</v>
          </cell>
          <cell r="M353" t="str">
            <v>0</v>
          </cell>
          <cell r="N353" t="str">
            <v>0</v>
          </cell>
          <cell r="O353" t="str">
            <v>1</v>
          </cell>
          <cell r="P353" t="str">
            <v>未退休</v>
          </cell>
          <cell r="Q353">
            <v>3245.4</v>
          </cell>
        </row>
        <row r="354">
          <cell r="B354" t="str">
            <v>侯志铎</v>
          </cell>
          <cell r="C354" t="str">
            <v>202109</v>
          </cell>
          <cell r="D354" t="str">
            <v>202109</v>
          </cell>
          <cell r="E354" t="str">
            <v>企业养老保险</v>
          </cell>
          <cell r="F354" t="str">
            <v>正常应缴</v>
          </cell>
          <cell r="G354" t="str">
            <v>3245.4</v>
          </cell>
          <cell r="H354" t="str">
            <v>259.63</v>
          </cell>
          <cell r="I354" t="str">
            <v>259.63</v>
          </cell>
          <cell r="J354" t="str">
            <v>0</v>
          </cell>
          <cell r="K354" t="str">
            <v>0</v>
          </cell>
          <cell r="L354" t="str">
            <v>0</v>
          </cell>
          <cell r="M354" t="str">
            <v>0</v>
          </cell>
          <cell r="N354" t="str">
            <v>0</v>
          </cell>
          <cell r="O354" t="str">
            <v>1</v>
          </cell>
          <cell r="P354" t="str">
            <v>未退休</v>
          </cell>
          <cell r="Q354">
            <v>3245.4</v>
          </cell>
        </row>
        <row r="355">
          <cell r="B355" t="str">
            <v>王文英</v>
          </cell>
          <cell r="C355" t="str">
            <v>202109</v>
          </cell>
          <cell r="D355" t="str">
            <v>202109</v>
          </cell>
          <cell r="E355" t="str">
            <v>企业养老保险</v>
          </cell>
          <cell r="F355" t="str">
            <v>正常应缴</v>
          </cell>
          <cell r="G355" t="str">
            <v>3245.4</v>
          </cell>
          <cell r="H355" t="str">
            <v>259.63</v>
          </cell>
          <cell r="I355" t="str">
            <v>259.63</v>
          </cell>
          <cell r="J355" t="str">
            <v>0</v>
          </cell>
          <cell r="K355" t="str">
            <v>0</v>
          </cell>
          <cell r="L355" t="str">
            <v>0</v>
          </cell>
          <cell r="M355" t="str">
            <v>0</v>
          </cell>
          <cell r="N355" t="str">
            <v>0</v>
          </cell>
          <cell r="O355" t="str">
            <v>1</v>
          </cell>
          <cell r="P355" t="str">
            <v>未退休</v>
          </cell>
          <cell r="Q355">
            <v>3245.4</v>
          </cell>
        </row>
        <row r="356">
          <cell r="B356" t="str">
            <v>刘杨</v>
          </cell>
          <cell r="C356" t="str">
            <v>202109</v>
          </cell>
          <cell r="D356" t="str">
            <v>202109</v>
          </cell>
          <cell r="E356" t="str">
            <v>企业养老保险</v>
          </cell>
          <cell r="F356" t="str">
            <v>正常应缴</v>
          </cell>
          <cell r="G356" t="str">
            <v>3245.4</v>
          </cell>
          <cell r="H356" t="str">
            <v>259.63</v>
          </cell>
          <cell r="I356" t="str">
            <v>259.63</v>
          </cell>
          <cell r="J356" t="str">
            <v>0</v>
          </cell>
          <cell r="K356" t="str">
            <v>0</v>
          </cell>
          <cell r="L356" t="str">
            <v>0</v>
          </cell>
          <cell r="M356" t="str">
            <v>0</v>
          </cell>
          <cell r="N356" t="str">
            <v>0</v>
          </cell>
          <cell r="O356" t="str">
            <v>1</v>
          </cell>
          <cell r="P356" t="str">
            <v>未退休</v>
          </cell>
          <cell r="Q356">
            <v>3245.4</v>
          </cell>
        </row>
        <row r="357">
          <cell r="B357" t="str">
            <v>牟群</v>
          </cell>
          <cell r="C357" t="str">
            <v>202109</v>
          </cell>
          <cell r="D357" t="str">
            <v>202109</v>
          </cell>
          <cell r="E357" t="str">
            <v>企业养老保险</v>
          </cell>
          <cell r="F357" t="str">
            <v>正常应缴</v>
          </cell>
          <cell r="G357" t="str">
            <v>3245.4</v>
          </cell>
          <cell r="H357" t="str">
            <v>259.63</v>
          </cell>
          <cell r="I357" t="str">
            <v>259.63</v>
          </cell>
          <cell r="J357" t="str">
            <v>0</v>
          </cell>
          <cell r="K357" t="str">
            <v>0</v>
          </cell>
          <cell r="L357" t="str">
            <v>0</v>
          </cell>
          <cell r="M357" t="str">
            <v>0</v>
          </cell>
          <cell r="N357" t="str">
            <v>0</v>
          </cell>
          <cell r="O357" t="str">
            <v>1</v>
          </cell>
          <cell r="P357" t="str">
            <v>未退休</v>
          </cell>
          <cell r="Q357">
            <v>3245.4</v>
          </cell>
        </row>
        <row r="358">
          <cell r="B358" t="str">
            <v>滕义彪</v>
          </cell>
          <cell r="C358" t="str">
            <v>202109</v>
          </cell>
          <cell r="D358" t="str">
            <v>202109</v>
          </cell>
          <cell r="E358" t="str">
            <v>企业养老保险</v>
          </cell>
          <cell r="F358" t="str">
            <v>正常应缴</v>
          </cell>
          <cell r="G358" t="str">
            <v>3245.4</v>
          </cell>
          <cell r="H358" t="str">
            <v>259.63</v>
          </cell>
          <cell r="I358" t="str">
            <v>259.63</v>
          </cell>
          <cell r="J358" t="str">
            <v>0</v>
          </cell>
          <cell r="K358" t="str">
            <v>0</v>
          </cell>
          <cell r="L358" t="str">
            <v>0</v>
          </cell>
          <cell r="M358" t="str">
            <v>0</v>
          </cell>
          <cell r="N358" t="str">
            <v>0</v>
          </cell>
          <cell r="O358" t="str">
            <v>1</v>
          </cell>
          <cell r="P358" t="str">
            <v>未退休</v>
          </cell>
          <cell r="Q358">
            <v>3245.4</v>
          </cell>
        </row>
        <row r="359">
          <cell r="B359" t="str">
            <v>李冲冲</v>
          </cell>
          <cell r="C359" t="str">
            <v>202109</v>
          </cell>
          <cell r="D359" t="str">
            <v>202109</v>
          </cell>
          <cell r="E359" t="str">
            <v>企业养老保险</v>
          </cell>
          <cell r="F359" t="str">
            <v>正常应缴</v>
          </cell>
          <cell r="G359" t="str">
            <v>3245.4</v>
          </cell>
          <cell r="H359" t="str">
            <v>259.63</v>
          </cell>
          <cell r="I359" t="str">
            <v>259.63</v>
          </cell>
          <cell r="J359" t="str">
            <v>0</v>
          </cell>
          <cell r="K359" t="str">
            <v>0</v>
          </cell>
          <cell r="L359" t="str">
            <v>0</v>
          </cell>
          <cell r="M359" t="str">
            <v>0</v>
          </cell>
          <cell r="N359" t="str">
            <v>0</v>
          </cell>
          <cell r="O359" t="str">
            <v>1</v>
          </cell>
          <cell r="P359" t="str">
            <v>未退休</v>
          </cell>
          <cell r="Q359">
            <v>3245.4</v>
          </cell>
        </row>
        <row r="360">
          <cell r="B360" t="str">
            <v>王震</v>
          </cell>
          <cell r="C360" t="str">
            <v>202109</v>
          </cell>
          <cell r="D360" t="str">
            <v>202109</v>
          </cell>
          <cell r="E360" t="str">
            <v>企业养老保险</v>
          </cell>
          <cell r="F360" t="str">
            <v>正常应缴</v>
          </cell>
          <cell r="G360" t="str">
            <v>3245.4</v>
          </cell>
          <cell r="H360" t="str">
            <v>259.63</v>
          </cell>
          <cell r="I360" t="str">
            <v>259.63</v>
          </cell>
          <cell r="J360" t="str">
            <v>0</v>
          </cell>
          <cell r="K360" t="str">
            <v>0</v>
          </cell>
          <cell r="L360" t="str">
            <v>0</v>
          </cell>
          <cell r="M360" t="str">
            <v>0</v>
          </cell>
          <cell r="N360" t="str">
            <v>0</v>
          </cell>
          <cell r="O360" t="str">
            <v>1</v>
          </cell>
          <cell r="P360" t="str">
            <v>未退休</v>
          </cell>
          <cell r="Q360">
            <v>3245.4</v>
          </cell>
        </row>
        <row r="361">
          <cell r="B361" t="str">
            <v>滕巨猛</v>
          </cell>
          <cell r="C361" t="str">
            <v>202109</v>
          </cell>
          <cell r="D361" t="str">
            <v>202109</v>
          </cell>
          <cell r="E361" t="str">
            <v>企业养老保险</v>
          </cell>
          <cell r="F361" t="str">
            <v>正常应缴</v>
          </cell>
          <cell r="G361" t="str">
            <v>3245.4</v>
          </cell>
          <cell r="H361" t="str">
            <v>259.63</v>
          </cell>
          <cell r="I361" t="str">
            <v>259.63</v>
          </cell>
          <cell r="J361" t="str">
            <v>0</v>
          </cell>
          <cell r="K361" t="str">
            <v>0</v>
          </cell>
          <cell r="L361" t="str">
            <v>0</v>
          </cell>
          <cell r="M361" t="str">
            <v>0</v>
          </cell>
          <cell r="N361" t="str">
            <v>0</v>
          </cell>
          <cell r="O361" t="str">
            <v>1</v>
          </cell>
          <cell r="P361" t="str">
            <v>未退休</v>
          </cell>
          <cell r="Q361">
            <v>3245.4</v>
          </cell>
        </row>
        <row r="362">
          <cell r="B362" t="str">
            <v>房珍珍</v>
          </cell>
          <cell r="C362" t="str">
            <v>202109</v>
          </cell>
          <cell r="D362" t="str">
            <v>202109</v>
          </cell>
          <cell r="E362" t="str">
            <v>企业养老保险</v>
          </cell>
          <cell r="F362" t="str">
            <v>正常应缴</v>
          </cell>
          <cell r="G362" t="str">
            <v>3245.4</v>
          </cell>
          <cell r="H362" t="str">
            <v>259.63</v>
          </cell>
          <cell r="I362" t="str">
            <v>259.63</v>
          </cell>
          <cell r="J362" t="str">
            <v>0</v>
          </cell>
          <cell r="K362" t="str">
            <v>0</v>
          </cell>
          <cell r="L362" t="str">
            <v>0</v>
          </cell>
          <cell r="M362" t="str">
            <v>0</v>
          </cell>
          <cell r="N362" t="str">
            <v>0</v>
          </cell>
          <cell r="O362" t="str">
            <v>1</v>
          </cell>
          <cell r="P362" t="str">
            <v>未退休</v>
          </cell>
          <cell r="Q362">
            <v>3245.4</v>
          </cell>
        </row>
        <row r="363">
          <cell r="B363" t="str">
            <v>许瑞学</v>
          </cell>
          <cell r="C363" t="str">
            <v>202109</v>
          </cell>
          <cell r="D363" t="str">
            <v>202109</v>
          </cell>
          <cell r="E363" t="str">
            <v>企业养老保险</v>
          </cell>
          <cell r="F363" t="str">
            <v>正常应缴</v>
          </cell>
          <cell r="G363" t="str">
            <v>3245.4</v>
          </cell>
          <cell r="H363" t="str">
            <v>259.63</v>
          </cell>
          <cell r="I363" t="str">
            <v>259.63</v>
          </cell>
          <cell r="J363" t="str">
            <v>0</v>
          </cell>
          <cell r="K363" t="str">
            <v>0</v>
          </cell>
          <cell r="L363" t="str">
            <v>0</v>
          </cell>
          <cell r="M363" t="str">
            <v>0</v>
          </cell>
          <cell r="N363" t="str">
            <v>0</v>
          </cell>
          <cell r="O363" t="str">
            <v>1</v>
          </cell>
          <cell r="P363" t="str">
            <v>未退休</v>
          </cell>
          <cell r="Q363">
            <v>3245.4</v>
          </cell>
        </row>
        <row r="364">
          <cell r="B364" t="str">
            <v>韩桂栋</v>
          </cell>
          <cell r="C364" t="str">
            <v>202109</v>
          </cell>
          <cell r="D364" t="str">
            <v>202109</v>
          </cell>
          <cell r="E364" t="str">
            <v>企业养老保险</v>
          </cell>
          <cell r="F364" t="str">
            <v>正常应缴</v>
          </cell>
          <cell r="G364" t="str">
            <v>3245.4</v>
          </cell>
          <cell r="H364" t="str">
            <v>259.63</v>
          </cell>
          <cell r="I364" t="str">
            <v>259.63</v>
          </cell>
          <cell r="J364" t="str">
            <v>0</v>
          </cell>
          <cell r="K364" t="str">
            <v>0</v>
          </cell>
          <cell r="L364" t="str">
            <v>0</v>
          </cell>
          <cell r="M364" t="str">
            <v>0</v>
          </cell>
          <cell r="N364" t="str">
            <v>0</v>
          </cell>
          <cell r="O364" t="str">
            <v>1</v>
          </cell>
          <cell r="P364" t="str">
            <v>未退休</v>
          </cell>
          <cell r="Q364">
            <v>3245.4</v>
          </cell>
        </row>
        <row r="365">
          <cell r="B365" t="str">
            <v>刘东豪</v>
          </cell>
          <cell r="C365" t="str">
            <v>202109</v>
          </cell>
          <cell r="D365" t="str">
            <v>202109</v>
          </cell>
          <cell r="E365" t="str">
            <v>企业养老保险</v>
          </cell>
          <cell r="F365" t="str">
            <v>正常应缴</v>
          </cell>
          <cell r="G365" t="str">
            <v>3245.4</v>
          </cell>
          <cell r="H365" t="str">
            <v>259.63</v>
          </cell>
          <cell r="I365" t="str">
            <v>259.63</v>
          </cell>
          <cell r="J365" t="str">
            <v>0</v>
          </cell>
          <cell r="K365" t="str">
            <v>0</v>
          </cell>
          <cell r="L365" t="str">
            <v>0</v>
          </cell>
          <cell r="M365" t="str">
            <v>0</v>
          </cell>
          <cell r="N365" t="str">
            <v>0</v>
          </cell>
          <cell r="O365" t="str">
            <v>1</v>
          </cell>
          <cell r="P365" t="str">
            <v>未退休</v>
          </cell>
          <cell r="Q365">
            <v>3245.4</v>
          </cell>
        </row>
        <row r="366">
          <cell r="B366" t="str">
            <v>管洪敏</v>
          </cell>
          <cell r="C366" t="str">
            <v>202109</v>
          </cell>
          <cell r="D366" t="str">
            <v>202109</v>
          </cell>
          <cell r="E366" t="str">
            <v>企业养老保险</v>
          </cell>
          <cell r="F366" t="str">
            <v>正常应缴</v>
          </cell>
          <cell r="G366" t="str">
            <v>3245.4</v>
          </cell>
          <cell r="H366" t="str">
            <v>259.63</v>
          </cell>
          <cell r="I366" t="str">
            <v>259.63</v>
          </cell>
          <cell r="J366" t="str">
            <v>0</v>
          </cell>
          <cell r="K366" t="str">
            <v>0</v>
          </cell>
          <cell r="L366" t="str">
            <v>0</v>
          </cell>
          <cell r="M366" t="str">
            <v>0</v>
          </cell>
          <cell r="N366" t="str">
            <v>0</v>
          </cell>
          <cell r="O366" t="str">
            <v>1</v>
          </cell>
          <cell r="P366" t="str">
            <v>未退休</v>
          </cell>
          <cell r="Q366">
            <v>3245.4</v>
          </cell>
        </row>
        <row r="367">
          <cell r="B367" t="str">
            <v>李亚</v>
          </cell>
          <cell r="C367" t="str">
            <v>202109</v>
          </cell>
          <cell r="D367" t="str">
            <v>202109</v>
          </cell>
          <cell r="E367" t="str">
            <v>企业养老保险</v>
          </cell>
          <cell r="F367" t="str">
            <v>正常应缴</v>
          </cell>
          <cell r="G367" t="str">
            <v>3245.4</v>
          </cell>
          <cell r="H367" t="str">
            <v>259.63</v>
          </cell>
          <cell r="I367" t="str">
            <v>259.63</v>
          </cell>
          <cell r="J367" t="str">
            <v>0</v>
          </cell>
          <cell r="K367" t="str">
            <v>0</v>
          </cell>
          <cell r="L367" t="str">
            <v>0</v>
          </cell>
          <cell r="M367" t="str">
            <v>0</v>
          </cell>
          <cell r="N367" t="str">
            <v>0</v>
          </cell>
          <cell r="O367" t="str">
            <v>1</v>
          </cell>
          <cell r="P367" t="str">
            <v>未退休</v>
          </cell>
          <cell r="Q367">
            <v>3245.4</v>
          </cell>
        </row>
        <row r="368">
          <cell r="B368" t="str">
            <v>刘双双</v>
          </cell>
          <cell r="C368" t="str">
            <v>202109</v>
          </cell>
          <cell r="D368" t="str">
            <v>202109</v>
          </cell>
          <cell r="E368" t="str">
            <v>企业养老保险</v>
          </cell>
          <cell r="F368" t="str">
            <v>正常应缴</v>
          </cell>
          <cell r="G368" t="str">
            <v>3245.4</v>
          </cell>
          <cell r="H368" t="str">
            <v>259.63</v>
          </cell>
          <cell r="I368" t="str">
            <v>259.63</v>
          </cell>
          <cell r="J368" t="str">
            <v>0</v>
          </cell>
          <cell r="K368" t="str">
            <v>0</v>
          </cell>
          <cell r="L368" t="str">
            <v>0</v>
          </cell>
          <cell r="M368" t="str">
            <v>0</v>
          </cell>
          <cell r="N368" t="str">
            <v>0</v>
          </cell>
          <cell r="O368" t="str">
            <v>1</v>
          </cell>
          <cell r="P368" t="str">
            <v>未退休</v>
          </cell>
          <cell r="Q368">
            <v>3245.4</v>
          </cell>
        </row>
        <row r="369">
          <cell r="B369" t="str">
            <v>崔新玲</v>
          </cell>
          <cell r="C369" t="str">
            <v>202109</v>
          </cell>
          <cell r="D369" t="str">
            <v>202109</v>
          </cell>
          <cell r="E369" t="str">
            <v>企业养老保险</v>
          </cell>
          <cell r="F369" t="str">
            <v>正常应缴</v>
          </cell>
          <cell r="G369" t="str">
            <v>3245.4</v>
          </cell>
          <cell r="H369" t="str">
            <v>259.63</v>
          </cell>
          <cell r="I369" t="str">
            <v>259.63</v>
          </cell>
          <cell r="J369" t="str">
            <v>0</v>
          </cell>
          <cell r="K369" t="str">
            <v>0</v>
          </cell>
          <cell r="L369" t="str">
            <v>0</v>
          </cell>
          <cell r="M369" t="str">
            <v>0</v>
          </cell>
          <cell r="N369" t="str">
            <v>0</v>
          </cell>
          <cell r="O369" t="str">
            <v>1</v>
          </cell>
          <cell r="P369" t="str">
            <v>未退休</v>
          </cell>
          <cell r="Q369">
            <v>3245.4</v>
          </cell>
        </row>
        <row r="370">
          <cell r="B370" t="str">
            <v>宋秉鑫</v>
          </cell>
          <cell r="C370" t="str">
            <v>202109</v>
          </cell>
          <cell r="D370" t="str">
            <v>202109</v>
          </cell>
          <cell r="E370" t="str">
            <v>企业养老保险</v>
          </cell>
          <cell r="F370" t="str">
            <v>正常应缴</v>
          </cell>
          <cell r="G370" t="str">
            <v>3245.4</v>
          </cell>
          <cell r="H370" t="str">
            <v>259.63</v>
          </cell>
          <cell r="I370" t="str">
            <v>259.63</v>
          </cell>
          <cell r="J370" t="str">
            <v>0</v>
          </cell>
          <cell r="K370" t="str">
            <v>0</v>
          </cell>
          <cell r="L370" t="str">
            <v>0</v>
          </cell>
          <cell r="M370" t="str">
            <v>0</v>
          </cell>
          <cell r="N370" t="str">
            <v>0</v>
          </cell>
          <cell r="O370" t="str">
            <v>1</v>
          </cell>
          <cell r="P370" t="str">
            <v>未退休</v>
          </cell>
          <cell r="Q370">
            <v>3245.4</v>
          </cell>
        </row>
        <row r="371">
          <cell r="B371" t="str">
            <v>王小乐</v>
          </cell>
          <cell r="C371" t="str">
            <v>202109</v>
          </cell>
          <cell r="D371" t="str">
            <v>202109</v>
          </cell>
          <cell r="E371" t="str">
            <v>企业养老保险</v>
          </cell>
          <cell r="F371" t="str">
            <v>正常应缴</v>
          </cell>
          <cell r="G371" t="str">
            <v>3245.4</v>
          </cell>
          <cell r="H371" t="str">
            <v>259.63</v>
          </cell>
          <cell r="I371" t="str">
            <v>259.63</v>
          </cell>
          <cell r="J371" t="str">
            <v>0</v>
          </cell>
          <cell r="K371" t="str">
            <v>0</v>
          </cell>
          <cell r="L371" t="str">
            <v>0</v>
          </cell>
          <cell r="M371" t="str">
            <v>0</v>
          </cell>
          <cell r="N371" t="str">
            <v>0</v>
          </cell>
          <cell r="O371" t="str">
            <v>1</v>
          </cell>
          <cell r="P371" t="str">
            <v>未退休</v>
          </cell>
          <cell r="Q371">
            <v>3245.4</v>
          </cell>
        </row>
        <row r="372">
          <cell r="B372" t="str">
            <v>张彩虹</v>
          </cell>
          <cell r="C372" t="str">
            <v>202109</v>
          </cell>
          <cell r="D372" t="str">
            <v>202109</v>
          </cell>
          <cell r="E372" t="str">
            <v>企业养老保险</v>
          </cell>
          <cell r="F372" t="str">
            <v>正常应缴</v>
          </cell>
          <cell r="G372" t="str">
            <v>3245.4</v>
          </cell>
          <cell r="H372" t="str">
            <v>259.63</v>
          </cell>
          <cell r="I372" t="str">
            <v>259.63</v>
          </cell>
          <cell r="J372" t="str">
            <v>0</v>
          </cell>
          <cell r="K372" t="str">
            <v>0</v>
          </cell>
          <cell r="L372" t="str">
            <v>0</v>
          </cell>
          <cell r="M372" t="str">
            <v>0</v>
          </cell>
          <cell r="N372" t="str">
            <v>0</v>
          </cell>
          <cell r="O372" t="str">
            <v>1</v>
          </cell>
          <cell r="P372" t="str">
            <v>未退休</v>
          </cell>
          <cell r="Q372">
            <v>3245.4</v>
          </cell>
        </row>
        <row r="373">
          <cell r="B373" t="str">
            <v>孟祥玲</v>
          </cell>
          <cell r="C373" t="str">
            <v>202109</v>
          </cell>
          <cell r="D373" t="str">
            <v>202109</v>
          </cell>
          <cell r="E373" t="str">
            <v>企业养老保险</v>
          </cell>
          <cell r="F373" t="str">
            <v>正常应缴</v>
          </cell>
          <cell r="G373" t="str">
            <v>3245.4</v>
          </cell>
          <cell r="H373" t="str">
            <v>259.63</v>
          </cell>
          <cell r="I373" t="str">
            <v>259.63</v>
          </cell>
          <cell r="J373" t="str">
            <v>0</v>
          </cell>
          <cell r="K373" t="str">
            <v>0</v>
          </cell>
          <cell r="L373" t="str">
            <v>0</v>
          </cell>
          <cell r="M373" t="str">
            <v>0</v>
          </cell>
          <cell r="N373" t="str">
            <v>0</v>
          </cell>
          <cell r="O373" t="str">
            <v>1</v>
          </cell>
          <cell r="P373" t="str">
            <v>未退休</v>
          </cell>
          <cell r="Q373">
            <v>3245.4</v>
          </cell>
        </row>
        <row r="374">
          <cell r="B374" t="str">
            <v>李冬旭</v>
          </cell>
          <cell r="C374" t="str">
            <v>202109</v>
          </cell>
          <cell r="D374" t="str">
            <v>202109</v>
          </cell>
          <cell r="E374" t="str">
            <v>企业养老保险</v>
          </cell>
          <cell r="F374" t="str">
            <v>正常应缴</v>
          </cell>
          <cell r="G374" t="str">
            <v>3245.4</v>
          </cell>
          <cell r="H374" t="str">
            <v>259.63</v>
          </cell>
          <cell r="I374" t="str">
            <v>259.63</v>
          </cell>
          <cell r="J374" t="str">
            <v>0</v>
          </cell>
          <cell r="K374" t="str">
            <v>0</v>
          </cell>
          <cell r="L374" t="str">
            <v>0</v>
          </cell>
          <cell r="M374" t="str">
            <v>0</v>
          </cell>
          <cell r="N374" t="str">
            <v>0</v>
          </cell>
          <cell r="O374" t="str">
            <v>1</v>
          </cell>
          <cell r="P374" t="str">
            <v>未退休</v>
          </cell>
          <cell r="Q374">
            <v>3245.4</v>
          </cell>
        </row>
        <row r="375">
          <cell r="B375" t="str">
            <v>刘振娜</v>
          </cell>
          <cell r="C375" t="str">
            <v>202109</v>
          </cell>
          <cell r="D375" t="str">
            <v>202109</v>
          </cell>
          <cell r="E375" t="str">
            <v>企业养老保险</v>
          </cell>
          <cell r="F375" t="str">
            <v>正常应缴</v>
          </cell>
          <cell r="G375" t="str">
            <v>3245.4</v>
          </cell>
          <cell r="H375" t="str">
            <v>259.63</v>
          </cell>
          <cell r="I375" t="str">
            <v>259.63</v>
          </cell>
          <cell r="J375" t="str">
            <v>0</v>
          </cell>
          <cell r="K375" t="str">
            <v>0</v>
          </cell>
          <cell r="L375" t="str">
            <v>0</v>
          </cell>
          <cell r="M375" t="str">
            <v>0</v>
          </cell>
          <cell r="N375" t="str">
            <v>0</v>
          </cell>
          <cell r="O375" t="str">
            <v>1</v>
          </cell>
          <cell r="P375" t="str">
            <v>未退休</v>
          </cell>
          <cell r="Q375">
            <v>3245.4</v>
          </cell>
        </row>
        <row r="376">
          <cell r="B376" t="str">
            <v>刘金岗</v>
          </cell>
          <cell r="C376" t="str">
            <v>202109</v>
          </cell>
          <cell r="D376" t="str">
            <v>202109</v>
          </cell>
          <cell r="E376" t="str">
            <v>企业养老保险</v>
          </cell>
          <cell r="F376" t="str">
            <v>正常应缴</v>
          </cell>
          <cell r="G376" t="str">
            <v>3245.4</v>
          </cell>
          <cell r="H376" t="str">
            <v>259.63</v>
          </cell>
          <cell r="I376" t="str">
            <v>259.63</v>
          </cell>
          <cell r="J376" t="str">
            <v>0</v>
          </cell>
          <cell r="K376" t="str">
            <v>0</v>
          </cell>
          <cell r="L376" t="str">
            <v>0</v>
          </cell>
          <cell r="M376" t="str">
            <v>0</v>
          </cell>
          <cell r="N376" t="str">
            <v>0</v>
          </cell>
          <cell r="O376" t="str">
            <v>1</v>
          </cell>
          <cell r="P376" t="str">
            <v>未退休</v>
          </cell>
          <cell r="Q376">
            <v>3245.4</v>
          </cell>
        </row>
        <row r="377">
          <cell r="B377" t="str">
            <v>刘如成</v>
          </cell>
          <cell r="C377" t="str">
            <v>202109</v>
          </cell>
          <cell r="D377" t="str">
            <v>202109</v>
          </cell>
          <cell r="E377" t="str">
            <v>企业养老保险</v>
          </cell>
          <cell r="F377" t="str">
            <v>正常应缴</v>
          </cell>
          <cell r="G377" t="str">
            <v>3245.4</v>
          </cell>
          <cell r="H377" t="str">
            <v>259.63</v>
          </cell>
          <cell r="I377" t="str">
            <v>259.63</v>
          </cell>
          <cell r="J377" t="str">
            <v>0</v>
          </cell>
          <cell r="K377" t="str">
            <v>0</v>
          </cell>
          <cell r="L377" t="str">
            <v>0</v>
          </cell>
          <cell r="M377" t="str">
            <v>0</v>
          </cell>
          <cell r="N377" t="str">
            <v>0</v>
          </cell>
          <cell r="O377" t="str">
            <v>1</v>
          </cell>
          <cell r="P377" t="str">
            <v>未退休</v>
          </cell>
          <cell r="Q377">
            <v>3245.4</v>
          </cell>
        </row>
        <row r="378">
          <cell r="B378" t="str">
            <v>王红梅</v>
          </cell>
          <cell r="C378" t="str">
            <v>202109</v>
          </cell>
          <cell r="D378" t="str">
            <v>202109</v>
          </cell>
          <cell r="E378" t="str">
            <v>企业养老保险</v>
          </cell>
          <cell r="F378" t="str">
            <v>正常应缴</v>
          </cell>
          <cell r="G378" t="str">
            <v>3245.4</v>
          </cell>
          <cell r="H378" t="str">
            <v>259.63</v>
          </cell>
          <cell r="I378" t="str">
            <v>259.63</v>
          </cell>
          <cell r="J378" t="str">
            <v>0</v>
          </cell>
          <cell r="K378" t="str">
            <v>0</v>
          </cell>
          <cell r="L378" t="str">
            <v>0</v>
          </cell>
          <cell r="M378" t="str">
            <v>0</v>
          </cell>
          <cell r="N378" t="str">
            <v>0</v>
          </cell>
          <cell r="O378" t="str">
            <v>1</v>
          </cell>
          <cell r="P378" t="str">
            <v>未退休</v>
          </cell>
          <cell r="Q378">
            <v>3245.4</v>
          </cell>
        </row>
        <row r="379">
          <cell r="B379" t="str">
            <v>邓雪</v>
          </cell>
          <cell r="C379" t="str">
            <v>202109</v>
          </cell>
          <cell r="D379" t="str">
            <v>202109</v>
          </cell>
          <cell r="E379" t="str">
            <v>企业养老保险</v>
          </cell>
          <cell r="F379" t="str">
            <v>正常应缴</v>
          </cell>
          <cell r="G379" t="str">
            <v>3245.4</v>
          </cell>
          <cell r="H379" t="str">
            <v>259.63</v>
          </cell>
          <cell r="I379" t="str">
            <v>259.63</v>
          </cell>
          <cell r="J379" t="str">
            <v>0</v>
          </cell>
          <cell r="K379" t="str">
            <v>0</v>
          </cell>
          <cell r="L379" t="str">
            <v>0</v>
          </cell>
          <cell r="M379" t="str">
            <v>0</v>
          </cell>
          <cell r="N379" t="str">
            <v>0</v>
          </cell>
          <cell r="O379" t="str">
            <v>1</v>
          </cell>
          <cell r="P379" t="str">
            <v>未退休</v>
          </cell>
          <cell r="Q379">
            <v>3245.4</v>
          </cell>
        </row>
        <row r="380">
          <cell r="B380" t="str">
            <v>滕红玲</v>
          </cell>
          <cell r="C380" t="str">
            <v>202109</v>
          </cell>
          <cell r="D380" t="str">
            <v>202109</v>
          </cell>
          <cell r="E380" t="str">
            <v>企业养老保险</v>
          </cell>
          <cell r="F380" t="str">
            <v>正常应缴</v>
          </cell>
          <cell r="G380" t="str">
            <v>3245.4</v>
          </cell>
          <cell r="H380" t="str">
            <v>259.63</v>
          </cell>
          <cell r="I380" t="str">
            <v>259.63</v>
          </cell>
          <cell r="J380" t="str">
            <v>0</v>
          </cell>
          <cell r="K380" t="str">
            <v>0</v>
          </cell>
          <cell r="L380" t="str">
            <v>0</v>
          </cell>
          <cell r="M380" t="str">
            <v>0</v>
          </cell>
          <cell r="N380" t="str">
            <v>0</v>
          </cell>
          <cell r="O380" t="str">
            <v>1</v>
          </cell>
          <cell r="P380" t="str">
            <v>未退休</v>
          </cell>
          <cell r="Q380">
            <v>3245.4</v>
          </cell>
        </row>
        <row r="381">
          <cell r="B381" t="str">
            <v>孙兴旺</v>
          </cell>
          <cell r="C381" t="str">
            <v>202109</v>
          </cell>
          <cell r="D381" t="str">
            <v>202109</v>
          </cell>
          <cell r="E381" t="str">
            <v>企业养老保险</v>
          </cell>
          <cell r="F381" t="str">
            <v>正常应缴</v>
          </cell>
          <cell r="G381" t="str">
            <v>3245.4</v>
          </cell>
          <cell r="H381" t="str">
            <v>259.63</v>
          </cell>
          <cell r="I381" t="str">
            <v>259.63</v>
          </cell>
          <cell r="J381" t="str">
            <v>0</v>
          </cell>
          <cell r="K381" t="str">
            <v>0</v>
          </cell>
          <cell r="L381" t="str">
            <v>0</v>
          </cell>
          <cell r="M381" t="str">
            <v>0</v>
          </cell>
          <cell r="N381" t="str">
            <v>0</v>
          </cell>
          <cell r="O381" t="str">
            <v>1</v>
          </cell>
          <cell r="P381" t="str">
            <v>未退休</v>
          </cell>
          <cell r="Q381">
            <v>3245.4</v>
          </cell>
        </row>
        <row r="382">
          <cell r="B382" t="str">
            <v>孙文芳</v>
          </cell>
          <cell r="C382" t="str">
            <v>202109</v>
          </cell>
          <cell r="D382" t="str">
            <v>202109</v>
          </cell>
          <cell r="E382" t="str">
            <v>企业养老保险</v>
          </cell>
          <cell r="F382" t="str">
            <v>正常应缴</v>
          </cell>
          <cell r="G382" t="str">
            <v>3245.4</v>
          </cell>
          <cell r="H382" t="str">
            <v>259.63</v>
          </cell>
          <cell r="I382" t="str">
            <v>259.63</v>
          </cell>
          <cell r="J382" t="str">
            <v>0</v>
          </cell>
          <cell r="K382" t="str">
            <v>0</v>
          </cell>
          <cell r="L382" t="str">
            <v>0</v>
          </cell>
          <cell r="M382" t="str">
            <v>0</v>
          </cell>
          <cell r="N382" t="str">
            <v>0</v>
          </cell>
          <cell r="O382" t="str">
            <v>1</v>
          </cell>
          <cell r="P382" t="str">
            <v>未退休</v>
          </cell>
          <cell r="Q382">
            <v>3245.4</v>
          </cell>
        </row>
        <row r="383">
          <cell r="B383" t="str">
            <v>刘龙祥</v>
          </cell>
          <cell r="C383" t="str">
            <v>202109</v>
          </cell>
          <cell r="D383" t="str">
            <v>202109</v>
          </cell>
          <cell r="E383" t="str">
            <v>企业养老保险</v>
          </cell>
          <cell r="F383" t="str">
            <v>正常应缴</v>
          </cell>
          <cell r="G383" t="str">
            <v>3245.4</v>
          </cell>
          <cell r="H383" t="str">
            <v>259.63</v>
          </cell>
          <cell r="I383" t="str">
            <v>259.63</v>
          </cell>
          <cell r="J383" t="str">
            <v>0</v>
          </cell>
          <cell r="K383" t="str">
            <v>0</v>
          </cell>
          <cell r="L383" t="str">
            <v>0</v>
          </cell>
          <cell r="M383" t="str">
            <v>0</v>
          </cell>
          <cell r="N383" t="str">
            <v>0</v>
          </cell>
          <cell r="O383" t="str">
            <v>1</v>
          </cell>
          <cell r="P383" t="str">
            <v>未退休</v>
          </cell>
          <cell r="Q383">
            <v>3245.4</v>
          </cell>
        </row>
        <row r="384">
          <cell r="B384" t="str">
            <v>张艳</v>
          </cell>
          <cell r="C384" t="str">
            <v>202109</v>
          </cell>
          <cell r="D384" t="str">
            <v>202109</v>
          </cell>
          <cell r="E384" t="str">
            <v>企业养老保险</v>
          </cell>
          <cell r="F384" t="str">
            <v>正常应缴</v>
          </cell>
          <cell r="G384" t="str">
            <v>3245.4</v>
          </cell>
          <cell r="H384" t="str">
            <v>259.63</v>
          </cell>
          <cell r="I384" t="str">
            <v>259.63</v>
          </cell>
          <cell r="J384" t="str">
            <v>0</v>
          </cell>
          <cell r="K384" t="str">
            <v>0</v>
          </cell>
          <cell r="L384" t="str">
            <v>0</v>
          </cell>
          <cell r="M384" t="str">
            <v>0</v>
          </cell>
          <cell r="N384" t="str">
            <v>0</v>
          </cell>
          <cell r="O384" t="str">
            <v>1</v>
          </cell>
          <cell r="P384" t="str">
            <v>未退休</v>
          </cell>
          <cell r="Q384">
            <v>3245.4</v>
          </cell>
        </row>
      </sheetData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商用车平台人员"/>
      <sheetName val="平台人员变动"/>
      <sheetName val="后勤人员"/>
      <sheetName val="后勤人员变动"/>
      <sheetName val="一线员工"/>
      <sheetName val="一线员工变动"/>
      <sheetName val="后勤劳务工"/>
      <sheetName val="一线后劳务工"/>
      <sheetName val="1月13、14、15、20日公司招聘临时工"/>
      <sheetName val="劳务及公司临时工"/>
      <sheetName val="劳务及公司临时工变动"/>
      <sheetName val="配件厂"/>
      <sheetName val="待调整人员"/>
      <sheetName val="劳务田"/>
      <sheetName val="劳务张"/>
      <sheetName val="Sheet3"/>
      <sheetName val="北京转入"/>
      <sheetName val="车间临时工"/>
      <sheetName val="关键岗位人员"/>
      <sheetName val="Sheet1"/>
      <sheetName val="宏达翔"/>
      <sheetName val="众智鑫成"/>
      <sheetName val="刘海霞身份证"/>
    </sheetNames>
    <sheetDataSet>
      <sheetData sheetId="0"/>
      <sheetData sheetId="1"/>
      <sheetData sheetId="2">
        <row r="1">
          <cell r="B1" t="str">
            <v>部门</v>
          </cell>
          <cell r="C1" t="str">
            <v>姓名</v>
          </cell>
        </row>
        <row r="2">
          <cell r="B2" t="str">
            <v>财务管理部</v>
          </cell>
          <cell r="C2" t="str">
            <v>杜全</v>
          </cell>
        </row>
        <row r="3">
          <cell r="B3" t="str">
            <v>财务管理部</v>
          </cell>
          <cell r="C3" t="str">
            <v>张如燕</v>
          </cell>
        </row>
        <row r="4">
          <cell r="B4" t="str">
            <v>财务管理部</v>
          </cell>
          <cell r="C4" t="str">
            <v>张亚婷</v>
          </cell>
        </row>
        <row r="5">
          <cell r="B5" t="str">
            <v>财务管理部</v>
          </cell>
          <cell r="C5" t="str">
            <v>张佳怡</v>
          </cell>
        </row>
        <row r="6">
          <cell r="B6" t="str">
            <v>财务管理部</v>
          </cell>
          <cell r="C6" t="str">
            <v>朱浚川</v>
          </cell>
        </row>
        <row r="7">
          <cell r="B7" t="str">
            <v>财务管理部</v>
          </cell>
          <cell r="C7" t="str">
            <v>王凤荣</v>
          </cell>
        </row>
        <row r="8">
          <cell r="B8" t="str">
            <v>财务管理部</v>
          </cell>
          <cell r="C8" t="str">
            <v>谷朋坤</v>
          </cell>
        </row>
        <row r="9">
          <cell r="B9" t="str">
            <v>财务管理部</v>
          </cell>
          <cell r="C9" t="str">
            <v>李芳慧</v>
          </cell>
        </row>
        <row r="10">
          <cell r="B10" t="str">
            <v>财务管理部</v>
          </cell>
          <cell r="C10" t="str">
            <v>李振营</v>
          </cell>
        </row>
        <row r="11">
          <cell r="B11" t="str">
            <v>财务管理部</v>
          </cell>
          <cell r="C11" t="str">
            <v>东雅杰</v>
          </cell>
        </row>
        <row r="12">
          <cell r="B12" t="str">
            <v>综合管理部</v>
          </cell>
          <cell r="C12" t="str">
            <v>刘新杰</v>
          </cell>
        </row>
        <row r="13">
          <cell r="B13" t="str">
            <v>综合管理部</v>
          </cell>
          <cell r="C13" t="str">
            <v>宋清镇</v>
          </cell>
        </row>
        <row r="14">
          <cell r="B14" t="str">
            <v>综合管理部</v>
          </cell>
          <cell r="C14" t="str">
            <v>蔺元元</v>
          </cell>
        </row>
        <row r="15">
          <cell r="B15" t="str">
            <v>综合管理部</v>
          </cell>
          <cell r="C15" t="str">
            <v>房珍珍</v>
          </cell>
        </row>
        <row r="16">
          <cell r="B16" t="str">
            <v>综合管理部</v>
          </cell>
          <cell r="C16" t="str">
            <v>吴燕霞</v>
          </cell>
        </row>
        <row r="17">
          <cell r="B17" t="str">
            <v>综合管理部</v>
          </cell>
          <cell r="C17" t="str">
            <v>杨亚琼</v>
          </cell>
        </row>
        <row r="18">
          <cell r="B18" t="str">
            <v>综合管理部</v>
          </cell>
          <cell r="C18" t="str">
            <v>姜桂梅</v>
          </cell>
        </row>
        <row r="19">
          <cell r="B19" t="str">
            <v>综合管理部</v>
          </cell>
          <cell r="C19" t="str">
            <v>赵金旺</v>
          </cell>
        </row>
        <row r="20">
          <cell r="B20" t="str">
            <v>综合管理部</v>
          </cell>
          <cell r="C20" t="str">
            <v>刘士明</v>
          </cell>
        </row>
        <row r="21">
          <cell r="B21" t="str">
            <v>综合管理部</v>
          </cell>
          <cell r="C21" t="str">
            <v>牟群</v>
          </cell>
        </row>
        <row r="22">
          <cell r="B22" t="str">
            <v>综合管理部</v>
          </cell>
          <cell r="C22" t="str">
            <v>陈阔</v>
          </cell>
        </row>
        <row r="23">
          <cell r="B23" t="str">
            <v>综合管理部</v>
          </cell>
          <cell r="C23" t="str">
            <v>代金涛</v>
          </cell>
        </row>
        <row r="24">
          <cell r="B24" t="str">
            <v>销售管理部</v>
          </cell>
          <cell r="C24" t="str">
            <v>刘增莲</v>
          </cell>
        </row>
        <row r="25">
          <cell r="B25" t="str">
            <v>销售管理部</v>
          </cell>
          <cell r="C25" t="str">
            <v>张文昌</v>
          </cell>
        </row>
        <row r="26">
          <cell r="B26" t="str">
            <v>销售管理部</v>
          </cell>
          <cell r="C26" t="str">
            <v>张馀林</v>
          </cell>
        </row>
        <row r="27">
          <cell r="B27" t="str">
            <v>销售管理部</v>
          </cell>
          <cell r="C27" t="str">
            <v>陈晓晴</v>
          </cell>
        </row>
        <row r="28">
          <cell r="B28" t="str">
            <v>销售管理部</v>
          </cell>
          <cell r="C28" t="str">
            <v>施立如</v>
          </cell>
        </row>
        <row r="29">
          <cell r="B29" t="str">
            <v>销售管理部</v>
          </cell>
          <cell r="C29" t="str">
            <v>于全生</v>
          </cell>
        </row>
        <row r="30">
          <cell r="B30" t="str">
            <v>销售管理部</v>
          </cell>
          <cell r="C30" t="str">
            <v>高胜利</v>
          </cell>
        </row>
        <row r="31">
          <cell r="B31" t="str">
            <v>销售管理部</v>
          </cell>
          <cell r="C31" t="str">
            <v>张东</v>
          </cell>
        </row>
        <row r="32">
          <cell r="B32" t="str">
            <v>销售管理部</v>
          </cell>
          <cell r="C32" t="str">
            <v>闻龙福</v>
          </cell>
        </row>
        <row r="33">
          <cell r="B33" t="str">
            <v>销售管理部</v>
          </cell>
          <cell r="C33" t="str">
            <v>孔德佳</v>
          </cell>
        </row>
        <row r="34">
          <cell r="B34" t="str">
            <v>销售管理部</v>
          </cell>
          <cell r="C34" t="str">
            <v>孙兴旺</v>
          </cell>
        </row>
        <row r="35">
          <cell r="B35" t="str">
            <v>销售管理部</v>
          </cell>
          <cell r="C35" t="str">
            <v>于来明</v>
          </cell>
        </row>
        <row r="36">
          <cell r="B36" t="str">
            <v>销售管理部</v>
          </cell>
          <cell r="C36" t="str">
            <v>刘梅娟</v>
          </cell>
        </row>
        <row r="37">
          <cell r="B37" t="str">
            <v>销售管理部</v>
          </cell>
          <cell r="C37" t="str">
            <v>白艳焕</v>
          </cell>
        </row>
        <row r="38">
          <cell r="B38" t="str">
            <v>销售驻外</v>
          </cell>
          <cell r="C38" t="str">
            <v>于磊磊</v>
          </cell>
        </row>
        <row r="39">
          <cell r="B39" t="str">
            <v>销售驻外</v>
          </cell>
          <cell r="C39" t="str">
            <v>王献文</v>
          </cell>
        </row>
        <row r="40">
          <cell r="B40" t="str">
            <v>销售驻外</v>
          </cell>
          <cell r="C40" t="str">
            <v>赵连风</v>
          </cell>
        </row>
        <row r="41">
          <cell r="B41" t="str">
            <v>销售驻外</v>
          </cell>
          <cell r="C41" t="str">
            <v>王泉</v>
          </cell>
        </row>
        <row r="42">
          <cell r="B42" t="str">
            <v>销售驻外</v>
          </cell>
          <cell r="C42" t="str">
            <v>崔鑫</v>
          </cell>
        </row>
        <row r="43">
          <cell r="B43" t="str">
            <v>销售驻外</v>
          </cell>
          <cell r="C43" t="str">
            <v>邢建国</v>
          </cell>
        </row>
        <row r="44">
          <cell r="B44" t="str">
            <v>销售驻外</v>
          </cell>
          <cell r="C44" t="str">
            <v>谭月涛</v>
          </cell>
        </row>
        <row r="45">
          <cell r="B45" t="str">
            <v>销售驻外</v>
          </cell>
          <cell r="C45" t="str">
            <v>赵诗雄</v>
          </cell>
        </row>
        <row r="46">
          <cell r="B46" t="str">
            <v>销售驻外</v>
          </cell>
          <cell r="C46" t="str">
            <v>刘君伟</v>
          </cell>
        </row>
        <row r="47">
          <cell r="B47" t="str">
            <v>销售驻外</v>
          </cell>
          <cell r="C47" t="str">
            <v>王明</v>
          </cell>
        </row>
        <row r="48">
          <cell r="B48" t="str">
            <v>销售驻外</v>
          </cell>
          <cell r="C48" t="str">
            <v>王义</v>
          </cell>
        </row>
        <row r="49">
          <cell r="B49" t="str">
            <v>销售驻外</v>
          </cell>
          <cell r="C49" t="str">
            <v>徐健</v>
          </cell>
        </row>
        <row r="50">
          <cell r="B50" t="str">
            <v>销售驻外</v>
          </cell>
          <cell r="C50" t="str">
            <v>惠希顺</v>
          </cell>
        </row>
        <row r="51">
          <cell r="B51" t="str">
            <v>销售驻外</v>
          </cell>
          <cell r="C51" t="str">
            <v>徐繁华</v>
          </cell>
        </row>
        <row r="52">
          <cell r="B52" t="str">
            <v>销售驻外</v>
          </cell>
          <cell r="C52" t="str">
            <v>张淑伟</v>
          </cell>
        </row>
        <row r="53">
          <cell r="B53" t="str">
            <v>销售管理部</v>
          </cell>
          <cell r="C53" t="str">
            <v>张奇</v>
          </cell>
        </row>
        <row r="54">
          <cell r="B54" t="str">
            <v>销售驻外</v>
          </cell>
          <cell r="C54" t="str">
            <v>席智伟</v>
          </cell>
        </row>
        <row r="55">
          <cell r="B55" t="str">
            <v>技术质量部</v>
          </cell>
          <cell r="C55" t="str">
            <v>陈伟</v>
          </cell>
        </row>
        <row r="56">
          <cell r="B56" t="str">
            <v>技术质量部</v>
          </cell>
          <cell r="C56" t="str">
            <v>司艳策</v>
          </cell>
        </row>
        <row r="57">
          <cell r="B57" t="str">
            <v>技术质量部</v>
          </cell>
          <cell r="C57" t="str">
            <v>胡希港</v>
          </cell>
        </row>
        <row r="58">
          <cell r="B58" t="str">
            <v>技术质量部</v>
          </cell>
          <cell r="C58" t="str">
            <v>倪剑恒</v>
          </cell>
        </row>
        <row r="59">
          <cell r="B59" t="str">
            <v>技术质量部</v>
          </cell>
          <cell r="C59" t="str">
            <v>刘振</v>
          </cell>
        </row>
        <row r="60">
          <cell r="B60" t="str">
            <v>技术质量部</v>
          </cell>
          <cell r="C60" t="str">
            <v>刘荣浩</v>
          </cell>
        </row>
        <row r="61">
          <cell r="B61" t="str">
            <v>技术质量部</v>
          </cell>
          <cell r="C61" t="str">
            <v>翟福芹</v>
          </cell>
        </row>
        <row r="62">
          <cell r="B62" t="str">
            <v>技术质量部</v>
          </cell>
          <cell r="C62" t="str">
            <v>范瑶臣</v>
          </cell>
        </row>
        <row r="63">
          <cell r="B63" t="str">
            <v>技术质量部</v>
          </cell>
          <cell r="C63" t="str">
            <v>陈浩</v>
          </cell>
        </row>
        <row r="64">
          <cell r="B64" t="str">
            <v>技术质量部</v>
          </cell>
          <cell r="C64" t="str">
            <v>刘元元</v>
          </cell>
        </row>
        <row r="65">
          <cell r="B65" t="str">
            <v>技术质量部</v>
          </cell>
          <cell r="C65" t="str">
            <v>赵广超</v>
          </cell>
        </row>
        <row r="66">
          <cell r="B66" t="str">
            <v>技术质量部</v>
          </cell>
          <cell r="C66" t="str">
            <v>陈自铅</v>
          </cell>
        </row>
        <row r="67">
          <cell r="B67" t="str">
            <v>技术质量部</v>
          </cell>
          <cell r="C67" t="str">
            <v>刘祥成</v>
          </cell>
        </row>
        <row r="68">
          <cell r="B68" t="str">
            <v>技术质量部</v>
          </cell>
          <cell r="C68" t="str">
            <v>封振</v>
          </cell>
        </row>
        <row r="69">
          <cell r="B69" t="str">
            <v>技术质量部</v>
          </cell>
          <cell r="C69" t="str">
            <v>刘建轮</v>
          </cell>
        </row>
        <row r="70">
          <cell r="B70" t="str">
            <v>技术质量部</v>
          </cell>
          <cell r="C70" t="str">
            <v>田健</v>
          </cell>
        </row>
        <row r="71">
          <cell r="B71" t="str">
            <v>技术质量部</v>
          </cell>
          <cell r="C71" t="str">
            <v>李贵林</v>
          </cell>
        </row>
        <row r="72">
          <cell r="B72" t="str">
            <v>技术质量部</v>
          </cell>
          <cell r="C72" t="str">
            <v>赵化胜</v>
          </cell>
        </row>
        <row r="73">
          <cell r="B73" t="str">
            <v>技术质量部</v>
          </cell>
          <cell r="C73" t="str">
            <v>王雨涵</v>
          </cell>
        </row>
        <row r="74">
          <cell r="B74" t="str">
            <v>技术质量部</v>
          </cell>
          <cell r="C74" t="str">
            <v>沈有贺</v>
          </cell>
        </row>
        <row r="75">
          <cell r="B75" t="str">
            <v>技术质量部</v>
          </cell>
          <cell r="C75" t="str">
            <v>孙嘉灏</v>
          </cell>
        </row>
        <row r="76">
          <cell r="B76" t="str">
            <v>技术质量部</v>
          </cell>
          <cell r="C76" t="str">
            <v>赵文俊</v>
          </cell>
        </row>
        <row r="77">
          <cell r="B77" t="str">
            <v>生产管理部</v>
          </cell>
          <cell r="C77" t="str">
            <v>李君</v>
          </cell>
        </row>
        <row r="78">
          <cell r="B78" t="str">
            <v>生产管理部</v>
          </cell>
          <cell r="C78" t="str">
            <v>云荣娟</v>
          </cell>
        </row>
        <row r="79">
          <cell r="B79" t="str">
            <v>生产管理部</v>
          </cell>
          <cell r="C79" t="str">
            <v>李金彪</v>
          </cell>
        </row>
        <row r="80">
          <cell r="B80" t="str">
            <v>生产管理部</v>
          </cell>
          <cell r="C80" t="str">
            <v>马亚青</v>
          </cell>
        </row>
        <row r="81">
          <cell r="B81" t="str">
            <v>生产管理部</v>
          </cell>
          <cell r="C81" t="str">
            <v>李博阳</v>
          </cell>
        </row>
        <row r="82">
          <cell r="B82" t="str">
            <v>生产管理部</v>
          </cell>
          <cell r="C82" t="str">
            <v>于献廷</v>
          </cell>
        </row>
        <row r="83">
          <cell r="B83" t="str">
            <v>生产管理部</v>
          </cell>
          <cell r="C83" t="str">
            <v>孙沛霖</v>
          </cell>
        </row>
        <row r="84">
          <cell r="B84" t="str">
            <v>生产管理部</v>
          </cell>
          <cell r="C84" t="str">
            <v>李伟</v>
          </cell>
        </row>
        <row r="85">
          <cell r="B85" t="str">
            <v>生产管理部</v>
          </cell>
          <cell r="C85" t="str">
            <v>滕敬涛</v>
          </cell>
        </row>
        <row r="86">
          <cell r="B86" t="str">
            <v>生产管理部</v>
          </cell>
          <cell r="C86" t="str">
            <v>李洪秀</v>
          </cell>
        </row>
        <row r="87">
          <cell r="B87" t="str">
            <v>生产管理部</v>
          </cell>
          <cell r="C87" t="str">
            <v>刘寿超</v>
          </cell>
        </row>
        <row r="88">
          <cell r="B88" t="str">
            <v>生产管理部</v>
          </cell>
          <cell r="C88" t="str">
            <v>杨慧娟</v>
          </cell>
        </row>
        <row r="89">
          <cell r="B89" t="str">
            <v>生产管理部</v>
          </cell>
          <cell r="C89" t="str">
            <v>王桂欣</v>
          </cell>
        </row>
        <row r="90">
          <cell r="B90" t="str">
            <v>生产管理部</v>
          </cell>
          <cell r="C90" t="str">
            <v>赵静</v>
          </cell>
        </row>
        <row r="91">
          <cell r="B91" t="str">
            <v>生产管理部</v>
          </cell>
          <cell r="C91" t="str">
            <v>吴洪宇</v>
          </cell>
        </row>
        <row r="92">
          <cell r="B92" t="str">
            <v>生产管理部</v>
          </cell>
          <cell r="C92" t="str">
            <v>付智辉</v>
          </cell>
        </row>
        <row r="93">
          <cell r="B93" t="str">
            <v>生产管理部</v>
          </cell>
          <cell r="C93" t="str">
            <v>赵秋杰</v>
          </cell>
        </row>
        <row r="94">
          <cell r="B94" t="str">
            <v>生产管理部</v>
          </cell>
          <cell r="C94" t="str">
            <v>刘振娜</v>
          </cell>
        </row>
        <row r="95">
          <cell r="B95" t="str">
            <v>生产管理部</v>
          </cell>
          <cell r="C95" t="str">
            <v>吴宝新</v>
          </cell>
        </row>
        <row r="96">
          <cell r="B96" t="str">
            <v>生产管理部</v>
          </cell>
          <cell r="C96" t="str">
            <v>王震</v>
          </cell>
        </row>
        <row r="97">
          <cell r="B97" t="str">
            <v>生产管理部</v>
          </cell>
          <cell r="C97" t="str">
            <v>张峰</v>
          </cell>
        </row>
        <row r="98">
          <cell r="B98" t="str">
            <v>生产管理部</v>
          </cell>
          <cell r="C98" t="str">
            <v>高福亮</v>
          </cell>
        </row>
        <row r="99">
          <cell r="B99" t="str">
            <v>生产管理部</v>
          </cell>
          <cell r="C99" t="str">
            <v>王进</v>
          </cell>
        </row>
        <row r="100">
          <cell r="B100" t="str">
            <v>生产管理部</v>
          </cell>
          <cell r="C100" t="str">
            <v>刘俊阁</v>
          </cell>
        </row>
        <row r="101">
          <cell r="B101" t="str">
            <v>生产管理部</v>
          </cell>
          <cell r="C101" t="str">
            <v>陈钰璞</v>
          </cell>
        </row>
        <row r="102">
          <cell r="B102" t="str">
            <v>生产管理部</v>
          </cell>
          <cell r="C102" t="str">
            <v>张巧慧</v>
          </cell>
        </row>
        <row r="103">
          <cell r="B103" t="str">
            <v>生产管理部</v>
          </cell>
          <cell r="C103" t="str">
            <v>张强</v>
          </cell>
        </row>
        <row r="104">
          <cell r="B104" t="str">
            <v>生产管理部</v>
          </cell>
          <cell r="C104" t="str">
            <v>张琳</v>
          </cell>
        </row>
        <row r="105">
          <cell r="B105" t="str">
            <v>生产管理部</v>
          </cell>
          <cell r="C105" t="str">
            <v>齐静</v>
          </cell>
        </row>
        <row r="106">
          <cell r="B106" t="str">
            <v>生产管理部</v>
          </cell>
          <cell r="C106" t="str">
            <v>张俊新</v>
          </cell>
        </row>
        <row r="107">
          <cell r="B107" t="str">
            <v>生产管理部</v>
          </cell>
          <cell r="C107" t="str">
            <v>张强</v>
          </cell>
        </row>
        <row r="108">
          <cell r="B108" t="str">
            <v>生产管理部</v>
          </cell>
          <cell r="C108" t="str">
            <v>于祖鉴</v>
          </cell>
        </row>
        <row r="109">
          <cell r="B109" t="str">
            <v>生产管理部</v>
          </cell>
          <cell r="C109" t="str">
            <v>王玲玲</v>
          </cell>
        </row>
        <row r="110">
          <cell r="B110" t="str">
            <v>生产管理部</v>
          </cell>
          <cell r="C110" t="str">
            <v>张海霞</v>
          </cell>
        </row>
        <row r="111">
          <cell r="B111" t="str">
            <v>生产管理部</v>
          </cell>
          <cell r="C111" t="str">
            <v>张家政</v>
          </cell>
        </row>
        <row r="112">
          <cell r="B112" t="str">
            <v>生产管理部</v>
          </cell>
          <cell r="C112" t="str">
            <v>高洪钧</v>
          </cell>
        </row>
        <row r="113">
          <cell r="B113" t="str">
            <v>生产管理部</v>
          </cell>
          <cell r="C113" t="str">
            <v>陈娜娜</v>
          </cell>
        </row>
        <row r="114">
          <cell r="B114" t="str">
            <v>生产管理部</v>
          </cell>
          <cell r="C114" t="str">
            <v>刘立松</v>
          </cell>
        </row>
        <row r="115">
          <cell r="B115" t="str">
            <v>生产管理部</v>
          </cell>
          <cell r="C115" t="str">
            <v>何俊财</v>
          </cell>
        </row>
        <row r="116">
          <cell r="B116" t="str">
            <v>生产管理部</v>
          </cell>
          <cell r="C116" t="str">
            <v>刘广通</v>
          </cell>
        </row>
        <row r="117">
          <cell r="B117" t="str">
            <v>生产管理部</v>
          </cell>
          <cell r="C117" t="str">
            <v>邓策</v>
          </cell>
        </row>
        <row r="118">
          <cell r="B118" t="str">
            <v>生产管理部</v>
          </cell>
          <cell r="C118" t="str">
            <v>张林旺</v>
          </cell>
        </row>
        <row r="119">
          <cell r="B119" t="str">
            <v>物业部</v>
          </cell>
          <cell r="C119" t="str">
            <v>董岗生</v>
          </cell>
        </row>
        <row r="120">
          <cell r="B120" t="str">
            <v>物业部</v>
          </cell>
          <cell r="C120" t="str">
            <v>石岭金</v>
          </cell>
        </row>
        <row r="121">
          <cell r="B121" t="str">
            <v>物业部</v>
          </cell>
          <cell r="C121" t="str">
            <v>刘阔阔</v>
          </cell>
        </row>
        <row r="122">
          <cell r="B122" t="str">
            <v>物业部</v>
          </cell>
          <cell r="C122" t="str">
            <v>韩丙村</v>
          </cell>
        </row>
        <row r="123">
          <cell r="B123" t="str">
            <v>制造部</v>
          </cell>
          <cell r="C123" t="str">
            <v>王磊</v>
          </cell>
        </row>
        <row r="124">
          <cell r="B124" t="str">
            <v>制造部</v>
          </cell>
          <cell r="C124" t="str">
            <v>姬胜阳</v>
          </cell>
        </row>
        <row r="125">
          <cell r="B125" t="str">
            <v>制造部</v>
          </cell>
          <cell r="C125" t="str">
            <v>向利新</v>
          </cell>
        </row>
        <row r="126">
          <cell r="B126" t="str">
            <v>制造部</v>
          </cell>
          <cell r="C126" t="str">
            <v>翟凤娟</v>
          </cell>
        </row>
        <row r="127">
          <cell r="B127" t="str">
            <v>制造部</v>
          </cell>
          <cell r="C127" t="str">
            <v>王海旭</v>
          </cell>
        </row>
        <row r="128">
          <cell r="B128" t="str">
            <v>制造部</v>
          </cell>
          <cell r="C128" t="str">
            <v>米芝霖</v>
          </cell>
        </row>
        <row r="129">
          <cell r="B129" t="str">
            <v>制造部</v>
          </cell>
          <cell r="C129" t="str">
            <v>王伟</v>
          </cell>
        </row>
        <row r="130">
          <cell r="B130" t="str">
            <v>制造部</v>
          </cell>
          <cell r="C130" t="str">
            <v>王发</v>
          </cell>
        </row>
        <row r="131">
          <cell r="B131" t="str">
            <v>制造部</v>
          </cell>
          <cell r="C131" t="str">
            <v>宋连利</v>
          </cell>
        </row>
        <row r="132">
          <cell r="B132" t="str">
            <v>制造部</v>
          </cell>
          <cell r="C132" t="str">
            <v>张亚霖</v>
          </cell>
        </row>
        <row r="133">
          <cell r="B133" t="str">
            <v>制造部</v>
          </cell>
          <cell r="C133" t="str">
            <v>张博赟</v>
          </cell>
        </row>
        <row r="134">
          <cell r="B134" t="str">
            <v>TPM管理科</v>
          </cell>
          <cell r="C134" t="str">
            <v>王孟力</v>
          </cell>
        </row>
        <row r="135">
          <cell r="B135" t="str">
            <v>TPM管理科</v>
          </cell>
          <cell r="C135" t="str">
            <v>张庆雨</v>
          </cell>
        </row>
        <row r="136">
          <cell r="B136" t="str">
            <v>TPM管理科</v>
          </cell>
          <cell r="C136" t="str">
            <v>张泽</v>
          </cell>
        </row>
        <row r="137">
          <cell r="B137" t="str">
            <v>TPM管理科</v>
          </cell>
          <cell r="C137" t="str">
            <v>田增军</v>
          </cell>
        </row>
        <row r="138">
          <cell r="B138" t="str">
            <v>TPM管理科</v>
          </cell>
          <cell r="C138" t="str">
            <v>薛维新</v>
          </cell>
        </row>
        <row r="139">
          <cell r="B139" t="str">
            <v>TPM管理科</v>
          </cell>
          <cell r="C139" t="str">
            <v>闫建波</v>
          </cell>
        </row>
        <row r="140">
          <cell r="B140" t="str">
            <v>TPM管理科</v>
          </cell>
          <cell r="C140" t="str">
            <v>张长江</v>
          </cell>
        </row>
        <row r="141">
          <cell r="B141" t="str">
            <v>TPM管理科</v>
          </cell>
          <cell r="C141" t="str">
            <v>李亚会</v>
          </cell>
        </row>
        <row r="142">
          <cell r="B142" t="str">
            <v>TPM管理科</v>
          </cell>
          <cell r="C142" t="str">
            <v>王化涛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河北工厂档案"/>
      <sheetName val="待调整人员"/>
      <sheetName val="当月员工变动"/>
      <sheetName val="劳务档案"/>
      <sheetName val="一线后劳务工"/>
      <sheetName val="正式工离职台账-2022.03更新"/>
      <sheetName val="Sheet2"/>
      <sheetName val="Sheet1"/>
      <sheetName val="离职人员台账旧"/>
      <sheetName val="劳务及公司临时工离职台账-2022.03更新"/>
      <sheetName val="正式工离职台账-2022.03月份起"/>
      <sheetName val="人员调动统计"/>
      <sheetName val="山东花名册-2022-01转入"/>
      <sheetName val="关键岗位"/>
      <sheetName val="价值工程部"/>
      <sheetName val="劳务及公司临时工变动"/>
      <sheetName val="关键岗位修改"/>
      <sheetName val="北京转入"/>
    </sheetNames>
    <sheetDataSet>
      <sheetData sheetId="0">
        <row r="1">
          <cell r="D1" t="str">
            <v>姓名</v>
          </cell>
          <cell r="E1" t="str">
            <v>岗位</v>
          </cell>
          <cell r="F1" t="str">
            <v>身份证号</v>
          </cell>
          <cell r="G1" t="str">
            <v>检测</v>
          </cell>
          <cell r="H1" t="str">
            <v>性别</v>
          </cell>
          <cell r="I1" t="str">
            <v>民族</v>
          </cell>
          <cell r="J1" t="str">
            <v>婚姻状况</v>
          </cell>
          <cell r="K1" t="str">
            <v>户口性质</v>
          </cell>
          <cell r="L1" t="str">
            <v>保险类型</v>
          </cell>
          <cell r="M1" t="str">
            <v>入职时间</v>
          </cell>
          <cell r="N1" t="str">
            <v>转正</v>
          </cell>
          <cell r="O1" t="str">
            <v>联系电话</v>
          </cell>
          <cell r="P1" t="str">
            <v>用工形式</v>
          </cell>
          <cell r="Q1" t="str">
            <v>性质</v>
          </cell>
          <cell r="R1" t="str">
            <v>部门负责人</v>
          </cell>
        </row>
        <row r="2">
          <cell r="D2" t="str">
            <v>诸德春</v>
          </cell>
          <cell r="E2" t="str">
            <v>集团副总裁/河北工厂总经理兼集团运营管理部部长</v>
          </cell>
          <cell r="F2" t="str">
            <v>522501195804044018</v>
          </cell>
          <cell r="G2" t="str">
            <v>√</v>
          </cell>
          <cell r="H2" t="str">
            <v>男</v>
          </cell>
          <cell r="I2" t="str">
            <v>汉</v>
          </cell>
          <cell r="J2" t="str">
            <v>已婚</v>
          </cell>
          <cell r="K2" t="str">
            <v>/</v>
          </cell>
          <cell r="L2" t="str">
            <v>北京</v>
          </cell>
          <cell r="M2">
            <v>44672</v>
          </cell>
          <cell r="N2" t="str">
            <v>√</v>
          </cell>
          <cell r="O2">
            <v>13601292666</v>
          </cell>
          <cell r="P2" t="str">
            <v>正式工</v>
          </cell>
          <cell r="Q2" t="str">
            <v>间接人员</v>
          </cell>
          <cell r="R2" t="str">
            <v>/</v>
          </cell>
        </row>
        <row r="3">
          <cell r="D3" t="str">
            <v>张黎明</v>
          </cell>
          <cell r="E3" t="str">
            <v>公司党委书记</v>
          </cell>
          <cell r="F3" t="str">
            <v>132930197210030057</v>
          </cell>
          <cell r="G3" t="str">
            <v>√</v>
          </cell>
          <cell r="H3" t="str">
            <v>男</v>
          </cell>
          <cell r="I3" t="str">
            <v>汉</v>
          </cell>
          <cell r="J3" t="str">
            <v>已婚</v>
          </cell>
          <cell r="K3" t="str">
            <v>农业</v>
          </cell>
          <cell r="L3" t="str">
            <v>在其他公司参保</v>
          </cell>
          <cell r="M3">
            <v>39548</v>
          </cell>
          <cell r="N3" t="str">
            <v>√</v>
          </cell>
          <cell r="O3" t="str">
            <v>15511704008</v>
          </cell>
          <cell r="P3" t="str">
            <v>正式工</v>
          </cell>
          <cell r="Q3" t="str">
            <v>间接人员</v>
          </cell>
          <cell r="R3" t="str">
            <v>/</v>
          </cell>
        </row>
        <row r="4">
          <cell r="D4" t="str">
            <v>刘思含</v>
          </cell>
          <cell r="E4" t="str">
            <v>运营管理部部长助理</v>
          </cell>
          <cell r="F4" t="str">
            <v>120104199211167644</v>
          </cell>
          <cell r="G4" t="str">
            <v>√</v>
          </cell>
          <cell r="H4" t="str">
            <v>女</v>
          </cell>
          <cell r="I4" t="str">
            <v>汉</v>
          </cell>
          <cell r="J4" t="str">
            <v>已婚</v>
          </cell>
          <cell r="K4" t="str">
            <v>非农业</v>
          </cell>
          <cell r="L4" t="str">
            <v>五险</v>
          </cell>
          <cell r="M4">
            <v>43809</v>
          </cell>
          <cell r="N4" t="str">
            <v>√</v>
          </cell>
          <cell r="O4" t="str">
            <v>13820736369</v>
          </cell>
          <cell r="P4" t="str">
            <v>正式工</v>
          </cell>
          <cell r="Q4" t="str">
            <v>间接人员</v>
          </cell>
          <cell r="R4" t="str">
            <v>/</v>
          </cell>
        </row>
        <row r="5">
          <cell r="D5" t="str">
            <v>赵志强</v>
          </cell>
          <cell r="E5" t="str">
            <v>三包服务主管</v>
          </cell>
          <cell r="F5" t="str">
            <v>132930198208222230</v>
          </cell>
          <cell r="G5" t="str">
            <v>√</v>
          </cell>
          <cell r="H5" t="str">
            <v>男</v>
          </cell>
          <cell r="I5" t="str">
            <v>汉</v>
          </cell>
          <cell r="J5" t="str">
            <v>已婚</v>
          </cell>
          <cell r="K5" t="str">
            <v>农业</v>
          </cell>
          <cell r="L5" t="str">
            <v>五险</v>
          </cell>
          <cell r="M5">
            <v>38758</v>
          </cell>
          <cell r="N5" t="str">
            <v>√</v>
          </cell>
          <cell r="O5" t="str">
            <v>16622923580</v>
          </cell>
          <cell r="P5" t="str">
            <v>正式工</v>
          </cell>
          <cell r="Q5" t="str">
            <v>间接人员</v>
          </cell>
          <cell r="R5" t="str">
            <v>/</v>
          </cell>
        </row>
        <row r="6">
          <cell r="D6" t="str">
            <v>刘强</v>
          </cell>
          <cell r="E6" t="str">
            <v>三包人员</v>
          </cell>
          <cell r="F6" t="str">
            <v>130922198810014854</v>
          </cell>
          <cell r="G6" t="str">
            <v>√</v>
          </cell>
          <cell r="H6" t="str">
            <v>男</v>
          </cell>
          <cell r="I6" t="str">
            <v>汉</v>
          </cell>
          <cell r="J6" t="str">
            <v>已婚</v>
          </cell>
          <cell r="K6" t="str">
            <v>农业</v>
          </cell>
          <cell r="L6" t="str">
            <v>五险</v>
          </cell>
          <cell r="M6">
            <v>44292</v>
          </cell>
          <cell r="N6" t="str">
            <v>√</v>
          </cell>
          <cell r="O6">
            <v>13784734614</v>
          </cell>
          <cell r="P6" t="str">
            <v>正式工</v>
          </cell>
          <cell r="Q6" t="str">
            <v>间接人员</v>
          </cell>
          <cell r="R6" t="str">
            <v>/</v>
          </cell>
        </row>
        <row r="7">
          <cell r="D7" t="str">
            <v>许嘉辉</v>
          </cell>
          <cell r="E7" t="str">
            <v>配件厂主管</v>
          </cell>
          <cell r="F7" t="str">
            <v>13092419820326351X</v>
          </cell>
          <cell r="G7" t="str">
            <v>√</v>
          </cell>
          <cell r="H7" t="str">
            <v>男</v>
          </cell>
          <cell r="I7" t="str">
            <v>汉</v>
          </cell>
          <cell r="J7" t="str">
            <v>已婚</v>
          </cell>
          <cell r="K7" t="str">
            <v>农业</v>
          </cell>
          <cell r="L7" t="str">
            <v>五险</v>
          </cell>
          <cell r="M7">
            <v>38062</v>
          </cell>
          <cell r="N7" t="str">
            <v>√</v>
          </cell>
          <cell r="O7">
            <v>19831788626</v>
          </cell>
          <cell r="P7" t="str">
            <v>正式工</v>
          </cell>
          <cell r="Q7" t="str">
            <v>间接人员</v>
          </cell>
          <cell r="R7" t="str">
            <v>许嘉辉</v>
          </cell>
        </row>
        <row r="8">
          <cell r="D8" t="str">
            <v>孙秀霞</v>
          </cell>
          <cell r="E8" t="str">
            <v>一厂功能件库管员</v>
          </cell>
          <cell r="F8" t="str">
            <v>130924198107103524</v>
          </cell>
          <cell r="G8" t="str">
            <v>√</v>
          </cell>
          <cell r="H8" t="str">
            <v>女</v>
          </cell>
          <cell r="I8" t="str">
            <v>汉</v>
          </cell>
          <cell r="J8" t="str">
            <v>已婚</v>
          </cell>
          <cell r="K8" t="str">
            <v>农业</v>
          </cell>
          <cell r="L8" t="str">
            <v>五险</v>
          </cell>
          <cell r="M8">
            <v>44012</v>
          </cell>
          <cell r="N8" t="str">
            <v>√</v>
          </cell>
          <cell r="O8" t="str">
            <v>18233661796</v>
          </cell>
          <cell r="P8" t="str">
            <v>正式工</v>
          </cell>
          <cell r="Q8" t="str">
            <v>间接人员</v>
          </cell>
          <cell r="R8" t="str">
            <v>许嘉辉</v>
          </cell>
        </row>
        <row r="9">
          <cell r="D9" t="str">
            <v>刘宇轩</v>
          </cell>
          <cell r="E9" t="str">
            <v>操作工</v>
          </cell>
          <cell r="F9" t="str">
            <v>130983200303132410</v>
          </cell>
          <cell r="G9" t="str">
            <v>√</v>
          </cell>
          <cell r="H9" t="str">
            <v>男</v>
          </cell>
          <cell r="I9" t="str">
            <v>汉</v>
          </cell>
          <cell r="J9" t="str">
            <v>未婚</v>
          </cell>
          <cell r="K9" t="str">
            <v>农业</v>
          </cell>
          <cell r="L9" t="str">
            <v>五险</v>
          </cell>
          <cell r="M9">
            <v>44774</v>
          </cell>
        </row>
        <row r="9">
          <cell r="O9" t="str">
            <v>19565235878</v>
          </cell>
          <cell r="P9" t="str">
            <v>正式工</v>
          </cell>
          <cell r="Q9" t="str">
            <v>直接人员</v>
          </cell>
          <cell r="R9" t="str">
            <v>许嘉辉</v>
          </cell>
        </row>
        <row r="10">
          <cell r="D10" t="str">
            <v>张俊宝</v>
          </cell>
          <cell r="E10" t="str">
            <v>操作工</v>
          </cell>
          <cell r="F10" t="str">
            <v>130983200311212410</v>
          </cell>
          <cell r="G10" t="str">
            <v>√</v>
          </cell>
          <cell r="H10" t="str">
            <v>男</v>
          </cell>
          <cell r="I10" t="str">
            <v>汉</v>
          </cell>
          <cell r="J10" t="str">
            <v>未婚</v>
          </cell>
          <cell r="K10" t="str">
            <v>农业</v>
          </cell>
          <cell r="L10" t="str">
            <v>五险</v>
          </cell>
          <cell r="M10">
            <v>44774</v>
          </cell>
        </row>
        <row r="10">
          <cell r="O10" t="str">
            <v>17761573127</v>
          </cell>
          <cell r="P10" t="str">
            <v>正式工</v>
          </cell>
          <cell r="Q10" t="str">
            <v>直接人员</v>
          </cell>
          <cell r="R10" t="str">
            <v>许嘉辉</v>
          </cell>
        </row>
        <row r="11">
          <cell r="D11" t="str">
            <v>葛雁宇</v>
          </cell>
          <cell r="E11" t="str">
            <v>河北公司技术质量副总经理兼河北工厂副厂长</v>
          </cell>
          <cell r="F11" t="str">
            <v>230822198301100875</v>
          </cell>
          <cell r="G11" t="str">
            <v>√</v>
          </cell>
          <cell r="H11" t="str">
            <v>男</v>
          </cell>
          <cell r="I11" t="str">
            <v>汉</v>
          </cell>
          <cell r="J11" t="str">
            <v>已婚</v>
          </cell>
          <cell r="K11" t="str">
            <v>农业</v>
          </cell>
          <cell r="L11" t="str">
            <v>北京</v>
          </cell>
          <cell r="M11">
            <v>44166</v>
          </cell>
          <cell r="N11" t="str">
            <v>√</v>
          </cell>
          <cell r="O11" t="str">
            <v>18611025833</v>
          </cell>
          <cell r="P11" t="str">
            <v>正式工</v>
          </cell>
          <cell r="Q11" t="str">
            <v>间接人员</v>
          </cell>
          <cell r="R11" t="str">
            <v>/</v>
          </cell>
        </row>
        <row r="12">
          <cell r="D12" t="str">
            <v>王文乐</v>
          </cell>
          <cell r="E12" t="str">
            <v>制造技术部部长兼项目管理科科长</v>
          </cell>
          <cell r="F12" t="str">
            <v>130923198801132214</v>
          </cell>
          <cell r="G12" t="str">
            <v>√</v>
          </cell>
          <cell r="H12" t="str">
            <v>男</v>
          </cell>
          <cell r="I12" t="str">
            <v>汉</v>
          </cell>
          <cell r="J12" t="str">
            <v>已婚</v>
          </cell>
          <cell r="K12" t="str">
            <v>农业</v>
          </cell>
          <cell r="L12" t="str">
            <v>五险</v>
          </cell>
          <cell r="M12">
            <v>42020</v>
          </cell>
          <cell r="N12" t="str">
            <v>√</v>
          </cell>
          <cell r="O12">
            <v>13784151091</v>
          </cell>
          <cell r="P12" t="str">
            <v>正式工</v>
          </cell>
          <cell r="Q12" t="str">
            <v>间接人员</v>
          </cell>
          <cell r="R12" t="str">
            <v>王文乐</v>
          </cell>
        </row>
        <row r="13">
          <cell r="D13" t="str">
            <v>程丽宇</v>
          </cell>
          <cell r="E13" t="str">
            <v>采购统计员</v>
          </cell>
          <cell r="F13" t="str">
            <v>13098319921211502X</v>
          </cell>
          <cell r="G13" t="str">
            <v>√</v>
          </cell>
          <cell r="H13" t="str">
            <v>女</v>
          </cell>
          <cell r="I13" t="str">
            <v>汉</v>
          </cell>
          <cell r="J13" t="str">
            <v>已婚</v>
          </cell>
          <cell r="K13" t="str">
            <v>非农业</v>
          </cell>
          <cell r="L13" t="str">
            <v>五险</v>
          </cell>
          <cell r="M13">
            <v>43635</v>
          </cell>
          <cell r="N13" t="str">
            <v>√</v>
          </cell>
          <cell r="O13" t="str">
            <v>15533766997</v>
          </cell>
          <cell r="P13" t="str">
            <v>正式工</v>
          </cell>
          <cell r="Q13" t="str">
            <v>间接人员</v>
          </cell>
          <cell r="R13" t="str">
            <v>王文乐</v>
          </cell>
        </row>
        <row r="14">
          <cell r="D14" t="str">
            <v>滕奉伟</v>
          </cell>
          <cell r="E14" t="str">
            <v>零星采购专员</v>
          </cell>
          <cell r="F14" t="str">
            <v>130983198905102411</v>
          </cell>
          <cell r="G14" t="str">
            <v>√</v>
          </cell>
          <cell r="H14" t="str">
            <v>男</v>
          </cell>
          <cell r="I14" t="str">
            <v>汉</v>
          </cell>
          <cell r="J14" t="str">
            <v>已婚</v>
          </cell>
          <cell r="K14" t="str">
            <v>农业</v>
          </cell>
          <cell r="L14" t="str">
            <v>五险</v>
          </cell>
          <cell r="M14">
            <v>42140</v>
          </cell>
          <cell r="N14" t="str">
            <v>√</v>
          </cell>
          <cell r="O14">
            <v>17734076662</v>
          </cell>
          <cell r="P14" t="str">
            <v>正式工</v>
          </cell>
          <cell r="Q14" t="str">
            <v>间接人员</v>
          </cell>
          <cell r="R14" t="str">
            <v>王文乐</v>
          </cell>
        </row>
        <row r="15">
          <cell r="D15" t="str">
            <v>冯亮亮</v>
          </cell>
          <cell r="E15" t="str">
            <v>项目工程师（重卡2.0平台）</v>
          </cell>
          <cell r="F15" t="str">
            <v>131126199105053011</v>
          </cell>
          <cell r="G15" t="str">
            <v>√</v>
          </cell>
          <cell r="H15" t="str">
            <v>男</v>
          </cell>
          <cell r="I15" t="str">
            <v>汉</v>
          </cell>
          <cell r="J15" t="str">
            <v>已婚</v>
          </cell>
          <cell r="K15" t="str">
            <v>农业</v>
          </cell>
          <cell r="L15" t="str">
            <v>五险</v>
          </cell>
          <cell r="M15">
            <v>41539</v>
          </cell>
          <cell r="N15" t="str">
            <v>√</v>
          </cell>
          <cell r="O15" t="str">
            <v>13363669032</v>
          </cell>
          <cell r="P15" t="str">
            <v>正式工</v>
          </cell>
          <cell r="Q15" t="str">
            <v>间接人员</v>
          </cell>
          <cell r="R15" t="str">
            <v>王文乐</v>
          </cell>
        </row>
        <row r="16">
          <cell r="D16" t="str">
            <v>张海勇</v>
          </cell>
          <cell r="E16" t="str">
            <v>项目管理员</v>
          </cell>
          <cell r="F16" t="str">
            <v>130927200009071513</v>
          </cell>
          <cell r="G16" t="str">
            <v>√</v>
          </cell>
          <cell r="H16" t="str">
            <v>男</v>
          </cell>
          <cell r="I16" t="str">
            <v>汉</v>
          </cell>
          <cell r="J16" t="str">
            <v>未婚</v>
          </cell>
          <cell r="K16" t="str">
            <v>农业</v>
          </cell>
          <cell r="L16" t="str">
            <v>五险</v>
          </cell>
          <cell r="M16">
            <v>44432</v>
          </cell>
          <cell r="N16" t="str">
            <v>√</v>
          </cell>
          <cell r="O16" t="str">
            <v>19931182254</v>
          </cell>
          <cell r="P16" t="str">
            <v>正式工</v>
          </cell>
          <cell r="Q16" t="str">
            <v>间接人员</v>
          </cell>
          <cell r="R16" t="str">
            <v>王文乐</v>
          </cell>
        </row>
        <row r="17">
          <cell r="D17" t="str">
            <v>李兴宇</v>
          </cell>
          <cell r="E17" t="str">
            <v>项目管理员</v>
          </cell>
          <cell r="F17" t="str">
            <v>130924199709073216</v>
          </cell>
          <cell r="G17" t="str">
            <v>√</v>
          </cell>
          <cell r="H17" t="str">
            <v>男</v>
          </cell>
          <cell r="I17" t="str">
            <v>汉</v>
          </cell>
          <cell r="J17" t="str">
            <v>未婚</v>
          </cell>
          <cell r="K17" t="str">
            <v>农业</v>
          </cell>
          <cell r="L17" t="str">
            <v>五险</v>
          </cell>
          <cell r="M17">
            <v>44432</v>
          </cell>
          <cell r="N17" t="str">
            <v>√</v>
          </cell>
          <cell r="O17" t="str">
            <v>15832759741</v>
          </cell>
          <cell r="P17" t="str">
            <v>正式工</v>
          </cell>
          <cell r="Q17" t="str">
            <v>间接人员</v>
          </cell>
          <cell r="R17" t="str">
            <v>王文乐</v>
          </cell>
        </row>
        <row r="18">
          <cell r="D18" t="str">
            <v>孟凡玉</v>
          </cell>
          <cell r="E18" t="str">
            <v>冲压模具设计</v>
          </cell>
          <cell r="F18" t="str">
            <v>37148119861127247X</v>
          </cell>
          <cell r="G18" t="str">
            <v>√</v>
          </cell>
          <cell r="H18" t="str">
            <v>男</v>
          </cell>
          <cell r="I18" t="str">
            <v>汉</v>
          </cell>
          <cell r="J18" t="str">
            <v>已婚</v>
          </cell>
          <cell r="K18" t="str">
            <v>农业</v>
          </cell>
          <cell r="L18" t="str">
            <v>五险</v>
          </cell>
          <cell r="M18">
            <v>44608</v>
          </cell>
          <cell r="N18" t="str">
            <v>√</v>
          </cell>
          <cell r="O18">
            <v>15854177357</v>
          </cell>
          <cell r="P18" t="str">
            <v>正式工</v>
          </cell>
          <cell r="Q18" t="str">
            <v>间接人员</v>
          </cell>
          <cell r="R18" t="str">
            <v>王文乐</v>
          </cell>
        </row>
        <row r="19">
          <cell r="D19" t="str">
            <v>刘艳霞</v>
          </cell>
          <cell r="E19" t="str">
            <v>档案员</v>
          </cell>
          <cell r="F19" t="str">
            <v>130924199004233240</v>
          </cell>
          <cell r="G19" t="str">
            <v>√</v>
          </cell>
          <cell r="H19" t="str">
            <v>女</v>
          </cell>
          <cell r="I19" t="str">
            <v>汉</v>
          </cell>
          <cell r="J19" t="str">
            <v>已婚</v>
          </cell>
          <cell r="K19" t="str">
            <v>农业</v>
          </cell>
          <cell r="L19" t="str">
            <v>五险</v>
          </cell>
          <cell r="M19">
            <v>44617</v>
          </cell>
          <cell r="N19" t="str">
            <v>√</v>
          </cell>
          <cell r="O19">
            <v>18231719229</v>
          </cell>
          <cell r="P19" t="str">
            <v>正式工</v>
          </cell>
          <cell r="Q19" t="str">
            <v>间接人员</v>
          </cell>
          <cell r="R19" t="str">
            <v>王文乐</v>
          </cell>
        </row>
        <row r="20">
          <cell r="D20" t="str">
            <v>张宝龙</v>
          </cell>
          <cell r="E20" t="str">
            <v>技术员</v>
          </cell>
          <cell r="F20" t="str">
            <v>130983199911080014</v>
          </cell>
          <cell r="G20" t="str">
            <v>√</v>
          </cell>
          <cell r="H20" t="str">
            <v>男</v>
          </cell>
          <cell r="I20" t="str">
            <v>汉</v>
          </cell>
          <cell r="J20" t="str">
            <v>未婚</v>
          </cell>
          <cell r="K20" t="str">
            <v>非农业</v>
          </cell>
          <cell r="L20" t="str">
            <v>五险</v>
          </cell>
          <cell r="M20">
            <v>44390</v>
          </cell>
          <cell r="N20" t="str">
            <v>√</v>
          </cell>
          <cell r="O20">
            <v>15733728707</v>
          </cell>
          <cell r="P20" t="str">
            <v>正式工</v>
          </cell>
          <cell r="Q20" t="str">
            <v>间接人员</v>
          </cell>
          <cell r="R20" t="str">
            <v>王文乐</v>
          </cell>
        </row>
        <row r="21">
          <cell r="D21" t="str">
            <v>田健</v>
          </cell>
          <cell r="E21" t="str">
            <v>工艺工程师</v>
          </cell>
          <cell r="F21" t="str">
            <v>130927198905212716</v>
          </cell>
          <cell r="G21" t="str">
            <v>√</v>
          </cell>
          <cell r="H21" t="str">
            <v>男</v>
          </cell>
          <cell r="I21" t="str">
            <v>汉</v>
          </cell>
          <cell r="J21" t="str">
            <v>已婚</v>
          </cell>
          <cell r="K21" t="str">
            <v>农业</v>
          </cell>
          <cell r="L21" t="str">
            <v>五险</v>
          </cell>
          <cell r="M21">
            <v>41458</v>
          </cell>
          <cell r="N21" t="str">
            <v>√</v>
          </cell>
          <cell r="O21">
            <v>15532757226</v>
          </cell>
          <cell r="P21" t="str">
            <v>正式工</v>
          </cell>
          <cell r="Q21" t="str">
            <v>间接人员</v>
          </cell>
          <cell r="R21" t="str">
            <v>王文乐</v>
          </cell>
        </row>
        <row r="22">
          <cell r="D22" t="str">
            <v>翟福芹</v>
          </cell>
          <cell r="E22" t="str">
            <v>座椅缝纫工程师（兼缝纫过程检验员）</v>
          </cell>
          <cell r="F22" t="str">
            <v>130983198709010026</v>
          </cell>
          <cell r="G22" t="str">
            <v>√</v>
          </cell>
          <cell r="H22" t="str">
            <v>女</v>
          </cell>
          <cell r="I22" t="str">
            <v>汉</v>
          </cell>
          <cell r="J22" t="str">
            <v>已婚</v>
          </cell>
          <cell r="K22" t="str">
            <v>农业</v>
          </cell>
          <cell r="L22" t="str">
            <v>五险</v>
          </cell>
          <cell r="M22">
            <v>41463</v>
          </cell>
          <cell r="N22" t="str">
            <v>√</v>
          </cell>
          <cell r="O22" t="str">
            <v>13091152591</v>
          </cell>
          <cell r="P22" t="str">
            <v>正式工</v>
          </cell>
          <cell r="Q22" t="str">
            <v>间接人员</v>
          </cell>
          <cell r="R22" t="str">
            <v>王文乐</v>
          </cell>
        </row>
        <row r="23">
          <cell r="D23" t="str">
            <v>范瑶臣</v>
          </cell>
          <cell r="E23" t="str">
            <v>底座模块化工程师</v>
          </cell>
          <cell r="F23" t="str">
            <v>130983198801080916</v>
          </cell>
          <cell r="G23" t="str">
            <v>√</v>
          </cell>
          <cell r="H23" t="str">
            <v>男</v>
          </cell>
          <cell r="I23" t="str">
            <v>汉</v>
          </cell>
          <cell r="J23" t="str">
            <v>已婚</v>
          </cell>
          <cell r="K23" t="str">
            <v>农业</v>
          </cell>
          <cell r="L23" t="str">
            <v>五险</v>
          </cell>
          <cell r="M23">
            <v>41230</v>
          </cell>
          <cell r="N23" t="str">
            <v>√</v>
          </cell>
          <cell r="O23" t="str">
            <v>15612789009</v>
          </cell>
          <cell r="P23" t="str">
            <v>正式工</v>
          </cell>
          <cell r="Q23" t="str">
            <v>间接人员</v>
          </cell>
          <cell r="R23" t="str">
            <v>王文乐</v>
          </cell>
        </row>
        <row r="24">
          <cell r="D24" t="str">
            <v>刘建轮</v>
          </cell>
          <cell r="E24" t="str">
            <v>焊接工艺工程师</v>
          </cell>
          <cell r="F24" t="str">
            <v>130983198803140919</v>
          </cell>
          <cell r="G24" t="str">
            <v>√</v>
          </cell>
          <cell r="H24" t="str">
            <v>男</v>
          </cell>
          <cell r="I24" t="str">
            <v>汉</v>
          </cell>
          <cell r="J24" t="str">
            <v>已婚</v>
          </cell>
          <cell r="K24" t="str">
            <v>农业</v>
          </cell>
          <cell r="L24" t="str">
            <v>五险</v>
          </cell>
          <cell r="M24">
            <v>40055</v>
          </cell>
          <cell r="N24" t="str">
            <v>√</v>
          </cell>
          <cell r="O24" t="str">
            <v>15511724027</v>
          </cell>
          <cell r="P24" t="str">
            <v>正式工</v>
          </cell>
          <cell r="Q24" t="str">
            <v>间接人员</v>
          </cell>
          <cell r="R24" t="str">
            <v>王文乐</v>
          </cell>
        </row>
        <row r="25">
          <cell r="D25" t="str">
            <v>赵化胜</v>
          </cell>
          <cell r="E25" t="str">
            <v>喷涂工艺工程师</v>
          </cell>
          <cell r="F25" t="str">
            <v>37292219820802479X</v>
          </cell>
          <cell r="G25" t="str">
            <v>√</v>
          </cell>
          <cell r="H25" t="str">
            <v>男</v>
          </cell>
          <cell r="I25" t="str">
            <v>汉</v>
          </cell>
          <cell r="J25" t="str">
            <v>已婚</v>
          </cell>
          <cell r="K25" t="str">
            <v>农业</v>
          </cell>
          <cell r="L25" t="str">
            <v>五险</v>
          </cell>
          <cell r="M25">
            <v>42359</v>
          </cell>
          <cell r="N25" t="str">
            <v>√</v>
          </cell>
          <cell r="O25" t="str">
            <v>18630761890</v>
          </cell>
          <cell r="P25" t="str">
            <v>正式工</v>
          </cell>
          <cell r="Q25" t="str">
            <v>间接人员</v>
          </cell>
          <cell r="R25" t="str">
            <v>王文乐</v>
          </cell>
        </row>
        <row r="26">
          <cell r="D26" t="str">
            <v>刘荣浩</v>
          </cell>
          <cell r="E26" t="str">
            <v>工艺工程师</v>
          </cell>
          <cell r="F26" t="str">
            <v>130983198805050714</v>
          </cell>
          <cell r="G26" t="str">
            <v>√</v>
          </cell>
          <cell r="H26" t="str">
            <v>男</v>
          </cell>
          <cell r="I26" t="str">
            <v>汉</v>
          </cell>
          <cell r="J26" t="str">
            <v>已婚</v>
          </cell>
          <cell r="K26" t="str">
            <v>农业</v>
          </cell>
          <cell r="L26" t="str">
            <v>五险</v>
          </cell>
          <cell r="M26">
            <v>44660</v>
          </cell>
          <cell r="N26" t="str">
            <v>√</v>
          </cell>
          <cell r="O26">
            <v>15512892386</v>
          </cell>
          <cell r="P26" t="str">
            <v>正式工</v>
          </cell>
          <cell r="Q26" t="str">
            <v>间接人员</v>
          </cell>
          <cell r="R26" t="str">
            <v>王文乐</v>
          </cell>
        </row>
        <row r="27">
          <cell r="D27" t="str">
            <v>张庆超</v>
          </cell>
          <cell r="E27" t="str">
            <v>座椅工艺员</v>
          </cell>
          <cell r="F27" t="str">
            <v>130930199810020036</v>
          </cell>
          <cell r="G27" t="str">
            <v>√</v>
          </cell>
          <cell r="H27" t="str">
            <v>男</v>
          </cell>
          <cell r="I27" t="str">
            <v>汉</v>
          </cell>
          <cell r="J27" t="str">
            <v>未婚</v>
          </cell>
          <cell r="K27" t="str">
            <v>非农业</v>
          </cell>
          <cell r="L27" t="str">
            <v>五险</v>
          </cell>
          <cell r="M27">
            <v>44800</v>
          </cell>
          <cell r="N27" t="str">
            <v/>
          </cell>
          <cell r="O27" t="str">
            <v>18733715953</v>
          </cell>
          <cell r="P27" t="str">
            <v>正式工</v>
          </cell>
          <cell r="Q27" t="str">
            <v>间接人员</v>
          </cell>
          <cell r="R27" t="str">
            <v>王文乐</v>
          </cell>
        </row>
        <row r="28">
          <cell r="D28" t="str">
            <v>赵玉臣</v>
          </cell>
          <cell r="E28" t="str">
            <v>冲压工艺员</v>
          </cell>
          <cell r="F28" t="str">
            <v>132930196612212211</v>
          </cell>
          <cell r="G28" t="str">
            <v>√</v>
          </cell>
          <cell r="H28" t="str">
            <v>男</v>
          </cell>
          <cell r="I28" t="str">
            <v>汉</v>
          </cell>
          <cell r="J28" t="str">
            <v>已婚</v>
          </cell>
          <cell r="K28" t="str">
            <v>农业</v>
          </cell>
          <cell r="L28" t="str">
            <v>五险</v>
          </cell>
          <cell r="M28" t="str">
            <v>2000-07-10</v>
          </cell>
          <cell r="N28" t="str">
            <v>√</v>
          </cell>
          <cell r="O28" t="str">
            <v>15511724007</v>
          </cell>
          <cell r="P28" t="str">
            <v>正式工</v>
          </cell>
          <cell r="Q28" t="str">
            <v>间接人员</v>
          </cell>
          <cell r="R28" t="str">
            <v>王文乐</v>
          </cell>
        </row>
        <row r="29">
          <cell r="D29" t="str">
            <v>邓春博</v>
          </cell>
          <cell r="E29" t="str">
            <v>模具车间主任</v>
          </cell>
          <cell r="F29" t="str">
            <v>130983198703101672</v>
          </cell>
          <cell r="G29" t="str">
            <v>√</v>
          </cell>
          <cell r="H29" t="str">
            <v>男</v>
          </cell>
          <cell r="I29" t="str">
            <v>汉</v>
          </cell>
          <cell r="J29" t="str">
            <v>已婚</v>
          </cell>
          <cell r="K29" t="str">
            <v>农业</v>
          </cell>
          <cell r="L29" t="str">
            <v>五险</v>
          </cell>
          <cell r="M29">
            <v>38311</v>
          </cell>
          <cell r="N29" t="str">
            <v>√</v>
          </cell>
          <cell r="O29">
            <v>13784736564</v>
          </cell>
          <cell r="P29" t="str">
            <v>正式工</v>
          </cell>
          <cell r="Q29" t="str">
            <v>间接人员</v>
          </cell>
          <cell r="R29" t="str">
            <v>邓春博</v>
          </cell>
        </row>
        <row r="30">
          <cell r="D30" t="str">
            <v>王杏纳</v>
          </cell>
          <cell r="E30" t="str">
            <v>焊接夹具设计工程师</v>
          </cell>
          <cell r="F30" t="str">
            <v>130926198703153221</v>
          </cell>
          <cell r="G30" t="str">
            <v>√</v>
          </cell>
          <cell r="H30" t="str">
            <v>女</v>
          </cell>
          <cell r="I30" t="str">
            <v>汉</v>
          </cell>
          <cell r="J30" t="str">
            <v>已婚</v>
          </cell>
          <cell r="K30" t="str">
            <v>农业</v>
          </cell>
          <cell r="L30" t="str">
            <v>五险</v>
          </cell>
          <cell r="M30">
            <v>44797</v>
          </cell>
          <cell r="N30" t="str">
            <v/>
          </cell>
          <cell r="O30" t="str">
            <v>13785711546</v>
          </cell>
          <cell r="P30" t="str">
            <v>正式工</v>
          </cell>
          <cell r="Q30" t="str">
            <v>间接人员</v>
          </cell>
          <cell r="R30" t="str">
            <v>邓春博</v>
          </cell>
        </row>
        <row r="31">
          <cell r="D31" t="str">
            <v>史义虹</v>
          </cell>
          <cell r="E31" t="str">
            <v>库管员</v>
          </cell>
          <cell r="F31" t="str">
            <v>130983198508093929</v>
          </cell>
          <cell r="G31" t="str">
            <v>√</v>
          </cell>
          <cell r="H31" t="str">
            <v>女</v>
          </cell>
          <cell r="I31" t="str">
            <v>汉</v>
          </cell>
          <cell r="J31" t="str">
            <v>未婚</v>
          </cell>
          <cell r="K31" t="str">
            <v>农业</v>
          </cell>
          <cell r="L31" t="str">
            <v>五险</v>
          </cell>
          <cell r="M31">
            <v>44630</v>
          </cell>
          <cell r="N31" t="str">
            <v>√</v>
          </cell>
          <cell r="O31" t="str">
            <v>13313172135</v>
          </cell>
          <cell r="P31" t="str">
            <v>正式工</v>
          </cell>
          <cell r="Q31" t="str">
            <v>间接人员</v>
          </cell>
          <cell r="R31" t="str">
            <v>邓春博</v>
          </cell>
        </row>
        <row r="32">
          <cell r="D32" t="str">
            <v>刘建群</v>
          </cell>
          <cell r="E32" t="str">
            <v>工装模具装配钳工</v>
          </cell>
          <cell r="F32" t="str">
            <v>132930199312191811</v>
          </cell>
          <cell r="G32" t="str">
            <v>√</v>
          </cell>
          <cell r="H32" t="str">
            <v>男</v>
          </cell>
          <cell r="I32" t="str">
            <v>汉</v>
          </cell>
          <cell r="J32" t="str">
            <v>未婚</v>
          </cell>
          <cell r="K32" t="str">
            <v>农业</v>
          </cell>
          <cell r="L32" t="str">
            <v>五险</v>
          </cell>
          <cell r="M32">
            <v>43373</v>
          </cell>
          <cell r="N32" t="str">
            <v>√</v>
          </cell>
          <cell r="O32" t="str">
            <v>18632729392</v>
          </cell>
          <cell r="P32" t="str">
            <v>正式工</v>
          </cell>
          <cell r="Q32" t="str">
            <v>直接人员</v>
          </cell>
          <cell r="R32" t="str">
            <v>邓春博</v>
          </cell>
        </row>
        <row r="33">
          <cell r="D33" t="str">
            <v>王旗</v>
          </cell>
          <cell r="E33" t="str">
            <v>工装模具装配钳工</v>
          </cell>
          <cell r="F33" t="str">
            <v>130983199904201113</v>
          </cell>
          <cell r="G33" t="str">
            <v>√</v>
          </cell>
          <cell r="H33" t="str">
            <v>男</v>
          </cell>
          <cell r="I33" t="str">
            <v>汉</v>
          </cell>
          <cell r="J33" t="str">
            <v>未婚</v>
          </cell>
          <cell r="K33" t="str">
            <v>农业</v>
          </cell>
          <cell r="L33" t="str">
            <v>五险</v>
          </cell>
          <cell r="M33">
            <v>42543</v>
          </cell>
          <cell r="N33" t="str">
            <v>√</v>
          </cell>
          <cell r="O33" t="str">
            <v>15831772681</v>
          </cell>
          <cell r="P33" t="str">
            <v>正式工</v>
          </cell>
          <cell r="Q33" t="str">
            <v>直接人员</v>
          </cell>
          <cell r="R33" t="str">
            <v>邓春博</v>
          </cell>
        </row>
        <row r="34">
          <cell r="D34" t="str">
            <v>王长浩</v>
          </cell>
          <cell r="E34" t="str">
            <v>线切割操机工</v>
          </cell>
          <cell r="F34" t="str">
            <v>130983199004072213</v>
          </cell>
          <cell r="G34" t="str">
            <v>√</v>
          </cell>
          <cell r="H34" t="str">
            <v>男</v>
          </cell>
          <cell r="I34" t="str">
            <v>汉</v>
          </cell>
          <cell r="J34" t="str">
            <v>未婚</v>
          </cell>
          <cell r="K34" t="str">
            <v>农业</v>
          </cell>
          <cell r="L34" t="str">
            <v>五险</v>
          </cell>
          <cell r="M34">
            <v>43710</v>
          </cell>
          <cell r="N34" t="str">
            <v>√</v>
          </cell>
          <cell r="O34" t="str">
            <v>15226797097</v>
          </cell>
          <cell r="P34" t="str">
            <v>正式工</v>
          </cell>
          <cell r="Q34" t="str">
            <v>直接人员</v>
          </cell>
          <cell r="R34" t="str">
            <v>邓春博</v>
          </cell>
        </row>
        <row r="35">
          <cell r="D35" t="str">
            <v>张建江</v>
          </cell>
          <cell r="E35" t="str">
            <v>CNC操机工</v>
          </cell>
          <cell r="F35" t="str">
            <v>130983198806125319</v>
          </cell>
          <cell r="G35" t="str">
            <v>√</v>
          </cell>
          <cell r="H35" t="str">
            <v>男</v>
          </cell>
          <cell r="I35" t="str">
            <v>汉</v>
          </cell>
          <cell r="J35" t="str">
            <v>已婚</v>
          </cell>
          <cell r="K35" t="str">
            <v>农业</v>
          </cell>
          <cell r="L35" t="str">
            <v>五险</v>
          </cell>
          <cell r="M35">
            <v>43679</v>
          </cell>
          <cell r="N35" t="str">
            <v>√</v>
          </cell>
          <cell r="O35" t="str">
            <v>18603173072</v>
          </cell>
          <cell r="P35" t="str">
            <v>正式工</v>
          </cell>
          <cell r="Q35" t="str">
            <v>直接人员</v>
          </cell>
          <cell r="R35" t="str">
            <v>邓春博</v>
          </cell>
        </row>
        <row r="36">
          <cell r="D36" t="str">
            <v>商木刚</v>
          </cell>
          <cell r="E36" t="str">
            <v>新产品试制技工</v>
          </cell>
          <cell r="F36" t="str">
            <v>130983198801222216</v>
          </cell>
          <cell r="G36" t="str">
            <v>√</v>
          </cell>
          <cell r="H36" t="str">
            <v>男</v>
          </cell>
          <cell r="I36" t="str">
            <v>汉</v>
          </cell>
          <cell r="J36" t="str">
            <v>已婚</v>
          </cell>
          <cell r="K36" t="str">
            <v>农业</v>
          </cell>
          <cell r="L36" t="str">
            <v>五险</v>
          </cell>
          <cell r="M36">
            <v>42095</v>
          </cell>
          <cell r="N36" t="str">
            <v>√</v>
          </cell>
          <cell r="O36">
            <v>15284270149</v>
          </cell>
          <cell r="P36" t="str">
            <v>正式工</v>
          </cell>
          <cell r="Q36" t="str">
            <v>直接人员</v>
          </cell>
          <cell r="R36" t="str">
            <v>邓春博</v>
          </cell>
        </row>
        <row r="37">
          <cell r="D37" t="str">
            <v>赵学超</v>
          </cell>
          <cell r="E37" t="str">
            <v>新产品试制技工</v>
          </cell>
          <cell r="F37" t="str">
            <v>132930197712021812</v>
          </cell>
          <cell r="G37" t="str">
            <v>√</v>
          </cell>
          <cell r="H37" t="str">
            <v>男</v>
          </cell>
          <cell r="I37" t="str">
            <v>汉</v>
          </cell>
          <cell r="J37" t="str">
            <v>已婚</v>
          </cell>
          <cell r="K37" t="str">
            <v>农业</v>
          </cell>
          <cell r="L37" t="str">
            <v>五险</v>
          </cell>
          <cell r="M37">
            <v>44292</v>
          </cell>
          <cell r="N37" t="str">
            <v>√</v>
          </cell>
          <cell r="O37" t="str">
            <v>13292736373</v>
          </cell>
          <cell r="P37" t="str">
            <v>正式工</v>
          </cell>
          <cell r="Q37" t="str">
            <v>直接人员</v>
          </cell>
          <cell r="R37" t="str">
            <v>邓春博</v>
          </cell>
        </row>
        <row r="38">
          <cell r="D38" t="str">
            <v>李明杰</v>
          </cell>
          <cell r="E38" t="str">
            <v>钳工</v>
          </cell>
          <cell r="F38" t="str">
            <v>130927198403210614</v>
          </cell>
          <cell r="G38" t="str">
            <v>√</v>
          </cell>
          <cell r="H38" t="str">
            <v>男</v>
          </cell>
          <cell r="I38" t="str">
            <v>汉</v>
          </cell>
          <cell r="J38" t="str">
            <v>已婚</v>
          </cell>
          <cell r="K38" t="str">
            <v>农业</v>
          </cell>
          <cell r="L38" t="str">
            <v>五险</v>
          </cell>
          <cell r="M38">
            <v>44565</v>
          </cell>
          <cell r="N38" t="str">
            <v>√</v>
          </cell>
          <cell r="O38">
            <v>13180327134</v>
          </cell>
          <cell r="P38" t="str">
            <v>正式工</v>
          </cell>
          <cell r="Q38" t="str">
            <v>直接人员</v>
          </cell>
          <cell r="R38" t="str">
            <v>邓春博</v>
          </cell>
        </row>
        <row r="39">
          <cell r="D39" t="str">
            <v>商鹏雨</v>
          </cell>
          <cell r="E39" t="str">
            <v>新产品试制工</v>
          </cell>
          <cell r="F39" t="str">
            <v>130983200204212415</v>
          </cell>
          <cell r="G39" t="str">
            <v>√</v>
          </cell>
          <cell r="H39" t="str">
            <v>男</v>
          </cell>
          <cell r="I39" t="str">
            <v>汉</v>
          </cell>
          <cell r="J39" t="str">
            <v>未婚</v>
          </cell>
          <cell r="K39" t="str">
            <v>农业</v>
          </cell>
          <cell r="L39" t="str">
            <v>五险</v>
          </cell>
          <cell r="M39">
            <v>44015</v>
          </cell>
          <cell r="N39" t="str">
            <v>√</v>
          </cell>
          <cell r="O39" t="str">
            <v>15631773667</v>
          </cell>
          <cell r="P39" t="str">
            <v>正式工</v>
          </cell>
          <cell r="Q39" t="str">
            <v>直接人员</v>
          </cell>
          <cell r="R39" t="str">
            <v>邓春博</v>
          </cell>
        </row>
        <row r="40">
          <cell r="D40" t="str">
            <v>李庆海</v>
          </cell>
          <cell r="E40" t="str">
            <v>新产品试制工</v>
          </cell>
          <cell r="F40" t="str">
            <v>130983198806160712</v>
          </cell>
          <cell r="G40" t="str">
            <v>√</v>
          </cell>
          <cell r="H40" t="str">
            <v>男</v>
          </cell>
          <cell r="I40" t="str">
            <v>汉</v>
          </cell>
          <cell r="J40" t="str">
            <v>已婚</v>
          </cell>
          <cell r="K40" t="str">
            <v>农业</v>
          </cell>
          <cell r="L40" t="str">
            <v>五险</v>
          </cell>
          <cell r="M40">
            <v>44770</v>
          </cell>
        </row>
        <row r="40">
          <cell r="O40">
            <v>13603331121</v>
          </cell>
          <cell r="P40" t="str">
            <v>正式工</v>
          </cell>
          <cell r="Q40" t="str">
            <v>直接人员</v>
          </cell>
          <cell r="R40" t="str">
            <v>邓春博</v>
          </cell>
        </row>
        <row r="41">
          <cell r="D41" t="str">
            <v>谷朋坤</v>
          </cell>
          <cell r="E41" t="str">
            <v>副部长</v>
          </cell>
          <cell r="F41" t="str">
            <v>130983199210061419</v>
          </cell>
          <cell r="G41" t="str">
            <v>√</v>
          </cell>
          <cell r="H41" t="str">
            <v>男</v>
          </cell>
          <cell r="I41" t="str">
            <v>汉</v>
          </cell>
          <cell r="J41" t="str">
            <v>未婚</v>
          </cell>
          <cell r="K41" t="str">
            <v>农业</v>
          </cell>
          <cell r="L41" t="str">
            <v>北京</v>
          </cell>
          <cell r="M41">
            <v>43168</v>
          </cell>
          <cell r="N41" t="str">
            <v>√</v>
          </cell>
          <cell r="O41" t="str">
            <v>18131706763</v>
          </cell>
          <cell r="P41" t="str">
            <v>正式工</v>
          </cell>
          <cell r="Q41" t="str">
            <v>间接人员</v>
          </cell>
          <cell r="R41" t="str">
            <v>柯剑群</v>
          </cell>
        </row>
        <row r="42">
          <cell r="D42" t="str">
            <v>张如燕</v>
          </cell>
          <cell r="E42" t="str">
            <v>资金会计</v>
          </cell>
          <cell r="F42" t="str">
            <v>132930197709061629</v>
          </cell>
          <cell r="G42" t="str">
            <v>√</v>
          </cell>
          <cell r="H42" t="str">
            <v>女</v>
          </cell>
          <cell r="I42" t="str">
            <v>汉</v>
          </cell>
          <cell r="J42" t="str">
            <v>已婚</v>
          </cell>
          <cell r="K42" t="str">
            <v>农业</v>
          </cell>
          <cell r="L42" t="str">
            <v>五险</v>
          </cell>
          <cell r="M42">
            <v>39764</v>
          </cell>
          <cell r="N42" t="str">
            <v>√</v>
          </cell>
          <cell r="O42" t="str">
            <v>15511724041</v>
          </cell>
          <cell r="P42" t="str">
            <v>正式工</v>
          </cell>
          <cell r="Q42" t="str">
            <v>间接人员</v>
          </cell>
          <cell r="R42" t="str">
            <v>柯剑群</v>
          </cell>
        </row>
        <row r="43">
          <cell r="D43" t="str">
            <v>张亚婷</v>
          </cell>
          <cell r="E43" t="str">
            <v>会计科副科长</v>
          </cell>
          <cell r="F43" t="str">
            <v>132930199311021124</v>
          </cell>
          <cell r="G43" t="str">
            <v>√</v>
          </cell>
          <cell r="H43" t="str">
            <v>女</v>
          </cell>
          <cell r="I43" t="str">
            <v>汉</v>
          </cell>
          <cell r="J43" t="str">
            <v>已婚</v>
          </cell>
          <cell r="K43" t="str">
            <v>农业</v>
          </cell>
          <cell r="L43" t="str">
            <v>五险</v>
          </cell>
          <cell r="M43">
            <v>43633</v>
          </cell>
          <cell r="N43" t="str">
            <v>√</v>
          </cell>
          <cell r="O43" t="str">
            <v>15175729867</v>
          </cell>
          <cell r="P43" t="str">
            <v>正式工</v>
          </cell>
          <cell r="Q43" t="str">
            <v>间接人员</v>
          </cell>
          <cell r="R43" t="str">
            <v>柯剑群</v>
          </cell>
        </row>
        <row r="44">
          <cell r="D44" t="str">
            <v>张佳怡</v>
          </cell>
          <cell r="E44" t="str">
            <v>销售会计税务及应收会计</v>
          </cell>
          <cell r="F44" t="str">
            <v>130983199412123921</v>
          </cell>
          <cell r="G44" t="str">
            <v>√</v>
          </cell>
          <cell r="H44" t="str">
            <v>女</v>
          </cell>
          <cell r="I44" t="str">
            <v>汉</v>
          </cell>
          <cell r="J44" t="str">
            <v>未婚</v>
          </cell>
          <cell r="K44" t="str">
            <v>农业</v>
          </cell>
          <cell r="L44" t="str">
            <v>五险</v>
          </cell>
          <cell r="M44">
            <v>43824</v>
          </cell>
          <cell r="N44" t="str">
            <v>√</v>
          </cell>
          <cell r="O44" t="str">
            <v>18244561588</v>
          </cell>
          <cell r="P44" t="str">
            <v>正式工</v>
          </cell>
          <cell r="Q44" t="str">
            <v>间接人员</v>
          </cell>
          <cell r="R44" t="str">
            <v>柯剑群</v>
          </cell>
        </row>
        <row r="45">
          <cell r="D45" t="str">
            <v>王凤荣</v>
          </cell>
          <cell r="E45" t="str">
            <v>会计</v>
          </cell>
          <cell r="F45" t="str">
            <v>13293019820709242X</v>
          </cell>
          <cell r="G45" t="str">
            <v>√</v>
          </cell>
          <cell r="H45" t="str">
            <v>女</v>
          </cell>
          <cell r="I45" t="str">
            <v>汉</v>
          </cell>
          <cell r="J45" t="str">
            <v>已婚</v>
          </cell>
          <cell r="K45" t="str">
            <v>农业</v>
          </cell>
          <cell r="L45" t="str">
            <v>五险</v>
          </cell>
          <cell r="M45">
            <v>44432</v>
          </cell>
          <cell r="N45" t="str">
            <v>√</v>
          </cell>
          <cell r="O45" t="str">
            <v>13703336597</v>
          </cell>
          <cell r="P45" t="str">
            <v>正式工</v>
          </cell>
          <cell r="Q45" t="str">
            <v>间接人员</v>
          </cell>
          <cell r="R45" t="str">
            <v>柯剑群</v>
          </cell>
        </row>
        <row r="46">
          <cell r="D46" t="str">
            <v>李芳慧</v>
          </cell>
          <cell r="E46" t="str">
            <v>成本科副科长</v>
          </cell>
          <cell r="F46" t="str">
            <v>130983199111042220</v>
          </cell>
          <cell r="G46" t="str">
            <v>√</v>
          </cell>
          <cell r="H46" t="str">
            <v>女</v>
          </cell>
          <cell r="I46" t="str">
            <v>汉</v>
          </cell>
          <cell r="J46" t="str">
            <v>已婚</v>
          </cell>
          <cell r="K46" t="str">
            <v>农业</v>
          </cell>
          <cell r="L46" t="str">
            <v>五险</v>
          </cell>
          <cell r="M46">
            <v>44183</v>
          </cell>
          <cell r="N46" t="str">
            <v>√</v>
          </cell>
          <cell r="O46">
            <v>15231751651</v>
          </cell>
          <cell r="P46" t="str">
            <v>正式工</v>
          </cell>
          <cell r="Q46" t="str">
            <v>间接人员</v>
          </cell>
          <cell r="R46" t="str">
            <v>柯剑群</v>
          </cell>
        </row>
        <row r="47">
          <cell r="D47" t="str">
            <v>东雅杰</v>
          </cell>
          <cell r="E47" t="str">
            <v>会计</v>
          </cell>
          <cell r="F47" t="str">
            <v>13293019890118472X</v>
          </cell>
          <cell r="G47" t="str">
            <v>√</v>
          </cell>
          <cell r="H47" t="str">
            <v>女</v>
          </cell>
          <cell r="I47" t="str">
            <v>汉</v>
          </cell>
          <cell r="J47" t="str">
            <v>已婚</v>
          </cell>
          <cell r="K47" t="str">
            <v>非农业</v>
          </cell>
          <cell r="L47" t="str">
            <v>五险</v>
          </cell>
          <cell r="M47">
            <v>44580</v>
          </cell>
          <cell r="N47" t="str">
            <v>√</v>
          </cell>
          <cell r="O47">
            <v>15632762350</v>
          </cell>
          <cell r="P47" t="str">
            <v>正式工</v>
          </cell>
          <cell r="Q47" t="str">
            <v>间接人员</v>
          </cell>
          <cell r="R47" t="str">
            <v>柯剑群</v>
          </cell>
        </row>
        <row r="48">
          <cell r="D48" t="str">
            <v>董云霞</v>
          </cell>
          <cell r="E48" t="str">
            <v>会计</v>
          </cell>
          <cell r="F48" t="str">
            <v>132930198608023548</v>
          </cell>
          <cell r="G48" t="str">
            <v>√</v>
          </cell>
          <cell r="H48" t="str">
            <v>女</v>
          </cell>
          <cell r="I48" t="str">
            <v>汉</v>
          </cell>
          <cell r="J48" t="str">
            <v>已婚</v>
          </cell>
          <cell r="K48" t="str">
            <v>农业</v>
          </cell>
          <cell r="L48" t="str">
            <v>五险</v>
          </cell>
          <cell r="M48">
            <v>44713</v>
          </cell>
          <cell r="N48" t="str">
            <v>√</v>
          </cell>
          <cell r="O48">
            <v>13582473199</v>
          </cell>
          <cell r="P48" t="str">
            <v>正式工</v>
          </cell>
          <cell r="Q48" t="str">
            <v>间接人员</v>
          </cell>
          <cell r="R48" t="str">
            <v>柯剑群</v>
          </cell>
        </row>
        <row r="49">
          <cell r="D49" t="str">
            <v>刘新杰</v>
          </cell>
          <cell r="E49" t="str">
            <v>部长兼人力资源科科长</v>
          </cell>
          <cell r="F49" t="str">
            <v>131127198502155240</v>
          </cell>
          <cell r="G49" t="str">
            <v>√</v>
          </cell>
          <cell r="H49" t="str">
            <v>女</v>
          </cell>
          <cell r="I49" t="str">
            <v>汉</v>
          </cell>
          <cell r="J49" t="str">
            <v>已婚</v>
          </cell>
          <cell r="K49" t="str">
            <v>农业</v>
          </cell>
          <cell r="L49" t="str">
            <v>五险</v>
          </cell>
          <cell r="M49">
            <v>41073</v>
          </cell>
          <cell r="N49" t="str">
            <v>√</v>
          </cell>
          <cell r="O49">
            <v>15333374933</v>
          </cell>
          <cell r="P49" t="str">
            <v>正式工</v>
          </cell>
          <cell r="Q49" t="str">
            <v>间接人员</v>
          </cell>
          <cell r="R49" t="str">
            <v>刘新杰</v>
          </cell>
        </row>
        <row r="50">
          <cell r="D50" t="str">
            <v>宋清镇</v>
          </cell>
          <cell r="E50" t="str">
            <v>行政科副科长</v>
          </cell>
          <cell r="F50" t="str">
            <v>130983199302214515</v>
          </cell>
          <cell r="G50" t="str">
            <v>√</v>
          </cell>
          <cell r="H50" t="str">
            <v>男</v>
          </cell>
          <cell r="I50" t="str">
            <v>汉</v>
          </cell>
          <cell r="J50" t="str">
            <v>已婚</v>
          </cell>
          <cell r="K50" t="str">
            <v>农业</v>
          </cell>
          <cell r="L50" t="str">
            <v>五险</v>
          </cell>
          <cell r="M50">
            <v>43886</v>
          </cell>
          <cell r="N50" t="str">
            <v>√</v>
          </cell>
          <cell r="O50">
            <v>17733716456</v>
          </cell>
          <cell r="P50" t="str">
            <v>正式工</v>
          </cell>
          <cell r="Q50" t="str">
            <v>间接人员</v>
          </cell>
          <cell r="R50" t="str">
            <v>刘新杰</v>
          </cell>
        </row>
        <row r="51">
          <cell r="D51" t="str">
            <v>蔺元元</v>
          </cell>
          <cell r="E51" t="str">
            <v>招聘培训主管</v>
          </cell>
          <cell r="F51" t="str">
            <v>130621199101181862</v>
          </cell>
          <cell r="G51" t="str">
            <v>√</v>
          </cell>
          <cell r="H51" t="str">
            <v>女</v>
          </cell>
          <cell r="I51" t="str">
            <v>汉</v>
          </cell>
          <cell r="J51" t="str">
            <v>已婚</v>
          </cell>
          <cell r="K51" t="str">
            <v>农业</v>
          </cell>
          <cell r="L51" t="str">
            <v>五险</v>
          </cell>
          <cell r="M51">
            <v>43257</v>
          </cell>
          <cell r="N51" t="str">
            <v>√</v>
          </cell>
          <cell r="O51">
            <v>13682123712</v>
          </cell>
          <cell r="P51" t="str">
            <v>正式工</v>
          </cell>
          <cell r="Q51" t="str">
            <v>间接人员</v>
          </cell>
          <cell r="R51" t="str">
            <v>刘新杰</v>
          </cell>
        </row>
        <row r="52">
          <cell r="D52" t="str">
            <v>牟群</v>
          </cell>
          <cell r="E52" t="str">
            <v>绩效主管</v>
          </cell>
          <cell r="F52" t="str">
            <v>132930198710064725</v>
          </cell>
          <cell r="G52" t="str">
            <v>√</v>
          </cell>
          <cell r="H52" t="str">
            <v>女</v>
          </cell>
          <cell r="I52" t="str">
            <v>汉</v>
          </cell>
          <cell r="J52" t="str">
            <v>已婚</v>
          </cell>
          <cell r="K52" t="str">
            <v>非农业</v>
          </cell>
          <cell r="L52" t="str">
            <v>五险</v>
          </cell>
          <cell r="M52">
            <v>44179</v>
          </cell>
          <cell r="N52" t="str">
            <v>√</v>
          </cell>
          <cell r="O52">
            <v>15130811698</v>
          </cell>
          <cell r="P52" t="str">
            <v>正式工</v>
          </cell>
          <cell r="Q52" t="str">
            <v>间接人员</v>
          </cell>
          <cell r="R52" t="str">
            <v>刘新杰</v>
          </cell>
        </row>
        <row r="53">
          <cell r="D53" t="str">
            <v>房珍珍</v>
          </cell>
          <cell r="E53" t="str">
            <v>招聘专员</v>
          </cell>
          <cell r="F53" t="str">
            <v>130434199107160529</v>
          </cell>
          <cell r="G53" t="str">
            <v>√</v>
          </cell>
          <cell r="H53" t="str">
            <v>女</v>
          </cell>
          <cell r="I53" t="str">
            <v>汉</v>
          </cell>
          <cell r="J53" t="str">
            <v>已婚</v>
          </cell>
          <cell r="K53" t="str">
            <v>农业</v>
          </cell>
          <cell r="L53" t="str">
            <v>五险</v>
          </cell>
          <cell r="M53">
            <v>44357</v>
          </cell>
          <cell r="N53" t="str">
            <v>√</v>
          </cell>
          <cell r="O53">
            <v>15710097167</v>
          </cell>
          <cell r="P53" t="str">
            <v>正式工</v>
          </cell>
          <cell r="Q53" t="str">
            <v>间接人员</v>
          </cell>
          <cell r="R53" t="str">
            <v>刘新杰</v>
          </cell>
        </row>
        <row r="54">
          <cell r="D54" t="str">
            <v>吴燕霞</v>
          </cell>
          <cell r="E54" t="str">
            <v>薪酬保险专员</v>
          </cell>
          <cell r="F54" t="str">
            <v>330424198608101420</v>
          </cell>
          <cell r="G54" t="str">
            <v>√</v>
          </cell>
          <cell r="H54" t="str">
            <v>女</v>
          </cell>
          <cell r="I54" t="str">
            <v>汉</v>
          </cell>
          <cell r="J54" t="str">
            <v>已婚</v>
          </cell>
          <cell r="K54" t="str">
            <v>农业</v>
          </cell>
          <cell r="L54" t="str">
            <v>五险</v>
          </cell>
          <cell r="M54">
            <v>44321</v>
          </cell>
          <cell r="N54" t="str">
            <v>√</v>
          </cell>
          <cell r="O54" t="str">
            <v>15532824449</v>
          </cell>
          <cell r="P54" t="str">
            <v>正式工</v>
          </cell>
          <cell r="Q54" t="str">
            <v>间接人员</v>
          </cell>
          <cell r="R54" t="str">
            <v>刘新杰</v>
          </cell>
        </row>
        <row r="55">
          <cell r="D55" t="str">
            <v>杨亚琼</v>
          </cell>
          <cell r="E55" t="str">
            <v>宿舍管理员</v>
          </cell>
          <cell r="F55" t="str">
            <v>132930197702281821</v>
          </cell>
          <cell r="G55" t="str">
            <v>√</v>
          </cell>
          <cell r="H55" t="str">
            <v>女</v>
          </cell>
          <cell r="I55" t="str">
            <v>汉</v>
          </cell>
          <cell r="J55" t="str">
            <v>已婚</v>
          </cell>
          <cell r="K55" t="str">
            <v>农业</v>
          </cell>
          <cell r="L55" t="str">
            <v>五险</v>
          </cell>
          <cell r="M55">
            <v>44328</v>
          </cell>
          <cell r="N55" t="str">
            <v>√</v>
          </cell>
          <cell r="O55" t="str">
            <v>15030708616</v>
          </cell>
          <cell r="P55" t="str">
            <v>正式工</v>
          </cell>
          <cell r="Q55" t="str">
            <v>间接人员</v>
          </cell>
          <cell r="R55" t="str">
            <v>刘新杰</v>
          </cell>
        </row>
        <row r="56">
          <cell r="D56" t="str">
            <v>赵金旺</v>
          </cell>
          <cell r="E56" t="str">
            <v>司机</v>
          </cell>
          <cell r="F56" t="str">
            <v>130983198402241612</v>
          </cell>
          <cell r="G56" t="str">
            <v>√</v>
          </cell>
          <cell r="H56" t="str">
            <v>男</v>
          </cell>
          <cell r="I56" t="str">
            <v>汉</v>
          </cell>
          <cell r="J56" t="str">
            <v>已婚</v>
          </cell>
          <cell r="K56" t="str">
            <v>农业</v>
          </cell>
          <cell r="L56" t="str">
            <v>五险</v>
          </cell>
          <cell r="M56">
            <v>40100</v>
          </cell>
          <cell r="N56" t="str">
            <v>√</v>
          </cell>
          <cell r="O56">
            <v>15511724044</v>
          </cell>
          <cell r="P56" t="str">
            <v>正式工</v>
          </cell>
          <cell r="Q56" t="str">
            <v>间接人员</v>
          </cell>
          <cell r="R56" t="str">
            <v>刘新杰</v>
          </cell>
        </row>
        <row r="57">
          <cell r="D57" t="str">
            <v>刘士明</v>
          </cell>
          <cell r="E57" t="str">
            <v>食堂-厨师</v>
          </cell>
          <cell r="F57" t="str">
            <v>230403198803040816</v>
          </cell>
          <cell r="G57" t="str">
            <v>√</v>
          </cell>
          <cell r="H57" t="str">
            <v>男</v>
          </cell>
          <cell r="I57" t="str">
            <v>汉</v>
          </cell>
          <cell r="J57" t="str">
            <v>已婚</v>
          </cell>
          <cell r="K57" t="str">
            <v>农业</v>
          </cell>
          <cell r="L57" t="str">
            <v>五险</v>
          </cell>
          <cell r="M57">
            <v>44167</v>
          </cell>
          <cell r="N57" t="str">
            <v>√</v>
          </cell>
          <cell r="O57">
            <v>13393177764</v>
          </cell>
          <cell r="P57" t="str">
            <v>正式工</v>
          </cell>
          <cell r="Q57" t="str">
            <v>间接人员</v>
          </cell>
          <cell r="R57" t="str">
            <v>刘新杰</v>
          </cell>
        </row>
        <row r="58">
          <cell r="D58" t="str">
            <v>陈阔</v>
          </cell>
          <cell r="E58" t="str">
            <v>食堂-厨师</v>
          </cell>
          <cell r="F58" t="str">
            <v>132930199202050532</v>
          </cell>
          <cell r="G58" t="str">
            <v>√</v>
          </cell>
          <cell r="H58" t="str">
            <v>男</v>
          </cell>
          <cell r="I58" t="str">
            <v>汉</v>
          </cell>
          <cell r="J58" t="str">
            <v>已婚</v>
          </cell>
          <cell r="K58" t="str">
            <v>农业</v>
          </cell>
          <cell r="L58" t="str">
            <v>五险</v>
          </cell>
          <cell r="M58">
            <v>44422</v>
          </cell>
          <cell r="N58" t="str">
            <v>√</v>
          </cell>
          <cell r="O58">
            <v>15230771619</v>
          </cell>
          <cell r="P58" t="str">
            <v>正式工</v>
          </cell>
          <cell r="Q58" t="str">
            <v>间接人员</v>
          </cell>
          <cell r="R58" t="str">
            <v>刘新杰</v>
          </cell>
        </row>
        <row r="59">
          <cell r="D59" t="str">
            <v>代金涛</v>
          </cell>
          <cell r="E59" t="str">
            <v>食堂-厨师</v>
          </cell>
          <cell r="F59" t="str">
            <v>130983199402280050</v>
          </cell>
          <cell r="G59" t="str">
            <v>√</v>
          </cell>
          <cell r="H59" t="str">
            <v>男</v>
          </cell>
          <cell r="I59" t="str">
            <v>汉</v>
          </cell>
          <cell r="J59" t="str">
            <v>已婚</v>
          </cell>
          <cell r="K59" t="str">
            <v>非农业</v>
          </cell>
          <cell r="L59" t="str">
            <v>五险</v>
          </cell>
          <cell r="M59">
            <v>44538</v>
          </cell>
          <cell r="N59" t="str">
            <v>√</v>
          </cell>
          <cell r="O59">
            <v>19145962665</v>
          </cell>
          <cell r="P59" t="str">
            <v>正式工</v>
          </cell>
          <cell r="Q59" t="str">
            <v>间接人员</v>
          </cell>
          <cell r="R59" t="str">
            <v>刘新杰</v>
          </cell>
        </row>
        <row r="60">
          <cell r="D60" t="str">
            <v>宋静</v>
          </cell>
          <cell r="E60" t="str">
            <v>食堂记账员兼勤杂工</v>
          </cell>
          <cell r="F60" t="str">
            <v>132930198006255528</v>
          </cell>
          <cell r="G60" t="str">
            <v>√</v>
          </cell>
          <cell r="H60" t="str">
            <v>女</v>
          </cell>
          <cell r="I60" t="str">
            <v>汉</v>
          </cell>
          <cell r="J60" t="str">
            <v>已婚</v>
          </cell>
          <cell r="K60" t="str">
            <v>农业</v>
          </cell>
          <cell r="L60" t="str">
            <v>五险</v>
          </cell>
          <cell r="M60">
            <v>44803</v>
          </cell>
          <cell r="N60" t="str">
            <v/>
          </cell>
          <cell r="O60" t="str">
            <v>13833719765</v>
          </cell>
          <cell r="P60" t="str">
            <v>正式工</v>
          </cell>
          <cell r="Q60" t="str">
            <v>间接人员</v>
          </cell>
          <cell r="R60" t="str">
            <v>刘新杰</v>
          </cell>
        </row>
        <row r="61">
          <cell r="D61" t="str">
            <v>张馀林</v>
          </cell>
          <cell r="E61" t="str">
            <v>副部长兼销售服务科科长</v>
          </cell>
          <cell r="F61" t="str">
            <v>130924199207164214</v>
          </cell>
          <cell r="G61" t="str">
            <v>√</v>
          </cell>
          <cell r="H61" t="str">
            <v>男</v>
          </cell>
          <cell r="I61" t="str">
            <v>汉</v>
          </cell>
          <cell r="J61" t="str">
            <v>已婚</v>
          </cell>
          <cell r="K61" t="str">
            <v>农业</v>
          </cell>
          <cell r="L61" t="str">
            <v>北京</v>
          </cell>
          <cell r="M61">
            <v>40619</v>
          </cell>
          <cell r="N61" t="str">
            <v>√</v>
          </cell>
          <cell r="O61" t="str">
            <v>18610117261</v>
          </cell>
          <cell r="P61" t="str">
            <v>正式工</v>
          </cell>
          <cell r="Q61" t="str">
            <v>间接人员</v>
          </cell>
          <cell r="R61" t="str">
            <v>/</v>
          </cell>
        </row>
        <row r="62">
          <cell r="D62" t="str">
            <v>刘增莲</v>
          </cell>
          <cell r="E62" t="str">
            <v>销售管理科科长</v>
          </cell>
          <cell r="F62" t="str">
            <v>130925198802085221</v>
          </cell>
          <cell r="G62" t="str">
            <v>√</v>
          </cell>
          <cell r="H62" t="str">
            <v>女</v>
          </cell>
          <cell r="I62" t="str">
            <v>汉</v>
          </cell>
          <cell r="J62" t="str">
            <v>未婚</v>
          </cell>
          <cell r="K62" t="str">
            <v>农业</v>
          </cell>
          <cell r="L62" t="str">
            <v>五险</v>
          </cell>
          <cell r="M62">
            <v>41484</v>
          </cell>
          <cell r="N62" t="str">
            <v>√</v>
          </cell>
          <cell r="O62" t="str">
            <v>15833784278</v>
          </cell>
          <cell r="P62" t="str">
            <v>正式工</v>
          </cell>
          <cell r="Q62" t="str">
            <v>间接人员</v>
          </cell>
          <cell r="R62" t="str">
            <v>刘增莲</v>
          </cell>
        </row>
        <row r="63">
          <cell r="D63" t="str">
            <v>陈晓晴</v>
          </cell>
          <cell r="E63" t="str">
            <v>统计员</v>
          </cell>
          <cell r="F63" t="str">
            <v>130983199305180023</v>
          </cell>
          <cell r="G63" t="str">
            <v>√</v>
          </cell>
          <cell r="H63" t="str">
            <v>女</v>
          </cell>
          <cell r="I63" t="str">
            <v>汉</v>
          </cell>
          <cell r="J63" t="str">
            <v>未婚</v>
          </cell>
          <cell r="K63" t="str">
            <v>农业</v>
          </cell>
          <cell r="L63" t="str">
            <v>五险</v>
          </cell>
          <cell r="M63">
            <v>43337</v>
          </cell>
          <cell r="N63" t="str">
            <v>√</v>
          </cell>
          <cell r="O63">
            <v>18610117305</v>
          </cell>
          <cell r="P63" t="str">
            <v>正式工</v>
          </cell>
          <cell r="Q63" t="str">
            <v>间接人员</v>
          </cell>
          <cell r="R63" t="str">
            <v>刘增莲</v>
          </cell>
        </row>
        <row r="64">
          <cell r="D64" t="str">
            <v>施立如</v>
          </cell>
          <cell r="E64" t="str">
            <v>统计员</v>
          </cell>
          <cell r="F64" t="str">
            <v>130983199703111621</v>
          </cell>
          <cell r="G64" t="str">
            <v>√</v>
          </cell>
          <cell r="H64" t="str">
            <v>女</v>
          </cell>
          <cell r="I64" t="str">
            <v>汉</v>
          </cell>
          <cell r="J64" t="str">
            <v>未婚</v>
          </cell>
          <cell r="K64" t="str">
            <v>农业</v>
          </cell>
          <cell r="L64" t="str">
            <v>五险</v>
          </cell>
          <cell r="M64">
            <v>44557</v>
          </cell>
          <cell r="N64" t="str">
            <v>√</v>
          </cell>
          <cell r="O64" t="str">
            <v>15631702351</v>
          </cell>
          <cell r="P64" t="str">
            <v>正式工</v>
          </cell>
          <cell r="Q64" t="str">
            <v>间接人员</v>
          </cell>
          <cell r="R64" t="str">
            <v>刘增莲</v>
          </cell>
        </row>
        <row r="65">
          <cell r="D65" t="str">
            <v>张文昌</v>
          </cell>
          <cell r="E65" t="str">
            <v>运输管理科科长</v>
          </cell>
          <cell r="F65" t="str">
            <v>132934198212054618</v>
          </cell>
          <cell r="G65" t="str">
            <v>√</v>
          </cell>
          <cell r="H65" t="str">
            <v>男</v>
          </cell>
          <cell r="I65" t="str">
            <v>汉</v>
          </cell>
          <cell r="J65" t="str">
            <v>已婚</v>
          </cell>
          <cell r="K65" t="str">
            <v>非农业</v>
          </cell>
          <cell r="L65" t="str">
            <v>五险</v>
          </cell>
          <cell r="M65">
            <v>43647</v>
          </cell>
          <cell r="N65" t="str">
            <v>√</v>
          </cell>
          <cell r="O65">
            <v>18610116301</v>
          </cell>
          <cell r="P65" t="str">
            <v>正式工</v>
          </cell>
          <cell r="Q65" t="str">
            <v>间接人员</v>
          </cell>
          <cell r="R65" t="str">
            <v>张文昌</v>
          </cell>
        </row>
        <row r="66">
          <cell r="D66" t="str">
            <v>于全生</v>
          </cell>
          <cell r="E66" t="str">
            <v>发货员</v>
          </cell>
          <cell r="F66" t="str">
            <v>130983198902282218</v>
          </cell>
          <cell r="G66" t="str">
            <v>√</v>
          </cell>
          <cell r="H66" t="str">
            <v>男</v>
          </cell>
          <cell r="I66" t="str">
            <v>汉</v>
          </cell>
          <cell r="J66" t="str">
            <v>未婚</v>
          </cell>
          <cell r="K66" t="str">
            <v>农业</v>
          </cell>
          <cell r="L66" t="str">
            <v>五险</v>
          </cell>
          <cell r="M66">
            <v>39528</v>
          </cell>
          <cell r="N66" t="str">
            <v>√</v>
          </cell>
          <cell r="O66" t="str">
            <v>13393278017</v>
          </cell>
          <cell r="P66" t="str">
            <v>正式工</v>
          </cell>
          <cell r="Q66" t="str">
            <v>间接人员</v>
          </cell>
          <cell r="R66" t="str">
            <v>张文昌</v>
          </cell>
        </row>
        <row r="67">
          <cell r="D67" t="str">
            <v>高胜利</v>
          </cell>
          <cell r="E67" t="str">
            <v>发货员</v>
          </cell>
          <cell r="F67" t="str">
            <v>132930196606240013</v>
          </cell>
          <cell r="G67" t="str">
            <v>√</v>
          </cell>
          <cell r="H67" t="str">
            <v>男</v>
          </cell>
          <cell r="I67" t="str">
            <v>汉</v>
          </cell>
          <cell r="J67" t="str">
            <v>已婚</v>
          </cell>
          <cell r="K67" t="str">
            <v>农业</v>
          </cell>
          <cell r="L67" t="str">
            <v>五险</v>
          </cell>
          <cell r="M67">
            <v>37534</v>
          </cell>
          <cell r="N67" t="str">
            <v>√</v>
          </cell>
          <cell r="O67" t="str">
            <v>15511724022</v>
          </cell>
          <cell r="P67" t="str">
            <v>正式工</v>
          </cell>
          <cell r="Q67" t="str">
            <v>间接人员</v>
          </cell>
          <cell r="R67" t="str">
            <v>张文昌</v>
          </cell>
        </row>
        <row r="68">
          <cell r="D68" t="str">
            <v>张东</v>
          </cell>
          <cell r="E68" t="str">
            <v>叉车司机</v>
          </cell>
          <cell r="F68" t="str">
            <v>130983199204100311</v>
          </cell>
          <cell r="G68" t="str">
            <v>√</v>
          </cell>
          <cell r="H68" t="str">
            <v>男</v>
          </cell>
          <cell r="I68" t="str">
            <v>汉</v>
          </cell>
          <cell r="J68" t="str">
            <v>未婚</v>
          </cell>
          <cell r="K68" t="str">
            <v>农业</v>
          </cell>
          <cell r="L68" t="str">
            <v>五险</v>
          </cell>
          <cell r="M68">
            <v>43997</v>
          </cell>
          <cell r="N68" t="str">
            <v>√</v>
          </cell>
          <cell r="O68">
            <v>13091159212</v>
          </cell>
          <cell r="P68" t="str">
            <v>正式工</v>
          </cell>
          <cell r="Q68" t="str">
            <v>间接人员</v>
          </cell>
          <cell r="R68" t="str">
            <v>张文昌</v>
          </cell>
        </row>
        <row r="69">
          <cell r="D69" t="str">
            <v>闻龙福</v>
          </cell>
          <cell r="E69" t="str">
            <v>叉车司机</v>
          </cell>
          <cell r="F69" t="str">
            <v>13098319981002163X</v>
          </cell>
          <cell r="G69" t="str">
            <v>√</v>
          </cell>
          <cell r="H69" t="str">
            <v>男</v>
          </cell>
          <cell r="I69" t="str">
            <v>汉</v>
          </cell>
          <cell r="J69" t="str">
            <v>已婚</v>
          </cell>
          <cell r="K69" t="str">
            <v>农业</v>
          </cell>
          <cell r="L69" t="str">
            <v>五险</v>
          </cell>
          <cell r="M69">
            <v>44258</v>
          </cell>
          <cell r="N69" t="str">
            <v>√</v>
          </cell>
          <cell r="O69" t="str">
            <v>13832711689</v>
          </cell>
          <cell r="P69" t="str">
            <v>正式工</v>
          </cell>
          <cell r="Q69" t="str">
            <v>间接人员</v>
          </cell>
          <cell r="R69" t="str">
            <v>张文昌</v>
          </cell>
        </row>
        <row r="70">
          <cell r="D70" t="str">
            <v>齐金松</v>
          </cell>
          <cell r="E70" t="str">
            <v>叉车司机</v>
          </cell>
          <cell r="F70" t="str">
            <v>132930197105231412</v>
          </cell>
          <cell r="G70" t="str">
            <v>√</v>
          </cell>
          <cell r="H70" t="str">
            <v>男</v>
          </cell>
          <cell r="I70" t="str">
            <v>汉</v>
          </cell>
          <cell r="J70" t="str">
            <v>已婚</v>
          </cell>
          <cell r="K70" t="str">
            <v>农业</v>
          </cell>
          <cell r="L70" t="str">
            <v>五险</v>
          </cell>
          <cell r="M70">
            <v>44616</v>
          </cell>
          <cell r="N70" t="str">
            <v>√</v>
          </cell>
          <cell r="O70">
            <v>18617732958</v>
          </cell>
          <cell r="P70" t="str">
            <v>正式工</v>
          </cell>
          <cell r="Q70" t="str">
            <v>间接人员</v>
          </cell>
          <cell r="R70" t="str">
            <v>张文昌</v>
          </cell>
        </row>
        <row r="71">
          <cell r="D71" t="str">
            <v>孔德佳</v>
          </cell>
          <cell r="E71" t="str">
            <v>装卸工</v>
          </cell>
          <cell r="F71" t="str">
            <v>130983198706032414</v>
          </cell>
          <cell r="G71" t="str">
            <v>√</v>
          </cell>
          <cell r="H71" t="str">
            <v>男</v>
          </cell>
          <cell r="I71" t="str">
            <v>汉</v>
          </cell>
          <cell r="J71" t="str">
            <v>已婚</v>
          </cell>
          <cell r="K71" t="str">
            <v>农业</v>
          </cell>
          <cell r="L71" t="str">
            <v>五险</v>
          </cell>
          <cell r="M71">
            <v>43286</v>
          </cell>
          <cell r="N71" t="str">
            <v>√</v>
          </cell>
          <cell r="O71" t="str">
            <v>18333791919</v>
          </cell>
          <cell r="P71" t="str">
            <v>正式工</v>
          </cell>
          <cell r="Q71" t="str">
            <v>间接人员</v>
          </cell>
          <cell r="R71" t="str">
            <v>张文昌</v>
          </cell>
        </row>
        <row r="72">
          <cell r="D72" t="str">
            <v>孙兴旺</v>
          </cell>
          <cell r="E72" t="str">
            <v>装卸工</v>
          </cell>
          <cell r="F72" t="str">
            <v>132930197308031437</v>
          </cell>
          <cell r="G72" t="str">
            <v>√</v>
          </cell>
          <cell r="H72" t="str">
            <v>男</v>
          </cell>
          <cell r="I72" t="str">
            <v>汉</v>
          </cell>
          <cell r="J72" t="str">
            <v>已婚</v>
          </cell>
          <cell r="K72" t="str">
            <v>农业</v>
          </cell>
          <cell r="L72" t="str">
            <v>五险</v>
          </cell>
          <cell r="M72">
            <v>43276</v>
          </cell>
          <cell r="N72" t="str">
            <v>√</v>
          </cell>
          <cell r="O72" t="str">
            <v>13292799186</v>
          </cell>
          <cell r="P72" t="str">
            <v>正式工</v>
          </cell>
          <cell r="Q72" t="str">
            <v>间接人员</v>
          </cell>
          <cell r="R72" t="str">
            <v>张文昌</v>
          </cell>
        </row>
        <row r="73">
          <cell r="D73" t="str">
            <v>于来明</v>
          </cell>
          <cell r="E73" t="str">
            <v>装卸工</v>
          </cell>
          <cell r="F73" t="str">
            <v>133030197102185491</v>
          </cell>
          <cell r="G73" t="str">
            <v>√</v>
          </cell>
          <cell r="H73" t="str">
            <v>男</v>
          </cell>
          <cell r="I73" t="str">
            <v>汉</v>
          </cell>
          <cell r="J73" t="str">
            <v>已婚</v>
          </cell>
          <cell r="K73" t="str">
            <v>农业</v>
          </cell>
          <cell r="L73" t="str">
            <v>五险</v>
          </cell>
          <cell r="M73">
            <v>39255</v>
          </cell>
          <cell r="N73" t="str">
            <v>√</v>
          </cell>
          <cell r="O73">
            <v>18763643978</v>
          </cell>
          <cell r="P73" t="str">
            <v>正式工</v>
          </cell>
          <cell r="Q73" t="str">
            <v>间接人员</v>
          </cell>
          <cell r="R73" t="str">
            <v>张文昌</v>
          </cell>
        </row>
        <row r="74">
          <cell r="D74" t="str">
            <v>刘梅娟</v>
          </cell>
          <cell r="E74" t="str">
            <v>骨架成品库库管员</v>
          </cell>
          <cell r="F74" t="str">
            <v>130983198909091625</v>
          </cell>
          <cell r="G74" t="str">
            <v>√</v>
          </cell>
          <cell r="H74" t="str">
            <v>女</v>
          </cell>
          <cell r="I74" t="str">
            <v>汉</v>
          </cell>
          <cell r="J74" t="str">
            <v>已婚</v>
          </cell>
          <cell r="K74" t="str">
            <v>农业</v>
          </cell>
          <cell r="L74" t="str">
            <v>五险</v>
          </cell>
          <cell r="M74">
            <v>43809</v>
          </cell>
          <cell r="N74" t="str">
            <v>√</v>
          </cell>
          <cell r="O74" t="str">
            <v>15030706345</v>
          </cell>
          <cell r="P74" t="str">
            <v>正式工</v>
          </cell>
          <cell r="Q74" t="str">
            <v>间接人员</v>
          </cell>
          <cell r="R74" t="str">
            <v>张文昌</v>
          </cell>
        </row>
        <row r="75">
          <cell r="D75" t="str">
            <v>白艳焕</v>
          </cell>
          <cell r="E75" t="str">
            <v>库管员</v>
          </cell>
          <cell r="F75" t="str">
            <v>132930198004252227</v>
          </cell>
          <cell r="G75" t="str">
            <v>√</v>
          </cell>
          <cell r="H75" t="str">
            <v>女</v>
          </cell>
          <cell r="I75" t="str">
            <v>汉</v>
          </cell>
          <cell r="J75" t="str">
            <v>已婚</v>
          </cell>
          <cell r="K75" t="str">
            <v>农业</v>
          </cell>
          <cell r="L75" t="str">
            <v>五险</v>
          </cell>
          <cell r="M75">
            <v>41692</v>
          </cell>
          <cell r="N75" t="str">
            <v>√</v>
          </cell>
          <cell r="O75" t="str">
            <v>15131755156</v>
          </cell>
          <cell r="P75" t="str">
            <v>正式工</v>
          </cell>
          <cell r="Q75" t="str">
            <v>间接人员</v>
          </cell>
          <cell r="R75" t="str">
            <v>张文昌</v>
          </cell>
        </row>
        <row r="76">
          <cell r="D76" t="str">
            <v>赵静</v>
          </cell>
          <cell r="E76" t="str">
            <v>座椅成品库库管员</v>
          </cell>
          <cell r="F76" t="str">
            <v>132930198003231627</v>
          </cell>
          <cell r="G76" t="str">
            <v>√</v>
          </cell>
          <cell r="H76" t="str">
            <v>女</v>
          </cell>
          <cell r="I76" t="str">
            <v>汉</v>
          </cell>
          <cell r="J76" t="str">
            <v>已婚</v>
          </cell>
          <cell r="K76" t="str">
            <v>农业</v>
          </cell>
          <cell r="L76" t="str">
            <v>五险</v>
          </cell>
          <cell r="M76">
            <v>42770</v>
          </cell>
          <cell r="N76" t="str">
            <v>√</v>
          </cell>
          <cell r="O76" t="str">
            <v>15128717127</v>
          </cell>
          <cell r="P76" t="str">
            <v>正式工</v>
          </cell>
          <cell r="Q76" t="str">
            <v>间接人员</v>
          </cell>
          <cell r="R76" t="str">
            <v>张文昌</v>
          </cell>
        </row>
        <row r="77">
          <cell r="D77" t="str">
            <v>于磊磊</v>
          </cell>
          <cell r="E77" t="str">
            <v>济南现场服务主管</v>
          </cell>
          <cell r="F77" t="str">
            <v>133030198101315498</v>
          </cell>
          <cell r="G77" t="str">
            <v>√</v>
          </cell>
          <cell r="H77" t="str">
            <v>男</v>
          </cell>
          <cell r="I77" t="str">
            <v>汉</v>
          </cell>
          <cell r="J77" t="str">
            <v>已婚</v>
          </cell>
          <cell r="K77" t="str">
            <v>农业</v>
          </cell>
          <cell r="L77" t="str">
            <v>五险+雇主责任险</v>
          </cell>
          <cell r="M77">
            <v>39264</v>
          </cell>
          <cell r="N77" t="str">
            <v>√</v>
          </cell>
          <cell r="O77">
            <v>19831788656</v>
          </cell>
          <cell r="P77" t="str">
            <v>正式工</v>
          </cell>
          <cell r="Q77" t="str">
            <v>间接人员</v>
          </cell>
          <cell r="R77" t="str">
            <v>张馀林</v>
          </cell>
        </row>
        <row r="78">
          <cell r="D78" t="str">
            <v>席智伟</v>
          </cell>
          <cell r="E78" t="str">
            <v>济南轻卡现场服务</v>
          </cell>
          <cell r="F78" t="str">
            <v>141023198902120013</v>
          </cell>
          <cell r="G78" t="str">
            <v>√</v>
          </cell>
          <cell r="H78" t="str">
            <v>男</v>
          </cell>
          <cell r="I78" t="str">
            <v>汉</v>
          </cell>
          <cell r="J78" t="str">
            <v>已婚</v>
          </cell>
          <cell r="K78" t="str">
            <v>农业</v>
          </cell>
          <cell r="L78" t="str">
            <v>五险</v>
          </cell>
          <cell r="M78">
            <v>43050</v>
          </cell>
          <cell r="N78" t="str">
            <v>√</v>
          </cell>
          <cell r="O78" t="str">
            <v>13653417080</v>
          </cell>
          <cell r="P78" t="str">
            <v>正式工</v>
          </cell>
          <cell r="Q78" t="str">
            <v>间接人员</v>
          </cell>
          <cell r="R78" t="str">
            <v>张馀林</v>
          </cell>
        </row>
        <row r="79">
          <cell r="D79" t="str">
            <v>王克杰</v>
          </cell>
          <cell r="E79" t="str">
            <v>济南卡车公司现场服务</v>
          </cell>
          <cell r="F79" t="str">
            <v>370983198801063395</v>
          </cell>
          <cell r="G79" t="str">
            <v>√</v>
          </cell>
          <cell r="H79" t="str">
            <v>男</v>
          </cell>
          <cell r="I79" t="str">
            <v>汉</v>
          </cell>
          <cell r="J79" t="str">
            <v>已婚</v>
          </cell>
          <cell r="K79" t="str">
            <v>农业</v>
          </cell>
          <cell r="L79" t="str">
            <v>雇主责任险（驻外）</v>
          </cell>
          <cell r="M79">
            <v>43374</v>
          </cell>
          <cell r="N79" t="str">
            <v>√</v>
          </cell>
          <cell r="O79">
            <v>18754162718</v>
          </cell>
          <cell r="P79" t="str">
            <v>临时工</v>
          </cell>
          <cell r="Q79" t="str">
            <v>间接人员</v>
          </cell>
          <cell r="R79" t="str">
            <v>张馀林</v>
          </cell>
        </row>
        <row r="80">
          <cell r="D80" t="str">
            <v>王献文</v>
          </cell>
          <cell r="E80" t="str">
            <v>诸城现场服务经理</v>
          </cell>
          <cell r="F80" t="str">
            <v>370784198009176412</v>
          </cell>
          <cell r="G80" t="str">
            <v>√</v>
          </cell>
          <cell r="H80" t="str">
            <v>男</v>
          </cell>
          <cell r="I80" t="str">
            <v>汉</v>
          </cell>
          <cell r="J80" t="str">
            <v>已婚</v>
          </cell>
          <cell r="K80" t="str">
            <v>农业</v>
          </cell>
          <cell r="L80" t="str">
            <v>五险</v>
          </cell>
          <cell r="M80">
            <v>38420</v>
          </cell>
          <cell r="N80" t="str">
            <v>√</v>
          </cell>
          <cell r="O80">
            <v>19831788658</v>
          </cell>
          <cell r="P80" t="str">
            <v>正式工</v>
          </cell>
          <cell r="Q80" t="str">
            <v>间接人员</v>
          </cell>
          <cell r="R80" t="str">
            <v>张馀林</v>
          </cell>
        </row>
        <row r="81">
          <cell r="D81" t="str">
            <v>崔鑫</v>
          </cell>
          <cell r="E81" t="str">
            <v>诸城领航工厂内勤（驻外）</v>
          </cell>
          <cell r="F81" t="str">
            <v>370782199611121627</v>
          </cell>
          <cell r="G81" t="str">
            <v>√</v>
          </cell>
          <cell r="H81" t="str">
            <v>女</v>
          </cell>
          <cell r="I81" t="str">
            <v>汉</v>
          </cell>
          <cell r="J81" t="str">
            <v>未婚</v>
          </cell>
          <cell r="K81" t="str">
            <v>农业</v>
          </cell>
          <cell r="L81" t="str">
            <v>五险+雇主责任险</v>
          </cell>
          <cell r="M81">
            <v>42795</v>
          </cell>
          <cell r="N81" t="str">
            <v>√</v>
          </cell>
          <cell r="O81">
            <v>18660637776</v>
          </cell>
          <cell r="P81" t="str">
            <v>正式工</v>
          </cell>
          <cell r="Q81" t="str">
            <v>间接人员</v>
          </cell>
          <cell r="R81" t="str">
            <v>张馀林</v>
          </cell>
        </row>
        <row r="82">
          <cell r="D82" t="str">
            <v>徐健</v>
          </cell>
          <cell r="E82" t="str">
            <v>诸城超级卡车现场服务</v>
          </cell>
          <cell r="F82" t="str">
            <v>370782199111111617</v>
          </cell>
          <cell r="G82" t="str">
            <v>√</v>
          </cell>
          <cell r="H82" t="str">
            <v>男</v>
          </cell>
          <cell r="I82" t="str">
            <v>汉</v>
          </cell>
          <cell r="J82" t="str">
            <v>未婚</v>
          </cell>
          <cell r="K82" t="str">
            <v>农业</v>
          </cell>
          <cell r="L82" t="str">
            <v>五险</v>
          </cell>
          <cell r="M82">
            <v>42462</v>
          </cell>
          <cell r="N82" t="str">
            <v>√</v>
          </cell>
          <cell r="O82">
            <v>15863666352</v>
          </cell>
          <cell r="P82" t="str">
            <v>正式工</v>
          </cell>
          <cell r="Q82" t="str">
            <v>间接人员</v>
          </cell>
          <cell r="R82" t="str">
            <v>张馀林</v>
          </cell>
        </row>
        <row r="83">
          <cell r="D83" t="str">
            <v>惠希顺</v>
          </cell>
          <cell r="E83" t="str">
            <v>诸城奥铃现场服务</v>
          </cell>
          <cell r="F83" t="str">
            <v>371323198202043132</v>
          </cell>
          <cell r="G83" t="str">
            <v>√</v>
          </cell>
          <cell r="H83" t="str">
            <v>男</v>
          </cell>
          <cell r="I83" t="str">
            <v>汉</v>
          </cell>
          <cell r="J83" t="str">
            <v>已婚</v>
          </cell>
          <cell r="K83" t="str">
            <v>农业</v>
          </cell>
          <cell r="L83" t="str">
            <v>五险</v>
          </cell>
          <cell r="M83">
            <v>43025</v>
          </cell>
          <cell r="N83" t="str">
            <v>√</v>
          </cell>
          <cell r="O83">
            <v>15169631480</v>
          </cell>
          <cell r="P83" t="str">
            <v>正式工</v>
          </cell>
          <cell r="Q83" t="str">
            <v>间接人员</v>
          </cell>
          <cell r="R83" t="str">
            <v>张馀林</v>
          </cell>
        </row>
        <row r="84">
          <cell r="D84" t="str">
            <v>徐繁华</v>
          </cell>
          <cell r="E84" t="str">
            <v>诸城瑞沃现场服务</v>
          </cell>
          <cell r="F84" t="str">
            <v>370782198008293673</v>
          </cell>
          <cell r="G84" t="str">
            <v>√</v>
          </cell>
          <cell r="H84" t="str">
            <v>男</v>
          </cell>
          <cell r="I84" t="str">
            <v>汉</v>
          </cell>
          <cell r="J84" t="str">
            <v>已婚</v>
          </cell>
          <cell r="K84" t="str">
            <v>农业</v>
          </cell>
          <cell r="L84" t="str">
            <v>五险</v>
          </cell>
          <cell r="M84">
            <v>43132</v>
          </cell>
          <cell r="N84" t="str">
            <v>√</v>
          </cell>
          <cell r="O84">
            <v>13127160731</v>
          </cell>
          <cell r="P84" t="str">
            <v>正式工</v>
          </cell>
          <cell r="Q84" t="str">
            <v>间接人员</v>
          </cell>
          <cell r="R84" t="str">
            <v>张馀林</v>
          </cell>
        </row>
        <row r="85">
          <cell r="D85" t="str">
            <v>张淑伟</v>
          </cell>
          <cell r="E85" t="str">
            <v>诸城瑞沃现场服务</v>
          </cell>
          <cell r="F85" t="str">
            <v>370782198903151858</v>
          </cell>
          <cell r="G85" t="str">
            <v>√</v>
          </cell>
          <cell r="H85" t="str">
            <v>男</v>
          </cell>
          <cell r="I85" t="str">
            <v>汉</v>
          </cell>
          <cell r="J85" t="str">
            <v>已婚</v>
          </cell>
          <cell r="K85" t="str">
            <v>农业</v>
          </cell>
          <cell r="L85" t="str">
            <v>五险</v>
          </cell>
          <cell r="M85">
            <v>43572</v>
          </cell>
          <cell r="N85" t="str">
            <v>√</v>
          </cell>
          <cell r="O85">
            <v>13605369105</v>
          </cell>
          <cell r="P85" t="str">
            <v>正式工</v>
          </cell>
          <cell r="Q85" t="str">
            <v>间接人员</v>
          </cell>
          <cell r="R85" t="str">
            <v>张馀林</v>
          </cell>
        </row>
        <row r="86">
          <cell r="D86" t="str">
            <v>赵洪升</v>
          </cell>
          <cell r="E86" t="str">
            <v>诸城现场服务-五征服务</v>
          </cell>
          <cell r="F86" t="str">
            <v>371121198109251515</v>
          </cell>
          <cell r="G86" t="str">
            <v>√</v>
          </cell>
          <cell r="H86" t="str">
            <v>男</v>
          </cell>
          <cell r="I86" t="str">
            <v>汉</v>
          </cell>
          <cell r="J86" t="str">
            <v>已婚</v>
          </cell>
          <cell r="K86" t="str">
            <v>农业</v>
          </cell>
          <cell r="L86" t="str">
            <v>雇主责任险（驻外）</v>
          </cell>
          <cell r="M86">
            <v>42005</v>
          </cell>
          <cell r="N86" t="str">
            <v>√</v>
          </cell>
          <cell r="O86">
            <v>13723936384</v>
          </cell>
          <cell r="P86" t="str">
            <v>临时工</v>
          </cell>
          <cell r="Q86" t="str">
            <v>间接人员</v>
          </cell>
          <cell r="R86" t="str">
            <v>张馀林</v>
          </cell>
        </row>
        <row r="87">
          <cell r="D87" t="str">
            <v>初会勇</v>
          </cell>
          <cell r="E87" t="str">
            <v>诸城奥铃工厂市场服务</v>
          </cell>
          <cell r="F87" t="str">
            <v>370728197001283496</v>
          </cell>
          <cell r="G87" t="str">
            <v>√</v>
          </cell>
          <cell r="H87" t="str">
            <v>男</v>
          </cell>
          <cell r="I87" t="str">
            <v>汉</v>
          </cell>
          <cell r="J87" t="str">
            <v>已婚</v>
          </cell>
          <cell r="K87" t="str">
            <v>农业</v>
          </cell>
          <cell r="L87" t="str">
            <v>雇主责任险（驻外）</v>
          </cell>
          <cell r="M87">
            <v>44146</v>
          </cell>
          <cell r="N87" t="str">
            <v>√</v>
          </cell>
          <cell r="O87" t="str">
            <v>15305367188</v>
          </cell>
          <cell r="P87" t="str">
            <v>临时工</v>
          </cell>
          <cell r="Q87" t="str">
            <v>间接人员</v>
          </cell>
          <cell r="R87" t="str">
            <v>张馀林</v>
          </cell>
        </row>
        <row r="88">
          <cell r="D88" t="str">
            <v>王砚兵</v>
          </cell>
          <cell r="E88" t="str">
            <v>诸城奥铃工厂现场服务</v>
          </cell>
          <cell r="F88" t="str">
            <v>370728197103050212</v>
          </cell>
          <cell r="G88" t="str">
            <v>√</v>
          </cell>
          <cell r="H88" t="str">
            <v>男</v>
          </cell>
          <cell r="I88" t="str">
            <v>汉</v>
          </cell>
          <cell r="J88" t="str">
            <v>已婚</v>
          </cell>
          <cell r="K88" t="str">
            <v>农业</v>
          </cell>
          <cell r="L88" t="str">
            <v>雇主责任险（驻外）</v>
          </cell>
          <cell r="M88">
            <v>43687</v>
          </cell>
          <cell r="N88" t="str">
            <v>√</v>
          </cell>
          <cell r="O88" t="str">
            <v>18364616957</v>
          </cell>
          <cell r="P88" t="str">
            <v>临时工</v>
          </cell>
          <cell r="Q88" t="str">
            <v>间接人员</v>
          </cell>
          <cell r="R88" t="str">
            <v>张馀林</v>
          </cell>
        </row>
        <row r="89">
          <cell r="D89" t="str">
            <v>王泉</v>
          </cell>
          <cell r="E89" t="str">
            <v>山东青岛即墨解放现场服务主管</v>
          </cell>
          <cell r="F89" t="str">
            <v>370213198609144817</v>
          </cell>
          <cell r="G89" t="str">
            <v>√</v>
          </cell>
          <cell r="H89" t="str">
            <v>男</v>
          </cell>
          <cell r="I89" t="str">
            <v>汉</v>
          </cell>
          <cell r="J89" t="str">
            <v>已婚</v>
          </cell>
          <cell r="K89" t="str">
            <v>非农业</v>
          </cell>
          <cell r="L89" t="str">
            <v>五险</v>
          </cell>
          <cell r="M89">
            <v>44013</v>
          </cell>
          <cell r="N89" t="str">
            <v>√</v>
          </cell>
          <cell r="O89">
            <v>15905324999</v>
          </cell>
          <cell r="P89" t="str">
            <v>正式工</v>
          </cell>
          <cell r="Q89" t="str">
            <v>间接人员</v>
          </cell>
          <cell r="R89" t="str">
            <v>张馀林</v>
          </cell>
        </row>
        <row r="90">
          <cell r="D90" t="str">
            <v>赵连风</v>
          </cell>
          <cell r="E90" t="str">
            <v>北京现场服务经理</v>
          </cell>
          <cell r="F90" t="str">
            <v>131121198211044411</v>
          </cell>
          <cell r="G90" t="str">
            <v>√</v>
          </cell>
          <cell r="H90" t="str">
            <v>男</v>
          </cell>
          <cell r="I90" t="str">
            <v>汉</v>
          </cell>
          <cell r="J90" t="str">
            <v>已婚</v>
          </cell>
          <cell r="K90" t="str">
            <v>非农业</v>
          </cell>
          <cell r="L90" t="str">
            <v>北京</v>
          </cell>
          <cell r="M90">
            <v>39491</v>
          </cell>
          <cell r="N90" t="str">
            <v>√</v>
          </cell>
          <cell r="O90" t="str">
            <v>18611294433</v>
          </cell>
          <cell r="P90" t="str">
            <v>正式工</v>
          </cell>
          <cell r="Q90" t="str">
            <v>间接人员</v>
          </cell>
          <cell r="R90" t="str">
            <v>张馀林</v>
          </cell>
        </row>
        <row r="91">
          <cell r="D91" t="str">
            <v>邢建国</v>
          </cell>
          <cell r="E91" t="str">
            <v>北京戴姆勒现场服务</v>
          </cell>
          <cell r="F91" t="str">
            <v>110227197910111817</v>
          </cell>
          <cell r="G91" t="str">
            <v>√</v>
          </cell>
          <cell r="H91" t="str">
            <v>男</v>
          </cell>
          <cell r="I91" t="str">
            <v>汉</v>
          </cell>
          <cell r="J91" t="str">
            <v>已婚</v>
          </cell>
          <cell r="K91" t="str">
            <v>非农业</v>
          </cell>
          <cell r="L91" t="str">
            <v>北京</v>
          </cell>
          <cell r="M91">
            <v>40890</v>
          </cell>
          <cell r="N91" t="str">
            <v>√</v>
          </cell>
          <cell r="O91" t="str">
            <v>13661059843</v>
          </cell>
          <cell r="P91" t="str">
            <v>正式工</v>
          </cell>
          <cell r="Q91" t="str">
            <v>间接人员</v>
          </cell>
          <cell r="R91" t="str">
            <v>张馀林</v>
          </cell>
        </row>
        <row r="92">
          <cell r="D92" t="str">
            <v>谭月涛</v>
          </cell>
          <cell r="E92" t="str">
            <v>北京戴姆勒现场服务</v>
          </cell>
          <cell r="F92" t="str">
            <v>371427198602232515</v>
          </cell>
          <cell r="G92" t="str">
            <v>√</v>
          </cell>
          <cell r="H92" t="str">
            <v>男</v>
          </cell>
          <cell r="I92" t="str">
            <v>汉</v>
          </cell>
          <cell r="J92" t="str">
            <v>已婚</v>
          </cell>
          <cell r="K92" t="str">
            <v>非农业</v>
          </cell>
          <cell r="L92" t="str">
            <v>北京</v>
          </cell>
          <cell r="M92">
            <v>43252</v>
          </cell>
          <cell r="N92" t="str">
            <v>√</v>
          </cell>
          <cell r="O92" t="str">
            <v>18763944277</v>
          </cell>
          <cell r="P92" t="str">
            <v>正式工</v>
          </cell>
          <cell r="Q92" t="str">
            <v>间接人员</v>
          </cell>
          <cell r="R92" t="str">
            <v>张馀林</v>
          </cell>
        </row>
        <row r="93">
          <cell r="D93" t="str">
            <v>赵诗雄</v>
          </cell>
          <cell r="E93" t="str">
            <v>北京北汽越分现场服务</v>
          </cell>
          <cell r="F93" t="str">
            <v>130682199201211697</v>
          </cell>
          <cell r="G93" t="str">
            <v>√</v>
          </cell>
          <cell r="H93" t="str">
            <v>男</v>
          </cell>
          <cell r="I93" t="str">
            <v>汉</v>
          </cell>
          <cell r="J93" t="str">
            <v>已婚</v>
          </cell>
          <cell r="K93" t="str">
            <v>农业</v>
          </cell>
          <cell r="L93" t="str">
            <v>北京</v>
          </cell>
          <cell r="M93">
            <v>42999</v>
          </cell>
          <cell r="N93" t="str">
            <v>√</v>
          </cell>
          <cell r="O93" t="str">
            <v>17798157226</v>
          </cell>
          <cell r="P93" t="str">
            <v>正式工</v>
          </cell>
          <cell r="Q93" t="str">
            <v>间接人员</v>
          </cell>
          <cell r="R93" t="str">
            <v>张馀林</v>
          </cell>
        </row>
        <row r="94">
          <cell r="D94" t="str">
            <v>刘君伟</v>
          </cell>
          <cell r="E94" t="str">
            <v>北京北汽越分现场服务</v>
          </cell>
          <cell r="F94" t="str">
            <v>140227199706265055</v>
          </cell>
          <cell r="G94" t="str">
            <v>√</v>
          </cell>
          <cell r="H94" t="str">
            <v>男</v>
          </cell>
          <cell r="I94" t="str">
            <v>汉</v>
          </cell>
          <cell r="J94" t="str">
            <v>已婚</v>
          </cell>
          <cell r="K94" t="str">
            <v>农业</v>
          </cell>
          <cell r="L94" t="str">
            <v>北京</v>
          </cell>
          <cell r="M94">
            <v>43070</v>
          </cell>
          <cell r="N94" t="str">
            <v>√</v>
          </cell>
          <cell r="O94" t="str">
            <v>15313377735</v>
          </cell>
          <cell r="P94" t="str">
            <v>正式工</v>
          </cell>
          <cell r="Q94" t="str">
            <v>间接人员</v>
          </cell>
          <cell r="R94" t="str">
            <v>张馀林</v>
          </cell>
        </row>
        <row r="95">
          <cell r="D95" t="str">
            <v>王明</v>
          </cell>
          <cell r="E95" t="str">
            <v>北京北汽越分现场服务</v>
          </cell>
          <cell r="F95" t="str">
            <v>110222198106151212</v>
          </cell>
          <cell r="G95" t="str">
            <v>√</v>
          </cell>
          <cell r="H95" t="str">
            <v>男</v>
          </cell>
          <cell r="I95" t="str">
            <v>汉</v>
          </cell>
          <cell r="J95" t="str">
            <v>已婚</v>
          </cell>
          <cell r="K95" t="str">
            <v>非农业</v>
          </cell>
          <cell r="L95" t="str">
            <v>北京</v>
          </cell>
          <cell r="M95">
            <v>42292</v>
          </cell>
          <cell r="N95" t="str">
            <v>√</v>
          </cell>
          <cell r="O95" t="str">
            <v>13661394656</v>
          </cell>
          <cell r="P95" t="str">
            <v>正式工</v>
          </cell>
          <cell r="Q95" t="str">
            <v>间接人员</v>
          </cell>
          <cell r="R95" t="str">
            <v>张馀林</v>
          </cell>
        </row>
        <row r="96">
          <cell r="D96" t="str">
            <v>张奇</v>
          </cell>
          <cell r="E96" t="str">
            <v>北京北汽越分现场服务</v>
          </cell>
          <cell r="F96" t="str">
            <v>110222198606305791</v>
          </cell>
          <cell r="G96" t="str">
            <v>√</v>
          </cell>
          <cell r="H96" t="str">
            <v>男</v>
          </cell>
          <cell r="I96" t="str">
            <v>汉</v>
          </cell>
          <cell r="J96" t="str">
            <v>已婚</v>
          </cell>
          <cell r="K96" t="str">
            <v>/</v>
          </cell>
          <cell r="L96" t="str">
            <v>北京</v>
          </cell>
          <cell r="M96">
            <v>44573</v>
          </cell>
          <cell r="N96" t="str">
            <v>√</v>
          </cell>
          <cell r="O96" t="str">
            <v>15810483020</v>
          </cell>
          <cell r="P96" t="str">
            <v>正式工</v>
          </cell>
          <cell r="Q96" t="str">
            <v>间接人员</v>
          </cell>
          <cell r="R96" t="str">
            <v>张馀林</v>
          </cell>
        </row>
        <row r="97">
          <cell r="D97" t="str">
            <v>孙其锐</v>
          </cell>
          <cell r="E97" t="str">
            <v>北京市场服务</v>
          </cell>
          <cell r="F97" t="str">
            <v>130983200408253016</v>
          </cell>
          <cell r="G97" t="str">
            <v>√</v>
          </cell>
          <cell r="H97" t="str">
            <v>男</v>
          </cell>
          <cell r="I97" t="str">
            <v>汉</v>
          </cell>
          <cell r="J97" t="str">
            <v>未婚</v>
          </cell>
          <cell r="K97" t="str">
            <v>农业</v>
          </cell>
          <cell r="L97" t="str">
            <v>雇主责任险（学生）</v>
          </cell>
          <cell r="M97">
            <v>44624</v>
          </cell>
          <cell r="N97" t="str">
            <v>√</v>
          </cell>
          <cell r="O97">
            <v>13643172979</v>
          </cell>
          <cell r="P97" t="str">
            <v>正式工</v>
          </cell>
          <cell r="Q97" t="str">
            <v>间接人员</v>
          </cell>
          <cell r="R97" t="str">
            <v>张馀林</v>
          </cell>
        </row>
        <row r="98">
          <cell r="D98" t="str">
            <v>王义</v>
          </cell>
          <cell r="E98" t="str">
            <v>湖南光华荣昌服务主管</v>
          </cell>
          <cell r="F98" t="str">
            <v>430202198108221017</v>
          </cell>
          <cell r="G98" t="str">
            <v>√</v>
          </cell>
          <cell r="H98" t="str">
            <v>男</v>
          </cell>
          <cell r="I98" t="str">
            <v>汉</v>
          </cell>
          <cell r="J98" t="str">
            <v>已婚</v>
          </cell>
          <cell r="K98" t="str">
            <v>农业</v>
          </cell>
          <cell r="L98" t="str">
            <v>北京</v>
          </cell>
          <cell r="M98">
            <v>43302</v>
          </cell>
          <cell r="N98" t="str">
            <v>√</v>
          </cell>
          <cell r="O98">
            <v>13787339803</v>
          </cell>
          <cell r="P98" t="str">
            <v>正式工</v>
          </cell>
          <cell r="Q98" t="str">
            <v>间接人员</v>
          </cell>
          <cell r="R98" t="str">
            <v>张馀林</v>
          </cell>
        </row>
        <row r="99">
          <cell r="D99" t="str">
            <v>谢威</v>
          </cell>
          <cell r="E99" t="str">
            <v>河南智蓝现场服务</v>
          </cell>
          <cell r="F99" t="str">
            <v>411403199711266032</v>
          </cell>
          <cell r="G99" t="str">
            <v>√</v>
          </cell>
          <cell r="H99" t="str">
            <v>男</v>
          </cell>
          <cell r="I99" t="str">
            <v>汉</v>
          </cell>
          <cell r="J99" t="str">
            <v>未婚</v>
          </cell>
          <cell r="K99" t="str">
            <v>非农业</v>
          </cell>
          <cell r="L99" t="str">
            <v>雇主责任险</v>
          </cell>
          <cell r="M99">
            <v>44755</v>
          </cell>
          <cell r="N99" t="str">
            <v>√</v>
          </cell>
          <cell r="O99">
            <v>15237067751</v>
          </cell>
          <cell r="P99" t="str">
            <v>临时工</v>
          </cell>
          <cell r="Q99" t="str">
            <v>间接人员</v>
          </cell>
          <cell r="R99" t="str">
            <v>张馀林</v>
          </cell>
        </row>
        <row r="100">
          <cell r="D100" t="str">
            <v>陈伟</v>
          </cell>
          <cell r="E100" t="str">
            <v>质量副厂长</v>
          </cell>
          <cell r="F100" t="str">
            <v>130929198402282213</v>
          </cell>
          <cell r="G100" t="str">
            <v>√</v>
          </cell>
          <cell r="H100" t="str">
            <v>男</v>
          </cell>
          <cell r="I100" t="str">
            <v>汉</v>
          </cell>
          <cell r="J100" t="str">
            <v>已婚</v>
          </cell>
          <cell r="K100" t="str">
            <v>农业</v>
          </cell>
          <cell r="L100" t="str">
            <v>五险</v>
          </cell>
          <cell r="M100">
            <v>41500</v>
          </cell>
          <cell r="N100" t="str">
            <v>√</v>
          </cell>
          <cell r="O100" t="str">
            <v>15226629553</v>
          </cell>
          <cell r="P100" t="str">
            <v>正式工</v>
          </cell>
          <cell r="Q100" t="str">
            <v>间接人员</v>
          </cell>
          <cell r="R100" t="str">
            <v>陈伟</v>
          </cell>
        </row>
        <row r="101">
          <cell r="D101" t="str">
            <v>祁海亮</v>
          </cell>
          <cell r="E101" t="str">
            <v>SQE</v>
          </cell>
          <cell r="F101" t="str">
            <v>13068419830923109X</v>
          </cell>
          <cell r="G101" t="str">
            <v>√</v>
          </cell>
          <cell r="H101" t="str">
            <v>男</v>
          </cell>
          <cell r="I101" t="str">
            <v>汉</v>
          </cell>
          <cell r="J101" t="str">
            <v>已婚</v>
          </cell>
          <cell r="K101" t="str">
            <v>农业</v>
          </cell>
          <cell r="L101" t="str">
            <v>五险</v>
          </cell>
          <cell r="M101">
            <v>44823</v>
          </cell>
        </row>
        <row r="101">
          <cell r="O101">
            <v>18331178323</v>
          </cell>
          <cell r="P101" t="str">
            <v>正式工</v>
          </cell>
          <cell r="Q101" t="str">
            <v>间接人员</v>
          </cell>
          <cell r="R101" t="str">
            <v>陈伟</v>
          </cell>
        </row>
        <row r="102">
          <cell r="D102" t="str">
            <v>王春新</v>
          </cell>
          <cell r="E102" t="str">
            <v>实验员</v>
          </cell>
          <cell r="F102" t="str">
            <v>130927198803043026</v>
          </cell>
          <cell r="G102" t="str">
            <v>√</v>
          </cell>
          <cell r="H102" t="str">
            <v>女</v>
          </cell>
          <cell r="I102" t="str">
            <v>汉</v>
          </cell>
          <cell r="J102" t="str">
            <v>已婚</v>
          </cell>
          <cell r="K102" t="str">
            <v>农业</v>
          </cell>
          <cell r="L102" t="str">
            <v>五险</v>
          </cell>
          <cell r="M102">
            <v>44775</v>
          </cell>
          <cell r="N102" t="str">
            <v/>
          </cell>
          <cell r="O102" t="str">
            <v>15227550133</v>
          </cell>
          <cell r="P102" t="str">
            <v>正式工</v>
          </cell>
          <cell r="Q102" t="str">
            <v>间接人员</v>
          </cell>
          <cell r="R102" t="str">
            <v>陈伟</v>
          </cell>
        </row>
        <row r="103">
          <cell r="D103" t="str">
            <v>刘清馨</v>
          </cell>
          <cell r="E103" t="str">
            <v>体系运行员</v>
          </cell>
          <cell r="F103" t="str">
            <v>130983199312094123</v>
          </cell>
          <cell r="G103" t="str">
            <v>√</v>
          </cell>
          <cell r="H103" t="str">
            <v>女</v>
          </cell>
          <cell r="I103" t="str">
            <v>回</v>
          </cell>
          <cell r="J103" t="str">
            <v>已婚</v>
          </cell>
          <cell r="K103" t="str">
            <v>农业</v>
          </cell>
          <cell r="L103" t="str">
            <v>五险</v>
          </cell>
          <cell r="M103">
            <v>43626</v>
          </cell>
          <cell r="N103" t="str">
            <v>√</v>
          </cell>
          <cell r="O103" t="str">
            <v>18630769888</v>
          </cell>
          <cell r="P103" t="str">
            <v>正式工</v>
          </cell>
          <cell r="Q103" t="str">
            <v>间接人员</v>
          </cell>
          <cell r="R103" t="str">
            <v>陈伟</v>
          </cell>
        </row>
        <row r="104">
          <cell r="D104" t="str">
            <v>司艳策</v>
          </cell>
          <cell r="E104" t="str">
            <v>金属件厂质检科科长</v>
          </cell>
          <cell r="F104" t="str">
            <v>130983199210273032</v>
          </cell>
          <cell r="G104" t="str">
            <v>√</v>
          </cell>
          <cell r="H104" t="str">
            <v>男</v>
          </cell>
          <cell r="I104" t="str">
            <v>汉</v>
          </cell>
          <cell r="J104" t="str">
            <v>已婚</v>
          </cell>
          <cell r="K104" t="str">
            <v>农业</v>
          </cell>
          <cell r="L104" t="str">
            <v>五险</v>
          </cell>
          <cell r="M104">
            <v>44140</v>
          </cell>
          <cell r="N104" t="str">
            <v>√</v>
          </cell>
          <cell r="O104" t="str">
            <v>15076802123</v>
          </cell>
          <cell r="P104" t="str">
            <v>正式工</v>
          </cell>
          <cell r="Q104" t="str">
            <v>间接人员</v>
          </cell>
          <cell r="R104" t="str">
            <v>司艳策</v>
          </cell>
        </row>
        <row r="105">
          <cell r="D105" t="str">
            <v>刘元元</v>
          </cell>
          <cell r="E105" t="str">
            <v>金属件厂-外检员</v>
          </cell>
          <cell r="F105" t="str">
            <v>130983198907120322</v>
          </cell>
          <cell r="G105" t="str">
            <v>√</v>
          </cell>
          <cell r="H105" t="str">
            <v>女</v>
          </cell>
          <cell r="I105" t="str">
            <v>汉</v>
          </cell>
          <cell r="J105" t="str">
            <v>已婚</v>
          </cell>
          <cell r="K105" t="str">
            <v>农业</v>
          </cell>
          <cell r="L105" t="str">
            <v>五险</v>
          </cell>
          <cell r="M105">
            <v>44308</v>
          </cell>
          <cell r="N105" t="str">
            <v>√</v>
          </cell>
          <cell r="O105">
            <v>17731706483</v>
          </cell>
          <cell r="P105" t="str">
            <v>正式工</v>
          </cell>
          <cell r="Q105" t="str">
            <v>间接人员</v>
          </cell>
          <cell r="R105" t="str">
            <v>司艳策</v>
          </cell>
        </row>
        <row r="106">
          <cell r="D106" t="str">
            <v>刘娜</v>
          </cell>
          <cell r="E106" t="str">
            <v>金属件厂-外检员</v>
          </cell>
          <cell r="F106" t="str">
            <v>132930199310080544</v>
          </cell>
          <cell r="G106" t="str">
            <v>√</v>
          </cell>
          <cell r="H106" t="str">
            <v>女</v>
          </cell>
          <cell r="I106" t="str">
            <v>回</v>
          </cell>
          <cell r="J106" t="str">
            <v>已婚</v>
          </cell>
          <cell r="K106" t="str">
            <v>农业</v>
          </cell>
          <cell r="L106" t="str">
            <v>五险</v>
          </cell>
          <cell r="M106">
            <v>44763</v>
          </cell>
          <cell r="N106" t="str">
            <v>√</v>
          </cell>
          <cell r="O106">
            <v>18330710510</v>
          </cell>
          <cell r="P106" t="str">
            <v>正式工</v>
          </cell>
          <cell r="Q106" t="str">
            <v>间接人员</v>
          </cell>
          <cell r="R106" t="str">
            <v>司艳策</v>
          </cell>
        </row>
        <row r="107">
          <cell r="D107" t="str">
            <v>陈自铅</v>
          </cell>
          <cell r="E107" t="str">
            <v>金属件厂-焊接巡检</v>
          </cell>
          <cell r="F107" t="str">
            <v>130983199703021415</v>
          </cell>
          <cell r="G107" t="str">
            <v>√</v>
          </cell>
          <cell r="H107" t="str">
            <v>男</v>
          </cell>
          <cell r="I107" t="str">
            <v>汉</v>
          </cell>
          <cell r="J107" t="str">
            <v>未婚</v>
          </cell>
          <cell r="K107" t="str">
            <v>农业</v>
          </cell>
          <cell r="L107" t="str">
            <v>五险</v>
          </cell>
          <cell r="M107">
            <v>44261</v>
          </cell>
          <cell r="N107" t="str">
            <v>√</v>
          </cell>
          <cell r="O107" t="str">
            <v>15130739527</v>
          </cell>
          <cell r="P107" t="str">
            <v>正式工</v>
          </cell>
          <cell r="Q107" t="str">
            <v>间接人员</v>
          </cell>
          <cell r="R107" t="str">
            <v>司艳策</v>
          </cell>
        </row>
        <row r="108">
          <cell r="D108" t="str">
            <v>刘祥成</v>
          </cell>
          <cell r="E108" t="str">
            <v>金属件厂-焊接巡检</v>
          </cell>
          <cell r="F108" t="str">
            <v>130983199609301410</v>
          </cell>
          <cell r="G108" t="str">
            <v>√</v>
          </cell>
          <cell r="H108" t="str">
            <v>男</v>
          </cell>
          <cell r="I108" t="str">
            <v>汉</v>
          </cell>
          <cell r="J108" t="str">
            <v>未婚</v>
          </cell>
          <cell r="K108" t="str">
            <v>农业</v>
          </cell>
          <cell r="L108" t="str">
            <v>五险</v>
          </cell>
          <cell r="M108">
            <v>44363</v>
          </cell>
          <cell r="N108" t="str">
            <v>√</v>
          </cell>
          <cell r="O108">
            <v>18831732129</v>
          </cell>
          <cell r="P108" t="str">
            <v>正式工</v>
          </cell>
          <cell r="Q108" t="str">
            <v>间接人员</v>
          </cell>
          <cell r="R108" t="str">
            <v>司艳策</v>
          </cell>
        </row>
        <row r="109">
          <cell r="D109" t="str">
            <v>冯辉</v>
          </cell>
          <cell r="E109" t="str">
            <v>金属件厂-质量工程师</v>
          </cell>
          <cell r="F109" t="str">
            <v>130983198405183040</v>
          </cell>
          <cell r="G109" t="str">
            <v>√</v>
          </cell>
          <cell r="H109" t="str">
            <v>女</v>
          </cell>
          <cell r="I109" t="str">
            <v>汉</v>
          </cell>
          <cell r="J109" t="str">
            <v>已婚</v>
          </cell>
          <cell r="K109" t="str">
            <v>农业</v>
          </cell>
          <cell r="L109" t="str">
            <v>五险</v>
          </cell>
          <cell r="M109">
            <v>44643</v>
          </cell>
          <cell r="N109" t="str">
            <v>√</v>
          </cell>
          <cell r="O109" t="str">
            <v>13393170232</v>
          </cell>
          <cell r="P109" t="str">
            <v>正式工</v>
          </cell>
          <cell r="Q109" t="str">
            <v>间接人员</v>
          </cell>
          <cell r="R109" t="str">
            <v>司艳策</v>
          </cell>
        </row>
        <row r="110">
          <cell r="D110" t="str">
            <v>郝家庆</v>
          </cell>
          <cell r="E110" t="str">
            <v>金属件厂-电泳化验员</v>
          </cell>
          <cell r="F110" t="str">
            <v>130983199811200031</v>
          </cell>
          <cell r="G110" t="str">
            <v>√</v>
          </cell>
          <cell r="H110" t="str">
            <v>男</v>
          </cell>
          <cell r="I110" t="str">
            <v>汉</v>
          </cell>
          <cell r="J110" t="str">
            <v>已婚</v>
          </cell>
          <cell r="K110" t="str">
            <v>非农业</v>
          </cell>
          <cell r="L110" t="str">
            <v>五险</v>
          </cell>
          <cell r="M110">
            <v>44666</v>
          </cell>
          <cell r="N110" t="str">
            <v>√</v>
          </cell>
          <cell r="O110">
            <v>18831780920</v>
          </cell>
          <cell r="P110" t="str">
            <v>正式工</v>
          </cell>
          <cell r="Q110" t="str">
            <v>间接人员</v>
          </cell>
          <cell r="R110" t="str">
            <v>司艳策</v>
          </cell>
        </row>
        <row r="111">
          <cell r="D111" t="str">
            <v>冯雁洲</v>
          </cell>
          <cell r="E111" t="str">
            <v>总装厂-座椅质检科科长</v>
          </cell>
          <cell r="F111" t="str">
            <v>130924198111244258</v>
          </cell>
          <cell r="G111" t="str">
            <v>√</v>
          </cell>
          <cell r="H111" t="str">
            <v>男</v>
          </cell>
          <cell r="I111" t="str">
            <v>汉</v>
          </cell>
          <cell r="J111" t="str">
            <v>已婚</v>
          </cell>
          <cell r="K111" t="str">
            <v>非农业</v>
          </cell>
          <cell r="L111" t="str">
            <v>五险</v>
          </cell>
          <cell r="M111">
            <v>44666</v>
          </cell>
          <cell r="N111" t="str">
            <v>√</v>
          </cell>
          <cell r="O111">
            <v>18946194201</v>
          </cell>
          <cell r="P111" t="str">
            <v>正式工</v>
          </cell>
          <cell r="Q111" t="str">
            <v>间接人员</v>
          </cell>
          <cell r="R111" t="str">
            <v>冯雁洲</v>
          </cell>
        </row>
        <row r="112">
          <cell r="D112" t="str">
            <v>陈浩</v>
          </cell>
          <cell r="E112" t="str">
            <v>总装厂-座椅质量工程师（济南市场）</v>
          </cell>
          <cell r="F112" t="str">
            <v>130983199205073036</v>
          </cell>
          <cell r="G112" t="str">
            <v>√</v>
          </cell>
          <cell r="H112" t="str">
            <v>男</v>
          </cell>
          <cell r="I112" t="str">
            <v>汉</v>
          </cell>
          <cell r="J112" t="str">
            <v>已婚</v>
          </cell>
          <cell r="K112" t="str">
            <v>农业</v>
          </cell>
          <cell r="L112" t="str">
            <v>五险</v>
          </cell>
          <cell r="M112">
            <v>40062</v>
          </cell>
          <cell r="N112" t="str">
            <v>√</v>
          </cell>
          <cell r="O112">
            <v>15130808985</v>
          </cell>
          <cell r="P112" t="str">
            <v>正式工</v>
          </cell>
          <cell r="Q112" t="str">
            <v>间接人员</v>
          </cell>
          <cell r="R112" t="str">
            <v>冯雁洲</v>
          </cell>
        </row>
        <row r="113">
          <cell r="D113" t="str">
            <v>赵广超</v>
          </cell>
          <cell r="E113" t="str">
            <v>总装厂-外检员</v>
          </cell>
          <cell r="F113" t="str">
            <v>130983199402180914</v>
          </cell>
          <cell r="G113" t="str">
            <v>√</v>
          </cell>
          <cell r="H113" t="str">
            <v>男</v>
          </cell>
          <cell r="I113" t="str">
            <v>汉</v>
          </cell>
          <cell r="J113" t="str">
            <v>已婚</v>
          </cell>
          <cell r="K113" t="str">
            <v>农业</v>
          </cell>
          <cell r="L113" t="str">
            <v>五险</v>
          </cell>
          <cell r="M113">
            <v>44358</v>
          </cell>
          <cell r="N113" t="str">
            <v>√</v>
          </cell>
          <cell r="O113">
            <v>18031721231</v>
          </cell>
          <cell r="P113" t="str">
            <v>正式工</v>
          </cell>
          <cell r="Q113" t="str">
            <v>间接人员</v>
          </cell>
          <cell r="R113" t="str">
            <v>冯雁洲</v>
          </cell>
        </row>
        <row r="114">
          <cell r="D114" t="str">
            <v>陈学博</v>
          </cell>
          <cell r="E114" t="str">
            <v>总装厂-外检员</v>
          </cell>
          <cell r="F114" t="str">
            <v>130924199912054213</v>
          </cell>
          <cell r="G114" t="str">
            <v>√</v>
          </cell>
          <cell r="H114" t="str">
            <v>男</v>
          </cell>
          <cell r="I114" t="str">
            <v>汉</v>
          </cell>
          <cell r="J114" t="str">
            <v>已婚</v>
          </cell>
          <cell r="K114" t="str">
            <v>农业</v>
          </cell>
          <cell r="L114" t="str">
            <v>五险</v>
          </cell>
          <cell r="M114">
            <v>44800</v>
          </cell>
        </row>
        <row r="114">
          <cell r="O114" t="str">
            <v>13292728396</v>
          </cell>
          <cell r="P114" t="str">
            <v>正式工</v>
          </cell>
          <cell r="Q114" t="str">
            <v>间接人员</v>
          </cell>
          <cell r="R114" t="str">
            <v>冯雁洲</v>
          </cell>
        </row>
        <row r="115">
          <cell r="D115" t="str">
            <v>赵文俊</v>
          </cell>
          <cell r="E115" t="str">
            <v>总装厂-座椅质量工程师</v>
          </cell>
          <cell r="F115" t="str">
            <v>130983199704081639</v>
          </cell>
          <cell r="G115" t="str">
            <v>√</v>
          </cell>
          <cell r="H115" t="str">
            <v>男</v>
          </cell>
          <cell r="I115" t="str">
            <v>汉</v>
          </cell>
          <cell r="J115" t="str">
            <v>未婚</v>
          </cell>
        </row>
        <row r="115">
          <cell r="L115" t="str">
            <v>五险</v>
          </cell>
          <cell r="M115">
            <v>44578</v>
          </cell>
          <cell r="N115" t="str">
            <v>√</v>
          </cell>
          <cell r="O115">
            <v>18617728276</v>
          </cell>
          <cell r="P115" t="str">
            <v>正式工</v>
          </cell>
          <cell r="Q115" t="str">
            <v>间接人员</v>
          </cell>
          <cell r="R115" t="str">
            <v>冯雁洲</v>
          </cell>
        </row>
        <row r="116">
          <cell r="D116" t="str">
            <v>胡希港</v>
          </cell>
          <cell r="E116" t="str">
            <v>SQE</v>
          </cell>
          <cell r="F116" t="str">
            <v>130983199706292413</v>
          </cell>
          <cell r="G116" t="str">
            <v>√</v>
          </cell>
          <cell r="H116" t="str">
            <v>男</v>
          </cell>
          <cell r="I116" t="str">
            <v>汉</v>
          </cell>
          <cell r="J116" t="str">
            <v>未婚</v>
          </cell>
          <cell r="K116" t="str">
            <v>农业</v>
          </cell>
          <cell r="L116" t="str">
            <v>五险</v>
          </cell>
          <cell r="M116">
            <v>41564</v>
          </cell>
          <cell r="N116" t="str">
            <v>√</v>
          </cell>
          <cell r="O116" t="str">
            <v>15373400503</v>
          </cell>
          <cell r="P116" t="str">
            <v>正式工</v>
          </cell>
          <cell r="Q116" t="str">
            <v>间接人员</v>
          </cell>
          <cell r="R116" t="str">
            <v>胡希岗</v>
          </cell>
        </row>
        <row r="117">
          <cell r="D117" t="str">
            <v>任红效</v>
          </cell>
          <cell r="E117" t="str">
            <v>后视镜-注塑/喷涂巡检</v>
          </cell>
          <cell r="F117" t="str">
            <v>130983198804075020</v>
          </cell>
          <cell r="G117" t="str">
            <v>√</v>
          </cell>
          <cell r="H117" t="str">
            <v>女</v>
          </cell>
          <cell r="I117" t="str">
            <v>汉</v>
          </cell>
          <cell r="J117" t="str">
            <v>未婚</v>
          </cell>
          <cell r="K117" t="str">
            <v>农业</v>
          </cell>
          <cell r="L117" t="str">
            <v>五险</v>
          </cell>
          <cell r="M117">
            <v>44670</v>
          </cell>
          <cell r="N117" t="str">
            <v>√</v>
          </cell>
          <cell r="O117">
            <v>15632767796</v>
          </cell>
          <cell r="P117" t="str">
            <v>正式工</v>
          </cell>
          <cell r="Q117" t="str">
            <v>间接人员</v>
          </cell>
          <cell r="R117" t="str">
            <v>胡希岗</v>
          </cell>
        </row>
        <row r="118">
          <cell r="D118" t="str">
            <v>张佳栋</v>
          </cell>
          <cell r="E118" t="str">
            <v>后视镜-巡检员</v>
          </cell>
          <cell r="F118" t="str">
            <v>13092920021023265X</v>
          </cell>
          <cell r="G118" t="str">
            <v>√</v>
          </cell>
          <cell r="H118" t="str">
            <v>男</v>
          </cell>
          <cell r="I118" t="str">
            <v>汉</v>
          </cell>
          <cell r="J118" t="str">
            <v>未婚</v>
          </cell>
          <cell r="K118" t="str">
            <v>非农业</v>
          </cell>
          <cell r="L118" t="str">
            <v>五险</v>
          </cell>
          <cell r="M118">
            <v>44782</v>
          </cell>
        </row>
        <row r="118">
          <cell r="O118" t="str">
            <v>15632717837</v>
          </cell>
          <cell r="P118" t="str">
            <v>正式工</v>
          </cell>
          <cell r="Q118" t="str">
            <v>间接人员</v>
          </cell>
          <cell r="R118" t="str">
            <v>胡希岗</v>
          </cell>
        </row>
        <row r="119">
          <cell r="D119" t="str">
            <v>白智贤</v>
          </cell>
          <cell r="E119" t="str">
            <v>后视镜-外检员</v>
          </cell>
          <cell r="F119" t="str">
            <v>130983200001183917</v>
          </cell>
          <cell r="G119" t="str">
            <v>√</v>
          </cell>
          <cell r="H119" t="str">
            <v>男</v>
          </cell>
          <cell r="I119" t="str">
            <v>汉</v>
          </cell>
          <cell r="J119" t="str">
            <v>未婚</v>
          </cell>
          <cell r="K119" t="str">
            <v>农业</v>
          </cell>
          <cell r="L119" t="str">
            <v>五险</v>
          </cell>
          <cell r="M119">
            <v>44789</v>
          </cell>
          <cell r="N119" t="str">
            <v/>
          </cell>
          <cell r="O119" t="str">
            <v>15031773477</v>
          </cell>
          <cell r="P119" t="str">
            <v>正式工</v>
          </cell>
          <cell r="Q119" t="str">
            <v>间接人员</v>
          </cell>
          <cell r="R119" t="str">
            <v>胡希岗</v>
          </cell>
        </row>
        <row r="120">
          <cell r="D120" t="str">
            <v>苏东</v>
          </cell>
          <cell r="E120" t="str">
            <v>河北工厂副厂长</v>
          </cell>
          <cell r="F120" t="str">
            <v>232126198209073375</v>
          </cell>
          <cell r="G120" t="str">
            <v>√</v>
          </cell>
          <cell r="H120" t="str">
            <v>男</v>
          </cell>
          <cell r="I120" t="str">
            <v>汉</v>
          </cell>
          <cell r="J120" t="str">
            <v>已婚</v>
          </cell>
          <cell r="K120" t="str">
            <v>/</v>
          </cell>
          <cell r="L120" t="str">
            <v>北京</v>
          </cell>
          <cell r="M120">
            <v>44805</v>
          </cell>
          <cell r="N120" t="str">
            <v/>
          </cell>
          <cell r="O120">
            <v>18612905893</v>
          </cell>
          <cell r="P120" t="str">
            <v>正式工</v>
          </cell>
          <cell r="Q120" t="str">
            <v>间接人员</v>
          </cell>
          <cell r="R120" t="str">
            <v>/</v>
          </cell>
        </row>
        <row r="121">
          <cell r="D121" t="str">
            <v>云荣娟</v>
          </cell>
          <cell r="E121" t="str">
            <v>副部长</v>
          </cell>
          <cell r="F121" t="str">
            <v>132930198312050029</v>
          </cell>
          <cell r="G121" t="str">
            <v>√</v>
          </cell>
          <cell r="H121" t="str">
            <v>女</v>
          </cell>
          <cell r="I121" t="str">
            <v>汉</v>
          </cell>
          <cell r="J121" t="str">
            <v>已婚</v>
          </cell>
          <cell r="K121" t="str">
            <v>农业</v>
          </cell>
          <cell r="L121" t="str">
            <v>五险</v>
          </cell>
          <cell r="M121">
            <v>38222</v>
          </cell>
          <cell r="N121" t="str">
            <v>√</v>
          </cell>
          <cell r="O121">
            <v>15511724012</v>
          </cell>
          <cell r="P121" t="str">
            <v>正式工</v>
          </cell>
          <cell r="Q121" t="str">
            <v>间接人员</v>
          </cell>
          <cell r="R121" t="str">
            <v>云荣娟</v>
          </cell>
        </row>
        <row r="122">
          <cell r="D122" t="str">
            <v>滕敬涛</v>
          </cell>
          <cell r="E122" t="str">
            <v>信息管理员</v>
          </cell>
          <cell r="F122" t="str">
            <v>130983199605032436</v>
          </cell>
          <cell r="G122" t="str">
            <v>√</v>
          </cell>
          <cell r="H122" t="str">
            <v>男</v>
          </cell>
          <cell r="I122" t="str">
            <v>汉</v>
          </cell>
          <cell r="J122" t="str">
            <v>未婚</v>
          </cell>
          <cell r="K122" t="str">
            <v>农业</v>
          </cell>
          <cell r="L122" t="str">
            <v>五险</v>
          </cell>
          <cell r="M122">
            <v>43689</v>
          </cell>
          <cell r="N122" t="str">
            <v>√</v>
          </cell>
          <cell r="O122" t="str">
            <v>15532775789</v>
          </cell>
          <cell r="P122" t="str">
            <v>正式工</v>
          </cell>
          <cell r="Q122" t="str">
            <v>间接人员</v>
          </cell>
          <cell r="R122" t="str">
            <v>云荣娟</v>
          </cell>
        </row>
        <row r="123">
          <cell r="D123" t="str">
            <v>李洪秀</v>
          </cell>
          <cell r="E123" t="str">
            <v>录入员总装厂兼供应商对账</v>
          </cell>
          <cell r="F123" t="str">
            <v>13098319981201162X</v>
          </cell>
          <cell r="G123" t="str">
            <v>√</v>
          </cell>
          <cell r="H123" t="str">
            <v>女</v>
          </cell>
          <cell r="I123" t="str">
            <v>汉</v>
          </cell>
          <cell r="J123" t="str">
            <v>已婚</v>
          </cell>
          <cell r="K123" t="str">
            <v>农业</v>
          </cell>
          <cell r="L123" t="str">
            <v>五险</v>
          </cell>
          <cell r="M123">
            <v>43714</v>
          </cell>
          <cell r="N123" t="str">
            <v>√</v>
          </cell>
          <cell r="O123" t="str">
            <v>15713172077</v>
          </cell>
          <cell r="P123" t="str">
            <v>正式工</v>
          </cell>
          <cell r="Q123" t="str">
            <v>间接人员</v>
          </cell>
          <cell r="R123" t="str">
            <v>云荣娟</v>
          </cell>
        </row>
        <row r="124">
          <cell r="D124" t="str">
            <v>张巧慧</v>
          </cell>
          <cell r="E124" t="str">
            <v>录入员-金属件厂</v>
          </cell>
          <cell r="F124" t="str">
            <v>130924198906184244</v>
          </cell>
          <cell r="G124" t="str">
            <v>√</v>
          </cell>
          <cell r="H124" t="str">
            <v>女</v>
          </cell>
          <cell r="I124" t="str">
            <v>汉</v>
          </cell>
          <cell r="J124" t="str">
            <v>已婚</v>
          </cell>
          <cell r="K124" t="str">
            <v>农业</v>
          </cell>
          <cell r="L124" t="str">
            <v>五险</v>
          </cell>
          <cell r="M124">
            <v>44322</v>
          </cell>
          <cell r="N124" t="str">
            <v>√</v>
          </cell>
          <cell r="O124" t="str">
            <v>18230176898</v>
          </cell>
          <cell r="P124" t="str">
            <v>正式工</v>
          </cell>
          <cell r="Q124" t="str">
            <v>间接人员</v>
          </cell>
          <cell r="R124" t="str">
            <v>云荣娟</v>
          </cell>
        </row>
        <row r="125">
          <cell r="D125" t="str">
            <v>张琳</v>
          </cell>
          <cell r="E125" t="str">
            <v>录入员-后视镜</v>
          </cell>
          <cell r="F125" t="str">
            <v>130921198012143022</v>
          </cell>
          <cell r="G125" t="str">
            <v>√</v>
          </cell>
          <cell r="H125" t="str">
            <v>女</v>
          </cell>
          <cell r="I125" t="str">
            <v>汉</v>
          </cell>
          <cell r="J125" t="str">
            <v>已婚</v>
          </cell>
          <cell r="K125" t="str">
            <v>农业</v>
          </cell>
          <cell r="L125" t="str">
            <v>五险</v>
          </cell>
          <cell r="M125">
            <v>42999</v>
          </cell>
          <cell r="N125" t="str">
            <v>√</v>
          </cell>
          <cell r="O125">
            <v>15531717869</v>
          </cell>
          <cell r="P125" t="str">
            <v>正式工</v>
          </cell>
          <cell r="Q125" t="str">
            <v>间接人员</v>
          </cell>
          <cell r="R125" t="str">
            <v>云荣娟</v>
          </cell>
        </row>
        <row r="126">
          <cell r="D126" t="str">
            <v>马亚青</v>
          </cell>
          <cell r="E126" t="str">
            <v>生产计划科科长</v>
          </cell>
          <cell r="F126" t="str">
            <v>130983199209011625</v>
          </cell>
          <cell r="G126" t="str">
            <v>√</v>
          </cell>
          <cell r="H126" t="str">
            <v>女</v>
          </cell>
          <cell r="I126" t="str">
            <v>汉</v>
          </cell>
          <cell r="J126" t="str">
            <v>未婚</v>
          </cell>
          <cell r="K126" t="str">
            <v>农业</v>
          </cell>
          <cell r="L126" t="str">
            <v>五险</v>
          </cell>
          <cell r="M126">
            <v>44026</v>
          </cell>
          <cell r="N126" t="str">
            <v>√</v>
          </cell>
          <cell r="O126" t="str">
            <v>18731748282</v>
          </cell>
          <cell r="P126" t="str">
            <v>正式工</v>
          </cell>
          <cell r="Q126" t="str">
            <v>间接人员</v>
          </cell>
          <cell r="R126" t="str">
            <v>云荣娟</v>
          </cell>
        </row>
        <row r="127">
          <cell r="D127" t="str">
            <v>刘寿超</v>
          </cell>
          <cell r="E127" t="str">
            <v>生产计划员-总装厂</v>
          </cell>
          <cell r="F127" t="str">
            <v>130531199210303213</v>
          </cell>
          <cell r="G127" t="str">
            <v>√</v>
          </cell>
          <cell r="H127" t="str">
            <v>男</v>
          </cell>
          <cell r="I127" t="str">
            <v>汉</v>
          </cell>
          <cell r="J127" t="str">
            <v>已婚</v>
          </cell>
          <cell r="K127" t="str">
            <v>农业</v>
          </cell>
          <cell r="L127" t="str">
            <v>五险</v>
          </cell>
          <cell r="M127">
            <v>41192</v>
          </cell>
          <cell r="N127" t="str">
            <v>√</v>
          </cell>
          <cell r="O127">
            <v>13931900552</v>
          </cell>
          <cell r="P127" t="str">
            <v>正式工</v>
          </cell>
          <cell r="Q127" t="str">
            <v>间接人员</v>
          </cell>
          <cell r="R127" t="str">
            <v>马亚青</v>
          </cell>
        </row>
        <row r="128">
          <cell r="D128" t="str">
            <v>刘秀娟</v>
          </cell>
          <cell r="E128" t="str">
            <v>生产计划员</v>
          </cell>
          <cell r="F128" t="str">
            <v>130983198807115067</v>
          </cell>
          <cell r="G128" t="str">
            <v>√</v>
          </cell>
          <cell r="H128" t="str">
            <v>女</v>
          </cell>
          <cell r="I128" t="str">
            <v>汉</v>
          </cell>
          <cell r="J128" t="str">
            <v>已婚</v>
          </cell>
          <cell r="K128" t="str">
            <v>农业</v>
          </cell>
          <cell r="L128" t="str">
            <v>五险</v>
          </cell>
          <cell r="M128">
            <v>44621</v>
          </cell>
          <cell r="N128" t="str">
            <v>√</v>
          </cell>
          <cell r="O128" t="str">
            <v>17772689931</v>
          </cell>
          <cell r="P128" t="str">
            <v>正式工</v>
          </cell>
          <cell r="Q128" t="str">
            <v>间接人员</v>
          </cell>
          <cell r="R128" t="str">
            <v>马亚青</v>
          </cell>
        </row>
        <row r="129">
          <cell r="D129" t="str">
            <v>郭金凯</v>
          </cell>
          <cell r="E129" t="str">
            <v>生产计划员</v>
          </cell>
          <cell r="F129" t="str">
            <v>130983199707255016</v>
          </cell>
          <cell r="G129" t="str">
            <v>√</v>
          </cell>
          <cell r="H129" t="str">
            <v>男</v>
          </cell>
          <cell r="I129" t="str">
            <v>汉</v>
          </cell>
          <cell r="J129" t="str">
            <v>未婚</v>
          </cell>
          <cell r="K129" t="str">
            <v>农业</v>
          </cell>
          <cell r="L129" t="str">
            <v>五险</v>
          </cell>
          <cell r="M129">
            <v>44646</v>
          </cell>
          <cell r="N129" t="str">
            <v>√</v>
          </cell>
          <cell r="O129" t="str">
            <v>13784700096</v>
          </cell>
          <cell r="P129" t="str">
            <v>正式工</v>
          </cell>
          <cell r="Q129" t="str">
            <v>间接人员</v>
          </cell>
          <cell r="R129" t="str">
            <v>马亚青</v>
          </cell>
        </row>
        <row r="130">
          <cell r="D130" t="str">
            <v>李伟杰</v>
          </cell>
          <cell r="E130" t="str">
            <v>代理物料计划主管</v>
          </cell>
          <cell r="F130" t="str">
            <v>130984199001104271</v>
          </cell>
          <cell r="G130" t="str">
            <v>√</v>
          </cell>
          <cell r="H130" t="str">
            <v>男</v>
          </cell>
          <cell r="I130" t="str">
            <v>汉</v>
          </cell>
          <cell r="J130" t="str">
            <v>已婚</v>
          </cell>
          <cell r="K130" t="str">
            <v>农业</v>
          </cell>
          <cell r="L130" t="str">
            <v>五险</v>
          </cell>
          <cell r="M130">
            <v>44687</v>
          </cell>
          <cell r="N130" t="str">
            <v>√</v>
          </cell>
          <cell r="O130">
            <v>15230635633</v>
          </cell>
          <cell r="P130" t="str">
            <v>正式工</v>
          </cell>
          <cell r="Q130" t="str">
            <v>间接人员</v>
          </cell>
          <cell r="R130" t="str">
            <v>云荣娟</v>
          </cell>
        </row>
        <row r="131">
          <cell r="D131" t="str">
            <v>赵艳翠</v>
          </cell>
          <cell r="E131" t="str">
            <v>物料计划员</v>
          </cell>
          <cell r="F131" t="str">
            <v>130981198605190621</v>
          </cell>
          <cell r="G131" t="str">
            <v>√</v>
          </cell>
          <cell r="H131" t="str">
            <v>女</v>
          </cell>
          <cell r="I131" t="str">
            <v>汉</v>
          </cell>
          <cell r="J131" t="str">
            <v>已婚</v>
          </cell>
          <cell r="K131" t="str">
            <v>农业</v>
          </cell>
          <cell r="L131" t="str">
            <v>五险</v>
          </cell>
          <cell r="M131">
            <v>44606</v>
          </cell>
          <cell r="N131" t="str">
            <v>√</v>
          </cell>
          <cell r="O131" t="str">
            <v>15231701237</v>
          </cell>
          <cell r="P131" t="str">
            <v>正式工</v>
          </cell>
          <cell r="Q131" t="str">
            <v>间接人员</v>
          </cell>
          <cell r="R131" t="str">
            <v>李伟杰</v>
          </cell>
        </row>
        <row r="132">
          <cell r="D132" t="str">
            <v>刘广通</v>
          </cell>
          <cell r="E132" t="str">
            <v>物料计划员</v>
          </cell>
          <cell r="F132" t="str">
            <v>132930199301293513</v>
          </cell>
          <cell r="G132" t="str">
            <v>√</v>
          </cell>
          <cell r="H132" t="str">
            <v>男</v>
          </cell>
          <cell r="I132" t="str">
            <v>汉</v>
          </cell>
          <cell r="J132" t="str">
            <v>未婚</v>
          </cell>
          <cell r="K132" t="str">
            <v>农业</v>
          </cell>
          <cell r="L132" t="str">
            <v>五险</v>
          </cell>
          <cell r="M132">
            <v>44560</v>
          </cell>
          <cell r="N132" t="str">
            <v>√</v>
          </cell>
          <cell r="O132" t="str">
            <v>13080470606</v>
          </cell>
          <cell r="P132" t="str">
            <v>正式工</v>
          </cell>
          <cell r="Q132" t="str">
            <v>间接人员</v>
          </cell>
          <cell r="R132" t="str">
            <v>李伟杰</v>
          </cell>
        </row>
        <row r="133">
          <cell r="D133" t="str">
            <v>张强</v>
          </cell>
          <cell r="E133" t="str">
            <v>物料计划员</v>
          </cell>
          <cell r="F133" t="str">
            <v>130983199710275536</v>
          </cell>
          <cell r="G133" t="str">
            <v>√</v>
          </cell>
          <cell r="H133" t="str">
            <v>男</v>
          </cell>
          <cell r="I133" t="str">
            <v>汉</v>
          </cell>
          <cell r="J133" t="str">
            <v>未婚</v>
          </cell>
          <cell r="K133" t="str">
            <v>农业</v>
          </cell>
          <cell r="L133" t="str">
            <v>五险</v>
          </cell>
          <cell r="M133">
            <v>42466</v>
          </cell>
          <cell r="N133" t="str">
            <v>√</v>
          </cell>
          <cell r="O133" t="str">
            <v>18812172925</v>
          </cell>
          <cell r="P133" t="str">
            <v>正式工</v>
          </cell>
          <cell r="Q133" t="str">
            <v>间接人员</v>
          </cell>
          <cell r="R133" t="str">
            <v>李伟杰</v>
          </cell>
        </row>
        <row r="134">
          <cell r="D134" t="str">
            <v>董会娟</v>
          </cell>
          <cell r="E134" t="str">
            <v>物料计划员</v>
          </cell>
          <cell r="F134" t="str">
            <v>130924199212313229</v>
          </cell>
          <cell r="G134" t="str">
            <v>√</v>
          </cell>
          <cell r="H134" t="str">
            <v>女</v>
          </cell>
          <cell r="I134" t="str">
            <v>汉</v>
          </cell>
          <cell r="J134" t="str">
            <v>已婚</v>
          </cell>
          <cell r="K134" t="str">
            <v>农业</v>
          </cell>
          <cell r="L134" t="str">
            <v>五险</v>
          </cell>
          <cell r="M134">
            <v>44644</v>
          </cell>
          <cell r="N134" t="str">
            <v>√</v>
          </cell>
          <cell r="O134" t="str">
            <v>13111754777</v>
          </cell>
          <cell r="P134" t="str">
            <v>正式工</v>
          </cell>
          <cell r="Q134" t="str">
            <v>间接人员</v>
          </cell>
          <cell r="R134" t="str">
            <v>李伟杰</v>
          </cell>
        </row>
        <row r="135">
          <cell r="D135" t="str">
            <v>禹锦绣</v>
          </cell>
          <cell r="E135" t="str">
            <v>物料计划员</v>
          </cell>
          <cell r="F135" t="str">
            <v>130922198801191621</v>
          </cell>
          <cell r="G135" t="str">
            <v>√</v>
          </cell>
          <cell r="H135" t="str">
            <v>女</v>
          </cell>
          <cell r="I135" t="str">
            <v>汉</v>
          </cell>
          <cell r="J135" t="str">
            <v>已婚</v>
          </cell>
          <cell r="K135" t="str">
            <v>农业</v>
          </cell>
          <cell r="L135" t="str">
            <v>五险</v>
          </cell>
          <cell r="M135">
            <v>44805</v>
          </cell>
          <cell r="N135" t="str">
            <v/>
          </cell>
          <cell r="O135">
            <v>17731723655</v>
          </cell>
          <cell r="P135" t="str">
            <v>正式工</v>
          </cell>
          <cell r="Q135" t="str">
            <v>间接人员</v>
          </cell>
          <cell r="R135" t="str">
            <v>李伟杰</v>
          </cell>
        </row>
        <row r="136">
          <cell r="D136" t="str">
            <v>杨慧娟</v>
          </cell>
          <cell r="E136" t="str">
            <v>金属件厂-自制半成品库库管员</v>
          </cell>
          <cell r="F136" t="str">
            <v>13293019860606352X</v>
          </cell>
          <cell r="G136" t="str">
            <v>√</v>
          </cell>
          <cell r="H136" t="str">
            <v>女</v>
          </cell>
          <cell r="I136" t="str">
            <v>汉</v>
          </cell>
          <cell r="J136" t="str">
            <v>已婚</v>
          </cell>
          <cell r="K136" t="str">
            <v>非农业</v>
          </cell>
          <cell r="L136" t="str">
            <v>五险</v>
          </cell>
          <cell r="M136">
            <v>44257</v>
          </cell>
          <cell r="N136" t="str">
            <v>√</v>
          </cell>
          <cell r="O136" t="str">
            <v>18233683326</v>
          </cell>
          <cell r="P136" t="str">
            <v>正式工</v>
          </cell>
          <cell r="Q136" t="str">
            <v>间接人员</v>
          </cell>
          <cell r="R136" t="str">
            <v>周洪基</v>
          </cell>
        </row>
        <row r="137">
          <cell r="D137" t="str">
            <v>付智辉</v>
          </cell>
          <cell r="E137" t="str">
            <v>金属件厂-理货员</v>
          </cell>
          <cell r="F137" t="str">
            <v>13092419861117054X</v>
          </cell>
          <cell r="G137" t="str">
            <v>√</v>
          </cell>
          <cell r="H137" t="str">
            <v>女</v>
          </cell>
          <cell r="I137" t="str">
            <v>汉</v>
          </cell>
          <cell r="J137" t="str">
            <v>已婚</v>
          </cell>
          <cell r="K137" t="str">
            <v>农业</v>
          </cell>
          <cell r="L137" t="str">
            <v>五险</v>
          </cell>
          <cell r="M137">
            <v>44305</v>
          </cell>
          <cell r="N137" t="str">
            <v>√</v>
          </cell>
          <cell r="O137">
            <v>13031894558</v>
          </cell>
          <cell r="P137" t="str">
            <v>正式工</v>
          </cell>
          <cell r="Q137" t="str">
            <v>间接人员</v>
          </cell>
          <cell r="R137" t="str">
            <v>周洪基</v>
          </cell>
        </row>
        <row r="138">
          <cell r="D138" t="str">
            <v>刘振娜</v>
          </cell>
          <cell r="E138" t="str">
            <v>金属件厂-理货员</v>
          </cell>
          <cell r="F138" t="str">
            <v>130921198802042066</v>
          </cell>
          <cell r="G138" t="str">
            <v>√</v>
          </cell>
          <cell r="H138" t="str">
            <v>女</v>
          </cell>
          <cell r="I138" t="str">
            <v>汉</v>
          </cell>
          <cell r="J138" t="str">
            <v>已婚</v>
          </cell>
          <cell r="K138" t="str">
            <v>农业</v>
          </cell>
          <cell r="L138" t="str">
            <v>五险</v>
          </cell>
          <cell r="M138">
            <v>44351</v>
          </cell>
          <cell r="N138" t="str">
            <v>√</v>
          </cell>
          <cell r="O138">
            <v>18031728382</v>
          </cell>
          <cell r="P138" t="str">
            <v>正式工</v>
          </cell>
          <cell r="Q138" t="str">
            <v>间接人员</v>
          </cell>
          <cell r="R138" t="str">
            <v>周洪基</v>
          </cell>
        </row>
        <row r="139">
          <cell r="D139" t="str">
            <v>吴宝新</v>
          </cell>
          <cell r="E139" t="str">
            <v>金属件厂-理货员</v>
          </cell>
          <cell r="F139" t="str">
            <v>132930196502212237</v>
          </cell>
          <cell r="G139" t="str">
            <v>√</v>
          </cell>
          <cell r="H139" t="str">
            <v>男</v>
          </cell>
          <cell r="I139" t="str">
            <v>汉</v>
          </cell>
          <cell r="J139" t="str">
            <v>已婚</v>
          </cell>
          <cell r="K139" t="str">
            <v>农业</v>
          </cell>
          <cell r="L139" t="str">
            <v>五险</v>
          </cell>
          <cell r="M139">
            <v>41435</v>
          </cell>
          <cell r="N139" t="str">
            <v>√</v>
          </cell>
          <cell r="O139" t="str">
            <v>13785798889</v>
          </cell>
          <cell r="P139" t="str">
            <v>正式工</v>
          </cell>
          <cell r="Q139" t="str">
            <v>间接人员</v>
          </cell>
          <cell r="R139" t="str">
            <v>周洪基</v>
          </cell>
        </row>
        <row r="140">
          <cell r="D140" t="str">
            <v>高福亮</v>
          </cell>
          <cell r="E140" t="str">
            <v>金属件厂-理货员</v>
          </cell>
          <cell r="F140" t="str">
            <v>130923198702110538</v>
          </cell>
          <cell r="G140" t="str">
            <v>√</v>
          </cell>
          <cell r="H140" t="str">
            <v>男</v>
          </cell>
          <cell r="I140" t="str">
            <v>汉</v>
          </cell>
          <cell r="J140" t="str">
            <v>已婚</v>
          </cell>
          <cell r="K140" t="str">
            <v>农业</v>
          </cell>
          <cell r="L140" t="str">
            <v>五险</v>
          </cell>
          <cell r="M140">
            <v>44404</v>
          </cell>
          <cell r="N140" t="str">
            <v>√</v>
          </cell>
          <cell r="O140">
            <v>13931779833</v>
          </cell>
          <cell r="P140" t="str">
            <v>正式工</v>
          </cell>
          <cell r="Q140" t="str">
            <v>间接人员</v>
          </cell>
          <cell r="R140" t="str">
            <v>周洪基</v>
          </cell>
        </row>
        <row r="141">
          <cell r="D141" t="str">
            <v>陈钰璞</v>
          </cell>
          <cell r="E141" t="str">
            <v>金属件厂-库管员</v>
          </cell>
          <cell r="F141" t="str">
            <v>13062719960715064X</v>
          </cell>
          <cell r="G141" t="str">
            <v>√</v>
          </cell>
          <cell r="H141" t="str">
            <v>女</v>
          </cell>
          <cell r="I141" t="str">
            <v>汉</v>
          </cell>
          <cell r="J141" t="str">
            <v>已婚</v>
          </cell>
          <cell r="K141" t="str">
            <v>农业</v>
          </cell>
          <cell r="L141" t="str">
            <v>五险</v>
          </cell>
          <cell r="M141">
            <v>44518</v>
          </cell>
          <cell r="N141" t="str">
            <v>√</v>
          </cell>
          <cell r="O141" t="str">
            <v>19931225057</v>
          </cell>
          <cell r="P141" t="str">
            <v>正式工</v>
          </cell>
          <cell r="Q141" t="str">
            <v>间接人员</v>
          </cell>
          <cell r="R141" t="str">
            <v>周洪基</v>
          </cell>
        </row>
        <row r="142">
          <cell r="D142" t="str">
            <v>赵洪江</v>
          </cell>
          <cell r="E142" t="str">
            <v>金属件厂-库管员</v>
          </cell>
          <cell r="F142" t="str">
            <v>130983200010203318</v>
          </cell>
          <cell r="G142" t="str">
            <v>√</v>
          </cell>
          <cell r="H142" t="str">
            <v>男</v>
          </cell>
          <cell r="I142" t="str">
            <v>汉</v>
          </cell>
          <cell r="J142" t="str">
            <v>未婚</v>
          </cell>
          <cell r="K142" t="str">
            <v>农业</v>
          </cell>
          <cell r="L142" t="str">
            <v>五险</v>
          </cell>
          <cell r="M142">
            <v>44703</v>
          </cell>
          <cell r="N142" t="str">
            <v>√</v>
          </cell>
          <cell r="O142" t="str">
            <v>18875777456</v>
          </cell>
          <cell r="P142" t="str">
            <v>正式工</v>
          </cell>
          <cell r="Q142" t="str">
            <v>间接人员</v>
          </cell>
          <cell r="R142" t="str">
            <v>周洪基</v>
          </cell>
        </row>
        <row r="143">
          <cell r="D143" t="str">
            <v>王家伟</v>
          </cell>
          <cell r="E143" t="str">
            <v>金属件厂-库管员</v>
          </cell>
          <cell r="F143" t="str">
            <v>130983200005014715</v>
          </cell>
          <cell r="G143" t="str">
            <v>√</v>
          </cell>
          <cell r="H143" t="str">
            <v>男</v>
          </cell>
          <cell r="I143" t="str">
            <v>汉</v>
          </cell>
          <cell r="J143" t="str">
            <v>未婚</v>
          </cell>
          <cell r="K143" t="str">
            <v>农业</v>
          </cell>
          <cell r="L143" t="str">
            <v>五险</v>
          </cell>
          <cell r="M143">
            <v>44747</v>
          </cell>
          <cell r="N143" t="str">
            <v>√</v>
          </cell>
          <cell r="O143">
            <v>15133780733</v>
          </cell>
          <cell r="P143" t="str">
            <v>正式工</v>
          </cell>
          <cell r="Q143" t="str">
            <v>间接人员</v>
          </cell>
          <cell r="R143" t="str">
            <v>周洪基</v>
          </cell>
        </row>
        <row r="144">
          <cell r="D144" t="str">
            <v>吴英东</v>
          </cell>
          <cell r="E144" t="str">
            <v>金属件厂-库管员</v>
          </cell>
          <cell r="F144" t="str">
            <v>210422198002071714</v>
          </cell>
          <cell r="G144" t="str">
            <v>√</v>
          </cell>
          <cell r="H144" t="str">
            <v>男</v>
          </cell>
          <cell r="I144" t="str">
            <v>汉</v>
          </cell>
          <cell r="J144" t="str">
            <v>已婚</v>
          </cell>
          <cell r="K144" t="str">
            <v>非农业</v>
          </cell>
          <cell r="L144" t="str">
            <v>五险</v>
          </cell>
          <cell r="M144">
            <v>44799</v>
          </cell>
          <cell r="N144" t="str">
            <v/>
          </cell>
          <cell r="O144" t="str">
            <v>15832776828</v>
          </cell>
          <cell r="P144" t="str">
            <v>正式工</v>
          </cell>
          <cell r="Q144" t="str">
            <v>间接人员</v>
          </cell>
          <cell r="R144" t="str">
            <v>周洪基</v>
          </cell>
        </row>
        <row r="145">
          <cell r="D145" t="str">
            <v>高俊青</v>
          </cell>
          <cell r="E145" t="str">
            <v>总装厂-物料科长</v>
          </cell>
          <cell r="F145" t="str">
            <v>130633198810281074</v>
          </cell>
          <cell r="G145" t="str">
            <v>√</v>
          </cell>
          <cell r="H145" t="str">
            <v>男</v>
          </cell>
          <cell r="I145" t="str">
            <v>汉</v>
          </cell>
          <cell r="J145" t="str">
            <v>已婚</v>
          </cell>
          <cell r="K145" t="str">
            <v>农业</v>
          </cell>
          <cell r="L145" t="str">
            <v>五险</v>
          </cell>
          <cell r="M145">
            <v>44827</v>
          </cell>
          <cell r="N145" t="str">
            <v/>
          </cell>
          <cell r="O145">
            <v>15931870520</v>
          </cell>
          <cell r="P145" t="str">
            <v>正式工</v>
          </cell>
          <cell r="Q145" t="str">
            <v>间接人员</v>
          </cell>
          <cell r="R145" t="str">
            <v>高俊青</v>
          </cell>
        </row>
        <row r="146">
          <cell r="D146" t="str">
            <v>王桂欣</v>
          </cell>
          <cell r="E146" t="str">
            <v>总装厂-零部件库库管员</v>
          </cell>
          <cell r="F146" t="str">
            <v>132401197706177061</v>
          </cell>
          <cell r="G146" t="str">
            <v>√</v>
          </cell>
          <cell r="H146" t="str">
            <v>女</v>
          </cell>
          <cell r="I146" t="str">
            <v>汉</v>
          </cell>
          <cell r="J146" t="str">
            <v>已婚</v>
          </cell>
          <cell r="K146" t="str">
            <v>农业</v>
          </cell>
          <cell r="L146" t="str">
            <v>五险</v>
          </cell>
          <cell r="M146">
            <v>40980</v>
          </cell>
          <cell r="N146" t="str">
            <v>√</v>
          </cell>
          <cell r="O146">
            <v>13520180152</v>
          </cell>
          <cell r="P146" t="str">
            <v>正式工</v>
          </cell>
          <cell r="Q146" t="str">
            <v>间接人员</v>
          </cell>
          <cell r="R146" t="str">
            <v>高俊青</v>
          </cell>
        </row>
        <row r="147">
          <cell r="D147" t="str">
            <v>吴洪宇</v>
          </cell>
          <cell r="E147" t="str">
            <v>总装厂-物料超市叉车理货员</v>
          </cell>
          <cell r="F147" t="str">
            <v>130983199712230315</v>
          </cell>
          <cell r="G147" t="str">
            <v>√</v>
          </cell>
          <cell r="H147" t="str">
            <v>男</v>
          </cell>
          <cell r="I147" t="str">
            <v>汉</v>
          </cell>
          <cell r="J147" t="str">
            <v>未婚</v>
          </cell>
          <cell r="K147" t="str">
            <v>农业</v>
          </cell>
          <cell r="L147" t="str">
            <v>五险</v>
          </cell>
          <cell r="M147">
            <v>44370</v>
          </cell>
          <cell r="N147" t="str">
            <v>√</v>
          </cell>
          <cell r="O147">
            <v>18630741223</v>
          </cell>
          <cell r="P147" t="str">
            <v>正式工</v>
          </cell>
          <cell r="Q147" t="str">
            <v>间接人员</v>
          </cell>
          <cell r="R147" t="str">
            <v>高俊青</v>
          </cell>
        </row>
        <row r="148">
          <cell r="D148" t="str">
            <v>王震</v>
          </cell>
          <cell r="E148" t="str">
            <v>总装厂-理货员</v>
          </cell>
          <cell r="F148" t="str">
            <v>132529196805221213</v>
          </cell>
          <cell r="G148" t="str">
            <v>√</v>
          </cell>
          <cell r="H148" t="str">
            <v>男</v>
          </cell>
          <cell r="I148" t="str">
            <v>汉</v>
          </cell>
          <cell r="J148" t="str">
            <v>已婚</v>
          </cell>
          <cell r="K148" t="str">
            <v>农业</v>
          </cell>
          <cell r="L148" t="str">
            <v>五险</v>
          </cell>
          <cell r="M148">
            <v>40833</v>
          </cell>
          <cell r="N148" t="str">
            <v>√</v>
          </cell>
          <cell r="O148" t="str">
            <v>15030302765</v>
          </cell>
          <cell r="P148" t="str">
            <v>正式工</v>
          </cell>
          <cell r="Q148" t="str">
            <v>间接人员</v>
          </cell>
          <cell r="R148" t="str">
            <v>高俊青</v>
          </cell>
        </row>
        <row r="149">
          <cell r="D149" t="str">
            <v>张峰</v>
          </cell>
          <cell r="E149" t="str">
            <v>总装厂-理货员</v>
          </cell>
          <cell r="F149" t="str">
            <v>130983198912121135</v>
          </cell>
          <cell r="G149" t="str">
            <v>√</v>
          </cell>
          <cell r="H149" t="str">
            <v>男</v>
          </cell>
          <cell r="I149" t="str">
            <v>汉</v>
          </cell>
          <cell r="J149" t="str">
            <v>已婚</v>
          </cell>
          <cell r="K149" t="str">
            <v>农业</v>
          </cell>
          <cell r="L149" t="str">
            <v>五险</v>
          </cell>
          <cell r="M149">
            <v>44193</v>
          </cell>
          <cell r="N149" t="str">
            <v>√</v>
          </cell>
          <cell r="O149">
            <v>15932708995</v>
          </cell>
          <cell r="P149" t="str">
            <v>正式工</v>
          </cell>
          <cell r="Q149" t="str">
            <v>间接人员</v>
          </cell>
          <cell r="R149" t="str">
            <v>高俊青</v>
          </cell>
        </row>
        <row r="150">
          <cell r="D150" t="str">
            <v>张林旺</v>
          </cell>
          <cell r="E150" t="str">
            <v>总装厂-物料超市叉车理货员</v>
          </cell>
          <cell r="F150" t="str">
            <v>130921200111261219</v>
          </cell>
          <cell r="G150" t="str">
            <v>√</v>
          </cell>
          <cell r="H150" t="str">
            <v>男</v>
          </cell>
          <cell r="I150" t="str">
            <v>汉</v>
          </cell>
          <cell r="J150" t="str">
            <v>未婚</v>
          </cell>
          <cell r="K150" t="str">
            <v>农业</v>
          </cell>
          <cell r="L150" t="str">
            <v>五险</v>
          </cell>
          <cell r="M150">
            <v>44246</v>
          </cell>
          <cell r="N150" t="str">
            <v>√</v>
          </cell>
          <cell r="O150">
            <v>17370960295</v>
          </cell>
          <cell r="P150" t="str">
            <v>正式工</v>
          </cell>
          <cell r="Q150" t="str">
            <v>间接人员</v>
          </cell>
          <cell r="R150" t="str">
            <v>高俊青</v>
          </cell>
        </row>
        <row r="151">
          <cell r="D151" t="str">
            <v>白莉莉</v>
          </cell>
          <cell r="E151" t="str">
            <v>总装厂-总装厂库管员</v>
          </cell>
          <cell r="F151" t="str">
            <v>130983198905172225</v>
          </cell>
          <cell r="G151" t="str">
            <v>√</v>
          </cell>
          <cell r="H151" t="str">
            <v>女</v>
          </cell>
          <cell r="I151" t="str">
            <v>汉</v>
          </cell>
          <cell r="J151" t="str">
            <v>已婚</v>
          </cell>
          <cell r="K151" t="str">
            <v>非农业</v>
          </cell>
          <cell r="L151" t="str">
            <v>五险</v>
          </cell>
          <cell r="M151">
            <v>44602</v>
          </cell>
          <cell r="N151" t="str">
            <v>√</v>
          </cell>
          <cell r="O151" t="str">
            <v>15511719260</v>
          </cell>
          <cell r="P151" t="str">
            <v>正式工</v>
          </cell>
          <cell r="Q151" t="str">
            <v>间接人员</v>
          </cell>
          <cell r="R151" t="str">
            <v>高俊青</v>
          </cell>
        </row>
        <row r="152">
          <cell r="D152" t="str">
            <v>谷云健</v>
          </cell>
          <cell r="E152" t="str">
            <v>总装厂-总装厂理货员</v>
          </cell>
          <cell r="F152" t="str">
            <v>130983199601021414</v>
          </cell>
          <cell r="G152" t="str">
            <v>√</v>
          </cell>
          <cell r="H152" t="str">
            <v>男</v>
          </cell>
          <cell r="I152" t="str">
            <v>汉</v>
          </cell>
          <cell r="J152" t="str">
            <v>未婚</v>
          </cell>
          <cell r="K152" t="str">
            <v>农业</v>
          </cell>
          <cell r="L152" t="str">
            <v>五险</v>
          </cell>
          <cell r="M152">
            <v>44617</v>
          </cell>
          <cell r="N152" t="str">
            <v>√</v>
          </cell>
          <cell r="O152" t="str">
            <v>19931724771</v>
          </cell>
          <cell r="P152" t="str">
            <v>正式工</v>
          </cell>
          <cell r="Q152" t="str">
            <v>间接人员</v>
          </cell>
          <cell r="R152" t="str">
            <v>高俊青</v>
          </cell>
        </row>
        <row r="153">
          <cell r="D153" t="str">
            <v>李鹏</v>
          </cell>
          <cell r="E153" t="str">
            <v>总装厂-座椅理货员</v>
          </cell>
          <cell r="F153" t="str">
            <v>130983199309021812</v>
          </cell>
          <cell r="G153" t="str">
            <v>√</v>
          </cell>
          <cell r="H153" t="str">
            <v>男</v>
          </cell>
          <cell r="I153" t="str">
            <v>汉</v>
          </cell>
          <cell r="J153" t="str">
            <v>未婚</v>
          </cell>
          <cell r="K153" t="str">
            <v>农业</v>
          </cell>
          <cell r="L153" t="str">
            <v>五险</v>
          </cell>
          <cell r="M153">
            <v>41801</v>
          </cell>
          <cell r="N153" t="str">
            <v>√</v>
          </cell>
          <cell r="O153">
            <v>19831788656</v>
          </cell>
          <cell r="P153" t="str">
            <v>正式工</v>
          </cell>
          <cell r="Q153" t="str">
            <v>间接人员</v>
          </cell>
          <cell r="R153" t="str">
            <v>高俊青</v>
          </cell>
        </row>
        <row r="154">
          <cell r="D154" t="str">
            <v>孙刚</v>
          </cell>
          <cell r="E154" t="str">
            <v>总装厂-座椅理货员</v>
          </cell>
          <cell r="F154" t="str">
            <v>132624198002157513</v>
          </cell>
          <cell r="G154" t="str">
            <v>√</v>
          </cell>
          <cell r="H154" t="str">
            <v>男</v>
          </cell>
          <cell r="I154" t="str">
            <v>汉</v>
          </cell>
          <cell r="J154" t="str">
            <v>已婚</v>
          </cell>
          <cell r="K154" t="str">
            <v>农业</v>
          </cell>
          <cell r="L154" t="str">
            <v>五险</v>
          </cell>
          <cell r="M154">
            <v>44331</v>
          </cell>
          <cell r="N154" t="str">
            <v>√</v>
          </cell>
          <cell r="O154" t="str">
            <v>15866147365</v>
          </cell>
          <cell r="P154" t="str">
            <v>正式工</v>
          </cell>
          <cell r="Q154" t="str">
            <v>间接人员</v>
          </cell>
          <cell r="R154" t="str">
            <v>高俊青</v>
          </cell>
        </row>
        <row r="155">
          <cell r="D155" t="str">
            <v>滕巨猛</v>
          </cell>
          <cell r="E155" t="str">
            <v>总装厂-座椅理货员</v>
          </cell>
          <cell r="F155" t="str">
            <v>130983199901142410</v>
          </cell>
          <cell r="G155" t="str">
            <v>√</v>
          </cell>
          <cell r="H155" t="str">
            <v>男</v>
          </cell>
          <cell r="I155" t="str">
            <v>汉</v>
          </cell>
          <cell r="J155" t="str">
            <v>未婚</v>
          </cell>
          <cell r="K155" t="str">
            <v>农业</v>
          </cell>
          <cell r="L155" t="str">
            <v>五险</v>
          </cell>
          <cell r="M155">
            <v>44147</v>
          </cell>
          <cell r="N155" t="str">
            <v>√</v>
          </cell>
          <cell r="O155" t="str">
            <v>15533765961</v>
          </cell>
          <cell r="P155" t="str">
            <v>正式工</v>
          </cell>
          <cell r="Q155" t="str">
            <v>间接人员</v>
          </cell>
          <cell r="R155" t="str">
            <v>高俊青</v>
          </cell>
        </row>
        <row r="156">
          <cell r="D156" t="str">
            <v>吕金泽</v>
          </cell>
          <cell r="E156" t="str">
            <v>总装厂-理货员</v>
          </cell>
          <cell r="F156" t="str">
            <v>232303199805282617</v>
          </cell>
          <cell r="G156" t="str">
            <v>√</v>
          </cell>
          <cell r="H156" t="str">
            <v>男</v>
          </cell>
          <cell r="I156" t="str">
            <v>汉</v>
          </cell>
          <cell r="J156" t="str">
            <v>已婚</v>
          </cell>
          <cell r="K156" t="str">
            <v>农业</v>
          </cell>
          <cell r="L156" t="str">
            <v>五险</v>
          </cell>
          <cell r="M156">
            <v>44646</v>
          </cell>
          <cell r="N156" t="str">
            <v>√</v>
          </cell>
          <cell r="O156" t="str">
            <v>18831705029</v>
          </cell>
          <cell r="P156" t="str">
            <v>正式工</v>
          </cell>
          <cell r="Q156" t="str">
            <v>间接人员</v>
          </cell>
          <cell r="R156" t="str">
            <v>高俊青</v>
          </cell>
        </row>
        <row r="157">
          <cell r="D157" t="str">
            <v>张美静</v>
          </cell>
          <cell r="E157" t="str">
            <v>总装厂-H6新产品库管</v>
          </cell>
          <cell r="F157" t="str">
            <v>130983198812151126</v>
          </cell>
          <cell r="G157" t="str">
            <v>√</v>
          </cell>
          <cell r="H157" t="str">
            <v>女</v>
          </cell>
          <cell r="I157" t="str">
            <v>汉</v>
          </cell>
          <cell r="J157" t="str">
            <v>已婚</v>
          </cell>
          <cell r="K157" t="str">
            <v>农业</v>
          </cell>
          <cell r="L157" t="str">
            <v>五险</v>
          </cell>
          <cell r="M157">
            <v>44630</v>
          </cell>
          <cell r="N157" t="str">
            <v>√</v>
          </cell>
          <cell r="O157" t="str">
            <v>13780276717</v>
          </cell>
          <cell r="P157" t="str">
            <v>正式工</v>
          </cell>
          <cell r="Q157" t="str">
            <v>间接人员</v>
          </cell>
          <cell r="R157" t="str">
            <v>高俊青</v>
          </cell>
        </row>
        <row r="158">
          <cell r="D158" t="str">
            <v>陈昱佐</v>
          </cell>
          <cell r="E158" t="str">
            <v>总装厂-座椅发泡理货员</v>
          </cell>
          <cell r="F158" t="str">
            <v>130983200110152618</v>
          </cell>
          <cell r="G158" t="str">
            <v>√</v>
          </cell>
          <cell r="H158" t="str">
            <v>男</v>
          </cell>
          <cell r="I158" t="str">
            <v>汉</v>
          </cell>
          <cell r="J158" t="str">
            <v>未婚</v>
          </cell>
          <cell r="K158" t="str">
            <v>农业</v>
          </cell>
          <cell r="L158" t="str">
            <v>五险</v>
          </cell>
          <cell r="M158">
            <v>44642</v>
          </cell>
          <cell r="N158" t="str">
            <v>√</v>
          </cell>
          <cell r="O158" t="str">
            <v>17631730675</v>
          </cell>
          <cell r="P158" t="str">
            <v>正式工</v>
          </cell>
          <cell r="Q158" t="str">
            <v>间接人员</v>
          </cell>
          <cell r="R158" t="str">
            <v>高俊青</v>
          </cell>
        </row>
        <row r="159">
          <cell r="D159" t="str">
            <v>张梅雪</v>
          </cell>
          <cell r="E159" t="str">
            <v>总装厂-缝纫库库管员</v>
          </cell>
          <cell r="F159" t="str">
            <v>132930198110090321</v>
          </cell>
          <cell r="G159" t="str">
            <v>√</v>
          </cell>
          <cell r="H159" t="str">
            <v>女</v>
          </cell>
          <cell r="I159" t="str">
            <v>回</v>
          </cell>
          <cell r="J159" t="str">
            <v>已婚</v>
          </cell>
          <cell r="K159" t="str">
            <v>农业</v>
          </cell>
          <cell r="L159" t="str">
            <v>五险</v>
          </cell>
          <cell r="M159">
            <v>44805</v>
          </cell>
          <cell r="N159" t="str">
            <v/>
          </cell>
          <cell r="O159">
            <v>17736798161</v>
          </cell>
          <cell r="P159" t="str">
            <v>正式工</v>
          </cell>
          <cell r="Q159" t="str">
            <v>间接人员</v>
          </cell>
          <cell r="R159" t="str">
            <v>高俊青</v>
          </cell>
        </row>
        <row r="160">
          <cell r="D160" t="str">
            <v>赵李峰</v>
          </cell>
          <cell r="E160" t="str">
            <v>后视镜物料管理科科长</v>
          </cell>
          <cell r="F160" t="str">
            <v>130627198910162219</v>
          </cell>
          <cell r="G160" t="str">
            <v>√</v>
          </cell>
          <cell r="H160" t="str">
            <v>男</v>
          </cell>
          <cell r="I160" t="str">
            <v>汉</v>
          </cell>
          <cell r="J160" t="str">
            <v>已婚</v>
          </cell>
          <cell r="K160" t="str">
            <v>农业</v>
          </cell>
          <cell r="L160" t="str">
            <v>五险</v>
          </cell>
          <cell r="M160">
            <v>44673</v>
          </cell>
          <cell r="N160" t="str">
            <v>√</v>
          </cell>
          <cell r="O160">
            <v>13292923119</v>
          </cell>
          <cell r="P160" t="str">
            <v>正式工</v>
          </cell>
          <cell r="Q160" t="str">
            <v>间接人员</v>
          </cell>
          <cell r="R160" t="str">
            <v>赵李峰</v>
          </cell>
        </row>
        <row r="161">
          <cell r="D161" t="str">
            <v>张俊新</v>
          </cell>
          <cell r="E161" t="str">
            <v>后视镜-理货员</v>
          </cell>
          <cell r="F161" t="str">
            <v>132930196701291812</v>
          </cell>
          <cell r="G161" t="str">
            <v>√</v>
          </cell>
          <cell r="H161" t="str">
            <v>男</v>
          </cell>
          <cell r="I161" t="str">
            <v>汉</v>
          </cell>
          <cell r="J161" t="str">
            <v>已婚</v>
          </cell>
          <cell r="K161" t="str">
            <v>农业</v>
          </cell>
          <cell r="L161" t="str">
            <v>五险</v>
          </cell>
          <cell r="M161">
            <v>41221</v>
          </cell>
          <cell r="N161" t="str">
            <v>√</v>
          </cell>
          <cell r="O161" t="str">
            <v>15033694829</v>
          </cell>
          <cell r="P161" t="str">
            <v>正式工</v>
          </cell>
          <cell r="Q161" t="str">
            <v>间接人员</v>
          </cell>
          <cell r="R161" t="str">
            <v>赵李峰</v>
          </cell>
        </row>
        <row r="162">
          <cell r="D162" t="str">
            <v>王玲玲</v>
          </cell>
          <cell r="E162" t="str">
            <v>后视镜-理货员</v>
          </cell>
          <cell r="F162" t="str">
            <v>132930197707180042</v>
          </cell>
          <cell r="G162" t="str">
            <v>√</v>
          </cell>
          <cell r="H162" t="str">
            <v>女</v>
          </cell>
          <cell r="I162" t="str">
            <v>汉</v>
          </cell>
          <cell r="J162" t="str">
            <v>已婚</v>
          </cell>
          <cell r="K162" t="str">
            <v>农业</v>
          </cell>
          <cell r="L162" t="str">
            <v>五险</v>
          </cell>
          <cell r="M162">
            <v>44550</v>
          </cell>
          <cell r="N162" t="str">
            <v>√</v>
          </cell>
          <cell r="O162" t="str">
            <v>18003176309</v>
          </cell>
          <cell r="P162" t="str">
            <v>正式工</v>
          </cell>
          <cell r="Q162" t="str">
            <v>间接人员</v>
          </cell>
          <cell r="R162" t="str">
            <v>赵李峰</v>
          </cell>
        </row>
        <row r="163">
          <cell r="D163" t="str">
            <v>张海霞</v>
          </cell>
          <cell r="E163" t="str">
            <v>后视镜-库管员</v>
          </cell>
          <cell r="F163" t="str">
            <v>130925199401096629</v>
          </cell>
          <cell r="G163" t="str">
            <v>√</v>
          </cell>
          <cell r="H163" t="str">
            <v>女</v>
          </cell>
          <cell r="I163" t="str">
            <v>汉</v>
          </cell>
          <cell r="J163" t="str">
            <v>已婚</v>
          </cell>
          <cell r="K163" t="str">
            <v>农业</v>
          </cell>
          <cell r="L163" t="str">
            <v>五险</v>
          </cell>
          <cell r="M163">
            <v>44550</v>
          </cell>
          <cell r="N163" t="str">
            <v>√</v>
          </cell>
          <cell r="O163">
            <v>15100817886</v>
          </cell>
          <cell r="P163" t="str">
            <v>正式工</v>
          </cell>
          <cell r="Q163" t="str">
            <v>间接人员</v>
          </cell>
          <cell r="R163" t="str">
            <v>赵李峰</v>
          </cell>
        </row>
        <row r="164">
          <cell r="D164" t="str">
            <v>张月敏</v>
          </cell>
          <cell r="E164" t="str">
            <v>后视镜-库管员</v>
          </cell>
          <cell r="F164" t="str">
            <v>23102319761128332X</v>
          </cell>
          <cell r="G164" t="str">
            <v>√</v>
          </cell>
          <cell r="H164" t="str">
            <v>女</v>
          </cell>
          <cell r="I164" t="str">
            <v>汉</v>
          </cell>
          <cell r="J164" t="str">
            <v>已婚</v>
          </cell>
          <cell r="K164" t="str">
            <v>非农业</v>
          </cell>
          <cell r="L164" t="str">
            <v>五险</v>
          </cell>
          <cell r="M164">
            <v>44603</v>
          </cell>
          <cell r="N164" t="str">
            <v>√</v>
          </cell>
          <cell r="O164" t="str">
            <v>13784711098</v>
          </cell>
          <cell r="P164" t="str">
            <v>正式工</v>
          </cell>
          <cell r="Q164" t="str">
            <v>间接人员</v>
          </cell>
          <cell r="R164" t="str">
            <v>赵李峰</v>
          </cell>
        </row>
        <row r="165">
          <cell r="D165" t="str">
            <v>刘昱材</v>
          </cell>
          <cell r="E165" t="str">
            <v>后视镜-理货员</v>
          </cell>
          <cell r="F165" t="str">
            <v>130983199911112426</v>
          </cell>
          <cell r="G165" t="str">
            <v>√</v>
          </cell>
          <cell r="H165" t="str">
            <v>女</v>
          </cell>
          <cell r="I165" t="str">
            <v>汉</v>
          </cell>
          <cell r="J165" t="str">
            <v>未婚</v>
          </cell>
          <cell r="K165" t="str">
            <v>农业</v>
          </cell>
          <cell r="L165" t="str">
            <v>五险</v>
          </cell>
          <cell r="M165">
            <v>44614</v>
          </cell>
          <cell r="N165" t="str">
            <v>√</v>
          </cell>
          <cell r="O165" t="str">
            <v>18733722269</v>
          </cell>
          <cell r="P165" t="str">
            <v>正式工</v>
          </cell>
          <cell r="Q165" t="str">
            <v>间接人员</v>
          </cell>
          <cell r="R165" t="str">
            <v>赵李峰</v>
          </cell>
        </row>
        <row r="166">
          <cell r="D166" t="str">
            <v>李冲冲</v>
          </cell>
          <cell r="E166" t="str">
            <v>后视镜-库管员</v>
          </cell>
          <cell r="F166" t="str">
            <v>13098319930310537X</v>
          </cell>
          <cell r="G166" t="str">
            <v>√</v>
          </cell>
          <cell r="H166" t="str">
            <v>男</v>
          </cell>
          <cell r="I166" t="str">
            <v>汉</v>
          </cell>
          <cell r="J166" t="str">
            <v>已婚</v>
          </cell>
          <cell r="K166" t="str">
            <v>农业</v>
          </cell>
          <cell r="L166" t="str">
            <v>五险</v>
          </cell>
          <cell r="M166">
            <v>44066</v>
          </cell>
          <cell r="N166" t="str">
            <v>√</v>
          </cell>
          <cell r="O166">
            <v>13848931686</v>
          </cell>
          <cell r="P166" t="str">
            <v>正式工</v>
          </cell>
          <cell r="Q166" t="str">
            <v>间接人员</v>
          </cell>
          <cell r="R166" t="str">
            <v>赵李峰</v>
          </cell>
        </row>
        <row r="167">
          <cell r="D167" t="str">
            <v>王建娥</v>
          </cell>
          <cell r="E167" t="str">
            <v>后视镜-库管员</v>
          </cell>
          <cell r="F167" t="str">
            <v>130921198312102249</v>
          </cell>
          <cell r="G167" t="str">
            <v>√</v>
          </cell>
          <cell r="H167" t="str">
            <v>女</v>
          </cell>
          <cell r="I167" t="str">
            <v>汉</v>
          </cell>
          <cell r="J167" t="str">
            <v>已婚</v>
          </cell>
          <cell r="K167" t="str">
            <v>农业</v>
          </cell>
          <cell r="L167" t="str">
            <v>五险</v>
          </cell>
          <cell r="M167">
            <v>44806</v>
          </cell>
          <cell r="N167" t="str">
            <v/>
          </cell>
          <cell r="O167">
            <v>13582741367</v>
          </cell>
          <cell r="P167" t="str">
            <v>正式工</v>
          </cell>
          <cell r="Q167" t="str">
            <v>间接人员</v>
          </cell>
          <cell r="R167" t="str">
            <v>赵李峰</v>
          </cell>
        </row>
        <row r="168">
          <cell r="D168" t="str">
            <v>王磊</v>
          </cell>
          <cell r="E168" t="str">
            <v>厂长</v>
          </cell>
          <cell r="F168" t="str">
            <v>130732198808033070</v>
          </cell>
          <cell r="G168" t="str">
            <v>√</v>
          </cell>
          <cell r="H168" t="str">
            <v>男</v>
          </cell>
          <cell r="I168" t="str">
            <v>汉</v>
          </cell>
          <cell r="J168" t="str">
            <v>已婚</v>
          </cell>
          <cell r="K168" t="str">
            <v>农业</v>
          </cell>
          <cell r="L168" t="str">
            <v>北京</v>
          </cell>
          <cell r="M168">
            <v>44075</v>
          </cell>
          <cell r="N168" t="str">
            <v>√</v>
          </cell>
          <cell r="O168" t="str">
            <v>18612905812</v>
          </cell>
          <cell r="P168" t="str">
            <v>正式工</v>
          </cell>
          <cell r="Q168" t="str">
            <v>间接人员</v>
          </cell>
          <cell r="R168" t="str">
            <v>/</v>
          </cell>
        </row>
        <row r="169">
          <cell r="D169" t="str">
            <v>向利新</v>
          </cell>
          <cell r="E169" t="str">
            <v>制造部长-金属件厂</v>
          </cell>
          <cell r="F169" t="str">
            <v>132435197807162110</v>
          </cell>
          <cell r="G169" t="str">
            <v>√</v>
          </cell>
          <cell r="H169" t="str">
            <v>男</v>
          </cell>
          <cell r="I169" t="str">
            <v>汉</v>
          </cell>
          <cell r="J169" t="str">
            <v>已婚</v>
          </cell>
          <cell r="K169" t="str">
            <v>农业</v>
          </cell>
          <cell r="L169" t="str">
            <v>五险</v>
          </cell>
          <cell r="M169">
            <v>44805</v>
          </cell>
          <cell r="N169" t="str">
            <v/>
          </cell>
          <cell r="O169" t="str">
            <v>18531222401</v>
          </cell>
          <cell r="P169" t="str">
            <v>正式工</v>
          </cell>
          <cell r="Q169" t="str">
            <v>间接人员</v>
          </cell>
          <cell r="R169" t="str">
            <v>/</v>
          </cell>
        </row>
        <row r="170">
          <cell r="D170" t="str">
            <v>庞军明</v>
          </cell>
          <cell r="E170" t="str">
            <v>制造部长-总装厂</v>
          </cell>
          <cell r="F170" t="str">
            <v>132624197911047018</v>
          </cell>
          <cell r="G170" t="str">
            <v>√</v>
          </cell>
          <cell r="H170" t="str">
            <v>男</v>
          </cell>
          <cell r="I170" t="str">
            <v>汉</v>
          </cell>
          <cell r="J170" t="str">
            <v>已婚</v>
          </cell>
          <cell r="K170" t="str">
            <v>非农业</v>
          </cell>
          <cell r="L170" t="str">
            <v>五险</v>
          </cell>
          <cell r="M170">
            <v>44694</v>
          </cell>
          <cell r="N170" t="str">
            <v>√</v>
          </cell>
          <cell r="O170" t="str">
            <v>13343068822</v>
          </cell>
          <cell r="P170" t="str">
            <v>正式工</v>
          </cell>
          <cell r="Q170" t="str">
            <v>间接人员</v>
          </cell>
          <cell r="R170" t="str">
            <v>/</v>
          </cell>
        </row>
        <row r="171">
          <cell r="D171" t="str">
            <v>耿晓朋</v>
          </cell>
          <cell r="E171" t="str">
            <v>底座模块化主管</v>
          </cell>
          <cell r="F171" t="str">
            <v>13052419821210501X</v>
          </cell>
          <cell r="G171" t="str">
            <v>√</v>
          </cell>
          <cell r="H171" t="str">
            <v>男</v>
          </cell>
          <cell r="I171" t="str">
            <v>汉</v>
          </cell>
          <cell r="J171" t="str">
            <v>已婚</v>
          </cell>
          <cell r="K171" t="str">
            <v>农业</v>
          </cell>
          <cell r="L171" t="str">
            <v>五险</v>
          </cell>
          <cell r="M171">
            <v>44734</v>
          </cell>
          <cell r="N171" t="str">
            <v>√</v>
          </cell>
          <cell r="O171">
            <v>18603192281</v>
          </cell>
          <cell r="P171" t="str">
            <v>正式工</v>
          </cell>
          <cell r="Q171" t="str">
            <v>间接人员</v>
          </cell>
          <cell r="R171" t="str">
            <v>/</v>
          </cell>
        </row>
        <row r="172">
          <cell r="D172" t="str">
            <v>王发</v>
          </cell>
          <cell r="E172" t="str">
            <v>电泳车间主任兼工艺工程师</v>
          </cell>
          <cell r="F172" t="str">
            <v>610631198211111016</v>
          </cell>
          <cell r="G172" t="str">
            <v>√</v>
          </cell>
          <cell r="H172" t="str">
            <v>男</v>
          </cell>
          <cell r="I172" t="str">
            <v>汉</v>
          </cell>
          <cell r="J172" t="str">
            <v>已婚</v>
          </cell>
          <cell r="K172" t="str">
            <v>农业</v>
          </cell>
          <cell r="L172" t="str">
            <v>五险</v>
          </cell>
          <cell r="M172">
            <v>44749</v>
          </cell>
          <cell r="N172" t="str">
            <v>√</v>
          </cell>
          <cell r="O172">
            <v>13469058932</v>
          </cell>
          <cell r="P172" t="str">
            <v>正式工</v>
          </cell>
          <cell r="Q172" t="str">
            <v>间接人员</v>
          </cell>
          <cell r="R172" t="str">
            <v>/</v>
          </cell>
        </row>
        <row r="173">
          <cell r="D173" t="str">
            <v>韩苏军</v>
          </cell>
          <cell r="E173" t="str">
            <v>发泡车间主任</v>
          </cell>
          <cell r="F173" t="str">
            <v>140426198711112010</v>
          </cell>
          <cell r="G173" t="str">
            <v>√</v>
          </cell>
          <cell r="H173" t="str">
            <v>男</v>
          </cell>
          <cell r="I173" t="str">
            <v>汉</v>
          </cell>
          <cell r="J173" t="str">
            <v>已婚</v>
          </cell>
          <cell r="K173" t="str">
            <v>非农业</v>
          </cell>
          <cell r="L173" t="str">
            <v>五险</v>
          </cell>
          <cell r="M173">
            <v>44553</v>
          </cell>
          <cell r="N173" t="str">
            <v>√</v>
          </cell>
          <cell r="O173">
            <v>18334530340</v>
          </cell>
          <cell r="P173" t="str">
            <v>正式工</v>
          </cell>
          <cell r="Q173" t="str">
            <v>间接人员</v>
          </cell>
          <cell r="R173" t="str">
            <v>/</v>
          </cell>
        </row>
        <row r="174">
          <cell r="D174" t="str">
            <v>翟凤娟</v>
          </cell>
          <cell r="E174" t="str">
            <v>缝纫车间主任</v>
          </cell>
          <cell r="F174" t="str">
            <v>132931198206033328</v>
          </cell>
          <cell r="G174" t="str">
            <v>√</v>
          </cell>
          <cell r="H174" t="str">
            <v>女</v>
          </cell>
          <cell r="I174" t="str">
            <v>汉</v>
          </cell>
          <cell r="J174" t="str">
            <v>已婚</v>
          </cell>
          <cell r="K174" t="str">
            <v>非农业</v>
          </cell>
          <cell r="L174" t="str">
            <v>五险</v>
          </cell>
          <cell r="M174">
            <v>41282</v>
          </cell>
          <cell r="N174" t="str">
            <v>√</v>
          </cell>
          <cell r="O174" t="str">
            <v>18713684432</v>
          </cell>
          <cell r="P174" t="str">
            <v>正式工</v>
          </cell>
          <cell r="Q174" t="str">
            <v>间接人员</v>
          </cell>
          <cell r="R174" t="str">
            <v>/</v>
          </cell>
        </row>
        <row r="175">
          <cell r="D175" t="str">
            <v>王伟</v>
          </cell>
          <cell r="E175" t="str">
            <v>座椅总装车间3.0平台车间主任</v>
          </cell>
          <cell r="F175" t="str">
            <v>142623199004023017</v>
          </cell>
          <cell r="G175" t="str">
            <v>√</v>
          </cell>
          <cell r="H175" t="str">
            <v>男</v>
          </cell>
          <cell r="I175" t="str">
            <v>汉</v>
          </cell>
          <cell r="J175" t="str">
            <v>已婚</v>
          </cell>
          <cell r="K175" t="str">
            <v>农业</v>
          </cell>
          <cell r="L175" t="str">
            <v>五险</v>
          </cell>
          <cell r="M175">
            <v>42793</v>
          </cell>
          <cell r="N175" t="str">
            <v>√</v>
          </cell>
          <cell r="O175">
            <v>19831788717</v>
          </cell>
          <cell r="P175" t="str">
            <v>正式工</v>
          </cell>
          <cell r="Q175" t="str">
            <v>间接人员</v>
          </cell>
          <cell r="R175" t="str">
            <v>/</v>
          </cell>
        </row>
        <row r="176">
          <cell r="D176" t="str">
            <v>张亚霖</v>
          </cell>
          <cell r="E176" t="str">
            <v>座椅总装车间轻卡系列车间主任</v>
          </cell>
          <cell r="F176" t="str">
            <v>132930199002011811</v>
          </cell>
          <cell r="G176" t="str">
            <v>√</v>
          </cell>
          <cell r="H176" t="str">
            <v>男</v>
          </cell>
          <cell r="I176" t="str">
            <v>汉</v>
          </cell>
          <cell r="J176" t="str">
            <v>已婚</v>
          </cell>
          <cell r="K176" t="str">
            <v>农业</v>
          </cell>
          <cell r="L176" t="str">
            <v>五险</v>
          </cell>
          <cell r="M176">
            <v>41213</v>
          </cell>
          <cell r="N176" t="str">
            <v>√</v>
          </cell>
          <cell r="O176">
            <v>13623178677</v>
          </cell>
          <cell r="P176" t="str">
            <v>正式工</v>
          </cell>
          <cell r="Q176" t="str">
            <v>间接人员</v>
          </cell>
          <cell r="R176" t="str">
            <v>/</v>
          </cell>
        </row>
        <row r="177">
          <cell r="D177" t="str">
            <v>马金德</v>
          </cell>
          <cell r="E177" t="str">
            <v>注塑车间主任</v>
          </cell>
          <cell r="F177" t="str">
            <v>13092419830802091X</v>
          </cell>
          <cell r="G177" t="str">
            <v>√</v>
          </cell>
          <cell r="H177" t="str">
            <v>男</v>
          </cell>
          <cell r="I177" t="str">
            <v>汉</v>
          </cell>
          <cell r="J177" t="str">
            <v>已婚</v>
          </cell>
          <cell r="K177" t="str">
            <v>农业</v>
          </cell>
          <cell r="L177" t="str">
            <v>五险</v>
          </cell>
          <cell r="M177">
            <v>44782</v>
          </cell>
          <cell r="N177" t="str">
            <v/>
          </cell>
          <cell r="O177" t="str">
            <v>13821466422</v>
          </cell>
          <cell r="P177" t="str">
            <v>正式工</v>
          </cell>
          <cell r="Q177" t="str">
            <v>间接人员</v>
          </cell>
          <cell r="R177" t="str">
            <v>/</v>
          </cell>
        </row>
        <row r="178">
          <cell r="D178" t="str">
            <v>李贵林</v>
          </cell>
          <cell r="E178" t="str">
            <v>注塑车间模具工艺主管</v>
          </cell>
          <cell r="F178" t="str">
            <v>372324198709253216</v>
          </cell>
          <cell r="G178" t="str">
            <v>√</v>
          </cell>
          <cell r="H178" t="str">
            <v>男</v>
          </cell>
          <cell r="I178" t="str">
            <v>汉</v>
          </cell>
          <cell r="J178" t="str">
            <v>已婚</v>
          </cell>
          <cell r="K178" t="str">
            <v>农业</v>
          </cell>
          <cell r="L178" t="str">
            <v>五险</v>
          </cell>
          <cell r="M178">
            <v>43647</v>
          </cell>
          <cell r="N178" t="str">
            <v>√</v>
          </cell>
          <cell r="O178" t="str">
            <v>15066997692</v>
          </cell>
          <cell r="P178" t="str">
            <v>正式工</v>
          </cell>
          <cell r="Q178" t="str">
            <v>间接人员</v>
          </cell>
          <cell r="R178" t="str">
            <v>/</v>
          </cell>
        </row>
        <row r="179">
          <cell r="D179" t="str">
            <v>宋连利</v>
          </cell>
          <cell r="E179" t="str">
            <v>涂装车间主任</v>
          </cell>
          <cell r="F179" t="str">
            <v>120225198105034672</v>
          </cell>
          <cell r="G179" t="str">
            <v>√</v>
          </cell>
          <cell r="H179" t="str">
            <v>男</v>
          </cell>
          <cell r="I179" t="str">
            <v>汉</v>
          </cell>
          <cell r="J179" t="str">
            <v>已婚</v>
          </cell>
          <cell r="K179" t="str">
            <v>非农业</v>
          </cell>
          <cell r="L179" t="str">
            <v>五险</v>
          </cell>
          <cell r="M179">
            <v>43833</v>
          </cell>
          <cell r="N179" t="str">
            <v>√</v>
          </cell>
          <cell r="O179" t="str">
            <v>18630965062</v>
          </cell>
          <cell r="P179" t="str">
            <v>正式工</v>
          </cell>
          <cell r="Q179" t="str">
            <v>间接人员</v>
          </cell>
          <cell r="R179" t="str">
            <v>/</v>
          </cell>
        </row>
        <row r="180">
          <cell r="D180" t="str">
            <v>李兆港</v>
          </cell>
          <cell r="E180" t="str">
            <v>代理后视镜车间主任</v>
          </cell>
          <cell r="F180" t="str">
            <v>130983199101283311</v>
          </cell>
          <cell r="G180" t="str">
            <v>√</v>
          </cell>
          <cell r="H180" t="str">
            <v>男</v>
          </cell>
          <cell r="I180" t="str">
            <v>汉</v>
          </cell>
          <cell r="J180" t="str">
            <v>已婚</v>
          </cell>
          <cell r="K180" t="str">
            <v>农业</v>
          </cell>
          <cell r="L180" t="str">
            <v>五险</v>
          </cell>
          <cell r="M180">
            <v>44653</v>
          </cell>
          <cell r="N180" t="str">
            <v>√</v>
          </cell>
          <cell r="O180">
            <v>13716477926</v>
          </cell>
          <cell r="P180" t="str">
            <v>正式工</v>
          </cell>
          <cell r="Q180" t="str">
            <v>间接人员</v>
          </cell>
          <cell r="R180" t="str">
            <v>/</v>
          </cell>
        </row>
        <row r="181">
          <cell r="D181" t="str">
            <v>米芝霖</v>
          </cell>
          <cell r="E181" t="str">
            <v>统计员</v>
          </cell>
          <cell r="F181" t="str">
            <v>130983199803102220</v>
          </cell>
          <cell r="G181" t="str">
            <v>√</v>
          </cell>
          <cell r="H181" t="str">
            <v>女</v>
          </cell>
          <cell r="I181" t="str">
            <v>汉</v>
          </cell>
          <cell r="J181" t="str">
            <v>未婚</v>
          </cell>
          <cell r="K181" t="str">
            <v>农业</v>
          </cell>
          <cell r="L181" t="str">
            <v>五险</v>
          </cell>
          <cell r="M181">
            <v>44267</v>
          </cell>
          <cell r="N181" t="str">
            <v>√</v>
          </cell>
          <cell r="O181" t="str">
            <v>17736975212</v>
          </cell>
          <cell r="P181" t="str">
            <v>正式工</v>
          </cell>
          <cell r="Q181" t="str">
            <v>间接人员</v>
          </cell>
          <cell r="R181" t="str">
            <v>/</v>
          </cell>
        </row>
        <row r="182">
          <cell r="D182" t="str">
            <v>董岗生</v>
          </cell>
          <cell r="E182" t="str">
            <v>安环工程师</v>
          </cell>
          <cell r="F182" t="str">
            <v>132930196611190030</v>
          </cell>
          <cell r="G182" t="str">
            <v>√</v>
          </cell>
          <cell r="H182" t="str">
            <v>男</v>
          </cell>
          <cell r="I182" t="str">
            <v>汉</v>
          </cell>
          <cell r="J182" t="str">
            <v>已婚</v>
          </cell>
          <cell r="K182" t="str">
            <v>农业</v>
          </cell>
          <cell r="L182" t="str">
            <v>五险</v>
          </cell>
          <cell r="M182">
            <v>37535</v>
          </cell>
          <cell r="N182" t="str">
            <v>√</v>
          </cell>
          <cell r="O182" t="str">
            <v>15511724003</v>
          </cell>
          <cell r="P182" t="str">
            <v>正式工</v>
          </cell>
          <cell r="Q182" t="str">
            <v>间接人员</v>
          </cell>
          <cell r="R182" t="str">
            <v>/</v>
          </cell>
        </row>
        <row r="183">
          <cell r="D183" t="str">
            <v>刘阔阔</v>
          </cell>
          <cell r="E183" t="str">
            <v>污水站管理员</v>
          </cell>
          <cell r="F183" t="str">
            <v>132930199410171830</v>
          </cell>
          <cell r="G183" t="str">
            <v>√</v>
          </cell>
          <cell r="H183" t="str">
            <v>男</v>
          </cell>
          <cell r="I183" t="str">
            <v>汉</v>
          </cell>
          <cell r="J183" t="str">
            <v>已婚</v>
          </cell>
          <cell r="K183" t="str">
            <v>农业</v>
          </cell>
          <cell r="L183" t="str">
            <v>五险</v>
          </cell>
          <cell r="M183">
            <v>44379</v>
          </cell>
          <cell r="N183" t="str">
            <v>√</v>
          </cell>
          <cell r="O183" t="str">
            <v>15226620133</v>
          </cell>
          <cell r="P183" t="str">
            <v>正式工</v>
          </cell>
          <cell r="Q183" t="str">
            <v>间接人员</v>
          </cell>
          <cell r="R183" t="str">
            <v>/</v>
          </cell>
        </row>
        <row r="184">
          <cell r="D184" t="str">
            <v>韩丙村</v>
          </cell>
          <cell r="E184" t="str">
            <v> 污水处理</v>
          </cell>
          <cell r="F184" t="str">
            <v>132930196512130016</v>
          </cell>
          <cell r="G184" t="str">
            <v>√</v>
          </cell>
          <cell r="H184" t="str">
            <v>男</v>
          </cell>
          <cell r="I184" t="str">
            <v>汉</v>
          </cell>
          <cell r="J184" t="str">
            <v>已婚</v>
          </cell>
          <cell r="K184" t="str">
            <v>农业</v>
          </cell>
          <cell r="L184" t="str">
            <v>五险</v>
          </cell>
          <cell r="M184">
            <v>42814</v>
          </cell>
          <cell r="N184" t="str">
            <v>√</v>
          </cell>
          <cell r="O184">
            <v>15613770822</v>
          </cell>
          <cell r="P184" t="str">
            <v>正式工</v>
          </cell>
          <cell r="Q184" t="str">
            <v>间接人员</v>
          </cell>
          <cell r="R184" t="str">
            <v>/</v>
          </cell>
        </row>
        <row r="185">
          <cell r="D185" t="str">
            <v>王孟力</v>
          </cell>
          <cell r="E185" t="str">
            <v>设备动力科科长</v>
          </cell>
          <cell r="F185" t="str">
            <v>410711198001100055</v>
          </cell>
          <cell r="G185" t="str">
            <v>√</v>
          </cell>
          <cell r="H185" t="str">
            <v>男</v>
          </cell>
          <cell r="I185" t="str">
            <v>汉</v>
          </cell>
          <cell r="J185" t="str">
            <v>已婚</v>
          </cell>
          <cell r="K185" t="str">
            <v>非农业</v>
          </cell>
          <cell r="L185" t="str">
            <v>五险</v>
          </cell>
          <cell r="M185">
            <v>44503</v>
          </cell>
          <cell r="N185" t="str">
            <v>√</v>
          </cell>
          <cell r="O185" t="str">
            <v>15202168726</v>
          </cell>
          <cell r="P185" t="str">
            <v>正式工</v>
          </cell>
          <cell r="Q185" t="str">
            <v>间接人员</v>
          </cell>
          <cell r="R185" t="str">
            <v>王孟力</v>
          </cell>
        </row>
        <row r="186">
          <cell r="D186" t="str">
            <v>何伟伟</v>
          </cell>
          <cell r="E186" t="str">
            <v>工装管理员</v>
          </cell>
          <cell r="F186" t="str">
            <v>13032419880125002X</v>
          </cell>
          <cell r="G186" t="str">
            <v>√</v>
          </cell>
          <cell r="H186" t="str">
            <v>女</v>
          </cell>
          <cell r="I186" t="str">
            <v>汉</v>
          </cell>
          <cell r="J186" t="str">
            <v>已婚</v>
          </cell>
          <cell r="K186" t="str">
            <v>农业</v>
          </cell>
          <cell r="L186" t="str">
            <v>五险</v>
          </cell>
          <cell r="M186">
            <v>44609</v>
          </cell>
          <cell r="N186" t="str">
            <v>√</v>
          </cell>
          <cell r="O186">
            <v>18903346155</v>
          </cell>
          <cell r="P186" t="str">
            <v>正式工</v>
          </cell>
          <cell r="Q186" t="str">
            <v>间接人员</v>
          </cell>
          <cell r="R186" t="str">
            <v>王孟力</v>
          </cell>
        </row>
        <row r="187">
          <cell r="D187" t="str">
            <v>张庆雨</v>
          </cell>
          <cell r="E187" t="str">
            <v>设备维修</v>
          </cell>
          <cell r="F187" t="str">
            <v>130921196409110211</v>
          </cell>
          <cell r="G187" t="str">
            <v>√</v>
          </cell>
          <cell r="H187" t="str">
            <v>男</v>
          </cell>
          <cell r="I187" t="str">
            <v>汉</v>
          </cell>
          <cell r="J187" t="str">
            <v>已婚</v>
          </cell>
          <cell r="K187" t="str">
            <v>农业</v>
          </cell>
          <cell r="L187" t="str">
            <v>五险</v>
          </cell>
          <cell r="M187">
            <v>40878</v>
          </cell>
          <cell r="N187" t="str">
            <v>√</v>
          </cell>
          <cell r="O187" t="str">
            <v>15833786783</v>
          </cell>
          <cell r="P187" t="str">
            <v>正式工</v>
          </cell>
          <cell r="Q187" t="str">
            <v>间接人员</v>
          </cell>
          <cell r="R187" t="str">
            <v>王孟力</v>
          </cell>
        </row>
        <row r="188">
          <cell r="D188" t="str">
            <v>张泽</v>
          </cell>
          <cell r="E188" t="str">
            <v>弯管冲压保全</v>
          </cell>
          <cell r="F188" t="str">
            <v>130983199606255017</v>
          </cell>
          <cell r="G188" t="str">
            <v>√</v>
          </cell>
          <cell r="H188" t="str">
            <v>男</v>
          </cell>
          <cell r="I188" t="str">
            <v>汉</v>
          </cell>
          <cell r="J188" t="str">
            <v>未婚</v>
          </cell>
          <cell r="K188" t="str">
            <v>农业</v>
          </cell>
          <cell r="L188" t="str">
            <v>五险</v>
          </cell>
          <cell r="M188">
            <v>41293</v>
          </cell>
          <cell r="N188" t="str">
            <v>√</v>
          </cell>
          <cell r="O188" t="str">
            <v>13833796927</v>
          </cell>
          <cell r="P188" t="str">
            <v>正式工</v>
          </cell>
          <cell r="Q188" t="str">
            <v>间接人员</v>
          </cell>
          <cell r="R188" t="str">
            <v>王孟力</v>
          </cell>
        </row>
        <row r="189">
          <cell r="D189" t="str">
            <v>田增军</v>
          </cell>
          <cell r="E189" t="str">
            <v>焊接电泳保全</v>
          </cell>
          <cell r="F189" t="str">
            <v>132930197905100031</v>
          </cell>
          <cell r="G189" t="str">
            <v>√</v>
          </cell>
          <cell r="H189" t="str">
            <v>男</v>
          </cell>
          <cell r="I189" t="str">
            <v>汉</v>
          </cell>
          <cell r="J189" t="str">
            <v>已婚</v>
          </cell>
          <cell r="K189" t="str">
            <v>非农业</v>
          </cell>
          <cell r="L189" t="str">
            <v>五险</v>
          </cell>
          <cell r="M189">
            <v>43885</v>
          </cell>
          <cell r="N189" t="str">
            <v>√</v>
          </cell>
          <cell r="O189">
            <v>13833727887</v>
          </cell>
          <cell r="P189" t="str">
            <v>正式工</v>
          </cell>
          <cell r="Q189" t="str">
            <v>间接人员</v>
          </cell>
          <cell r="R189" t="str">
            <v>王孟力</v>
          </cell>
        </row>
        <row r="190">
          <cell r="D190" t="str">
            <v>薛维新</v>
          </cell>
          <cell r="E190" t="str">
            <v>发泡保全</v>
          </cell>
          <cell r="F190" t="str">
            <v>132526196510311052</v>
          </cell>
          <cell r="G190" t="str">
            <v>√</v>
          </cell>
          <cell r="H190" t="str">
            <v>男</v>
          </cell>
          <cell r="I190" t="str">
            <v>汉</v>
          </cell>
          <cell r="J190" t="str">
            <v>已婚</v>
          </cell>
          <cell r="K190" t="str">
            <v>农业</v>
          </cell>
          <cell r="L190" t="str">
            <v>北京</v>
          </cell>
          <cell r="M190">
            <v>43200</v>
          </cell>
          <cell r="N190" t="str">
            <v>√</v>
          </cell>
          <cell r="O190">
            <v>13522237752</v>
          </cell>
          <cell r="P190" t="str">
            <v>正式工</v>
          </cell>
          <cell r="Q190" t="str">
            <v>间接人员</v>
          </cell>
          <cell r="R190" t="str">
            <v>王孟力</v>
          </cell>
        </row>
        <row r="191">
          <cell r="D191" t="str">
            <v>闫建波</v>
          </cell>
          <cell r="E191" t="str">
            <v>工装维修</v>
          </cell>
          <cell r="F191" t="str">
            <v>130983198910183017</v>
          </cell>
          <cell r="G191" t="str">
            <v>√</v>
          </cell>
          <cell r="H191" t="str">
            <v>男</v>
          </cell>
          <cell r="I191" t="str">
            <v>汉</v>
          </cell>
          <cell r="J191" t="str">
            <v>已婚</v>
          </cell>
          <cell r="K191" t="str">
            <v>农业</v>
          </cell>
          <cell r="L191" t="str">
            <v>五险</v>
          </cell>
          <cell r="M191">
            <v>44293</v>
          </cell>
          <cell r="N191" t="str">
            <v>√</v>
          </cell>
          <cell r="O191">
            <v>13831730332</v>
          </cell>
          <cell r="P191" t="str">
            <v>正式工</v>
          </cell>
          <cell r="Q191" t="str">
            <v>间接人员</v>
          </cell>
          <cell r="R191" t="str">
            <v>王孟力</v>
          </cell>
        </row>
        <row r="192">
          <cell r="D192" t="str">
            <v>张长江</v>
          </cell>
          <cell r="E192" t="str">
            <v>工装维修</v>
          </cell>
          <cell r="F192" t="str">
            <v>13092419931114423X</v>
          </cell>
          <cell r="G192" t="str">
            <v>√</v>
          </cell>
          <cell r="H192" t="str">
            <v>男</v>
          </cell>
          <cell r="I192" t="str">
            <v>汉</v>
          </cell>
          <cell r="J192" t="str">
            <v>已婚</v>
          </cell>
          <cell r="K192" t="str">
            <v>农业</v>
          </cell>
          <cell r="L192" t="str">
            <v>五险</v>
          </cell>
          <cell r="M192">
            <v>44294</v>
          </cell>
          <cell r="N192" t="str">
            <v>√</v>
          </cell>
          <cell r="O192">
            <v>18931798712</v>
          </cell>
          <cell r="P192" t="str">
            <v>正式工</v>
          </cell>
          <cell r="Q192" t="str">
            <v>间接人员</v>
          </cell>
          <cell r="R192" t="str">
            <v>王孟力</v>
          </cell>
        </row>
        <row r="193">
          <cell r="D193" t="str">
            <v>王化涛</v>
          </cell>
          <cell r="E193" t="str">
            <v>电工</v>
          </cell>
          <cell r="F193" t="str">
            <v>132930199508040310</v>
          </cell>
          <cell r="G193" t="str">
            <v>√</v>
          </cell>
          <cell r="H193" t="str">
            <v>男</v>
          </cell>
          <cell r="I193" t="str">
            <v>汉</v>
          </cell>
          <cell r="J193" t="str">
            <v>已婚</v>
          </cell>
          <cell r="K193" t="str">
            <v>农业</v>
          </cell>
          <cell r="L193" t="str">
            <v>五险</v>
          </cell>
          <cell r="M193">
            <v>44558</v>
          </cell>
          <cell r="N193" t="str">
            <v>√</v>
          </cell>
          <cell r="O193" t="str">
            <v>17772654380</v>
          </cell>
          <cell r="P193" t="str">
            <v>正式工</v>
          </cell>
          <cell r="Q193" t="str">
            <v>间接人员</v>
          </cell>
          <cell r="R193" t="str">
            <v>王孟力</v>
          </cell>
        </row>
        <row r="194">
          <cell r="D194" t="str">
            <v>朱敬臣</v>
          </cell>
          <cell r="E194" t="str">
            <v>电工</v>
          </cell>
          <cell r="F194" t="str">
            <v>130929200201216631</v>
          </cell>
          <cell r="G194" t="str">
            <v>√</v>
          </cell>
          <cell r="H194" t="str">
            <v>男</v>
          </cell>
          <cell r="I194" t="str">
            <v>汉</v>
          </cell>
          <cell r="J194" t="str">
            <v>未婚</v>
          </cell>
          <cell r="K194" t="str">
            <v>农业</v>
          </cell>
          <cell r="L194" t="str">
            <v>五险</v>
          </cell>
          <cell r="M194">
            <v>44609</v>
          </cell>
          <cell r="N194" t="str">
            <v>√</v>
          </cell>
          <cell r="O194" t="str">
            <v>18630744053</v>
          </cell>
          <cell r="P194" t="str">
            <v>正式工</v>
          </cell>
          <cell r="Q194" t="str">
            <v>间接人员</v>
          </cell>
          <cell r="R194" t="str">
            <v>王孟力</v>
          </cell>
        </row>
        <row r="195">
          <cell r="D195" t="str">
            <v>姬胜阳</v>
          </cell>
          <cell r="E195" t="str">
            <v>冲压弯管车间班长</v>
          </cell>
          <cell r="F195" t="str">
            <v>130983199201222217</v>
          </cell>
          <cell r="G195" t="str">
            <v>√</v>
          </cell>
          <cell r="H195" t="str">
            <v>男</v>
          </cell>
          <cell r="I195" t="str">
            <v>汉</v>
          </cell>
          <cell r="J195" t="str">
            <v>已婚</v>
          </cell>
          <cell r="K195" t="str">
            <v>农业</v>
          </cell>
          <cell r="L195" t="str">
            <v>五险</v>
          </cell>
          <cell r="M195">
            <v>40953</v>
          </cell>
          <cell r="N195" t="str">
            <v>√</v>
          </cell>
          <cell r="O195" t="str">
            <v>15612771736</v>
          </cell>
          <cell r="P195" t="str">
            <v>正式工</v>
          </cell>
          <cell r="Q195" t="str">
            <v>间接人员</v>
          </cell>
          <cell r="R195" t="str">
            <v>姬胜阳</v>
          </cell>
        </row>
        <row r="196">
          <cell r="D196" t="str">
            <v>王祥</v>
          </cell>
          <cell r="E196" t="str">
            <v>冲压工</v>
          </cell>
          <cell r="F196" t="str">
            <v>130983199302141619</v>
          </cell>
          <cell r="G196" t="str">
            <v>√</v>
          </cell>
          <cell r="H196" t="str">
            <v>男</v>
          </cell>
          <cell r="I196" t="str">
            <v>汉</v>
          </cell>
          <cell r="J196" t="str">
            <v>已婚</v>
          </cell>
          <cell r="K196" t="str">
            <v>农业</v>
          </cell>
          <cell r="L196" t="str">
            <v>五险</v>
          </cell>
          <cell r="M196">
            <v>42809</v>
          </cell>
          <cell r="N196" t="str">
            <v>√</v>
          </cell>
          <cell r="O196" t="str">
            <v>13785771313</v>
          </cell>
          <cell r="P196" t="str">
            <v>正式工</v>
          </cell>
          <cell r="Q196" t="str">
            <v>直接人员</v>
          </cell>
          <cell r="R196" t="str">
            <v>姬胜阳</v>
          </cell>
        </row>
        <row r="197">
          <cell r="D197" t="str">
            <v>刘刚</v>
          </cell>
          <cell r="E197" t="str">
            <v>模具维修</v>
          </cell>
          <cell r="F197" t="str">
            <v>130983199004065013</v>
          </cell>
          <cell r="G197" t="str">
            <v>√</v>
          </cell>
          <cell r="H197" t="str">
            <v>男</v>
          </cell>
          <cell r="I197" t="str">
            <v>汉</v>
          </cell>
          <cell r="J197" t="str">
            <v>已婚</v>
          </cell>
          <cell r="K197" t="str">
            <v>农业</v>
          </cell>
          <cell r="L197" t="str">
            <v>五险</v>
          </cell>
          <cell r="M197">
            <v>44618</v>
          </cell>
          <cell r="N197" t="str">
            <v>√</v>
          </cell>
          <cell r="O197" t="str">
            <v>15132702361</v>
          </cell>
          <cell r="P197" t="str">
            <v>正式工</v>
          </cell>
          <cell r="Q197" t="str">
            <v>直接人员</v>
          </cell>
          <cell r="R197" t="str">
            <v>姬胜阳</v>
          </cell>
        </row>
        <row r="198">
          <cell r="D198" t="str">
            <v>王宝俊</v>
          </cell>
          <cell r="E198" t="str">
            <v>模具维修钳工</v>
          </cell>
          <cell r="F198" t="str">
            <v>130925198506255812</v>
          </cell>
          <cell r="G198" t="str">
            <v>√</v>
          </cell>
          <cell r="H198" t="str">
            <v>男</v>
          </cell>
          <cell r="I198" t="str">
            <v>汉</v>
          </cell>
          <cell r="J198" t="str">
            <v>已婚</v>
          </cell>
          <cell r="K198" t="str">
            <v>农业</v>
          </cell>
          <cell r="L198" t="str">
            <v>五险</v>
          </cell>
          <cell r="M198">
            <v>44665</v>
          </cell>
          <cell r="N198" t="str">
            <v>√</v>
          </cell>
          <cell r="O198">
            <v>18503178609</v>
          </cell>
          <cell r="P198" t="str">
            <v>正式工</v>
          </cell>
          <cell r="Q198" t="str">
            <v>直接人员</v>
          </cell>
          <cell r="R198" t="str">
            <v>姬胜阳</v>
          </cell>
        </row>
        <row r="199">
          <cell r="D199" t="str">
            <v>邓福源</v>
          </cell>
          <cell r="E199" t="str">
            <v>模具维修钳工</v>
          </cell>
          <cell r="F199" t="str">
            <v>130983198402171618</v>
          </cell>
          <cell r="G199" t="str">
            <v>√</v>
          </cell>
          <cell r="H199" t="str">
            <v>男</v>
          </cell>
          <cell r="I199" t="str">
            <v>汉</v>
          </cell>
          <cell r="J199" t="str">
            <v>已婚</v>
          </cell>
          <cell r="K199" t="str">
            <v>农业</v>
          </cell>
          <cell r="L199" t="str">
            <v>五险</v>
          </cell>
          <cell r="M199">
            <v>44704</v>
          </cell>
          <cell r="N199" t="str">
            <v>√</v>
          </cell>
          <cell r="O199" t="str">
            <v>13831777497</v>
          </cell>
          <cell r="P199" t="str">
            <v>正式工</v>
          </cell>
          <cell r="Q199" t="str">
            <v>直接人员</v>
          </cell>
          <cell r="R199" t="str">
            <v>姬胜阳</v>
          </cell>
        </row>
        <row r="200">
          <cell r="D200" t="str">
            <v>于正军</v>
          </cell>
          <cell r="E200" t="str">
            <v>辅工</v>
          </cell>
          <cell r="F200" t="str">
            <v>132930197707191817</v>
          </cell>
          <cell r="G200" t="str">
            <v>√</v>
          </cell>
          <cell r="H200" t="str">
            <v>男</v>
          </cell>
          <cell r="I200" t="str">
            <v>汉</v>
          </cell>
          <cell r="J200" t="str">
            <v>已婚</v>
          </cell>
          <cell r="K200" t="str">
            <v>农业</v>
          </cell>
          <cell r="L200" t="str">
            <v>五险</v>
          </cell>
          <cell r="M200">
            <v>43038</v>
          </cell>
          <cell r="N200" t="str">
            <v>√</v>
          </cell>
          <cell r="O200" t="str">
            <v>18831716162</v>
          </cell>
          <cell r="P200" t="str">
            <v>正式工</v>
          </cell>
          <cell r="Q200" t="str">
            <v>直接人员</v>
          </cell>
          <cell r="R200" t="str">
            <v>姬胜阳</v>
          </cell>
        </row>
        <row r="201">
          <cell r="D201" t="str">
            <v>梁国敏</v>
          </cell>
          <cell r="E201" t="str">
            <v>辅工</v>
          </cell>
          <cell r="F201" t="str">
            <v>132930198203022838</v>
          </cell>
          <cell r="G201" t="str">
            <v>√</v>
          </cell>
          <cell r="H201" t="str">
            <v>男</v>
          </cell>
          <cell r="I201" t="str">
            <v>汉</v>
          </cell>
          <cell r="J201" t="str">
            <v>未婚</v>
          </cell>
          <cell r="K201" t="str">
            <v>农业</v>
          </cell>
          <cell r="L201" t="str">
            <v>五险</v>
          </cell>
          <cell r="M201">
            <v>43049</v>
          </cell>
          <cell r="N201" t="str">
            <v>√</v>
          </cell>
          <cell r="O201" t="str">
            <v>15630750557</v>
          </cell>
          <cell r="P201" t="str">
            <v>正式工</v>
          </cell>
          <cell r="Q201" t="str">
            <v>直接人员</v>
          </cell>
          <cell r="R201" t="str">
            <v>姬胜阳</v>
          </cell>
        </row>
        <row r="202">
          <cell r="D202" t="str">
            <v>王滨</v>
          </cell>
          <cell r="E202" t="str">
            <v>冲压工</v>
          </cell>
          <cell r="F202" t="str">
            <v>132930197803071815</v>
          </cell>
          <cell r="G202" t="str">
            <v>√</v>
          </cell>
          <cell r="H202" t="str">
            <v>男</v>
          </cell>
          <cell r="I202" t="str">
            <v>汉</v>
          </cell>
          <cell r="J202" t="str">
            <v>已婚</v>
          </cell>
          <cell r="K202" t="str">
            <v>农业</v>
          </cell>
          <cell r="L202" t="str">
            <v>五险</v>
          </cell>
          <cell r="M202">
            <v>41334</v>
          </cell>
          <cell r="N202" t="str">
            <v>√</v>
          </cell>
          <cell r="O202" t="str">
            <v>13784702220</v>
          </cell>
          <cell r="P202" t="str">
            <v>正式工</v>
          </cell>
          <cell r="Q202" t="str">
            <v>直接人员</v>
          </cell>
          <cell r="R202" t="str">
            <v>姬胜阳</v>
          </cell>
        </row>
        <row r="203">
          <cell r="D203" t="str">
            <v>董凤海</v>
          </cell>
          <cell r="E203" t="str">
            <v>冲压工</v>
          </cell>
          <cell r="F203" t="str">
            <v>232622197602272618</v>
          </cell>
          <cell r="G203" t="str">
            <v>√</v>
          </cell>
          <cell r="H203" t="str">
            <v>男</v>
          </cell>
          <cell r="I203" t="str">
            <v>汉</v>
          </cell>
          <cell r="J203" t="str">
            <v>未婚</v>
          </cell>
          <cell r="K203" t="str">
            <v>农业</v>
          </cell>
          <cell r="L203" t="str">
            <v>五险</v>
          </cell>
          <cell r="M203">
            <v>41383</v>
          </cell>
          <cell r="N203" t="str">
            <v>√</v>
          </cell>
          <cell r="O203" t="str">
            <v>13127322079</v>
          </cell>
          <cell r="P203" t="str">
            <v>正式工</v>
          </cell>
          <cell r="Q203" t="str">
            <v>直接人员</v>
          </cell>
          <cell r="R203" t="str">
            <v>姬胜阳</v>
          </cell>
        </row>
        <row r="204">
          <cell r="D204" t="str">
            <v>崔永文</v>
          </cell>
          <cell r="E204" t="str">
            <v>冲压工</v>
          </cell>
          <cell r="F204" t="str">
            <v>132930199410102835</v>
          </cell>
          <cell r="G204" t="str">
            <v>√</v>
          </cell>
          <cell r="H204" t="str">
            <v>男</v>
          </cell>
          <cell r="I204" t="str">
            <v>汉</v>
          </cell>
          <cell r="J204" t="str">
            <v>未婚</v>
          </cell>
          <cell r="K204" t="str">
            <v>农业</v>
          </cell>
          <cell r="L204" t="str">
            <v>五险</v>
          </cell>
          <cell r="M204">
            <v>42711</v>
          </cell>
          <cell r="N204" t="str">
            <v>√</v>
          </cell>
          <cell r="O204" t="str">
            <v>15075758234</v>
          </cell>
          <cell r="P204" t="str">
            <v>正式工</v>
          </cell>
          <cell r="Q204" t="str">
            <v>直接人员</v>
          </cell>
          <cell r="R204" t="str">
            <v>姬胜阳</v>
          </cell>
        </row>
        <row r="205">
          <cell r="D205" t="str">
            <v>赵卫</v>
          </cell>
          <cell r="E205" t="str">
            <v>冲压工</v>
          </cell>
          <cell r="F205" t="str">
            <v>130983199405053718</v>
          </cell>
          <cell r="G205" t="str">
            <v>√</v>
          </cell>
          <cell r="H205" t="str">
            <v>男</v>
          </cell>
          <cell r="I205" t="str">
            <v>汉</v>
          </cell>
          <cell r="J205" t="str">
            <v>未婚</v>
          </cell>
          <cell r="K205" t="str">
            <v>农业</v>
          </cell>
          <cell r="L205" t="str">
            <v>五险</v>
          </cell>
          <cell r="M205">
            <v>44260</v>
          </cell>
          <cell r="N205" t="str">
            <v>√</v>
          </cell>
          <cell r="O205">
            <v>19933757699</v>
          </cell>
          <cell r="P205" t="str">
            <v>正式工</v>
          </cell>
          <cell r="Q205" t="str">
            <v>直接人员</v>
          </cell>
          <cell r="R205" t="str">
            <v>姬胜阳</v>
          </cell>
        </row>
        <row r="206">
          <cell r="D206" t="str">
            <v>范丙星</v>
          </cell>
          <cell r="E206" t="str">
            <v>冲压工</v>
          </cell>
          <cell r="F206" t="str">
            <v>130983199104105537</v>
          </cell>
          <cell r="G206" t="str">
            <v>√</v>
          </cell>
          <cell r="H206" t="str">
            <v>男</v>
          </cell>
          <cell r="I206" t="str">
            <v>汉</v>
          </cell>
          <cell r="J206" t="str">
            <v>已婚</v>
          </cell>
          <cell r="K206" t="str">
            <v>农业</v>
          </cell>
          <cell r="L206" t="str">
            <v>五险</v>
          </cell>
          <cell r="M206">
            <v>41415</v>
          </cell>
          <cell r="N206" t="str">
            <v>√</v>
          </cell>
          <cell r="O206" t="str">
            <v>15630756566</v>
          </cell>
          <cell r="P206" t="str">
            <v>正式工</v>
          </cell>
          <cell r="Q206" t="str">
            <v>直接人员</v>
          </cell>
          <cell r="R206" t="str">
            <v>姬胜阳</v>
          </cell>
        </row>
        <row r="207">
          <cell r="D207" t="str">
            <v>陈月涛</v>
          </cell>
          <cell r="E207" t="str">
            <v>冲压工</v>
          </cell>
          <cell r="F207" t="str">
            <v>132930198112282239</v>
          </cell>
          <cell r="G207" t="str">
            <v>√</v>
          </cell>
          <cell r="H207" t="str">
            <v>男</v>
          </cell>
          <cell r="I207" t="str">
            <v>汉</v>
          </cell>
          <cell r="J207" t="str">
            <v>已婚</v>
          </cell>
          <cell r="K207" t="str">
            <v>农业</v>
          </cell>
          <cell r="L207" t="str">
            <v>五险</v>
          </cell>
          <cell r="M207">
            <v>40809</v>
          </cell>
          <cell r="N207" t="str">
            <v>√</v>
          </cell>
          <cell r="O207" t="str">
            <v>13363172182</v>
          </cell>
          <cell r="P207" t="str">
            <v>正式工</v>
          </cell>
          <cell r="Q207" t="str">
            <v>直接人员</v>
          </cell>
          <cell r="R207" t="str">
            <v>姬胜阳</v>
          </cell>
        </row>
        <row r="208">
          <cell r="D208" t="str">
            <v>王先平</v>
          </cell>
          <cell r="E208" t="str">
            <v>冲压工</v>
          </cell>
          <cell r="F208" t="str">
            <v>230231199402132030</v>
          </cell>
          <cell r="G208" t="str">
            <v>√</v>
          </cell>
          <cell r="H208" t="str">
            <v>男</v>
          </cell>
          <cell r="I208" t="str">
            <v>汉</v>
          </cell>
          <cell r="J208" t="str">
            <v>未婚</v>
          </cell>
          <cell r="K208" t="str">
            <v>农业</v>
          </cell>
          <cell r="L208" t="str">
            <v>五险</v>
          </cell>
          <cell r="M208">
            <v>44501</v>
          </cell>
          <cell r="N208" t="str">
            <v>√</v>
          </cell>
          <cell r="O208" t="str">
            <v>17667746213</v>
          </cell>
          <cell r="P208" t="str">
            <v>正式工</v>
          </cell>
          <cell r="Q208" t="str">
            <v>直接人员</v>
          </cell>
          <cell r="R208" t="str">
            <v>姬胜阳</v>
          </cell>
        </row>
        <row r="209">
          <cell r="D209" t="str">
            <v>蒋云浩</v>
          </cell>
          <cell r="E209" t="str">
            <v>冲压工</v>
          </cell>
          <cell r="F209" t="str">
            <v>130924198510143534</v>
          </cell>
          <cell r="G209" t="str">
            <v>√</v>
          </cell>
          <cell r="H209" t="str">
            <v>男</v>
          </cell>
          <cell r="I209" t="str">
            <v>汉</v>
          </cell>
          <cell r="J209" t="str">
            <v>已婚</v>
          </cell>
          <cell r="K209" t="str">
            <v>农业</v>
          </cell>
          <cell r="L209" t="str">
            <v>五险</v>
          </cell>
          <cell r="M209">
            <v>44502</v>
          </cell>
          <cell r="N209" t="str">
            <v>√</v>
          </cell>
          <cell r="O209" t="str">
            <v>15127733080</v>
          </cell>
          <cell r="P209" t="str">
            <v>正式工</v>
          </cell>
          <cell r="Q209" t="str">
            <v>直接人员</v>
          </cell>
          <cell r="R209" t="str">
            <v>姬胜阳</v>
          </cell>
        </row>
        <row r="210">
          <cell r="D210" t="str">
            <v>于型淼</v>
          </cell>
          <cell r="E210" t="str">
            <v>冲压工</v>
          </cell>
          <cell r="F210" t="str">
            <v>132930199201233513</v>
          </cell>
          <cell r="G210" t="str">
            <v>√</v>
          </cell>
          <cell r="H210" t="str">
            <v>男</v>
          </cell>
          <cell r="I210" t="str">
            <v>汉</v>
          </cell>
          <cell r="J210" t="str">
            <v>已婚</v>
          </cell>
          <cell r="K210" t="str">
            <v>农业</v>
          </cell>
          <cell r="L210" t="str">
            <v>五险</v>
          </cell>
          <cell r="M210">
            <v>44508</v>
          </cell>
          <cell r="N210" t="str">
            <v>√</v>
          </cell>
          <cell r="O210" t="str">
            <v>13343178405</v>
          </cell>
          <cell r="P210" t="str">
            <v>正式工</v>
          </cell>
          <cell r="Q210" t="str">
            <v>直接人员</v>
          </cell>
          <cell r="R210" t="str">
            <v>姬胜阳</v>
          </cell>
        </row>
        <row r="211">
          <cell r="D211" t="str">
            <v>于代弟</v>
          </cell>
          <cell r="E211" t="str">
            <v>冲压工</v>
          </cell>
          <cell r="F211" t="str">
            <v>132930197512041827</v>
          </cell>
          <cell r="G211" t="str">
            <v>√</v>
          </cell>
          <cell r="H211" t="str">
            <v>女</v>
          </cell>
          <cell r="I211" t="str">
            <v>汉</v>
          </cell>
          <cell r="J211" t="str">
            <v>已婚</v>
          </cell>
          <cell r="K211" t="str">
            <v>农业</v>
          </cell>
          <cell r="L211" t="str">
            <v>五险</v>
          </cell>
          <cell r="M211">
            <v>41228</v>
          </cell>
          <cell r="N211" t="str">
            <v>√</v>
          </cell>
          <cell r="O211" t="str">
            <v>13473177655</v>
          </cell>
          <cell r="P211" t="str">
            <v>正式工</v>
          </cell>
          <cell r="Q211" t="str">
            <v>直接人员</v>
          </cell>
          <cell r="R211" t="str">
            <v>姬胜阳</v>
          </cell>
        </row>
        <row r="212">
          <cell r="D212" t="str">
            <v>范淑菁</v>
          </cell>
          <cell r="E212" t="str">
            <v>冲压工</v>
          </cell>
          <cell r="F212" t="str">
            <v>132930197411160923</v>
          </cell>
          <cell r="G212" t="str">
            <v>√</v>
          </cell>
          <cell r="H212" t="str">
            <v>女</v>
          </cell>
          <cell r="I212" t="str">
            <v>汉</v>
          </cell>
          <cell r="J212" t="str">
            <v>已婚</v>
          </cell>
          <cell r="K212" t="str">
            <v>非农业</v>
          </cell>
          <cell r="L212" t="str">
            <v>五险</v>
          </cell>
          <cell r="M212">
            <v>41502</v>
          </cell>
          <cell r="N212" t="str">
            <v>√</v>
          </cell>
          <cell r="O212" t="str">
            <v>15128731685</v>
          </cell>
          <cell r="P212" t="str">
            <v>正式工</v>
          </cell>
          <cell r="Q212" t="str">
            <v>直接人员</v>
          </cell>
          <cell r="R212" t="str">
            <v>姬胜阳</v>
          </cell>
        </row>
        <row r="213">
          <cell r="D213" t="str">
            <v>郭瑞超</v>
          </cell>
          <cell r="E213" t="str">
            <v>冲压工</v>
          </cell>
          <cell r="F213" t="str">
            <v>130983199610081419</v>
          </cell>
          <cell r="G213" t="str">
            <v>√</v>
          </cell>
          <cell r="H213" t="str">
            <v>男</v>
          </cell>
          <cell r="I213" t="str">
            <v>汉</v>
          </cell>
          <cell r="J213" t="str">
            <v>未婚</v>
          </cell>
          <cell r="K213" t="str">
            <v>农业</v>
          </cell>
          <cell r="L213" t="str">
            <v>五险</v>
          </cell>
          <cell r="M213">
            <v>44601</v>
          </cell>
          <cell r="N213" t="str">
            <v>√</v>
          </cell>
          <cell r="O213" t="str">
            <v>18331755126</v>
          </cell>
          <cell r="P213" t="str">
            <v>正式工</v>
          </cell>
          <cell r="Q213" t="str">
            <v>直接人员</v>
          </cell>
          <cell r="R213" t="str">
            <v>姬胜阳</v>
          </cell>
        </row>
        <row r="214">
          <cell r="D214" t="str">
            <v>白华庚</v>
          </cell>
          <cell r="E214" t="str">
            <v>冲压工</v>
          </cell>
          <cell r="F214" t="str">
            <v>130983199203102219</v>
          </cell>
          <cell r="G214" t="str">
            <v>√</v>
          </cell>
          <cell r="H214" t="str">
            <v>男</v>
          </cell>
          <cell r="I214" t="str">
            <v>汉</v>
          </cell>
          <cell r="J214" t="str">
            <v>已婚</v>
          </cell>
          <cell r="K214" t="str">
            <v>农业</v>
          </cell>
          <cell r="L214" t="str">
            <v>五险</v>
          </cell>
          <cell r="M214">
            <v>44566</v>
          </cell>
          <cell r="N214" t="str">
            <v>√</v>
          </cell>
          <cell r="O214">
            <v>18630111914</v>
          </cell>
          <cell r="P214" t="str">
            <v>正式工</v>
          </cell>
          <cell r="Q214" t="str">
            <v>直接人员</v>
          </cell>
          <cell r="R214" t="str">
            <v>姬胜阳</v>
          </cell>
        </row>
        <row r="215">
          <cell r="D215" t="str">
            <v>邓雪</v>
          </cell>
          <cell r="E215" t="str">
            <v>冲压工</v>
          </cell>
          <cell r="F215" t="str">
            <v>130983198403101638</v>
          </cell>
          <cell r="G215" t="str">
            <v>√</v>
          </cell>
          <cell r="H215" t="str">
            <v>男</v>
          </cell>
          <cell r="I215" t="str">
            <v>汉</v>
          </cell>
          <cell r="J215" t="str">
            <v>已婚</v>
          </cell>
          <cell r="K215" t="str">
            <v>农业</v>
          </cell>
          <cell r="L215" t="str">
            <v>五险</v>
          </cell>
          <cell r="M215">
            <v>40491</v>
          </cell>
          <cell r="N215" t="str">
            <v>√</v>
          </cell>
          <cell r="O215" t="str">
            <v>15030700994</v>
          </cell>
          <cell r="P215" t="str">
            <v>正式工</v>
          </cell>
          <cell r="Q215" t="str">
            <v>直接人员</v>
          </cell>
          <cell r="R215" t="str">
            <v>姬胜阳</v>
          </cell>
        </row>
        <row r="216">
          <cell r="D216" t="str">
            <v>易春凤</v>
          </cell>
          <cell r="E216" t="str">
            <v>冲压工</v>
          </cell>
          <cell r="F216" t="str">
            <v>132930197601291422</v>
          </cell>
          <cell r="G216" t="str">
            <v>√</v>
          </cell>
          <cell r="H216" t="str">
            <v>女</v>
          </cell>
          <cell r="I216" t="str">
            <v>汉</v>
          </cell>
          <cell r="J216" t="str">
            <v>已婚</v>
          </cell>
          <cell r="K216" t="str">
            <v>农业</v>
          </cell>
          <cell r="L216" t="str">
            <v>五险</v>
          </cell>
          <cell r="M216">
            <v>44537</v>
          </cell>
          <cell r="N216" t="str">
            <v>√</v>
          </cell>
          <cell r="O216">
            <v>16630739448</v>
          </cell>
          <cell r="P216" t="str">
            <v>正式工</v>
          </cell>
          <cell r="Q216" t="str">
            <v>直接人员</v>
          </cell>
          <cell r="R216" t="str">
            <v>姬胜阳</v>
          </cell>
        </row>
        <row r="217">
          <cell r="D217" t="str">
            <v>刘建海</v>
          </cell>
          <cell r="E217" t="str">
            <v>冲压工</v>
          </cell>
          <cell r="F217" t="str">
            <v>130924199905020533</v>
          </cell>
          <cell r="G217" t="str">
            <v>√</v>
          </cell>
          <cell r="H217" t="str">
            <v>男</v>
          </cell>
          <cell r="I217" t="str">
            <v>汉</v>
          </cell>
          <cell r="J217" t="str">
            <v>未婚</v>
          </cell>
          <cell r="K217" t="str">
            <v>农业</v>
          </cell>
          <cell r="L217" t="str">
            <v>五险</v>
          </cell>
          <cell r="M217">
            <v>44686</v>
          </cell>
          <cell r="N217" t="str">
            <v>√</v>
          </cell>
          <cell r="O217">
            <v>15713179616</v>
          </cell>
          <cell r="P217" t="str">
            <v>正式工</v>
          </cell>
          <cell r="Q217" t="str">
            <v>直接人员</v>
          </cell>
          <cell r="R217" t="str">
            <v>姬胜阳</v>
          </cell>
        </row>
        <row r="218">
          <cell r="D218" t="str">
            <v>王建国</v>
          </cell>
          <cell r="E218" t="str">
            <v>冲压工</v>
          </cell>
          <cell r="F218" t="str">
            <v>130924198201294216</v>
          </cell>
          <cell r="G218" t="str">
            <v>√</v>
          </cell>
          <cell r="H218" t="str">
            <v>男</v>
          </cell>
          <cell r="I218" t="str">
            <v>汉</v>
          </cell>
          <cell r="J218" t="str">
            <v>离异</v>
          </cell>
          <cell r="K218" t="str">
            <v>农业</v>
          </cell>
          <cell r="L218" t="str">
            <v>五险</v>
          </cell>
          <cell r="M218">
            <v>44709</v>
          </cell>
          <cell r="N218" t="str">
            <v>√</v>
          </cell>
          <cell r="O218" t="str">
            <v>13512905187</v>
          </cell>
          <cell r="P218" t="str">
            <v>正式工</v>
          </cell>
          <cell r="Q218" t="str">
            <v>直接人员</v>
          </cell>
          <cell r="R218" t="str">
            <v>姬胜阳</v>
          </cell>
        </row>
        <row r="219">
          <cell r="D219" t="str">
            <v>孙建华</v>
          </cell>
          <cell r="E219" t="str">
            <v>冲压工</v>
          </cell>
          <cell r="F219" t="str">
            <v>132930197603060310</v>
          </cell>
          <cell r="G219" t="str">
            <v>√</v>
          </cell>
          <cell r="H219" t="str">
            <v>男</v>
          </cell>
          <cell r="I219" t="str">
            <v>汉</v>
          </cell>
          <cell r="J219" t="str">
            <v>已婚</v>
          </cell>
          <cell r="K219" t="str">
            <v>农业</v>
          </cell>
          <cell r="L219" t="str">
            <v>五险</v>
          </cell>
          <cell r="M219">
            <v>44741</v>
          </cell>
          <cell r="N219" t="str">
            <v>√</v>
          </cell>
          <cell r="O219" t="str">
            <v>15632742100</v>
          </cell>
          <cell r="P219" t="str">
            <v>正式工</v>
          </cell>
          <cell r="Q219" t="str">
            <v>直接人员</v>
          </cell>
          <cell r="R219" t="str">
            <v>姬胜阳</v>
          </cell>
        </row>
        <row r="220">
          <cell r="D220" t="str">
            <v>马立升</v>
          </cell>
          <cell r="E220" t="str">
            <v>冲压工</v>
          </cell>
          <cell r="F220" t="str">
            <v>130983199901013715</v>
          </cell>
          <cell r="G220" t="str">
            <v>√</v>
          </cell>
          <cell r="H220" t="str">
            <v>男</v>
          </cell>
          <cell r="I220" t="str">
            <v>汉</v>
          </cell>
          <cell r="J220" t="str">
            <v>未婚</v>
          </cell>
          <cell r="K220" t="str">
            <v>农业</v>
          </cell>
          <cell r="L220" t="str">
            <v>五险</v>
          </cell>
          <cell r="M220">
            <v>44741</v>
          </cell>
          <cell r="N220" t="str">
            <v>√</v>
          </cell>
          <cell r="O220" t="str">
            <v>13011423609</v>
          </cell>
          <cell r="P220" t="str">
            <v>正式工</v>
          </cell>
          <cell r="Q220" t="str">
            <v>直接人员</v>
          </cell>
          <cell r="R220" t="str">
            <v>姬胜阳</v>
          </cell>
        </row>
        <row r="221">
          <cell r="D221" t="str">
            <v>张之良</v>
          </cell>
          <cell r="E221" t="str">
            <v>冲压工</v>
          </cell>
          <cell r="F221" t="str">
            <v>130983199008022010</v>
          </cell>
          <cell r="G221" t="str">
            <v>√</v>
          </cell>
          <cell r="H221" t="str">
            <v>男</v>
          </cell>
          <cell r="I221" t="str">
            <v>汉</v>
          </cell>
          <cell r="J221" t="str">
            <v>已婚</v>
          </cell>
          <cell r="K221" t="str">
            <v>农业</v>
          </cell>
          <cell r="L221" t="str">
            <v>五险</v>
          </cell>
          <cell r="M221">
            <v>44762</v>
          </cell>
          <cell r="N221" t="str">
            <v>√</v>
          </cell>
          <cell r="O221">
            <v>15720336802</v>
          </cell>
          <cell r="P221" t="str">
            <v>正式工</v>
          </cell>
          <cell r="Q221" t="str">
            <v>直接人员</v>
          </cell>
          <cell r="R221" t="str">
            <v>姬胜阳</v>
          </cell>
        </row>
        <row r="222">
          <cell r="D222" t="str">
            <v>徐小战</v>
          </cell>
          <cell r="E222" t="str">
            <v>冲压工</v>
          </cell>
          <cell r="F222" t="str">
            <v>130924197808214222</v>
          </cell>
          <cell r="G222" t="str">
            <v>√</v>
          </cell>
          <cell r="H222" t="str">
            <v>女</v>
          </cell>
          <cell r="I222" t="str">
            <v>汉</v>
          </cell>
          <cell r="J222" t="str">
            <v>已婚</v>
          </cell>
          <cell r="K222" t="str">
            <v>农业</v>
          </cell>
          <cell r="L222" t="str">
            <v>五险</v>
          </cell>
          <cell r="M222">
            <v>44762</v>
          </cell>
          <cell r="N222" t="str">
            <v>√</v>
          </cell>
          <cell r="O222">
            <v>18132292687</v>
          </cell>
          <cell r="P222" t="str">
            <v>正式工</v>
          </cell>
          <cell r="Q222" t="str">
            <v>直接人员</v>
          </cell>
          <cell r="R222" t="str">
            <v>姬胜阳</v>
          </cell>
        </row>
        <row r="223">
          <cell r="D223" t="str">
            <v>魏建雄</v>
          </cell>
          <cell r="E223" t="str">
            <v>冲压工</v>
          </cell>
          <cell r="F223" t="str">
            <v>130983199606105334</v>
          </cell>
          <cell r="G223" t="str">
            <v>√</v>
          </cell>
          <cell r="H223" t="str">
            <v>男</v>
          </cell>
          <cell r="I223" t="str">
            <v>汉</v>
          </cell>
          <cell r="J223" t="str">
            <v>已婚</v>
          </cell>
          <cell r="K223" t="str">
            <v>非农业</v>
          </cell>
          <cell r="L223" t="str">
            <v>五险</v>
          </cell>
          <cell r="M223">
            <v>44768</v>
          </cell>
          <cell r="N223" t="str">
            <v/>
          </cell>
          <cell r="O223">
            <v>16630709030</v>
          </cell>
          <cell r="P223" t="str">
            <v>正式工</v>
          </cell>
          <cell r="Q223" t="str">
            <v>直接人员</v>
          </cell>
          <cell r="R223" t="str">
            <v>姬胜阳</v>
          </cell>
        </row>
        <row r="224">
          <cell r="D224" t="str">
            <v>李洪月</v>
          </cell>
          <cell r="E224" t="str">
            <v>冲压工</v>
          </cell>
          <cell r="F224" t="str">
            <v>132931197009043338</v>
          </cell>
          <cell r="G224" t="str">
            <v>√</v>
          </cell>
          <cell r="H224" t="str">
            <v>男</v>
          </cell>
          <cell r="I224" t="str">
            <v>汉</v>
          </cell>
          <cell r="J224" t="str">
            <v>已婚</v>
          </cell>
          <cell r="K224" t="str">
            <v>农业</v>
          </cell>
          <cell r="L224" t="str">
            <v>五险</v>
          </cell>
          <cell r="M224">
            <v>44768</v>
          </cell>
          <cell r="N224" t="str">
            <v/>
          </cell>
          <cell r="O224">
            <v>16631778198</v>
          </cell>
          <cell r="P224" t="str">
            <v>正式工</v>
          </cell>
          <cell r="Q224" t="str">
            <v>直接人员</v>
          </cell>
          <cell r="R224" t="str">
            <v>姬胜阳</v>
          </cell>
        </row>
        <row r="225">
          <cell r="D225" t="str">
            <v>崔树田</v>
          </cell>
          <cell r="E225" t="str">
            <v>冲压工</v>
          </cell>
          <cell r="F225" t="str">
            <v>132930197607050072</v>
          </cell>
          <cell r="G225" t="str">
            <v>√</v>
          </cell>
          <cell r="H225" t="str">
            <v>男</v>
          </cell>
          <cell r="I225" t="str">
            <v>汉</v>
          </cell>
          <cell r="J225" t="str">
            <v>已婚</v>
          </cell>
          <cell r="K225" t="str">
            <v>农业</v>
          </cell>
          <cell r="L225" t="str">
            <v>五险</v>
          </cell>
          <cell r="M225">
            <v>44765</v>
          </cell>
          <cell r="N225" t="str">
            <v>√</v>
          </cell>
          <cell r="O225">
            <v>15931736060</v>
          </cell>
          <cell r="P225" t="str">
            <v>正式工</v>
          </cell>
          <cell r="Q225" t="str">
            <v>直接人员</v>
          </cell>
          <cell r="R225" t="str">
            <v>姬胜阳</v>
          </cell>
        </row>
        <row r="226">
          <cell r="D226" t="str">
            <v>冯志林</v>
          </cell>
          <cell r="E226" t="str">
            <v>冲压工</v>
          </cell>
          <cell r="F226" t="str">
            <v>132930199207203331</v>
          </cell>
          <cell r="G226" t="str">
            <v>√</v>
          </cell>
          <cell r="H226" t="str">
            <v>男</v>
          </cell>
          <cell r="I226" t="str">
            <v>汉</v>
          </cell>
          <cell r="J226" t="str">
            <v>已婚</v>
          </cell>
          <cell r="K226" t="str">
            <v>农业</v>
          </cell>
          <cell r="L226" t="str">
            <v>五险</v>
          </cell>
          <cell r="M226">
            <v>44768</v>
          </cell>
          <cell r="N226" t="str">
            <v/>
          </cell>
          <cell r="O226">
            <v>15028620091</v>
          </cell>
          <cell r="P226" t="str">
            <v>正式工</v>
          </cell>
          <cell r="Q226" t="str">
            <v>直接人员</v>
          </cell>
          <cell r="R226" t="str">
            <v>姬胜阳</v>
          </cell>
        </row>
        <row r="227">
          <cell r="D227" t="str">
            <v>高山</v>
          </cell>
          <cell r="E227" t="str">
            <v>冲压工</v>
          </cell>
          <cell r="F227" t="str">
            <v>532522197908131821</v>
          </cell>
          <cell r="G227" t="str">
            <v>√</v>
          </cell>
          <cell r="H227" t="str">
            <v>女</v>
          </cell>
          <cell r="I227" t="str">
            <v>汉</v>
          </cell>
          <cell r="J227" t="str">
            <v>已婚</v>
          </cell>
          <cell r="K227" t="str">
            <v>农业</v>
          </cell>
          <cell r="L227" t="str">
            <v>五险</v>
          </cell>
          <cell r="M227">
            <v>44378</v>
          </cell>
          <cell r="N227" t="str">
            <v>√</v>
          </cell>
          <cell r="O227" t="str">
            <v>15632788027</v>
          </cell>
          <cell r="P227" t="str">
            <v>正式工</v>
          </cell>
          <cell r="Q227" t="str">
            <v>直接人员</v>
          </cell>
          <cell r="R227" t="str">
            <v>姬胜阳</v>
          </cell>
        </row>
        <row r="228">
          <cell r="D228" t="str">
            <v>窦丽华</v>
          </cell>
          <cell r="E228" t="str">
            <v>冲压工</v>
          </cell>
          <cell r="F228" t="str">
            <v>13092619860625002X</v>
          </cell>
          <cell r="G228" t="str">
            <v>√</v>
          </cell>
          <cell r="H228" t="str">
            <v>女</v>
          </cell>
          <cell r="I228" t="str">
            <v>汉</v>
          </cell>
          <cell r="J228" t="str">
            <v>已婚</v>
          </cell>
          <cell r="K228" t="str">
            <v>农业</v>
          </cell>
          <cell r="L228" t="str">
            <v>五险</v>
          </cell>
          <cell r="M228">
            <v>44775</v>
          </cell>
          <cell r="N228" t="str">
            <v/>
          </cell>
          <cell r="O228" t="str">
            <v>18531713508</v>
          </cell>
          <cell r="P228" t="str">
            <v>正式工</v>
          </cell>
          <cell r="Q228" t="str">
            <v>直接人员</v>
          </cell>
          <cell r="R228" t="str">
            <v>姬胜阳</v>
          </cell>
        </row>
        <row r="229">
          <cell r="D229" t="str">
            <v>王国胜</v>
          </cell>
          <cell r="E229" t="str">
            <v>冲压工</v>
          </cell>
          <cell r="F229" t="str">
            <v>132930197202221830</v>
          </cell>
          <cell r="G229" t="str">
            <v>√</v>
          </cell>
          <cell r="H229" t="str">
            <v>男</v>
          </cell>
          <cell r="I229" t="str">
            <v>汉</v>
          </cell>
          <cell r="J229" t="str">
            <v>已婚</v>
          </cell>
          <cell r="K229" t="str">
            <v>农业</v>
          </cell>
          <cell r="L229" t="str">
            <v>五险</v>
          </cell>
          <cell r="M229">
            <v>44798</v>
          </cell>
          <cell r="N229" t="str">
            <v/>
          </cell>
          <cell r="O229" t="str">
            <v>13463772624</v>
          </cell>
          <cell r="P229" t="str">
            <v>正式工</v>
          </cell>
          <cell r="Q229" t="str">
            <v>直接人员</v>
          </cell>
          <cell r="R229" t="str">
            <v>姬胜阳</v>
          </cell>
        </row>
        <row r="230">
          <cell r="D230" t="str">
            <v>李双龙</v>
          </cell>
          <cell r="E230" t="str">
            <v>操作工</v>
          </cell>
          <cell r="F230" t="str">
            <v>130924200002124214</v>
          </cell>
          <cell r="G230" t="str">
            <v>√</v>
          </cell>
          <cell r="H230" t="str">
            <v>男</v>
          </cell>
          <cell r="I230" t="str">
            <v>汉</v>
          </cell>
          <cell r="J230" t="str">
            <v>未婚</v>
          </cell>
          <cell r="K230" t="str">
            <v>农业</v>
          </cell>
          <cell r="L230" t="str">
            <v>意外险</v>
          </cell>
          <cell r="M230">
            <v>44805</v>
          </cell>
          <cell r="N230" t="str">
            <v/>
          </cell>
          <cell r="O230">
            <v>17632011828</v>
          </cell>
          <cell r="P230" t="str">
            <v>正式工</v>
          </cell>
          <cell r="Q230" t="str">
            <v>直接人员</v>
          </cell>
          <cell r="R230" t="str">
            <v>姬胜阳</v>
          </cell>
        </row>
        <row r="231">
          <cell r="D231" t="str">
            <v>刘如成</v>
          </cell>
          <cell r="E231" t="str">
            <v>焊工</v>
          </cell>
          <cell r="F231" t="str">
            <v>13098319891027201X</v>
          </cell>
          <cell r="G231" t="str">
            <v>√</v>
          </cell>
          <cell r="H231" t="str">
            <v>男</v>
          </cell>
          <cell r="I231" t="str">
            <v>汉</v>
          </cell>
          <cell r="J231" t="str">
            <v>已婚</v>
          </cell>
          <cell r="K231" t="str">
            <v>农业</v>
          </cell>
          <cell r="L231" t="str">
            <v>五险</v>
          </cell>
          <cell r="M231">
            <v>41322</v>
          </cell>
          <cell r="N231" t="str">
            <v>√</v>
          </cell>
          <cell r="O231" t="str">
            <v>18631792147</v>
          </cell>
          <cell r="P231" t="str">
            <v>正式工</v>
          </cell>
          <cell r="Q231" t="str">
            <v>直接人员</v>
          </cell>
          <cell r="R231" t="str">
            <v>向利新</v>
          </cell>
        </row>
        <row r="232">
          <cell r="D232" t="str">
            <v>左之力</v>
          </cell>
          <cell r="E232" t="str">
            <v>模具维修</v>
          </cell>
          <cell r="F232" t="str">
            <v>130983198908245039</v>
          </cell>
          <cell r="G232" t="str">
            <v>√</v>
          </cell>
          <cell r="H232" t="str">
            <v>男</v>
          </cell>
          <cell r="I232" t="str">
            <v>汉</v>
          </cell>
          <cell r="J232" t="str">
            <v>已婚</v>
          </cell>
          <cell r="K232" t="str">
            <v>农业</v>
          </cell>
          <cell r="L232" t="str">
            <v>五险</v>
          </cell>
          <cell r="M232">
            <v>44670</v>
          </cell>
          <cell r="N232" t="str">
            <v>√</v>
          </cell>
          <cell r="O232">
            <v>15383170750</v>
          </cell>
          <cell r="P232" t="str">
            <v>正式工</v>
          </cell>
          <cell r="Q232" t="str">
            <v>直接人员</v>
          </cell>
          <cell r="R232" t="str">
            <v>向利新</v>
          </cell>
        </row>
        <row r="233">
          <cell r="D233" t="str">
            <v>田晓胜</v>
          </cell>
          <cell r="E233" t="str">
            <v>调机员</v>
          </cell>
          <cell r="F233" t="str">
            <v>130983199801025313</v>
          </cell>
          <cell r="G233" t="str">
            <v>√</v>
          </cell>
          <cell r="H233" t="str">
            <v>男</v>
          </cell>
          <cell r="I233" t="str">
            <v>汉</v>
          </cell>
          <cell r="J233" t="str">
            <v>未婚</v>
          </cell>
          <cell r="K233" t="str">
            <v>农业</v>
          </cell>
          <cell r="L233" t="str">
            <v>五险</v>
          </cell>
          <cell r="M233">
            <v>41841</v>
          </cell>
          <cell r="N233" t="str">
            <v>√</v>
          </cell>
          <cell r="O233">
            <v>15100737103</v>
          </cell>
          <cell r="P233" t="str">
            <v>正式工</v>
          </cell>
          <cell r="Q233" t="str">
            <v>直接人员</v>
          </cell>
          <cell r="R233" t="str">
            <v>向利新</v>
          </cell>
        </row>
        <row r="234">
          <cell r="D234" t="str">
            <v>邓冬冬</v>
          </cell>
          <cell r="E234" t="str">
            <v>焊工</v>
          </cell>
          <cell r="F234" t="str">
            <v>130983199202051616</v>
          </cell>
          <cell r="G234" t="str">
            <v>√</v>
          </cell>
          <cell r="H234" t="str">
            <v>男</v>
          </cell>
          <cell r="I234" t="str">
            <v>汉</v>
          </cell>
          <cell r="J234" t="str">
            <v>已婚</v>
          </cell>
          <cell r="K234" t="str">
            <v>农业</v>
          </cell>
          <cell r="L234" t="str">
            <v>五险</v>
          </cell>
          <cell r="M234">
            <v>40022</v>
          </cell>
          <cell r="N234" t="str">
            <v>√</v>
          </cell>
          <cell r="O234" t="str">
            <v>15132737460</v>
          </cell>
          <cell r="P234" t="str">
            <v>正式工</v>
          </cell>
          <cell r="Q234" t="str">
            <v>直接人员</v>
          </cell>
          <cell r="R234" t="str">
            <v>向利新</v>
          </cell>
        </row>
        <row r="235">
          <cell r="D235" t="str">
            <v>胡海明</v>
          </cell>
          <cell r="E235" t="str">
            <v>焊工</v>
          </cell>
          <cell r="F235" t="str">
            <v>132930198106302213</v>
          </cell>
          <cell r="G235" t="str">
            <v>√</v>
          </cell>
          <cell r="H235" t="str">
            <v>男</v>
          </cell>
          <cell r="I235" t="str">
            <v>汉</v>
          </cell>
          <cell r="J235" t="str">
            <v>已婚</v>
          </cell>
          <cell r="K235" t="str">
            <v>农业</v>
          </cell>
          <cell r="L235" t="str">
            <v>五险</v>
          </cell>
          <cell r="M235">
            <v>40964</v>
          </cell>
          <cell r="N235" t="str">
            <v>√</v>
          </cell>
          <cell r="O235" t="str">
            <v>15100795520</v>
          </cell>
          <cell r="P235" t="str">
            <v>正式工</v>
          </cell>
          <cell r="Q235" t="str">
            <v>直接人员</v>
          </cell>
          <cell r="R235" t="str">
            <v>向利新</v>
          </cell>
        </row>
        <row r="236">
          <cell r="D236" t="str">
            <v>胡建谱</v>
          </cell>
          <cell r="E236" t="str">
            <v>焊工</v>
          </cell>
          <cell r="F236" t="str">
            <v>130983198703172411</v>
          </cell>
          <cell r="G236" t="str">
            <v>√</v>
          </cell>
          <cell r="H236" t="str">
            <v>男</v>
          </cell>
          <cell r="I236" t="str">
            <v>汉</v>
          </cell>
          <cell r="J236" t="str">
            <v>离异</v>
          </cell>
          <cell r="K236" t="str">
            <v>农业</v>
          </cell>
          <cell r="L236" t="str">
            <v>五险</v>
          </cell>
          <cell r="M236">
            <v>42226</v>
          </cell>
          <cell r="N236" t="str">
            <v>√</v>
          </cell>
          <cell r="O236" t="str">
            <v>15075775121</v>
          </cell>
          <cell r="P236" t="str">
            <v>正式工</v>
          </cell>
          <cell r="Q236" t="str">
            <v>直接人员</v>
          </cell>
          <cell r="R236" t="str">
            <v>向利新</v>
          </cell>
        </row>
        <row r="237">
          <cell r="D237" t="str">
            <v>赵亚帅</v>
          </cell>
          <cell r="E237" t="str">
            <v>焊工</v>
          </cell>
          <cell r="F237" t="str">
            <v>130983199404062233</v>
          </cell>
          <cell r="G237" t="str">
            <v>√</v>
          </cell>
          <cell r="H237" t="str">
            <v>男</v>
          </cell>
          <cell r="I237" t="str">
            <v>汉</v>
          </cell>
          <cell r="J237" t="str">
            <v>已婚</v>
          </cell>
          <cell r="K237" t="str">
            <v>农业</v>
          </cell>
          <cell r="L237" t="str">
            <v>五险</v>
          </cell>
          <cell r="M237">
            <v>40583</v>
          </cell>
          <cell r="N237" t="str">
            <v>√</v>
          </cell>
          <cell r="O237" t="str">
            <v>13582678798</v>
          </cell>
          <cell r="P237" t="str">
            <v>正式工</v>
          </cell>
          <cell r="Q237" t="str">
            <v>直接人员</v>
          </cell>
          <cell r="R237" t="str">
            <v>向利新</v>
          </cell>
        </row>
        <row r="238">
          <cell r="D238" t="str">
            <v>孟新</v>
          </cell>
          <cell r="E238" t="str">
            <v>焊工</v>
          </cell>
          <cell r="F238" t="str">
            <v>130983199302022011</v>
          </cell>
          <cell r="G238" t="str">
            <v>√</v>
          </cell>
          <cell r="H238" t="str">
            <v>男</v>
          </cell>
          <cell r="I238" t="str">
            <v>汉</v>
          </cell>
          <cell r="J238" t="str">
            <v>未婚</v>
          </cell>
          <cell r="K238" t="str">
            <v>农业</v>
          </cell>
          <cell r="L238" t="str">
            <v>五险</v>
          </cell>
          <cell r="M238">
            <v>41387</v>
          </cell>
          <cell r="N238" t="str">
            <v>√</v>
          </cell>
          <cell r="O238" t="str">
            <v>15720337534</v>
          </cell>
          <cell r="P238" t="str">
            <v>正式工</v>
          </cell>
          <cell r="Q238" t="str">
            <v>直接人员</v>
          </cell>
          <cell r="R238" t="str">
            <v>向利新</v>
          </cell>
        </row>
        <row r="239">
          <cell r="D239" t="str">
            <v>杨兴乐</v>
          </cell>
          <cell r="E239" t="str">
            <v>焊工</v>
          </cell>
          <cell r="F239" t="str">
            <v>130983198303042212</v>
          </cell>
          <cell r="G239" t="str">
            <v>√</v>
          </cell>
          <cell r="H239" t="str">
            <v>男</v>
          </cell>
          <cell r="I239" t="str">
            <v>汉</v>
          </cell>
          <cell r="J239" t="str">
            <v>已婚</v>
          </cell>
          <cell r="K239" t="str">
            <v>农业</v>
          </cell>
          <cell r="L239" t="str">
            <v>五险</v>
          </cell>
          <cell r="M239">
            <v>41718</v>
          </cell>
          <cell r="N239" t="str">
            <v>√</v>
          </cell>
          <cell r="O239">
            <v>13131737986</v>
          </cell>
          <cell r="P239" t="str">
            <v>正式工</v>
          </cell>
          <cell r="Q239" t="str">
            <v>直接人员</v>
          </cell>
          <cell r="R239" t="str">
            <v>向利新</v>
          </cell>
        </row>
        <row r="240">
          <cell r="D240" t="str">
            <v>杨学涛</v>
          </cell>
          <cell r="E240" t="str">
            <v>焊工</v>
          </cell>
          <cell r="F240" t="str">
            <v>13293019820815221X</v>
          </cell>
          <cell r="G240" t="str">
            <v>√</v>
          </cell>
          <cell r="H240" t="str">
            <v>男</v>
          </cell>
          <cell r="I240" t="str">
            <v>汉</v>
          </cell>
          <cell r="J240" t="str">
            <v>已婚</v>
          </cell>
          <cell r="K240" t="str">
            <v>农业</v>
          </cell>
          <cell r="L240" t="str">
            <v>五险</v>
          </cell>
          <cell r="M240">
            <v>41821</v>
          </cell>
          <cell r="N240" t="str">
            <v>√</v>
          </cell>
          <cell r="O240">
            <v>13582734694</v>
          </cell>
          <cell r="P240" t="str">
            <v>正式工</v>
          </cell>
          <cell r="Q240" t="str">
            <v>直接人员</v>
          </cell>
          <cell r="R240" t="str">
            <v>向利新</v>
          </cell>
        </row>
        <row r="241">
          <cell r="D241" t="str">
            <v>朱洪来</v>
          </cell>
          <cell r="E241" t="str">
            <v>焊工</v>
          </cell>
          <cell r="F241" t="str">
            <v>130983199202122218</v>
          </cell>
          <cell r="G241" t="str">
            <v>√</v>
          </cell>
          <cell r="H241" t="str">
            <v>男</v>
          </cell>
          <cell r="I241" t="str">
            <v>汉</v>
          </cell>
          <cell r="J241" t="str">
            <v>已婚</v>
          </cell>
          <cell r="K241" t="str">
            <v>农业</v>
          </cell>
          <cell r="L241" t="str">
            <v>五险</v>
          </cell>
          <cell r="M241">
            <v>41551</v>
          </cell>
          <cell r="N241" t="str">
            <v>√</v>
          </cell>
          <cell r="O241" t="str">
            <v>18931718677</v>
          </cell>
          <cell r="P241" t="str">
            <v>正式工</v>
          </cell>
          <cell r="Q241" t="str">
            <v>直接人员</v>
          </cell>
          <cell r="R241" t="str">
            <v>向利新</v>
          </cell>
        </row>
        <row r="242">
          <cell r="D242" t="str">
            <v>赵英才</v>
          </cell>
          <cell r="E242" t="str">
            <v>焊工</v>
          </cell>
          <cell r="F242" t="str">
            <v>130983199403242216</v>
          </cell>
          <cell r="G242" t="str">
            <v>√</v>
          </cell>
          <cell r="H242" t="str">
            <v>男</v>
          </cell>
          <cell r="I242" t="str">
            <v>汉</v>
          </cell>
          <cell r="J242" t="str">
            <v>已婚</v>
          </cell>
          <cell r="K242" t="str">
            <v>农业</v>
          </cell>
          <cell r="L242" t="str">
            <v>五险</v>
          </cell>
          <cell r="M242">
            <v>41315</v>
          </cell>
          <cell r="N242" t="str">
            <v>√</v>
          </cell>
          <cell r="O242" t="str">
            <v>13653270108</v>
          </cell>
          <cell r="P242" t="str">
            <v>正式工</v>
          </cell>
          <cell r="Q242" t="str">
            <v>直接人员</v>
          </cell>
          <cell r="R242" t="str">
            <v>向利新</v>
          </cell>
        </row>
        <row r="243">
          <cell r="D243" t="str">
            <v>王忠</v>
          </cell>
          <cell r="E243" t="str">
            <v>焊工</v>
          </cell>
          <cell r="F243" t="str">
            <v>130983199302161652</v>
          </cell>
          <cell r="G243" t="str">
            <v>√</v>
          </cell>
          <cell r="H243" t="str">
            <v>男</v>
          </cell>
          <cell r="I243" t="str">
            <v>汉</v>
          </cell>
          <cell r="J243" t="str">
            <v>未婚</v>
          </cell>
          <cell r="K243" t="str">
            <v>农业</v>
          </cell>
          <cell r="L243" t="str">
            <v>五险</v>
          </cell>
          <cell r="M243">
            <v>43179</v>
          </cell>
          <cell r="N243" t="str">
            <v>√</v>
          </cell>
          <cell r="O243" t="str">
            <v>15075742596</v>
          </cell>
          <cell r="P243" t="str">
            <v>正式工</v>
          </cell>
          <cell r="Q243" t="str">
            <v>直接人员</v>
          </cell>
          <cell r="R243" t="str">
            <v>向利新</v>
          </cell>
        </row>
        <row r="244">
          <cell r="D244" t="str">
            <v>李宾</v>
          </cell>
          <cell r="E244" t="str">
            <v>焊工</v>
          </cell>
          <cell r="F244" t="str">
            <v>132930197909092219</v>
          </cell>
          <cell r="G244" t="str">
            <v>√</v>
          </cell>
          <cell r="H244" t="str">
            <v>男</v>
          </cell>
          <cell r="I244" t="str">
            <v>汉</v>
          </cell>
          <cell r="J244" t="str">
            <v>已婚</v>
          </cell>
          <cell r="K244" t="str">
            <v>农业</v>
          </cell>
          <cell r="L244" t="str">
            <v>五险</v>
          </cell>
          <cell r="M244">
            <v>40583</v>
          </cell>
          <cell r="N244" t="str">
            <v>√</v>
          </cell>
          <cell r="O244" t="str">
            <v>15003375328</v>
          </cell>
          <cell r="P244" t="str">
            <v>正式工</v>
          </cell>
          <cell r="Q244" t="str">
            <v>直接人员</v>
          </cell>
          <cell r="R244" t="str">
            <v>向利新</v>
          </cell>
        </row>
        <row r="245">
          <cell r="D245" t="str">
            <v>荆文彬</v>
          </cell>
          <cell r="E245" t="str">
            <v>焊工</v>
          </cell>
          <cell r="F245" t="str">
            <v>130983199105203913</v>
          </cell>
          <cell r="G245" t="str">
            <v>√</v>
          </cell>
          <cell r="H245" t="str">
            <v>男</v>
          </cell>
          <cell r="I245" t="str">
            <v>汉</v>
          </cell>
          <cell r="J245" t="str">
            <v>未婚</v>
          </cell>
          <cell r="K245" t="str">
            <v>农业</v>
          </cell>
          <cell r="L245" t="str">
            <v>五险</v>
          </cell>
          <cell r="M245">
            <v>44278</v>
          </cell>
          <cell r="N245" t="str">
            <v>√</v>
          </cell>
          <cell r="O245" t="str">
            <v>15632764962</v>
          </cell>
          <cell r="P245" t="str">
            <v>正式工</v>
          </cell>
          <cell r="Q245" t="str">
            <v>直接人员</v>
          </cell>
          <cell r="R245" t="str">
            <v>向利新</v>
          </cell>
        </row>
        <row r="246">
          <cell r="D246" t="str">
            <v>宁文凯</v>
          </cell>
          <cell r="E246" t="str">
            <v>焊工</v>
          </cell>
          <cell r="F246" t="str">
            <v>130983198906132014</v>
          </cell>
          <cell r="G246" t="str">
            <v>√</v>
          </cell>
          <cell r="H246" t="str">
            <v>男</v>
          </cell>
          <cell r="I246" t="str">
            <v>汉</v>
          </cell>
          <cell r="J246" t="str">
            <v>已婚</v>
          </cell>
          <cell r="K246" t="str">
            <v>农业</v>
          </cell>
          <cell r="L246" t="str">
            <v>五险</v>
          </cell>
          <cell r="M246">
            <v>44268</v>
          </cell>
          <cell r="N246" t="str">
            <v>√</v>
          </cell>
          <cell r="O246" t="str">
            <v>18702222943</v>
          </cell>
          <cell r="P246" t="str">
            <v>正式工</v>
          </cell>
          <cell r="Q246" t="str">
            <v>直接人员</v>
          </cell>
          <cell r="R246" t="str">
            <v>向利新</v>
          </cell>
        </row>
        <row r="247">
          <cell r="D247" t="str">
            <v>刘金岗</v>
          </cell>
          <cell r="E247" t="str">
            <v>焊工</v>
          </cell>
          <cell r="F247" t="str">
            <v>130983198708122210</v>
          </cell>
          <cell r="G247" t="str">
            <v>√</v>
          </cell>
          <cell r="H247" t="str">
            <v>男</v>
          </cell>
          <cell r="I247" t="str">
            <v>汉</v>
          </cell>
          <cell r="J247" t="str">
            <v>已婚</v>
          </cell>
          <cell r="K247" t="str">
            <v>农业</v>
          </cell>
          <cell r="L247" t="str">
            <v>五险</v>
          </cell>
          <cell r="M247">
            <v>43760</v>
          </cell>
          <cell r="N247" t="str">
            <v>√</v>
          </cell>
          <cell r="O247" t="str">
            <v>15932728653</v>
          </cell>
          <cell r="P247" t="str">
            <v>正式工</v>
          </cell>
          <cell r="Q247" t="str">
            <v>直接人员</v>
          </cell>
          <cell r="R247" t="str">
            <v>向利新</v>
          </cell>
        </row>
        <row r="248">
          <cell r="D248" t="str">
            <v>孙华山</v>
          </cell>
          <cell r="E248" t="str">
            <v>焊工</v>
          </cell>
          <cell r="F248" t="str">
            <v>130983198905051415</v>
          </cell>
          <cell r="G248" t="str">
            <v>√</v>
          </cell>
          <cell r="H248" t="str">
            <v>男</v>
          </cell>
          <cell r="I248" t="str">
            <v>汉</v>
          </cell>
          <cell r="J248" t="str">
            <v>已婚</v>
          </cell>
          <cell r="K248" t="str">
            <v>农业</v>
          </cell>
          <cell r="L248" t="str">
            <v>五险</v>
          </cell>
          <cell r="M248">
            <v>41582</v>
          </cell>
          <cell r="N248" t="str">
            <v>√</v>
          </cell>
          <cell r="O248" t="str">
            <v>13700375943</v>
          </cell>
          <cell r="P248" t="str">
            <v>正式工</v>
          </cell>
          <cell r="Q248" t="str">
            <v>直接人员</v>
          </cell>
          <cell r="R248" t="str">
            <v>向利新</v>
          </cell>
        </row>
        <row r="249">
          <cell r="D249" t="str">
            <v>宋忠奎</v>
          </cell>
          <cell r="E249" t="str">
            <v>焊工</v>
          </cell>
          <cell r="F249" t="str">
            <v>130983199305120012</v>
          </cell>
          <cell r="G249" t="str">
            <v>√</v>
          </cell>
          <cell r="H249" t="str">
            <v>男</v>
          </cell>
          <cell r="I249" t="str">
            <v>汉</v>
          </cell>
          <cell r="J249" t="str">
            <v>已婚</v>
          </cell>
          <cell r="K249" t="str">
            <v>非农业</v>
          </cell>
          <cell r="L249" t="str">
            <v>五险</v>
          </cell>
          <cell r="M249">
            <v>44294</v>
          </cell>
          <cell r="N249" t="str">
            <v>√</v>
          </cell>
          <cell r="O249" t="str">
            <v>17692473170</v>
          </cell>
          <cell r="P249" t="str">
            <v>正式工</v>
          </cell>
          <cell r="Q249" t="str">
            <v>直接人员</v>
          </cell>
          <cell r="R249" t="str">
            <v>向利新</v>
          </cell>
        </row>
        <row r="250">
          <cell r="D250" t="str">
            <v>王万新</v>
          </cell>
          <cell r="E250" t="str">
            <v>焊工</v>
          </cell>
          <cell r="F250" t="str">
            <v>132930197305251637</v>
          </cell>
          <cell r="G250" t="str">
            <v>√</v>
          </cell>
          <cell r="H250" t="str">
            <v>男</v>
          </cell>
          <cell r="I250" t="str">
            <v>汉</v>
          </cell>
          <cell r="J250" t="str">
            <v>已婚</v>
          </cell>
          <cell r="K250" t="str">
            <v>农业</v>
          </cell>
          <cell r="L250" t="str">
            <v>五险</v>
          </cell>
          <cell r="M250">
            <v>42679</v>
          </cell>
          <cell r="N250" t="str">
            <v>√</v>
          </cell>
          <cell r="O250" t="str">
            <v>15033696608</v>
          </cell>
          <cell r="P250" t="str">
            <v>正式工</v>
          </cell>
          <cell r="Q250" t="str">
            <v>直接人员</v>
          </cell>
          <cell r="R250" t="str">
            <v>向利新</v>
          </cell>
        </row>
        <row r="251">
          <cell r="D251" t="str">
            <v>孙广林</v>
          </cell>
          <cell r="E251" t="str">
            <v>辅工（检验）</v>
          </cell>
          <cell r="F251" t="str">
            <v>230229196801272019</v>
          </cell>
          <cell r="G251" t="str">
            <v>√</v>
          </cell>
          <cell r="H251" t="str">
            <v>男</v>
          </cell>
          <cell r="I251" t="str">
            <v>汉</v>
          </cell>
          <cell r="J251" t="str">
            <v>已婚</v>
          </cell>
          <cell r="K251" t="str">
            <v>农业</v>
          </cell>
          <cell r="L251" t="str">
            <v>五险</v>
          </cell>
          <cell r="M251">
            <v>42081</v>
          </cell>
          <cell r="N251" t="str">
            <v>√</v>
          </cell>
          <cell r="O251" t="str">
            <v>18232867497</v>
          </cell>
          <cell r="P251" t="str">
            <v>正式工</v>
          </cell>
          <cell r="Q251" t="str">
            <v>直接人员</v>
          </cell>
          <cell r="R251" t="str">
            <v>向利新</v>
          </cell>
        </row>
        <row r="252">
          <cell r="D252" t="str">
            <v>孙国峰</v>
          </cell>
          <cell r="E252" t="str">
            <v>辅工（检验）</v>
          </cell>
          <cell r="F252" t="str">
            <v>132930196805250118</v>
          </cell>
          <cell r="G252" t="str">
            <v>√</v>
          </cell>
          <cell r="H252" t="str">
            <v>男</v>
          </cell>
          <cell r="I252" t="str">
            <v>汉</v>
          </cell>
          <cell r="J252" t="str">
            <v>已婚</v>
          </cell>
          <cell r="K252" t="str">
            <v>农业</v>
          </cell>
          <cell r="L252" t="str">
            <v>五险</v>
          </cell>
          <cell r="M252">
            <v>42347</v>
          </cell>
          <cell r="N252" t="str">
            <v>√</v>
          </cell>
          <cell r="O252" t="str">
            <v>15131782838</v>
          </cell>
          <cell r="P252" t="str">
            <v>正式工</v>
          </cell>
          <cell r="Q252" t="str">
            <v>直接人员</v>
          </cell>
          <cell r="R252" t="str">
            <v>向利新</v>
          </cell>
        </row>
        <row r="253">
          <cell r="D253" t="str">
            <v>蔡永刚</v>
          </cell>
          <cell r="E253" t="str">
            <v>辅工（检验）</v>
          </cell>
          <cell r="F253" t="str">
            <v>13098319820602301X</v>
          </cell>
          <cell r="G253" t="str">
            <v>√</v>
          </cell>
          <cell r="H253" t="str">
            <v>男</v>
          </cell>
          <cell r="I253" t="str">
            <v>汉</v>
          </cell>
          <cell r="J253" t="str">
            <v>已婚</v>
          </cell>
          <cell r="K253" t="str">
            <v>农业</v>
          </cell>
          <cell r="L253" t="str">
            <v>五险</v>
          </cell>
          <cell r="M253">
            <v>43571</v>
          </cell>
          <cell r="N253" t="str">
            <v>√</v>
          </cell>
          <cell r="O253" t="str">
            <v>13292702596</v>
          </cell>
          <cell r="P253" t="str">
            <v>正式工</v>
          </cell>
          <cell r="Q253" t="str">
            <v>直接人员</v>
          </cell>
          <cell r="R253" t="str">
            <v>向利新</v>
          </cell>
        </row>
        <row r="254">
          <cell r="D254" t="str">
            <v>孙金海</v>
          </cell>
          <cell r="E254" t="str">
            <v>辅工（检验）</v>
          </cell>
          <cell r="F254" t="str">
            <v>132930196712241415</v>
          </cell>
          <cell r="G254" t="str">
            <v>√</v>
          </cell>
          <cell r="H254" t="str">
            <v>男</v>
          </cell>
          <cell r="I254" t="str">
            <v>汉</v>
          </cell>
          <cell r="J254" t="str">
            <v>已婚</v>
          </cell>
          <cell r="K254" t="str">
            <v>农业</v>
          </cell>
          <cell r="L254" t="str">
            <v>五险</v>
          </cell>
          <cell r="M254">
            <v>41874</v>
          </cell>
          <cell r="N254" t="str">
            <v>√</v>
          </cell>
          <cell r="O254">
            <v>13831747226</v>
          </cell>
          <cell r="P254" t="str">
            <v>正式工</v>
          </cell>
          <cell r="Q254" t="str">
            <v>直接人员</v>
          </cell>
          <cell r="R254" t="str">
            <v>向利新</v>
          </cell>
        </row>
        <row r="255">
          <cell r="D255" t="str">
            <v>胡庆生</v>
          </cell>
          <cell r="E255" t="str">
            <v>辅工（检验）</v>
          </cell>
          <cell r="F255" t="str">
            <v>132930196611212412</v>
          </cell>
          <cell r="G255" t="str">
            <v>√</v>
          </cell>
          <cell r="H255" t="str">
            <v>男</v>
          </cell>
          <cell r="I255" t="str">
            <v>汉</v>
          </cell>
          <cell r="J255" t="str">
            <v>已婚</v>
          </cell>
          <cell r="K255" t="str">
            <v>农业</v>
          </cell>
          <cell r="L255" t="str">
            <v>五险</v>
          </cell>
          <cell r="M255">
            <v>41333</v>
          </cell>
          <cell r="N255" t="str">
            <v>√</v>
          </cell>
          <cell r="O255" t="str">
            <v>15227210536</v>
          </cell>
          <cell r="P255" t="str">
            <v>正式工</v>
          </cell>
          <cell r="Q255" t="str">
            <v>直接人员</v>
          </cell>
          <cell r="R255" t="str">
            <v>向利新</v>
          </cell>
        </row>
        <row r="256">
          <cell r="D256" t="str">
            <v>张世玉</v>
          </cell>
          <cell r="E256" t="str">
            <v>摆件工</v>
          </cell>
          <cell r="F256" t="str">
            <v>130930199902082111</v>
          </cell>
          <cell r="G256" t="str">
            <v>√</v>
          </cell>
          <cell r="H256" t="str">
            <v>男</v>
          </cell>
          <cell r="I256" t="str">
            <v>汉</v>
          </cell>
          <cell r="J256" t="str">
            <v>未婚</v>
          </cell>
          <cell r="K256" t="str">
            <v>农业</v>
          </cell>
          <cell r="L256" t="str">
            <v>五险</v>
          </cell>
          <cell r="M256">
            <v>43060</v>
          </cell>
          <cell r="N256" t="str">
            <v>√</v>
          </cell>
          <cell r="O256" t="str">
            <v>18733701661</v>
          </cell>
          <cell r="P256" t="str">
            <v>正式工</v>
          </cell>
          <cell r="Q256" t="str">
            <v>直接人员</v>
          </cell>
          <cell r="R256" t="str">
            <v>向利新</v>
          </cell>
        </row>
        <row r="257">
          <cell r="D257" t="str">
            <v>商松坡</v>
          </cell>
          <cell r="E257" t="str">
            <v>摆件工</v>
          </cell>
          <cell r="F257" t="str">
            <v>130983198607190716</v>
          </cell>
          <cell r="G257" t="str">
            <v>√</v>
          </cell>
          <cell r="H257" t="str">
            <v>男</v>
          </cell>
          <cell r="I257" t="str">
            <v>汉</v>
          </cell>
          <cell r="J257" t="str">
            <v>未婚</v>
          </cell>
          <cell r="K257" t="str">
            <v>农业</v>
          </cell>
          <cell r="L257" t="str">
            <v>五险</v>
          </cell>
          <cell r="M257">
            <v>41639</v>
          </cell>
          <cell r="N257" t="str">
            <v>√</v>
          </cell>
          <cell r="O257" t="str">
            <v>18331797083</v>
          </cell>
          <cell r="P257" t="str">
            <v>正式工</v>
          </cell>
          <cell r="Q257" t="str">
            <v>直接人员</v>
          </cell>
          <cell r="R257" t="str">
            <v>向利新</v>
          </cell>
        </row>
        <row r="258">
          <cell r="D258" t="str">
            <v>刘金良</v>
          </cell>
          <cell r="E258" t="str">
            <v>摆件工</v>
          </cell>
          <cell r="F258" t="str">
            <v>130925197205116056</v>
          </cell>
          <cell r="G258" t="str">
            <v>√</v>
          </cell>
          <cell r="H258" t="str">
            <v>男</v>
          </cell>
          <cell r="I258" t="str">
            <v>汉</v>
          </cell>
          <cell r="J258" t="str">
            <v>已婚</v>
          </cell>
          <cell r="K258" t="str">
            <v>农业</v>
          </cell>
          <cell r="L258" t="str">
            <v>五险</v>
          </cell>
          <cell r="M258">
            <v>43168</v>
          </cell>
          <cell r="N258" t="str">
            <v>√</v>
          </cell>
          <cell r="O258" t="str">
            <v>15227596276</v>
          </cell>
          <cell r="P258" t="str">
            <v>正式工</v>
          </cell>
          <cell r="Q258" t="str">
            <v>直接人员</v>
          </cell>
          <cell r="R258" t="str">
            <v>向利新</v>
          </cell>
        </row>
        <row r="259">
          <cell r="D259" t="str">
            <v>杨树国</v>
          </cell>
          <cell r="E259" t="str">
            <v>摆件工</v>
          </cell>
          <cell r="F259" t="str">
            <v>132929197105024012</v>
          </cell>
          <cell r="G259" t="str">
            <v>√</v>
          </cell>
          <cell r="H259" t="str">
            <v>男</v>
          </cell>
          <cell r="I259" t="str">
            <v>汉</v>
          </cell>
          <cell r="J259" t="str">
            <v>已婚</v>
          </cell>
          <cell r="K259" t="str">
            <v>农业</v>
          </cell>
          <cell r="L259" t="str">
            <v>五险</v>
          </cell>
          <cell r="M259">
            <v>42653</v>
          </cell>
          <cell r="N259" t="str">
            <v>√</v>
          </cell>
          <cell r="O259" t="str">
            <v>15831875124</v>
          </cell>
          <cell r="P259" t="str">
            <v>正式工</v>
          </cell>
          <cell r="Q259" t="str">
            <v>直接人员</v>
          </cell>
          <cell r="R259" t="str">
            <v>向利新</v>
          </cell>
        </row>
        <row r="260">
          <cell r="D260" t="str">
            <v>韩桂栋</v>
          </cell>
          <cell r="E260" t="str">
            <v>摆件工</v>
          </cell>
          <cell r="F260" t="str">
            <v>132930198109012019</v>
          </cell>
          <cell r="G260" t="str">
            <v>√</v>
          </cell>
          <cell r="H260" t="str">
            <v>男</v>
          </cell>
          <cell r="I260" t="str">
            <v>汉</v>
          </cell>
          <cell r="J260" t="str">
            <v>已婚</v>
          </cell>
          <cell r="K260" t="str">
            <v>农业</v>
          </cell>
          <cell r="L260" t="str">
            <v>五险</v>
          </cell>
          <cell r="M260">
            <v>44295</v>
          </cell>
          <cell r="N260" t="str">
            <v>√</v>
          </cell>
          <cell r="O260" t="str">
            <v>13930765802</v>
          </cell>
          <cell r="P260" t="str">
            <v>正式工</v>
          </cell>
          <cell r="Q260" t="str">
            <v>直接人员</v>
          </cell>
          <cell r="R260" t="str">
            <v>向利新</v>
          </cell>
        </row>
        <row r="261">
          <cell r="D261" t="str">
            <v>吴晓萌</v>
          </cell>
          <cell r="E261" t="str">
            <v>摆件工</v>
          </cell>
          <cell r="F261" t="str">
            <v>130924198909114241</v>
          </cell>
          <cell r="G261" t="str">
            <v>√</v>
          </cell>
          <cell r="H261" t="str">
            <v>女</v>
          </cell>
          <cell r="I261" t="str">
            <v>汉</v>
          </cell>
          <cell r="J261" t="str">
            <v>已婚</v>
          </cell>
          <cell r="K261" t="str">
            <v>农业</v>
          </cell>
          <cell r="L261" t="str">
            <v>五险</v>
          </cell>
          <cell r="M261">
            <v>43157</v>
          </cell>
          <cell r="N261" t="str">
            <v>√</v>
          </cell>
          <cell r="O261">
            <v>15733705036</v>
          </cell>
          <cell r="P261" t="str">
            <v>正式工</v>
          </cell>
          <cell r="Q261" t="str">
            <v>直接人员</v>
          </cell>
          <cell r="R261" t="str">
            <v>向利新</v>
          </cell>
        </row>
        <row r="262">
          <cell r="D262" t="str">
            <v>王红梅</v>
          </cell>
          <cell r="E262" t="str">
            <v>摆件工</v>
          </cell>
          <cell r="F262" t="str">
            <v>132930198107081424</v>
          </cell>
          <cell r="G262" t="str">
            <v>√</v>
          </cell>
          <cell r="H262" t="str">
            <v>女</v>
          </cell>
          <cell r="I262" t="str">
            <v>汉</v>
          </cell>
          <cell r="J262" t="str">
            <v>已婚</v>
          </cell>
          <cell r="K262" t="str">
            <v>农业</v>
          </cell>
          <cell r="L262" t="str">
            <v>五险</v>
          </cell>
          <cell r="M262">
            <v>41335</v>
          </cell>
          <cell r="N262" t="str">
            <v>√</v>
          </cell>
          <cell r="O262" t="str">
            <v>18232880775</v>
          </cell>
          <cell r="P262" t="str">
            <v>正式工</v>
          </cell>
          <cell r="Q262" t="str">
            <v>直接人员</v>
          </cell>
          <cell r="R262" t="str">
            <v>向利新</v>
          </cell>
        </row>
        <row r="263">
          <cell r="D263" t="str">
            <v>吴红红</v>
          </cell>
          <cell r="E263" t="str">
            <v>摆件工</v>
          </cell>
          <cell r="F263" t="str">
            <v>130981198308164427</v>
          </cell>
          <cell r="G263" t="str">
            <v>√</v>
          </cell>
          <cell r="H263" t="str">
            <v>女</v>
          </cell>
          <cell r="I263" t="str">
            <v>汉</v>
          </cell>
          <cell r="J263" t="str">
            <v>已婚</v>
          </cell>
          <cell r="K263" t="str">
            <v>农业</v>
          </cell>
          <cell r="L263" t="str">
            <v>五险</v>
          </cell>
          <cell r="M263">
            <v>42774</v>
          </cell>
          <cell r="N263" t="str">
            <v>√</v>
          </cell>
          <cell r="O263" t="str">
            <v>18330778139</v>
          </cell>
          <cell r="P263" t="str">
            <v>正式工</v>
          </cell>
          <cell r="Q263" t="str">
            <v>直接人员</v>
          </cell>
          <cell r="R263" t="str">
            <v>向利新</v>
          </cell>
        </row>
        <row r="264">
          <cell r="D264" t="str">
            <v>刘双双</v>
          </cell>
          <cell r="E264" t="str">
            <v>摆件工</v>
          </cell>
          <cell r="F264" t="str">
            <v>130924198208044260</v>
          </cell>
          <cell r="G264" t="str">
            <v>√</v>
          </cell>
          <cell r="H264" t="str">
            <v>女</v>
          </cell>
          <cell r="I264" t="str">
            <v>汉</v>
          </cell>
          <cell r="J264" t="str">
            <v>已婚</v>
          </cell>
          <cell r="K264" t="str">
            <v>农业</v>
          </cell>
          <cell r="L264" t="str">
            <v>五险</v>
          </cell>
          <cell r="M264">
            <v>44389</v>
          </cell>
          <cell r="N264" t="str">
            <v>√</v>
          </cell>
          <cell r="O264" t="str">
            <v>13833761049</v>
          </cell>
          <cell r="P264" t="str">
            <v>正式工</v>
          </cell>
          <cell r="Q264" t="str">
            <v>直接人员</v>
          </cell>
          <cell r="R264" t="str">
            <v>向利新</v>
          </cell>
        </row>
        <row r="265">
          <cell r="D265" t="str">
            <v>崔新玲</v>
          </cell>
          <cell r="E265" t="str">
            <v>摆件工</v>
          </cell>
          <cell r="F265" t="str">
            <v>130923199212160529</v>
          </cell>
          <cell r="G265" t="str">
            <v>√</v>
          </cell>
          <cell r="H265" t="str">
            <v>女</v>
          </cell>
          <cell r="I265" t="str">
            <v>汉</v>
          </cell>
          <cell r="J265" t="str">
            <v>已婚</v>
          </cell>
          <cell r="K265" t="str">
            <v>农业</v>
          </cell>
          <cell r="L265" t="str">
            <v>五险</v>
          </cell>
          <cell r="M265">
            <v>44404</v>
          </cell>
          <cell r="N265" t="str">
            <v>√</v>
          </cell>
          <cell r="O265">
            <v>15233177937</v>
          </cell>
          <cell r="P265" t="str">
            <v>正式工</v>
          </cell>
          <cell r="Q265" t="str">
            <v>直接人员</v>
          </cell>
          <cell r="R265" t="str">
            <v>向利新</v>
          </cell>
        </row>
        <row r="266">
          <cell r="D266" t="str">
            <v>张景义</v>
          </cell>
          <cell r="E266" t="str">
            <v>操作工</v>
          </cell>
          <cell r="F266" t="str">
            <v>132934197102240933</v>
          </cell>
          <cell r="G266" t="str">
            <v>√</v>
          </cell>
          <cell r="H266" t="str">
            <v>男</v>
          </cell>
          <cell r="I266" t="str">
            <v>汉</v>
          </cell>
          <cell r="J266" t="str">
            <v>已婚</v>
          </cell>
          <cell r="K266" t="str">
            <v>农业</v>
          </cell>
          <cell r="L266" t="str">
            <v>五险</v>
          </cell>
          <cell r="M266">
            <v>44615</v>
          </cell>
          <cell r="N266" t="str">
            <v>√</v>
          </cell>
          <cell r="O266" t="str">
            <v>13403372626</v>
          </cell>
          <cell r="P266" t="str">
            <v>正式工</v>
          </cell>
          <cell r="Q266" t="str">
            <v>直接人员</v>
          </cell>
          <cell r="R266" t="str">
            <v>向利新</v>
          </cell>
        </row>
        <row r="267">
          <cell r="D267" t="str">
            <v>丁友谊</v>
          </cell>
          <cell r="E267" t="str">
            <v>焊工</v>
          </cell>
          <cell r="F267" t="str">
            <v>13098319910811203X</v>
          </cell>
          <cell r="G267" t="str">
            <v>√</v>
          </cell>
          <cell r="H267" t="str">
            <v>男</v>
          </cell>
          <cell r="I267" t="str">
            <v>汉</v>
          </cell>
          <cell r="J267" t="str">
            <v>已婚</v>
          </cell>
          <cell r="K267" t="str">
            <v>农业</v>
          </cell>
          <cell r="L267" t="str">
            <v>五险</v>
          </cell>
          <cell r="M267">
            <v>44615</v>
          </cell>
          <cell r="N267" t="str">
            <v>√</v>
          </cell>
          <cell r="O267" t="str">
            <v>15731751898</v>
          </cell>
          <cell r="P267" t="str">
            <v>正式工</v>
          </cell>
          <cell r="Q267" t="str">
            <v>直接人员</v>
          </cell>
          <cell r="R267" t="str">
            <v>向利新</v>
          </cell>
        </row>
        <row r="268">
          <cell r="D268" t="str">
            <v>王新楼</v>
          </cell>
          <cell r="E268" t="str">
            <v>操作工</v>
          </cell>
          <cell r="F268" t="str">
            <v>130925198807155612</v>
          </cell>
          <cell r="G268" t="str">
            <v>√</v>
          </cell>
          <cell r="H268" t="str">
            <v>男</v>
          </cell>
          <cell r="I268" t="str">
            <v>汉</v>
          </cell>
          <cell r="J268" t="str">
            <v>已婚</v>
          </cell>
          <cell r="K268" t="str">
            <v>农业</v>
          </cell>
          <cell r="L268" t="str">
            <v>五险</v>
          </cell>
          <cell r="M268">
            <v>44785</v>
          </cell>
        </row>
        <row r="268">
          <cell r="O268" t="str">
            <v>19933763200</v>
          </cell>
          <cell r="P268" t="str">
            <v>正式工</v>
          </cell>
          <cell r="Q268" t="str">
            <v>直接人员</v>
          </cell>
          <cell r="R268" t="str">
            <v>向利新</v>
          </cell>
        </row>
        <row r="269">
          <cell r="D269" t="str">
            <v>韩阔</v>
          </cell>
          <cell r="E269" t="str">
            <v>操作工</v>
          </cell>
          <cell r="F269" t="str">
            <v>130983199807290011</v>
          </cell>
          <cell r="G269" t="str">
            <v>√</v>
          </cell>
          <cell r="H269" t="str">
            <v>男</v>
          </cell>
          <cell r="I269" t="str">
            <v>汉</v>
          </cell>
          <cell r="J269" t="str">
            <v>已婚</v>
          </cell>
          <cell r="K269" t="str">
            <v>农业</v>
          </cell>
          <cell r="L269" t="str">
            <v>五险</v>
          </cell>
          <cell r="M269">
            <v>44793</v>
          </cell>
          <cell r="N269" t="str">
            <v/>
          </cell>
          <cell r="O269" t="str">
            <v>18832776737</v>
          </cell>
          <cell r="P269" t="str">
            <v>正式工</v>
          </cell>
          <cell r="Q269" t="str">
            <v>直接人员</v>
          </cell>
          <cell r="R269" t="str">
            <v>向利新</v>
          </cell>
        </row>
        <row r="270">
          <cell r="D270" t="str">
            <v>王庆骥</v>
          </cell>
          <cell r="E270" t="str">
            <v>H6-组装工</v>
          </cell>
          <cell r="F270" t="str">
            <v>130983199810110712</v>
          </cell>
          <cell r="G270" t="str">
            <v>√</v>
          </cell>
          <cell r="H270" t="str">
            <v>男</v>
          </cell>
          <cell r="I270" t="str">
            <v>汉</v>
          </cell>
          <cell r="J270" t="str">
            <v>未婚</v>
          </cell>
          <cell r="K270" t="str">
            <v>农业</v>
          </cell>
          <cell r="L270" t="str">
            <v>五险</v>
          </cell>
          <cell r="M270">
            <v>42165</v>
          </cell>
          <cell r="N270" t="str">
            <v>√</v>
          </cell>
          <cell r="O270" t="str">
            <v>15833174253</v>
          </cell>
          <cell r="P270" t="str">
            <v>正式工</v>
          </cell>
          <cell r="Q270" t="str">
            <v>直接人员</v>
          </cell>
          <cell r="R270" t="str">
            <v>王伟</v>
          </cell>
        </row>
        <row r="271">
          <cell r="D271" t="str">
            <v>康春艳</v>
          </cell>
          <cell r="E271" t="str">
            <v>H6-组装工</v>
          </cell>
          <cell r="F271" t="str">
            <v>130983199003122063</v>
          </cell>
          <cell r="G271" t="str">
            <v>√</v>
          </cell>
          <cell r="H271" t="str">
            <v>男</v>
          </cell>
          <cell r="I271" t="str">
            <v>汉</v>
          </cell>
          <cell r="J271" t="str">
            <v>已婚</v>
          </cell>
          <cell r="K271" t="str">
            <v>农业</v>
          </cell>
          <cell r="L271" t="str">
            <v>五险</v>
          </cell>
          <cell r="M271">
            <v>44754</v>
          </cell>
          <cell r="N271" t="str">
            <v>√</v>
          </cell>
          <cell r="O271">
            <v>15832709789</v>
          </cell>
          <cell r="P271" t="str">
            <v>正式工</v>
          </cell>
          <cell r="Q271" t="str">
            <v>直接人员</v>
          </cell>
          <cell r="R271" t="str">
            <v>王伟</v>
          </cell>
        </row>
        <row r="272">
          <cell r="D272" t="str">
            <v>郭凤友</v>
          </cell>
          <cell r="E272" t="str">
            <v>H6-组装工</v>
          </cell>
          <cell r="F272" t="str">
            <v>130983199704011112</v>
          </cell>
          <cell r="G272" t="str">
            <v>√</v>
          </cell>
          <cell r="H272" t="str">
            <v>男</v>
          </cell>
          <cell r="I272" t="str">
            <v>汉</v>
          </cell>
          <cell r="J272" t="str">
            <v>已婚</v>
          </cell>
          <cell r="K272" t="str">
            <v>农业</v>
          </cell>
          <cell r="L272" t="str">
            <v>五险</v>
          </cell>
          <cell r="M272">
            <v>44755</v>
          </cell>
          <cell r="N272" t="str">
            <v>√</v>
          </cell>
          <cell r="O272">
            <v>18333154785</v>
          </cell>
          <cell r="P272" t="str">
            <v>正式工</v>
          </cell>
          <cell r="Q272" t="str">
            <v>直接人员</v>
          </cell>
          <cell r="R272" t="str">
            <v>王伟</v>
          </cell>
        </row>
        <row r="273">
          <cell r="D273" t="str">
            <v>段景雯</v>
          </cell>
          <cell r="E273" t="str">
            <v>操作工</v>
          </cell>
          <cell r="F273" t="str">
            <v>130983200309182013</v>
          </cell>
          <cell r="G273" t="str">
            <v>√</v>
          </cell>
          <cell r="H273" t="str">
            <v>男</v>
          </cell>
          <cell r="I273" t="str">
            <v>汉</v>
          </cell>
          <cell r="J273" t="str">
            <v>未婚</v>
          </cell>
          <cell r="K273" t="str">
            <v>农业</v>
          </cell>
          <cell r="L273" t="str">
            <v>五险</v>
          </cell>
          <cell r="M273">
            <v>44786</v>
          </cell>
          <cell r="N273" t="str">
            <v/>
          </cell>
          <cell r="O273" t="str">
            <v>18631729581</v>
          </cell>
          <cell r="P273" t="str">
            <v>正式工</v>
          </cell>
          <cell r="Q273" t="str">
            <v>直接人员</v>
          </cell>
          <cell r="R273" t="str">
            <v>王伟</v>
          </cell>
        </row>
        <row r="274">
          <cell r="D274" t="str">
            <v>付文香</v>
          </cell>
          <cell r="E274" t="str">
            <v>操作工</v>
          </cell>
          <cell r="F274" t="str">
            <v>132930198911104762</v>
          </cell>
          <cell r="G274" t="str">
            <v>√</v>
          </cell>
          <cell r="H274" t="str">
            <v>女</v>
          </cell>
          <cell r="I274" t="str">
            <v>汉</v>
          </cell>
          <cell r="J274" t="str">
            <v>已婚</v>
          </cell>
          <cell r="K274" t="str">
            <v>农业</v>
          </cell>
          <cell r="L274" t="str">
            <v>五险</v>
          </cell>
          <cell r="M274">
            <v>44792</v>
          </cell>
          <cell r="N274" t="str">
            <v/>
          </cell>
          <cell r="O274" t="str">
            <v>13373170891</v>
          </cell>
          <cell r="P274" t="str">
            <v>正式工</v>
          </cell>
          <cell r="Q274" t="str">
            <v>直接人员</v>
          </cell>
          <cell r="R274" t="str">
            <v>王伟</v>
          </cell>
        </row>
        <row r="275">
          <cell r="D275" t="str">
            <v>张广涛</v>
          </cell>
          <cell r="E275" t="str">
            <v>代班组长</v>
          </cell>
          <cell r="F275" t="str">
            <v>130983199901041118</v>
          </cell>
          <cell r="G275" t="str">
            <v>√</v>
          </cell>
          <cell r="H275" t="str">
            <v>男</v>
          </cell>
          <cell r="I275" t="str">
            <v>汉</v>
          </cell>
          <cell r="J275" t="str">
            <v>未婚</v>
          </cell>
          <cell r="K275" t="str">
            <v>农业</v>
          </cell>
          <cell r="L275" t="str">
            <v>五险</v>
          </cell>
          <cell r="M275">
            <v>42165</v>
          </cell>
          <cell r="N275" t="str">
            <v>√</v>
          </cell>
          <cell r="O275">
            <v>18731744491</v>
          </cell>
          <cell r="P275" t="str">
            <v>正式工</v>
          </cell>
          <cell r="Q275" t="str">
            <v>间接人员</v>
          </cell>
          <cell r="R275" t="str">
            <v>耿晓朋</v>
          </cell>
        </row>
        <row r="276">
          <cell r="D276" t="str">
            <v>宗方明</v>
          </cell>
          <cell r="E276" t="str">
            <v>组装工</v>
          </cell>
          <cell r="F276" t="str">
            <v>130983199003282235</v>
          </cell>
          <cell r="G276" t="str">
            <v>√</v>
          </cell>
          <cell r="H276" t="str">
            <v>男</v>
          </cell>
          <cell r="I276" t="str">
            <v>汉</v>
          </cell>
          <cell r="J276" t="str">
            <v>未婚</v>
          </cell>
          <cell r="K276" t="str">
            <v>农业</v>
          </cell>
          <cell r="L276" t="str">
            <v>五险</v>
          </cell>
          <cell r="M276">
            <v>39266</v>
          </cell>
          <cell r="N276" t="str">
            <v>√</v>
          </cell>
          <cell r="O276">
            <v>18634059516</v>
          </cell>
          <cell r="P276" t="str">
            <v>正式工</v>
          </cell>
          <cell r="Q276" t="str">
            <v>直接人员</v>
          </cell>
          <cell r="R276" t="str">
            <v>耿晓朋</v>
          </cell>
        </row>
        <row r="277">
          <cell r="D277" t="str">
            <v>王国防</v>
          </cell>
          <cell r="E277" t="str">
            <v>组装工</v>
          </cell>
          <cell r="F277" t="str">
            <v>132930197710245310</v>
          </cell>
          <cell r="G277" t="str">
            <v>√</v>
          </cell>
          <cell r="H277" t="str">
            <v>男</v>
          </cell>
          <cell r="I277" t="str">
            <v>汉</v>
          </cell>
          <cell r="J277" t="str">
            <v>已婚</v>
          </cell>
          <cell r="K277" t="str">
            <v>农业</v>
          </cell>
          <cell r="L277" t="str">
            <v>五险</v>
          </cell>
          <cell r="M277">
            <v>41229</v>
          </cell>
          <cell r="N277" t="str">
            <v>√</v>
          </cell>
          <cell r="O277" t="str">
            <v>13930731812</v>
          </cell>
          <cell r="P277" t="str">
            <v>正式工</v>
          </cell>
          <cell r="Q277" t="str">
            <v>直接人员</v>
          </cell>
          <cell r="R277" t="str">
            <v>耿晓朋</v>
          </cell>
        </row>
        <row r="278">
          <cell r="D278" t="str">
            <v>刘杨</v>
          </cell>
          <cell r="E278" t="str">
            <v>组装工</v>
          </cell>
          <cell r="F278" t="str">
            <v>13293019970422351X</v>
          </cell>
          <cell r="G278" t="str">
            <v>√</v>
          </cell>
          <cell r="H278" t="str">
            <v>男</v>
          </cell>
          <cell r="I278" t="str">
            <v>汉</v>
          </cell>
          <cell r="J278" t="str">
            <v>未婚</v>
          </cell>
          <cell r="K278" t="str">
            <v>农业</v>
          </cell>
          <cell r="L278" t="str">
            <v>五险</v>
          </cell>
          <cell r="M278">
            <v>42070</v>
          </cell>
          <cell r="N278" t="str">
            <v>√</v>
          </cell>
          <cell r="O278" t="str">
            <v>15226607043</v>
          </cell>
          <cell r="P278" t="str">
            <v>正式工</v>
          </cell>
          <cell r="Q278" t="str">
            <v>直接人员</v>
          </cell>
          <cell r="R278" t="str">
            <v>耿晓朋</v>
          </cell>
        </row>
        <row r="279">
          <cell r="D279" t="str">
            <v>白义凯</v>
          </cell>
          <cell r="E279" t="str">
            <v>组装工</v>
          </cell>
          <cell r="F279" t="str">
            <v>13098319990608001X</v>
          </cell>
          <cell r="G279" t="str">
            <v>√</v>
          </cell>
          <cell r="H279" t="str">
            <v>男</v>
          </cell>
          <cell r="I279" t="str">
            <v>汉</v>
          </cell>
          <cell r="J279" t="str">
            <v>未婚</v>
          </cell>
          <cell r="K279" t="str">
            <v>非农业</v>
          </cell>
          <cell r="L279" t="str">
            <v>五险</v>
          </cell>
          <cell r="M279">
            <v>44292</v>
          </cell>
          <cell r="N279" t="str">
            <v>√</v>
          </cell>
          <cell r="O279" t="str">
            <v>18713733282</v>
          </cell>
          <cell r="P279" t="str">
            <v>正式工</v>
          </cell>
          <cell r="Q279" t="str">
            <v>直接人员</v>
          </cell>
          <cell r="R279" t="str">
            <v>耿晓朋</v>
          </cell>
        </row>
        <row r="280">
          <cell r="D280" t="str">
            <v>闻龙超</v>
          </cell>
          <cell r="E280" t="str">
            <v>组装工</v>
          </cell>
          <cell r="F280" t="str">
            <v>130983199304151618</v>
          </cell>
          <cell r="G280" t="str">
            <v>√</v>
          </cell>
          <cell r="H280" t="str">
            <v>男</v>
          </cell>
          <cell r="I280" t="str">
            <v>汉</v>
          </cell>
          <cell r="J280" t="str">
            <v>未婚</v>
          </cell>
          <cell r="K280" t="str">
            <v>农业</v>
          </cell>
          <cell r="L280" t="str">
            <v>五险</v>
          </cell>
          <cell r="M280">
            <v>44336</v>
          </cell>
          <cell r="N280" t="str">
            <v>√</v>
          </cell>
          <cell r="O280" t="str">
            <v>13103060359</v>
          </cell>
          <cell r="P280" t="str">
            <v>正式工</v>
          </cell>
          <cell r="Q280" t="str">
            <v>直接人员</v>
          </cell>
          <cell r="R280" t="str">
            <v>耿晓朋</v>
          </cell>
        </row>
        <row r="281">
          <cell r="D281" t="str">
            <v>姚梅芳</v>
          </cell>
          <cell r="E281" t="str">
            <v>组装工</v>
          </cell>
          <cell r="F281" t="str">
            <v>132930198207091427</v>
          </cell>
          <cell r="G281" t="str">
            <v>√</v>
          </cell>
          <cell r="H281" t="str">
            <v>女</v>
          </cell>
          <cell r="I281" t="str">
            <v>汉</v>
          </cell>
          <cell r="J281" t="str">
            <v>已婚</v>
          </cell>
          <cell r="K281" t="str">
            <v>农业</v>
          </cell>
          <cell r="L281" t="str">
            <v>五险</v>
          </cell>
          <cell r="M281">
            <v>42525</v>
          </cell>
          <cell r="N281" t="str">
            <v>√</v>
          </cell>
          <cell r="O281" t="str">
            <v>13653272810</v>
          </cell>
          <cell r="P281" t="str">
            <v>正式工</v>
          </cell>
          <cell r="Q281" t="str">
            <v>直接人员</v>
          </cell>
          <cell r="R281" t="str">
            <v>耿晓朋</v>
          </cell>
        </row>
        <row r="282">
          <cell r="D282" t="str">
            <v>刘二精</v>
          </cell>
          <cell r="E282" t="str">
            <v>组装工</v>
          </cell>
          <cell r="F282" t="str">
            <v>132930197812051840</v>
          </cell>
          <cell r="G282" t="str">
            <v>√</v>
          </cell>
          <cell r="H282" t="str">
            <v>女</v>
          </cell>
          <cell r="I282" t="str">
            <v>汉</v>
          </cell>
          <cell r="J282" t="str">
            <v>已婚</v>
          </cell>
          <cell r="K282" t="str">
            <v>农业</v>
          </cell>
          <cell r="L282" t="str">
            <v>五险</v>
          </cell>
          <cell r="M282">
            <v>42292</v>
          </cell>
          <cell r="N282" t="str">
            <v>√</v>
          </cell>
          <cell r="O282" t="str">
            <v>15028631713</v>
          </cell>
          <cell r="P282" t="str">
            <v>正式工</v>
          </cell>
          <cell r="Q282" t="str">
            <v>直接人员</v>
          </cell>
          <cell r="R282" t="str">
            <v>耿晓朋</v>
          </cell>
        </row>
        <row r="283">
          <cell r="D283" t="str">
            <v>杨艳</v>
          </cell>
          <cell r="E283" t="str">
            <v>组装工</v>
          </cell>
          <cell r="F283" t="str">
            <v>132930197806240522</v>
          </cell>
          <cell r="G283" t="str">
            <v>√</v>
          </cell>
          <cell r="H283" t="str">
            <v>女</v>
          </cell>
          <cell r="I283" t="str">
            <v>汉</v>
          </cell>
          <cell r="J283" t="str">
            <v>已婚</v>
          </cell>
          <cell r="K283" t="str">
            <v>农业</v>
          </cell>
          <cell r="L283" t="str">
            <v>五险</v>
          </cell>
          <cell r="M283">
            <v>42671</v>
          </cell>
          <cell r="N283" t="str">
            <v>√</v>
          </cell>
          <cell r="O283" t="str">
            <v>13582758583</v>
          </cell>
          <cell r="P283" t="str">
            <v>正式工</v>
          </cell>
          <cell r="Q283" t="str">
            <v>直接人员</v>
          </cell>
          <cell r="R283" t="str">
            <v>耿晓朋</v>
          </cell>
        </row>
        <row r="284">
          <cell r="D284" t="str">
            <v>李艳平</v>
          </cell>
          <cell r="E284" t="str">
            <v>组装工</v>
          </cell>
          <cell r="F284" t="str">
            <v>130930198302283329</v>
          </cell>
          <cell r="G284" t="str">
            <v>√</v>
          </cell>
          <cell r="H284" t="str">
            <v>女</v>
          </cell>
          <cell r="I284" t="str">
            <v>汉</v>
          </cell>
          <cell r="J284" t="str">
            <v>已婚</v>
          </cell>
          <cell r="K284" t="str">
            <v>农业</v>
          </cell>
          <cell r="L284" t="str">
            <v>五险</v>
          </cell>
          <cell r="M284">
            <v>43214</v>
          </cell>
          <cell r="N284" t="str">
            <v>√</v>
          </cell>
          <cell r="O284" t="str">
            <v>15031776887</v>
          </cell>
          <cell r="P284" t="str">
            <v>正式工</v>
          </cell>
          <cell r="Q284" t="str">
            <v>直接人员</v>
          </cell>
          <cell r="R284" t="str">
            <v>耿晓朋</v>
          </cell>
        </row>
        <row r="285">
          <cell r="D285" t="str">
            <v>孟洪臣</v>
          </cell>
          <cell r="E285" t="str">
            <v>组装工</v>
          </cell>
          <cell r="F285" t="str">
            <v>130924199308253523</v>
          </cell>
          <cell r="G285" t="str">
            <v>√</v>
          </cell>
          <cell r="H285" t="str">
            <v>女</v>
          </cell>
          <cell r="I285" t="str">
            <v>汉</v>
          </cell>
          <cell r="J285" t="str">
            <v>已婚</v>
          </cell>
          <cell r="K285" t="str">
            <v>农业</v>
          </cell>
          <cell r="L285" t="str">
            <v>五险</v>
          </cell>
          <cell r="M285">
            <v>44285</v>
          </cell>
          <cell r="N285" t="str">
            <v>√</v>
          </cell>
          <cell r="O285" t="str">
            <v>17659702601</v>
          </cell>
          <cell r="P285" t="str">
            <v>正式工</v>
          </cell>
          <cell r="Q285" t="str">
            <v>直接人员</v>
          </cell>
          <cell r="R285" t="str">
            <v>耿晓朋</v>
          </cell>
        </row>
        <row r="286">
          <cell r="D286" t="str">
            <v>刘景丽</v>
          </cell>
          <cell r="E286" t="str">
            <v>操作工</v>
          </cell>
          <cell r="F286" t="str">
            <v>130930198709193624</v>
          </cell>
          <cell r="G286" t="str">
            <v>√</v>
          </cell>
          <cell r="H286" t="str">
            <v>女</v>
          </cell>
          <cell r="I286" t="str">
            <v>汉</v>
          </cell>
          <cell r="J286" t="str">
            <v>已婚</v>
          </cell>
          <cell r="K286" t="str">
            <v>农业</v>
          </cell>
          <cell r="L286" t="str">
            <v>五险</v>
          </cell>
          <cell r="M286">
            <v>44512</v>
          </cell>
          <cell r="N286" t="str">
            <v>√</v>
          </cell>
          <cell r="O286" t="str">
            <v>15530783002</v>
          </cell>
          <cell r="P286" t="str">
            <v>正式工</v>
          </cell>
          <cell r="Q286" t="str">
            <v>直接人员</v>
          </cell>
          <cell r="R286" t="str">
            <v>耿晓朋</v>
          </cell>
        </row>
        <row r="287">
          <cell r="D287" t="str">
            <v>王文通</v>
          </cell>
          <cell r="E287" t="str">
            <v>组装工</v>
          </cell>
          <cell r="F287" t="str">
            <v>130983200305062815</v>
          </cell>
          <cell r="G287" t="str">
            <v>√</v>
          </cell>
          <cell r="H287" t="str">
            <v>男</v>
          </cell>
          <cell r="I287" t="str">
            <v>汉</v>
          </cell>
          <cell r="J287" t="str">
            <v>未婚</v>
          </cell>
          <cell r="K287" t="str">
            <v>农业</v>
          </cell>
          <cell r="L287" t="str">
            <v>五险</v>
          </cell>
          <cell r="M287">
            <v>44531</v>
          </cell>
          <cell r="N287" t="str">
            <v>√</v>
          </cell>
          <cell r="O287">
            <v>17736795287</v>
          </cell>
          <cell r="P287" t="str">
            <v>正式工</v>
          </cell>
          <cell r="Q287" t="str">
            <v>直接人员</v>
          </cell>
          <cell r="R287" t="str">
            <v>耿晓朋</v>
          </cell>
        </row>
        <row r="288">
          <cell r="D288" t="str">
            <v>张艳</v>
          </cell>
          <cell r="E288" t="str">
            <v>组装工</v>
          </cell>
          <cell r="F288" t="str">
            <v>132930198105265027</v>
          </cell>
          <cell r="G288" t="str">
            <v>√</v>
          </cell>
          <cell r="H288" t="str">
            <v>女</v>
          </cell>
          <cell r="I288" t="str">
            <v>汉</v>
          </cell>
          <cell r="J288" t="str">
            <v>离异</v>
          </cell>
          <cell r="K288" t="str">
            <v>农业</v>
          </cell>
          <cell r="L288" t="str">
            <v>五险</v>
          </cell>
          <cell r="M288">
            <v>44538</v>
          </cell>
          <cell r="N288" t="str">
            <v>√</v>
          </cell>
          <cell r="O288">
            <v>13831781035</v>
          </cell>
          <cell r="P288" t="str">
            <v>正式工</v>
          </cell>
          <cell r="Q288" t="str">
            <v>直接人员</v>
          </cell>
          <cell r="R288" t="str">
            <v>耿晓朋</v>
          </cell>
        </row>
        <row r="289">
          <cell r="D289" t="str">
            <v>张凤武</v>
          </cell>
          <cell r="E289" t="str">
            <v>组装工</v>
          </cell>
          <cell r="F289" t="str">
            <v>132930199003171112</v>
          </cell>
          <cell r="G289" t="str">
            <v>√</v>
          </cell>
          <cell r="H289" t="str">
            <v>男</v>
          </cell>
          <cell r="I289" t="str">
            <v>汉</v>
          </cell>
          <cell r="J289" t="str">
            <v>已婚</v>
          </cell>
          <cell r="K289" t="str">
            <v>农业</v>
          </cell>
          <cell r="L289" t="str">
            <v>五险</v>
          </cell>
          <cell r="M289">
            <v>44618</v>
          </cell>
          <cell r="N289" t="str">
            <v>√</v>
          </cell>
          <cell r="O289" t="str">
            <v>15511734199</v>
          </cell>
          <cell r="P289" t="str">
            <v>正式工</v>
          </cell>
          <cell r="Q289" t="str">
            <v>直接人员</v>
          </cell>
          <cell r="R289" t="str">
            <v>耿晓朋</v>
          </cell>
        </row>
        <row r="290">
          <cell r="D290" t="str">
            <v>杨东兴</v>
          </cell>
          <cell r="E290" t="str">
            <v>组装工</v>
          </cell>
          <cell r="F290" t="str">
            <v>130924198503160539</v>
          </cell>
          <cell r="G290" t="str">
            <v>√</v>
          </cell>
          <cell r="H290" t="str">
            <v>男</v>
          </cell>
          <cell r="I290" t="str">
            <v>汉</v>
          </cell>
          <cell r="J290" t="str">
            <v>已婚</v>
          </cell>
          <cell r="K290" t="str">
            <v>农业</v>
          </cell>
          <cell r="L290" t="str">
            <v>五险</v>
          </cell>
          <cell r="M290">
            <v>44615</v>
          </cell>
          <cell r="N290" t="str">
            <v>√</v>
          </cell>
          <cell r="O290" t="str">
            <v>13752135926</v>
          </cell>
          <cell r="P290" t="str">
            <v>正式工</v>
          </cell>
          <cell r="Q290" t="str">
            <v>直接人员</v>
          </cell>
          <cell r="R290" t="str">
            <v>耿晓朋</v>
          </cell>
        </row>
        <row r="291">
          <cell r="D291" t="str">
            <v>崔金朋</v>
          </cell>
          <cell r="E291" t="str">
            <v>组装工</v>
          </cell>
          <cell r="F291" t="str">
            <v>132930198003030569</v>
          </cell>
          <cell r="G291" t="str">
            <v>√</v>
          </cell>
          <cell r="H291" t="str">
            <v>女</v>
          </cell>
          <cell r="I291" t="str">
            <v>汉</v>
          </cell>
          <cell r="J291" t="str">
            <v>丧偶</v>
          </cell>
          <cell r="K291" t="str">
            <v>农业</v>
          </cell>
          <cell r="L291" t="str">
            <v>五险</v>
          </cell>
          <cell r="M291">
            <v>44645</v>
          </cell>
          <cell r="N291" t="str">
            <v>√</v>
          </cell>
          <cell r="O291" t="str">
            <v>13722746461</v>
          </cell>
          <cell r="P291" t="str">
            <v>正式工</v>
          </cell>
          <cell r="Q291" t="str">
            <v>直接人员</v>
          </cell>
          <cell r="R291" t="str">
            <v>耿晓朋</v>
          </cell>
        </row>
        <row r="292">
          <cell r="D292" t="str">
            <v>赵秋杰</v>
          </cell>
          <cell r="E292" t="str">
            <v>组装工</v>
          </cell>
          <cell r="F292" t="str">
            <v>131025198501223063</v>
          </cell>
          <cell r="G292" t="str">
            <v>√</v>
          </cell>
          <cell r="H292" t="str">
            <v>女</v>
          </cell>
          <cell r="I292" t="str">
            <v>汉</v>
          </cell>
          <cell r="J292" t="str">
            <v>已婚</v>
          </cell>
          <cell r="K292" t="str">
            <v>农业</v>
          </cell>
          <cell r="L292" t="str">
            <v>五险</v>
          </cell>
          <cell r="M292">
            <v>44348</v>
          </cell>
          <cell r="N292" t="str">
            <v>√</v>
          </cell>
          <cell r="O292">
            <v>13127302865</v>
          </cell>
          <cell r="P292" t="str">
            <v>正式工</v>
          </cell>
          <cell r="Q292" t="str">
            <v>直接人员</v>
          </cell>
          <cell r="R292" t="str">
            <v>耿晓朋</v>
          </cell>
        </row>
        <row r="293">
          <cell r="D293" t="str">
            <v>王腾旺</v>
          </cell>
          <cell r="E293" t="str">
            <v>组装工</v>
          </cell>
          <cell r="F293" t="str">
            <v>130983199507022613</v>
          </cell>
          <cell r="G293" t="str">
            <v>√</v>
          </cell>
          <cell r="H293" t="str">
            <v>男</v>
          </cell>
          <cell r="I293" t="str">
            <v>汉</v>
          </cell>
          <cell r="J293" t="str">
            <v>未婚</v>
          </cell>
          <cell r="K293" t="str">
            <v>农业</v>
          </cell>
          <cell r="L293" t="str">
            <v>五险</v>
          </cell>
          <cell r="M293">
            <v>44405</v>
          </cell>
          <cell r="N293" t="str">
            <v>√</v>
          </cell>
          <cell r="O293">
            <v>15030767110</v>
          </cell>
          <cell r="P293" t="str">
            <v>正式工</v>
          </cell>
          <cell r="Q293" t="str">
            <v>直接人员</v>
          </cell>
          <cell r="R293" t="str">
            <v>耿晓朋</v>
          </cell>
        </row>
        <row r="294">
          <cell r="D294" t="str">
            <v>王云婧</v>
          </cell>
          <cell r="E294" t="str">
            <v>代班组长</v>
          </cell>
          <cell r="F294" t="str">
            <v>132930198206011421</v>
          </cell>
          <cell r="G294" t="str">
            <v>√</v>
          </cell>
          <cell r="H294" t="str">
            <v>女</v>
          </cell>
          <cell r="I294" t="str">
            <v>汉</v>
          </cell>
          <cell r="J294" t="str">
            <v>已婚</v>
          </cell>
          <cell r="K294" t="str">
            <v>农业</v>
          </cell>
          <cell r="L294" t="str">
            <v>五险</v>
          </cell>
          <cell r="M294">
            <v>41704</v>
          </cell>
          <cell r="N294" t="str">
            <v>√</v>
          </cell>
          <cell r="O294" t="str">
            <v>13930705244</v>
          </cell>
          <cell r="P294" t="str">
            <v>正式工</v>
          </cell>
          <cell r="Q294" t="str">
            <v>直接人员</v>
          </cell>
          <cell r="R294" t="str">
            <v>王发</v>
          </cell>
        </row>
        <row r="295">
          <cell r="D295" t="str">
            <v>刘宝洪</v>
          </cell>
          <cell r="E295" t="str">
            <v>挂件工</v>
          </cell>
          <cell r="F295" t="str">
            <v>132930196807061417</v>
          </cell>
          <cell r="G295" t="str">
            <v>√</v>
          </cell>
          <cell r="H295" t="str">
            <v>男</v>
          </cell>
          <cell r="I295" t="str">
            <v>汉</v>
          </cell>
          <cell r="J295" t="str">
            <v>已婚</v>
          </cell>
          <cell r="K295" t="str">
            <v>农业</v>
          </cell>
          <cell r="L295" t="str">
            <v>五险</v>
          </cell>
          <cell r="M295">
            <v>41034</v>
          </cell>
          <cell r="N295" t="str">
            <v>√</v>
          </cell>
          <cell r="O295" t="str">
            <v>15511716306</v>
          </cell>
          <cell r="P295" t="str">
            <v>正式工</v>
          </cell>
          <cell r="Q295" t="str">
            <v>直接人员</v>
          </cell>
          <cell r="R295" t="str">
            <v>王发</v>
          </cell>
        </row>
        <row r="296">
          <cell r="D296" t="str">
            <v>从恩健</v>
          </cell>
          <cell r="E296" t="str">
            <v>挂件工</v>
          </cell>
          <cell r="F296" t="str">
            <v>130983198911090314</v>
          </cell>
          <cell r="G296" t="str">
            <v>√</v>
          </cell>
          <cell r="H296" t="str">
            <v>男</v>
          </cell>
          <cell r="I296" t="str">
            <v>回</v>
          </cell>
          <cell r="J296" t="str">
            <v>已婚</v>
          </cell>
          <cell r="K296" t="str">
            <v>农业</v>
          </cell>
          <cell r="L296" t="str">
            <v>五险</v>
          </cell>
          <cell r="M296">
            <v>44335</v>
          </cell>
          <cell r="N296" t="str">
            <v>√</v>
          </cell>
          <cell r="O296" t="str">
            <v>15530434678</v>
          </cell>
          <cell r="P296" t="str">
            <v>正式工</v>
          </cell>
          <cell r="Q296" t="str">
            <v>直接人员</v>
          </cell>
          <cell r="R296" t="str">
            <v>王发</v>
          </cell>
        </row>
        <row r="297">
          <cell r="D297" t="str">
            <v>窦桂英</v>
          </cell>
          <cell r="E297" t="str">
            <v>挂件工</v>
          </cell>
          <cell r="F297" t="str">
            <v>13293119781020394X</v>
          </cell>
          <cell r="G297" t="str">
            <v>√</v>
          </cell>
          <cell r="H297" t="str">
            <v>女</v>
          </cell>
          <cell r="I297" t="str">
            <v>汉</v>
          </cell>
          <cell r="J297" t="str">
            <v>已婚</v>
          </cell>
          <cell r="K297" t="str">
            <v>农业</v>
          </cell>
          <cell r="L297" t="str">
            <v>五险</v>
          </cell>
          <cell r="M297">
            <v>41464</v>
          </cell>
          <cell r="N297" t="str">
            <v>√</v>
          </cell>
          <cell r="O297" t="str">
            <v>15128717095</v>
          </cell>
          <cell r="P297" t="str">
            <v>正式工</v>
          </cell>
          <cell r="Q297" t="str">
            <v>直接人员</v>
          </cell>
          <cell r="R297" t="str">
            <v>王发</v>
          </cell>
        </row>
        <row r="298">
          <cell r="D298" t="str">
            <v>张秀荣</v>
          </cell>
          <cell r="E298" t="str">
            <v>挂件工</v>
          </cell>
          <cell r="F298" t="str">
            <v>132930197611261446</v>
          </cell>
          <cell r="G298" t="str">
            <v>√</v>
          </cell>
          <cell r="H298" t="str">
            <v>女</v>
          </cell>
          <cell r="I298" t="str">
            <v>汉</v>
          </cell>
          <cell r="J298" t="str">
            <v>已婚</v>
          </cell>
          <cell r="K298" t="str">
            <v>农业</v>
          </cell>
          <cell r="L298" t="str">
            <v>五险</v>
          </cell>
          <cell r="M298">
            <v>41830</v>
          </cell>
          <cell r="N298" t="str">
            <v>√</v>
          </cell>
          <cell r="O298">
            <v>18733794186</v>
          </cell>
          <cell r="P298" t="str">
            <v>正式工</v>
          </cell>
          <cell r="Q298" t="str">
            <v>直接人员</v>
          </cell>
          <cell r="R298" t="str">
            <v>王发</v>
          </cell>
        </row>
        <row r="299">
          <cell r="D299" t="str">
            <v>李晓霞</v>
          </cell>
          <cell r="E299" t="str">
            <v>挂件工</v>
          </cell>
          <cell r="F299" t="str">
            <v>130983199004162227</v>
          </cell>
          <cell r="G299" t="str">
            <v>√</v>
          </cell>
          <cell r="H299" t="str">
            <v>女</v>
          </cell>
          <cell r="I299" t="str">
            <v>汉</v>
          </cell>
          <cell r="J299" t="str">
            <v>已婚</v>
          </cell>
          <cell r="K299" t="str">
            <v>农业</v>
          </cell>
          <cell r="L299" t="str">
            <v>五险</v>
          </cell>
          <cell r="M299">
            <v>44538</v>
          </cell>
          <cell r="N299" t="str">
            <v>√</v>
          </cell>
          <cell r="O299">
            <v>15133730980</v>
          </cell>
          <cell r="P299" t="str">
            <v>正式工</v>
          </cell>
          <cell r="Q299" t="str">
            <v>直接人员</v>
          </cell>
          <cell r="R299" t="str">
            <v>王发</v>
          </cell>
        </row>
        <row r="300">
          <cell r="D300" t="str">
            <v>张力三</v>
          </cell>
          <cell r="E300" t="str">
            <v>操作工</v>
          </cell>
          <cell r="F300" t="str">
            <v>132930198202271111</v>
          </cell>
          <cell r="G300" t="str">
            <v>√</v>
          </cell>
          <cell r="H300" t="str">
            <v>男</v>
          </cell>
          <cell r="I300" t="str">
            <v>汉</v>
          </cell>
          <cell r="J300" t="str">
            <v>已婚</v>
          </cell>
          <cell r="K300" t="str">
            <v>农业</v>
          </cell>
          <cell r="L300" t="str">
            <v>五险</v>
          </cell>
          <cell r="M300">
            <v>44782</v>
          </cell>
          <cell r="N300" t="str">
            <v/>
          </cell>
          <cell r="O300" t="str">
            <v>13733273648</v>
          </cell>
          <cell r="P300" t="str">
            <v>正式工</v>
          </cell>
          <cell r="Q300" t="str">
            <v>直接人员</v>
          </cell>
          <cell r="R300" t="str">
            <v>王发</v>
          </cell>
        </row>
        <row r="301">
          <cell r="D301" t="str">
            <v>果永红</v>
          </cell>
          <cell r="E301" t="str">
            <v>操作工</v>
          </cell>
          <cell r="F301" t="str">
            <v>130726199510063127</v>
          </cell>
          <cell r="G301" t="str">
            <v>√</v>
          </cell>
          <cell r="H301" t="str">
            <v>女</v>
          </cell>
          <cell r="I301" t="str">
            <v>汉</v>
          </cell>
          <cell r="J301" t="str">
            <v>已婚</v>
          </cell>
          <cell r="K301" t="str">
            <v>农业</v>
          </cell>
          <cell r="L301" t="str">
            <v>五险</v>
          </cell>
          <cell r="M301">
            <v>44628</v>
          </cell>
          <cell r="N301" t="str">
            <v>√</v>
          </cell>
          <cell r="O301" t="str">
            <v>13613270223</v>
          </cell>
          <cell r="P301" t="str">
            <v>正式工</v>
          </cell>
          <cell r="Q301" t="str">
            <v>直接人员</v>
          </cell>
          <cell r="R301" t="str">
            <v>王发</v>
          </cell>
        </row>
        <row r="302">
          <cell r="D302" t="str">
            <v>王艳</v>
          </cell>
          <cell r="E302" t="str">
            <v>打标员</v>
          </cell>
          <cell r="F302" t="str">
            <v>132930199211102824</v>
          </cell>
          <cell r="G302" t="str">
            <v>√</v>
          </cell>
          <cell r="H302" t="str">
            <v>女</v>
          </cell>
          <cell r="I302" t="str">
            <v>汉</v>
          </cell>
          <cell r="J302" t="str">
            <v>已婚</v>
          </cell>
          <cell r="K302" t="str">
            <v>农业</v>
          </cell>
          <cell r="L302" t="str">
            <v>五险</v>
          </cell>
          <cell r="M302">
            <v>44355</v>
          </cell>
          <cell r="N302" t="str">
            <v>√</v>
          </cell>
          <cell r="O302">
            <v>17772677440</v>
          </cell>
          <cell r="P302" t="str">
            <v>正式工</v>
          </cell>
          <cell r="Q302" t="str">
            <v>直接人员</v>
          </cell>
          <cell r="R302" t="str">
            <v>王伟</v>
          </cell>
        </row>
        <row r="303">
          <cell r="D303" t="str">
            <v>辛鹏玉</v>
          </cell>
          <cell r="E303" t="str">
            <v>代班组长-2.0</v>
          </cell>
          <cell r="F303" t="str">
            <v>132930199412051138</v>
          </cell>
          <cell r="G303" t="str">
            <v>√</v>
          </cell>
          <cell r="H303" t="str">
            <v>男</v>
          </cell>
          <cell r="I303" t="str">
            <v>汉</v>
          </cell>
          <cell r="J303" t="str">
            <v>未婚</v>
          </cell>
          <cell r="K303" t="str">
            <v>农业</v>
          </cell>
          <cell r="L303" t="str">
            <v>五险</v>
          </cell>
          <cell r="M303">
            <v>44355</v>
          </cell>
          <cell r="N303" t="str">
            <v>√</v>
          </cell>
          <cell r="O303" t="str">
            <v>18713605078</v>
          </cell>
          <cell r="P303" t="str">
            <v>正式工</v>
          </cell>
          <cell r="Q303" t="str">
            <v>间接人员</v>
          </cell>
          <cell r="R303" t="str">
            <v>王伟</v>
          </cell>
        </row>
        <row r="304">
          <cell r="D304" t="str">
            <v>李玉静</v>
          </cell>
          <cell r="E304" t="str">
            <v>2.0-检验员</v>
          </cell>
          <cell r="F304" t="str">
            <v>130983198807101423</v>
          </cell>
          <cell r="G304" t="str">
            <v>√</v>
          </cell>
          <cell r="H304" t="str">
            <v>女</v>
          </cell>
          <cell r="I304" t="str">
            <v>汉</v>
          </cell>
          <cell r="J304" t="str">
            <v>已婚</v>
          </cell>
          <cell r="K304" t="str">
            <v>农业</v>
          </cell>
          <cell r="L304" t="str">
            <v>五险</v>
          </cell>
          <cell r="M304">
            <v>44529</v>
          </cell>
          <cell r="N304" t="str">
            <v>√</v>
          </cell>
          <cell r="O304" t="str">
            <v>15511718974</v>
          </cell>
          <cell r="P304" t="str">
            <v>正式工</v>
          </cell>
          <cell r="Q304" t="str">
            <v>直接人员</v>
          </cell>
          <cell r="R304" t="str">
            <v>王伟</v>
          </cell>
        </row>
        <row r="305">
          <cell r="D305" t="str">
            <v>张坤</v>
          </cell>
          <cell r="E305" t="str">
            <v>2.0-组装工</v>
          </cell>
          <cell r="F305" t="str">
            <v>132930199310160536</v>
          </cell>
          <cell r="G305" t="str">
            <v>√</v>
          </cell>
          <cell r="H305" t="str">
            <v>男</v>
          </cell>
          <cell r="I305" t="str">
            <v>汉</v>
          </cell>
          <cell r="J305" t="str">
            <v>未婚</v>
          </cell>
          <cell r="K305" t="str">
            <v>农业</v>
          </cell>
          <cell r="L305" t="str">
            <v>五险</v>
          </cell>
          <cell r="M305">
            <v>42318</v>
          </cell>
          <cell r="N305" t="str">
            <v>√</v>
          </cell>
          <cell r="O305">
            <v>15830477756</v>
          </cell>
          <cell r="P305" t="str">
            <v>正式工</v>
          </cell>
          <cell r="Q305" t="str">
            <v>直接人员</v>
          </cell>
          <cell r="R305" t="str">
            <v>王伟</v>
          </cell>
        </row>
        <row r="306">
          <cell r="D306" t="str">
            <v>孔双进</v>
          </cell>
          <cell r="E306" t="str">
            <v>2.0-组装工</v>
          </cell>
          <cell r="F306" t="str">
            <v>13098319910909243X</v>
          </cell>
          <cell r="G306" t="str">
            <v>√</v>
          </cell>
          <cell r="H306" t="str">
            <v>男</v>
          </cell>
          <cell r="I306" t="str">
            <v>汉</v>
          </cell>
          <cell r="J306" t="str">
            <v>未婚</v>
          </cell>
          <cell r="K306" t="str">
            <v>农业</v>
          </cell>
          <cell r="L306" t="str">
            <v>五险</v>
          </cell>
          <cell r="M306">
            <v>44604</v>
          </cell>
          <cell r="N306" t="str">
            <v>√</v>
          </cell>
          <cell r="O306" t="str">
            <v>15731776456</v>
          </cell>
          <cell r="P306" t="str">
            <v>正式工</v>
          </cell>
          <cell r="Q306" t="str">
            <v>直接人员</v>
          </cell>
          <cell r="R306" t="str">
            <v>王伟</v>
          </cell>
        </row>
        <row r="307">
          <cell r="D307" t="str">
            <v>王坤柏</v>
          </cell>
          <cell r="E307" t="str">
            <v>2.0-组装工</v>
          </cell>
          <cell r="F307" t="str">
            <v>130930200501183312</v>
          </cell>
          <cell r="G307" t="str">
            <v>√</v>
          </cell>
          <cell r="H307" t="str">
            <v>男</v>
          </cell>
          <cell r="I307" t="str">
            <v>汉</v>
          </cell>
          <cell r="J307" t="str">
            <v>未婚</v>
          </cell>
          <cell r="K307" t="str">
            <v>农业</v>
          </cell>
          <cell r="L307" t="str">
            <v>五险</v>
          </cell>
          <cell r="M307">
            <v>44618</v>
          </cell>
          <cell r="N307" t="str">
            <v>√</v>
          </cell>
          <cell r="O307" t="str">
            <v>15333275692</v>
          </cell>
          <cell r="P307" t="str">
            <v>正式工</v>
          </cell>
          <cell r="Q307" t="str">
            <v>直接人员</v>
          </cell>
          <cell r="R307" t="str">
            <v>王伟</v>
          </cell>
        </row>
        <row r="308">
          <cell r="D308" t="str">
            <v>刘石头</v>
          </cell>
          <cell r="E308" t="str">
            <v>2.0-组装工</v>
          </cell>
          <cell r="F308" t="str">
            <v>130926199403023016</v>
          </cell>
          <cell r="G308" t="str">
            <v>√</v>
          </cell>
          <cell r="H308" t="str">
            <v>男</v>
          </cell>
          <cell r="I308" t="str">
            <v>汉</v>
          </cell>
          <cell r="J308" t="str">
            <v>未婚</v>
          </cell>
          <cell r="K308" t="str">
            <v>农业</v>
          </cell>
          <cell r="L308" t="str">
            <v>五险</v>
          </cell>
          <cell r="M308">
            <v>44620</v>
          </cell>
          <cell r="N308" t="str">
            <v>√</v>
          </cell>
          <cell r="O308" t="str">
            <v>15733109596</v>
          </cell>
          <cell r="P308" t="str">
            <v>正式工</v>
          </cell>
          <cell r="Q308" t="str">
            <v>直接人员</v>
          </cell>
          <cell r="R308" t="str">
            <v>王伟</v>
          </cell>
        </row>
        <row r="309">
          <cell r="D309" t="str">
            <v>李加弘</v>
          </cell>
          <cell r="E309" t="str">
            <v>2.0-组装工</v>
          </cell>
          <cell r="F309" t="str">
            <v>130983200302025015</v>
          </cell>
          <cell r="G309" t="str">
            <v>√</v>
          </cell>
          <cell r="H309" t="str">
            <v>男</v>
          </cell>
          <cell r="I309" t="str">
            <v>汉</v>
          </cell>
          <cell r="J309" t="str">
            <v>未婚</v>
          </cell>
          <cell r="K309" t="str">
            <v>农业</v>
          </cell>
          <cell r="L309" t="str">
            <v>五险</v>
          </cell>
          <cell r="M309">
            <v>44321</v>
          </cell>
          <cell r="N309" t="str">
            <v>√</v>
          </cell>
          <cell r="O309">
            <v>15033177297</v>
          </cell>
          <cell r="P309" t="str">
            <v>正式工</v>
          </cell>
          <cell r="Q309" t="str">
            <v>直接人员</v>
          </cell>
          <cell r="R309" t="str">
            <v>王伟</v>
          </cell>
        </row>
        <row r="310">
          <cell r="D310" t="str">
            <v>高天宇</v>
          </cell>
          <cell r="E310" t="str">
            <v>2.0-组装工</v>
          </cell>
          <cell r="F310" t="str">
            <v>130925200507245157</v>
          </cell>
          <cell r="G310" t="str">
            <v>√</v>
          </cell>
          <cell r="H310" t="str">
            <v>男</v>
          </cell>
          <cell r="I310" t="str">
            <v>汉</v>
          </cell>
          <cell r="J310" t="str">
            <v>未婚</v>
          </cell>
          <cell r="K310" t="str">
            <v>农业</v>
          </cell>
          <cell r="L310" t="str">
            <v>意外险（学生）</v>
          </cell>
          <cell r="M310">
            <v>44631</v>
          </cell>
          <cell r="N310" t="str">
            <v>√</v>
          </cell>
          <cell r="O310" t="str">
            <v>13831704467</v>
          </cell>
          <cell r="P310" t="str">
            <v>正式工</v>
          </cell>
          <cell r="Q310" t="str">
            <v>直接人员</v>
          </cell>
          <cell r="R310" t="str">
            <v>王伟</v>
          </cell>
        </row>
        <row r="311">
          <cell r="D311" t="str">
            <v>于海龙</v>
          </cell>
          <cell r="E311" t="str">
            <v>2.0-组装工</v>
          </cell>
          <cell r="F311" t="str">
            <v>13098319960516245X</v>
          </cell>
          <cell r="G311" t="str">
            <v>√</v>
          </cell>
          <cell r="H311" t="str">
            <v>男</v>
          </cell>
          <cell r="I311" t="str">
            <v>汉</v>
          </cell>
          <cell r="J311" t="str">
            <v>未婚</v>
          </cell>
          <cell r="K311" t="str">
            <v>农业</v>
          </cell>
          <cell r="L311" t="str">
            <v>五险</v>
          </cell>
          <cell r="M311">
            <v>44632</v>
          </cell>
          <cell r="N311" t="str">
            <v>√</v>
          </cell>
          <cell r="O311" t="str">
            <v>13700376890</v>
          </cell>
          <cell r="P311" t="str">
            <v>正式工</v>
          </cell>
          <cell r="Q311" t="str">
            <v>直接人员</v>
          </cell>
          <cell r="R311" t="str">
            <v>王伟</v>
          </cell>
        </row>
        <row r="312">
          <cell r="D312" t="str">
            <v>孙安乐</v>
          </cell>
          <cell r="E312" t="str">
            <v>2.0-组装工</v>
          </cell>
          <cell r="F312" t="str">
            <v>130983198402073014</v>
          </cell>
          <cell r="G312" t="str">
            <v>√</v>
          </cell>
          <cell r="H312" t="str">
            <v>男</v>
          </cell>
          <cell r="I312" t="str">
            <v>汉</v>
          </cell>
          <cell r="J312" t="str">
            <v>未婚</v>
          </cell>
          <cell r="K312" t="str">
            <v>农业</v>
          </cell>
          <cell r="L312" t="str">
            <v>五险</v>
          </cell>
          <cell r="M312">
            <v>44653</v>
          </cell>
          <cell r="N312" t="str">
            <v>√</v>
          </cell>
          <cell r="O312">
            <v>15933289181</v>
          </cell>
          <cell r="P312" t="str">
            <v>正式工</v>
          </cell>
          <cell r="Q312" t="str">
            <v>直接人员</v>
          </cell>
          <cell r="R312" t="str">
            <v>王伟</v>
          </cell>
        </row>
        <row r="313">
          <cell r="D313" t="str">
            <v>张振宇</v>
          </cell>
          <cell r="E313" t="str">
            <v>2.0-组装工</v>
          </cell>
          <cell r="F313" t="str">
            <v>130921198501251614</v>
          </cell>
          <cell r="G313" t="str">
            <v>√</v>
          </cell>
          <cell r="H313" t="str">
            <v>男</v>
          </cell>
          <cell r="I313" t="str">
            <v>汉</v>
          </cell>
          <cell r="J313" t="str">
            <v>已婚</v>
          </cell>
          <cell r="K313" t="str">
            <v>农业</v>
          </cell>
          <cell r="L313" t="str">
            <v>五险</v>
          </cell>
          <cell r="M313">
            <v>44653</v>
          </cell>
          <cell r="N313" t="str">
            <v>√</v>
          </cell>
          <cell r="O313">
            <v>15130781759</v>
          </cell>
          <cell r="P313" t="str">
            <v>正式工</v>
          </cell>
          <cell r="Q313" t="str">
            <v>直接人员</v>
          </cell>
          <cell r="R313" t="str">
            <v>王伟</v>
          </cell>
        </row>
        <row r="314">
          <cell r="D314" t="str">
            <v>王富民</v>
          </cell>
          <cell r="E314" t="str">
            <v>2.0-组装工</v>
          </cell>
          <cell r="F314" t="str">
            <v>130983200308200312</v>
          </cell>
          <cell r="G314" t="str">
            <v>√</v>
          </cell>
          <cell r="H314" t="str">
            <v>男</v>
          </cell>
          <cell r="I314" t="str">
            <v>汉</v>
          </cell>
          <cell r="J314" t="str">
            <v>未婚</v>
          </cell>
          <cell r="K314" t="str">
            <v>农业</v>
          </cell>
          <cell r="L314" t="str">
            <v>五险</v>
          </cell>
          <cell r="M314">
            <v>44144</v>
          </cell>
          <cell r="N314" t="str">
            <v>√</v>
          </cell>
          <cell r="O314" t="str">
            <v>15533750232</v>
          </cell>
          <cell r="P314" t="str">
            <v>正式工</v>
          </cell>
          <cell r="Q314" t="str">
            <v>直接人员</v>
          </cell>
          <cell r="R314" t="str">
            <v>王伟</v>
          </cell>
        </row>
        <row r="315">
          <cell r="D315" t="str">
            <v>周鑫铭</v>
          </cell>
          <cell r="E315" t="str">
            <v>2.0-组装工</v>
          </cell>
          <cell r="F315" t="str">
            <v>130983200101203057</v>
          </cell>
          <cell r="G315" t="str">
            <v>√</v>
          </cell>
          <cell r="H315" t="str">
            <v>男</v>
          </cell>
          <cell r="I315" t="str">
            <v>汉</v>
          </cell>
          <cell r="J315" t="str">
            <v>未婚</v>
          </cell>
          <cell r="K315" t="str">
            <v>农业</v>
          </cell>
          <cell r="L315" t="str">
            <v>五险</v>
          </cell>
          <cell r="M315">
            <v>44761</v>
          </cell>
          <cell r="N315" t="str">
            <v>√</v>
          </cell>
          <cell r="O315">
            <v>16630654231</v>
          </cell>
          <cell r="P315" t="str">
            <v>正式工</v>
          </cell>
          <cell r="Q315" t="str">
            <v>直接人员</v>
          </cell>
          <cell r="R315" t="str">
            <v>王伟</v>
          </cell>
        </row>
        <row r="316">
          <cell r="D316" t="str">
            <v>王予涵</v>
          </cell>
          <cell r="E316" t="str">
            <v>2.0-组装工</v>
          </cell>
          <cell r="F316" t="str">
            <v>130983200004223531</v>
          </cell>
          <cell r="G316" t="str">
            <v>√</v>
          </cell>
          <cell r="H316" t="str">
            <v>男</v>
          </cell>
          <cell r="I316" t="str">
            <v>汉</v>
          </cell>
          <cell r="J316" t="str">
            <v>未婚</v>
          </cell>
          <cell r="K316" t="str">
            <v>农业</v>
          </cell>
          <cell r="L316" t="str">
            <v>五险</v>
          </cell>
          <cell r="M316">
            <v>44760</v>
          </cell>
          <cell r="N316" t="str">
            <v>√</v>
          </cell>
          <cell r="O316">
            <v>16600234468</v>
          </cell>
          <cell r="P316" t="str">
            <v>正式工</v>
          </cell>
          <cell r="Q316" t="str">
            <v>直接人员</v>
          </cell>
          <cell r="R316" t="str">
            <v>王伟</v>
          </cell>
        </row>
        <row r="317">
          <cell r="D317" t="str">
            <v>王悦丞</v>
          </cell>
          <cell r="E317" t="str">
            <v>2.0-组装工</v>
          </cell>
          <cell r="F317" t="str">
            <v>130983200304201115</v>
          </cell>
          <cell r="G317" t="str">
            <v>√</v>
          </cell>
          <cell r="H317" t="str">
            <v>男</v>
          </cell>
          <cell r="I317" t="str">
            <v>汉</v>
          </cell>
          <cell r="J317" t="str">
            <v>未婚</v>
          </cell>
          <cell r="K317" t="str">
            <v>农业</v>
          </cell>
          <cell r="L317" t="str">
            <v>五险</v>
          </cell>
          <cell r="M317">
            <v>44805</v>
          </cell>
          <cell r="N317" t="str">
            <v/>
          </cell>
          <cell r="O317">
            <v>15532863152</v>
          </cell>
          <cell r="P317" t="str">
            <v>正式工</v>
          </cell>
          <cell r="Q317" t="str">
            <v>直接人员</v>
          </cell>
          <cell r="R317" t="str">
            <v>王伟</v>
          </cell>
        </row>
        <row r="318">
          <cell r="D318" t="str">
            <v>刘梦鹤</v>
          </cell>
          <cell r="E318" t="str">
            <v>代班组长-H6</v>
          </cell>
          <cell r="F318" t="str">
            <v>130983199306174557</v>
          </cell>
          <cell r="G318" t="str">
            <v>√</v>
          </cell>
          <cell r="H318" t="str">
            <v>男</v>
          </cell>
          <cell r="I318" t="str">
            <v>汉</v>
          </cell>
          <cell r="J318" t="str">
            <v>已婚</v>
          </cell>
          <cell r="K318" t="str">
            <v>农业</v>
          </cell>
          <cell r="L318" t="str">
            <v>五险</v>
          </cell>
          <cell r="M318">
            <v>44284</v>
          </cell>
          <cell r="N318" t="str">
            <v>√</v>
          </cell>
          <cell r="O318" t="str">
            <v>17331776379</v>
          </cell>
          <cell r="P318" t="str">
            <v>正式工</v>
          </cell>
          <cell r="Q318" t="str">
            <v>间接人员</v>
          </cell>
          <cell r="R318" t="str">
            <v>王伟</v>
          </cell>
        </row>
        <row r="319">
          <cell r="D319" t="str">
            <v>赵彩霞</v>
          </cell>
          <cell r="E319" t="str">
            <v>H6-检验员</v>
          </cell>
          <cell r="F319" t="str">
            <v>140181199002062826</v>
          </cell>
          <cell r="G319" t="str">
            <v>√</v>
          </cell>
          <cell r="H319" t="str">
            <v>女</v>
          </cell>
          <cell r="I319" t="str">
            <v>汉</v>
          </cell>
          <cell r="J319" t="str">
            <v>已婚</v>
          </cell>
          <cell r="K319" t="str">
            <v>农业</v>
          </cell>
          <cell r="L319" t="str">
            <v>五险</v>
          </cell>
          <cell r="M319">
            <v>44553</v>
          </cell>
          <cell r="N319" t="str">
            <v>√</v>
          </cell>
          <cell r="O319">
            <v>18335599169</v>
          </cell>
          <cell r="P319" t="str">
            <v>正式工</v>
          </cell>
          <cell r="Q319" t="str">
            <v>直接人员</v>
          </cell>
          <cell r="R319" t="str">
            <v>王伟</v>
          </cell>
        </row>
        <row r="320">
          <cell r="D320" t="str">
            <v>许洪振</v>
          </cell>
          <cell r="E320" t="str">
            <v>H6-组装工</v>
          </cell>
          <cell r="F320" t="str">
            <v>130983199311101619</v>
          </cell>
          <cell r="G320" t="str">
            <v>√</v>
          </cell>
          <cell r="H320" t="str">
            <v>男</v>
          </cell>
          <cell r="I320" t="str">
            <v>汉</v>
          </cell>
          <cell r="J320" t="str">
            <v>已婚</v>
          </cell>
          <cell r="K320" t="str">
            <v>农业</v>
          </cell>
          <cell r="L320" t="str">
            <v>五险</v>
          </cell>
          <cell r="M320">
            <v>44615</v>
          </cell>
          <cell r="N320" t="str">
            <v>√</v>
          </cell>
          <cell r="O320" t="str">
            <v>17600238975</v>
          </cell>
          <cell r="P320" t="str">
            <v>正式工</v>
          </cell>
          <cell r="Q320" t="str">
            <v>直接人员</v>
          </cell>
          <cell r="R320" t="str">
            <v>王伟</v>
          </cell>
        </row>
        <row r="321">
          <cell r="D321" t="str">
            <v>吕新辉</v>
          </cell>
          <cell r="E321" t="str">
            <v>H6-组装工</v>
          </cell>
          <cell r="F321" t="str">
            <v>230231198505052952</v>
          </cell>
          <cell r="G321" t="str">
            <v>√</v>
          </cell>
          <cell r="H321" t="str">
            <v>男</v>
          </cell>
          <cell r="I321" t="str">
            <v>汉</v>
          </cell>
          <cell r="J321" t="str">
            <v>未婚</v>
          </cell>
          <cell r="K321" t="str">
            <v>农业</v>
          </cell>
          <cell r="L321" t="str">
            <v>五险</v>
          </cell>
          <cell r="M321">
            <v>44069</v>
          </cell>
          <cell r="N321" t="str">
            <v>√</v>
          </cell>
          <cell r="O321">
            <v>13754535164</v>
          </cell>
          <cell r="P321" t="str">
            <v>正式工</v>
          </cell>
          <cell r="Q321" t="str">
            <v>直接人员</v>
          </cell>
          <cell r="R321" t="str">
            <v>王伟</v>
          </cell>
        </row>
        <row r="322">
          <cell r="D322" t="str">
            <v>马强</v>
          </cell>
          <cell r="E322" t="str">
            <v>H6-组装工</v>
          </cell>
          <cell r="F322" t="str">
            <v>132930199605060313</v>
          </cell>
          <cell r="G322" t="str">
            <v>√</v>
          </cell>
          <cell r="H322" t="str">
            <v>男</v>
          </cell>
          <cell r="I322" t="str">
            <v>汉</v>
          </cell>
          <cell r="J322" t="str">
            <v>已婚</v>
          </cell>
          <cell r="K322" t="str">
            <v>农业</v>
          </cell>
          <cell r="L322" t="str">
            <v>五险</v>
          </cell>
          <cell r="M322">
            <v>44333</v>
          </cell>
          <cell r="N322" t="str">
            <v>√</v>
          </cell>
          <cell r="O322" t="str">
            <v>17370277678</v>
          </cell>
          <cell r="P322" t="str">
            <v>正式工</v>
          </cell>
          <cell r="Q322" t="str">
            <v>直接人员</v>
          </cell>
          <cell r="R322" t="str">
            <v>王伟</v>
          </cell>
        </row>
        <row r="323">
          <cell r="D323" t="str">
            <v>何文荣</v>
          </cell>
          <cell r="E323" t="str">
            <v>H6-组装工</v>
          </cell>
          <cell r="F323" t="str">
            <v>132930197903241615</v>
          </cell>
          <cell r="G323" t="str">
            <v>√</v>
          </cell>
          <cell r="H323" t="str">
            <v>男</v>
          </cell>
          <cell r="I323" t="str">
            <v>汉</v>
          </cell>
          <cell r="J323" t="str">
            <v>已婚</v>
          </cell>
          <cell r="K323" t="str">
            <v>农业</v>
          </cell>
          <cell r="L323" t="str">
            <v>五险</v>
          </cell>
          <cell r="M323">
            <v>44624</v>
          </cell>
          <cell r="N323" t="str">
            <v>√</v>
          </cell>
          <cell r="O323">
            <v>15511738444</v>
          </cell>
          <cell r="P323" t="str">
            <v>正式工</v>
          </cell>
          <cell r="Q323" t="str">
            <v>直接人员</v>
          </cell>
          <cell r="R323" t="str">
            <v>王伟</v>
          </cell>
        </row>
        <row r="324">
          <cell r="D324" t="str">
            <v>孙勇俊</v>
          </cell>
          <cell r="E324" t="str">
            <v>H6-组装工</v>
          </cell>
          <cell r="F324" t="str">
            <v>130983200402082754</v>
          </cell>
          <cell r="G324" t="str">
            <v>√</v>
          </cell>
          <cell r="H324" t="str">
            <v>男</v>
          </cell>
          <cell r="I324" t="str">
            <v>汉</v>
          </cell>
          <cell r="J324" t="str">
            <v>未婚</v>
          </cell>
          <cell r="K324" t="str">
            <v>农业</v>
          </cell>
          <cell r="L324" t="str">
            <v>五险</v>
          </cell>
          <cell r="M324">
            <v>44321</v>
          </cell>
          <cell r="N324" t="str">
            <v>√</v>
          </cell>
          <cell r="O324" t="str">
            <v>18230074908</v>
          </cell>
          <cell r="P324" t="str">
            <v>正式工</v>
          </cell>
          <cell r="Q324" t="str">
            <v>直接人员</v>
          </cell>
          <cell r="R324" t="str">
            <v>王伟</v>
          </cell>
        </row>
        <row r="325">
          <cell r="D325" t="str">
            <v>宋明朔</v>
          </cell>
          <cell r="E325" t="str">
            <v>H6-组装工</v>
          </cell>
          <cell r="F325" t="str">
            <v>130983200411284518</v>
          </cell>
          <cell r="G325" t="str">
            <v>√</v>
          </cell>
          <cell r="H325" t="str">
            <v>男</v>
          </cell>
          <cell r="I325" t="str">
            <v>汉</v>
          </cell>
          <cell r="J325" t="str">
            <v>未婚</v>
          </cell>
          <cell r="K325" t="str">
            <v>农业</v>
          </cell>
          <cell r="L325" t="str">
            <v>雇主责任（学生）</v>
          </cell>
          <cell r="M325">
            <v>44628</v>
          </cell>
          <cell r="N325" t="str">
            <v>√</v>
          </cell>
          <cell r="O325" t="str">
            <v>13393277198</v>
          </cell>
          <cell r="P325" t="str">
            <v>正式工</v>
          </cell>
          <cell r="Q325" t="str">
            <v>直接人员</v>
          </cell>
          <cell r="R325" t="str">
            <v>王伟</v>
          </cell>
        </row>
        <row r="326">
          <cell r="D326" t="str">
            <v>王福东</v>
          </cell>
          <cell r="E326" t="str">
            <v>H6-组装工</v>
          </cell>
          <cell r="F326" t="str">
            <v>132930199012014717</v>
          </cell>
          <cell r="G326" t="str">
            <v>√</v>
          </cell>
          <cell r="H326" t="str">
            <v>男</v>
          </cell>
          <cell r="I326" t="str">
            <v>汉</v>
          </cell>
          <cell r="J326" t="str">
            <v>已婚</v>
          </cell>
          <cell r="K326" t="str">
            <v>农业</v>
          </cell>
          <cell r="L326" t="str">
            <v>五险</v>
          </cell>
          <cell r="M326">
            <v>44694</v>
          </cell>
          <cell r="N326" t="str">
            <v>√</v>
          </cell>
          <cell r="O326" t="str">
            <v>18333006521</v>
          </cell>
          <cell r="P326" t="str">
            <v>正式工</v>
          </cell>
          <cell r="Q326" t="str">
            <v>直接人员</v>
          </cell>
          <cell r="R326" t="str">
            <v>王伟</v>
          </cell>
        </row>
        <row r="327">
          <cell r="D327" t="str">
            <v>陈志刚</v>
          </cell>
          <cell r="E327" t="str">
            <v>H6-组装工</v>
          </cell>
          <cell r="F327" t="str">
            <v>230702198112091411</v>
          </cell>
          <cell r="G327" t="str">
            <v>√</v>
          </cell>
          <cell r="H327" t="str">
            <v>男</v>
          </cell>
          <cell r="I327" t="str">
            <v>汉</v>
          </cell>
          <cell r="J327" t="str">
            <v>未婚</v>
          </cell>
          <cell r="K327" t="str">
            <v>非农业</v>
          </cell>
          <cell r="L327" t="str">
            <v>五险</v>
          </cell>
          <cell r="M327">
            <v>44705</v>
          </cell>
          <cell r="N327" t="str">
            <v>√</v>
          </cell>
          <cell r="O327" t="str">
            <v>15226733031</v>
          </cell>
          <cell r="P327" t="str">
            <v>正式工</v>
          </cell>
          <cell r="Q327" t="str">
            <v>直接人员</v>
          </cell>
          <cell r="R327" t="str">
            <v>王伟</v>
          </cell>
        </row>
        <row r="328">
          <cell r="D328" t="str">
            <v>董新</v>
          </cell>
          <cell r="E328" t="str">
            <v>H6-组装工</v>
          </cell>
          <cell r="F328" t="str">
            <v>130983199212155013</v>
          </cell>
          <cell r="G328" t="str">
            <v>√</v>
          </cell>
          <cell r="H328" t="str">
            <v>男</v>
          </cell>
          <cell r="I328" t="str">
            <v>汉</v>
          </cell>
          <cell r="J328" t="str">
            <v>未婚</v>
          </cell>
          <cell r="K328" t="str">
            <v>农业</v>
          </cell>
          <cell r="L328" t="str">
            <v>五险</v>
          </cell>
          <cell r="M328">
            <v>44711</v>
          </cell>
          <cell r="N328" t="str">
            <v>√</v>
          </cell>
          <cell r="O328" t="str">
            <v>15512889899</v>
          </cell>
          <cell r="P328" t="str">
            <v>正式工</v>
          </cell>
          <cell r="Q328" t="str">
            <v>直接人员</v>
          </cell>
          <cell r="R328" t="str">
            <v>王伟</v>
          </cell>
        </row>
        <row r="329">
          <cell r="D329" t="str">
            <v>邓程霖</v>
          </cell>
          <cell r="E329" t="str">
            <v>H6-组装工</v>
          </cell>
          <cell r="F329" t="str">
            <v>130983200202022212</v>
          </cell>
          <cell r="G329" t="str">
            <v>√</v>
          </cell>
          <cell r="H329" t="str">
            <v>男</v>
          </cell>
          <cell r="I329" t="str">
            <v>汉</v>
          </cell>
          <cell r="J329" t="str">
            <v>未婚</v>
          </cell>
          <cell r="K329" t="str">
            <v>农业</v>
          </cell>
          <cell r="L329" t="str">
            <v>五险</v>
          </cell>
          <cell r="M329">
            <v>44729</v>
          </cell>
          <cell r="N329" t="str">
            <v>√</v>
          </cell>
          <cell r="O329">
            <v>17733731688</v>
          </cell>
          <cell r="P329" t="str">
            <v>正式工</v>
          </cell>
          <cell r="Q329" t="str">
            <v>直接人员</v>
          </cell>
          <cell r="R329" t="str">
            <v>王伟</v>
          </cell>
        </row>
        <row r="330">
          <cell r="D330" t="str">
            <v>赵彬</v>
          </cell>
          <cell r="E330" t="str">
            <v>H6-组装工</v>
          </cell>
          <cell r="F330" t="str">
            <v>130983200211145337</v>
          </cell>
          <cell r="G330" t="str">
            <v>√</v>
          </cell>
          <cell r="H330" t="str">
            <v>男</v>
          </cell>
          <cell r="I330" t="str">
            <v>汉</v>
          </cell>
          <cell r="J330" t="str">
            <v>未婚</v>
          </cell>
          <cell r="K330" t="str">
            <v>非农业</v>
          </cell>
          <cell r="L330" t="str">
            <v>五险</v>
          </cell>
          <cell r="M330">
            <v>44761</v>
          </cell>
          <cell r="N330" t="str">
            <v>√</v>
          </cell>
          <cell r="O330">
            <v>15530708200</v>
          </cell>
          <cell r="P330" t="str">
            <v>正式工</v>
          </cell>
          <cell r="Q330" t="str">
            <v>直接人员</v>
          </cell>
          <cell r="R330" t="str">
            <v>王伟</v>
          </cell>
        </row>
        <row r="331">
          <cell r="D331" t="str">
            <v>王龙</v>
          </cell>
          <cell r="E331" t="str">
            <v>H6-组装工</v>
          </cell>
          <cell r="F331" t="str">
            <v>230407200002280313</v>
          </cell>
          <cell r="G331" t="str">
            <v>√</v>
          </cell>
          <cell r="H331" t="str">
            <v>男</v>
          </cell>
          <cell r="I331" t="str">
            <v>回</v>
          </cell>
          <cell r="J331" t="str">
            <v>未婚</v>
          </cell>
          <cell r="K331" t="str">
            <v>非农业</v>
          </cell>
          <cell r="L331" t="str">
            <v>五险</v>
          </cell>
          <cell r="M331">
            <v>44763</v>
          </cell>
          <cell r="N331" t="str">
            <v>√</v>
          </cell>
          <cell r="O331">
            <v>18831752008</v>
          </cell>
          <cell r="P331" t="str">
            <v>正式工</v>
          </cell>
          <cell r="Q331" t="str">
            <v>直接人员</v>
          </cell>
          <cell r="R331" t="str">
            <v>王伟</v>
          </cell>
        </row>
        <row r="332">
          <cell r="D332" t="str">
            <v>刘玉龙</v>
          </cell>
          <cell r="E332" t="str">
            <v>H6-组装工</v>
          </cell>
          <cell r="F332" t="str">
            <v>13098320010602551X</v>
          </cell>
          <cell r="G332" t="str">
            <v>√</v>
          </cell>
          <cell r="H332" t="str">
            <v>男</v>
          </cell>
          <cell r="I332" t="str">
            <v>回</v>
          </cell>
          <cell r="J332" t="str">
            <v>未婚</v>
          </cell>
          <cell r="K332" t="str">
            <v>农业</v>
          </cell>
          <cell r="L332" t="str">
            <v>五险</v>
          </cell>
          <cell r="M332">
            <v>44805</v>
          </cell>
          <cell r="N332" t="str">
            <v/>
          </cell>
          <cell r="O332">
            <v>19927534733</v>
          </cell>
          <cell r="P332" t="str">
            <v>正式工</v>
          </cell>
          <cell r="Q332" t="str">
            <v>直接人员</v>
          </cell>
          <cell r="R332" t="str">
            <v>王伟</v>
          </cell>
        </row>
        <row r="333">
          <cell r="D333" t="str">
            <v>白艳娟</v>
          </cell>
          <cell r="E333" t="str">
            <v>H6-组装工</v>
          </cell>
          <cell r="F333" t="str">
            <v>132627198812190066</v>
          </cell>
          <cell r="G333" t="str">
            <v>√</v>
          </cell>
          <cell r="H333" t="str">
            <v>女</v>
          </cell>
          <cell r="I333" t="str">
            <v>满</v>
          </cell>
          <cell r="J333" t="str">
            <v>已婚</v>
          </cell>
          <cell r="K333" t="str">
            <v>农业</v>
          </cell>
          <cell r="L333" t="str">
            <v>五险</v>
          </cell>
          <cell r="M333">
            <v>44805</v>
          </cell>
          <cell r="N333" t="str">
            <v/>
          </cell>
          <cell r="O333">
            <v>13611199004</v>
          </cell>
          <cell r="P333" t="str">
            <v>正式工</v>
          </cell>
          <cell r="Q333" t="str">
            <v>直接人员</v>
          </cell>
          <cell r="R333" t="str">
            <v>王伟</v>
          </cell>
        </row>
        <row r="334">
          <cell r="D334" t="str">
            <v>仝立明</v>
          </cell>
          <cell r="E334" t="str">
            <v>班组长-B40</v>
          </cell>
          <cell r="F334" t="str">
            <v>130924199104250910</v>
          </cell>
          <cell r="G334" t="str">
            <v>√</v>
          </cell>
          <cell r="H334" t="str">
            <v>男</v>
          </cell>
          <cell r="I334" t="str">
            <v>汉</v>
          </cell>
          <cell r="J334" t="str">
            <v>已婚</v>
          </cell>
          <cell r="K334" t="str">
            <v>农业</v>
          </cell>
          <cell r="L334" t="str">
            <v>五险</v>
          </cell>
          <cell r="M334">
            <v>44663</v>
          </cell>
          <cell r="N334" t="str">
            <v>√</v>
          </cell>
          <cell r="O334">
            <v>16630775687</v>
          </cell>
          <cell r="P334" t="str">
            <v>正式工</v>
          </cell>
          <cell r="Q334" t="str">
            <v>间接人员</v>
          </cell>
          <cell r="R334" t="str">
            <v>张亚霖</v>
          </cell>
        </row>
        <row r="335">
          <cell r="D335" t="str">
            <v>张家辉</v>
          </cell>
          <cell r="E335" t="str">
            <v>B40-检验员</v>
          </cell>
          <cell r="F335" t="str">
            <v>13098319960116241X</v>
          </cell>
          <cell r="G335" t="str">
            <v>√</v>
          </cell>
          <cell r="H335" t="str">
            <v>男</v>
          </cell>
          <cell r="I335" t="str">
            <v>汉</v>
          </cell>
          <cell r="J335" t="str">
            <v>已婚</v>
          </cell>
          <cell r="K335" t="str">
            <v>农业</v>
          </cell>
          <cell r="L335" t="str">
            <v>五险</v>
          </cell>
          <cell r="M335">
            <v>44616</v>
          </cell>
          <cell r="N335" t="str">
            <v>√</v>
          </cell>
          <cell r="O335" t="str">
            <v>17602286275</v>
          </cell>
          <cell r="P335" t="str">
            <v>正式工</v>
          </cell>
          <cell r="Q335" t="str">
            <v>直接人员</v>
          </cell>
          <cell r="R335" t="str">
            <v>张亚霖</v>
          </cell>
        </row>
        <row r="336">
          <cell r="D336" t="str">
            <v>李忠峰</v>
          </cell>
          <cell r="E336" t="str">
            <v>B40-组装工</v>
          </cell>
          <cell r="F336" t="str">
            <v>130983198602105332</v>
          </cell>
          <cell r="G336" t="str">
            <v>√</v>
          </cell>
          <cell r="H336" t="str">
            <v>男</v>
          </cell>
          <cell r="I336" t="str">
            <v>汉</v>
          </cell>
          <cell r="J336" t="str">
            <v>已婚</v>
          </cell>
          <cell r="K336" t="str">
            <v>农业</v>
          </cell>
          <cell r="L336" t="str">
            <v>五险</v>
          </cell>
          <cell r="M336">
            <v>42780</v>
          </cell>
          <cell r="N336" t="str">
            <v>√</v>
          </cell>
          <cell r="O336" t="str">
            <v>13630849012</v>
          </cell>
          <cell r="P336" t="str">
            <v>正式工</v>
          </cell>
          <cell r="Q336" t="str">
            <v>直接人员</v>
          </cell>
          <cell r="R336" t="str">
            <v>张亚霖</v>
          </cell>
        </row>
        <row r="337">
          <cell r="D337" t="str">
            <v>王博文</v>
          </cell>
          <cell r="E337" t="str">
            <v>B40-组装工</v>
          </cell>
          <cell r="F337" t="str">
            <v>130983200502222232</v>
          </cell>
          <cell r="G337" t="str">
            <v>√</v>
          </cell>
          <cell r="H337" t="str">
            <v>男</v>
          </cell>
          <cell r="I337" t="str">
            <v>汉</v>
          </cell>
          <cell r="J337" t="str">
            <v>未婚</v>
          </cell>
          <cell r="K337" t="str">
            <v>农业</v>
          </cell>
          <cell r="L337" t="str">
            <v>五险</v>
          </cell>
          <cell r="M337">
            <v>44600</v>
          </cell>
          <cell r="N337" t="str">
            <v>√</v>
          </cell>
          <cell r="O337" t="str">
            <v>18632726702</v>
          </cell>
          <cell r="P337" t="str">
            <v>正式工</v>
          </cell>
          <cell r="Q337" t="str">
            <v>直接人员</v>
          </cell>
          <cell r="R337" t="str">
            <v>张亚霖</v>
          </cell>
        </row>
        <row r="338">
          <cell r="D338" t="str">
            <v>刘荣辰</v>
          </cell>
          <cell r="E338" t="str">
            <v>B40-组装工</v>
          </cell>
          <cell r="F338" t="str">
            <v>13098320000703471X</v>
          </cell>
          <cell r="G338" t="str">
            <v>√</v>
          </cell>
          <cell r="H338" t="str">
            <v>男</v>
          </cell>
          <cell r="I338" t="str">
            <v>汉</v>
          </cell>
          <cell r="J338" t="str">
            <v>未婚</v>
          </cell>
          <cell r="K338" t="str">
            <v>农业</v>
          </cell>
          <cell r="L338" t="str">
            <v>五险</v>
          </cell>
          <cell r="M338">
            <v>44611</v>
          </cell>
          <cell r="N338" t="str">
            <v>√</v>
          </cell>
          <cell r="O338" t="str">
            <v>13931725768</v>
          </cell>
          <cell r="P338" t="str">
            <v>正式工</v>
          </cell>
          <cell r="Q338" t="str">
            <v>直接人员</v>
          </cell>
          <cell r="R338" t="str">
            <v>张亚霖</v>
          </cell>
        </row>
        <row r="339">
          <cell r="D339" t="str">
            <v>朱文奇</v>
          </cell>
          <cell r="E339" t="str">
            <v>B40-组装工</v>
          </cell>
          <cell r="F339" t="str">
            <v>13043519930423153X</v>
          </cell>
          <cell r="G339" t="str">
            <v>√</v>
          </cell>
          <cell r="H339" t="str">
            <v>男</v>
          </cell>
          <cell r="I339" t="str">
            <v>汉</v>
          </cell>
          <cell r="J339" t="str">
            <v>已婚</v>
          </cell>
          <cell r="K339" t="str">
            <v>农业</v>
          </cell>
          <cell r="L339" t="str">
            <v>五险</v>
          </cell>
          <cell r="M339">
            <v>42714</v>
          </cell>
          <cell r="N339" t="str">
            <v>√</v>
          </cell>
          <cell r="O339" t="str">
            <v>15201123863</v>
          </cell>
          <cell r="P339" t="str">
            <v>正式工</v>
          </cell>
          <cell r="Q339" t="str">
            <v>直接人员</v>
          </cell>
          <cell r="R339" t="str">
            <v>张亚霖</v>
          </cell>
        </row>
        <row r="340">
          <cell r="D340" t="str">
            <v>杨起越</v>
          </cell>
          <cell r="E340" t="str">
            <v>B40-组装工</v>
          </cell>
          <cell r="F340" t="str">
            <v>131022199807246415</v>
          </cell>
          <cell r="G340" t="str">
            <v>√</v>
          </cell>
          <cell r="H340" t="str">
            <v>男</v>
          </cell>
          <cell r="I340" t="str">
            <v>汉</v>
          </cell>
          <cell r="J340" t="str">
            <v>已婚</v>
          </cell>
          <cell r="K340" t="str">
            <v>农业</v>
          </cell>
          <cell r="L340" t="str">
            <v>五险</v>
          </cell>
          <cell r="M340">
            <v>42683</v>
          </cell>
          <cell r="N340" t="str">
            <v>√</v>
          </cell>
          <cell r="O340" t="str">
            <v>18633765491</v>
          </cell>
          <cell r="P340" t="str">
            <v>正式工</v>
          </cell>
          <cell r="Q340" t="str">
            <v>直接人员</v>
          </cell>
          <cell r="R340" t="str">
            <v>张亚霖</v>
          </cell>
        </row>
        <row r="341">
          <cell r="D341" t="str">
            <v>李素元</v>
          </cell>
          <cell r="E341" t="str">
            <v>B40-组装工</v>
          </cell>
          <cell r="F341" t="str">
            <v>140322197708231515</v>
          </cell>
          <cell r="G341" t="str">
            <v>√</v>
          </cell>
          <cell r="H341" t="str">
            <v>男</v>
          </cell>
          <cell r="I341" t="str">
            <v>汉</v>
          </cell>
          <cell r="J341" t="str">
            <v>已婚</v>
          </cell>
          <cell r="K341" t="str">
            <v>农业</v>
          </cell>
          <cell r="L341" t="str">
            <v>五险</v>
          </cell>
          <cell r="M341">
            <v>44139</v>
          </cell>
          <cell r="N341" t="str">
            <v>√</v>
          </cell>
          <cell r="O341">
            <v>15935399757</v>
          </cell>
          <cell r="P341" t="str">
            <v>正式工</v>
          </cell>
          <cell r="Q341" t="str">
            <v>直接人员</v>
          </cell>
          <cell r="R341" t="str">
            <v>张亚霖</v>
          </cell>
        </row>
        <row r="342">
          <cell r="D342" t="str">
            <v>李冉</v>
          </cell>
          <cell r="E342" t="str">
            <v>B40-组装工</v>
          </cell>
          <cell r="F342" t="str">
            <v>132930199801223511</v>
          </cell>
          <cell r="G342" t="str">
            <v>√</v>
          </cell>
          <cell r="H342" t="str">
            <v>男</v>
          </cell>
          <cell r="I342" t="str">
            <v>汉</v>
          </cell>
          <cell r="J342" t="str">
            <v>未婚</v>
          </cell>
          <cell r="K342" t="str">
            <v>农业</v>
          </cell>
          <cell r="L342" t="str">
            <v>五险</v>
          </cell>
          <cell r="M342">
            <v>43996</v>
          </cell>
          <cell r="N342" t="str">
            <v>√</v>
          </cell>
          <cell r="O342" t="str">
            <v>18630766324</v>
          </cell>
          <cell r="P342" t="str">
            <v>正式工</v>
          </cell>
          <cell r="Q342" t="str">
            <v>直接人员</v>
          </cell>
          <cell r="R342" t="str">
            <v>张亚霖</v>
          </cell>
        </row>
        <row r="343">
          <cell r="D343" t="str">
            <v>李冬旭</v>
          </cell>
          <cell r="E343" t="str">
            <v>B40-组装工</v>
          </cell>
          <cell r="F343" t="str">
            <v>130983199901120713</v>
          </cell>
          <cell r="G343" t="str">
            <v>√</v>
          </cell>
          <cell r="H343" t="str">
            <v>男</v>
          </cell>
          <cell r="I343" t="str">
            <v>汉</v>
          </cell>
          <cell r="J343" t="str">
            <v>未婚</v>
          </cell>
          <cell r="K343" t="str">
            <v>农业</v>
          </cell>
          <cell r="L343" t="str">
            <v>五险</v>
          </cell>
          <cell r="M343">
            <v>44300</v>
          </cell>
          <cell r="N343" t="str">
            <v>√</v>
          </cell>
          <cell r="O343" t="str">
            <v>18732787045</v>
          </cell>
          <cell r="P343" t="str">
            <v>正式工</v>
          </cell>
          <cell r="Q343" t="str">
            <v>直接人员</v>
          </cell>
          <cell r="R343" t="str">
            <v>张亚霖</v>
          </cell>
        </row>
        <row r="344">
          <cell r="D344" t="str">
            <v>张家旺</v>
          </cell>
          <cell r="E344" t="str">
            <v>B40-组装工</v>
          </cell>
          <cell r="F344" t="str">
            <v>130924200111284276</v>
          </cell>
          <cell r="G344" t="str">
            <v>√</v>
          </cell>
          <cell r="H344" t="str">
            <v>男</v>
          </cell>
          <cell r="I344" t="str">
            <v>回</v>
          </cell>
          <cell r="J344" t="str">
            <v>未婚</v>
          </cell>
          <cell r="K344" t="str">
            <v>农业</v>
          </cell>
          <cell r="L344" t="str">
            <v>五险</v>
          </cell>
          <cell r="M344">
            <v>44467</v>
          </cell>
          <cell r="N344" t="str">
            <v>√</v>
          </cell>
          <cell r="O344">
            <v>18733036920</v>
          </cell>
          <cell r="P344" t="str">
            <v>正式工</v>
          </cell>
          <cell r="Q344" t="str">
            <v>直接人员</v>
          </cell>
          <cell r="R344" t="str">
            <v>张亚霖</v>
          </cell>
        </row>
        <row r="345">
          <cell r="D345" t="str">
            <v>王忠梅</v>
          </cell>
          <cell r="E345" t="str">
            <v>B40-组装工</v>
          </cell>
          <cell r="F345" t="str">
            <v>132924197602053226</v>
          </cell>
          <cell r="G345" t="str">
            <v>√</v>
          </cell>
          <cell r="H345" t="str">
            <v>女</v>
          </cell>
          <cell r="I345" t="str">
            <v>汉</v>
          </cell>
          <cell r="J345" t="str">
            <v>已婚</v>
          </cell>
          <cell r="K345" t="str">
            <v>农业</v>
          </cell>
          <cell r="L345" t="str">
            <v>五险</v>
          </cell>
          <cell r="M345">
            <v>42544</v>
          </cell>
          <cell r="N345" t="str">
            <v>√</v>
          </cell>
          <cell r="O345" t="str">
            <v>13785772418</v>
          </cell>
          <cell r="P345" t="str">
            <v>正式工</v>
          </cell>
          <cell r="Q345" t="str">
            <v>直接人员</v>
          </cell>
          <cell r="R345" t="str">
            <v>张亚霖</v>
          </cell>
        </row>
        <row r="346">
          <cell r="D346" t="str">
            <v>刘文明</v>
          </cell>
          <cell r="E346" t="str">
            <v>B40-组装工</v>
          </cell>
          <cell r="F346" t="str">
            <v>130983199006101639</v>
          </cell>
          <cell r="G346" t="str">
            <v>√</v>
          </cell>
          <cell r="H346" t="str">
            <v>男</v>
          </cell>
          <cell r="I346" t="str">
            <v>汉</v>
          </cell>
          <cell r="J346" t="str">
            <v>未婚</v>
          </cell>
          <cell r="K346" t="str">
            <v>农业</v>
          </cell>
          <cell r="L346" t="str">
            <v>五险</v>
          </cell>
          <cell r="M346">
            <v>44571</v>
          </cell>
          <cell r="N346" t="str">
            <v>√</v>
          </cell>
          <cell r="O346">
            <v>18233741847</v>
          </cell>
          <cell r="P346" t="str">
            <v>正式工</v>
          </cell>
          <cell r="Q346" t="str">
            <v>直接人员</v>
          </cell>
          <cell r="R346" t="str">
            <v>张亚霖</v>
          </cell>
        </row>
        <row r="347">
          <cell r="D347" t="str">
            <v>董金岭</v>
          </cell>
          <cell r="E347" t="str">
            <v>B40-组装工</v>
          </cell>
          <cell r="F347" t="str">
            <v>132930198212310516</v>
          </cell>
          <cell r="G347" t="str">
            <v>√</v>
          </cell>
          <cell r="H347" t="str">
            <v>男</v>
          </cell>
          <cell r="I347" t="str">
            <v>汉</v>
          </cell>
          <cell r="J347" t="str">
            <v>已婚</v>
          </cell>
          <cell r="K347" t="str">
            <v>农业</v>
          </cell>
          <cell r="L347" t="str">
            <v>五险</v>
          </cell>
          <cell r="M347">
            <v>44632</v>
          </cell>
          <cell r="N347" t="str">
            <v>√</v>
          </cell>
          <cell r="O347" t="str">
            <v>18633719576</v>
          </cell>
          <cell r="P347" t="str">
            <v>正式工</v>
          </cell>
          <cell r="Q347" t="str">
            <v>直接人员</v>
          </cell>
          <cell r="R347" t="str">
            <v>张亚霖</v>
          </cell>
        </row>
        <row r="348">
          <cell r="D348" t="str">
            <v>马嘉骏</v>
          </cell>
          <cell r="E348" t="str">
            <v>B40-组装工</v>
          </cell>
          <cell r="F348" t="str">
            <v>130983200203260917</v>
          </cell>
          <cell r="G348" t="str">
            <v>√</v>
          </cell>
          <cell r="H348" t="str">
            <v>男</v>
          </cell>
          <cell r="I348" t="str">
            <v>汉</v>
          </cell>
          <cell r="J348" t="str">
            <v>未婚</v>
          </cell>
          <cell r="K348" t="str">
            <v>农业</v>
          </cell>
          <cell r="L348" t="str">
            <v>雇主责任（学生）</v>
          </cell>
          <cell r="M348">
            <v>44628</v>
          </cell>
          <cell r="N348" t="str">
            <v>√</v>
          </cell>
          <cell r="O348" t="str">
            <v>15532885935</v>
          </cell>
          <cell r="P348" t="str">
            <v>正式工</v>
          </cell>
          <cell r="Q348" t="str">
            <v>直接人员</v>
          </cell>
          <cell r="R348" t="str">
            <v>张亚霖</v>
          </cell>
        </row>
        <row r="349">
          <cell r="D349" t="str">
            <v>刘柏林</v>
          </cell>
          <cell r="E349" t="str">
            <v>代班组长-K1</v>
          </cell>
          <cell r="F349" t="str">
            <v>132930199409233512</v>
          </cell>
          <cell r="G349" t="str">
            <v>√</v>
          </cell>
          <cell r="H349" t="str">
            <v>男</v>
          </cell>
          <cell r="I349" t="str">
            <v>汉</v>
          </cell>
          <cell r="J349" t="str">
            <v>已婚</v>
          </cell>
          <cell r="K349" t="str">
            <v>农业</v>
          </cell>
          <cell r="L349" t="str">
            <v>五险</v>
          </cell>
          <cell r="M349">
            <v>42061</v>
          </cell>
          <cell r="N349" t="str">
            <v>√</v>
          </cell>
          <cell r="O349">
            <v>17303272687</v>
          </cell>
          <cell r="P349" t="str">
            <v>正式工</v>
          </cell>
          <cell r="Q349" t="str">
            <v>间接人员</v>
          </cell>
          <cell r="R349" t="str">
            <v>张亚霖</v>
          </cell>
        </row>
        <row r="350">
          <cell r="D350" t="str">
            <v>闫晓晨</v>
          </cell>
          <cell r="E350" t="str">
            <v>K1-检验员</v>
          </cell>
          <cell r="F350" t="str">
            <v>130925200308125435</v>
          </cell>
          <cell r="G350" t="str">
            <v>√</v>
          </cell>
          <cell r="H350" t="str">
            <v>男</v>
          </cell>
          <cell r="I350" t="str">
            <v>汉</v>
          </cell>
          <cell r="J350" t="str">
            <v>未婚</v>
          </cell>
          <cell r="K350" t="str">
            <v>农业</v>
          </cell>
          <cell r="L350" t="str">
            <v>五险</v>
          </cell>
          <cell r="M350">
            <v>44335</v>
          </cell>
          <cell r="N350" t="str">
            <v>√</v>
          </cell>
          <cell r="O350" t="str">
            <v>13630840519</v>
          </cell>
          <cell r="P350" t="str">
            <v>正式工</v>
          </cell>
          <cell r="Q350" t="str">
            <v>直接人员</v>
          </cell>
          <cell r="R350" t="str">
            <v>张亚霖</v>
          </cell>
        </row>
        <row r="351">
          <cell r="D351" t="str">
            <v>杨博文</v>
          </cell>
          <cell r="E351" t="str">
            <v>K1-组装工</v>
          </cell>
          <cell r="F351" t="str">
            <v>130924199904090513</v>
          </cell>
          <cell r="G351" t="str">
            <v>√</v>
          </cell>
          <cell r="H351" t="str">
            <v>男</v>
          </cell>
          <cell r="I351" t="str">
            <v>汉</v>
          </cell>
          <cell r="J351" t="str">
            <v>未婚</v>
          </cell>
          <cell r="K351" t="str">
            <v>农业</v>
          </cell>
          <cell r="L351" t="str">
            <v>五险</v>
          </cell>
          <cell r="M351">
            <v>44609</v>
          </cell>
          <cell r="N351" t="str">
            <v>√</v>
          </cell>
          <cell r="O351" t="str">
            <v>18730775835</v>
          </cell>
          <cell r="P351" t="str">
            <v>正式工</v>
          </cell>
          <cell r="Q351" t="str">
            <v>直接人员</v>
          </cell>
          <cell r="R351" t="str">
            <v>张亚霖</v>
          </cell>
        </row>
        <row r="352">
          <cell r="D352" t="str">
            <v>刘旺</v>
          </cell>
          <cell r="E352" t="str">
            <v>K1-组装工</v>
          </cell>
          <cell r="F352" t="str">
            <v>130983199809265012</v>
          </cell>
          <cell r="G352" t="str">
            <v>√</v>
          </cell>
          <cell r="H352" t="str">
            <v>男</v>
          </cell>
          <cell r="I352" t="str">
            <v>汉</v>
          </cell>
          <cell r="J352" t="str">
            <v>未婚</v>
          </cell>
          <cell r="K352" t="str">
            <v>农业</v>
          </cell>
          <cell r="L352" t="str">
            <v>五险</v>
          </cell>
          <cell r="M352">
            <v>44600</v>
          </cell>
          <cell r="N352" t="str">
            <v>√</v>
          </cell>
          <cell r="O352" t="str">
            <v>15132701089</v>
          </cell>
          <cell r="P352" t="str">
            <v>正式工</v>
          </cell>
          <cell r="Q352" t="str">
            <v>直接人员</v>
          </cell>
          <cell r="R352" t="str">
            <v>张亚霖</v>
          </cell>
        </row>
        <row r="353">
          <cell r="D353" t="str">
            <v>王博</v>
          </cell>
          <cell r="E353" t="str">
            <v>K1-组装工</v>
          </cell>
          <cell r="F353" t="str">
            <v>130983199801154115</v>
          </cell>
          <cell r="G353" t="str">
            <v>√</v>
          </cell>
          <cell r="H353" t="str">
            <v>男</v>
          </cell>
          <cell r="I353" t="str">
            <v>汉</v>
          </cell>
          <cell r="J353" t="str">
            <v>未婚</v>
          </cell>
          <cell r="K353" t="str">
            <v>农业</v>
          </cell>
          <cell r="L353" t="str">
            <v>五险</v>
          </cell>
          <cell r="M353">
            <v>44610</v>
          </cell>
          <cell r="N353" t="str">
            <v>√</v>
          </cell>
          <cell r="O353" t="str">
            <v>15369804435</v>
          </cell>
          <cell r="P353" t="str">
            <v>正式工</v>
          </cell>
          <cell r="Q353" t="str">
            <v>直接人员</v>
          </cell>
          <cell r="R353" t="str">
            <v>张亚霖</v>
          </cell>
        </row>
        <row r="354">
          <cell r="D354" t="str">
            <v>王培亮</v>
          </cell>
          <cell r="E354" t="str">
            <v>K1-组装工</v>
          </cell>
          <cell r="F354" t="str">
            <v>132924197704103212</v>
          </cell>
          <cell r="G354" t="str">
            <v>√</v>
          </cell>
          <cell r="H354" t="str">
            <v>男</v>
          </cell>
          <cell r="I354" t="str">
            <v>汉</v>
          </cell>
          <cell r="J354" t="str">
            <v>已婚</v>
          </cell>
          <cell r="K354" t="str">
            <v>农业</v>
          </cell>
          <cell r="L354" t="str">
            <v>五险</v>
          </cell>
          <cell r="M354">
            <v>42615</v>
          </cell>
          <cell r="N354" t="str">
            <v>√</v>
          </cell>
          <cell r="O354" t="str">
            <v>13731756490</v>
          </cell>
          <cell r="P354" t="str">
            <v>正式工</v>
          </cell>
          <cell r="Q354" t="str">
            <v>直接人员</v>
          </cell>
          <cell r="R354" t="str">
            <v>张亚霖</v>
          </cell>
        </row>
        <row r="355">
          <cell r="D355" t="str">
            <v>朱章群</v>
          </cell>
          <cell r="E355" t="str">
            <v>K1-组装工</v>
          </cell>
          <cell r="F355" t="str">
            <v>131127198707095237</v>
          </cell>
          <cell r="G355" t="str">
            <v>√</v>
          </cell>
          <cell r="H355" t="str">
            <v>男</v>
          </cell>
          <cell r="I355" t="str">
            <v>汉</v>
          </cell>
          <cell r="J355" t="str">
            <v>已婚</v>
          </cell>
          <cell r="K355" t="str">
            <v>农业</v>
          </cell>
          <cell r="L355" t="str">
            <v>五险</v>
          </cell>
          <cell r="M355">
            <v>44294</v>
          </cell>
          <cell r="N355" t="str">
            <v>√</v>
          </cell>
          <cell r="O355" t="str">
            <v>13315812902</v>
          </cell>
          <cell r="P355" t="str">
            <v>正式工</v>
          </cell>
          <cell r="Q355" t="str">
            <v>直接人员</v>
          </cell>
          <cell r="R355" t="str">
            <v>张亚霖</v>
          </cell>
        </row>
        <row r="356">
          <cell r="D356" t="str">
            <v>王小乐</v>
          </cell>
          <cell r="E356" t="str">
            <v>K1-组装工</v>
          </cell>
          <cell r="F356" t="str">
            <v>13098319860205001X</v>
          </cell>
          <cell r="G356" t="str">
            <v>√</v>
          </cell>
          <cell r="H356" t="str">
            <v>男</v>
          </cell>
          <cell r="I356" t="str">
            <v>汉</v>
          </cell>
          <cell r="J356" t="str">
            <v>已婚</v>
          </cell>
          <cell r="K356" t="str">
            <v>农业</v>
          </cell>
          <cell r="L356" t="str">
            <v>五险</v>
          </cell>
          <cell r="M356">
            <v>44418</v>
          </cell>
          <cell r="N356" t="str">
            <v>√</v>
          </cell>
          <cell r="O356" t="str">
            <v>18833713787</v>
          </cell>
          <cell r="P356" t="str">
            <v>正式工</v>
          </cell>
          <cell r="Q356" t="str">
            <v>直接人员</v>
          </cell>
          <cell r="R356" t="str">
            <v>张亚霖</v>
          </cell>
        </row>
        <row r="357">
          <cell r="D357" t="str">
            <v>王兴硕</v>
          </cell>
          <cell r="E357" t="str">
            <v>K1-组装工</v>
          </cell>
          <cell r="F357" t="str">
            <v>130983199712230913</v>
          </cell>
          <cell r="G357" t="str">
            <v>√</v>
          </cell>
          <cell r="H357" t="str">
            <v>男</v>
          </cell>
          <cell r="I357" t="str">
            <v>汉</v>
          </cell>
          <cell r="J357" t="str">
            <v>未婚</v>
          </cell>
          <cell r="K357" t="str">
            <v>农业</v>
          </cell>
          <cell r="L357" t="str">
            <v>五险</v>
          </cell>
          <cell r="M357">
            <v>44429</v>
          </cell>
          <cell r="N357" t="str">
            <v>√</v>
          </cell>
          <cell r="O357" t="str">
            <v>15226722234</v>
          </cell>
          <cell r="P357" t="str">
            <v>正式工</v>
          </cell>
          <cell r="Q357" t="str">
            <v>直接人员</v>
          </cell>
          <cell r="R357" t="str">
            <v>张亚霖</v>
          </cell>
        </row>
        <row r="358">
          <cell r="D358" t="str">
            <v>刘兴林</v>
          </cell>
          <cell r="E358" t="str">
            <v>K1-组装工</v>
          </cell>
          <cell r="F358" t="str">
            <v>13098320030311241X</v>
          </cell>
          <cell r="G358" t="str">
            <v>√</v>
          </cell>
          <cell r="H358" t="str">
            <v>男</v>
          </cell>
          <cell r="I358" t="str">
            <v>汉</v>
          </cell>
          <cell r="J358" t="str">
            <v>未婚</v>
          </cell>
          <cell r="K358" t="str">
            <v>农业</v>
          </cell>
          <cell r="L358" t="str">
            <v>五险</v>
          </cell>
          <cell r="M358">
            <v>44632</v>
          </cell>
          <cell r="N358" t="str">
            <v>√</v>
          </cell>
          <cell r="O358" t="str">
            <v>15532708371</v>
          </cell>
          <cell r="P358" t="str">
            <v>正式工</v>
          </cell>
          <cell r="Q358" t="str">
            <v>直接人员</v>
          </cell>
          <cell r="R358" t="str">
            <v>张亚霖</v>
          </cell>
        </row>
        <row r="359">
          <cell r="D359" t="str">
            <v>贾世奎</v>
          </cell>
          <cell r="E359" t="str">
            <v>K1-组装工</v>
          </cell>
          <cell r="F359" t="str">
            <v>130983200305052211</v>
          </cell>
          <cell r="G359" t="str">
            <v>√</v>
          </cell>
          <cell r="H359" t="str">
            <v>男</v>
          </cell>
          <cell r="I359" t="str">
            <v>汉</v>
          </cell>
          <cell r="J359" t="str">
            <v>未婚</v>
          </cell>
          <cell r="K359" t="str">
            <v>农业</v>
          </cell>
          <cell r="L359" t="str">
            <v>五险</v>
          </cell>
          <cell r="M359">
            <v>44713</v>
          </cell>
          <cell r="N359" t="str">
            <v>√</v>
          </cell>
          <cell r="O359">
            <v>19932223356</v>
          </cell>
          <cell r="P359" t="str">
            <v>正式工</v>
          </cell>
          <cell r="Q359" t="str">
            <v>直接人员</v>
          </cell>
          <cell r="R359" t="str">
            <v>张亚霖</v>
          </cell>
        </row>
        <row r="360">
          <cell r="D360" t="str">
            <v>沈瑞朋</v>
          </cell>
          <cell r="E360" t="str">
            <v>K1-组装工</v>
          </cell>
          <cell r="F360" t="str">
            <v>130983199205155517</v>
          </cell>
          <cell r="G360" t="str">
            <v>√</v>
          </cell>
          <cell r="H360" t="str">
            <v>男</v>
          </cell>
          <cell r="I360" t="str">
            <v>汉</v>
          </cell>
          <cell r="J360" t="str">
            <v>未婚</v>
          </cell>
          <cell r="K360" t="str">
            <v>非农业</v>
          </cell>
          <cell r="L360" t="str">
            <v>五险</v>
          </cell>
          <cell r="M360">
            <v>44727</v>
          </cell>
          <cell r="N360" t="str">
            <v>√</v>
          </cell>
          <cell r="O360">
            <v>15931318601</v>
          </cell>
          <cell r="P360" t="str">
            <v>正式工</v>
          </cell>
          <cell r="Q360" t="str">
            <v>直接人员</v>
          </cell>
          <cell r="R360" t="str">
            <v>张亚霖</v>
          </cell>
        </row>
        <row r="361">
          <cell r="D361" t="str">
            <v>李新新</v>
          </cell>
          <cell r="E361" t="str">
            <v>K1-组装工</v>
          </cell>
          <cell r="F361" t="str">
            <v>130930200007143323</v>
          </cell>
          <cell r="G361" t="str">
            <v>√</v>
          </cell>
          <cell r="H361" t="str">
            <v>女</v>
          </cell>
          <cell r="I361" t="str">
            <v>汉</v>
          </cell>
          <cell r="J361" t="str">
            <v>未婚</v>
          </cell>
          <cell r="K361" t="str">
            <v>农业</v>
          </cell>
          <cell r="L361" t="str">
            <v>五险</v>
          </cell>
          <cell r="M361">
            <v>44737</v>
          </cell>
          <cell r="N361" t="str">
            <v>√</v>
          </cell>
          <cell r="O361" t="str">
            <v>13343172585</v>
          </cell>
          <cell r="P361" t="str">
            <v>正式工</v>
          </cell>
          <cell r="Q361" t="str">
            <v>直接人员</v>
          </cell>
          <cell r="R361" t="str">
            <v>张亚霖</v>
          </cell>
        </row>
        <row r="362">
          <cell r="D362" t="str">
            <v>赵增坤</v>
          </cell>
          <cell r="E362" t="str">
            <v>K1-组装工</v>
          </cell>
          <cell r="F362" t="str">
            <v>132930198101250039</v>
          </cell>
          <cell r="G362" t="str">
            <v>√</v>
          </cell>
          <cell r="H362" t="str">
            <v>男</v>
          </cell>
          <cell r="I362" t="str">
            <v>汉</v>
          </cell>
          <cell r="J362" t="str">
            <v>未婚</v>
          </cell>
          <cell r="K362" t="str">
            <v>非农业</v>
          </cell>
          <cell r="L362" t="str">
            <v>五险</v>
          </cell>
          <cell r="M362">
            <v>44327</v>
          </cell>
          <cell r="N362" t="str">
            <v>√</v>
          </cell>
          <cell r="O362" t="str">
            <v>17832175918</v>
          </cell>
          <cell r="P362" t="str">
            <v>正式工</v>
          </cell>
          <cell r="Q362" t="str">
            <v>直接人员</v>
          </cell>
          <cell r="R362" t="str">
            <v>张亚霖</v>
          </cell>
        </row>
        <row r="363">
          <cell r="D363" t="str">
            <v>张猛</v>
          </cell>
          <cell r="E363" t="str">
            <v>代班组长-M4虎威</v>
          </cell>
          <cell r="F363" t="str">
            <v>130983199810300516</v>
          </cell>
          <cell r="G363" t="str">
            <v>√</v>
          </cell>
          <cell r="H363" t="str">
            <v>男</v>
          </cell>
          <cell r="I363" t="str">
            <v>汉</v>
          </cell>
          <cell r="J363" t="str">
            <v>未婚</v>
          </cell>
          <cell r="K363" t="str">
            <v>农业</v>
          </cell>
          <cell r="L363" t="str">
            <v>五险</v>
          </cell>
          <cell r="M363">
            <v>41613</v>
          </cell>
          <cell r="N363" t="str">
            <v>√</v>
          </cell>
          <cell r="O363">
            <v>15030709322</v>
          </cell>
          <cell r="P363" t="str">
            <v>正式工</v>
          </cell>
          <cell r="Q363" t="str">
            <v>间接人员</v>
          </cell>
          <cell r="R363" t="str">
            <v>张亚霖</v>
          </cell>
        </row>
        <row r="364">
          <cell r="D364" t="str">
            <v>尚红红</v>
          </cell>
          <cell r="E364" t="str">
            <v>M4虎威-检验员</v>
          </cell>
          <cell r="F364" t="str">
            <v>130983198302103028</v>
          </cell>
          <cell r="G364" t="str">
            <v>√</v>
          </cell>
          <cell r="H364" t="str">
            <v>女</v>
          </cell>
          <cell r="I364" t="str">
            <v>汉</v>
          </cell>
          <cell r="J364" t="str">
            <v>未婚</v>
          </cell>
          <cell r="K364" t="str">
            <v>农业</v>
          </cell>
          <cell r="L364" t="str">
            <v>五险</v>
          </cell>
          <cell r="M364">
            <v>44600</v>
          </cell>
          <cell r="N364" t="str">
            <v>√</v>
          </cell>
          <cell r="O364" t="str">
            <v>13785780678</v>
          </cell>
          <cell r="P364" t="str">
            <v>正式工</v>
          </cell>
          <cell r="Q364" t="str">
            <v>直接人员</v>
          </cell>
          <cell r="R364" t="str">
            <v>张亚霖</v>
          </cell>
        </row>
        <row r="365">
          <cell r="D365" t="str">
            <v>孙立梅</v>
          </cell>
          <cell r="E365" t="str">
            <v>M4虎威-检验员</v>
          </cell>
          <cell r="F365" t="str">
            <v>130921198212061021</v>
          </cell>
          <cell r="G365" t="str">
            <v>√</v>
          </cell>
          <cell r="H365" t="str">
            <v>女</v>
          </cell>
          <cell r="I365" t="str">
            <v>汉</v>
          </cell>
          <cell r="J365" t="str">
            <v>已婚</v>
          </cell>
          <cell r="K365" t="str">
            <v>农业</v>
          </cell>
          <cell r="L365" t="str">
            <v>五险</v>
          </cell>
          <cell r="M365">
            <v>44365</v>
          </cell>
          <cell r="N365" t="str">
            <v>√</v>
          </cell>
          <cell r="O365">
            <v>18730772929</v>
          </cell>
          <cell r="P365" t="str">
            <v>正式工</v>
          </cell>
          <cell r="Q365" t="str">
            <v>直接人员</v>
          </cell>
          <cell r="R365" t="str">
            <v>张亚霖</v>
          </cell>
        </row>
        <row r="366">
          <cell r="D366" t="str">
            <v>宋秉鑫</v>
          </cell>
          <cell r="E366" t="str">
            <v>M4虎威-组装工</v>
          </cell>
          <cell r="F366" t="str">
            <v>130983200208022432</v>
          </cell>
          <cell r="G366" t="str">
            <v>√</v>
          </cell>
          <cell r="H366" t="str">
            <v>男</v>
          </cell>
          <cell r="I366" t="str">
            <v>汉</v>
          </cell>
          <cell r="J366" t="str">
            <v>未婚</v>
          </cell>
          <cell r="K366" t="str">
            <v>农业</v>
          </cell>
          <cell r="L366" t="str">
            <v>五险</v>
          </cell>
          <cell r="M366">
            <v>44393</v>
          </cell>
          <cell r="N366" t="str">
            <v>√</v>
          </cell>
          <cell r="O366">
            <v>13283211820</v>
          </cell>
          <cell r="P366" t="str">
            <v>正式工</v>
          </cell>
          <cell r="Q366" t="str">
            <v>直接人员</v>
          </cell>
          <cell r="R366" t="str">
            <v>张亚霖</v>
          </cell>
        </row>
        <row r="367">
          <cell r="D367" t="str">
            <v>赵学亮</v>
          </cell>
          <cell r="E367" t="str">
            <v>M4虎威-组装工</v>
          </cell>
          <cell r="F367" t="str">
            <v>132930198111110312</v>
          </cell>
          <cell r="G367" t="str">
            <v>√</v>
          </cell>
          <cell r="H367" t="str">
            <v>男</v>
          </cell>
          <cell r="I367" t="str">
            <v>汉</v>
          </cell>
          <cell r="J367" t="str">
            <v>已婚</v>
          </cell>
          <cell r="K367" t="str">
            <v>农业</v>
          </cell>
          <cell r="L367" t="str">
            <v>五险</v>
          </cell>
          <cell r="M367">
            <v>44508</v>
          </cell>
          <cell r="N367" t="str">
            <v>√</v>
          </cell>
          <cell r="O367" t="str">
            <v>18330795263</v>
          </cell>
          <cell r="P367" t="str">
            <v>正式工</v>
          </cell>
          <cell r="Q367" t="str">
            <v>直接人员</v>
          </cell>
          <cell r="R367" t="str">
            <v>张亚霖</v>
          </cell>
        </row>
        <row r="368">
          <cell r="D368" t="str">
            <v>李承锡</v>
          </cell>
          <cell r="E368" t="str">
            <v>M4虎威-组装工</v>
          </cell>
          <cell r="F368" t="str">
            <v>130983200304092019</v>
          </cell>
          <cell r="G368" t="str">
            <v>√</v>
          </cell>
          <cell r="H368" t="str">
            <v>男</v>
          </cell>
          <cell r="I368" t="str">
            <v>汉</v>
          </cell>
          <cell r="J368" t="str">
            <v>未婚</v>
          </cell>
          <cell r="K368" t="str">
            <v>农业</v>
          </cell>
          <cell r="L368" t="str">
            <v>五险</v>
          </cell>
          <cell r="M368">
            <v>44600</v>
          </cell>
          <cell r="N368" t="str">
            <v>√</v>
          </cell>
          <cell r="O368" t="str">
            <v>18131782413</v>
          </cell>
          <cell r="P368" t="str">
            <v>正式工</v>
          </cell>
          <cell r="Q368" t="str">
            <v>直接人员</v>
          </cell>
          <cell r="R368" t="str">
            <v>张亚霖</v>
          </cell>
        </row>
        <row r="369">
          <cell r="D369" t="str">
            <v>张跃进</v>
          </cell>
          <cell r="E369" t="str">
            <v>M4虎威-组装工</v>
          </cell>
          <cell r="F369" t="str">
            <v>130983199908181113</v>
          </cell>
          <cell r="G369" t="str">
            <v>√</v>
          </cell>
          <cell r="H369" t="str">
            <v>男</v>
          </cell>
          <cell r="I369" t="str">
            <v>汉</v>
          </cell>
          <cell r="J369" t="str">
            <v>未婚</v>
          </cell>
          <cell r="K369" t="str">
            <v>农业</v>
          </cell>
          <cell r="L369" t="str">
            <v>五险</v>
          </cell>
          <cell r="M369">
            <v>44603</v>
          </cell>
          <cell r="N369" t="str">
            <v>√</v>
          </cell>
          <cell r="O369" t="str">
            <v>13231756613</v>
          </cell>
          <cell r="P369" t="str">
            <v>正式工</v>
          </cell>
          <cell r="Q369" t="str">
            <v>直接人员</v>
          </cell>
          <cell r="R369" t="str">
            <v>张亚霖</v>
          </cell>
        </row>
        <row r="370">
          <cell r="D370" t="str">
            <v>王世玉</v>
          </cell>
          <cell r="E370" t="str">
            <v>M4虎威-组装工</v>
          </cell>
          <cell r="F370" t="str">
            <v>130925200402016817</v>
          </cell>
          <cell r="G370" t="str">
            <v>√</v>
          </cell>
          <cell r="H370" t="str">
            <v>男</v>
          </cell>
          <cell r="I370" t="str">
            <v>汉</v>
          </cell>
          <cell r="J370" t="str">
            <v>未婚</v>
          </cell>
          <cell r="K370" t="str">
            <v>农业</v>
          </cell>
          <cell r="L370" t="str">
            <v>雇主责任（学生）</v>
          </cell>
          <cell r="M370">
            <v>44495</v>
          </cell>
          <cell r="N370" t="str">
            <v>√</v>
          </cell>
          <cell r="O370">
            <v>18233660201</v>
          </cell>
          <cell r="P370" t="str">
            <v>正式工</v>
          </cell>
          <cell r="Q370" t="str">
            <v>直接人员</v>
          </cell>
          <cell r="R370" t="str">
            <v>张亚霖</v>
          </cell>
        </row>
        <row r="371">
          <cell r="D371" t="str">
            <v>窦向前</v>
          </cell>
          <cell r="E371" t="str">
            <v>M4虎威-组装工</v>
          </cell>
          <cell r="F371" t="str">
            <v>130983199008241117</v>
          </cell>
          <cell r="G371" t="str">
            <v>√</v>
          </cell>
          <cell r="H371" t="str">
            <v>男</v>
          </cell>
          <cell r="I371" t="str">
            <v>汉</v>
          </cell>
          <cell r="J371" t="str">
            <v>离异</v>
          </cell>
          <cell r="K371" t="str">
            <v>农业</v>
          </cell>
          <cell r="L371" t="str">
            <v>五险</v>
          </cell>
          <cell r="M371">
            <v>44755</v>
          </cell>
          <cell r="N371" t="str">
            <v>√</v>
          </cell>
          <cell r="O371">
            <v>15128799182</v>
          </cell>
          <cell r="P371" t="str">
            <v>正式工</v>
          </cell>
          <cell r="Q371" t="str">
            <v>直接人员</v>
          </cell>
          <cell r="R371" t="str">
            <v>张亚霖</v>
          </cell>
        </row>
        <row r="372">
          <cell r="D372" t="str">
            <v>刘辉</v>
          </cell>
          <cell r="E372" t="str">
            <v>M4虎威-组装工</v>
          </cell>
          <cell r="F372" t="str">
            <v>130983197812275511</v>
          </cell>
          <cell r="G372" t="str">
            <v>√</v>
          </cell>
          <cell r="H372" t="str">
            <v>男</v>
          </cell>
          <cell r="I372" t="str">
            <v>回</v>
          </cell>
          <cell r="J372" t="str">
            <v>已婚</v>
          </cell>
          <cell r="K372" t="str">
            <v>农业</v>
          </cell>
          <cell r="L372" t="str">
            <v>五险</v>
          </cell>
          <cell r="M372">
            <v>44653</v>
          </cell>
          <cell r="N372" t="str">
            <v>√</v>
          </cell>
          <cell r="O372">
            <v>15133752452</v>
          </cell>
          <cell r="P372" t="str">
            <v>正式工</v>
          </cell>
          <cell r="Q372" t="str">
            <v>直接人员</v>
          </cell>
          <cell r="R372" t="str">
            <v>王伟</v>
          </cell>
        </row>
        <row r="373">
          <cell r="D373" t="str">
            <v>张良柱</v>
          </cell>
          <cell r="E373" t="str">
            <v>M4虎威-组装工</v>
          </cell>
          <cell r="F373" t="str">
            <v>130983200410314519</v>
          </cell>
          <cell r="G373" t="str">
            <v>√</v>
          </cell>
          <cell r="H373" t="str">
            <v>男</v>
          </cell>
          <cell r="I373" t="str">
            <v>汉</v>
          </cell>
          <cell r="J373" t="str">
            <v>未婚</v>
          </cell>
          <cell r="K373" t="str">
            <v>农业</v>
          </cell>
          <cell r="L373" t="str">
            <v>意外险（学生）</v>
          </cell>
          <cell r="M373">
            <v>44628</v>
          </cell>
          <cell r="N373" t="str">
            <v>√</v>
          </cell>
          <cell r="O373" t="str">
            <v>13292763298</v>
          </cell>
          <cell r="P373" t="str">
            <v>正式工</v>
          </cell>
          <cell r="Q373" t="str">
            <v>直接人员</v>
          </cell>
          <cell r="R373" t="str">
            <v>王伟</v>
          </cell>
        </row>
        <row r="374">
          <cell r="D374" t="str">
            <v>王凯</v>
          </cell>
          <cell r="E374" t="str">
            <v>M4虎威-组装工</v>
          </cell>
          <cell r="F374" t="str">
            <v>130983199809050310</v>
          </cell>
          <cell r="G374" t="str">
            <v>√</v>
          </cell>
          <cell r="H374" t="str">
            <v>男</v>
          </cell>
          <cell r="I374" t="str">
            <v>汉</v>
          </cell>
          <cell r="J374" t="str">
            <v>未婚</v>
          </cell>
          <cell r="K374" t="str">
            <v>农业</v>
          </cell>
          <cell r="L374" t="str">
            <v>五险</v>
          </cell>
          <cell r="M374">
            <v>41691</v>
          </cell>
          <cell r="N374" t="str">
            <v>√</v>
          </cell>
          <cell r="O374" t="str">
            <v>17733744380</v>
          </cell>
          <cell r="P374" t="str">
            <v>正式工</v>
          </cell>
          <cell r="Q374" t="str">
            <v>直接人员</v>
          </cell>
          <cell r="R374" t="str">
            <v>张亚霖</v>
          </cell>
        </row>
        <row r="375">
          <cell r="D375" t="str">
            <v>邓进</v>
          </cell>
          <cell r="E375" t="str">
            <v>M4虎威-组装工</v>
          </cell>
          <cell r="F375" t="str">
            <v>130983199806061612</v>
          </cell>
          <cell r="G375" t="str">
            <v>√</v>
          </cell>
          <cell r="H375" t="str">
            <v>男</v>
          </cell>
          <cell r="I375" t="str">
            <v>汉</v>
          </cell>
          <cell r="J375" t="str">
            <v>未婚</v>
          </cell>
          <cell r="K375" t="str">
            <v>农业</v>
          </cell>
          <cell r="L375" t="str">
            <v>五险</v>
          </cell>
          <cell r="M375">
            <v>44666</v>
          </cell>
          <cell r="N375" t="str">
            <v>√</v>
          </cell>
          <cell r="O375">
            <v>15031707953</v>
          </cell>
          <cell r="P375" t="str">
            <v>正式工</v>
          </cell>
          <cell r="Q375" t="str">
            <v>直接人员</v>
          </cell>
          <cell r="R375" t="str">
            <v>张亚霖</v>
          </cell>
        </row>
        <row r="376">
          <cell r="D376" t="str">
            <v>于香换</v>
          </cell>
          <cell r="E376" t="str">
            <v>M4虎威-组装工</v>
          </cell>
          <cell r="F376" t="str">
            <v>130983198612261427</v>
          </cell>
          <cell r="G376" t="str">
            <v>√</v>
          </cell>
          <cell r="H376" t="str">
            <v>女</v>
          </cell>
          <cell r="I376" t="str">
            <v>汉</v>
          </cell>
          <cell r="J376" t="str">
            <v>已婚</v>
          </cell>
          <cell r="K376" t="str">
            <v>农业</v>
          </cell>
          <cell r="L376" t="str">
            <v>五险</v>
          </cell>
          <cell r="M376">
            <v>44615</v>
          </cell>
          <cell r="N376" t="str">
            <v>√</v>
          </cell>
          <cell r="O376" t="str">
            <v>13930701179</v>
          </cell>
          <cell r="P376" t="str">
            <v>正式工</v>
          </cell>
          <cell r="Q376" t="str">
            <v>直接人员</v>
          </cell>
          <cell r="R376" t="str">
            <v>张亚霖</v>
          </cell>
        </row>
        <row r="377">
          <cell r="D377" t="str">
            <v>孙秋</v>
          </cell>
          <cell r="E377" t="str">
            <v>M4虎威-组装工</v>
          </cell>
          <cell r="F377" t="str">
            <v>130983200009143717</v>
          </cell>
          <cell r="G377" t="str">
            <v>√</v>
          </cell>
          <cell r="H377" t="str">
            <v>男</v>
          </cell>
          <cell r="I377" t="str">
            <v>汉</v>
          </cell>
          <cell r="J377" t="str">
            <v>未婚</v>
          </cell>
          <cell r="K377" t="str">
            <v>农业</v>
          </cell>
          <cell r="L377" t="str">
            <v>五险</v>
          </cell>
          <cell r="M377">
            <v>44727</v>
          </cell>
          <cell r="N377" t="str">
            <v>√</v>
          </cell>
          <cell r="O377">
            <v>17633170792</v>
          </cell>
          <cell r="P377" t="str">
            <v>正式工</v>
          </cell>
          <cell r="Q377" t="str">
            <v>直接人员</v>
          </cell>
          <cell r="R377" t="str">
            <v>张亚霖</v>
          </cell>
        </row>
        <row r="378">
          <cell r="D378" t="str">
            <v>田淑霞</v>
          </cell>
          <cell r="E378" t="str">
            <v>班组长</v>
          </cell>
          <cell r="F378" t="str">
            <v>132930198003181121</v>
          </cell>
          <cell r="G378" t="str">
            <v>√</v>
          </cell>
        </row>
        <row r="378">
          <cell r="I378" t="str">
            <v>汉</v>
          </cell>
          <cell r="J378" t="str">
            <v>已婚</v>
          </cell>
          <cell r="K378" t="str">
            <v>农业</v>
          </cell>
          <cell r="L378" t="str">
            <v>五险</v>
          </cell>
          <cell r="M378">
            <v>42653</v>
          </cell>
          <cell r="N378" t="str">
            <v>√</v>
          </cell>
          <cell r="O378" t="str">
            <v>18232785138</v>
          </cell>
          <cell r="P378" t="str">
            <v>正式工</v>
          </cell>
          <cell r="Q378" t="str">
            <v>间接人员</v>
          </cell>
          <cell r="R378" t="str">
            <v>翟凤娟</v>
          </cell>
        </row>
        <row r="379">
          <cell r="D379" t="str">
            <v>孙艳辉</v>
          </cell>
          <cell r="E379" t="str">
            <v>裁剪工</v>
          </cell>
          <cell r="F379" t="str">
            <v>132930198203271420</v>
          </cell>
          <cell r="G379" t="str">
            <v>√</v>
          </cell>
        </row>
        <row r="379">
          <cell r="I379" t="str">
            <v>汉</v>
          </cell>
          <cell r="J379" t="str">
            <v>已婚</v>
          </cell>
          <cell r="K379" t="str">
            <v>农业</v>
          </cell>
          <cell r="L379" t="str">
            <v>五险</v>
          </cell>
          <cell r="M379">
            <v>42844</v>
          </cell>
          <cell r="N379" t="str">
            <v>√</v>
          </cell>
          <cell r="O379" t="str">
            <v>15100876879</v>
          </cell>
          <cell r="P379" t="str">
            <v>正式工</v>
          </cell>
          <cell r="Q379" t="str">
            <v>直接人员</v>
          </cell>
          <cell r="R379" t="str">
            <v>翟凤娟</v>
          </cell>
        </row>
        <row r="380">
          <cell r="D380" t="str">
            <v>孙文芳</v>
          </cell>
          <cell r="E380" t="str">
            <v>缝纫工</v>
          </cell>
          <cell r="F380" t="str">
            <v>130983198511171422</v>
          </cell>
          <cell r="G380" t="str">
            <v>√</v>
          </cell>
        </row>
        <row r="380">
          <cell r="I380" t="str">
            <v>汉</v>
          </cell>
          <cell r="J380" t="str">
            <v>已婚</v>
          </cell>
          <cell r="K380" t="str">
            <v>农业</v>
          </cell>
          <cell r="L380" t="str">
            <v>五险</v>
          </cell>
          <cell r="M380">
            <v>43270</v>
          </cell>
          <cell r="N380" t="str">
            <v>√</v>
          </cell>
          <cell r="O380">
            <v>15030718686</v>
          </cell>
          <cell r="P380" t="str">
            <v>正式工</v>
          </cell>
          <cell r="Q380" t="str">
            <v>直接人员</v>
          </cell>
          <cell r="R380" t="str">
            <v>翟凤娟</v>
          </cell>
        </row>
        <row r="381">
          <cell r="D381" t="str">
            <v>孙秀辉</v>
          </cell>
          <cell r="E381" t="str">
            <v>缝纫工</v>
          </cell>
          <cell r="F381" t="str">
            <v>132930198105071425</v>
          </cell>
          <cell r="G381" t="str">
            <v>√</v>
          </cell>
        </row>
        <row r="381">
          <cell r="I381" t="str">
            <v>汉</v>
          </cell>
          <cell r="J381" t="str">
            <v>已婚</v>
          </cell>
          <cell r="K381" t="str">
            <v>农业</v>
          </cell>
          <cell r="L381" t="str">
            <v>五险</v>
          </cell>
          <cell r="M381">
            <v>43179</v>
          </cell>
          <cell r="N381" t="str">
            <v>√</v>
          </cell>
          <cell r="O381" t="str">
            <v>13230708725</v>
          </cell>
          <cell r="P381" t="str">
            <v>正式工</v>
          </cell>
          <cell r="Q381" t="str">
            <v>直接人员</v>
          </cell>
          <cell r="R381" t="str">
            <v>翟凤娟</v>
          </cell>
        </row>
        <row r="382">
          <cell r="D382" t="str">
            <v>张娜娜</v>
          </cell>
          <cell r="E382" t="str">
            <v>缝纫工</v>
          </cell>
          <cell r="F382" t="str">
            <v>13098319870329112X</v>
          </cell>
          <cell r="G382" t="str">
            <v>√</v>
          </cell>
        </row>
        <row r="382">
          <cell r="I382" t="str">
            <v>汉</v>
          </cell>
          <cell r="J382" t="str">
            <v>已婚</v>
          </cell>
          <cell r="K382" t="str">
            <v>农业</v>
          </cell>
          <cell r="L382" t="str">
            <v>五险</v>
          </cell>
          <cell r="M382">
            <v>43179</v>
          </cell>
          <cell r="N382" t="str">
            <v>√</v>
          </cell>
          <cell r="O382" t="str">
            <v>13503270371</v>
          </cell>
          <cell r="P382" t="str">
            <v>正式工</v>
          </cell>
          <cell r="Q382" t="str">
            <v>直接人员</v>
          </cell>
          <cell r="R382" t="str">
            <v>翟凤娟</v>
          </cell>
        </row>
        <row r="383">
          <cell r="D383" t="str">
            <v>王文英</v>
          </cell>
          <cell r="E383" t="str">
            <v>缝纫工</v>
          </cell>
          <cell r="F383" t="str">
            <v>132930197512201827</v>
          </cell>
          <cell r="G383" t="str">
            <v>√</v>
          </cell>
        </row>
        <row r="383">
          <cell r="I383" t="str">
            <v>汉</v>
          </cell>
          <cell r="J383" t="str">
            <v>已婚</v>
          </cell>
          <cell r="K383" t="str">
            <v>农业</v>
          </cell>
          <cell r="L383" t="str">
            <v>五险</v>
          </cell>
          <cell r="M383">
            <v>41282</v>
          </cell>
          <cell r="N383" t="str">
            <v>√</v>
          </cell>
          <cell r="O383" t="str">
            <v>15230712694</v>
          </cell>
          <cell r="P383" t="str">
            <v>正式工</v>
          </cell>
          <cell r="Q383" t="str">
            <v>直接人员</v>
          </cell>
          <cell r="R383" t="str">
            <v>翟凤娟</v>
          </cell>
        </row>
        <row r="384">
          <cell r="D384" t="str">
            <v>张俊苓</v>
          </cell>
          <cell r="E384" t="str">
            <v>缝纫工</v>
          </cell>
          <cell r="F384" t="str">
            <v>13293019780907112X</v>
          </cell>
          <cell r="G384" t="str">
            <v>√</v>
          </cell>
        </row>
        <row r="384">
          <cell r="I384" t="str">
            <v>汉</v>
          </cell>
          <cell r="J384" t="str">
            <v>已婚</v>
          </cell>
          <cell r="K384" t="str">
            <v>农业</v>
          </cell>
          <cell r="L384" t="str">
            <v>五险</v>
          </cell>
          <cell r="M384">
            <v>41430</v>
          </cell>
          <cell r="N384" t="str">
            <v>√</v>
          </cell>
          <cell r="O384" t="str">
            <v>13833995795</v>
          </cell>
          <cell r="P384" t="str">
            <v>正式工</v>
          </cell>
          <cell r="Q384" t="str">
            <v>直接人员</v>
          </cell>
          <cell r="R384" t="str">
            <v>翟凤娟</v>
          </cell>
        </row>
        <row r="385">
          <cell r="D385" t="str">
            <v>邓琳娜</v>
          </cell>
          <cell r="E385" t="str">
            <v>缝纫工</v>
          </cell>
          <cell r="F385" t="str">
            <v>130930198701073046</v>
          </cell>
          <cell r="G385" t="str">
            <v>√</v>
          </cell>
        </row>
        <row r="385">
          <cell r="I385" t="str">
            <v>汉</v>
          </cell>
          <cell r="J385" t="str">
            <v>已婚</v>
          </cell>
          <cell r="K385" t="str">
            <v>农业</v>
          </cell>
          <cell r="L385" t="str">
            <v>五险</v>
          </cell>
          <cell r="M385">
            <v>41557</v>
          </cell>
          <cell r="N385" t="str">
            <v>√</v>
          </cell>
          <cell r="O385" t="str">
            <v>15130778286</v>
          </cell>
          <cell r="P385" t="str">
            <v>正式工</v>
          </cell>
          <cell r="Q385" t="str">
            <v>直接人员</v>
          </cell>
          <cell r="R385" t="str">
            <v>翟凤娟</v>
          </cell>
        </row>
        <row r="386">
          <cell r="D386" t="str">
            <v>田飞飞</v>
          </cell>
          <cell r="E386" t="str">
            <v>缝纫工</v>
          </cell>
          <cell r="F386" t="str">
            <v>132930198712281125</v>
          </cell>
          <cell r="G386" t="str">
            <v>√</v>
          </cell>
        </row>
        <row r="386">
          <cell r="I386" t="str">
            <v>汉</v>
          </cell>
          <cell r="J386" t="str">
            <v>已婚</v>
          </cell>
          <cell r="K386" t="str">
            <v>农业</v>
          </cell>
          <cell r="L386" t="str">
            <v>五险</v>
          </cell>
          <cell r="M386">
            <v>42774</v>
          </cell>
          <cell r="N386" t="str">
            <v>√</v>
          </cell>
          <cell r="O386" t="str">
            <v>15932700775</v>
          </cell>
          <cell r="P386" t="str">
            <v>正式工</v>
          </cell>
          <cell r="Q386" t="str">
            <v>直接人员</v>
          </cell>
          <cell r="R386" t="str">
            <v>翟凤娟</v>
          </cell>
        </row>
        <row r="387">
          <cell r="D387" t="str">
            <v>王萱斓</v>
          </cell>
          <cell r="E387" t="str">
            <v>缝纫工</v>
          </cell>
          <cell r="F387" t="str">
            <v>132930197801122025</v>
          </cell>
          <cell r="G387" t="str">
            <v>√</v>
          </cell>
        </row>
        <row r="387">
          <cell r="I387" t="str">
            <v>汉</v>
          </cell>
          <cell r="J387" t="str">
            <v>已婚</v>
          </cell>
          <cell r="K387" t="str">
            <v>农业</v>
          </cell>
          <cell r="L387" t="str">
            <v>五险</v>
          </cell>
          <cell r="M387">
            <v>42774</v>
          </cell>
          <cell r="N387" t="str">
            <v>√</v>
          </cell>
          <cell r="O387" t="str">
            <v>15531771578</v>
          </cell>
          <cell r="P387" t="str">
            <v>正式工</v>
          </cell>
          <cell r="Q387" t="str">
            <v>直接人员</v>
          </cell>
          <cell r="R387" t="str">
            <v>翟凤娟</v>
          </cell>
        </row>
        <row r="388">
          <cell r="D388" t="str">
            <v>王河敏</v>
          </cell>
          <cell r="E388" t="str">
            <v>缝纫工</v>
          </cell>
          <cell r="F388" t="str">
            <v>132930198004221121</v>
          </cell>
          <cell r="G388" t="str">
            <v>√</v>
          </cell>
        </row>
        <row r="388">
          <cell r="I388" t="str">
            <v>汉</v>
          </cell>
          <cell r="J388" t="str">
            <v>已婚</v>
          </cell>
          <cell r="K388" t="str">
            <v>农业</v>
          </cell>
          <cell r="L388" t="str">
            <v>五险</v>
          </cell>
          <cell r="M388">
            <v>42060</v>
          </cell>
          <cell r="N388" t="str">
            <v>√</v>
          </cell>
          <cell r="O388">
            <v>13784739564</v>
          </cell>
          <cell r="P388" t="str">
            <v>正式工</v>
          </cell>
          <cell r="Q388" t="str">
            <v>直接人员</v>
          </cell>
          <cell r="R388" t="str">
            <v>翟凤娟</v>
          </cell>
        </row>
        <row r="389">
          <cell r="D389" t="str">
            <v>徐凤瑞</v>
          </cell>
          <cell r="E389" t="str">
            <v>缝纫工</v>
          </cell>
          <cell r="F389" t="str">
            <v>130983198810151122</v>
          </cell>
          <cell r="G389" t="str">
            <v>√</v>
          </cell>
        </row>
        <row r="389">
          <cell r="I389" t="str">
            <v>汉</v>
          </cell>
          <cell r="J389" t="str">
            <v>已婚</v>
          </cell>
          <cell r="K389" t="str">
            <v>农业</v>
          </cell>
          <cell r="L389" t="str">
            <v>五险</v>
          </cell>
          <cell r="M389">
            <v>42089</v>
          </cell>
          <cell r="N389" t="str">
            <v>√</v>
          </cell>
          <cell r="O389" t="str">
            <v>15128736425</v>
          </cell>
          <cell r="P389" t="str">
            <v>正式工</v>
          </cell>
          <cell r="Q389" t="str">
            <v>直接人员</v>
          </cell>
          <cell r="R389" t="str">
            <v>翟凤娟</v>
          </cell>
        </row>
        <row r="390">
          <cell r="D390" t="str">
            <v>张风瑞</v>
          </cell>
          <cell r="E390" t="str">
            <v>缝纫工</v>
          </cell>
          <cell r="F390" t="str">
            <v>13293019780712112X</v>
          </cell>
          <cell r="G390" t="str">
            <v>√</v>
          </cell>
        </row>
        <row r="390">
          <cell r="I390" t="str">
            <v>汉</v>
          </cell>
          <cell r="J390" t="str">
            <v>已婚</v>
          </cell>
          <cell r="K390" t="str">
            <v>农业</v>
          </cell>
          <cell r="L390" t="str">
            <v>五险</v>
          </cell>
          <cell r="M390">
            <v>42556</v>
          </cell>
          <cell r="N390" t="str">
            <v>√</v>
          </cell>
          <cell r="O390" t="str">
            <v>15131730537</v>
          </cell>
          <cell r="P390" t="str">
            <v>正式工</v>
          </cell>
          <cell r="Q390" t="str">
            <v>直接人员</v>
          </cell>
          <cell r="R390" t="str">
            <v>翟凤娟</v>
          </cell>
        </row>
        <row r="391">
          <cell r="D391" t="str">
            <v>孙晓明</v>
          </cell>
          <cell r="E391" t="str">
            <v>缝纫工</v>
          </cell>
          <cell r="F391" t="str">
            <v>130924198712064228</v>
          </cell>
          <cell r="G391" t="str">
            <v>√</v>
          </cell>
        </row>
        <row r="391">
          <cell r="I391" t="str">
            <v>汉</v>
          </cell>
          <cell r="J391" t="str">
            <v>已婚</v>
          </cell>
          <cell r="K391" t="str">
            <v>农业</v>
          </cell>
          <cell r="L391" t="str">
            <v>五险</v>
          </cell>
          <cell r="M391">
            <v>42809</v>
          </cell>
          <cell r="N391" t="str">
            <v>√</v>
          </cell>
          <cell r="O391" t="str">
            <v>13643262993</v>
          </cell>
          <cell r="P391" t="str">
            <v>正式工</v>
          </cell>
          <cell r="Q391" t="str">
            <v>直接人员</v>
          </cell>
          <cell r="R391" t="str">
            <v>翟凤娟</v>
          </cell>
        </row>
        <row r="392">
          <cell r="D392" t="str">
            <v>马立荣</v>
          </cell>
          <cell r="E392" t="str">
            <v>缝纫工</v>
          </cell>
          <cell r="F392" t="str">
            <v>13293019811024372X</v>
          </cell>
          <cell r="G392" t="str">
            <v>√</v>
          </cell>
        </row>
        <row r="392">
          <cell r="I392" t="str">
            <v>汉</v>
          </cell>
          <cell r="J392" t="str">
            <v>已婚</v>
          </cell>
          <cell r="K392" t="str">
            <v>农业</v>
          </cell>
          <cell r="L392" t="str">
            <v>五险</v>
          </cell>
          <cell r="M392">
            <v>42809</v>
          </cell>
          <cell r="N392" t="str">
            <v>√</v>
          </cell>
          <cell r="O392" t="str">
            <v>15630710266</v>
          </cell>
          <cell r="P392" t="str">
            <v>正式工</v>
          </cell>
          <cell r="Q392" t="str">
            <v>直接人员</v>
          </cell>
          <cell r="R392" t="str">
            <v>翟凤娟</v>
          </cell>
        </row>
        <row r="393">
          <cell r="D393" t="str">
            <v>李香慧</v>
          </cell>
          <cell r="E393" t="str">
            <v>缝纫工</v>
          </cell>
          <cell r="F393" t="str">
            <v>132931197506203320</v>
          </cell>
          <cell r="G393" t="str">
            <v>√</v>
          </cell>
        </row>
        <row r="393">
          <cell r="I393" t="str">
            <v>回</v>
          </cell>
          <cell r="J393" t="str">
            <v>已婚</v>
          </cell>
          <cell r="K393" t="str">
            <v>农业</v>
          </cell>
          <cell r="L393" t="str">
            <v>五险</v>
          </cell>
          <cell r="M393">
            <v>42837</v>
          </cell>
          <cell r="N393" t="str">
            <v>√</v>
          </cell>
          <cell r="O393" t="str">
            <v>13832769871</v>
          </cell>
          <cell r="P393" t="str">
            <v>正式工</v>
          </cell>
          <cell r="Q393" t="str">
            <v>直接人员</v>
          </cell>
          <cell r="R393" t="str">
            <v>翟凤娟</v>
          </cell>
        </row>
        <row r="394">
          <cell r="D394" t="str">
            <v>郭庆茹</v>
          </cell>
          <cell r="E394" t="str">
            <v>缝纫工</v>
          </cell>
          <cell r="F394" t="str">
            <v>132930198010162826</v>
          </cell>
          <cell r="G394" t="str">
            <v>√</v>
          </cell>
        </row>
        <row r="394">
          <cell r="I394" t="str">
            <v>汉</v>
          </cell>
          <cell r="J394" t="str">
            <v>已婚</v>
          </cell>
          <cell r="K394" t="str">
            <v>农业</v>
          </cell>
          <cell r="L394" t="str">
            <v>五险</v>
          </cell>
          <cell r="M394">
            <v>43759</v>
          </cell>
          <cell r="N394" t="str">
            <v>√</v>
          </cell>
          <cell r="O394" t="str">
            <v>13463796398</v>
          </cell>
          <cell r="P394" t="str">
            <v>正式工</v>
          </cell>
          <cell r="Q394" t="str">
            <v>直接人员</v>
          </cell>
          <cell r="R394" t="str">
            <v>翟凤娟</v>
          </cell>
        </row>
        <row r="395">
          <cell r="D395" t="str">
            <v>胡中岭</v>
          </cell>
          <cell r="E395" t="str">
            <v>缝纫工</v>
          </cell>
          <cell r="F395" t="str">
            <v>132930197307112024</v>
          </cell>
          <cell r="G395" t="str">
            <v>√</v>
          </cell>
        </row>
        <row r="395">
          <cell r="I395" t="str">
            <v>汉</v>
          </cell>
          <cell r="J395" t="str">
            <v>已婚</v>
          </cell>
          <cell r="K395" t="str">
            <v>农业</v>
          </cell>
          <cell r="L395" t="str">
            <v>五险</v>
          </cell>
          <cell r="M395">
            <v>43788</v>
          </cell>
          <cell r="N395" t="str">
            <v>√</v>
          </cell>
          <cell r="O395" t="str">
            <v>15233775109</v>
          </cell>
          <cell r="P395" t="str">
            <v>正式工</v>
          </cell>
          <cell r="Q395" t="str">
            <v>直接人员</v>
          </cell>
          <cell r="R395" t="str">
            <v>翟凤娟</v>
          </cell>
        </row>
        <row r="396">
          <cell r="D396" t="str">
            <v>李泽元</v>
          </cell>
          <cell r="E396" t="str">
            <v>缝纫工</v>
          </cell>
          <cell r="F396" t="str">
            <v>130921198404042247</v>
          </cell>
          <cell r="G396" t="str">
            <v>√</v>
          </cell>
        </row>
        <row r="396">
          <cell r="I396" t="str">
            <v>汉</v>
          </cell>
          <cell r="J396" t="str">
            <v>已婚</v>
          </cell>
          <cell r="K396" t="str">
            <v>农业</v>
          </cell>
          <cell r="L396" t="str">
            <v>五险</v>
          </cell>
          <cell r="M396">
            <v>43788</v>
          </cell>
          <cell r="N396" t="str">
            <v>√</v>
          </cell>
          <cell r="O396" t="str">
            <v>13131709767</v>
          </cell>
          <cell r="P396" t="str">
            <v>正式工</v>
          </cell>
          <cell r="Q396" t="str">
            <v>直接人员</v>
          </cell>
          <cell r="R396" t="str">
            <v>翟凤娟</v>
          </cell>
        </row>
        <row r="397">
          <cell r="D397" t="str">
            <v>李敏</v>
          </cell>
          <cell r="E397" t="str">
            <v>缝纫工</v>
          </cell>
          <cell r="F397" t="str">
            <v>13293019820304114X</v>
          </cell>
          <cell r="G397" t="str">
            <v>√</v>
          </cell>
        </row>
        <row r="397">
          <cell r="I397" t="str">
            <v>汉</v>
          </cell>
          <cell r="J397" t="str">
            <v>已婚</v>
          </cell>
          <cell r="K397" t="str">
            <v>农业</v>
          </cell>
          <cell r="L397" t="str">
            <v>五险</v>
          </cell>
          <cell r="M397">
            <v>43736</v>
          </cell>
          <cell r="N397" t="str">
            <v>√</v>
          </cell>
          <cell r="O397" t="str">
            <v>13400171595</v>
          </cell>
          <cell r="P397" t="str">
            <v>正式工</v>
          </cell>
          <cell r="Q397" t="str">
            <v>直接人员</v>
          </cell>
          <cell r="R397" t="str">
            <v>翟凤娟</v>
          </cell>
        </row>
        <row r="398">
          <cell r="D398" t="str">
            <v>刘焕侠</v>
          </cell>
          <cell r="E398" t="str">
            <v>缝纫工</v>
          </cell>
          <cell r="F398" t="str">
            <v>132928197711203620</v>
          </cell>
          <cell r="G398" t="str">
            <v>√</v>
          </cell>
        </row>
        <row r="398">
          <cell r="I398" t="str">
            <v>汉</v>
          </cell>
          <cell r="J398" t="str">
            <v>已婚</v>
          </cell>
          <cell r="K398" t="str">
            <v>农业</v>
          </cell>
          <cell r="L398" t="str">
            <v>五险</v>
          </cell>
          <cell r="M398">
            <v>43909</v>
          </cell>
          <cell r="N398" t="str">
            <v>√</v>
          </cell>
          <cell r="O398" t="str">
            <v>18233727845</v>
          </cell>
          <cell r="P398" t="str">
            <v>正式工</v>
          </cell>
          <cell r="Q398" t="str">
            <v>直接人员</v>
          </cell>
          <cell r="R398" t="str">
            <v>翟凤娟</v>
          </cell>
        </row>
        <row r="399">
          <cell r="D399" t="str">
            <v>张婷婷</v>
          </cell>
          <cell r="E399" t="str">
            <v>缝纫工</v>
          </cell>
          <cell r="F399" t="str">
            <v>130930199610182129</v>
          </cell>
          <cell r="G399" t="str">
            <v>√</v>
          </cell>
        </row>
        <row r="399">
          <cell r="I399" t="str">
            <v>汉</v>
          </cell>
          <cell r="J399" t="str">
            <v>未婚</v>
          </cell>
          <cell r="K399" t="str">
            <v>农业</v>
          </cell>
          <cell r="L399" t="str">
            <v>五险</v>
          </cell>
          <cell r="M399">
            <v>44006</v>
          </cell>
          <cell r="N399" t="str">
            <v>√</v>
          </cell>
          <cell r="O399">
            <v>17717799235</v>
          </cell>
          <cell r="P399" t="str">
            <v>正式工</v>
          </cell>
          <cell r="Q399" t="str">
            <v>直接人员</v>
          </cell>
          <cell r="R399" t="str">
            <v>翟凤娟</v>
          </cell>
        </row>
        <row r="400">
          <cell r="D400" t="str">
            <v>罗培培</v>
          </cell>
          <cell r="E400" t="str">
            <v>缝纫工</v>
          </cell>
          <cell r="F400" t="str">
            <v>130921198808222025</v>
          </cell>
          <cell r="G400" t="str">
            <v>√</v>
          </cell>
        </row>
        <row r="400">
          <cell r="I400" t="str">
            <v>汉</v>
          </cell>
          <cell r="J400" t="str">
            <v>已婚</v>
          </cell>
          <cell r="K400" t="str">
            <v>农业</v>
          </cell>
          <cell r="L400" t="str">
            <v>五险</v>
          </cell>
          <cell r="M400">
            <v>44342</v>
          </cell>
          <cell r="N400" t="str">
            <v>√</v>
          </cell>
          <cell r="O400" t="str">
            <v>13931711094</v>
          </cell>
          <cell r="P400" t="str">
            <v>正式工</v>
          </cell>
          <cell r="Q400" t="str">
            <v>直接人员</v>
          </cell>
          <cell r="R400" t="str">
            <v>翟凤娟</v>
          </cell>
        </row>
        <row r="401">
          <cell r="D401" t="str">
            <v>张建萍</v>
          </cell>
          <cell r="E401" t="str">
            <v>缝纫工</v>
          </cell>
          <cell r="F401" t="str">
            <v>130924198408234229</v>
          </cell>
          <cell r="G401" t="str">
            <v>√</v>
          </cell>
        </row>
        <row r="401">
          <cell r="I401" t="str">
            <v>汉</v>
          </cell>
          <cell r="J401" t="str">
            <v>已婚</v>
          </cell>
          <cell r="K401" t="str">
            <v>农业</v>
          </cell>
          <cell r="L401" t="str">
            <v>五险</v>
          </cell>
          <cell r="M401">
            <v>44431</v>
          </cell>
          <cell r="N401" t="str">
            <v>√</v>
          </cell>
          <cell r="O401" t="str">
            <v>13513173486</v>
          </cell>
          <cell r="P401" t="str">
            <v>正式工</v>
          </cell>
          <cell r="Q401" t="str">
            <v>直接人员</v>
          </cell>
          <cell r="R401" t="str">
            <v>翟凤娟</v>
          </cell>
        </row>
        <row r="402">
          <cell r="D402" t="str">
            <v>彭洪香</v>
          </cell>
          <cell r="E402" t="str">
            <v>缝纫工</v>
          </cell>
          <cell r="F402" t="str">
            <v>132934197611114644</v>
          </cell>
          <cell r="G402" t="str">
            <v>√</v>
          </cell>
        </row>
        <row r="402">
          <cell r="I402" t="str">
            <v>汉</v>
          </cell>
          <cell r="J402" t="str">
            <v>已婚</v>
          </cell>
          <cell r="K402" t="str">
            <v>农业</v>
          </cell>
          <cell r="L402" t="str">
            <v>五险</v>
          </cell>
          <cell r="M402">
            <v>44534</v>
          </cell>
          <cell r="N402" t="str">
            <v>√</v>
          </cell>
          <cell r="O402">
            <v>17731743161</v>
          </cell>
          <cell r="P402" t="str">
            <v>正式工</v>
          </cell>
          <cell r="Q402" t="str">
            <v>直接人员</v>
          </cell>
          <cell r="R402" t="str">
            <v>翟凤娟</v>
          </cell>
        </row>
        <row r="403">
          <cell r="D403" t="str">
            <v>杨秀虹</v>
          </cell>
          <cell r="E403" t="str">
            <v>缝纫工</v>
          </cell>
          <cell r="F403" t="str">
            <v>130924199411083227</v>
          </cell>
          <cell r="G403" t="str">
            <v>√</v>
          </cell>
        </row>
        <row r="403">
          <cell r="I403" t="str">
            <v>汉</v>
          </cell>
          <cell r="J403" t="str">
            <v>已婚</v>
          </cell>
          <cell r="K403" t="str">
            <v>农业</v>
          </cell>
          <cell r="L403" t="str">
            <v>五险</v>
          </cell>
          <cell r="M403">
            <v>44567</v>
          </cell>
          <cell r="N403" t="str">
            <v>√</v>
          </cell>
          <cell r="O403">
            <v>13283211992</v>
          </cell>
          <cell r="P403" t="str">
            <v>正式工</v>
          </cell>
          <cell r="Q403" t="str">
            <v>直接人员</v>
          </cell>
          <cell r="R403" t="str">
            <v>翟凤娟</v>
          </cell>
        </row>
        <row r="404">
          <cell r="D404" t="str">
            <v>田树梅</v>
          </cell>
          <cell r="E404" t="str">
            <v>缝纫工</v>
          </cell>
          <cell r="F404" t="str">
            <v>132930198012241122</v>
          </cell>
          <cell r="G404" t="str">
            <v>√</v>
          </cell>
        </row>
        <row r="404">
          <cell r="I404" t="str">
            <v>汉</v>
          </cell>
          <cell r="J404" t="str">
            <v>已婚</v>
          </cell>
          <cell r="K404" t="str">
            <v>农业</v>
          </cell>
          <cell r="L404" t="str">
            <v>五险</v>
          </cell>
          <cell r="M404">
            <v>44649</v>
          </cell>
          <cell r="N404" t="str">
            <v>√</v>
          </cell>
          <cell r="O404" t="str">
            <v>18003176135</v>
          </cell>
          <cell r="P404" t="str">
            <v>正式工</v>
          </cell>
          <cell r="Q404" t="str">
            <v>直接人员</v>
          </cell>
          <cell r="R404" t="str">
            <v>翟凤娟</v>
          </cell>
        </row>
        <row r="405">
          <cell r="D405" t="str">
            <v>韩玉芹</v>
          </cell>
          <cell r="E405" t="str">
            <v>操作工</v>
          </cell>
          <cell r="F405" t="str">
            <v>130924198103124248</v>
          </cell>
          <cell r="G405" t="str">
            <v>√</v>
          </cell>
        </row>
        <row r="405">
          <cell r="I405" t="str">
            <v>汉</v>
          </cell>
          <cell r="J405" t="str">
            <v>已婚</v>
          </cell>
          <cell r="K405" t="str">
            <v>农业</v>
          </cell>
          <cell r="L405" t="str">
            <v>五险</v>
          </cell>
          <cell r="M405">
            <v>44799</v>
          </cell>
          <cell r="N405" t="str">
            <v/>
          </cell>
          <cell r="O405" t="str">
            <v>15511704711</v>
          </cell>
          <cell r="P405" t="str">
            <v>正式工</v>
          </cell>
          <cell r="Q405" t="str">
            <v>直接人员</v>
          </cell>
          <cell r="R405" t="str">
            <v>翟凤娟</v>
          </cell>
        </row>
        <row r="406">
          <cell r="D406" t="str">
            <v>杨慧</v>
          </cell>
          <cell r="E406" t="str">
            <v>缝纫工</v>
          </cell>
          <cell r="F406" t="str">
            <v>132930198209303526</v>
          </cell>
          <cell r="G406" t="str">
            <v>√</v>
          </cell>
          <cell r="H406" t="str">
            <v>女</v>
          </cell>
          <cell r="I406" t="str">
            <v>汉</v>
          </cell>
          <cell r="J406" t="str">
            <v>已婚</v>
          </cell>
          <cell r="K406" t="str">
            <v>农业</v>
          </cell>
          <cell r="L406" t="str">
            <v>五险</v>
          </cell>
          <cell r="M406">
            <v>44805</v>
          </cell>
          <cell r="N406" t="str">
            <v/>
          </cell>
          <cell r="O406">
            <v>15040967227</v>
          </cell>
          <cell r="P406" t="str">
            <v>正式工</v>
          </cell>
          <cell r="Q406" t="str">
            <v>直接人员</v>
          </cell>
          <cell r="R406" t="str">
            <v>翟凤娟</v>
          </cell>
        </row>
        <row r="407">
          <cell r="D407" t="str">
            <v>王贵宝</v>
          </cell>
          <cell r="E407" t="str">
            <v>混料质量员</v>
          </cell>
          <cell r="F407" t="str">
            <v>132401196703097096</v>
          </cell>
          <cell r="G407" t="str">
            <v>√</v>
          </cell>
          <cell r="H407" t="str">
            <v>男</v>
          </cell>
          <cell r="I407" t="str">
            <v>汉</v>
          </cell>
          <cell r="J407" t="str">
            <v>已婚</v>
          </cell>
          <cell r="K407" t="str">
            <v>农业</v>
          </cell>
          <cell r="L407" t="str">
            <v>北京</v>
          </cell>
          <cell r="M407">
            <v>43200</v>
          </cell>
          <cell r="N407" t="str">
            <v>√</v>
          </cell>
          <cell r="O407">
            <v>15011386176</v>
          </cell>
          <cell r="P407" t="str">
            <v>正式工</v>
          </cell>
          <cell r="Q407" t="str">
            <v>直接人员</v>
          </cell>
          <cell r="R407" t="str">
            <v>韩苏军</v>
          </cell>
        </row>
        <row r="408">
          <cell r="D408" t="str">
            <v>王明城</v>
          </cell>
          <cell r="E408" t="str">
            <v>发泡模具维修工</v>
          </cell>
          <cell r="F408" t="str">
            <v>13098319980722281X</v>
          </cell>
          <cell r="G408" t="str">
            <v>√</v>
          </cell>
          <cell r="H408" t="str">
            <v>男</v>
          </cell>
          <cell r="I408" t="str">
            <v>汉</v>
          </cell>
          <cell r="J408" t="str">
            <v>未婚</v>
          </cell>
          <cell r="K408" t="str">
            <v>农业</v>
          </cell>
          <cell r="L408" t="str">
            <v>五险</v>
          </cell>
          <cell r="M408">
            <v>44763</v>
          </cell>
          <cell r="N408" t="str">
            <v>√</v>
          </cell>
          <cell r="O408">
            <v>18331773315</v>
          </cell>
          <cell r="P408" t="str">
            <v>正式工</v>
          </cell>
          <cell r="Q408" t="str">
            <v>直接人员</v>
          </cell>
          <cell r="R408" t="str">
            <v>韩苏军</v>
          </cell>
        </row>
        <row r="409">
          <cell r="D409" t="str">
            <v>温朋飞</v>
          </cell>
          <cell r="E409" t="str">
            <v>储备大学生</v>
          </cell>
          <cell r="F409" t="str">
            <v>130681200006023219</v>
          </cell>
          <cell r="G409" t="str">
            <v>√</v>
          </cell>
          <cell r="H409" t="str">
            <v>男</v>
          </cell>
          <cell r="I409" t="str">
            <v>汉</v>
          </cell>
          <cell r="J409" t="str">
            <v>未婚</v>
          </cell>
          <cell r="K409" t="str">
            <v>农业</v>
          </cell>
          <cell r="L409" t="str">
            <v>五险</v>
          </cell>
          <cell r="M409">
            <v>44774</v>
          </cell>
          <cell r="N409" t="str">
            <v/>
          </cell>
          <cell r="O409" t="str">
            <v>15194968175</v>
          </cell>
          <cell r="P409" t="str">
            <v>正式工</v>
          </cell>
          <cell r="Q409" t="str">
            <v>直接人员</v>
          </cell>
          <cell r="R409" t="str">
            <v>韩苏军</v>
          </cell>
        </row>
        <row r="410">
          <cell r="D410" t="str">
            <v>唐崇涛</v>
          </cell>
          <cell r="E410" t="str">
            <v>发泡工</v>
          </cell>
          <cell r="F410" t="str">
            <v>230222197407060659</v>
          </cell>
          <cell r="G410" t="str">
            <v>√</v>
          </cell>
          <cell r="H410" t="str">
            <v>男</v>
          </cell>
          <cell r="I410" t="str">
            <v>汉</v>
          </cell>
          <cell r="J410" t="str">
            <v>已婚</v>
          </cell>
          <cell r="K410" t="str">
            <v>农业</v>
          </cell>
          <cell r="L410" t="str">
            <v>五险</v>
          </cell>
          <cell r="M410">
            <v>41830</v>
          </cell>
          <cell r="N410" t="str">
            <v>√</v>
          </cell>
          <cell r="O410">
            <v>13785782456</v>
          </cell>
          <cell r="P410" t="str">
            <v>正式工</v>
          </cell>
          <cell r="Q410" t="str">
            <v>直接人员</v>
          </cell>
          <cell r="R410" t="str">
            <v>韩苏军</v>
          </cell>
        </row>
        <row r="411">
          <cell r="D411" t="str">
            <v>张云峰</v>
          </cell>
          <cell r="E411" t="str">
            <v>发泡工</v>
          </cell>
          <cell r="F411" t="str">
            <v>230123197104080012</v>
          </cell>
          <cell r="G411" t="str">
            <v>√</v>
          </cell>
          <cell r="H411" t="str">
            <v>男</v>
          </cell>
          <cell r="I411" t="str">
            <v>汉</v>
          </cell>
          <cell r="J411" t="str">
            <v>已婚</v>
          </cell>
          <cell r="K411" t="str">
            <v>农业</v>
          </cell>
          <cell r="L411" t="str">
            <v>五险</v>
          </cell>
          <cell r="M411">
            <v>43200</v>
          </cell>
          <cell r="N411" t="str">
            <v>√</v>
          </cell>
          <cell r="O411" t="str">
            <v>13292732953</v>
          </cell>
          <cell r="P411" t="str">
            <v>正式工</v>
          </cell>
          <cell r="Q411" t="str">
            <v>直接人员</v>
          </cell>
          <cell r="R411" t="str">
            <v>韩苏军</v>
          </cell>
        </row>
        <row r="412">
          <cell r="D412" t="str">
            <v>刘迎涛</v>
          </cell>
          <cell r="E412" t="str">
            <v>发泡工</v>
          </cell>
          <cell r="F412" t="str">
            <v>13092419970401425X</v>
          </cell>
          <cell r="G412" t="str">
            <v>√</v>
          </cell>
          <cell r="H412" t="str">
            <v>男</v>
          </cell>
          <cell r="I412" t="str">
            <v>汉</v>
          </cell>
          <cell r="J412" t="str">
            <v>未婚</v>
          </cell>
          <cell r="K412" t="str">
            <v>农业</v>
          </cell>
          <cell r="L412" t="str">
            <v>五险</v>
          </cell>
          <cell r="M412">
            <v>43025</v>
          </cell>
          <cell r="N412" t="str">
            <v>√</v>
          </cell>
          <cell r="O412" t="str">
            <v>15226633793</v>
          </cell>
          <cell r="P412" t="str">
            <v>正式工</v>
          </cell>
          <cell r="Q412" t="str">
            <v>直接人员</v>
          </cell>
          <cell r="R412" t="str">
            <v>韩苏军</v>
          </cell>
        </row>
        <row r="413">
          <cell r="D413" t="str">
            <v>董军</v>
          </cell>
          <cell r="E413" t="str">
            <v>发泡工</v>
          </cell>
          <cell r="F413" t="str">
            <v>132521197307163413</v>
          </cell>
          <cell r="G413" t="str">
            <v>√</v>
          </cell>
          <cell r="H413" t="str">
            <v>男</v>
          </cell>
          <cell r="I413" t="str">
            <v>汉</v>
          </cell>
          <cell r="J413" t="str">
            <v>已婚</v>
          </cell>
          <cell r="K413" t="str">
            <v>农业</v>
          </cell>
          <cell r="L413" t="str">
            <v>北京</v>
          </cell>
          <cell r="M413">
            <v>39014</v>
          </cell>
          <cell r="N413" t="str">
            <v>√</v>
          </cell>
          <cell r="O413" t="str">
            <v>18731338534</v>
          </cell>
          <cell r="P413" t="str">
            <v>正式工</v>
          </cell>
          <cell r="Q413" t="str">
            <v>直接人员</v>
          </cell>
          <cell r="R413" t="str">
            <v>韩苏军</v>
          </cell>
        </row>
        <row r="414">
          <cell r="D414" t="str">
            <v>于红艳</v>
          </cell>
          <cell r="E414" t="str">
            <v>发泡工</v>
          </cell>
          <cell r="F414" t="str">
            <v>132930197408240922</v>
          </cell>
          <cell r="G414" t="str">
            <v>√</v>
          </cell>
          <cell r="H414" t="str">
            <v>女</v>
          </cell>
          <cell r="I414" t="str">
            <v>汉</v>
          </cell>
          <cell r="J414" t="str">
            <v>已婚</v>
          </cell>
          <cell r="K414" t="str">
            <v>农业</v>
          </cell>
          <cell r="L414" t="str">
            <v>五险</v>
          </cell>
          <cell r="M414">
            <v>42773</v>
          </cell>
          <cell r="N414" t="str">
            <v>√</v>
          </cell>
          <cell r="O414" t="str">
            <v>18032721860</v>
          </cell>
          <cell r="P414" t="str">
            <v>正式工</v>
          </cell>
          <cell r="Q414" t="str">
            <v>直接人员</v>
          </cell>
          <cell r="R414" t="str">
            <v>韩苏军</v>
          </cell>
        </row>
        <row r="415">
          <cell r="D415" t="str">
            <v>于俊焕</v>
          </cell>
          <cell r="E415" t="str">
            <v>发泡工</v>
          </cell>
          <cell r="F415" t="str">
            <v>130921198904263222</v>
          </cell>
          <cell r="G415" t="str">
            <v>√</v>
          </cell>
          <cell r="H415" t="str">
            <v>女</v>
          </cell>
          <cell r="I415" t="str">
            <v>汉</v>
          </cell>
          <cell r="J415" t="str">
            <v>已婚</v>
          </cell>
          <cell r="K415" t="str">
            <v>农业</v>
          </cell>
          <cell r="L415" t="str">
            <v>五险</v>
          </cell>
          <cell r="M415">
            <v>43936</v>
          </cell>
          <cell r="N415" t="str">
            <v>√</v>
          </cell>
          <cell r="O415" t="str">
            <v>15731722885</v>
          </cell>
          <cell r="P415" t="str">
            <v>正式工</v>
          </cell>
          <cell r="Q415" t="str">
            <v>直接人员</v>
          </cell>
          <cell r="R415" t="str">
            <v>韩苏军</v>
          </cell>
        </row>
        <row r="416">
          <cell r="D416" t="str">
            <v>耿会峰</v>
          </cell>
          <cell r="E416" t="str">
            <v>发泡工</v>
          </cell>
          <cell r="F416" t="str">
            <v>232102196309165218</v>
          </cell>
          <cell r="G416" t="str">
            <v>√</v>
          </cell>
          <cell r="H416" t="str">
            <v>男</v>
          </cell>
          <cell r="I416" t="str">
            <v>汉</v>
          </cell>
          <cell r="J416" t="str">
            <v>已婚</v>
          </cell>
          <cell r="K416" t="str">
            <v>农业</v>
          </cell>
          <cell r="L416" t="str">
            <v>五险</v>
          </cell>
          <cell r="M416">
            <v>41770</v>
          </cell>
          <cell r="N416" t="str">
            <v>√</v>
          </cell>
          <cell r="O416" t="str">
            <v>13766596348</v>
          </cell>
          <cell r="P416" t="str">
            <v>正式工</v>
          </cell>
          <cell r="Q416" t="str">
            <v>直接人员</v>
          </cell>
          <cell r="R416" t="str">
            <v>韩苏军</v>
          </cell>
        </row>
        <row r="417">
          <cell r="D417" t="str">
            <v>张凤广</v>
          </cell>
          <cell r="E417" t="str">
            <v>发泡工</v>
          </cell>
          <cell r="F417" t="str">
            <v>130983200412213017</v>
          </cell>
          <cell r="G417" t="str">
            <v>√</v>
          </cell>
          <cell r="H417" t="str">
            <v>男</v>
          </cell>
          <cell r="I417" t="str">
            <v>汉</v>
          </cell>
          <cell r="J417" t="str">
            <v>未婚</v>
          </cell>
          <cell r="K417" t="str">
            <v>农业</v>
          </cell>
          <cell r="L417" t="str">
            <v>意外险（学生）</v>
          </cell>
          <cell r="M417">
            <v>44504</v>
          </cell>
          <cell r="N417" t="str">
            <v>√</v>
          </cell>
          <cell r="O417">
            <v>13102717947</v>
          </cell>
          <cell r="P417" t="str">
            <v>正式工</v>
          </cell>
          <cell r="Q417" t="str">
            <v>直接人员</v>
          </cell>
          <cell r="R417" t="str">
            <v>韩苏军</v>
          </cell>
        </row>
        <row r="418">
          <cell r="D418" t="str">
            <v>孙秋生</v>
          </cell>
          <cell r="E418" t="str">
            <v>发泡工</v>
          </cell>
          <cell r="F418" t="str">
            <v>130925200208096016</v>
          </cell>
          <cell r="G418" t="str">
            <v>√</v>
          </cell>
          <cell r="H418" t="str">
            <v>男</v>
          </cell>
          <cell r="I418" t="str">
            <v>汉</v>
          </cell>
          <cell r="J418" t="str">
            <v>未婚</v>
          </cell>
          <cell r="K418" t="str">
            <v>农业</v>
          </cell>
          <cell r="L418" t="str">
            <v>五险</v>
          </cell>
          <cell r="M418">
            <v>44521</v>
          </cell>
          <cell r="N418" t="str">
            <v>√</v>
          </cell>
          <cell r="O418" t="str">
            <v>17703278953</v>
          </cell>
          <cell r="P418" t="str">
            <v>正式工</v>
          </cell>
          <cell r="Q418" t="str">
            <v>直接人员</v>
          </cell>
          <cell r="R418" t="str">
            <v>韩苏军</v>
          </cell>
        </row>
        <row r="419">
          <cell r="D419" t="str">
            <v>滕秀丽</v>
          </cell>
          <cell r="E419" t="str">
            <v>操作工</v>
          </cell>
          <cell r="F419" t="str">
            <v>130983198310232428</v>
          </cell>
          <cell r="G419" t="str">
            <v>√</v>
          </cell>
          <cell r="H419" t="str">
            <v>女</v>
          </cell>
          <cell r="I419" t="str">
            <v>汉</v>
          </cell>
          <cell r="J419" t="str">
            <v>已婚</v>
          </cell>
          <cell r="K419" t="str">
            <v>农业</v>
          </cell>
          <cell r="L419" t="str">
            <v>五险</v>
          </cell>
          <cell r="M419">
            <v>44686</v>
          </cell>
          <cell r="N419" t="str">
            <v>√</v>
          </cell>
          <cell r="O419" t="str">
            <v>13333360660</v>
          </cell>
          <cell r="P419" t="str">
            <v>正式工</v>
          </cell>
          <cell r="Q419" t="str">
            <v>直接人员</v>
          </cell>
          <cell r="R419" t="str">
            <v>韩苏军</v>
          </cell>
        </row>
        <row r="420">
          <cell r="D420" t="str">
            <v>侯伟</v>
          </cell>
          <cell r="E420" t="str">
            <v>操作工</v>
          </cell>
          <cell r="F420" t="str">
            <v>371481199207082441</v>
          </cell>
          <cell r="G420" t="str">
            <v>√</v>
          </cell>
          <cell r="H420" t="str">
            <v>女</v>
          </cell>
          <cell r="I420" t="str">
            <v>汉</v>
          </cell>
          <cell r="J420" t="str">
            <v>已婚</v>
          </cell>
          <cell r="K420" t="str">
            <v>农业</v>
          </cell>
          <cell r="L420" t="str">
            <v>五险</v>
          </cell>
          <cell r="M420">
            <v>44699</v>
          </cell>
          <cell r="N420" t="str">
            <v>√</v>
          </cell>
          <cell r="O420" t="str">
            <v>16631717734</v>
          </cell>
          <cell r="P420" t="str">
            <v>正式工</v>
          </cell>
          <cell r="Q420" t="str">
            <v>直接人员</v>
          </cell>
          <cell r="R420" t="str">
            <v>韩苏军</v>
          </cell>
        </row>
        <row r="421">
          <cell r="D421" t="str">
            <v>司洪英</v>
          </cell>
          <cell r="E421" t="str">
            <v>操作工</v>
          </cell>
          <cell r="F421" t="str">
            <v>132930197705143045</v>
          </cell>
          <cell r="G421" t="str">
            <v>√</v>
          </cell>
          <cell r="H421" t="str">
            <v>女</v>
          </cell>
          <cell r="I421" t="str">
            <v>汉</v>
          </cell>
          <cell r="J421" t="str">
            <v>已婚</v>
          </cell>
          <cell r="K421" t="str">
            <v>农业</v>
          </cell>
          <cell r="L421" t="str">
            <v>五险</v>
          </cell>
          <cell r="M421">
            <v>44791</v>
          </cell>
          <cell r="N421" t="str">
            <v/>
          </cell>
          <cell r="O421" t="str">
            <v>15832712676</v>
          </cell>
          <cell r="P421" t="str">
            <v>正式工</v>
          </cell>
          <cell r="Q421" t="str">
            <v>直接人员</v>
          </cell>
          <cell r="R421" t="str">
            <v>韩苏军</v>
          </cell>
        </row>
        <row r="422">
          <cell r="D422" t="str">
            <v>刘淑霞</v>
          </cell>
          <cell r="E422" t="str">
            <v>操作工</v>
          </cell>
          <cell r="F422" t="str">
            <v>13293019770803504X</v>
          </cell>
          <cell r="G422" t="str">
            <v>√</v>
          </cell>
          <cell r="H422" t="str">
            <v>女</v>
          </cell>
          <cell r="I422" t="str">
            <v>汉</v>
          </cell>
          <cell r="J422" t="str">
            <v>已婚</v>
          </cell>
          <cell r="K422" t="str">
            <v>农业</v>
          </cell>
          <cell r="L422" t="str">
            <v>五险</v>
          </cell>
          <cell r="M422">
            <v>44792</v>
          </cell>
          <cell r="N422" t="str">
            <v/>
          </cell>
          <cell r="O422" t="str">
            <v>13231747515</v>
          </cell>
          <cell r="P422" t="str">
            <v>正式工</v>
          </cell>
          <cell r="Q422" t="str">
            <v>直接人员</v>
          </cell>
          <cell r="R422" t="str">
            <v>韩苏军</v>
          </cell>
        </row>
        <row r="423">
          <cell r="D423" t="str">
            <v>冯连华</v>
          </cell>
          <cell r="E423" t="str">
            <v>操作工</v>
          </cell>
          <cell r="F423" t="str">
            <v>130924198008024249</v>
          </cell>
          <cell r="G423" t="str">
            <v>√</v>
          </cell>
          <cell r="H423" t="str">
            <v>女</v>
          </cell>
          <cell r="I423" t="str">
            <v>汉</v>
          </cell>
          <cell r="J423" t="str">
            <v>已婚</v>
          </cell>
          <cell r="K423" t="str">
            <v>农业</v>
          </cell>
          <cell r="L423" t="str">
            <v>五险</v>
          </cell>
          <cell r="M423">
            <v>44802</v>
          </cell>
          <cell r="N423" t="str">
            <v/>
          </cell>
          <cell r="O423" t="str">
            <v>13131786867</v>
          </cell>
          <cell r="P423" t="str">
            <v>正式工</v>
          </cell>
          <cell r="Q423" t="str">
            <v>直接人员</v>
          </cell>
          <cell r="R423" t="str">
            <v>韩苏军</v>
          </cell>
        </row>
        <row r="424">
          <cell r="D424" t="str">
            <v>王冠文</v>
          </cell>
          <cell r="E424" t="str">
            <v>代班组长</v>
          </cell>
          <cell r="F424" t="str">
            <v>130983199611302818</v>
          </cell>
          <cell r="G424" t="str">
            <v>√</v>
          </cell>
          <cell r="H424" t="str">
            <v>男</v>
          </cell>
          <cell r="I424" t="str">
            <v>汉</v>
          </cell>
          <cell r="J424" t="str">
            <v>未婚</v>
          </cell>
          <cell r="K424" t="str">
            <v>农业</v>
          </cell>
          <cell r="L424" t="str">
            <v>五险</v>
          </cell>
          <cell r="M424">
            <v>43200</v>
          </cell>
          <cell r="N424" t="str">
            <v>√</v>
          </cell>
          <cell r="O424">
            <v>15720308333</v>
          </cell>
          <cell r="P424" t="str">
            <v>正式工</v>
          </cell>
          <cell r="Q424" t="str">
            <v>直接人员</v>
          </cell>
          <cell r="R424" t="str">
            <v>宋连利</v>
          </cell>
        </row>
        <row r="425">
          <cell r="D425" t="str">
            <v>王朋</v>
          </cell>
          <cell r="E425" t="str">
            <v>代班组长</v>
          </cell>
          <cell r="F425" t="str">
            <v>130983199403201617</v>
          </cell>
          <cell r="G425" t="str">
            <v>√</v>
          </cell>
          <cell r="H425" t="str">
            <v>男</v>
          </cell>
          <cell r="I425" t="str">
            <v>汉</v>
          </cell>
          <cell r="J425" t="str">
            <v>已婚</v>
          </cell>
          <cell r="K425" t="str">
            <v>农业</v>
          </cell>
          <cell r="L425" t="str">
            <v>五险</v>
          </cell>
          <cell r="M425">
            <v>43200</v>
          </cell>
          <cell r="N425" t="str">
            <v>√</v>
          </cell>
          <cell r="O425">
            <v>17333739696</v>
          </cell>
          <cell r="P425" t="str">
            <v>正式工</v>
          </cell>
          <cell r="Q425" t="str">
            <v>直接人员</v>
          </cell>
          <cell r="R425" t="str">
            <v>宋连利</v>
          </cell>
        </row>
        <row r="426">
          <cell r="D426" t="str">
            <v>古帅</v>
          </cell>
          <cell r="E426" t="str">
            <v>喷涂技师</v>
          </cell>
          <cell r="F426" t="str">
            <v>130626199101032615</v>
          </cell>
          <cell r="G426" t="str">
            <v>√</v>
          </cell>
          <cell r="H426" t="str">
            <v>男</v>
          </cell>
          <cell r="I426" t="str">
            <v>汉</v>
          </cell>
          <cell r="J426" t="str">
            <v>未婚</v>
          </cell>
          <cell r="K426" t="str">
            <v>农业</v>
          </cell>
          <cell r="L426" t="str">
            <v>五险</v>
          </cell>
          <cell r="M426">
            <v>42107</v>
          </cell>
          <cell r="N426" t="str">
            <v>√</v>
          </cell>
          <cell r="O426" t="str">
            <v>15188687616</v>
          </cell>
          <cell r="P426" t="str">
            <v>正式工</v>
          </cell>
          <cell r="Q426" t="str">
            <v>直接人员</v>
          </cell>
          <cell r="R426" t="str">
            <v>宋连利</v>
          </cell>
        </row>
        <row r="427">
          <cell r="D427" t="str">
            <v>李泉林</v>
          </cell>
          <cell r="E427" t="str">
            <v>喷涂技师</v>
          </cell>
          <cell r="F427" t="str">
            <v>37232419780708321X</v>
          </cell>
          <cell r="G427" t="str">
            <v>√</v>
          </cell>
          <cell r="H427" t="str">
            <v>男</v>
          </cell>
          <cell r="I427" t="str">
            <v>汉</v>
          </cell>
          <cell r="J427" t="str">
            <v>已婚</v>
          </cell>
          <cell r="K427" t="str">
            <v>农业</v>
          </cell>
          <cell r="L427" t="str">
            <v>五险</v>
          </cell>
          <cell r="M427">
            <v>43706</v>
          </cell>
          <cell r="N427" t="str">
            <v>√</v>
          </cell>
          <cell r="O427" t="str">
            <v>18722670567</v>
          </cell>
          <cell r="P427" t="str">
            <v>正式工</v>
          </cell>
          <cell r="Q427" t="str">
            <v>直接人员</v>
          </cell>
          <cell r="R427" t="str">
            <v>宋连利</v>
          </cell>
        </row>
        <row r="428">
          <cell r="D428" t="str">
            <v>滕红玲</v>
          </cell>
          <cell r="E428" t="str">
            <v>检验</v>
          </cell>
          <cell r="F428" t="str">
            <v>132930197910072426</v>
          </cell>
          <cell r="G428" t="str">
            <v>√</v>
          </cell>
          <cell r="H428" t="str">
            <v>女</v>
          </cell>
          <cell r="I428" t="str">
            <v>汉</v>
          </cell>
          <cell r="J428" t="str">
            <v>已婚</v>
          </cell>
          <cell r="K428" t="str">
            <v>农业</v>
          </cell>
          <cell r="L428" t="str">
            <v>五险</v>
          </cell>
          <cell r="M428">
            <v>43200</v>
          </cell>
          <cell r="N428" t="str">
            <v>√</v>
          </cell>
          <cell r="O428">
            <v>13315728803</v>
          </cell>
          <cell r="P428" t="str">
            <v>正式工</v>
          </cell>
          <cell r="Q428" t="str">
            <v>直接人员</v>
          </cell>
          <cell r="R428" t="str">
            <v>宋连利</v>
          </cell>
        </row>
        <row r="429">
          <cell r="D429" t="str">
            <v>高爱荣</v>
          </cell>
          <cell r="E429" t="str">
            <v>操作工</v>
          </cell>
          <cell r="F429" t="str">
            <v>132930198112151423</v>
          </cell>
          <cell r="G429" t="str">
            <v>√</v>
          </cell>
          <cell r="H429" t="str">
            <v>女</v>
          </cell>
          <cell r="I429" t="str">
            <v>汉</v>
          </cell>
          <cell r="J429" t="str">
            <v>已婚</v>
          </cell>
          <cell r="K429" t="str">
            <v>农业</v>
          </cell>
          <cell r="L429" t="str">
            <v>五险</v>
          </cell>
          <cell r="M429">
            <v>44602</v>
          </cell>
          <cell r="N429" t="str">
            <v>√</v>
          </cell>
          <cell r="O429" t="str">
            <v>18231787765</v>
          </cell>
          <cell r="P429" t="str">
            <v>正式工</v>
          </cell>
          <cell r="Q429" t="str">
            <v>直接人员</v>
          </cell>
          <cell r="R429" t="str">
            <v>宋连利</v>
          </cell>
        </row>
        <row r="430">
          <cell r="D430" t="str">
            <v>杨娅莉</v>
          </cell>
          <cell r="E430" t="str">
            <v>操作工</v>
          </cell>
          <cell r="F430" t="str">
            <v>130925199410116628</v>
          </cell>
          <cell r="G430" t="str">
            <v>√</v>
          </cell>
          <cell r="H430" t="str">
            <v>女</v>
          </cell>
          <cell r="I430" t="str">
            <v>汉</v>
          </cell>
          <cell r="J430" t="str">
            <v>已婚</v>
          </cell>
          <cell r="K430" t="str">
            <v>农业</v>
          </cell>
          <cell r="L430" t="str">
            <v>五险</v>
          </cell>
          <cell r="M430">
            <v>44615</v>
          </cell>
          <cell r="N430" t="str">
            <v>√</v>
          </cell>
          <cell r="O430" t="str">
            <v>16630823927</v>
          </cell>
          <cell r="P430" t="str">
            <v>正式工</v>
          </cell>
          <cell r="Q430" t="str">
            <v>直接人员</v>
          </cell>
          <cell r="R430" t="str">
            <v>宋连利</v>
          </cell>
        </row>
        <row r="431">
          <cell r="D431" t="str">
            <v>代双双</v>
          </cell>
          <cell r="E431" t="str">
            <v>操作工</v>
          </cell>
          <cell r="F431" t="str">
            <v>371423198112065421</v>
          </cell>
          <cell r="G431" t="str">
            <v>√</v>
          </cell>
          <cell r="H431" t="str">
            <v>女</v>
          </cell>
          <cell r="I431" t="str">
            <v>汉</v>
          </cell>
          <cell r="J431" t="str">
            <v>已婚</v>
          </cell>
          <cell r="K431" t="str">
            <v>农业</v>
          </cell>
          <cell r="L431" t="str">
            <v>五险</v>
          </cell>
          <cell r="M431">
            <v>44663</v>
          </cell>
          <cell r="N431" t="str">
            <v>√</v>
          </cell>
          <cell r="O431">
            <v>18932777603</v>
          </cell>
          <cell r="P431" t="str">
            <v>正式工</v>
          </cell>
          <cell r="Q431" t="str">
            <v>直接人员</v>
          </cell>
          <cell r="R431" t="str">
            <v>宋连利</v>
          </cell>
        </row>
        <row r="432">
          <cell r="D432" t="str">
            <v>刘双</v>
          </cell>
          <cell r="E432" t="str">
            <v>操作工</v>
          </cell>
          <cell r="F432" t="str">
            <v>130983199108161122</v>
          </cell>
          <cell r="G432" t="str">
            <v>√</v>
          </cell>
          <cell r="H432" t="str">
            <v>女</v>
          </cell>
          <cell r="I432" t="str">
            <v>汉</v>
          </cell>
          <cell r="J432" t="str">
            <v>已婚</v>
          </cell>
          <cell r="K432" t="str">
            <v>农业</v>
          </cell>
          <cell r="L432" t="str">
            <v>五险</v>
          </cell>
          <cell r="M432">
            <v>44686</v>
          </cell>
          <cell r="N432" t="str">
            <v>√</v>
          </cell>
          <cell r="O432" t="str">
            <v>18632786283</v>
          </cell>
          <cell r="P432" t="str">
            <v>正式工</v>
          </cell>
          <cell r="Q432" t="str">
            <v>直接人员</v>
          </cell>
          <cell r="R432" t="str">
            <v>宋连利</v>
          </cell>
        </row>
        <row r="433">
          <cell r="D433" t="str">
            <v>侯菲菲</v>
          </cell>
          <cell r="E433" t="str">
            <v>操作工</v>
          </cell>
          <cell r="F433" t="str">
            <v>130983198704030327</v>
          </cell>
          <cell r="G433" t="str">
            <v>√</v>
          </cell>
          <cell r="H433" t="str">
            <v>男</v>
          </cell>
          <cell r="I433" t="str">
            <v>汉</v>
          </cell>
          <cell r="J433" t="str">
            <v>已婚</v>
          </cell>
          <cell r="K433" t="str">
            <v>农业</v>
          </cell>
          <cell r="L433" t="str">
            <v>五险</v>
          </cell>
          <cell r="M433">
            <v>44688</v>
          </cell>
          <cell r="N433" t="str">
            <v>√</v>
          </cell>
          <cell r="O433">
            <v>13393381412</v>
          </cell>
          <cell r="P433" t="str">
            <v>正式工</v>
          </cell>
          <cell r="Q433" t="str">
            <v>直接人员</v>
          </cell>
          <cell r="R433" t="str">
            <v>宋连利</v>
          </cell>
        </row>
        <row r="434">
          <cell r="D434" t="str">
            <v>庞维华</v>
          </cell>
          <cell r="E434" t="str">
            <v>操作工</v>
          </cell>
          <cell r="F434" t="str">
            <v>130983199402092420</v>
          </cell>
          <cell r="G434" t="str">
            <v>√</v>
          </cell>
          <cell r="H434" t="str">
            <v>男</v>
          </cell>
          <cell r="I434" t="str">
            <v>汉</v>
          </cell>
          <cell r="J434" t="str">
            <v>已婚</v>
          </cell>
          <cell r="K434" t="str">
            <v>农业</v>
          </cell>
          <cell r="L434" t="str">
            <v>五险</v>
          </cell>
          <cell r="M434">
            <v>44721</v>
          </cell>
          <cell r="N434" t="str">
            <v>√</v>
          </cell>
          <cell r="O434">
            <v>19358000825</v>
          </cell>
          <cell r="P434" t="str">
            <v>正式工</v>
          </cell>
          <cell r="Q434" t="str">
            <v>直接人员</v>
          </cell>
          <cell r="R434" t="str">
            <v>宋连利</v>
          </cell>
        </row>
        <row r="435">
          <cell r="D435" t="str">
            <v>宋宗港</v>
          </cell>
          <cell r="E435" t="str">
            <v>操作工</v>
          </cell>
          <cell r="F435" t="str">
            <v>13092420050904423X</v>
          </cell>
          <cell r="G435" t="str">
            <v>√</v>
          </cell>
          <cell r="H435" t="str">
            <v>男</v>
          </cell>
          <cell r="I435" t="str">
            <v>汉</v>
          </cell>
          <cell r="J435" t="str">
            <v>未婚</v>
          </cell>
          <cell r="K435" t="str">
            <v>农业</v>
          </cell>
          <cell r="L435" t="str">
            <v>五险</v>
          </cell>
          <cell r="M435">
            <v>44649</v>
          </cell>
          <cell r="N435" t="str">
            <v>√</v>
          </cell>
          <cell r="O435" t="str">
            <v>15132750221</v>
          </cell>
          <cell r="P435" t="str">
            <v>正式工</v>
          </cell>
          <cell r="Q435" t="str">
            <v>直接人员</v>
          </cell>
          <cell r="R435" t="str">
            <v>宋连利</v>
          </cell>
        </row>
        <row r="436">
          <cell r="D436" t="str">
            <v>周田田</v>
          </cell>
          <cell r="E436" t="str">
            <v>操作工</v>
          </cell>
          <cell r="F436" t="str">
            <v>130930198710093620</v>
          </cell>
          <cell r="G436" t="str">
            <v>√</v>
          </cell>
          <cell r="H436" t="str">
            <v>女</v>
          </cell>
          <cell r="I436" t="str">
            <v>汉</v>
          </cell>
          <cell r="J436" t="str">
            <v>离异</v>
          </cell>
          <cell r="K436" t="str">
            <v>农业</v>
          </cell>
          <cell r="L436" t="str">
            <v>五险</v>
          </cell>
          <cell r="M436">
            <v>44784</v>
          </cell>
          <cell r="N436" t="str">
            <v/>
          </cell>
          <cell r="O436" t="str">
            <v>18733718258</v>
          </cell>
          <cell r="P436" t="str">
            <v>正式工</v>
          </cell>
          <cell r="Q436" t="str">
            <v>直接人员</v>
          </cell>
          <cell r="R436" t="str">
            <v>宋连利</v>
          </cell>
        </row>
        <row r="437">
          <cell r="D437" t="str">
            <v>杜广凯</v>
          </cell>
          <cell r="E437" t="str">
            <v>抛光</v>
          </cell>
          <cell r="F437" t="str">
            <v>130924200408290511</v>
          </cell>
          <cell r="G437" t="str">
            <v>√</v>
          </cell>
          <cell r="H437" t="str">
            <v>男</v>
          </cell>
          <cell r="I437" t="str">
            <v>汉</v>
          </cell>
          <cell r="J437" t="str">
            <v>未婚</v>
          </cell>
          <cell r="K437" t="str">
            <v>农业</v>
          </cell>
          <cell r="L437" t="str">
            <v>五险</v>
          </cell>
          <cell r="M437">
            <v>44800</v>
          </cell>
          <cell r="N437" t="str">
            <v/>
          </cell>
          <cell r="O437" t="str">
            <v>18833763137</v>
          </cell>
          <cell r="P437" t="str">
            <v>正式工</v>
          </cell>
          <cell r="Q437" t="str">
            <v>直接人员</v>
          </cell>
          <cell r="R437" t="str">
            <v>宋连利</v>
          </cell>
        </row>
        <row r="438">
          <cell r="D438" t="str">
            <v>刘欢</v>
          </cell>
          <cell r="E438" t="str">
            <v>操作工</v>
          </cell>
          <cell r="F438" t="str">
            <v>130983200309201114</v>
          </cell>
          <cell r="G438" t="str">
            <v>√</v>
          </cell>
          <cell r="H438" t="str">
            <v>男</v>
          </cell>
          <cell r="I438" t="str">
            <v>汉</v>
          </cell>
          <cell r="J438" t="str">
            <v>未婚</v>
          </cell>
          <cell r="K438" t="str">
            <v>农业</v>
          </cell>
          <cell r="L438" t="str">
            <v>五险</v>
          </cell>
          <cell r="M438">
            <v>44805</v>
          </cell>
          <cell r="N438" t="str">
            <v/>
          </cell>
          <cell r="O438">
            <v>17731715935</v>
          </cell>
          <cell r="P438" t="str">
            <v>正式工</v>
          </cell>
          <cell r="Q438" t="str">
            <v>直接人员</v>
          </cell>
          <cell r="R438" t="str">
            <v>宋连利</v>
          </cell>
        </row>
        <row r="439">
          <cell r="D439" t="str">
            <v>杨宝亮</v>
          </cell>
          <cell r="E439" t="str">
            <v>班组长兼调机员</v>
          </cell>
          <cell r="F439" t="str">
            <v>132934198205293514</v>
          </cell>
          <cell r="G439" t="str">
            <v>√</v>
          </cell>
          <cell r="H439" t="str">
            <v>男</v>
          </cell>
          <cell r="I439" t="str">
            <v>汉</v>
          </cell>
          <cell r="J439" t="str">
            <v>已婚</v>
          </cell>
          <cell r="K439" t="str">
            <v>农业</v>
          </cell>
          <cell r="L439" t="str">
            <v>五险</v>
          </cell>
          <cell r="M439">
            <v>43264</v>
          </cell>
          <cell r="N439" t="str">
            <v>√</v>
          </cell>
          <cell r="O439" t="str">
            <v>18730782976</v>
          </cell>
          <cell r="P439" t="str">
            <v>正式工</v>
          </cell>
          <cell r="Q439" t="str">
            <v>直接人员</v>
          </cell>
          <cell r="R439" t="str">
            <v>马金德</v>
          </cell>
        </row>
        <row r="440">
          <cell r="D440" t="str">
            <v>张二宝</v>
          </cell>
          <cell r="E440" t="str">
            <v>班组长兼调机员</v>
          </cell>
          <cell r="F440" t="str">
            <v>130927199201193611</v>
          </cell>
          <cell r="G440" t="str">
            <v>√</v>
          </cell>
          <cell r="H440" t="str">
            <v>男</v>
          </cell>
          <cell r="I440" t="str">
            <v>汉</v>
          </cell>
          <cell r="J440" t="str">
            <v>已婚</v>
          </cell>
          <cell r="K440" t="str">
            <v>农业</v>
          </cell>
          <cell r="L440" t="str">
            <v>五险</v>
          </cell>
          <cell r="M440">
            <v>44800</v>
          </cell>
          <cell r="N440" t="str">
            <v/>
          </cell>
          <cell r="O440" t="str">
            <v>17631733762</v>
          </cell>
          <cell r="P440" t="str">
            <v>正式工</v>
          </cell>
          <cell r="Q440" t="str">
            <v>直接人员</v>
          </cell>
          <cell r="R440" t="str">
            <v>马金德</v>
          </cell>
        </row>
        <row r="441">
          <cell r="D441" t="str">
            <v>王春辉</v>
          </cell>
          <cell r="E441" t="str">
            <v>模具维修</v>
          </cell>
          <cell r="F441" t="str">
            <v>130924198904251511</v>
          </cell>
          <cell r="G441" t="str">
            <v>√</v>
          </cell>
          <cell r="H441" t="str">
            <v>男</v>
          </cell>
          <cell r="I441" t="str">
            <v>汉</v>
          </cell>
          <cell r="J441" t="str">
            <v>已婚</v>
          </cell>
          <cell r="K441" t="str">
            <v>农业</v>
          </cell>
          <cell r="L441" t="str">
            <v>五险</v>
          </cell>
          <cell r="M441">
            <v>44803</v>
          </cell>
          <cell r="N441" t="str">
            <v/>
          </cell>
          <cell r="O441" t="str">
            <v>18831757329</v>
          </cell>
          <cell r="P441" t="str">
            <v>正式工</v>
          </cell>
          <cell r="Q441" t="str">
            <v>直接人员</v>
          </cell>
          <cell r="R441" t="str">
            <v>马金德</v>
          </cell>
        </row>
        <row r="442">
          <cell r="D442" t="str">
            <v>马宝军</v>
          </cell>
          <cell r="E442" t="str">
            <v>模具维修</v>
          </cell>
          <cell r="F442" t="str">
            <v>232126198801104011</v>
          </cell>
          <cell r="G442" t="str">
            <v>√</v>
          </cell>
          <cell r="H442" t="str">
            <v>男</v>
          </cell>
          <cell r="I442" t="str">
            <v>汉</v>
          </cell>
          <cell r="J442" t="str">
            <v>已婚</v>
          </cell>
          <cell r="K442" t="str">
            <v>农业</v>
          </cell>
          <cell r="L442" t="str">
            <v>五险</v>
          </cell>
          <cell r="M442">
            <v>44651</v>
          </cell>
          <cell r="N442" t="str">
            <v>√</v>
          </cell>
          <cell r="O442" t="str">
            <v>13903174319</v>
          </cell>
          <cell r="P442" t="str">
            <v>正式工</v>
          </cell>
          <cell r="Q442" t="str">
            <v>直接人员</v>
          </cell>
          <cell r="R442" t="str">
            <v>马金德</v>
          </cell>
        </row>
        <row r="443">
          <cell r="D443" t="str">
            <v>刘宝臣</v>
          </cell>
          <cell r="E443" t="str">
            <v>上模工</v>
          </cell>
          <cell r="F443" t="str">
            <v>130924199905103216</v>
          </cell>
          <cell r="G443" t="str">
            <v>√</v>
          </cell>
          <cell r="H443" t="str">
            <v>男</v>
          </cell>
          <cell r="I443" t="str">
            <v>汉</v>
          </cell>
          <cell r="J443" t="str">
            <v>未婚</v>
          </cell>
          <cell r="K443" t="str">
            <v>农业</v>
          </cell>
          <cell r="L443" t="str">
            <v>五险</v>
          </cell>
          <cell r="M443">
            <v>43285</v>
          </cell>
          <cell r="N443" t="str">
            <v>√</v>
          </cell>
          <cell r="O443" t="str">
            <v>18331761409</v>
          </cell>
          <cell r="P443" t="str">
            <v>正式工</v>
          </cell>
          <cell r="Q443" t="str">
            <v>直接人员</v>
          </cell>
          <cell r="R443" t="str">
            <v>马金德</v>
          </cell>
        </row>
        <row r="444">
          <cell r="D444" t="str">
            <v>胡占伟</v>
          </cell>
          <cell r="E444" t="str">
            <v>巡检</v>
          </cell>
          <cell r="F444" t="str">
            <v>13293019940201371X</v>
          </cell>
          <cell r="G444" t="str">
            <v>√</v>
          </cell>
          <cell r="H444" t="str">
            <v>男</v>
          </cell>
          <cell r="I444" t="str">
            <v>汉</v>
          </cell>
          <cell r="J444" t="str">
            <v>未婚</v>
          </cell>
          <cell r="K444" t="str">
            <v>农业</v>
          </cell>
          <cell r="L444" t="str">
            <v>五险</v>
          </cell>
          <cell r="M444">
            <v>43179</v>
          </cell>
          <cell r="N444" t="str">
            <v>√</v>
          </cell>
          <cell r="O444" t="str">
            <v>15720382811</v>
          </cell>
          <cell r="P444" t="str">
            <v>正式工</v>
          </cell>
          <cell r="Q444" t="str">
            <v>直接人员</v>
          </cell>
          <cell r="R444" t="str">
            <v>马金德</v>
          </cell>
        </row>
        <row r="445">
          <cell r="D445" t="str">
            <v>高建芳</v>
          </cell>
          <cell r="E445" t="str">
            <v>操作工</v>
          </cell>
          <cell r="F445" t="str">
            <v>130924198011184227</v>
          </cell>
          <cell r="G445" t="str">
            <v>√</v>
          </cell>
          <cell r="H445" t="str">
            <v>女</v>
          </cell>
          <cell r="I445" t="str">
            <v>汉</v>
          </cell>
          <cell r="J445" t="str">
            <v>已婚</v>
          </cell>
          <cell r="K445" t="str">
            <v>农业</v>
          </cell>
          <cell r="L445" t="str">
            <v>五险</v>
          </cell>
          <cell r="M445">
            <v>44252</v>
          </cell>
          <cell r="N445" t="str">
            <v>√</v>
          </cell>
          <cell r="O445" t="str">
            <v>13663279973</v>
          </cell>
          <cell r="P445" t="str">
            <v>正式工</v>
          </cell>
          <cell r="Q445" t="str">
            <v>直接人员</v>
          </cell>
          <cell r="R445" t="str">
            <v>马金德</v>
          </cell>
        </row>
        <row r="446">
          <cell r="D446" t="str">
            <v>邓海旺</v>
          </cell>
          <cell r="E446" t="str">
            <v>操作工</v>
          </cell>
          <cell r="F446" t="str">
            <v>13098319971108167x</v>
          </cell>
          <cell r="G446" t="str">
            <v>√</v>
          </cell>
          <cell r="H446" t="str">
            <v>男</v>
          </cell>
          <cell r="I446" t="str">
            <v>汉</v>
          </cell>
          <cell r="J446" t="str">
            <v>未婚</v>
          </cell>
          <cell r="K446" t="str">
            <v>农业</v>
          </cell>
          <cell r="L446" t="str">
            <v>五险</v>
          </cell>
          <cell r="M446">
            <v>44301</v>
          </cell>
          <cell r="N446" t="str">
            <v>√</v>
          </cell>
          <cell r="O446" t="str">
            <v>17343124273</v>
          </cell>
          <cell r="P446" t="str">
            <v>正式工</v>
          </cell>
          <cell r="Q446" t="str">
            <v>直接人员</v>
          </cell>
          <cell r="R446" t="str">
            <v>马金德</v>
          </cell>
        </row>
        <row r="447">
          <cell r="D447" t="str">
            <v>赵登</v>
          </cell>
          <cell r="E447" t="str">
            <v>操作工</v>
          </cell>
          <cell r="F447" t="str">
            <v>130927200108031816</v>
          </cell>
          <cell r="G447" t="str">
            <v>√</v>
          </cell>
          <cell r="H447" t="str">
            <v>男</v>
          </cell>
          <cell r="I447" t="str">
            <v>汉</v>
          </cell>
          <cell r="J447" t="str">
            <v>已婚</v>
          </cell>
          <cell r="K447" t="str">
            <v>农业</v>
          </cell>
          <cell r="L447" t="str">
            <v>五险</v>
          </cell>
          <cell r="M447">
            <v>44484</v>
          </cell>
          <cell r="N447" t="str">
            <v>√</v>
          </cell>
          <cell r="O447" t="str">
            <v>13513032138</v>
          </cell>
          <cell r="P447" t="str">
            <v>正式工</v>
          </cell>
          <cell r="Q447" t="str">
            <v>直接人员</v>
          </cell>
          <cell r="R447" t="str">
            <v>马金德</v>
          </cell>
        </row>
        <row r="448">
          <cell r="D448" t="str">
            <v>王秀云</v>
          </cell>
          <cell r="E448" t="str">
            <v>操作工</v>
          </cell>
          <cell r="F448" t="str">
            <v>132934197605271520</v>
          </cell>
          <cell r="G448" t="str">
            <v>√</v>
          </cell>
          <cell r="H448" t="str">
            <v>女</v>
          </cell>
          <cell r="I448" t="str">
            <v>汉</v>
          </cell>
          <cell r="J448" t="str">
            <v>已婚</v>
          </cell>
          <cell r="K448" t="str">
            <v>农业</v>
          </cell>
          <cell r="L448" t="str">
            <v>五险</v>
          </cell>
          <cell r="M448">
            <v>44625</v>
          </cell>
          <cell r="N448" t="str">
            <v>√</v>
          </cell>
          <cell r="O448" t="str">
            <v>18713617822</v>
          </cell>
          <cell r="P448" t="str">
            <v>正式工</v>
          </cell>
          <cell r="Q448" t="str">
            <v>直接人员</v>
          </cell>
          <cell r="R448" t="str">
            <v>马金德</v>
          </cell>
        </row>
        <row r="449">
          <cell r="D449" t="str">
            <v>孙旭东</v>
          </cell>
          <cell r="E449" t="str">
            <v>组装工</v>
          </cell>
          <cell r="F449" t="str">
            <v>130924200411152216</v>
          </cell>
          <cell r="G449" t="str">
            <v>√</v>
          </cell>
          <cell r="H449" t="str">
            <v>男</v>
          </cell>
          <cell r="I449" t="str">
            <v>汉</v>
          </cell>
          <cell r="J449" t="str">
            <v>未婚</v>
          </cell>
          <cell r="K449" t="str">
            <v>农业</v>
          </cell>
          <cell r="L449" t="str">
            <v>意外险（学生）</v>
          </cell>
          <cell r="M449">
            <v>44628</v>
          </cell>
          <cell r="N449" t="str">
            <v>√</v>
          </cell>
          <cell r="O449" t="str">
            <v>18713627052</v>
          </cell>
          <cell r="P449" t="str">
            <v>正式工</v>
          </cell>
          <cell r="Q449" t="str">
            <v>直接人员</v>
          </cell>
          <cell r="R449" t="str">
            <v>马金德</v>
          </cell>
        </row>
        <row r="450">
          <cell r="D450" t="str">
            <v>马肖萌</v>
          </cell>
          <cell r="E450" t="str">
            <v>操作工</v>
          </cell>
          <cell r="F450" t="str">
            <v>130981198901194846</v>
          </cell>
          <cell r="G450" t="str">
            <v>√</v>
          </cell>
          <cell r="H450" t="str">
            <v>女</v>
          </cell>
          <cell r="I450" t="str">
            <v>汉</v>
          </cell>
          <cell r="J450" t="str">
            <v>已婚</v>
          </cell>
          <cell r="K450" t="str">
            <v>农业</v>
          </cell>
          <cell r="L450" t="str">
            <v>五险</v>
          </cell>
          <cell r="M450">
            <v>44705</v>
          </cell>
          <cell r="N450" t="str">
            <v>√</v>
          </cell>
          <cell r="O450" t="str">
            <v>13335078657</v>
          </cell>
          <cell r="P450" t="str">
            <v>正式工</v>
          </cell>
          <cell r="Q450" t="str">
            <v>直接人员</v>
          </cell>
          <cell r="R450" t="str">
            <v>马金德</v>
          </cell>
        </row>
        <row r="451">
          <cell r="D451" t="str">
            <v>赵文义</v>
          </cell>
          <cell r="E451" t="str">
            <v>操作工</v>
          </cell>
          <cell r="F451" t="str">
            <v>130983199405080919</v>
          </cell>
          <cell r="G451" t="str">
            <v>√</v>
          </cell>
          <cell r="H451" t="str">
            <v>男</v>
          </cell>
          <cell r="I451" t="str">
            <v>汉</v>
          </cell>
          <cell r="J451" t="str">
            <v>未婚</v>
          </cell>
          <cell r="K451" t="str">
            <v>农业</v>
          </cell>
          <cell r="L451" t="str">
            <v>五险</v>
          </cell>
          <cell r="M451">
            <v>44740</v>
          </cell>
          <cell r="N451" t="str">
            <v>√</v>
          </cell>
          <cell r="O451" t="str">
            <v>15227587120</v>
          </cell>
          <cell r="P451" t="str">
            <v>正式工</v>
          </cell>
          <cell r="Q451" t="str">
            <v>直接人员</v>
          </cell>
          <cell r="R451" t="str">
            <v>马金德</v>
          </cell>
        </row>
        <row r="452">
          <cell r="D452" t="str">
            <v>胡文静</v>
          </cell>
          <cell r="E452" t="str">
            <v>操作工</v>
          </cell>
          <cell r="F452" t="str">
            <v>130983198702160320</v>
          </cell>
          <cell r="G452" t="str">
            <v>√</v>
          </cell>
          <cell r="H452" t="str">
            <v>女</v>
          </cell>
          <cell r="I452" t="str">
            <v>汉</v>
          </cell>
          <cell r="J452" t="str">
            <v>已婚</v>
          </cell>
          <cell r="K452" t="str">
            <v>农业</v>
          </cell>
          <cell r="L452" t="str">
            <v>五险</v>
          </cell>
          <cell r="M452">
            <v>44775</v>
          </cell>
        </row>
        <row r="452">
          <cell r="O452" t="str">
            <v>18231756276</v>
          </cell>
          <cell r="P452" t="str">
            <v>正式工</v>
          </cell>
          <cell r="Q452" t="str">
            <v>直接人员</v>
          </cell>
          <cell r="R452" t="str">
            <v>马金德</v>
          </cell>
        </row>
        <row r="453">
          <cell r="D453" t="str">
            <v>彭帅</v>
          </cell>
          <cell r="E453" t="str">
            <v>操作工</v>
          </cell>
          <cell r="F453" t="str">
            <v>130983199508155514</v>
          </cell>
          <cell r="G453" t="str">
            <v>√</v>
          </cell>
          <cell r="H453" t="str">
            <v>男</v>
          </cell>
          <cell r="I453" t="str">
            <v>汉</v>
          </cell>
          <cell r="J453" t="str">
            <v>已婚</v>
          </cell>
          <cell r="K453" t="str">
            <v>农业</v>
          </cell>
          <cell r="L453" t="str">
            <v>五险</v>
          </cell>
          <cell r="M453">
            <v>44792</v>
          </cell>
          <cell r="N453" t="str">
            <v/>
          </cell>
          <cell r="O453" t="str">
            <v>19333065345</v>
          </cell>
          <cell r="P453" t="str">
            <v>正式工</v>
          </cell>
          <cell r="Q453" t="str">
            <v>直接人员</v>
          </cell>
          <cell r="R453" t="str">
            <v>马金德</v>
          </cell>
        </row>
        <row r="454">
          <cell r="D454" t="str">
            <v>郭会燕</v>
          </cell>
          <cell r="E454" t="str">
            <v>操作工</v>
          </cell>
          <cell r="F454" t="str">
            <v>130434199109204441</v>
          </cell>
          <cell r="G454" t="str">
            <v>√</v>
          </cell>
          <cell r="H454" t="str">
            <v>女</v>
          </cell>
          <cell r="I454" t="str">
            <v>汉</v>
          </cell>
          <cell r="J454" t="str">
            <v>已婚</v>
          </cell>
          <cell r="K454" t="str">
            <v>农业</v>
          </cell>
          <cell r="L454" t="str">
            <v>五险</v>
          </cell>
          <cell r="M454">
            <v>44793</v>
          </cell>
          <cell r="N454" t="str">
            <v/>
          </cell>
          <cell r="O454" t="str">
            <v>13383078098</v>
          </cell>
          <cell r="P454" t="str">
            <v>正式工</v>
          </cell>
          <cell r="Q454" t="str">
            <v>直接人员</v>
          </cell>
          <cell r="R454" t="str">
            <v>马金德</v>
          </cell>
        </row>
        <row r="455">
          <cell r="D455" t="str">
            <v>康丽霞</v>
          </cell>
          <cell r="E455" t="str">
            <v>操作工</v>
          </cell>
          <cell r="F455" t="str">
            <v>132930197802090029</v>
          </cell>
          <cell r="G455" t="str">
            <v>√</v>
          </cell>
          <cell r="H455" t="str">
            <v>女</v>
          </cell>
          <cell r="I455" t="str">
            <v>汉</v>
          </cell>
          <cell r="J455" t="str">
            <v>已婚</v>
          </cell>
          <cell r="K455" t="str">
            <v>农业</v>
          </cell>
          <cell r="L455" t="str">
            <v>五险</v>
          </cell>
          <cell r="M455">
            <v>44801</v>
          </cell>
          <cell r="N455" t="str">
            <v/>
          </cell>
          <cell r="O455" t="str">
            <v>18003176137</v>
          </cell>
          <cell r="P455" t="str">
            <v>正式工</v>
          </cell>
          <cell r="Q455" t="str">
            <v>直接人员</v>
          </cell>
          <cell r="R455" t="str">
            <v>马金德</v>
          </cell>
        </row>
        <row r="456">
          <cell r="D456" t="str">
            <v>刘亚林</v>
          </cell>
          <cell r="E456" t="str">
            <v>操作工</v>
          </cell>
          <cell r="F456" t="str">
            <v>13092419941212422X</v>
          </cell>
          <cell r="G456" t="str">
            <v>√</v>
          </cell>
          <cell r="H456" t="str">
            <v>女</v>
          </cell>
          <cell r="I456" t="str">
            <v>汉</v>
          </cell>
          <cell r="J456" t="str">
            <v>已婚</v>
          </cell>
          <cell r="K456" t="str">
            <v>农业</v>
          </cell>
          <cell r="L456" t="str">
            <v>五险</v>
          </cell>
          <cell r="M456">
            <v>44805</v>
          </cell>
          <cell r="N456" t="str">
            <v/>
          </cell>
          <cell r="O456">
            <v>13785724467</v>
          </cell>
          <cell r="P456" t="str">
            <v>正式工</v>
          </cell>
          <cell r="Q456" t="str">
            <v>直接人员</v>
          </cell>
          <cell r="R456" t="str">
            <v>马金德</v>
          </cell>
        </row>
        <row r="457">
          <cell r="D457" t="str">
            <v>高秀杰</v>
          </cell>
          <cell r="E457" t="str">
            <v>操作工</v>
          </cell>
          <cell r="F457" t="str">
            <v>130983199402201623</v>
          </cell>
          <cell r="G457" t="str">
            <v>√</v>
          </cell>
          <cell r="H457" t="str">
            <v>女</v>
          </cell>
          <cell r="I457" t="str">
            <v>汉</v>
          </cell>
          <cell r="J457" t="str">
            <v>已婚</v>
          </cell>
          <cell r="K457" t="str">
            <v>农业</v>
          </cell>
          <cell r="L457" t="str">
            <v>五险</v>
          </cell>
          <cell r="M457">
            <v>44805</v>
          </cell>
          <cell r="N457" t="str">
            <v/>
          </cell>
          <cell r="O457">
            <v>15028731055</v>
          </cell>
          <cell r="P457" t="str">
            <v>正式工</v>
          </cell>
          <cell r="Q457" t="str">
            <v>直接人员</v>
          </cell>
          <cell r="R457" t="str">
            <v>马金德</v>
          </cell>
        </row>
        <row r="458">
          <cell r="D458" t="str">
            <v>邓新田</v>
          </cell>
          <cell r="E458" t="str">
            <v>操作工</v>
          </cell>
          <cell r="F458" t="str">
            <v>130983200204042217</v>
          </cell>
          <cell r="G458" t="str">
            <v>√</v>
          </cell>
          <cell r="H458" t="str">
            <v>男</v>
          </cell>
          <cell r="I458" t="str">
            <v>汉</v>
          </cell>
          <cell r="J458" t="str">
            <v>未婚</v>
          </cell>
          <cell r="K458" t="str">
            <v>农业</v>
          </cell>
          <cell r="L458" t="str">
            <v>五险</v>
          </cell>
          <cell r="M458">
            <v>44805</v>
          </cell>
          <cell r="N458" t="str">
            <v/>
          </cell>
          <cell r="O458">
            <v>17572684623</v>
          </cell>
          <cell r="P458" t="str">
            <v>正式工</v>
          </cell>
          <cell r="Q458" t="str">
            <v>直接人员</v>
          </cell>
          <cell r="R458" t="str">
            <v>马金德</v>
          </cell>
        </row>
        <row r="459">
          <cell r="D459" t="str">
            <v>王秀翠</v>
          </cell>
          <cell r="E459" t="str">
            <v>班组长</v>
          </cell>
          <cell r="F459" t="str">
            <v>132930198203281629</v>
          </cell>
          <cell r="G459" t="str">
            <v>√</v>
          </cell>
          <cell r="H459" t="str">
            <v>女</v>
          </cell>
          <cell r="I459" t="str">
            <v>汉</v>
          </cell>
          <cell r="J459" t="str">
            <v>已婚</v>
          </cell>
          <cell r="K459" t="str">
            <v>农业</v>
          </cell>
          <cell r="L459" t="str">
            <v>五险</v>
          </cell>
          <cell r="M459">
            <v>40575</v>
          </cell>
          <cell r="N459" t="str">
            <v>√</v>
          </cell>
          <cell r="O459">
            <v>15530432066</v>
          </cell>
          <cell r="P459" t="str">
            <v>正式工</v>
          </cell>
          <cell r="Q459" t="str">
            <v>间接人员</v>
          </cell>
          <cell r="R459" t="str">
            <v>李兆港</v>
          </cell>
        </row>
        <row r="460">
          <cell r="D460" t="str">
            <v>董广新</v>
          </cell>
          <cell r="E460" t="str">
            <v>代班组长</v>
          </cell>
          <cell r="F460" t="str">
            <v>130983199604133016</v>
          </cell>
          <cell r="G460" t="str">
            <v>√</v>
          </cell>
          <cell r="H460" t="str">
            <v>男</v>
          </cell>
          <cell r="I460" t="str">
            <v>汉</v>
          </cell>
          <cell r="J460" t="str">
            <v>未婚</v>
          </cell>
          <cell r="K460" t="str">
            <v>农业</v>
          </cell>
          <cell r="L460" t="str">
            <v>五险</v>
          </cell>
          <cell r="M460">
            <v>43885</v>
          </cell>
          <cell r="N460" t="str">
            <v>√</v>
          </cell>
          <cell r="O460">
            <v>13230776880</v>
          </cell>
          <cell r="P460" t="str">
            <v>正式工</v>
          </cell>
          <cell r="Q460" t="str">
            <v>直接人员</v>
          </cell>
          <cell r="R460" t="str">
            <v>李兆港</v>
          </cell>
        </row>
        <row r="461">
          <cell r="D461" t="str">
            <v>王彦华</v>
          </cell>
          <cell r="E461" t="str">
            <v>代班组长</v>
          </cell>
          <cell r="F461" t="str">
            <v>372922198411046062</v>
          </cell>
          <cell r="G461" t="str">
            <v>√</v>
          </cell>
          <cell r="H461" t="str">
            <v>女</v>
          </cell>
          <cell r="I461" t="str">
            <v>汉</v>
          </cell>
          <cell r="J461" t="str">
            <v>已婚</v>
          </cell>
          <cell r="K461" t="str">
            <v>农业</v>
          </cell>
          <cell r="L461" t="str">
            <v>五险</v>
          </cell>
          <cell r="M461">
            <v>44688</v>
          </cell>
          <cell r="N461" t="str">
            <v>√</v>
          </cell>
          <cell r="O461" t="str">
            <v>18000479493</v>
          </cell>
          <cell r="P461" t="str">
            <v>正式工</v>
          </cell>
          <cell r="Q461" t="str">
            <v>直接人员</v>
          </cell>
          <cell r="R461" t="str">
            <v>李兆港</v>
          </cell>
        </row>
        <row r="462">
          <cell r="D462" t="str">
            <v>高换清</v>
          </cell>
          <cell r="E462" t="str">
            <v>前序</v>
          </cell>
          <cell r="F462" t="str">
            <v>130930198801133923</v>
          </cell>
          <cell r="G462" t="str">
            <v>√</v>
          </cell>
          <cell r="H462" t="str">
            <v>女</v>
          </cell>
          <cell r="I462" t="str">
            <v>汉</v>
          </cell>
          <cell r="J462" t="str">
            <v>已婚</v>
          </cell>
          <cell r="K462" t="str">
            <v>农业</v>
          </cell>
          <cell r="L462" t="str">
            <v>五险</v>
          </cell>
          <cell r="M462">
            <v>42770</v>
          </cell>
          <cell r="N462" t="str">
            <v>√</v>
          </cell>
          <cell r="O462">
            <v>15932728234</v>
          </cell>
          <cell r="P462" t="str">
            <v>正式工</v>
          </cell>
          <cell r="Q462" t="str">
            <v>直接人员</v>
          </cell>
          <cell r="R462" t="str">
            <v>李兆港</v>
          </cell>
        </row>
        <row r="463">
          <cell r="D463" t="str">
            <v>刘海凤</v>
          </cell>
          <cell r="E463" t="str">
            <v>组装工</v>
          </cell>
          <cell r="F463" t="str">
            <v>132930197710082240</v>
          </cell>
          <cell r="G463" t="str">
            <v>√</v>
          </cell>
          <cell r="H463" t="str">
            <v>女</v>
          </cell>
          <cell r="I463" t="str">
            <v>汉</v>
          </cell>
          <cell r="J463" t="str">
            <v>已婚</v>
          </cell>
          <cell r="K463" t="str">
            <v>农业</v>
          </cell>
          <cell r="L463" t="str">
            <v>五险</v>
          </cell>
          <cell r="M463">
            <v>39500</v>
          </cell>
          <cell r="N463" t="str">
            <v>√</v>
          </cell>
          <cell r="O463">
            <v>15533760004</v>
          </cell>
          <cell r="P463" t="str">
            <v>正式工</v>
          </cell>
          <cell r="Q463" t="str">
            <v>直接人员</v>
          </cell>
          <cell r="R463" t="str">
            <v>李兆港</v>
          </cell>
        </row>
        <row r="464">
          <cell r="D464" t="str">
            <v>曹延祥</v>
          </cell>
          <cell r="E464" t="str">
            <v>补盲 组装</v>
          </cell>
          <cell r="F464" t="str">
            <v>132930197510085535</v>
          </cell>
          <cell r="G464" t="str">
            <v>√</v>
          </cell>
          <cell r="H464" t="str">
            <v>男</v>
          </cell>
          <cell r="I464" t="str">
            <v>汉</v>
          </cell>
          <cell r="J464" t="str">
            <v>已婚</v>
          </cell>
          <cell r="K464" t="str">
            <v>农业</v>
          </cell>
          <cell r="L464" t="str">
            <v>五险</v>
          </cell>
          <cell r="M464">
            <v>42780</v>
          </cell>
          <cell r="N464" t="str">
            <v>√</v>
          </cell>
          <cell r="O464">
            <v>18230473262</v>
          </cell>
          <cell r="P464" t="str">
            <v>正式工</v>
          </cell>
          <cell r="Q464" t="str">
            <v>直接人员</v>
          </cell>
          <cell r="R464" t="str">
            <v>李兆港</v>
          </cell>
        </row>
        <row r="465">
          <cell r="D465" t="str">
            <v>李勇</v>
          </cell>
          <cell r="E465" t="str">
            <v>重卡  组装</v>
          </cell>
          <cell r="F465" t="str">
            <v>130930199703143911</v>
          </cell>
          <cell r="G465" t="str">
            <v>√</v>
          </cell>
          <cell r="H465" t="str">
            <v>男</v>
          </cell>
          <cell r="I465" t="str">
            <v>汉</v>
          </cell>
          <cell r="J465" t="str">
            <v>未婚</v>
          </cell>
          <cell r="K465" t="str">
            <v>农业</v>
          </cell>
          <cell r="L465" t="str">
            <v>五险</v>
          </cell>
          <cell r="M465">
            <v>43729</v>
          </cell>
          <cell r="N465" t="str">
            <v>√</v>
          </cell>
          <cell r="O465">
            <v>13833746050</v>
          </cell>
          <cell r="P465" t="str">
            <v>正式工</v>
          </cell>
          <cell r="Q465" t="str">
            <v>直接人员</v>
          </cell>
          <cell r="R465" t="str">
            <v>李兆港</v>
          </cell>
        </row>
        <row r="466">
          <cell r="D466" t="str">
            <v>许龙涛</v>
          </cell>
          <cell r="E466" t="str">
            <v>重卡  组装</v>
          </cell>
          <cell r="F466" t="str">
            <v>130930200004123319</v>
          </cell>
          <cell r="G466" t="str">
            <v>√</v>
          </cell>
          <cell r="H466" t="str">
            <v>男</v>
          </cell>
          <cell r="I466" t="str">
            <v>汉</v>
          </cell>
          <cell r="J466" t="str">
            <v>未婚</v>
          </cell>
          <cell r="K466" t="str">
            <v>农业</v>
          </cell>
          <cell r="L466" t="str">
            <v>五险</v>
          </cell>
          <cell r="M466">
            <v>43729</v>
          </cell>
          <cell r="N466" t="str">
            <v>√</v>
          </cell>
          <cell r="O466">
            <v>13831784099</v>
          </cell>
          <cell r="P466" t="str">
            <v>正式工</v>
          </cell>
          <cell r="Q466" t="str">
            <v>直接人员</v>
          </cell>
          <cell r="R466" t="str">
            <v>李兆港</v>
          </cell>
        </row>
        <row r="467">
          <cell r="D467" t="str">
            <v>李跃茹</v>
          </cell>
          <cell r="E467" t="str">
            <v>乘用车 组装</v>
          </cell>
          <cell r="F467" t="str">
            <v>132930198206270722</v>
          </cell>
          <cell r="G467" t="str">
            <v>√</v>
          </cell>
          <cell r="H467" t="str">
            <v>女</v>
          </cell>
          <cell r="I467" t="str">
            <v>汉</v>
          </cell>
          <cell r="J467" t="str">
            <v>已婚</v>
          </cell>
          <cell r="K467" t="str">
            <v>农业</v>
          </cell>
          <cell r="L467" t="str">
            <v>五险</v>
          </cell>
          <cell r="M467">
            <v>42478</v>
          </cell>
          <cell r="N467" t="str">
            <v>√</v>
          </cell>
          <cell r="O467">
            <v>15930787228</v>
          </cell>
          <cell r="P467" t="str">
            <v>正式工</v>
          </cell>
          <cell r="Q467" t="str">
            <v>直接人员</v>
          </cell>
          <cell r="R467" t="str">
            <v>李兆港</v>
          </cell>
        </row>
        <row r="468">
          <cell r="D468" t="str">
            <v>孙桂平</v>
          </cell>
          <cell r="E468" t="str">
            <v>乘用车 组装</v>
          </cell>
          <cell r="F468" t="str">
            <v>130983198402051421</v>
          </cell>
          <cell r="G468" t="str">
            <v>√</v>
          </cell>
          <cell r="H468" t="str">
            <v>女</v>
          </cell>
          <cell r="I468" t="str">
            <v>汉</v>
          </cell>
          <cell r="J468" t="str">
            <v>已婚</v>
          </cell>
          <cell r="K468" t="str">
            <v>农业</v>
          </cell>
          <cell r="L468" t="str">
            <v>五险</v>
          </cell>
          <cell r="M468">
            <v>42430</v>
          </cell>
          <cell r="N468" t="str">
            <v>√</v>
          </cell>
          <cell r="O468">
            <v>15132702311</v>
          </cell>
          <cell r="P468" t="str">
            <v>正式工</v>
          </cell>
          <cell r="Q468" t="str">
            <v>直接人员</v>
          </cell>
          <cell r="R468" t="str">
            <v>李兆港</v>
          </cell>
        </row>
        <row r="469">
          <cell r="D469" t="str">
            <v>刘二平</v>
          </cell>
          <cell r="E469" t="str">
            <v>乘用车 组装</v>
          </cell>
          <cell r="F469" t="str">
            <v>130983198401251421</v>
          </cell>
          <cell r="G469" t="str">
            <v>√</v>
          </cell>
          <cell r="H469" t="str">
            <v>女</v>
          </cell>
          <cell r="I469" t="str">
            <v>汉</v>
          </cell>
          <cell r="J469" t="str">
            <v>已婚</v>
          </cell>
          <cell r="K469" t="str">
            <v>农业</v>
          </cell>
          <cell r="L469" t="str">
            <v>五险</v>
          </cell>
          <cell r="M469">
            <v>42770</v>
          </cell>
          <cell r="N469" t="str">
            <v>√</v>
          </cell>
          <cell r="O469">
            <v>18232702367</v>
          </cell>
          <cell r="P469" t="str">
            <v>正式工</v>
          </cell>
          <cell r="Q469" t="str">
            <v>直接人员</v>
          </cell>
          <cell r="R469" t="str">
            <v>李兆港</v>
          </cell>
        </row>
        <row r="470">
          <cell r="D470" t="str">
            <v>张静</v>
          </cell>
          <cell r="E470" t="str">
            <v>乘用车 组装</v>
          </cell>
          <cell r="F470" t="str">
            <v>132930198111021627</v>
          </cell>
          <cell r="G470" t="str">
            <v>√</v>
          </cell>
          <cell r="H470" t="str">
            <v>女</v>
          </cell>
          <cell r="I470" t="str">
            <v>汉</v>
          </cell>
          <cell r="J470" t="str">
            <v>已婚</v>
          </cell>
          <cell r="K470" t="str">
            <v>农业</v>
          </cell>
          <cell r="L470" t="str">
            <v>五险</v>
          </cell>
          <cell r="M470">
            <v>40211</v>
          </cell>
          <cell r="N470" t="str">
            <v>√</v>
          </cell>
          <cell r="O470">
            <v>13111753794</v>
          </cell>
          <cell r="P470" t="str">
            <v>正式工</v>
          </cell>
          <cell r="Q470" t="str">
            <v>直接人员</v>
          </cell>
          <cell r="R470" t="str">
            <v>李兆港</v>
          </cell>
        </row>
        <row r="471">
          <cell r="D471" t="str">
            <v>姚秀玲</v>
          </cell>
          <cell r="E471" t="str">
            <v>乘用车 组装</v>
          </cell>
          <cell r="F471" t="str">
            <v>130983198403012221</v>
          </cell>
          <cell r="G471" t="str">
            <v>√</v>
          </cell>
          <cell r="H471" t="str">
            <v>女</v>
          </cell>
          <cell r="I471" t="str">
            <v>汉</v>
          </cell>
          <cell r="J471" t="str">
            <v>已婚</v>
          </cell>
          <cell r="K471" t="str">
            <v>农业</v>
          </cell>
          <cell r="L471" t="str">
            <v>五险</v>
          </cell>
          <cell r="M471">
            <v>41604</v>
          </cell>
          <cell r="N471" t="str">
            <v>√</v>
          </cell>
          <cell r="O471">
            <v>15533725608</v>
          </cell>
          <cell r="P471" t="str">
            <v>正式工</v>
          </cell>
          <cell r="Q471" t="str">
            <v>直接人员</v>
          </cell>
          <cell r="R471" t="str">
            <v>李兆港</v>
          </cell>
        </row>
        <row r="472">
          <cell r="D472" t="str">
            <v>张立霞</v>
          </cell>
          <cell r="E472" t="str">
            <v>前序 组装</v>
          </cell>
          <cell r="F472" t="str">
            <v>130983198407232221</v>
          </cell>
          <cell r="G472" t="str">
            <v>√</v>
          </cell>
          <cell r="H472" t="str">
            <v>女</v>
          </cell>
          <cell r="I472" t="str">
            <v>汉</v>
          </cell>
          <cell r="J472" t="str">
            <v>已婚</v>
          </cell>
          <cell r="K472" t="str">
            <v>农业</v>
          </cell>
          <cell r="L472" t="str">
            <v>五险</v>
          </cell>
          <cell r="M472">
            <v>43171</v>
          </cell>
          <cell r="N472" t="str">
            <v>√</v>
          </cell>
          <cell r="O472">
            <v>17733718500</v>
          </cell>
          <cell r="P472" t="str">
            <v>正式工</v>
          </cell>
          <cell r="Q472" t="str">
            <v>直接人员</v>
          </cell>
          <cell r="R472" t="str">
            <v>李兆港</v>
          </cell>
        </row>
        <row r="473">
          <cell r="D473" t="str">
            <v>邓淑荣</v>
          </cell>
          <cell r="E473" t="str">
            <v>前序 组装</v>
          </cell>
          <cell r="F473" t="str">
            <v>132930197706291621</v>
          </cell>
          <cell r="G473" t="str">
            <v>√</v>
          </cell>
          <cell r="H473" t="str">
            <v>女</v>
          </cell>
          <cell r="I473" t="str">
            <v>汉</v>
          </cell>
          <cell r="J473" t="str">
            <v>已婚</v>
          </cell>
          <cell r="K473" t="str">
            <v>非农业</v>
          </cell>
          <cell r="L473" t="str">
            <v>五险</v>
          </cell>
          <cell r="M473">
            <v>40210</v>
          </cell>
          <cell r="N473" t="str">
            <v>√</v>
          </cell>
          <cell r="O473">
            <v>15233077377</v>
          </cell>
          <cell r="P473" t="str">
            <v>正式工</v>
          </cell>
          <cell r="Q473" t="str">
            <v>直接人员</v>
          </cell>
          <cell r="R473" t="str">
            <v>李兆港</v>
          </cell>
        </row>
        <row r="474">
          <cell r="D474" t="str">
            <v>李春花</v>
          </cell>
          <cell r="E474" t="str">
            <v>大众室内镜   组装</v>
          </cell>
          <cell r="F474" t="str">
            <v>132930197907180928</v>
          </cell>
          <cell r="G474" t="str">
            <v>√</v>
          </cell>
          <cell r="H474" t="str">
            <v>女</v>
          </cell>
          <cell r="I474" t="str">
            <v>回</v>
          </cell>
          <cell r="J474" t="str">
            <v>已婚</v>
          </cell>
          <cell r="K474" t="str">
            <v>农业</v>
          </cell>
          <cell r="L474" t="str">
            <v>五险</v>
          </cell>
          <cell r="M474">
            <v>42504</v>
          </cell>
          <cell r="N474" t="str">
            <v>√</v>
          </cell>
          <cell r="O474">
            <v>13700384582</v>
          </cell>
          <cell r="P474" t="str">
            <v>正式工</v>
          </cell>
          <cell r="Q474" t="str">
            <v>直接人员</v>
          </cell>
          <cell r="R474" t="str">
            <v>李兆港</v>
          </cell>
        </row>
        <row r="475">
          <cell r="D475" t="str">
            <v>康淑玲</v>
          </cell>
          <cell r="E475" t="str">
            <v>乘用车 组装</v>
          </cell>
          <cell r="F475" t="str">
            <v>130983199101045022</v>
          </cell>
          <cell r="G475" t="str">
            <v>√</v>
          </cell>
          <cell r="H475" t="str">
            <v>女</v>
          </cell>
          <cell r="I475" t="str">
            <v>汉</v>
          </cell>
          <cell r="J475" t="str">
            <v>已婚</v>
          </cell>
          <cell r="K475" t="str">
            <v>农业</v>
          </cell>
          <cell r="L475" t="str">
            <v>五险</v>
          </cell>
          <cell r="M475">
            <v>43770</v>
          </cell>
          <cell r="N475" t="str">
            <v>√</v>
          </cell>
          <cell r="O475">
            <v>17370976678</v>
          </cell>
          <cell r="P475" t="str">
            <v>正式工</v>
          </cell>
          <cell r="Q475" t="str">
            <v>直接人员</v>
          </cell>
          <cell r="R475" t="str">
            <v>李兆港</v>
          </cell>
        </row>
        <row r="476">
          <cell r="D476" t="str">
            <v>张爽</v>
          </cell>
          <cell r="E476" t="str">
            <v>乘用车 组装</v>
          </cell>
          <cell r="F476" t="str">
            <v>130930198803203323</v>
          </cell>
          <cell r="G476" t="str">
            <v>√</v>
          </cell>
          <cell r="H476" t="str">
            <v>女</v>
          </cell>
          <cell r="I476" t="str">
            <v>汉</v>
          </cell>
          <cell r="J476" t="str">
            <v>已婚</v>
          </cell>
          <cell r="K476" t="str">
            <v>农业</v>
          </cell>
          <cell r="L476" t="str">
            <v>五险</v>
          </cell>
          <cell r="M476">
            <v>43550</v>
          </cell>
          <cell r="N476" t="str">
            <v>√</v>
          </cell>
          <cell r="O476">
            <v>17736798921</v>
          </cell>
          <cell r="P476" t="str">
            <v>正式工</v>
          </cell>
          <cell r="Q476" t="str">
            <v>直接人员</v>
          </cell>
          <cell r="R476" t="str">
            <v>李兆港</v>
          </cell>
        </row>
        <row r="477">
          <cell r="D477" t="str">
            <v>齐迁菲</v>
          </cell>
          <cell r="E477" t="str">
            <v>大众室内镜   组装</v>
          </cell>
          <cell r="F477" t="str">
            <v>130924198908123541</v>
          </cell>
          <cell r="G477" t="str">
            <v>√</v>
          </cell>
          <cell r="H477" t="str">
            <v>女</v>
          </cell>
          <cell r="I477" t="str">
            <v>汉</v>
          </cell>
          <cell r="J477" t="str">
            <v>已婚</v>
          </cell>
          <cell r="K477" t="str">
            <v>农业</v>
          </cell>
          <cell r="L477" t="str">
            <v>五险</v>
          </cell>
          <cell r="M477">
            <v>43622</v>
          </cell>
          <cell r="N477" t="str">
            <v>√</v>
          </cell>
          <cell r="O477">
            <v>15832785708</v>
          </cell>
          <cell r="P477" t="str">
            <v>正式工</v>
          </cell>
          <cell r="Q477" t="str">
            <v>直接人员</v>
          </cell>
          <cell r="R477" t="str">
            <v>李兆港</v>
          </cell>
        </row>
        <row r="478">
          <cell r="D478" t="str">
            <v>白月</v>
          </cell>
          <cell r="E478" t="str">
            <v>前序 组装</v>
          </cell>
          <cell r="F478" t="str">
            <v>132930197709123543</v>
          </cell>
          <cell r="G478" t="str">
            <v>√</v>
          </cell>
          <cell r="H478" t="str">
            <v>女</v>
          </cell>
          <cell r="I478" t="str">
            <v>汉</v>
          </cell>
          <cell r="J478" t="str">
            <v>已婚</v>
          </cell>
          <cell r="K478" t="str">
            <v>农业</v>
          </cell>
          <cell r="L478" t="str">
            <v>五险</v>
          </cell>
          <cell r="M478">
            <v>44271</v>
          </cell>
          <cell r="N478" t="str">
            <v>√</v>
          </cell>
          <cell r="O478">
            <v>13191996695</v>
          </cell>
          <cell r="P478" t="str">
            <v>正式工</v>
          </cell>
          <cell r="Q478" t="str">
            <v>直接人员</v>
          </cell>
          <cell r="R478" t="str">
            <v>李兆港</v>
          </cell>
        </row>
        <row r="479">
          <cell r="D479" t="str">
            <v>陈淑贞</v>
          </cell>
          <cell r="E479" t="str">
            <v>前序 组装</v>
          </cell>
          <cell r="F479" t="str">
            <v>132930198012132225</v>
          </cell>
          <cell r="G479" t="str">
            <v>√</v>
          </cell>
          <cell r="H479" t="str">
            <v>女</v>
          </cell>
          <cell r="I479" t="str">
            <v>汉</v>
          </cell>
          <cell r="J479" t="str">
            <v>未婚</v>
          </cell>
          <cell r="K479" t="str">
            <v>农业</v>
          </cell>
          <cell r="L479" t="str">
            <v>五险</v>
          </cell>
          <cell r="M479">
            <v>44281</v>
          </cell>
          <cell r="N479" t="str">
            <v>√</v>
          </cell>
          <cell r="O479">
            <v>18632738345</v>
          </cell>
          <cell r="P479" t="str">
            <v>正式工</v>
          </cell>
          <cell r="Q479" t="str">
            <v>直接人员</v>
          </cell>
          <cell r="R479" t="str">
            <v>李兆港</v>
          </cell>
        </row>
        <row r="480">
          <cell r="D480" t="str">
            <v>刘瑜</v>
          </cell>
          <cell r="E480" t="str">
            <v>乘用车 组装</v>
          </cell>
          <cell r="F480" t="str">
            <v>13098319860907142X</v>
          </cell>
          <cell r="G480" t="str">
            <v>√</v>
          </cell>
          <cell r="H480" t="str">
            <v>女</v>
          </cell>
          <cell r="I480" t="str">
            <v>汉</v>
          </cell>
          <cell r="J480" t="str">
            <v>已婚</v>
          </cell>
          <cell r="K480" t="str">
            <v>农业</v>
          </cell>
          <cell r="L480" t="str">
            <v>五险</v>
          </cell>
          <cell r="M480">
            <v>44296</v>
          </cell>
          <cell r="N480" t="str">
            <v>√</v>
          </cell>
          <cell r="O480">
            <v>17631702118</v>
          </cell>
          <cell r="P480" t="str">
            <v>正式工</v>
          </cell>
          <cell r="Q480" t="str">
            <v>直接人员</v>
          </cell>
          <cell r="R480" t="str">
            <v>李兆港</v>
          </cell>
        </row>
        <row r="481">
          <cell r="D481" t="str">
            <v>滕志勇</v>
          </cell>
          <cell r="E481" t="str">
            <v>重卡  组装</v>
          </cell>
          <cell r="F481" t="str">
            <v>130983199909282418</v>
          </cell>
          <cell r="G481" t="str">
            <v>√</v>
          </cell>
          <cell r="H481" t="str">
            <v>男</v>
          </cell>
          <cell r="I481" t="str">
            <v>汉</v>
          </cell>
          <cell r="J481" t="str">
            <v>未婚</v>
          </cell>
          <cell r="K481" t="str">
            <v>农业</v>
          </cell>
          <cell r="L481" t="str">
            <v>五险</v>
          </cell>
          <cell r="M481">
            <v>44312</v>
          </cell>
          <cell r="N481" t="str">
            <v>√</v>
          </cell>
          <cell r="O481">
            <v>18631777716</v>
          </cell>
          <cell r="P481" t="str">
            <v>正式工</v>
          </cell>
          <cell r="Q481" t="str">
            <v>直接人员</v>
          </cell>
          <cell r="R481" t="str">
            <v>李兆港</v>
          </cell>
        </row>
        <row r="482">
          <cell r="D482" t="str">
            <v>刘晓平</v>
          </cell>
          <cell r="E482" t="str">
            <v>大众室内镜   组装</v>
          </cell>
          <cell r="F482" t="str">
            <v>130983198805201623</v>
          </cell>
          <cell r="G482" t="str">
            <v>√</v>
          </cell>
          <cell r="H482" t="str">
            <v>女</v>
          </cell>
          <cell r="I482" t="str">
            <v>汉</v>
          </cell>
          <cell r="J482" t="str">
            <v>已婚</v>
          </cell>
          <cell r="K482" t="str">
            <v>农业</v>
          </cell>
          <cell r="L482" t="str">
            <v>五险</v>
          </cell>
          <cell r="M482">
            <v>44478</v>
          </cell>
          <cell r="N482" t="str">
            <v>√</v>
          </cell>
          <cell r="O482">
            <v>13833991028</v>
          </cell>
          <cell r="P482" t="str">
            <v>正式工</v>
          </cell>
          <cell r="Q482" t="str">
            <v>直接人员</v>
          </cell>
          <cell r="R482" t="str">
            <v>李兆港</v>
          </cell>
        </row>
        <row r="483">
          <cell r="D483" t="str">
            <v>张树昆</v>
          </cell>
          <cell r="E483" t="str">
            <v>组装工</v>
          </cell>
          <cell r="F483" t="str">
            <v>130930200104133311</v>
          </cell>
          <cell r="G483" t="str">
            <v>√</v>
          </cell>
          <cell r="H483" t="str">
            <v>男</v>
          </cell>
          <cell r="I483" t="str">
            <v>汉</v>
          </cell>
          <cell r="J483" t="str">
            <v>未婚</v>
          </cell>
          <cell r="K483" t="str">
            <v>农业</v>
          </cell>
          <cell r="L483" t="str">
            <v>五险</v>
          </cell>
          <cell r="M483">
            <v>44608</v>
          </cell>
          <cell r="N483" t="str">
            <v>√</v>
          </cell>
          <cell r="O483" t="str">
            <v>15522449582</v>
          </cell>
          <cell r="P483" t="str">
            <v>正式工</v>
          </cell>
          <cell r="Q483" t="str">
            <v>直接人员</v>
          </cell>
          <cell r="R483" t="str">
            <v>李兆港</v>
          </cell>
        </row>
        <row r="484">
          <cell r="D484" t="str">
            <v>郭立娟</v>
          </cell>
          <cell r="E484" t="str">
            <v>操作工</v>
          </cell>
          <cell r="F484" t="str">
            <v>152122198608142424</v>
          </cell>
          <cell r="G484" t="str">
            <v>√</v>
          </cell>
          <cell r="H484" t="str">
            <v>女</v>
          </cell>
          <cell r="I484" t="str">
            <v>汉</v>
          </cell>
          <cell r="J484" t="str">
            <v>已婚</v>
          </cell>
          <cell r="K484" t="str">
            <v>农业</v>
          </cell>
          <cell r="L484" t="str">
            <v>五险</v>
          </cell>
          <cell r="M484">
            <v>44615</v>
          </cell>
          <cell r="N484" t="str">
            <v>√</v>
          </cell>
          <cell r="O484" t="str">
            <v>19133372702</v>
          </cell>
          <cell r="P484" t="str">
            <v>正式工</v>
          </cell>
          <cell r="Q484" t="str">
            <v>直接人员</v>
          </cell>
          <cell r="R484" t="str">
            <v>李兆港</v>
          </cell>
        </row>
        <row r="485">
          <cell r="D485" t="str">
            <v>周纬</v>
          </cell>
          <cell r="E485" t="str">
            <v>操作工</v>
          </cell>
          <cell r="F485" t="str">
            <v>132930198104260064</v>
          </cell>
          <cell r="G485" t="str">
            <v>√</v>
          </cell>
          <cell r="H485" t="str">
            <v>女</v>
          </cell>
          <cell r="I485" t="str">
            <v>汉</v>
          </cell>
          <cell r="J485" t="str">
            <v>已婚</v>
          </cell>
        </row>
        <row r="485">
          <cell r="L485" t="str">
            <v>五险</v>
          </cell>
          <cell r="M485">
            <v>44615</v>
          </cell>
          <cell r="N485" t="str">
            <v>√</v>
          </cell>
          <cell r="O485" t="str">
            <v>15030789503</v>
          </cell>
          <cell r="P485" t="str">
            <v>正式工</v>
          </cell>
          <cell r="Q485" t="str">
            <v>直接人员</v>
          </cell>
          <cell r="R485" t="str">
            <v>李兆港</v>
          </cell>
        </row>
        <row r="486">
          <cell r="D486" t="str">
            <v>孙朝君</v>
          </cell>
          <cell r="E486" t="str">
            <v>组装工</v>
          </cell>
          <cell r="F486" t="str">
            <v>130983198407281429</v>
          </cell>
          <cell r="G486" t="str">
            <v>√</v>
          </cell>
          <cell r="H486" t="str">
            <v>女</v>
          </cell>
          <cell r="I486" t="str">
            <v>汉</v>
          </cell>
          <cell r="J486" t="str">
            <v>已婚</v>
          </cell>
          <cell r="K486" t="str">
            <v>农业</v>
          </cell>
          <cell r="L486" t="str">
            <v>五险</v>
          </cell>
          <cell r="M486">
            <v>44613</v>
          </cell>
          <cell r="N486" t="str">
            <v>√</v>
          </cell>
          <cell r="O486" t="str">
            <v>15100793707</v>
          </cell>
          <cell r="P486" t="str">
            <v>正式工</v>
          </cell>
          <cell r="Q486" t="str">
            <v>直接人员</v>
          </cell>
          <cell r="R486" t="str">
            <v>李兆港</v>
          </cell>
        </row>
        <row r="487">
          <cell r="D487" t="str">
            <v>赵志恒</v>
          </cell>
          <cell r="E487" t="str">
            <v>操作工</v>
          </cell>
          <cell r="F487" t="str">
            <v>130983200502020016</v>
          </cell>
          <cell r="G487" t="str">
            <v>√</v>
          </cell>
          <cell r="H487" t="str">
            <v>男</v>
          </cell>
          <cell r="I487" t="str">
            <v>汉</v>
          </cell>
          <cell r="J487" t="str">
            <v>已婚</v>
          </cell>
          <cell r="K487" t="str">
            <v>非农业</v>
          </cell>
          <cell r="L487" t="str">
            <v>意外险（学生）</v>
          </cell>
          <cell r="M487">
            <v>44603</v>
          </cell>
          <cell r="N487" t="str">
            <v>√</v>
          </cell>
          <cell r="O487" t="str">
            <v>13633171098</v>
          </cell>
          <cell r="P487" t="str">
            <v>正式工</v>
          </cell>
          <cell r="Q487" t="str">
            <v>直接人员</v>
          </cell>
          <cell r="R487" t="str">
            <v>李兆港</v>
          </cell>
        </row>
        <row r="488">
          <cell r="D488" t="str">
            <v>王真真</v>
          </cell>
          <cell r="E488" t="str">
            <v>组装工</v>
          </cell>
          <cell r="F488" t="str">
            <v>132930199002171823</v>
          </cell>
          <cell r="G488" t="str">
            <v>√</v>
          </cell>
          <cell r="H488" t="str">
            <v>女</v>
          </cell>
          <cell r="I488" t="str">
            <v>汉</v>
          </cell>
          <cell r="J488" t="str">
            <v>已婚</v>
          </cell>
          <cell r="K488" t="str">
            <v>农业</v>
          </cell>
          <cell r="L488" t="str">
            <v>五险</v>
          </cell>
          <cell r="M488">
            <v>44747</v>
          </cell>
          <cell r="N488" t="str">
            <v>√</v>
          </cell>
          <cell r="O488">
            <v>15030478449</v>
          </cell>
          <cell r="P488" t="str">
            <v>正式工</v>
          </cell>
          <cell r="Q488" t="str">
            <v>直接人员</v>
          </cell>
          <cell r="R488" t="str">
            <v>李兆港</v>
          </cell>
        </row>
        <row r="489">
          <cell r="D489" t="str">
            <v>刘敏</v>
          </cell>
          <cell r="E489" t="str">
            <v>组装工</v>
          </cell>
          <cell r="F489" t="str">
            <v>130924198105254222</v>
          </cell>
          <cell r="G489" t="str">
            <v>√</v>
          </cell>
          <cell r="H489" t="str">
            <v>女</v>
          </cell>
          <cell r="I489" t="str">
            <v>汉</v>
          </cell>
          <cell r="J489" t="str">
            <v>已婚</v>
          </cell>
          <cell r="K489" t="str">
            <v>农业</v>
          </cell>
          <cell r="L489" t="str">
            <v>五险</v>
          </cell>
          <cell r="M489">
            <v>44747</v>
          </cell>
          <cell r="N489" t="str">
            <v>√</v>
          </cell>
          <cell r="O489">
            <v>15100379558</v>
          </cell>
          <cell r="P489" t="str">
            <v>正式工</v>
          </cell>
          <cell r="Q489" t="str">
            <v>直接人员</v>
          </cell>
          <cell r="R489" t="str">
            <v>李兆港</v>
          </cell>
        </row>
        <row r="490">
          <cell r="D490" t="str">
            <v>蔡玉花</v>
          </cell>
          <cell r="E490" t="str">
            <v>组装工</v>
          </cell>
          <cell r="F490" t="str">
            <v>130930198306043920</v>
          </cell>
          <cell r="G490" t="str">
            <v>√</v>
          </cell>
          <cell r="H490" t="str">
            <v>女</v>
          </cell>
          <cell r="I490" t="str">
            <v>汉</v>
          </cell>
          <cell r="J490" t="str">
            <v>已婚</v>
          </cell>
          <cell r="K490" t="str">
            <v>农业</v>
          </cell>
          <cell r="L490" t="str">
            <v>五险</v>
          </cell>
          <cell r="M490">
            <v>44749</v>
          </cell>
          <cell r="N490" t="str">
            <v>√</v>
          </cell>
          <cell r="O490">
            <v>15030706660</v>
          </cell>
          <cell r="P490" t="str">
            <v>正式工</v>
          </cell>
          <cell r="Q490" t="str">
            <v>直接人员</v>
          </cell>
          <cell r="R490" t="str">
            <v>李兆港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4686.6822916667" refreshedBy="MuQun" recordCount="441">
  <cacheSource type="worksheet">
    <worksheetSource ref="Y2:AA443" sheet="4月"/>
  </cacheSource>
  <cacheFields count="3">
    <cacheField name="总合计" numFmtId="176">
      <sharedItems containsString="0" containsBlank="1" containsNumber="1" minValue="0" maxValue="2072.6" count="19">
        <m/>
        <n v="1710.609"/>
        <n v="1810.609"/>
        <n v="1964.6"/>
        <n v="1571.609"/>
        <n v="1392.609"/>
        <n v="1864.6"/>
        <n v="1647.009"/>
        <n v="58.4172"/>
        <n v="869.769"/>
        <n v="1048.769"/>
        <n v="1571.635"/>
        <n v="1710.635"/>
        <n v="1736.68765"/>
        <n v="1392.635"/>
        <n v="1810.635"/>
        <n v="1500.635"/>
        <n v="869.795"/>
        <n v="2072.6"/>
      </sharedItems>
    </cacheField>
    <cacheField name="备注" numFmtId="176">
      <sharedItems containsString="0" containsBlank="1" containsNonDate="0" count="1">
        <m/>
      </sharedItems>
    </cacheField>
    <cacheField name="科目分类" numFmtId="176">
      <sharedItems containsBlank="1" count="28">
        <m/>
        <s v="管理费用+总经办"/>
        <s v="研发费用+研发"/>
        <s v="管理费用+综合"/>
        <s v="福利费用+综合"/>
        <s v="销售费用+销售"/>
        <s v="生产成本+座椅总装工序"/>
        <s v="管理费用+财务"/>
        <s v="管理费用+安技"/>
        <s v="制造费用+座椅"/>
        <s v="制造费用+弯管冲压工序"/>
        <s v="制造费用+焊接工序"/>
        <s v="制造费用+底座模块化组装工序"/>
        <s v="管理费用+生产管理部"/>
        <s v="制造费用+缝纫工序"/>
        <s v="制造费用+发泡工序"/>
        <s v="生产成本+弯管冲压工序"/>
        <s v="生产成本+焊接工序"/>
        <s v="生产成本+底座模块化组装工序"/>
        <s v="生产成本+电泳工序"/>
        <s v="生产成本+发泡工序"/>
        <s v="生产成本+缝纫工序"/>
        <s v="生产成本+注塑工序"/>
        <s v="制造费用+喷涂工序"/>
        <s v="制造费用+组装"/>
        <s v="生产成本+喷涂工序"/>
        <s v="制造费用+注塑工序"/>
        <s v="生产成本+组装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4790.604375" refreshedBy="MuQun" recordCount="479">
  <cacheSource type="worksheet">
    <worksheetSource ref="Y3:AA482" sheet="8月"/>
  </cacheSource>
  <cacheFields count="3">
    <cacheField name="总合计" numFmtId="176">
      <sharedItems containsSemiMixedTypes="0" containsString="0" containsNumber="1" minValue="0" maxValue="2008.24" count="24">
        <n v="1754.249"/>
        <n v="1854.249"/>
        <n v="2008.24"/>
        <n v="1615.249"/>
        <n v="1436.249"/>
        <n v="1908.24"/>
        <n v="1690.649"/>
        <n v="58.4172"/>
        <n v="869.769"/>
        <n v="1615.275"/>
        <n v="1754.275"/>
        <n v="1780.32765"/>
        <n v="1436.275"/>
        <n v="1854.275"/>
        <n v="68.76"/>
        <n v="1590.24"/>
        <n v="657.3557"/>
        <n v="1754.2757"/>
        <n v="1436.2757"/>
        <n v="1601.20995"/>
        <n v="1493.20995"/>
        <n v="732.8972"/>
        <n v="1511.8172"/>
        <n v="624.8972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27">
        <s v="管理费用+总经办"/>
        <s v="研发费用+研发"/>
        <s v="管理费用+综合"/>
        <s v="福利费用+综合"/>
        <s v="销售费用+销售"/>
        <s v="生产成本+座椅总装工序"/>
        <s v="管理费用+财务"/>
        <s v="管理费用+安技"/>
        <s v="制造费用+座椅"/>
        <s v="制造费用+弯管冲压工序"/>
        <s v="制造费用+焊接工序"/>
        <s v="制造费用+底座装配车间"/>
        <s v="管理费用+生产管理部"/>
        <s v="制造费用+缝纫工序"/>
        <s v="生产成本+弯管冲压工序"/>
        <s v="生产成本+焊接工序"/>
        <s v="生产成本+底座装配车间"/>
        <s v="生产成本+电泳工序"/>
        <s v="生产成本+发泡工序"/>
        <s v="生产成本+缝纫工序"/>
        <s v="生产成本+注塑工序"/>
        <s v="制造费用+喷涂工序"/>
        <s v="生产成本+喷涂工序"/>
        <s v="生产成本+后视镜车间"/>
        <s v="制造费用+后视镜车间"/>
        <s v="制造费用+电泳工序"/>
        <s v="制造费用+座椅总装工序" u="1"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4830.3822685185" refreshedBy="MuQun" recordCount="494">
  <cacheSource type="worksheet">
    <worksheetSource ref="G1:I1048576" sheet="Sheet1"/>
  </cacheSource>
  <cacheFields count="3">
    <cacheField name="合计" numFmtId="0">
      <sharedItems containsString="0" containsBlank="1" containsNumber="1" minValue="0" maxValue="2008.24" count="26">
        <n v="1758.3503"/>
        <n v="1858.3503"/>
        <n v="2008.24"/>
        <n v="1619.3503"/>
        <n v="1440.3503"/>
        <n v="1908.24"/>
        <n v="1694.7503"/>
        <n v="62.5185"/>
        <n v="873.8703"/>
        <n v="1619.3763"/>
        <n v="1758.3763"/>
        <n v="1782.67773"/>
        <n v="68.76"/>
        <n v="1440.3763"/>
        <n v="1858.3763"/>
        <n v="840.4563"/>
        <n v="661.4563"/>
        <n v="1590.24"/>
        <n v="1497.31125"/>
        <n v="1407.9185"/>
        <n v="1676.31125"/>
        <n v="1605.31125"/>
        <n v="1570.5785"/>
        <n v="930.83125"/>
        <n v="486.76"/>
        <m/>
      </sharedItems>
    </cacheField>
    <cacheField name="科目分类" numFmtId="0">
      <sharedItems containsBlank="1" count="7">
        <s v="管理费用"/>
        <s v="研发费用"/>
        <s v="福利费用"/>
        <s v="销售费用"/>
        <s v="制造费用"/>
        <s v="生产成本"/>
        <m/>
      </sharedItems>
    </cacheField>
    <cacheField name="科目分类2" numFmtId="0">
      <sharedItems containsBlank="1" count="31">
        <s v="管理费用+总经理室"/>
        <s v="研发费用+研发"/>
        <s v="管理费用+综合"/>
        <s v="福利费用+综合"/>
        <s v="销售费用+销售"/>
        <s v="管理费用+座椅"/>
        <s v="管理费用+财务管理部"/>
        <s v="管理费用+安环科"/>
        <s v="制造费用+底座装配车间"/>
        <s v="制造费用+发泡车间"/>
        <s v="制造费用+喷涂工序"/>
        <s v="制造费用+电泳车间"/>
        <s v="制造费用+座椅总装车间"/>
        <s v="生产成本+发泡车间"/>
        <s v="管理费用+骨架"/>
        <s v="生产成本+底座装配车间"/>
        <s v="制造费用+焊接车间"/>
        <s v="生产成本+冲压弯管车间"/>
        <s v="生产成本+焊接车间"/>
        <s v="生产成本+电泳车间"/>
        <s v="生产成本+缝纫车间"/>
        <s v="生产成本+座椅总装车间"/>
        <s v="制造费用+注塑车间"/>
        <s v="生产成本+注塑车间"/>
        <s v="管理费用+后视镜"/>
        <s v="生产成本+喷涂工序"/>
        <s v="生产成本+后视镜车间"/>
        <s v="制造费用+后视镜车间"/>
        <s v="制造费用+缝纫车间"/>
        <m/>
        <s v="生产成本+弯管冲压工序" u="1"/>
      </sharedItems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4826.4051041667" refreshedBy="MuQun" recordCount="494">
  <cacheSource type="worksheet">
    <worksheetSource ref="A1:H1048576" sheet="Sheet1"/>
  </cacheSource>
  <cacheFields count="8">
    <cacheField name="工伤_x000a_（1.8%）" numFmtId="0">
      <sharedItems containsString="0" containsBlank="1" containsNumber="1" minValue="0" maxValue="68.76" count="3">
        <n v="62.5185"/>
        <n v="68.76"/>
        <m/>
      </sharedItems>
    </cacheField>
    <cacheField name="养老_x000a_（24%）" numFmtId="0">
      <sharedItems containsString="0" containsBlank="1" containsNumber="1" minValue="0" maxValue="916.8" count="7">
        <n v="778.894"/>
        <n v="916.8"/>
        <n v="0"/>
        <n v="778.92"/>
        <n v="802.2504"/>
        <n v="833.58"/>
        <m/>
      </sharedItems>
    </cacheField>
    <cacheField name="医疗_x000a_10%）" numFmtId="0">
      <sharedItems containsString="0" containsBlank="1" containsNumber="1" minValue="0" maxValue="566.48" count="3">
        <n v="566.48"/>
        <n v="0"/>
        <m/>
      </sharedItems>
    </cacheField>
    <cacheField name="失业_x000a_1%）" numFmtId="0">
      <sharedItems containsString="0" containsBlank="1" containsNumber="1" minValue="0" maxValue="38.2" count="6">
        <n v="32.4578"/>
        <n v="38.2"/>
        <n v="0"/>
        <n v="33.42883"/>
        <n v="34.73275"/>
        <m/>
      </sharedItems>
    </cacheField>
    <cacheField name="公积金_x000a_（10%）" numFmtId="0">
      <sharedItems containsString="0" containsBlank="1" containsNumber="1" minValue="0" maxValue="418" count="6">
        <n v="318"/>
        <n v="418"/>
        <n v="179"/>
        <n v="0"/>
        <n v="254.4"/>
        <m/>
      </sharedItems>
    </cacheField>
    <cacheField name="大额医疗" numFmtId="0">
      <sharedItems containsString="0" containsBlank="1" containsNumber="1" containsInteger="1" minValue="0" maxValue="108" count="3">
        <n v="0"/>
        <n v="108"/>
        <m/>
      </sharedItems>
    </cacheField>
    <cacheField name="合计" numFmtId="0">
      <sharedItems containsString="0" containsBlank="1" containsNumber="1" minValue="0" maxValue="2008.24" count="26">
        <n v="1758.3503"/>
        <n v="1858.3503"/>
        <n v="2008.24"/>
        <n v="1619.3503"/>
        <n v="1440.3503"/>
        <n v="1908.24"/>
        <n v="1694.7503"/>
        <n v="62.5185"/>
        <n v="873.8703"/>
        <n v="1619.3763"/>
        <n v="1758.3763"/>
        <n v="1782.67773"/>
        <n v="68.76"/>
        <n v="1440.3763"/>
        <n v="1858.3763"/>
        <n v="840.4563"/>
        <n v="661.4563"/>
        <n v="1590.24"/>
        <n v="1497.31125"/>
        <n v="1407.9185"/>
        <n v="1676.31125"/>
        <n v="1605.31125"/>
        <n v="1570.5785"/>
        <n v="930.83125"/>
        <n v="486.76"/>
        <m/>
      </sharedItems>
    </cacheField>
    <cacheField name="科目分类" numFmtId="0">
      <sharedItems containsBlank="1" count="7">
        <s v="管理费用"/>
        <s v="研发费用"/>
        <s v="福利费用"/>
        <s v="销售费用"/>
        <s v="制造费用"/>
        <s v="生产成本"/>
        <m/>
      </sharedItems>
    </cacheField>
  </cacheField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4858.6233217593" refreshedBy="MuQun" recordCount="163">
  <cacheSource type="worksheet">
    <worksheetSource ref="C1:E1048576" sheet="工伤离职人员补缴明细"/>
  </cacheSource>
  <cacheFields count="3">
    <cacheField name="2095.76 " numFmtId="0">
      <sharedItems containsString="0" containsBlank="1" containsNumber="1" minValue="0" maxValue="32.8104" count="9">
        <n v="32.8104"/>
        <n v="24.6078"/>
        <n v="28.7091"/>
        <n v="20.5065"/>
        <n v="16.4052"/>
        <n v="8.2026"/>
        <n v="4.1013"/>
        <n v="12.3039"/>
        <m/>
      </sharedItems>
    </cacheField>
    <cacheField name="科目1" numFmtId="0">
      <sharedItems containsBlank="1" count="27">
        <s v="福利费用+综合"/>
        <s v="管理费用+财务"/>
        <s v="管理费用+生产管理部"/>
        <s v="生产成本+底座模块化组装工序"/>
        <s v="生产成本+发泡工序"/>
        <s v="生产成本+焊接工序"/>
        <s v="生产成本+喷涂工序"/>
        <s v="生产成本+弯管冲压工序"/>
        <s v="生产成本+注塑工序"/>
        <s v="生产成本+组装"/>
        <s v="生产成本+座椅总装工序"/>
        <s v="销售费用+销售"/>
        <s v="研发费用+研发"/>
        <s v="制造费用+底座模块化组装工序"/>
        <s v="制造费用+发泡工序"/>
        <s v="制造费用+注塑工序"/>
        <s v="制造费用+组装"/>
        <s v="生产成本+后视镜车间"/>
        <s v="生产成本+底座装配车间"/>
        <s v="生产成本+缝纫工序"/>
        <s v="管理费用+骨架"/>
        <s v="生产成本+电泳工序"/>
        <s v="管理费用+安技"/>
        <s v="管理费用+后视镜"/>
        <s v="管理费用+座椅"/>
        <s v="制造费用+弯管冲压工序"/>
        <m/>
      </sharedItems>
    </cacheField>
    <cacheField name="科目2" numFmtId="0">
      <sharedItems containsBlank="1" count="7">
        <s v="福利费用"/>
        <s v="管理费用"/>
        <s v="生产成本"/>
        <s v="销售费用"/>
        <s v="研发费用"/>
        <s v="制造费用"/>
        <m/>
      </sharedItems>
    </cacheField>
  </cacheField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4859.4296990741" refreshedBy="MuQun" recordCount="483">
  <cacheSource type="worksheet">
    <worksheetSource ref="AE3:AL486" sheet="10月"/>
  </cacheSource>
  <cacheFields count="8">
    <cacheField name="工伤_x000a_（1.8%）" numFmtId="176">
      <sharedItems containsSemiMixedTypes="0" containsString="0" containsNumber="1" minValue="0" maxValue="99.7884" count="12">
        <n v="95.3289"/>
        <n v="68.76"/>
        <n v="81.31914"/>
        <n v="91.2276"/>
        <n v="87.1263"/>
        <n v="83.025"/>
        <n v="78.9237"/>
        <n v="74.8224"/>
        <n v="70.7211"/>
        <n v="66.6198"/>
        <n v="62.5185"/>
        <n v="99.7884"/>
      </sharedItems>
    </cacheField>
    <cacheField name="养老_x000a_（24%）" numFmtId="176">
      <sharedItems containsSemiMixedTypes="0" containsString="0" containsNumber="1" minValue="0" maxValue="916.8" count="6">
        <n v="778.894"/>
        <n v="916.8"/>
        <n v="0"/>
        <n v="778.92"/>
        <n v="802.2504"/>
        <n v="833.58"/>
      </sharedItems>
    </cacheField>
    <cacheField name="医疗_x000a_10%）" numFmtId="176">
      <sharedItems containsSemiMixedTypes="0" containsString="0" containsNumber="1" minValue="0" maxValue="566.48" count="2">
        <n v="566.48"/>
        <n v="0"/>
      </sharedItems>
    </cacheField>
    <cacheField name="失业_x000a_1%）" numFmtId="176">
      <sharedItems containsSemiMixedTypes="0" containsString="0" containsNumber="1" minValue="0" maxValue="55.2073" count="12">
        <n v="55.2073"/>
        <n v="38.2"/>
        <n v="0"/>
        <n v="46.46803"/>
        <n v="52.93235"/>
        <n v="46.1075"/>
        <n v="50.6574"/>
        <n v="48.38245"/>
        <n v="43.83255"/>
        <n v="41.5576"/>
        <n v="34.73275"/>
        <n v="37.0077"/>
      </sharedItems>
    </cacheField>
    <cacheField name="公积金_x000a_（10%）" numFmtId="176">
      <sharedItems containsSemiMixedTypes="0" containsString="0" containsNumber="1" minValue="0" maxValue="418" count="5">
        <n v="318"/>
        <n v="418"/>
        <n v="179"/>
        <n v="0"/>
        <n v="254.4"/>
      </sharedItems>
    </cacheField>
    <cacheField name="大额医疗" numFmtId="176">
      <sharedItems containsSemiMixedTypes="0" containsString="0" containsNumber="1" containsInteger="1" minValue="0" maxValue="108" count="2">
        <n v="0"/>
        <n v="108"/>
      </sharedItems>
    </cacheField>
    <cacheField name="合计" numFmtId="176">
      <sharedItems containsSemiMixedTypes="0" containsString="0" containsNumber="1" minValue="0" maxValue="2008.24" count="56">
        <n v="1813.9102"/>
        <n v="1913.9102"/>
        <n v="2008.24"/>
        <n v="1674.9102"/>
        <n v="1495.9102"/>
        <n v="1908.24"/>
        <n v="1750.3102"/>
        <n v="95.3289"/>
        <n v="929.4302"/>
        <n v="1674.9362"/>
        <n v="1813.9362"/>
        <n v="1814.51757"/>
        <n v="1495.9362"/>
        <n v="1913.9362"/>
        <n v="1668.55995"/>
        <n v="1807.55995"/>
        <n v="1482.7351"/>
        <n v="1483.1837"/>
        <n v="1801.1837"/>
        <n v="1662.1837"/>
        <n v="1657.6338"/>
        <n v="1655.80745"/>
        <n v="1794.80745"/>
        <n v="1476.80745"/>
        <n v="1894.80745"/>
        <n v="1653.5325"/>
        <n v="1659.90875"/>
        <n v="1792.5325"/>
        <n v="1649.4312"/>
        <n v="125.0312"/>
        <n v="1788.4312"/>
        <n v="1786.15625"/>
        <n v="1470.4312"/>
        <n v="1643.05495"/>
        <n v="1782.05495"/>
        <n v="1882.05495"/>
        <n v="1691.3387"/>
        <n v="1775.6787"/>
        <n v="857.7587"/>
        <n v="1636.6787"/>
        <n v="1457.6787"/>
        <n v="1680.41255"/>
        <n v="66.6198"/>
        <n v="1819.41255"/>
        <n v="1501.41255"/>
        <n v="1497.31125"/>
        <n v="1590.24"/>
        <n v="930.83125"/>
        <n v="517.7884"/>
        <n v="62.5185"/>
        <n v="635.24"/>
        <n v="771.73125"/>
        <n v="1605.31125"/>
        <n v="1570.5785"/>
        <n v="736.9985"/>
        <n v="1503.6875"/>
      </sharedItems>
    </cacheField>
    <cacheField name="科目分类" numFmtId="0">
      <sharedItems count="6">
        <s v="管理费用"/>
        <s v="研发费用"/>
        <s v="福利费用"/>
        <s v="销售费用"/>
        <s v="制造费用"/>
        <s v="生产成本"/>
      </sharedItems>
    </cacheField>
  </cacheFields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4881.3825578704" refreshedBy="MuQun" recordCount="467">
  <cacheSource type="worksheet">
    <worksheetSource ref="AC3:AJ470" sheet="11月"/>
  </cacheSource>
  <cacheFields count="8">
    <cacheField name="工伤_x000a_（1.8%）" numFmtId="176">
      <sharedItems containsSemiMixedTypes="0" containsString="0" containsNumber="1" minValue="0" maxValue="68.76" count="3">
        <n v="62.5185"/>
        <n v="68.76"/>
        <n v="0"/>
      </sharedItems>
    </cacheField>
    <cacheField name="养老_x000a_（24%）" numFmtId="176">
      <sharedItems containsSemiMixedTypes="0" containsString="0" containsNumber="1" minValue="0" maxValue="916.8" count="6">
        <n v="778.894"/>
        <n v="916.8"/>
        <n v="0"/>
        <n v="778.92"/>
        <n v="802.2504"/>
        <n v="833.58"/>
      </sharedItems>
    </cacheField>
    <cacheField name="医疗_x000a_10%）" numFmtId="176">
      <sharedItems containsSemiMixedTypes="0" containsString="0" containsNumber="1" minValue="0" maxValue="566.48" count="2">
        <n v="566.48"/>
        <n v="0"/>
      </sharedItems>
    </cacheField>
    <cacheField name="失业_x000a_1%）" numFmtId="176">
      <sharedItems containsSemiMixedTypes="0" containsString="0" containsNumber="1" minValue="0" maxValue="38.2" count="3">
        <n v="34.73275"/>
        <n v="38.2"/>
        <n v="0"/>
      </sharedItems>
    </cacheField>
    <cacheField name="公积金_x000a_（10%）" numFmtId="176">
      <sharedItems containsSemiMixedTypes="0" containsString="0" containsNumber="1" minValue="0" maxValue="418" count="5">
        <n v="318"/>
        <n v="418"/>
        <n v="179"/>
        <n v="0"/>
        <n v="254.4"/>
      </sharedItems>
    </cacheField>
    <cacheField name="大额医疗" numFmtId="176">
      <sharedItems containsSemiMixedTypes="0" containsString="0" containsNumber="1" containsInteger="1" minValue="0" maxValue="108" count="2">
        <n v="0"/>
        <n v="108"/>
      </sharedItems>
    </cacheField>
    <cacheField name="合计" numFmtId="176">
      <sharedItems containsSemiMixedTypes="0" containsString="0" containsNumber="1" minValue="62.5185" maxValue="2008.24" count="24">
        <n v="1760.62525"/>
        <n v="1860.62525"/>
        <n v="2008.24"/>
        <n v="1621.62525"/>
        <n v="1442.62525"/>
        <n v="1908.24"/>
        <n v="1697.02525"/>
        <n v="62.5185"/>
        <n v="876.14525"/>
        <n v="1621.65125"/>
        <n v="1760.65125"/>
        <n v="1783.98165"/>
        <n v="1442.65125"/>
        <n v="1860.65125"/>
        <n v="1676.31125"/>
        <n v="842.73125"/>
        <n v="1815.31125"/>
        <n v="1497.31125"/>
        <n v="97.25125"/>
        <n v="930.83125"/>
        <n v="486.76"/>
        <n v="1590.24"/>
        <n v="916.8"/>
        <n v="1784.31125"/>
      </sharedItems>
    </cacheField>
    <cacheField name="科目分类" numFmtId="0">
      <sharedItems count="6">
        <s v="管理费用"/>
        <s v="研发费用"/>
        <s v="福利费用"/>
        <s v="销售费用"/>
        <s v="制造费用"/>
        <s v="生产成本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41">
  <r>
    <x v="0"/>
    <x v="0"/>
    <x v="0"/>
  </r>
  <r>
    <x v="1"/>
    <x v="0"/>
    <x v="1"/>
  </r>
  <r>
    <x v="1"/>
    <x v="0"/>
    <x v="2"/>
  </r>
  <r>
    <x v="1"/>
    <x v="0"/>
    <x v="2"/>
  </r>
  <r>
    <x v="1"/>
    <x v="0"/>
    <x v="2"/>
  </r>
  <r>
    <x v="2"/>
    <x v="0"/>
    <x v="2"/>
  </r>
  <r>
    <x v="1"/>
    <x v="0"/>
    <x v="2"/>
  </r>
  <r>
    <x v="2"/>
    <x v="0"/>
    <x v="2"/>
  </r>
  <r>
    <x v="2"/>
    <x v="0"/>
    <x v="2"/>
  </r>
  <r>
    <x v="3"/>
    <x v="0"/>
    <x v="2"/>
  </r>
  <r>
    <x v="1"/>
    <x v="0"/>
    <x v="2"/>
  </r>
  <r>
    <x v="1"/>
    <x v="0"/>
    <x v="2"/>
  </r>
  <r>
    <x v="4"/>
    <x v="0"/>
    <x v="2"/>
  </r>
  <r>
    <x v="4"/>
    <x v="0"/>
    <x v="2"/>
  </r>
  <r>
    <x v="4"/>
    <x v="0"/>
    <x v="2"/>
  </r>
  <r>
    <x v="4"/>
    <x v="0"/>
    <x v="2"/>
  </r>
  <r>
    <x v="1"/>
    <x v="0"/>
    <x v="2"/>
  </r>
  <r>
    <x v="1"/>
    <x v="0"/>
    <x v="2"/>
  </r>
  <r>
    <x v="1"/>
    <x v="0"/>
    <x v="2"/>
  </r>
  <r>
    <x v="1"/>
    <x v="0"/>
    <x v="2"/>
  </r>
  <r>
    <x v="3"/>
    <x v="0"/>
    <x v="3"/>
  </r>
  <r>
    <x v="1"/>
    <x v="0"/>
    <x v="4"/>
  </r>
  <r>
    <x v="1"/>
    <x v="0"/>
    <x v="3"/>
  </r>
  <r>
    <x v="1"/>
    <x v="0"/>
    <x v="3"/>
  </r>
  <r>
    <x v="1"/>
    <x v="0"/>
    <x v="3"/>
  </r>
  <r>
    <x v="1"/>
    <x v="0"/>
    <x v="4"/>
  </r>
  <r>
    <x v="1"/>
    <x v="0"/>
    <x v="3"/>
  </r>
  <r>
    <x v="1"/>
    <x v="0"/>
    <x v="4"/>
  </r>
  <r>
    <x v="1"/>
    <x v="0"/>
    <x v="3"/>
  </r>
  <r>
    <x v="1"/>
    <x v="0"/>
    <x v="5"/>
  </r>
  <r>
    <x v="1"/>
    <x v="0"/>
    <x v="6"/>
  </r>
  <r>
    <x v="1"/>
    <x v="0"/>
    <x v="5"/>
  </r>
  <r>
    <x v="1"/>
    <x v="0"/>
    <x v="5"/>
  </r>
  <r>
    <x v="1"/>
    <x v="0"/>
    <x v="5"/>
  </r>
  <r>
    <x v="1"/>
    <x v="0"/>
    <x v="5"/>
  </r>
  <r>
    <x v="1"/>
    <x v="0"/>
    <x v="5"/>
  </r>
  <r>
    <x v="5"/>
    <x v="0"/>
    <x v="7"/>
  </r>
  <r>
    <x v="1"/>
    <x v="0"/>
    <x v="7"/>
  </r>
  <r>
    <x v="1"/>
    <x v="0"/>
    <x v="7"/>
  </r>
  <r>
    <x v="1"/>
    <x v="0"/>
    <x v="7"/>
  </r>
  <r>
    <x v="1"/>
    <x v="0"/>
    <x v="7"/>
  </r>
  <r>
    <x v="1"/>
    <x v="0"/>
    <x v="7"/>
  </r>
  <r>
    <x v="1"/>
    <x v="0"/>
    <x v="2"/>
  </r>
  <r>
    <x v="6"/>
    <x v="0"/>
    <x v="5"/>
  </r>
  <r>
    <x v="3"/>
    <x v="0"/>
    <x v="5"/>
  </r>
  <r>
    <x v="1"/>
    <x v="0"/>
    <x v="2"/>
  </r>
  <r>
    <x v="1"/>
    <x v="0"/>
    <x v="5"/>
  </r>
  <r>
    <x v="3"/>
    <x v="0"/>
    <x v="2"/>
  </r>
  <r>
    <x v="1"/>
    <x v="0"/>
    <x v="2"/>
  </r>
  <r>
    <x v="1"/>
    <x v="0"/>
    <x v="8"/>
  </r>
  <r>
    <x v="2"/>
    <x v="0"/>
    <x v="2"/>
  </r>
  <r>
    <x v="1"/>
    <x v="0"/>
    <x v="9"/>
  </r>
  <r>
    <x v="7"/>
    <x v="0"/>
    <x v="10"/>
  </r>
  <r>
    <x v="1"/>
    <x v="0"/>
    <x v="11"/>
  </r>
  <r>
    <x v="1"/>
    <x v="0"/>
    <x v="12"/>
  </r>
  <r>
    <x v="1"/>
    <x v="0"/>
    <x v="9"/>
  </r>
  <r>
    <x v="3"/>
    <x v="0"/>
    <x v="8"/>
  </r>
  <r>
    <x v="1"/>
    <x v="0"/>
    <x v="8"/>
  </r>
  <r>
    <x v="1"/>
    <x v="0"/>
    <x v="8"/>
  </r>
  <r>
    <x v="6"/>
    <x v="0"/>
    <x v="5"/>
  </r>
  <r>
    <x v="1"/>
    <x v="0"/>
    <x v="9"/>
  </r>
  <r>
    <x v="4"/>
    <x v="0"/>
    <x v="5"/>
  </r>
  <r>
    <x v="1"/>
    <x v="0"/>
    <x v="13"/>
  </r>
  <r>
    <x v="1"/>
    <x v="0"/>
    <x v="13"/>
  </r>
  <r>
    <x v="1"/>
    <x v="0"/>
    <x v="5"/>
  </r>
  <r>
    <x v="2"/>
    <x v="0"/>
    <x v="2"/>
  </r>
  <r>
    <x v="1"/>
    <x v="0"/>
    <x v="13"/>
  </r>
  <r>
    <x v="1"/>
    <x v="0"/>
    <x v="13"/>
  </r>
  <r>
    <x v="1"/>
    <x v="0"/>
    <x v="5"/>
  </r>
  <r>
    <x v="3"/>
    <x v="0"/>
    <x v="13"/>
  </r>
  <r>
    <x v="3"/>
    <x v="0"/>
    <x v="5"/>
  </r>
  <r>
    <x v="1"/>
    <x v="0"/>
    <x v="13"/>
  </r>
  <r>
    <x v="1"/>
    <x v="0"/>
    <x v="5"/>
  </r>
  <r>
    <x v="1"/>
    <x v="0"/>
    <x v="5"/>
  </r>
  <r>
    <x v="1"/>
    <x v="0"/>
    <x v="13"/>
  </r>
  <r>
    <x v="2"/>
    <x v="0"/>
    <x v="13"/>
  </r>
  <r>
    <x v="2"/>
    <x v="0"/>
    <x v="13"/>
  </r>
  <r>
    <x v="1"/>
    <x v="0"/>
    <x v="13"/>
  </r>
  <r>
    <x v="2"/>
    <x v="0"/>
    <x v="13"/>
  </r>
  <r>
    <x v="4"/>
    <x v="0"/>
    <x v="13"/>
  </r>
  <r>
    <x v="1"/>
    <x v="0"/>
    <x v="9"/>
  </r>
  <r>
    <x v="1"/>
    <x v="0"/>
    <x v="5"/>
  </r>
  <r>
    <x v="1"/>
    <x v="0"/>
    <x v="13"/>
  </r>
  <r>
    <x v="1"/>
    <x v="0"/>
    <x v="13"/>
  </r>
  <r>
    <x v="1"/>
    <x v="0"/>
    <x v="13"/>
  </r>
  <r>
    <x v="1"/>
    <x v="0"/>
    <x v="13"/>
  </r>
  <r>
    <x v="4"/>
    <x v="0"/>
    <x v="13"/>
  </r>
  <r>
    <x v="1"/>
    <x v="0"/>
    <x v="13"/>
  </r>
  <r>
    <x v="4"/>
    <x v="0"/>
    <x v="13"/>
  </r>
  <r>
    <x v="1"/>
    <x v="0"/>
    <x v="5"/>
  </r>
  <r>
    <x v="2"/>
    <x v="0"/>
    <x v="12"/>
  </r>
  <r>
    <x v="1"/>
    <x v="0"/>
    <x v="11"/>
  </r>
  <r>
    <x v="2"/>
    <x v="0"/>
    <x v="2"/>
  </r>
  <r>
    <x v="1"/>
    <x v="0"/>
    <x v="2"/>
  </r>
  <r>
    <x v="1"/>
    <x v="0"/>
    <x v="2"/>
  </r>
  <r>
    <x v="3"/>
    <x v="0"/>
    <x v="2"/>
  </r>
  <r>
    <x v="1"/>
    <x v="0"/>
    <x v="14"/>
  </r>
  <r>
    <x v="4"/>
    <x v="0"/>
    <x v="6"/>
  </r>
  <r>
    <x v="2"/>
    <x v="0"/>
    <x v="15"/>
  </r>
  <r>
    <x v="4"/>
    <x v="0"/>
    <x v="16"/>
  </r>
  <r>
    <x v="4"/>
    <x v="0"/>
    <x v="16"/>
  </r>
  <r>
    <x v="4"/>
    <x v="0"/>
    <x v="16"/>
  </r>
  <r>
    <x v="4"/>
    <x v="0"/>
    <x v="16"/>
  </r>
  <r>
    <x v="4"/>
    <x v="0"/>
    <x v="16"/>
  </r>
  <r>
    <x v="4"/>
    <x v="0"/>
    <x v="16"/>
  </r>
  <r>
    <x v="5"/>
    <x v="0"/>
    <x v="16"/>
  </r>
  <r>
    <x v="4"/>
    <x v="0"/>
    <x v="16"/>
  </r>
  <r>
    <x v="7"/>
    <x v="0"/>
    <x v="16"/>
  </r>
  <r>
    <x v="4"/>
    <x v="0"/>
    <x v="16"/>
  </r>
  <r>
    <x v="8"/>
    <x v="0"/>
    <x v="16"/>
  </r>
  <r>
    <x v="4"/>
    <x v="0"/>
    <x v="17"/>
  </r>
  <r>
    <x v="7"/>
    <x v="0"/>
    <x v="17"/>
  </r>
  <r>
    <x v="7"/>
    <x v="0"/>
    <x v="16"/>
  </r>
  <r>
    <x v="4"/>
    <x v="0"/>
    <x v="17"/>
  </r>
  <r>
    <x v="7"/>
    <x v="0"/>
    <x v="17"/>
  </r>
  <r>
    <x v="4"/>
    <x v="0"/>
    <x v="17"/>
  </r>
  <r>
    <x v="7"/>
    <x v="0"/>
    <x v="17"/>
  </r>
  <r>
    <x v="4"/>
    <x v="0"/>
    <x v="17"/>
  </r>
  <r>
    <x v="4"/>
    <x v="0"/>
    <x v="17"/>
  </r>
  <r>
    <x v="7"/>
    <x v="0"/>
    <x v="17"/>
  </r>
  <r>
    <x v="4"/>
    <x v="0"/>
    <x v="17"/>
  </r>
  <r>
    <x v="4"/>
    <x v="0"/>
    <x v="17"/>
  </r>
  <r>
    <x v="4"/>
    <x v="0"/>
    <x v="17"/>
  </r>
  <r>
    <x v="4"/>
    <x v="0"/>
    <x v="17"/>
  </r>
  <r>
    <x v="4"/>
    <x v="0"/>
    <x v="17"/>
  </r>
  <r>
    <x v="4"/>
    <x v="0"/>
    <x v="17"/>
  </r>
  <r>
    <x v="4"/>
    <x v="0"/>
    <x v="17"/>
  </r>
  <r>
    <x v="4"/>
    <x v="0"/>
    <x v="17"/>
  </r>
  <r>
    <x v="4"/>
    <x v="0"/>
    <x v="17"/>
  </r>
  <r>
    <x v="4"/>
    <x v="0"/>
    <x v="17"/>
  </r>
  <r>
    <x v="4"/>
    <x v="0"/>
    <x v="17"/>
  </r>
  <r>
    <x v="7"/>
    <x v="0"/>
    <x v="17"/>
  </r>
  <r>
    <x v="4"/>
    <x v="0"/>
    <x v="17"/>
  </r>
  <r>
    <x v="4"/>
    <x v="0"/>
    <x v="17"/>
  </r>
  <r>
    <x v="7"/>
    <x v="0"/>
    <x v="17"/>
  </r>
  <r>
    <x v="7"/>
    <x v="0"/>
    <x v="17"/>
  </r>
  <r>
    <x v="7"/>
    <x v="0"/>
    <x v="17"/>
  </r>
  <r>
    <x v="7"/>
    <x v="0"/>
    <x v="17"/>
  </r>
  <r>
    <x v="1"/>
    <x v="0"/>
    <x v="17"/>
  </r>
  <r>
    <x v="4"/>
    <x v="0"/>
    <x v="17"/>
  </r>
  <r>
    <x v="5"/>
    <x v="0"/>
    <x v="17"/>
  </r>
  <r>
    <x v="4"/>
    <x v="0"/>
    <x v="17"/>
  </r>
  <r>
    <x v="4"/>
    <x v="0"/>
    <x v="17"/>
  </r>
  <r>
    <x v="9"/>
    <x v="0"/>
    <x v="17"/>
  </r>
  <r>
    <x v="4"/>
    <x v="0"/>
    <x v="17"/>
  </r>
  <r>
    <x v="7"/>
    <x v="0"/>
    <x v="16"/>
  </r>
  <r>
    <x v="7"/>
    <x v="0"/>
    <x v="17"/>
  </r>
  <r>
    <x v="4"/>
    <x v="0"/>
    <x v="2"/>
  </r>
  <r>
    <x v="4"/>
    <x v="0"/>
    <x v="17"/>
  </r>
  <r>
    <x v="4"/>
    <x v="0"/>
    <x v="17"/>
  </r>
  <r>
    <x v="4"/>
    <x v="0"/>
    <x v="17"/>
  </r>
  <r>
    <x v="4"/>
    <x v="0"/>
    <x v="17"/>
  </r>
  <r>
    <x v="4"/>
    <x v="0"/>
    <x v="18"/>
  </r>
  <r>
    <x v="4"/>
    <x v="0"/>
    <x v="18"/>
  </r>
  <r>
    <x v="4"/>
    <x v="0"/>
    <x v="18"/>
  </r>
  <r>
    <x v="4"/>
    <x v="0"/>
    <x v="18"/>
  </r>
  <r>
    <x v="4"/>
    <x v="0"/>
    <x v="18"/>
  </r>
  <r>
    <x v="4"/>
    <x v="0"/>
    <x v="18"/>
  </r>
  <r>
    <x v="4"/>
    <x v="0"/>
    <x v="18"/>
  </r>
  <r>
    <x v="4"/>
    <x v="0"/>
    <x v="18"/>
  </r>
  <r>
    <x v="4"/>
    <x v="0"/>
    <x v="18"/>
  </r>
  <r>
    <x v="4"/>
    <x v="0"/>
    <x v="18"/>
  </r>
  <r>
    <x v="4"/>
    <x v="0"/>
    <x v="18"/>
  </r>
  <r>
    <x v="4"/>
    <x v="0"/>
    <x v="18"/>
  </r>
  <r>
    <x v="4"/>
    <x v="0"/>
    <x v="19"/>
  </r>
  <r>
    <x v="4"/>
    <x v="0"/>
    <x v="18"/>
  </r>
  <r>
    <x v="10"/>
    <x v="0"/>
    <x v="18"/>
  </r>
  <r>
    <x v="5"/>
    <x v="0"/>
    <x v="18"/>
  </r>
  <r>
    <x v="4"/>
    <x v="0"/>
    <x v="18"/>
  </r>
  <r>
    <x v="4"/>
    <x v="0"/>
    <x v="19"/>
  </r>
  <r>
    <x v="4"/>
    <x v="0"/>
    <x v="19"/>
  </r>
  <r>
    <x v="4"/>
    <x v="0"/>
    <x v="19"/>
  </r>
  <r>
    <x v="4"/>
    <x v="0"/>
    <x v="19"/>
  </r>
  <r>
    <x v="4"/>
    <x v="0"/>
    <x v="20"/>
  </r>
  <r>
    <x v="4"/>
    <x v="0"/>
    <x v="20"/>
  </r>
  <r>
    <x v="4"/>
    <x v="0"/>
    <x v="20"/>
  </r>
  <r>
    <x v="4"/>
    <x v="0"/>
    <x v="20"/>
  </r>
  <r>
    <x v="4"/>
    <x v="0"/>
    <x v="20"/>
  </r>
  <r>
    <x v="4"/>
    <x v="0"/>
    <x v="20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6"/>
  </r>
  <r>
    <x v="4"/>
    <x v="0"/>
    <x v="6"/>
  </r>
  <r>
    <x v="4"/>
    <x v="0"/>
    <x v="6"/>
  </r>
  <r>
    <x v="2"/>
    <x v="0"/>
    <x v="6"/>
  </r>
  <r>
    <x v="2"/>
    <x v="0"/>
    <x v="6"/>
  </r>
  <r>
    <x v="2"/>
    <x v="0"/>
    <x v="6"/>
  </r>
  <r>
    <x v="2"/>
    <x v="0"/>
    <x v="5"/>
  </r>
  <r>
    <x v="2"/>
    <x v="0"/>
    <x v="6"/>
  </r>
  <r>
    <x v="2"/>
    <x v="0"/>
    <x v="6"/>
  </r>
  <r>
    <x v="4"/>
    <x v="0"/>
    <x v="6"/>
  </r>
  <r>
    <x v="4"/>
    <x v="0"/>
    <x v="6"/>
  </r>
  <r>
    <x v="4"/>
    <x v="0"/>
    <x v="6"/>
  </r>
  <r>
    <x v="4"/>
    <x v="0"/>
    <x v="6"/>
  </r>
  <r>
    <x v="4"/>
    <x v="0"/>
    <x v="6"/>
  </r>
  <r>
    <x v="4"/>
    <x v="0"/>
    <x v="6"/>
  </r>
  <r>
    <x v="4"/>
    <x v="0"/>
    <x v="6"/>
  </r>
  <r>
    <x v="5"/>
    <x v="0"/>
    <x v="6"/>
  </r>
  <r>
    <x v="4"/>
    <x v="0"/>
    <x v="6"/>
  </r>
  <r>
    <x v="4"/>
    <x v="0"/>
    <x v="6"/>
  </r>
  <r>
    <x v="4"/>
    <x v="0"/>
    <x v="6"/>
  </r>
  <r>
    <x v="4"/>
    <x v="0"/>
    <x v="6"/>
  </r>
  <r>
    <x v="4"/>
    <x v="0"/>
    <x v="6"/>
  </r>
  <r>
    <x v="4"/>
    <x v="0"/>
    <x v="6"/>
  </r>
  <r>
    <x v="4"/>
    <x v="0"/>
    <x v="6"/>
  </r>
  <r>
    <x v="5"/>
    <x v="0"/>
    <x v="6"/>
  </r>
  <r>
    <x v="4"/>
    <x v="0"/>
    <x v="6"/>
  </r>
  <r>
    <x v="1"/>
    <x v="0"/>
    <x v="2"/>
  </r>
  <r>
    <x v="1"/>
    <x v="0"/>
    <x v="5"/>
  </r>
  <r>
    <x v="1"/>
    <x v="0"/>
    <x v="2"/>
  </r>
  <r>
    <x v="4"/>
    <x v="0"/>
    <x v="16"/>
  </r>
  <r>
    <x v="4"/>
    <x v="0"/>
    <x v="6"/>
  </r>
  <r>
    <x v="3"/>
    <x v="0"/>
    <x v="9"/>
  </r>
  <r>
    <x v="11"/>
    <x v="0"/>
    <x v="18"/>
  </r>
  <r>
    <x v="11"/>
    <x v="0"/>
    <x v="20"/>
  </r>
  <r>
    <x v="11"/>
    <x v="0"/>
    <x v="16"/>
  </r>
  <r>
    <x v="11"/>
    <x v="0"/>
    <x v="16"/>
  </r>
  <r>
    <x v="11"/>
    <x v="0"/>
    <x v="16"/>
  </r>
  <r>
    <x v="11"/>
    <x v="0"/>
    <x v="6"/>
  </r>
  <r>
    <x v="11"/>
    <x v="0"/>
    <x v="5"/>
  </r>
  <r>
    <x v="12"/>
    <x v="0"/>
    <x v="5"/>
  </r>
  <r>
    <x v="11"/>
    <x v="0"/>
    <x v="5"/>
  </r>
  <r>
    <x v="3"/>
    <x v="0"/>
    <x v="9"/>
  </r>
  <r>
    <x v="1"/>
    <x v="0"/>
    <x v="7"/>
  </r>
  <r>
    <x v="1"/>
    <x v="0"/>
    <x v="3"/>
  </r>
  <r>
    <x v="1"/>
    <x v="0"/>
    <x v="2"/>
  </r>
  <r>
    <x v="1"/>
    <x v="0"/>
    <x v="2"/>
  </r>
  <r>
    <x v="1"/>
    <x v="0"/>
    <x v="22"/>
  </r>
  <r>
    <x v="1"/>
    <x v="0"/>
    <x v="23"/>
  </r>
  <r>
    <x v="4"/>
    <x v="0"/>
    <x v="13"/>
  </r>
  <r>
    <x v="1"/>
    <x v="0"/>
    <x v="5"/>
  </r>
  <r>
    <x v="13"/>
    <x v="0"/>
    <x v="13"/>
  </r>
  <r>
    <x v="1"/>
    <x v="0"/>
    <x v="13"/>
  </r>
  <r>
    <x v="3"/>
    <x v="0"/>
    <x v="13"/>
  </r>
  <r>
    <x v="1"/>
    <x v="0"/>
    <x v="13"/>
  </r>
  <r>
    <x v="3"/>
    <x v="0"/>
    <x v="13"/>
  </r>
  <r>
    <x v="1"/>
    <x v="0"/>
    <x v="5"/>
  </r>
  <r>
    <x v="1"/>
    <x v="0"/>
    <x v="5"/>
  </r>
  <r>
    <x v="1"/>
    <x v="0"/>
    <x v="5"/>
  </r>
  <r>
    <x v="1"/>
    <x v="0"/>
    <x v="2"/>
  </r>
  <r>
    <x v="2"/>
    <x v="0"/>
    <x v="24"/>
  </r>
  <r>
    <x v="2"/>
    <x v="0"/>
    <x v="2"/>
  </r>
  <r>
    <x v="4"/>
    <x v="0"/>
    <x v="25"/>
  </r>
  <r>
    <x v="4"/>
    <x v="0"/>
    <x v="25"/>
  </r>
  <r>
    <x v="1"/>
    <x v="0"/>
    <x v="25"/>
  </r>
  <r>
    <x v="4"/>
    <x v="0"/>
    <x v="25"/>
  </r>
  <r>
    <x v="1"/>
    <x v="0"/>
    <x v="25"/>
  </r>
  <r>
    <x v="4"/>
    <x v="0"/>
    <x v="25"/>
  </r>
  <r>
    <x v="1"/>
    <x v="0"/>
    <x v="26"/>
  </r>
  <r>
    <x v="4"/>
    <x v="0"/>
    <x v="22"/>
  </r>
  <r>
    <x v="4"/>
    <x v="0"/>
    <x v="22"/>
  </r>
  <r>
    <x v="4"/>
    <x v="0"/>
    <x v="27"/>
  </r>
  <r>
    <x v="4"/>
    <x v="0"/>
    <x v="27"/>
  </r>
  <r>
    <x v="4"/>
    <x v="0"/>
    <x v="27"/>
  </r>
  <r>
    <x v="4"/>
    <x v="0"/>
    <x v="27"/>
  </r>
  <r>
    <x v="4"/>
    <x v="0"/>
    <x v="27"/>
  </r>
  <r>
    <x v="4"/>
    <x v="0"/>
    <x v="27"/>
  </r>
  <r>
    <x v="4"/>
    <x v="0"/>
    <x v="27"/>
  </r>
  <r>
    <x v="4"/>
    <x v="0"/>
    <x v="27"/>
  </r>
  <r>
    <x v="4"/>
    <x v="0"/>
    <x v="27"/>
  </r>
  <r>
    <x v="1"/>
    <x v="0"/>
    <x v="6"/>
  </r>
  <r>
    <x v="4"/>
    <x v="0"/>
    <x v="27"/>
  </r>
  <r>
    <x v="4"/>
    <x v="0"/>
    <x v="27"/>
  </r>
  <r>
    <x v="4"/>
    <x v="0"/>
    <x v="27"/>
  </r>
  <r>
    <x v="4"/>
    <x v="0"/>
    <x v="27"/>
  </r>
  <r>
    <x v="4"/>
    <x v="0"/>
    <x v="27"/>
  </r>
  <r>
    <x v="4"/>
    <x v="0"/>
    <x v="27"/>
  </r>
  <r>
    <x v="5"/>
    <x v="0"/>
    <x v="27"/>
  </r>
  <r>
    <x v="5"/>
    <x v="0"/>
    <x v="27"/>
  </r>
  <r>
    <x v="4"/>
    <x v="0"/>
    <x v="27"/>
  </r>
  <r>
    <x v="4"/>
    <x v="0"/>
    <x v="27"/>
  </r>
  <r>
    <x v="4"/>
    <x v="0"/>
    <x v="27"/>
  </r>
  <r>
    <x v="4"/>
    <x v="0"/>
    <x v="27"/>
  </r>
  <r>
    <x v="1"/>
    <x v="0"/>
    <x v="4"/>
  </r>
  <r>
    <x v="4"/>
    <x v="0"/>
    <x v="22"/>
  </r>
  <r>
    <x v="4"/>
    <x v="0"/>
    <x v="27"/>
  </r>
  <r>
    <x v="4"/>
    <x v="0"/>
    <x v="27"/>
  </r>
  <r>
    <x v="4"/>
    <x v="0"/>
    <x v="27"/>
  </r>
  <r>
    <x v="4"/>
    <x v="0"/>
    <x v="27"/>
  </r>
  <r>
    <x v="4"/>
    <x v="0"/>
    <x v="22"/>
  </r>
  <r>
    <x v="4"/>
    <x v="0"/>
    <x v="27"/>
  </r>
  <r>
    <x v="4"/>
    <x v="0"/>
    <x v="22"/>
  </r>
  <r>
    <x v="1"/>
    <x v="0"/>
    <x v="13"/>
  </r>
  <r>
    <x v="5"/>
    <x v="0"/>
    <x v="25"/>
  </r>
  <r>
    <x v="4"/>
    <x v="0"/>
    <x v="22"/>
  </r>
  <r>
    <x v="3"/>
    <x v="0"/>
    <x v="13"/>
  </r>
  <r>
    <x v="4"/>
    <x v="0"/>
    <x v="22"/>
  </r>
  <r>
    <x v="1"/>
    <x v="0"/>
    <x v="2"/>
  </r>
  <r>
    <x v="4"/>
    <x v="0"/>
    <x v="27"/>
  </r>
  <r>
    <x v="4"/>
    <x v="0"/>
    <x v="22"/>
  </r>
  <r>
    <x v="4"/>
    <x v="0"/>
    <x v="22"/>
  </r>
  <r>
    <x v="14"/>
    <x v="0"/>
    <x v="3"/>
  </r>
  <r>
    <x v="14"/>
    <x v="0"/>
    <x v="3"/>
  </r>
  <r>
    <x v="14"/>
    <x v="0"/>
    <x v="3"/>
  </r>
  <r>
    <x v="15"/>
    <x v="0"/>
    <x v="6"/>
  </r>
  <r>
    <x v="15"/>
    <x v="0"/>
    <x v="6"/>
  </r>
  <r>
    <x v="11"/>
    <x v="0"/>
    <x v="6"/>
  </r>
  <r>
    <x v="12"/>
    <x v="0"/>
    <x v="4"/>
  </r>
  <r>
    <x v="12"/>
    <x v="0"/>
    <x v="13"/>
  </r>
  <r>
    <x v="12"/>
    <x v="0"/>
    <x v="13"/>
  </r>
  <r>
    <x v="12"/>
    <x v="0"/>
    <x v="13"/>
  </r>
  <r>
    <x v="12"/>
    <x v="0"/>
    <x v="13"/>
  </r>
  <r>
    <x v="12"/>
    <x v="0"/>
    <x v="13"/>
  </r>
  <r>
    <x v="11"/>
    <x v="0"/>
    <x v="21"/>
  </r>
  <r>
    <x v="11"/>
    <x v="0"/>
    <x v="20"/>
  </r>
  <r>
    <x v="11"/>
    <x v="0"/>
    <x v="19"/>
  </r>
  <r>
    <x v="11"/>
    <x v="0"/>
    <x v="18"/>
  </r>
  <r>
    <x v="12"/>
    <x v="0"/>
    <x v="24"/>
  </r>
  <r>
    <x v="11"/>
    <x v="0"/>
    <x v="19"/>
  </r>
  <r>
    <x v="11"/>
    <x v="0"/>
    <x v="18"/>
  </r>
  <r>
    <x v="11"/>
    <x v="0"/>
    <x v="18"/>
  </r>
  <r>
    <x v="11"/>
    <x v="0"/>
    <x v="6"/>
  </r>
  <r>
    <x v="12"/>
    <x v="0"/>
    <x v="2"/>
  </r>
  <r>
    <x v="12"/>
    <x v="0"/>
    <x v="5"/>
  </r>
  <r>
    <x v="12"/>
    <x v="0"/>
    <x v="13"/>
  </r>
  <r>
    <x v="12"/>
    <x v="0"/>
    <x v="13"/>
  </r>
  <r>
    <x v="14"/>
    <x v="0"/>
    <x v="2"/>
  </r>
  <r>
    <x v="11"/>
    <x v="0"/>
    <x v="17"/>
  </r>
  <r>
    <x v="11"/>
    <x v="0"/>
    <x v="21"/>
  </r>
  <r>
    <x v="14"/>
    <x v="0"/>
    <x v="7"/>
  </r>
  <r>
    <x v="14"/>
    <x v="0"/>
    <x v="7"/>
  </r>
  <r>
    <x v="8"/>
    <x v="0"/>
    <x v="18"/>
  </r>
  <r>
    <x v="12"/>
    <x v="0"/>
    <x v="9"/>
  </r>
  <r>
    <x v="14"/>
    <x v="0"/>
    <x v="16"/>
  </r>
  <r>
    <x v="14"/>
    <x v="0"/>
    <x v="13"/>
  </r>
  <r>
    <x v="8"/>
    <x v="0"/>
    <x v="25"/>
  </r>
  <r>
    <x v="14"/>
    <x v="0"/>
    <x v="6"/>
  </r>
  <r>
    <x v="14"/>
    <x v="0"/>
    <x v="25"/>
  </r>
  <r>
    <x v="14"/>
    <x v="0"/>
    <x v="25"/>
  </r>
  <r>
    <x v="8"/>
    <x v="0"/>
    <x v="6"/>
  </r>
  <r>
    <x v="14"/>
    <x v="0"/>
    <x v="6"/>
  </r>
  <r>
    <x v="14"/>
    <x v="0"/>
    <x v="13"/>
  </r>
  <r>
    <x v="14"/>
    <x v="0"/>
    <x v="13"/>
  </r>
  <r>
    <x v="14"/>
    <x v="0"/>
    <x v="18"/>
  </r>
  <r>
    <x v="14"/>
    <x v="0"/>
    <x v="6"/>
  </r>
  <r>
    <x v="8"/>
    <x v="0"/>
    <x v="6"/>
  </r>
  <r>
    <x v="8"/>
    <x v="0"/>
    <x v="6"/>
  </r>
  <r>
    <x v="11"/>
    <x v="0"/>
    <x v="6"/>
  </r>
  <r>
    <x v="14"/>
    <x v="0"/>
    <x v="6"/>
  </r>
  <r>
    <x v="14"/>
    <x v="0"/>
    <x v="6"/>
  </r>
  <r>
    <x v="8"/>
    <x v="0"/>
    <x v="6"/>
  </r>
  <r>
    <x v="14"/>
    <x v="0"/>
    <x v="6"/>
  </r>
  <r>
    <x v="14"/>
    <x v="0"/>
    <x v="11"/>
  </r>
  <r>
    <x v="14"/>
    <x v="0"/>
    <x v="22"/>
  </r>
  <r>
    <x v="14"/>
    <x v="0"/>
    <x v="13"/>
  </r>
  <r>
    <x v="14"/>
    <x v="0"/>
    <x v="27"/>
  </r>
  <r>
    <x v="14"/>
    <x v="0"/>
    <x v="6"/>
  </r>
  <r>
    <x v="14"/>
    <x v="0"/>
    <x v="17"/>
  </r>
  <r>
    <x v="14"/>
    <x v="0"/>
    <x v="6"/>
  </r>
  <r>
    <x v="14"/>
    <x v="0"/>
    <x v="13"/>
  </r>
  <r>
    <x v="14"/>
    <x v="0"/>
    <x v="6"/>
  </r>
  <r>
    <x v="14"/>
    <x v="0"/>
    <x v="6"/>
  </r>
  <r>
    <x v="14"/>
    <x v="0"/>
    <x v="13"/>
  </r>
  <r>
    <x v="14"/>
    <x v="0"/>
    <x v="6"/>
  </r>
  <r>
    <x v="14"/>
    <x v="0"/>
    <x v="6"/>
  </r>
  <r>
    <x v="14"/>
    <x v="0"/>
    <x v="6"/>
  </r>
  <r>
    <x v="14"/>
    <x v="0"/>
    <x v="6"/>
  </r>
  <r>
    <x v="14"/>
    <x v="0"/>
    <x v="2"/>
  </r>
  <r>
    <x v="14"/>
    <x v="0"/>
    <x v="2"/>
  </r>
  <r>
    <x v="14"/>
    <x v="0"/>
    <x v="27"/>
  </r>
  <r>
    <x v="16"/>
    <x v="0"/>
    <x v="6"/>
  </r>
  <r>
    <x v="16"/>
    <x v="0"/>
    <x v="6"/>
  </r>
  <r>
    <x v="16"/>
    <x v="0"/>
    <x v="6"/>
  </r>
  <r>
    <x v="16"/>
    <x v="0"/>
    <x v="6"/>
  </r>
  <r>
    <x v="14"/>
    <x v="0"/>
    <x v="6"/>
  </r>
  <r>
    <x v="14"/>
    <x v="0"/>
    <x v="6"/>
  </r>
  <r>
    <x v="14"/>
    <x v="0"/>
    <x v="6"/>
  </r>
  <r>
    <x v="16"/>
    <x v="0"/>
    <x v="6"/>
  </r>
  <r>
    <x v="16"/>
    <x v="0"/>
    <x v="6"/>
  </r>
  <r>
    <x v="14"/>
    <x v="0"/>
    <x v="6"/>
  </r>
  <r>
    <x v="16"/>
    <x v="0"/>
    <x v="6"/>
  </r>
  <r>
    <x v="16"/>
    <x v="0"/>
    <x v="6"/>
  </r>
  <r>
    <x v="16"/>
    <x v="0"/>
    <x v="6"/>
  </r>
  <r>
    <x v="16"/>
    <x v="0"/>
    <x v="6"/>
  </r>
  <r>
    <x v="14"/>
    <x v="0"/>
    <x v="6"/>
  </r>
  <r>
    <x v="14"/>
    <x v="0"/>
    <x v="2"/>
  </r>
  <r>
    <x v="16"/>
    <x v="0"/>
    <x v="5"/>
  </r>
  <r>
    <x v="17"/>
    <x v="0"/>
    <x v="8"/>
  </r>
  <r>
    <x v="14"/>
    <x v="0"/>
    <x v="2"/>
  </r>
  <r>
    <x v="16"/>
    <x v="0"/>
    <x v="13"/>
  </r>
  <r>
    <x v="14"/>
    <x v="0"/>
    <x v="13"/>
  </r>
  <r>
    <x v="16"/>
    <x v="0"/>
    <x v="13"/>
  </r>
  <r>
    <x v="16"/>
    <x v="0"/>
    <x v="13"/>
  </r>
  <r>
    <x v="12"/>
    <x v="0"/>
    <x v="13"/>
  </r>
  <r>
    <x v="16"/>
    <x v="0"/>
    <x v="25"/>
  </r>
  <r>
    <x v="16"/>
    <x v="0"/>
    <x v="25"/>
  </r>
  <r>
    <x v="16"/>
    <x v="0"/>
    <x v="25"/>
  </r>
  <r>
    <x v="16"/>
    <x v="0"/>
    <x v="2"/>
  </r>
  <r>
    <x v="16"/>
    <x v="0"/>
    <x v="27"/>
  </r>
  <r>
    <x v="16"/>
    <x v="0"/>
    <x v="27"/>
  </r>
  <r>
    <x v="16"/>
    <x v="0"/>
    <x v="27"/>
  </r>
  <r>
    <x v="16"/>
    <x v="0"/>
    <x v="17"/>
  </r>
  <r>
    <x v="16"/>
    <x v="0"/>
    <x v="17"/>
  </r>
  <r>
    <x v="16"/>
    <x v="0"/>
    <x v="17"/>
  </r>
  <r>
    <x v="16"/>
    <x v="0"/>
    <x v="17"/>
  </r>
  <r>
    <x v="16"/>
    <x v="0"/>
    <x v="17"/>
  </r>
  <r>
    <x v="16"/>
    <x v="0"/>
    <x v="21"/>
  </r>
  <r>
    <x v="14"/>
    <x v="0"/>
    <x v="20"/>
  </r>
  <r>
    <x v="16"/>
    <x v="0"/>
    <x v="18"/>
  </r>
  <r>
    <x v="16"/>
    <x v="0"/>
    <x v="18"/>
  </r>
  <r>
    <x v="16"/>
    <x v="0"/>
    <x v="24"/>
  </r>
  <r>
    <x v="18"/>
    <x v="0"/>
    <x v="13"/>
  </r>
  <r>
    <x v="18"/>
    <x v="0"/>
    <x v="13"/>
  </r>
  <r>
    <x v="16"/>
    <x v="0"/>
    <x v="6"/>
  </r>
  <r>
    <x v="14"/>
    <x v="0"/>
    <x v="22"/>
  </r>
  <r>
    <x v="8"/>
    <x v="0"/>
    <x v="6"/>
  </r>
  <r>
    <x v="8"/>
    <x v="0"/>
    <x v="6"/>
  </r>
  <r>
    <x v="8"/>
    <x v="0"/>
    <x v="6"/>
  </r>
  <r>
    <x v="8"/>
    <x v="0"/>
    <x v="6"/>
  </r>
  <r>
    <x v="8"/>
    <x v="0"/>
    <x v="22"/>
  </r>
  <r>
    <x v="8"/>
    <x v="0"/>
    <x v="13"/>
  </r>
  <r>
    <x v="8"/>
    <x v="0"/>
    <x v="17"/>
  </r>
  <r>
    <x v="8"/>
    <x v="0"/>
    <x v="20"/>
  </r>
  <r>
    <x v="8"/>
    <x v="0"/>
    <x v="20"/>
  </r>
  <r>
    <x v="8"/>
    <x v="0"/>
    <x v="20"/>
  </r>
  <r>
    <x v="8"/>
    <x v="0"/>
    <x v="18"/>
  </r>
  <r>
    <x v="8"/>
    <x v="0"/>
    <x v="18"/>
  </r>
  <r>
    <x v="8"/>
    <x v="0"/>
    <x v="9"/>
  </r>
  <r>
    <x v="8"/>
    <x v="0"/>
    <x v="1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79">
  <r>
    <x v="0"/>
    <x v="0"/>
    <x v="0"/>
  </r>
  <r>
    <x v="0"/>
    <x v="0"/>
    <x v="1"/>
  </r>
  <r>
    <x v="0"/>
    <x v="0"/>
    <x v="1"/>
  </r>
  <r>
    <x v="0"/>
    <x v="0"/>
    <x v="1"/>
  </r>
  <r>
    <x v="1"/>
    <x v="0"/>
    <x v="1"/>
  </r>
  <r>
    <x v="0"/>
    <x v="0"/>
    <x v="1"/>
  </r>
  <r>
    <x v="1"/>
    <x v="0"/>
    <x v="1"/>
  </r>
  <r>
    <x v="2"/>
    <x v="0"/>
    <x v="1"/>
  </r>
  <r>
    <x v="0"/>
    <x v="0"/>
    <x v="1"/>
  </r>
  <r>
    <x v="0"/>
    <x v="0"/>
    <x v="1"/>
  </r>
  <r>
    <x v="3"/>
    <x v="0"/>
    <x v="1"/>
  </r>
  <r>
    <x v="3"/>
    <x v="0"/>
    <x v="1"/>
  </r>
  <r>
    <x v="3"/>
    <x v="0"/>
    <x v="1"/>
  </r>
  <r>
    <x v="3"/>
    <x v="0"/>
    <x v="1"/>
  </r>
  <r>
    <x v="1"/>
    <x v="0"/>
    <x v="1"/>
  </r>
  <r>
    <x v="0"/>
    <x v="0"/>
    <x v="1"/>
  </r>
  <r>
    <x v="0"/>
    <x v="0"/>
    <x v="1"/>
  </r>
  <r>
    <x v="0"/>
    <x v="0"/>
    <x v="1"/>
  </r>
  <r>
    <x v="2"/>
    <x v="0"/>
    <x v="2"/>
  </r>
  <r>
    <x v="0"/>
    <x v="0"/>
    <x v="3"/>
  </r>
  <r>
    <x v="1"/>
    <x v="0"/>
    <x v="2"/>
  </r>
  <r>
    <x v="0"/>
    <x v="0"/>
    <x v="2"/>
  </r>
  <r>
    <x v="1"/>
    <x v="0"/>
    <x v="2"/>
  </r>
  <r>
    <x v="0"/>
    <x v="0"/>
    <x v="3"/>
  </r>
  <r>
    <x v="0"/>
    <x v="0"/>
    <x v="2"/>
  </r>
  <r>
    <x v="0"/>
    <x v="0"/>
    <x v="3"/>
  </r>
  <r>
    <x v="0"/>
    <x v="0"/>
    <x v="2"/>
  </r>
  <r>
    <x v="1"/>
    <x v="0"/>
    <x v="4"/>
  </r>
  <r>
    <x v="0"/>
    <x v="0"/>
    <x v="5"/>
  </r>
  <r>
    <x v="0"/>
    <x v="0"/>
    <x v="4"/>
  </r>
  <r>
    <x v="0"/>
    <x v="0"/>
    <x v="4"/>
  </r>
  <r>
    <x v="0"/>
    <x v="0"/>
    <x v="4"/>
  </r>
  <r>
    <x v="0"/>
    <x v="0"/>
    <x v="4"/>
  </r>
  <r>
    <x v="0"/>
    <x v="0"/>
    <x v="4"/>
  </r>
  <r>
    <x v="4"/>
    <x v="0"/>
    <x v="6"/>
  </r>
  <r>
    <x v="0"/>
    <x v="0"/>
    <x v="6"/>
  </r>
  <r>
    <x v="1"/>
    <x v="0"/>
    <x v="6"/>
  </r>
  <r>
    <x v="0"/>
    <x v="0"/>
    <x v="6"/>
  </r>
  <r>
    <x v="0"/>
    <x v="0"/>
    <x v="6"/>
  </r>
  <r>
    <x v="0"/>
    <x v="0"/>
    <x v="6"/>
  </r>
  <r>
    <x v="0"/>
    <x v="0"/>
    <x v="1"/>
  </r>
  <r>
    <x v="5"/>
    <x v="0"/>
    <x v="4"/>
  </r>
  <r>
    <x v="0"/>
    <x v="0"/>
    <x v="1"/>
  </r>
  <r>
    <x v="0"/>
    <x v="0"/>
    <x v="4"/>
  </r>
  <r>
    <x v="2"/>
    <x v="0"/>
    <x v="1"/>
  </r>
  <r>
    <x v="0"/>
    <x v="0"/>
    <x v="1"/>
  </r>
  <r>
    <x v="0"/>
    <x v="0"/>
    <x v="7"/>
  </r>
  <r>
    <x v="1"/>
    <x v="0"/>
    <x v="1"/>
  </r>
  <r>
    <x v="0"/>
    <x v="0"/>
    <x v="8"/>
  </r>
  <r>
    <x v="6"/>
    <x v="0"/>
    <x v="9"/>
  </r>
  <r>
    <x v="0"/>
    <x v="0"/>
    <x v="10"/>
  </r>
  <r>
    <x v="0"/>
    <x v="0"/>
    <x v="11"/>
  </r>
  <r>
    <x v="0"/>
    <x v="0"/>
    <x v="8"/>
  </r>
  <r>
    <x v="2"/>
    <x v="0"/>
    <x v="7"/>
  </r>
  <r>
    <x v="0"/>
    <x v="0"/>
    <x v="7"/>
  </r>
  <r>
    <x v="5"/>
    <x v="0"/>
    <x v="4"/>
  </r>
  <r>
    <x v="0"/>
    <x v="0"/>
    <x v="8"/>
  </r>
  <r>
    <x v="3"/>
    <x v="0"/>
    <x v="4"/>
  </r>
  <r>
    <x v="0"/>
    <x v="0"/>
    <x v="12"/>
  </r>
  <r>
    <x v="0"/>
    <x v="0"/>
    <x v="4"/>
  </r>
  <r>
    <x v="1"/>
    <x v="0"/>
    <x v="1"/>
  </r>
  <r>
    <x v="0"/>
    <x v="0"/>
    <x v="12"/>
  </r>
  <r>
    <x v="0"/>
    <x v="0"/>
    <x v="12"/>
  </r>
  <r>
    <x v="0"/>
    <x v="0"/>
    <x v="4"/>
  </r>
  <r>
    <x v="2"/>
    <x v="0"/>
    <x v="12"/>
  </r>
  <r>
    <x v="2"/>
    <x v="0"/>
    <x v="4"/>
  </r>
  <r>
    <x v="0"/>
    <x v="0"/>
    <x v="12"/>
  </r>
  <r>
    <x v="0"/>
    <x v="0"/>
    <x v="4"/>
  </r>
  <r>
    <x v="0"/>
    <x v="0"/>
    <x v="4"/>
  </r>
  <r>
    <x v="1"/>
    <x v="0"/>
    <x v="12"/>
  </r>
  <r>
    <x v="1"/>
    <x v="0"/>
    <x v="12"/>
  </r>
  <r>
    <x v="1"/>
    <x v="0"/>
    <x v="12"/>
  </r>
  <r>
    <x v="0"/>
    <x v="0"/>
    <x v="12"/>
  </r>
  <r>
    <x v="1"/>
    <x v="0"/>
    <x v="12"/>
  </r>
  <r>
    <x v="3"/>
    <x v="0"/>
    <x v="12"/>
  </r>
  <r>
    <x v="0"/>
    <x v="0"/>
    <x v="8"/>
  </r>
  <r>
    <x v="0"/>
    <x v="0"/>
    <x v="4"/>
  </r>
  <r>
    <x v="0"/>
    <x v="0"/>
    <x v="12"/>
  </r>
  <r>
    <x v="0"/>
    <x v="0"/>
    <x v="12"/>
  </r>
  <r>
    <x v="0"/>
    <x v="0"/>
    <x v="12"/>
  </r>
  <r>
    <x v="0"/>
    <x v="0"/>
    <x v="12"/>
  </r>
  <r>
    <x v="3"/>
    <x v="0"/>
    <x v="12"/>
  </r>
  <r>
    <x v="0"/>
    <x v="0"/>
    <x v="4"/>
  </r>
  <r>
    <x v="1"/>
    <x v="0"/>
    <x v="11"/>
  </r>
  <r>
    <x v="0"/>
    <x v="0"/>
    <x v="10"/>
  </r>
  <r>
    <x v="1"/>
    <x v="0"/>
    <x v="1"/>
  </r>
  <r>
    <x v="0"/>
    <x v="0"/>
    <x v="1"/>
  </r>
  <r>
    <x v="0"/>
    <x v="0"/>
    <x v="1"/>
  </r>
  <r>
    <x v="2"/>
    <x v="0"/>
    <x v="1"/>
  </r>
  <r>
    <x v="1"/>
    <x v="0"/>
    <x v="13"/>
  </r>
  <r>
    <x v="3"/>
    <x v="0"/>
    <x v="5"/>
  </r>
  <r>
    <x v="3"/>
    <x v="0"/>
    <x v="14"/>
  </r>
  <r>
    <x v="3"/>
    <x v="0"/>
    <x v="14"/>
  </r>
  <r>
    <x v="3"/>
    <x v="0"/>
    <x v="14"/>
  </r>
  <r>
    <x v="3"/>
    <x v="0"/>
    <x v="14"/>
  </r>
  <r>
    <x v="3"/>
    <x v="0"/>
    <x v="14"/>
  </r>
  <r>
    <x v="3"/>
    <x v="0"/>
    <x v="14"/>
  </r>
  <r>
    <x v="4"/>
    <x v="0"/>
    <x v="14"/>
  </r>
  <r>
    <x v="3"/>
    <x v="0"/>
    <x v="14"/>
  </r>
  <r>
    <x v="3"/>
    <x v="0"/>
    <x v="14"/>
  </r>
  <r>
    <x v="7"/>
    <x v="0"/>
    <x v="14"/>
  </r>
  <r>
    <x v="3"/>
    <x v="0"/>
    <x v="15"/>
  </r>
  <r>
    <x v="6"/>
    <x v="0"/>
    <x v="15"/>
  </r>
  <r>
    <x v="6"/>
    <x v="0"/>
    <x v="14"/>
  </r>
  <r>
    <x v="3"/>
    <x v="0"/>
    <x v="15"/>
  </r>
  <r>
    <x v="6"/>
    <x v="0"/>
    <x v="15"/>
  </r>
  <r>
    <x v="3"/>
    <x v="0"/>
    <x v="15"/>
  </r>
  <r>
    <x v="6"/>
    <x v="0"/>
    <x v="15"/>
  </r>
  <r>
    <x v="3"/>
    <x v="0"/>
    <x v="15"/>
  </r>
  <r>
    <x v="3"/>
    <x v="0"/>
    <x v="15"/>
  </r>
  <r>
    <x v="6"/>
    <x v="0"/>
    <x v="15"/>
  </r>
  <r>
    <x v="3"/>
    <x v="0"/>
    <x v="15"/>
  </r>
  <r>
    <x v="3"/>
    <x v="0"/>
    <x v="15"/>
  </r>
  <r>
    <x v="3"/>
    <x v="0"/>
    <x v="15"/>
  </r>
  <r>
    <x v="3"/>
    <x v="0"/>
    <x v="15"/>
  </r>
  <r>
    <x v="3"/>
    <x v="0"/>
    <x v="15"/>
  </r>
  <r>
    <x v="3"/>
    <x v="0"/>
    <x v="15"/>
  </r>
  <r>
    <x v="3"/>
    <x v="0"/>
    <x v="15"/>
  </r>
  <r>
    <x v="3"/>
    <x v="0"/>
    <x v="15"/>
  </r>
  <r>
    <x v="3"/>
    <x v="0"/>
    <x v="15"/>
  </r>
  <r>
    <x v="3"/>
    <x v="0"/>
    <x v="15"/>
  </r>
  <r>
    <x v="3"/>
    <x v="0"/>
    <x v="15"/>
  </r>
  <r>
    <x v="6"/>
    <x v="0"/>
    <x v="15"/>
  </r>
  <r>
    <x v="3"/>
    <x v="0"/>
    <x v="15"/>
  </r>
  <r>
    <x v="6"/>
    <x v="0"/>
    <x v="15"/>
  </r>
  <r>
    <x v="6"/>
    <x v="0"/>
    <x v="15"/>
  </r>
  <r>
    <x v="6"/>
    <x v="0"/>
    <x v="15"/>
  </r>
  <r>
    <x v="6"/>
    <x v="0"/>
    <x v="15"/>
  </r>
  <r>
    <x v="0"/>
    <x v="0"/>
    <x v="15"/>
  </r>
  <r>
    <x v="3"/>
    <x v="0"/>
    <x v="15"/>
  </r>
  <r>
    <x v="4"/>
    <x v="0"/>
    <x v="15"/>
  </r>
  <r>
    <x v="3"/>
    <x v="0"/>
    <x v="15"/>
  </r>
  <r>
    <x v="8"/>
    <x v="0"/>
    <x v="15"/>
  </r>
  <r>
    <x v="3"/>
    <x v="0"/>
    <x v="15"/>
  </r>
  <r>
    <x v="6"/>
    <x v="0"/>
    <x v="14"/>
  </r>
  <r>
    <x v="6"/>
    <x v="0"/>
    <x v="15"/>
  </r>
  <r>
    <x v="3"/>
    <x v="0"/>
    <x v="1"/>
  </r>
  <r>
    <x v="3"/>
    <x v="0"/>
    <x v="15"/>
  </r>
  <r>
    <x v="3"/>
    <x v="0"/>
    <x v="15"/>
  </r>
  <r>
    <x v="3"/>
    <x v="0"/>
    <x v="15"/>
  </r>
  <r>
    <x v="3"/>
    <x v="0"/>
    <x v="16"/>
  </r>
  <r>
    <x v="3"/>
    <x v="0"/>
    <x v="16"/>
  </r>
  <r>
    <x v="3"/>
    <x v="0"/>
    <x v="16"/>
  </r>
  <r>
    <x v="3"/>
    <x v="0"/>
    <x v="16"/>
  </r>
  <r>
    <x v="3"/>
    <x v="0"/>
    <x v="16"/>
  </r>
  <r>
    <x v="3"/>
    <x v="0"/>
    <x v="16"/>
  </r>
  <r>
    <x v="3"/>
    <x v="0"/>
    <x v="16"/>
  </r>
  <r>
    <x v="3"/>
    <x v="0"/>
    <x v="16"/>
  </r>
  <r>
    <x v="3"/>
    <x v="0"/>
    <x v="16"/>
  </r>
  <r>
    <x v="3"/>
    <x v="0"/>
    <x v="16"/>
  </r>
  <r>
    <x v="3"/>
    <x v="0"/>
    <x v="16"/>
  </r>
  <r>
    <x v="3"/>
    <x v="0"/>
    <x v="16"/>
  </r>
  <r>
    <x v="3"/>
    <x v="0"/>
    <x v="17"/>
  </r>
  <r>
    <x v="3"/>
    <x v="0"/>
    <x v="16"/>
  </r>
  <r>
    <x v="4"/>
    <x v="0"/>
    <x v="16"/>
  </r>
  <r>
    <x v="3"/>
    <x v="0"/>
    <x v="16"/>
  </r>
  <r>
    <x v="3"/>
    <x v="0"/>
    <x v="17"/>
  </r>
  <r>
    <x v="3"/>
    <x v="0"/>
    <x v="17"/>
  </r>
  <r>
    <x v="3"/>
    <x v="0"/>
    <x v="17"/>
  </r>
  <r>
    <x v="3"/>
    <x v="0"/>
    <x v="17"/>
  </r>
  <r>
    <x v="3"/>
    <x v="0"/>
    <x v="18"/>
  </r>
  <r>
    <x v="3"/>
    <x v="0"/>
    <x v="18"/>
  </r>
  <r>
    <x v="3"/>
    <x v="0"/>
    <x v="18"/>
  </r>
  <r>
    <x v="3"/>
    <x v="0"/>
    <x v="18"/>
  </r>
  <r>
    <x v="3"/>
    <x v="0"/>
    <x v="18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5"/>
  </r>
  <r>
    <x v="3"/>
    <x v="0"/>
    <x v="5"/>
  </r>
  <r>
    <x v="3"/>
    <x v="0"/>
    <x v="5"/>
  </r>
  <r>
    <x v="1"/>
    <x v="0"/>
    <x v="5"/>
  </r>
  <r>
    <x v="1"/>
    <x v="0"/>
    <x v="5"/>
  </r>
  <r>
    <x v="1"/>
    <x v="0"/>
    <x v="5"/>
  </r>
  <r>
    <x v="1"/>
    <x v="0"/>
    <x v="4"/>
  </r>
  <r>
    <x v="1"/>
    <x v="0"/>
    <x v="5"/>
  </r>
  <r>
    <x v="1"/>
    <x v="0"/>
    <x v="5"/>
  </r>
  <r>
    <x v="3"/>
    <x v="0"/>
    <x v="5"/>
  </r>
  <r>
    <x v="3"/>
    <x v="0"/>
    <x v="5"/>
  </r>
  <r>
    <x v="3"/>
    <x v="0"/>
    <x v="5"/>
  </r>
  <r>
    <x v="0"/>
    <x v="0"/>
    <x v="5"/>
  </r>
  <r>
    <x v="3"/>
    <x v="0"/>
    <x v="5"/>
  </r>
  <r>
    <x v="4"/>
    <x v="0"/>
    <x v="5"/>
  </r>
  <r>
    <x v="3"/>
    <x v="0"/>
    <x v="5"/>
  </r>
  <r>
    <x v="3"/>
    <x v="0"/>
    <x v="5"/>
  </r>
  <r>
    <x v="3"/>
    <x v="0"/>
    <x v="5"/>
  </r>
  <r>
    <x v="3"/>
    <x v="0"/>
    <x v="5"/>
  </r>
  <r>
    <x v="3"/>
    <x v="0"/>
    <x v="5"/>
  </r>
  <r>
    <x v="3"/>
    <x v="0"/>
    <x v="5"/>
  </r>
  <r>
    <x v="3"/>
    <x v="0"/>
    <x v="5"/>
  </r>
  <r>
    <x v="4"/>
    <x v="0"/>
    <x v="5"/>
  </r>
  <r>
    <x v="0"/>
    <x v="0"/>
    <x v="1"/>
  </r>
  <r>
    <x v="0"/>
    <x v="0"/>
    <x v="4"/>
  </r>
  <r>
    <x v="3"/>
    <x v="0"/>
    <x v="14"/>
  </r>
  <r>
    <x v="3"/>
    <x v="0"/>
    <x v="5"/>
  </r>
  <r>
    <x v="2"/>
    <x v="0"/>
    <x v="8"/>
  </r>
  <r>
    <x v="9"/>
    <x v="0"/>
    <x v="16"/>
  </r>
  <r>
    <x v="9"/>
    <x v="0"/>
    <x v="18"/>
  </r>
  <r>
    <x v="9"/>
    <x v="0"/>
    <x v="14"/>
  </r>
  <r>
    <x v="9"/>
    <x v="0"/>
    <x v="14"/>
  </r>
  <r>
    <x v="9"/>
    <x v="0"/>
    <x v="14"/>
  </r>
  <r>
    <x v="9"/>
    <x v="0"/>
    <x v="5"/>
  </r>
  <r>
    <x v="9"/>
    <x v="0"/>
    <x v="4"/>
  </r>
  <r>
    <x v="10"/>
    <x v="0"/>
    <x v="4"/>
  </r>
  <r>
    <x v="9"/>
    <x v="0"/>
    <x v="4"/>
  </r>
  <r>
    <x v="2"/>
    <x v="0"/>
    <x v="8"/>
  </r>
  <r>
    <x v="1"/>
    <x v="0"/>
    <x v="6"/>
  </r>
  <r>
    <x v="1"/>
    <x v="0"/>
    <x v="2"/>
  </r>
  <r>
    <x v="0"/>
    <x v="0"/>
    <x v="1"/>
  </r>
  <r>
    <x v="0"/>
    <x v="0"/>
    <x v="1"/>
  </r>
  <r>
    <x v="0"/>
    <x v="0"/>
    <x v="20"/>
  </r>
  <r>
    <x v="1"/>
    <x v="0"/>
    <x v="21"/>
  </r>
  <r>
    <x v="3"/>
    <x v="0"/>
    <x v="12"/>
  </r>
  <r>
    <x v="0"/>
    <x v="0"/>
    <x v="4"/>
  </r>
  <r>
    <x v="11"/>
    <x v="0"/>
    <x v="12"/>
  </r>
  <r>
    <x v="0"/>
    <x v="0"/>
    <x v="12"/>
  </r>
  <r>
    <x v="2"/>
    <x v="0"/>
    <x v="12"/>
  </r>
  <r>
    <x v="0"/>
    <x v="0"/>
    <x v="12"/>
  </r>
  <r>
    <x v="2"/>
    <x v="0"/>
    <x v="12"/>
  </r>
  <r>
    <x v="0"/>
    <x v="0"/>
    <x v="4"/>
  </r>
  <r>
    <x v="0"/>
    <x v="0"/>
    <x v="4"/>
  </r>
  <r>
    <x v="0"/>
    <x v="0"/>
    <x v="4"/>
  </r>
  <r>
    <x v="0"/>
    <x v="0"/>
    <x v="1"/>
  </r>
  <r>
    <x v="1"/>
    <x v="0"/>
    <x v="8"/>
  </r>
  <r>
    <x v="1"/>
    <x v="0"/>
    <x v="1"/>
  </r>
  <r>
    <x v="3"/>
    <x v="0"/>
    <x v="22"/>
  </r>
  <r>
    <x v="3"/>
    <x v="0"/>
    <x v="22"/>
  </r>
  <r>
    <x v="0"/>
    <x v="0"/>
    <x v="22"/>
  </r>
  <r>
    <x v="3"/>
    <x v="0"/>
    <x v="22"/>
  </r>
  <r>
    <x v="0"/>
    <x v="0"/>
    <x v="22"/>
  </r>
  <r>
    <x v="3"/>
    <x v="0"/>
    <x v="22"/>
  </r>
  <r>
    <x v="3"/>
    <x v="0"/>
    <x v="20"/>
  </r>
  <r>
    <x v="3"/>
    <x v="0"/>
    <x v="20"/>
  </r>
  <r>
    <x v="3"/>
    <x v="0"/>
    <x v="23"/>
  </r>
  <r>
    <x v="3"/>
    <x v="0"/>
    <x v="23"/>
  </r>
  <r>
    <x v="3"/>
    <x v="0"/>
    <x v="8"/>
  </r>
  <r>
    <x v="3"/>
    <x v="0"/>
    <x v="23"/>
  </r>
  <r>
    <x v="3"/>
    <x v="0"/>
    <x v="23"/>
  </r>
  <r>
    <x v="3"/>
    <x v="0"/>
    <x v="23"/>
  </r>
  <r>
    <x v="3"/>
    <x v="0"/>
    <x v="23"/>
  </r>
  <r>
    <x v="3"/>
    <x v="0"/>
    <x v="23"/>
  </r>
  <r>
    <x v="3"/>
    <x v="0"/>
    <x v="23"/>
  </r>
  <r>
    <x v="0"/>
    <x v="0"/>
    <x v="5"/>
  </r>
  <r>
    <x v="3"/>
    <x v="0"/>
    <x v="23"/>
  </r>
  <r>
    <x v="3"/>
    <x v="0"/>
    <x v="23"/>
  </r>
  <r>
    <x v="3"/>
    <x v="0"/>
    <x v="23"/>
  </r>
  <r>
    <x v="3"/>
    <x v="0"/>
    <x v="23"/>
  </r>
  <r>
    <x v="3"/>
    <x v="0"/>
    <x v="23"/>
  </r>
  <r>
    <x v="3"/>
    <x v="0"/>
    <x v="23"/>
  </r>
  <r>
    <x v="4"/>
    <x v="0"/>
    <x v="23"/>
  </r>
  <r>
    <x v="4"/>
    <x v="0"/>
    <x v="23"/>
  </r>
  <r>
    <x v="3"/>
    <x v="0"/>
    <x v="23"/>
  </r>
  <r>
    <x v="3"/>
    <x v="0"/>
    <x v="23"/>
  </r>
  <r>
    <x v="3"/>
    <x v="0"/>
    <x v="23"/>
  </r>
  <r>
    <x v="0"/>
    <x v="0"/>
    <x v="23"/>
  </r>
  <r>
    <x v="0"/>
    <x v="0"/>
    <x v="3"/>
  </r>
  <r>
    <x v="3"/>
    <x v="0"/>
    <x v="20"/>
  </r>
  <r>
    <x v="3"/>
    <x v="0"/>
    <x v="23"/>
  </r>
  <r>
    <x v="3"/>
    <x v="0"/>
    <x v="23"/>
  </r>
  <r>
    <x v="3"/>
    <x v="0"/>
    <x v="23"/>
  </r>
  <r>
    <x v="3"/>
    <x v="0"/>
    <x v="20"/>
  </r>
  <r>
    <x v="3"/>
    <x v="0"/>
    <x v="23"/>
  </r>
  <r>
    <x v="0"/>
    <x v="0"/>
    <x v="12"/>
  </r>
  <r>
    <x v="4"/>
    <x v="0"/>
    <x v="22"/>
  </r>
  <r>
    <x v="2"/>
    <x v="0"/>
    <x v="12"/>
  </r>
  <r>
    <x v="7"/>
    <x v="0"/>
    <x v="1"/>
  </r>
  <r>
    <x v="3"/>
    <x v="0"/>
    <x v="23"/>
  </r>
  <r>
    <x v="3"/>
    <x v="0"/>
    <x v="20"/>
  </r>
  <r>
    <x v="12"/>
    <x v="0"/>
    <x v="2"/>
  </r>
  <r>
    <x v="12"/>
    <x v="0"/>
    <x v="2"/>
  </r>
  <r>
    <x v="12"/>
    <x v="0"/>
    <x v="2"/>
  </r>
  <r>
    <x v="13"/>
    <x v="0"/>
    <x v="5"/>
  </r>
  <r>
    <x v="13"/>
    <x v="0"/>
    <x v="5"/>
  </r>
  <r>
    <x v="9"/>
    <x v="0"/>
    <x v="5"/>
  </r>
  <r>
    <x v="10"/>
    <x v="0"/>
    <x v="3"/>
  </r>
  <r>
    <x v="10"/>
    <x v="0"/>
    <x v="12"/>
  </r>
  <r>
    <x v="10"/>
    <x v="0"/>
    <x v="12"/>
  </r>
  <r>
    <x v="10"/>
    <x v="0"/>
    <x v="12"/>
  </r>
  <r>
    <x v="9"/>
    <x v="0"/>
    <x v="19"/>
  </r>
  <r>
    <x v="9"/>
    <x v="0"/>
    <x v="16"/>
  </r>
  <r>
    <x v="10"/>
    <x v="0"/>
    <x v="24"/>
  </r>
  <r>
    <x v="9"/>
    <x v="0"/>
    <x v="17"/>
  </r>
  <r>
    <x v="9"/>
    <x v="0"/>
    <x v="16"/>
  </r>
  <r>
    <x v="9"/>
    <x v="0"/>
    <x v="16"/>
  </r>
  <r>
    <x v="9"/>
    <x v="0"/>
    <x v="5"/>
  </r>
  <r>
    <x v="10"/>
    <x v="0"/>
    <x v="1"/>
  </r>
  <r>
    <x v="10"/>
    <x v="0"/>
    <x v="4"/>
  </r>
  <r>
    <x v="10"/>
    <x v="0"/>
    <x v="12"/>
  </r>
  <r>
    <x v="10"/>
    <x v="0"/>
    <x v="12"/>
  </r>
  <r>
    <x v="10"/>
    <x v="0"/>
    <x v="1"/>
  </r>
  <r>
    <x v="9"/>
    <x v="0"/>
    <x v="19"/>
  </r>
  <r>
    <x v="10"/>
    <x v="0"/>
    <x v="6"/>
  </r>
  <r>
    <x v="12"/>
    <x v="0"/>
    <x v="16"/>
  </r>
  <r>
    <x v="10"/>
    <x v="0"/>
    <x v="8"/>
  </r>
  <r>
    <x v="12"/>
    <x v="0"/>
    <x v="14"/>
  </r>
  <r>
    <x v="10"/>
    <x v="0"/>
    <x v="12"/>
  </r>
  <r>
    <x v="9"/>
    <x v="0"/>
    <x v="5"/>
  </r>
  <r>
    <x v="9"/>
    <x v="0"/>
    <x v="22"/>
  </r>
  <r>
    <x v="9"/>
    <x v="0"/>
    <x v="22"/>
  </r>
  <r>
    <x v="12"/>
    <x v="0"/>
    <x v="5"/>
  </r>
  <r>
    <x v="10"/>
    <x v="0"/>
    <x v="12"/>
  </r>
  <r>
    <x v="10"/>
    <x v="0"/>
    <x v="12"/>
  </r>
  <r>
    <x v="9"/>
    <x v="0"/>
    <x v="5"/>
  </r>
  <r>
    <x v="9"/>
    <x v="0"/>
    <x v="5"/>
  </r>
  <r>
    <x v="9"/>
    <x v="0"/>
    <x v="5"/>
  </r>
  <r>
    <x v="9"/>
    <x v="0"/>
    <x v="5"/>
  </r>
  <r>
    <x v="9"/>
    <x v="0"/>
    <x v="5"/>
  </r>
  <r>
    <x v="9"/>
    <x v="0"/>
    <x v="5"/>
  </r>
  <r>
    <x v="9"/>
    <x v="0"/>
    <x v="5"/>
  </r>
  <r>
    <x v="10"/>
    <x v="0"/>
    <x v="10"/>
  </r>
  <r>
    <x v="10"/>
    <x v="0"/>
    <x v="12"/>
  </r>
  <r>
    <x v="9"/>
    <x v="0"/>
    <x v="23"/>
  </r>
  <r>
    <x v="9"/>
    <x v="0"/>
    <x v="5"/>
  </r>
  <r>
    <x v="9"/>
    <x v="0"/>
    <x v="5"/>
  </r>
  <r>
    <x v="10"/>
    <x v="0"/>
    <x v="12"/>
  </r>
  <r>
    <x v="9"/>
    <x v="0"/>
    <x v="5"/>
  </r>
  <r>
    <x v="9"/>
    <x v="0"/>
    <x v="5"/>
  </r>
  <r>
    <x v="9"/>
    <x v="0"/>
    <x v="5"/>
  </r>
  <r>
    <x v="9"/>
    <x v="0"/>
    <x v="5"/>
  </r>
  <r>
    <x v="10"/>
    <x v="0"/>
    <x v="1"/>
  </r>
  <r>
    <x v="10"/>
    <x v="0"/>
    <x v="1"/>
  </r>
  <r>
    <x v="9"/>
    <x v="0"/>
    <x v="23"/>
  </r>
  <r>
    <x v="9"/>
    <x v="0"/>
    <x v="5"/>
  </r>
  <r>
    <x v="9"/>
    <x v="0"/>
    <x v="5"/>
  </r>
  <r>
    <x v="9"/>
    <x v="0"/>
    <x v="5"/>
  </r>
  <r>
    <x v="9"/>
    <x v="0"/>
    <x v="5"/>
  </r>
  <r>
    <x v="9"/>
    <x v="0"/>
    <x v="5"/>
  </r>
  <r>
    <x v="9"/>
    <x v="0"/>
    <x v="5"/>
  </r>
  <r>
    <x v="9"/>
    <x v="0"/>
    <x v="5"/>
  </r>
  <r>
    <x v="9"/>
    <x v="0"/>
    <x v="5"/>
  </r>
  <r>
    <x v="10"/>
    <x v="0"/>
    <x v="1"/>
  </r>
  <r>
    <x v="12"/>
    <x v="0"/>
    <x v="4"/>
  </r>
  <r>
    <x v="10"/>
    <x v="0"/>
    <x v="7"/>
  </r>
  <r>
    <x v="10"/>
    <x v="0"/>
    <x v="1"/>
  </r>
  <r>
    <x v="10"/>
    <x v="0"/>
    <x v="12"/>
  </r>
  <r>
    <x v="10"/>
    <x v="0"/>
    <x v="12"/>
  </r>
  <r>
    <x v="10"/>
    <x v="0"/>
    <x v="12"/>
  </r>
  <r>
    <x v="9"/>
    <x v="0"/>
    <x v="22"/>
  </r>
  <r>
    <x v="10"/>
    <x v="0"/>
    <x v="1"/>
  </r>
  <r>
    <x v="9"/>
    <x v="0"/>
    <x v="23"/>
  </r>
  <r>
    <x v="9"/>
    <x v="0"/>
    <x v="23"/>
  </r>
  <r>
    <x v="9"/>
    <x v="0"/>
    <x v="15"/>
  </r>
  <r>
    <x v="9"/>
    <x v="0"/>
    <x v="15"/>
  </r>
  <r>
    <x v="9"/>
    <x v="0"/>
    <x v="18"/>
  </r>
  <r>
    <x v="14"/>
    <x v="0"/>
    <x v="12"/>
  </r>
  <r>
    <x v="14"/>
    <x v="0"/>
    <x v="12"/>
  </r>
  <r>
    <x v="13"/>
    <x v="0"/>
    <x v="5"/>
  </r>
  <r>
    <x v="10"/>
    <x v="0"/>
    <x v="20"/>
  </r>
  <r>
    <x v="9"/>
    <x v="0"/>
    <x v="5"/>
  </r>
  <r>
    <x v="9"/>
    <x v="0"/>
    <x v="5"/>
  </r>
  <r>
    <x v="9"/>
    <x v="0"/>
    <x v="5"/>
  </r>
  <r>
    <x v="9"/>
    <x v="0"/>
    <x v="20"/>
  </r>
  <r>
    <x v="10"/>
    <x v="0"/>
    <x v="12"/>
  </r>
  <r>
    <x v="9"/>
    <x v="0"/>
    <x v="16"/>
  </r>
  <r>
    <x v="10"/>
    <x v="0"/>
    <x v="8"/>
  </r>
  <r>
    <x v="9"/>
    <x v="0"/>
    <x v="5"/>
  </r>
  <r>
    <x v="12"/>
    <x v="0"/>
    <x v="5"/>
  </r>
  <r>
    <x v="9"/>
    <x v="0"/>
    <x v="5"/>
  </r>
  <r>
    <x v="9"/>
    <x v="0"/>
    <x v="5"/>
  </r>
  <r>
    <x v="9"/>
    <x v="0"/>
    <x v="5"/>
  </r>
  <r>
    <x v="10"/>
    <x v="0"/>
    <x v="5"/>
  </r>
  <r>
    <x v="9"/>
    <x v="0"/>
    <x v="5"/>
  </r>
  <r>
    <x v="10"/>
    <x v="0"/>
    <x v="14"/>
  </r>
  <r>
    <x v="2"/>
    <x v="0"/>
    <x v="12"/>
  </r>
  <r>
    <x v="10"/>
    <x v="0"/>
    <x v="12"/>
  </r>
  <r>
    <x v="10"/>
    <x v="0"/>
    <x v="12"/>
  </r>
  <r>
    <x v="10"/>
    <x v="0"/>
    <x v="12"/>
  </r>
  <r>
    <x v="9"/>
    <x v="0"/>
    <x v="22"/>
  </r>
  <r>
    <x v="10"/>
    <x v="0"/>
    <x v="1"/>
  </r>
  <r>
    <x v="12"/>
    <x v="0"/>
    <x v="5"/>
  </r>
  <r>
    <x v="10"/>
    <x v="0"/>
    <x v="1"/>
  </r>
  <r>
    <x v="2"/>
    <x v="0"/>
    <x v="1"/>
  </r>
  <r>
    <x v="10"/>
    <x v="0"/>
    <x v="15"/>
  </r>
  <r>
    <x v="9"/>
    <x v="0"/>
    <x v="19"/>
  </r>
  <r>
    <x v="9"/>
    <x v="0"/>
    <x v="19"/>
  </r>
  <r>
    <x v="10"/>
    <x v="0"/>
    <x v="16"/>
  </r>
  <r>
    <x v="9"/>
    <x v="0"/>
    <x v="16"/>
  </r>
  <r>
    <x v="2"/>
    <x v="0"/>
    <x v="1"/>
  </r>
  <r>
    <x v="7"/>
    <x v="0"/>
    <x v="12"/>
  </r>
  <r>
    <x v="9"/>
    <x v="0"/>
    <x v="18"/>
  </r>
  <r>
    <x v="9"/>
    <x v="0"/>
    <x v="18"/>
  </r>
  <r>
    <x v="9"/>
    <x v="0"/>
    <x v="18"/>
  </r>
  <r>
    <x v="9"/>
    <x v="0"/>
    <x v="23"/>
  </r>
  <r>
    <x v="12"/>
    <x v="0"/>
    <x v="23"/>
  </r>
  <r>
    <x v="9"/>
    <x v="0"/>
    <x v="22"/>
  </r>
  <r>
    <x v="12"/>
    <x v="0"/>
    <x v="14"/>
  </r>
  <r>
    <x v="9"/>
    <x v="0"/>
    <x v="16"/>
  </r>
  <r>
    <x v="12"/>
    <x v="0"/>
    <x v="11"/>
  </r>
  <r>
    <x v="15"/>
    <x v="0"/>
    <x v="10"/>
  </r>
  <r>
    <x v="12"/>
    <x v="0"/>
    <x v="18"/>
  </r>
  <r>
    <x v="9"/>
    <x v="0"/>
    <x v="22"/>
  </r>
  <r>
    <x v="12"/>
    <x v="0"/>
    <x v="12"/>
  </r>
  <r>
    <x v="13"/>
    <x v="0"/>
    <x v="12"/>
  </r>
  <r>
    <x v="12"/>
    <x v="0"/>
    <x v="14"/>
  </r>
  <r>
    <x v="12"/>
    <x v="0"/>
    <x v="20"/>
  </r>
  <r>
    <x v="12"/>
    <x v="0"/>
    <x v="5"/>
  </r>
  <r>
    <x v="12"/>
    <x v="0"/>
    <x v="5"/>
  </r>
  <r>
    <x v="12"/>
    <x v="0"/>
    <x v="6"/>
  </r>
  <r>
    <x v="16"/>
    <x v="0"/>
    <x v="22"/>
  </r>
  <r>
    <x v="2"/>
    <x v="0"/>
    <x v="12"/>
  </r>
  <r>
    <x v="17"/>
    <x v="0"/>
    <x v="12"/>
  </r>
  <r>
    <x v="18"/>
    <x v="0"/>
    <x v="12"/>
  </r>
  <r>
    <x v="3"/>
    <x v="0"/>
    <x v="12"/>
  </r>
  <r>
    <x v="3"/>
    <x v="0"/>
    <x v="5"/>
  </r>
  <r>
    <x v="16"/>
    <x v="0"/>
    <x v="12"/>
  </r>
  <r>
    <x v="18"/>
    <x v="0"/>
    <x v="12"/>
  </r>
  <r>
    <x v="18"/>
    <x v="0"/>
    <x v="14"/>
  </r>
  <r>
    <x v="18"/>
    <x v="0"/>
    <x v="14"/>
  </r>
  <r>
    <x v="18"/>
    <x v="0"/>
    <x v="14"/>
  </r>
  <r>
    <x v="15"/>
    <x v="0"/>
    <x v="10"/>
  </r>
  <r>
    <x v="15"/>
    <x v="0"/>
    <x v="1"/>
  </r>
  <r>
    <x v="18"/>
    <x v="0"/>
    <x v="20"/>
  </r>
  <r>
    <x v="18"/>
    <x v="0"/>
    <x v="5"/>
  </r>
  <r>
    <x v="18"/>
    <x v="0"/>
    <x v="5"/>
  </r>
  <r>
    <x v="16"/>
    <x v="0"/>
    <x v="5"/>
  </r>
  <r>
    <x v="16"/>
    <x v="0"/>
    <x v="5"/>
  </r>
  <r>
    <x v="18"/>
    <x v="0"/>
    <x v="5"/>
  </r>
  <r>
    <x v="18"/>
    <x v="0"/>
    <x v="5"/>
  </r>
  <r>
    <x v="16"/>
    <x v="0"/>
    <x v="5"/>
  </r>
  <r>
    <x v="18"/>
    <x v="0"/>
    <x v="5"/>
  </r>
  <r>
    <x v="19"/>
    <x v="0"/>
    <x v="16"/>
  </r>
  <r>
    <x v="19"/>
    <x v="0"/>
    <x v="16"/>
  </r>
  <r>
    <x v="20"/>
    <x v="0"/>
    <x v="16"/>
  </r>
  <r>
    <x v="19"/>
    <x v="0"/>
    <x v="16"/>
  </r>
  <r>
    <x v="19"/>
    <x v="0"/>
    <x v="5"/>
  </r>
  <r>
    <x v="19"/>
    <x v="0"/>
    <x v="5"/>
  </r>
  <r>
    <x v="19"/>
    <x v="0"/>
    <x v="5"/>
  </r>
  <r>
    <x v="21"/>
    <x v="0"/>
    <x v="5"/>
  </r>
  <r>
    <x v="19"/>
    <x v="0"/>
    <x v="5"/>
  </r>
  <r>
    <x v="19"/>
    <x v="0"/>
    <x v="5"/>
  </r>
  <r>
    <x v="22"/>
    <x v="0"/>
    <x v="5"/>
  </r>
  <r>
    <x v="19"/>
    <x v="0"/>
    <x v="5"/>
  </r>
  <r>
    <x v="19"/>
    <x v="0"/>
    <x v="5"/>
  </r>
  <r>
    <x v="19"/>
    <x v="0"/>
    <x v="5"/>
  </r>
  <r>
    <x v="20"/>
    <x v="0"/>
    <x v="5"/>
  </r>
  <r>
    <x v="19"/>
    <x v="0"/>
    <x v="5"/>
  </r>
  <r>
    <x v="19"/>
    <x v="0"/>
    <x v="5"/>
  </r>
  <r>
    <x v="20"/>
    <x v="0"/>
    <x v="18"/>
  </r>
  <r>
    <x v="19"/>
    <x v="0"/>
    <x v="23"/>
  </r>
  <r>
    <x v="19"/>
    <x v="0"/>
    <x v="23"/>
  </r>
  <r>
    <x v="20"/>
    <x v="0"/>
    <x v="23"/>
  </r>
  <r>
    <x v="19"/>
    <x v="0"/>
    <x v="23"/>
  </r>
  <r>
    <x v="19"/>
    <x v="0"/>
    <x v="14"/>
  </r>
  <r>
    <x v="19"/>
    <x v="0"/>
    <x v="14"/>
  </r>
  <r>
    <x v="19"/>
    <x v="0"/>
    <x v="14"/>
  </r>
  <r>
    <x v="19"/>
    <x v="0"/>
    <x v="14"/>
  </r>
  <r>
    <x v="19"/>
    <x v="0"/>
    <x v="14"/>
  </r>
  <r>
    <x v="19"/>
    <x v="0"/>
    <x v="14"/>
  </r>
  <r>
    <x v="20"/>
    <x v="0"/>
    <x v="14"/>
  </r>
  <r>
    <x v="20"/>
    <x v="0"/>
    <x v="9"/>
  </r>
  <r>
    <x v="19"/>
    <x v="0"/>
    <x v="24"/>
  </r>
  <r>
    <x v="2"/>
    <x v="0"/>
    <x v="25"/>
  </r>
  <r>
    <x v="7"/>
    <x v="0"/>
    <x v="15"/>
  </r>
  <r>
    <x v="19"/>
    <x v="0"/>
    <x v="1"/>
  </r>
  <r>
    <x v="19"/>
    <x v="0"/>
    <x v="5"/>
  </r>
  <r>
    <x v="23"/>
    <x v="0"/>
    <x v="1"/>
  </r>
  <r>
    <x v="20"/>
    <x v="0"/>
    <x v="1"/>
  </r>
  <r>
    <x v="14"/>
    <x v="0"/>
    <x v="8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94">
  <r>
    <x v="0"/>
    <x v="0"/>
    <x v="0"/>
  </r>
  <r>
    <x v="0"/>
    <x v="1"/>
    <x v="1"/>
  </r>
  <r>
    <x v="0"/>
    <x v="1"/>
    <x v="1"/>
  </r>
  <r>
    <x v="0"/>
    <x v="1"/>
    <x v="1"/>
  </r>
  <r>
    <x v="1"/>
    <x v="1"/>
    <x v="1"/>
  </r>
  <r>
    <x v="0"/>
    <x v="1"/>
    <x v="1"/>
  </r>
  <r>
    <x v="1"/>
    <x v="1"/>
    <x v="1"/>
  </r>
  <r>
    <x v="2"/>
    <x v="1"/>
    <x v="1"/>
  </r>
  <r>
    <x v="0"/>
    <x v="1"/>
    <x v="1"/>
  </r>
  <r>
    <x v="0"/>
    <x v="1"/>
    <x v="1"/>
  </r>
  <r>
    <x v="3"/>
    <x v="1"/>
    <x v="1"/>
  </r>
  <r>
    <x v="3"/>
    <x v="1"/>
    <x v="1"/>
  </r>
  <r>
    <x v="3"/>
    <x v="1"/>
    <x v="1"/>
  </r>
  <r>
    <x v="3"/>
    <x v="1"/>
    <x v="1"/>
  </r>
  <r>
    <x v="1"/>
    <x v="1"/>
    <x v="1"/>
  </r>
  <r>
    <x v="0"/>
    <x v="1"/>
    <x v="1"/>
  </r>
  <r>
    <x v="0"/>
    <x v="1"/>
    <x v="1"/>
  </r>
  <r>
    <x v="0"/>
    <x v="1"/>
    <x v="1"/>
  </r>
  <r>
    <x v="2"/>
    <x v="0"/>
    <x v="2"/>
  </r>
  <r>
    <x v="1"/>
    <x v="0"/>
    <x v="2"/>
  </r>
  <r>
    <x v="0"/>
    <x v="0"/>
    <x v="2"/>
  </r>
  <r>
    <x v="1"/>
    <x v="0"/>
    <x v="2"/>
  </r>
  <r>
    <x v="0"/>
    <x v="2"/>
    <x v="3"/>
  </r>
  <r>
    <x v="0"/>
    <x v="0"/>
    <x v="2"/>
  </r>
  <r>
    <x v="0"/>
    <x v="2"/>
    <x v="3"/>
  </r>
  <r>
    <x v="0"/>
    <x v="0"/>
    <x v="2"/>
  </r>
  <r>
    <x v="1"/>
    <x v="3"/>
    <x v="4"/>
  </r>
  <r>
    <x v="0"/>
    <x v="0"/>
    <x v="5"/>
  </r>
  <r>
    <x v="0"/>
    <x v="3"/>
    <x v="4"/>
  </r>
  <r>
    <x v="0"/>
    <x v="3"/>
    <x v="4"/>
  </r>
  <r>
    <x v="0"/>
    <x v="3"/>
    <x v="4"/>
  </r>
  <r>
    <x v="0"/>
    <x v="3"/>
    <x v="4"/>
  </r>
  <r>
    <x v="0"/>
    <x v="3"/>
    <x v="4"/>
  </r>
  <r>
    <x v="4"/>
    <x v="0"/>
    <x v="6"/>
  </r>
  <r>
    <x v="0"/>
    <x v="0"/>
    <x v="6"/>
  </r>
  <r>
    <x v="1"/>
    <x v="0"/>
    <x v="6"/>
  </r>
  <r>
    <x v="0"/>
    <x v="0"/>
    <x v="6"/>
  </r>
  <r>
    <x v="0"/>
    <x v="0"/>
    <x v="6"/>
  </r>
  <r>
    <x v="0"/>
    <x v="1"/>
    <x v="1"/>
  </r>
  <r>
    <x v="5"/>
    <x v="3"/>
    <x v="4"/>
  </r>
  <r>
    <x v="0"/>
    <x v="1"/>
    <x v="1"/>
  </r>
  <r>
    <x v="0"/>
    <x v="3"/>
    <x v="4"/>
  </r>
  <r>
    <x v="2"/>
    <x v="1"/>
    <x v="1"/>
  </r>
  <r>
    <x v="0"/>
    <x v="1"/>
    <x v="1"/>
  </r>
  <r>
    <x v="0"/>
    <x v="0"/>
    <x v="7"/>
  </r>
  <r>
    <x v="1"/>
    <x v="1"/>
    <x v="1"/>
  </r>
  <r>
    <x v="0"/>
    <x v="4"/>
    <x v="8"/>
  </r>
  <r>
    <x v="6"/>
    <x v="4"/>
    <x v="9"/>
  </r>
  <r>
    <x v="0"/>
    <x v="4"/>
    <x v="10"/>
  </r>
  <r>
    <x v="0"/>
    <x v="4"/>
    <x v="11"/>
  </r>
  <r>
    <x v="0"/>
    <x v="4"/>
    <x v="12"/>
  </r>
  <r>
    <x v="2"/>
    <x v="0"/>
    <x v="7"/>
  </r>
  <r>
    <x v="0"/>
    <x v="0"/>
    <x v="7"/>
  </r>
  <r>
    <x v="5"/>
    <x v="3"/>
    <x v="4"/>
  </r>
  <r>
    <x v="0"/>
    <x v="5"/>
    <x v="13"/>
  </r>
  <r>
    <x v="3"/>
    <x v="3"/>
    <x v="4"/>
  </r>
  <r>
    <x v="0"/>
    <x v="0"/>
    <x v="14"/>
  </r>
  <r>
    <x v="0"/>
    <x v="3"/>
    <x v="4"/>
  </r>
  <r>
    <x v="1"/>
    <x v="1"/>
    <x v="1"/>
  </r>
  <r>
    <x v="0"/>
    <x v="0"/>
    <x v="5"/>
  </r>
  <r>
    <x v="0"/>
    <x v="0"/>
    <x v="14"/>
  </r>
  <r>
    <x v="0"/>
    <x v="3"/>
    <x v="4"/>
  </r>
  <r>
    <x v="2"/>
    <x v="0"/>
    <x v="5"/>
  </r>
  <r>
    <x v="2"/>
    <x v="3"/>
    <x v="4"/>
  </r>
  <r>
    <x v="0"/>
    <x v="3"/>
    <x v="4"/>
  </r>
  <r>
    <x v="0"/>
    <x v="3"/>
    <x v="4"/>
  </r>
  <r>
    <x v="0"/>
    <x v="3"/>
    <x v="4"/>
  </r>
  <r>
    <x v="1"/>
    <x v="0"/>
    <x v="14"/>
  </r>
  <r>
    <x v="1"/>
    <x v="0"/>
    <x v="5"/>
  </r>
  <r>
    <x v="1"/>
    <x v="0"/>
    <x v="5"/>
  </r>
  <r>
    <x v="0"/>
    <x v="0"/>
    <x v="5"/>
  </r>
  <r>
    <x v="1"/>
    <x v="0"/>
    <x v="5"/>
  </r>
  <r>
    <x v="3"/>
    <x v="0"/>
    <x v="14"/>
  </r>
  <r>
    <x v="0"/>
    <x v="1"/>
    <x v="1"/>
  </r>
  <r>
    <x v="0"/>
    <x v="3"/>
    <x v="4"/>
  </r>
  <r>
    <x v="0"/>
    <x v="0"/>
    <x v="14"/>
  </r>
  <r>
    <x v="0"/>
    <x v="0"/>
    <x v="14"/>
  </r>
  <r>
    <x v="0"/>
    <x v="5"/>
    <x v="15"/>
  </r>
  <r>
    <x v="0"/>
    <x v="0"/>
    <x v="14"/>
  </r>
  <r>
    <x v="3"/>
    <x v="0"/>
    <x v="14"/>
  </r>
  <r>
    <x v="0"/>
    <x v="3"/>
    <x v="4"/>
  </r>
  <r>
    <x v="1"/>
    <x v="1"/>
    <x v="1"/>
  </r>
  <r>
    <x v="0"/>
    <x v="4"/>
    <x v="16"/>
  </r>
  <r>
    <x v="1"/>
    <x v="1"/>
    <x v="1"/>
  </r>
  <r>
    <x v="0"/>
    <x v="1"/>
    <x v="1"/>
  </r>
  <r>
    <x v="0"/>
    <x v="1"/>
    <x v="1"/>
  </r>
  <r>
    <x v="2"/>
    <x v="1"/>
    <x v="1"/>
  </r>
  <r>
    <x v="1"/>
    <x v="1"/>
    <x v="1"/>
  </r>
  <r>
    <x v="3"/>
    <x v="0"/>
    <x v="5"/>
  </r>
  <r>
    <x v="3"/>
    <x v="5"/>
    <x v="17"/>
  </r>
  <r>
    <x v="3"/>
    <x v="5"/>
    <x v="17"/>
  </r>
  <r>
    <x v="3"/>
    <x v="5"/>
    <x v="17"/>
  </r>
  <r>
    <x v="3"/>
    <x v="5"/>
    <x v="17"/>
  </r>
  <r>
    <x v="3"/>
    <x v="5"/>
    <x v="17"/>
  </r>
  <r>
    <x v="3"/>
    <x v="5"/>
    <x v="17"/>
  </r>
  <r>
    <x v="4"/>
    <x v="5"/>
    <x v="17"/>
  </r>
  <r>
    <x v="3"/>
    <x v="5"/>
    <x v="17"/>
  </r>
  <r>
    <x v="3"/>
    <x v="5"/>
    <x v="17"/>
  </r>
  <r>
    <x v="7"/>
    <x v="5"/>
    <x v="17"/>
  </r>
  <r>
    <x v="3"/>
    <x v="5"/>
    <x v="18"/>
  </r>
  <r>
    <x v="6"/>
    <x v="5"/>
    <x v="18"/>
  </r>
  <r>
    <x v="6"/>
    <x v="5"/>
    <x v="17"/>
  </r>
  <r>
    <x v="3"/>
    <x v="5"/>
    <x v="18"/>
  </r>
  <r>
    <x v="6"/>
    <x v="5"/>
    <x v="18"/>
  </r>
  <r>
    <x v="3"/>
    <x v="5"/>
    <x v="18"/>
  </r>
  <r>
    <x v="6"/>
    <x v="5"/>
    <x v="18"/>
  </r>
  <r>
    <x v="3"/>
    <x v="5"/>
    <x v="18"/>
  </r>
  <r>
    <x v="3"/>
    <x v="5"/>
    <x v="18"/>
  </r>
  <r>
    <x v="6"/>
    <x v="5"/>
    <x v="18"/>
  </r>
  <r>
    <x v="3"/>
    <x v="5"/>
    <x v="18"/>
  </r>
  <r>
    <x v="3"/>
    <x v="5"/>
    <x v="18"/>
  </r>
  <r>
    <x v="3"/>
    <x v="5"/>
    <x v="18"/>
  </r>
  <r>
    <x v="3"/>
    <x v="5"/>
    <x v="18"/>
  </r>
  <r>
    <x v="3"/>
    <x v="5"/>
    <x v="18"/>
  </r>
  <r>
    <x v="3"/>
    <x v="5"/>
    <x v="18"/>
  </r>
  <r>
    <x v="3"/>
    <x v="5"/>
    <x v="18"/>
  </r>
  <r>
    <x v="3"/>
    <x v="5"/>
    <x v="18"/>
  </r>
  <r>
    <x v="3"/>
    <x v="5"/>
    <x v="18"/>
  </r>
  <r>
    <x v="3"/>
    <x v="5"/>
    <x v="18"/>
  </r>
  <r>
    <x v="3"/>
    <x v="5"/>
    <x v="18"/>
  </r>
  <r>
    <x v="6"/>
    <x v="5"/>
    <x v="18"/>
  </r>
  <r>
    <x v="3"/>
    <x v="5"/>
    <x v="18"/>
  </r>
  <r>
    <x v="6"/>
    <x v="5"/>
    <x v="18"/>
  </r>
  <r>
    <x v="6"/>
    <x v="5"/>
    <x v="18"/>
  </r>
  <r>
    <x v="6"/>
    <x v="5"/>
    <x v="18"/>
  </r>
  <r>
    <x v="6"/>
    <x v="5"/>
    <x v="18"/>
  </r>
  <r>
    <x v="0"/>
    <x v="5"/>
    <x v="18"/>
  </r>
  <r>
    <x v="3"/>
    <x v="5"/>
    <x v="18"/>
  </r>
  <r>
    <x v="4"/>
    <x v="5"/>
    <x v="18"/>
  </r>
  <r>
    <x v="3"/>
    <x v="5"/>
    <x v="18"/>
  </r>
  <r>
    <x v="8"/>
    <x v="5"/>
    <x v="18"/>
  </r>
  <r>
    <x v="3"/>
    <x v="5"/>
    <x v="18"/>
  </r>
  <r>
    <x v="6"/>
    <x v="5"/>
    <x v="17"/>
  </r>
  <r>
    <x v="6"/>
    <x v="5"/>
    <x v="18"/>
  </r>
  <r>
    <x v="3"/>
    <x v="1"/>
    <x v="1"/>
  </r>
  <r>
    <x v="3"/>
    <x v="5"/>
    <x v="18"/>
  </r>
  <r>
    <x v="3"/>
    <x v="5"/>
    <x v="17"/>
  </r>
  <r>
    <x v="3"/>
    <x v="5"/>
    <x v="18"/>
  </r>
  <r>
    <x v="3"/>
    <x v="5"/>
    <x v="17"/>
  </r>
  <r>
    <x v="3"/>
    <x v="5"/>
    <x v="15"/>
  </r>
  <r>
    <x v="3"/>
    <x v="5"/>
    <x v="15"/>
  </r>
  <r>
    <x v="3"/>
    <x v="5"/>
    <x v="15"/>
  </r>
  <r>
    <x v="3"/>
    <x v="5"/>
    <x v="15"/>
  </r>
  <r>
    <x v="3"/>
    <x v="5"/>
    <x v="15"/>
  </r>
  <r>
    <x v="3"/>
    <x v="5"/>
    <x v="15"/>
  </r>
  <r>
    <x v="3"/>
    <x v="5"/>
    <x v="15"/>
  </r>
  <r>
    <x v="3"/>
    <x v="5"/>
    <x v="15"/>
  </r>
  <r>
    <x v="3"/>
    <x v="5"/>
    <x v="15"/>
  </r>
  <r>
    <x v="3"/>
    <x v="5"/>
    <x v="15"/>
  </r>
  <r>
    <x v="3"/>
    <x v="5"/>
    <x v="15"/>
  </r>
  <r>
    <x v="3"/>
    <x v="5"/>
    <x v="19"/>
  </r>
  <r>
    <x v="3"/>
    <x v="5"/>
    <x v="15"/>
  </r>
  <r>
    <x v="4"/>
    <x v="5"/>
    <x v="15"/>
  </r>
  <r>
    <x v="3"/>
    <x v="5"/>
    <x v="19"/>
  </r>
  <r>
    <x v="3"/>
    <x v="5"/>
    <x v="19"/>
  </r>
  <r>
    <x v="3"/>
    <x v="5"/>
    <x v="19"/>
  </r>
  <r>
    <x v="3"/>
    <x v="5"/>
    <x v="19"/>
  </r>
  <r>
    <x v="3"/>
    <x v="5"/>
    <x v="13"/>
  </r>
  <r>
    <x v="3"/>
    <x v="5"/>
    <x v="13"/>
  </r>
  <r>
    <x v="3"/>
    <x v="5"/>
    <x v="13"/>
  </r>
  <r>
    <x v="3"/>
    <x v="5"/>
    <x v="13"/>
  </r>
  <r>
    <x v="3"/>
    <x v="5"/>
    <x v="13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1"/>
  </r>
  <r>
    <x v="3"/>
    <x v="5"/>
    <x v="21"/>
  </r>
  <r>
    <x v="3"/>
    <x v="5"/>
    <x v="21"/>
  </r>
  <r>
    <x v="1"/>
    <x v="5"/>
    <x v="21"/>
  </r>
  <r>
    <x v="1"/>
    <x v="5"/>
    <x v="21"/>
  </r>
  <r>
    <x v="1"/>
    <x v="5"/>
    <x v="21"/>
  </r>
  <r>
    <x v="1"/>
    <x v="3"/>
    <x v="4"/>
  </r>
  <r>
    <x v="1"/>
    <x v="5"/>
    <x v="21"/>
  </r>
  <r>
    <x v="1"/>
    <x v="5"/>
    <x v="21"/>
  </r>
  <r>
    <x v="3"/>
    <x v="5"/>
    <x v="21"/>
  </r>
  <r>
    <x v="3"/>
    <x v="0"/>
    <x v="5"/>
  </r>
  <r>
    <x v="3"/>
    <x v="5"/>
    <x v="21"/>
  </r>
  <r>
    <x v="0"/>
    <x v="5"/>
    <x v="21"/>
  </r>
  <r>
    <x v="3"/>
    <x v="5"/>
    <x v="21"/>
  </r>
  <r>
    <x v="4"/>
    <x v="5"/>
    <x v="21"/>
  </r>
  <r>
    <x v="3"/>
    <x v="5"/>
    <x v="21"/>
  </r>
  <r>
    <x v="3"/>
    <x v="5"/>
    <x v="21"/>
  </r>
  <r>
    <x v="3"/>
    <x v="5"/>
    <x v="21"/>
  </r>
  <r>
    <x v="3"/>
    <x v="5"/>
    <x v="21"/>
  </r>
  <r>
    <x v="3"/>
    <x v="5"/>
    <x v="21"/>
  </r>
  <r>
    <x v="3"/>
    <x v="5"/>
    <x v="21"/>
  </r>
  <r>
    <x v="3"/>
    <x v="5"/>
    <x v="21"/>
  </r>
  <r>
    <x v="4"/>
    <x v="5"/>
    <x v="21"/>
  </r>
  <r>
    <x v="0"/>
    <x v="1"/>
    <x v="1"/>
  </r>
  <r>
    <x v="0"/>
    <x v="3"/>
    <x v="4"/>
  </r>
  <r>
    <x v="3"/>
    <x v="5"/>
    <x v="21"/>
  </r>
  <r>
    <x v="2"/>
    <x v="4"/>
    <x v="22"/>
  </r>
  <r>
    <x v="9"/>
    <x v="5"/>
    <x v="15"/>
  </r>
  <r>
    <x v="9"/>
    <x v="5"/>
    <x v="13"/>
  </r>
  <r>
    <x v="9"/>
    <x v="5"/>
    <x v="17"/>
  </r>
  <r>
    <x v="9"/>
    <x v="5"/>
    <x v="17"/>
  </r>
  <r>
    <x v="9"/>
    <x v="5"/>
    <x v="17"/>
  </r>
  <r>
    <x v="9"/>
    <x v="5"/>
    <x v="21"/>
  </r>
  <r>
    <x v="9"/>
    <x v="5"/>
    <x v="21"/>
  </r>
  <r>
    <x v="10"/>
    <x v="3"/>
    <x v="4"/>
  </r>
  <r>
    <x v="9"/>
    <x v="3"/>
    <x v="4"/>
  </r>
  <r>
    <x v="2"/>
    <x v="1"/>
    <x v="1"/>
  </r>
  <r>
    <x v="1"/>
    <x v="0"/>
    <x v="6"/>
  </r>
  <r>
    <x v="1"/>
    <x v="0"/>
    <x v="2"/>
  </r>
  <r>
    <x v="0"/>
    <x v="1"/>
    <x v="1"/>
  </r>
  <r>
    <x v="0"/>
    <x v="1"/>
    <x v="1"/>
  </r>
  <r>
    <x v="0"/>
    <x v="5"/>
    <x v="23"/>
  </r>
  <r>
    <x v="1"/>
    <x v="1"/>
    <x v="1"/>
  </r>
  <r>
    <x v="3"/>
    <x v="0"/>
    <x v="24"/>
  </r>
  <r>
    <x v="0"/>
    <x v="3"/>
    <x v="4"/>
  </r>
  <r>
    <x v="11"/>
    <x v="0"/>
    <x v="24"/>
  </r>
  <r>
    <x v="0"/>
    <x v="0"/>
    <x v="24"/>
  </r>
  <r>
    <x v="2"/>
    <x v="0"/>
    <x v="24"/>
  </r>
  <r>
    <x v="2"/>
    <x v="3"/>
    <x v="4"/>
  </r>
  <r>
    <x v="0"/>
    <x v="3"/>
    <x v="4"/>
  </r>
  <r>
    <x v="0"/>
    <x v="3"/>
    <x v="4"/>
  </r>
  <r>
    <x v="0"/>
    <x v="3"/>
    <x v="4"/>
  </r>
  <r>
    <x v="0"/>
    <x v="1"/>
    <x v="1"/>
  </r>
  <r>
    <x v="1"/>
    <x v="1"/>
    <x v="1"/>
  </r>
  <r>
    <x v="1"/>
    <x v="1"/>
    <x v="1"/>
  </r>
  <r>
    <x v="3"/>
    <x v="5"/>
    <x v="25"/>
  </r>
  <r>
    <x v="3"/>
    <x v="5"/>
    <x v="25"/>
  </r>
  <r>
    <x v="0"/>
    <x v="5"/>
    <x v="25"/>
  </r>
  <r>
    <x v="3"/>
    <x v="5"/>
    <x v="25"/>
  </r>
  <r>
    <x v="0"/>
    <x v="5"/>
    <x v="25"/>
  </r>
  <r>
    <x v="3"/>
    <x v="5"/>
    <x v="25"/>
  </r>
  <r>
    <x v="3"/>
    <x v="5"/>
    <x v="23"/>
  </r>
  <r>
    <x v="3"/>
    <x v="5"/>
    <x v="23"/>
  </r>
  <r>
    <x v="3"/>
    <x v="5"/>
    <x v="26"/>
  </r>
  <r>
    <x v="3"/>
    <x v="5"/>
    <x v="26"/>
  </r>
  <r>
    <x v="3"/>
    <x v="5"/>
    <x v="21"/>
  </r>
  <r>
    <x v="3"/>
    <x v="5"/>
    <x v="26"/>
  </r>
  <r>
    <x v="3"/>
    <x v="5"/>
    <x v="26"/>
  </r>
  <r>
    <x v="3"/>
    <x v="5"/>
    <x v="26"/>
  </r>
  <r>
    <x v="3"/>
    <x v="5"/>
    <x v="26"/>
  </r>
  <r>
    <x v="3"/>
    <x v="5"/>
    <x v="26"/>
  </r>
  <r>
    <x v="3"/>
    <x v="5"/>
    <x v="26"/>
  </r>
  <r>
    <x v="0"/>
    <x v="5"/>
    <x v="21"/>
  </r>
  <r>
    <x v="3"/>
    <x v="5"/>
    <x v="26"/>
  </r>
  <r>
    <x v="3"/>
    <x v="5"/>
    <x v="26"/>
  </r>
  <r>
    <x v="3"/>
    <x v="5"/>
    <x v="26"/>
  </r>
  <r>
    <x v="3"/>
    <x v="5"/>
    <x v="26"/>
  </r>
  <r>
    <x v="3"/>
    <x v="5"/>
    <x v="26"/>
  </r>
  <r>
    <x v="3"/>
    <x v="5"/>
    <x v="26"/>
  </r>
  <r>
    <x v="4"/>
    <x v="5"/>
    <x v="26"/>
  </r>
  <r>
    <x v="4"/>
    <x v="5"/>
    <x v="26"/>
  </r>
  <r>
    <x v="3"/>
    <x v="5"/>
    <x v="26"/>
  </r>
  <r>
    <x v="3"/>
    <x v="5"/>
    <x v="26"/>
  </r>
  <r>
    <x v="3"/>
    <x v="5"/>
    <x v="26"/>
  </r>
  <r>
    <x v="0"/>
    <x v="0"/>
    <x v="24"/>
  </r>
  <r>
    <x v="0"/>
    <x v="2"/>
    <x v="3"/>
  </r>
  <r>
    <x v="3"/>
    <x v="5"/>
    <x v="23"/>
  </r>
  <r>
    <x v="3"/>
    <x v="5"/>
    <x v="26"/>
  </r>
  <r>
    <x v="3"/>
    <x v="5"/>
    <x v="26"/>
  </r>
  <r>
    <x v="3"/>
    <x v="5"/>
    <x v="26"/>
  </r>
  <r>
    <x v="3"/>
    <x v="5"/>
    <x v="23"/>
  </r>
  <r>
    <x v="3"/>
    <x v="5"/>
    <x v="26"/>
  </r>
  <r>
    <x v="0"/>
    <x v="0"/>
    <x v="24"/>
  </r>
  <r>
    <x v="7"/>
    <x v="5"/>
    <x v="25"/>
  </r>
  <r>
    <x v="12"/>
    <x v="0"/>
    <x v="24"/>
  </r>
  <r>
    <x v="3"/>
    <x v="5"/>
    <x v="26"/>
  </r>
  <r>
    <x v="3"/>
    <x v="5"/>
    <x v="23"/>
  </r>
  <r>
    <x v="13"/>
    <x v="0"/>
    <x v="2"/>
  </r>
  <r>
    <x v="13"/>
    <x v="0"/>
    <x v="2"/>
  </r>
  <r>
    <x v="13"/>
    <x v="0"/>
    <x v="2"/>
  </r>
  <r>
    <x v="14"/>
    <x v="5"/>
    <x v="21"/>
  </r>
  <r>
    <x v="14"/>
    <x v="1"/>
    <x v="1"/>
  </r>
  <r>
    <x v="9"/>
    <x v="5"/>
    <x v="21"/>
  </r>
  <r>
    <x v="10"/>
    <x v="2"/>
    <x v="3"/>
  </r>
  <r>
    <x v="10"/>
    <x v="0"/>
    <x v="24"/>
  </r>
  <r>
    <x v="10"/>
    <x v="0"/>
    <x v="24"/>
  </r>
  <r>
    <x v="10"/>
    <x v="0"/>
    <x v="14"/>
  </r>
  <r>
    <x v="9"/>
    <x v="5"/>
    <x v="20"/>
  </r>
  <r>
    <x v="9"/>
    <x v="5"/>
    <x v="15"/>
  </r>
  <r>
    <x v="9"/>
    <x v="5"/>
    <x v="19"/>
  </r>
  <r>
    <x v="9"/>
    <x v="5"/>
    <x v="17"/>
  </r>
  <r>
    <x v="9"/>
    <x v="5"/>
    <x v="15"/>
  </r>
  <r>
    <x v="9"/>
    <x v="5"/>
    <x v="21"/>
  </r>
  <r>
    <x v="10"/>
    <x v="1"/>
    <x v="1"/>
  </r>
  <r>
    <x v="10"/>
    <x v="3"/>
    <x v="4"/>
  </r>
  <r>
    <x v="10"/>
    <x v="0"/>
    <x v="24"/>
  </r>
  <r>
    <x v="7"/>
    <x v="0"/>
    <x v="14"/>
  </r>
  <r>
    <x v="10"/>
    <x v="1"/>
    <x v="1"/>
  </r>
  <r>
    <x v="9"/>
    <x v="5"/>
    <x v="20"/>
  </r>
  <r>
    <x v="10"/>
    <x v="0"/>
    <x v="6"/>
  </r>
  <r>
    <x v="13"/>
    <x v="5"/>
    <x v="17"/>
  </r>
  <r>
    <x v="10"/>
    <x v="4"/>
    <x v="16"/>
  </r>
  <r>
    <x v="13"/>
    <x v="5"/>
    <x v="17"/>
  </r>
  <r>
    <x v="10"/>
    <x v="0"/>
    <x v="24"/>
  </r>
  <r>
    <x v="7"/>
    <x v="5"/>
    <x v="21"/>
  </r>
  <r>
    <x v="9"/>
    <x v="5"/>
    <x v="25"/>
  </r>
  <r>
    <x v="13"/>
    <x v="5"/>
    <x v="21"/>
  </r>
  <r>
    <x v="10"/>
    <x v="0"/>
    <x v="24"/>
  </r>
  <r>
    <x v="10"/>
    <x v="0"/>
    <x v="5"/>
  </r>
  <r>
    <x v="9"/>
    <x v="5"/>
    <x v="21"/>
  </r>
  <r>
    <x v="7"/>
    <x v="5"/>
    <x v="21"/>
  </r>
  <r>
    <x v="9"/>
    <x v="5"/>
    <x v="21"/>
  </r>
  <r>
    <x v="9"/>
    <x v="5"/>
    <x v="21"/>
  </r>
  <r>
    <x v="7"/>
    <x v="5"/>
    <x v="21"/>
  </r>
  <r>
    <x v="9"/>
    <x v="5"/>
    <x v="21"/>
  </r>
  <r>
    <x v="9"/>
    <x v="5"/>
    <x v="21"/>
  </r>
  <r>
    <x v="10"/>
    <x v="4"/>
    <x v="27"/>
  </r>
  <r>
    <x v="10"/>
    <x v="0"/>
    <x v="24"/>
  </r>
  <r>
    <x v="9"/>
    <x v="5"/>
    <x v="26"/>
  </r>
  <r>
    <x v="9"/>
    <x v="5"/>
    <x v="21"/>
  </r>
  <r>
    <x v="9"/>
    <x v="5"/>
    <x v="21"/>
  </r>
  <r>
    <x v="10"/>
    <x v="0"/>
    <x v="14"/>
  </r>
  <r>
    <x v="7"/>
    <x v="5"/>
    <x v="21"/>
  </r>
  <r>
    <x v="7"/>
    <x v="5"/>
    <x v="21"/>
  </r>
  <r>
    <x v="9"/>
    <x v="5"/>
    <x v="21"/>
  </r>
  <r>
    <x v="9"/>
    <x v="5"/>
    <x v="21"/>
  </r>
  <r>
    <x v="10"/>
    <x v="1"/>
    <x v="1"/>
  </r>
  <r>
    <x v="10"/>
    <x v="1"/>
    <x v="1"/>
  </r>
  <r>
    <x v="9"/>
    <x v="5"/>
    <x v="26"/>
  </r>
  <r>
    <x v="9"/>
    <x v="5"/>
    <x v="21"/>
  </r>
  <r>
    <x v="9"/>
    <x v="5"/>
    <x v="21"/>
  </r>
  <r>
    <x v="9"/>
    <x v="5"/>
    <x v="21"/>
  </r>
  <r>
    <x v="9"/>
    <x v="5"/>
    <x v="21"/>
  </r>
  <r>
    <x v="9"/>
    <x v="5"/>
    <x v="21"/>
  </r>
  <r>
    <x v="9"/>
    <x v="5"/>
    <x v="21"/>
  </r>
  <r>
    <x v="9"/>
    <x v="5"/>
    <x v="21"/>
  </r>
  <r>
    <x v="9"/>
    <x v="5"/>
    <x v="21"/>
  </r>
  <r>
    <x v="10"/>
    <x v="1"/>
    <x v="1"/>
  </r>
  <r>
    <x v="13"/>
    <x v="3"/>
    <x v="4"/>
  </r>
  <r>
    <x v="10"/>
    <x v="0"/>
    <x v="7"/>
  </r>
  <r>
    <x v="10"/>
    <x v="5"/>
    <x v="17"/>
  </r>
  <r>
    <x v="10"/>
    <x v="0"/>
    <x v="5"/>
  </r>
  <r>
    <x v="10"/>
    <x v="0"/>
    <x v="14"/>
  </r>
  <r>
    <x v="10"/>
    <x v="0"/>
    <x v="14"/>
  </r>
  <r>
    <x v="9"/>
    <x v="5"/>
    <x v="25"/>
  </r>
  <r>
    <x v="10"/>
    <x v="1"/>
    <x v="1"/>
  </r>
  <r>
    <x v="9"/>
    <x v="5"/>
    <x v="26"/>
  </r>
  <r>
    <x v="9"/>
    <x v="5"/>
    <x v="26"/>
  </r>
  <r>
    <x v="9"/>
    <x v="5"/>
    <x v="18"/>
  </r>
  <r>
    <x v="9"/>
    <x v="5"/>
    <x v="18"/>
  </r>
  <r>
    <x v="14"/>
    <x v="1"/>
    <x v="1"/>
  </r>
  <r>
    <x v="10"/>
    <x v="5"/>
    <x v="23"/>
  </r>
  <r>
    <x v="9"/>
    <x v="5"/>
    <x v="21"/>
  </r>
  <r>
    <x v="9"/>
    <x v="5"/>
    <x v="21"/>
  </r>
  <r>
    <x v="9"/>
    <x v="5"/>
    <x v="21"/>
  </r>
  <r>
    <x v="9"/>
    <x v="5"/>
    <x v="23"/>
  </r>
  <r>
    <x v="10"/>
    <x v="0"/>
    <x v="14"/>
  </r>
  <r>
    <x v="9"/>
    <x v="5"/>
    <x v="15"/>
  </r>
  <r>
    <x v="10"/>
    <x v="4"/>
    <x v="28"/>
  </r>
  <r>
    <x v="9"/>
    <x v="5"/>
    <x v="21"/>
  </r>
  <r>
    <x v="13"/>
    <x v="5"/>
    <x v="21"/>
  </r>
  <r>
    <x v="9"/>
    <x v="5"/>
    <x v="21"/>
  </r>
  <r>
    <x v="9"/>
    <x v="5"/>
    <x v="21"/>
  </r>
  <r>
    <x v="9"/>
    <x v="5"/>
    <x v="21"/>
  </r>
  <r>
    <x v="10"/>
    <x v="5"/>
    <x v="21"/>
  </r>
  <r>
    <x v="9"/>
    <x v="5"/>
    <x v="21"/>
  </r>
  <r>
    <x v="10"/>
    <x v="5"/>
    <x v="17"/>
  </r>
  <r>
    <x v="2"/>
    <x v="0"/>
    <x v="24"/>
  </r>
  <r>
    <x v="10"/>
    <x v="0"/>
    <x v="14"/>
  </r>
  <r>
    <x v="10"/>
    <x v="0"/>
    <x v="14"/>
  </r>
  <r>
    <x v="10"/>
    <x v="0"/>
    <x v="14"/>
  </r>
  <r>
    <x v="9"/>
    <x v="5"/>
    <x v="25"/>
  </r>
  <r>
    <x v="10"/>
    <x v="1"/>
    <x v="1"/>
  </r>
  <r>
    <x v="10"/>
    <x v="1"/>
    <x v="1"/>
  </r>
  <r>
    <x v="2"/>
    <x v="1"/>
    <x v="1"/>
  </r>
  <r>
    <x v="10"/>
    <x v="1"/>
    <x v="1"/>
  </r>
  <r>
    <x v="9"/>
    <x v="5"/>
    <x v="20"/>
  </r>
  <r>
    <x v="9"/>
    <x v="5"/>
    <x v="20"/>
  </r>
  <r>
    <x v="10"/>
    <x v="5"/>
    <x v="21"/>
  </r>
  <r>
    <x v="9"/>
    <x v="5"/>
    <x v="15"/>
  </r>
  <r>
    <x v="2"/>
    <x v="1"/>
    <x v="1"/>
  </r>
  <r>
    <x v="7"/>
    <x v="1"/>
    <x v="1"/>
  </r>
  <r>
    <x v="9"/>
    <x v="5"/>
    <x v="13"/>
  </r>
  <r>
    <x v="9"/>
    <x v="5"/>
    <x v="13"/>
  </r>
  <r>
    <x v="9"/>
    <x v="5"/>
    <x v="13"/>
  </r>
  <r>
    <x v="9"/>
    <x v="5"/>
    <x v="26"/>
  </r>
  <r>
    <x v="13"/>
    <x v="5"/>
    <x v="26"/>
  </r>
  <r>
    <x v="9"/>
    <x v="5"/>
    <x v="25"/>
  </r>
  <r>
    <x v="13"/>
    <x v="5"/>
    <x v="17"/>
  </r>
  <r>
    <x v="9"/>
    <x v="5"/>
    <x v="15"/>
  </r>
  <r>
    <x v="2"/>
    <x v="1"/>
    <x v="1"/>
  </r>
  <r>
    <x v="9"/>
    <x v="5"/>
    <x v="13"/>
  </r>
  <r>
    <x v="9"/>
    <x v="5"/>
    <x v="25"/>
  </r>
  <r>
    <x v="10"/>
    <x v="0"/>
    <x v="14"/>
  </r>
  <r>
    <x v="14"/>
    <x v="0"/>
    <x v="14"/>
  </r>
  <r>
    <x v="10"/>
    <x v="5"/>
    <x v="17"/>
  </r>
  <r>
    <x v="9"/>
    <x v="5"/>
    <x v="23"/>
  </r>
  <r>
    <x v="15"/>
    <x v="5"/>
    <x v="25"/>
  </r>
  <r>
    <x v="9"/>
    <x v="5"/>
    <x v="21"/>
  </r>
  <r>
    <x v="9"/>
    <x v="5"/>
    <x v="21"/>
  </r>
  <r>
    <x v="10"/>
    <x v="0"/>
    <x v="6"/>
  </r>
  <r>
    <x v="12"/>
    <x v="0"/>
    <x v="14"/>
  </r>
  <r>
    <x v="10"/>
    <x v="0"/>
    <x v="5"/>
  </r>
  <r>
    <x v="3"/>
    <x v="0"/>
    <x v="5"/>
  </r>
  <r>
    <x v="3"/>
    <x v="5"/>
    <x v="21"/>
  </r>
  <r>
    <x v="16"/>
    <x v="0"/>
    <x v="14"/>
  </r>
  <r>
    <x v="13"/>
    <x v="5"/>
    <x v="17"/>
  </r>
  <r>
    <x v="13"/>
    <x v="5"/>
    <x v="17"/>
  </r>
  <r>
    <x v="9"/>
    <x v="5"/>
    <x v="17"/>
  </r>
  <r>
    <x v="17"/>
    <x v="1"/>
    <x v="1"/>
  </r>
  <r>
    <x v="17"/>
    <x v="1"/>
    <x v="1"/>
  </r>
  <r>
    <x v="13"/>
    <x v="5"/>
    <x v="21"/>
  </r>
  <r>
    <x v="9"/>
    <x v="5"/>
    <x v="21"/>
  </r>
  <r>
    <x v="16"/>
    <x v="5"/>
    <x v="21"/>
  </r>
  <r>
    <x v="13"/>
    <x v="5"/>
    <x v="21"/>
  </r>
  <r>
    <x v="13"/>
    <x v="5"/>
    <x v="21"/>
  </r>
  <r>
    <x v="15"/>
    <x v="5"/>
    <x v="21"/>
  </r>
  <r>
    <x v="13"/>
    <x v="5"/>
    <x v="21"/>
  </r>
  <r>
    <x v="18"/>
    <x v="5"/>
    <x v="15"/>
  </r>
  <r>
    <x v="18"/>
    <x v="5"/>
    <x v="15"/>
  </r>
  <r>
    <x v="18"/>
    <x v="5"/>
    <x v="15"/>
  </r>
  <r>
    <x v="18"/>
    <x v="5"/>
    <x v="21"/>
  </r>
  <r>
    <x v="18"/>
    <x v="5"/>
    <x v="21"/>
  </r>
  <r>
    <x v="18"/>
    <x v="5"/>
    <x v="21"/>
  </r>
  <r>
    <x v="18"/>
    <x v="5"/>
    <x v="21"/>
  </r>
  <r>
    <x v="18"/>
    <x v="5"/>
    <x v="21"/>
  </r>
  <r>
    <x v="19"/>
    <x v="5"/>
    <x v="21"/>
  </r>
  <r>
    <x v="18"/>
    <x v="5"/>
    <x v="21"/>
  </r>
  <r>
    <x v="18"/>
    <x v="5"/>
    <x v="21"/>
  </r>
  <r>
    <x v="7"/>
    <x v="5"/>
    <x v="21"/>
  </r>
  <r>
    <x v="18"/>
    <x v="5"/>
    <x v="13"/>
  </r>
  <r>
    <x v="18"/>
    <x v="5"/>
    <x v="26"/>
  </r>
  <r>
    <x v="18"/>
    <x v="5"/>
    <x v="26"/>
  </r>
  <r>
    <x v="18"/>
    <x v="5"/>
    <x v="26"/>
  </r>
  <r>
    <x v="18"/>
    <x v="5"/>
    <x v="17"/>
  </r>
  <r>
    <x v="18"/>
    <x v="5"/>
    <x v="17"/>
  </r>
  <r>
    <x v="18"/>
    <x v="5"/>
    <x v="17"/>
  </r>
  <r>
    <x v="18"/>
    <x v="5"/>
    <x v="17"/>
  </r>
  <r>
    <x v="18"/>
    <x v="5"/>
    <x v="17"/>
  </r>
  <r>
    <x v="18"/>
    <x v="5"/>
    <x v="17"/>
  </r>
  <r>
    <x v="18"/>
    <x v="5"/>
    <x v="17"/>
  </r>
  <r>
    <x v="18"/>
    <x v="0"/>
    <x v="24"/>
  </r>
  <r>
    <x v="18"/>
    <x v="0"/>
    <x v="14"/>
  </r>
  <r>
    <x v="2"/>
    <x v="1"/>
    <x v="1"/>
  </r>
  <r>
    <x v="18"/>
    <x v="1"/>
    <x v="1"/>
  </r>
  <r>
    <x v="20"/>
    <x v="5"/>
    <x v="21"/>
  </r>
  <r>
    <x v="18"/>
    <x v="1"/>
    <x v="1"/>
  </r>
  <r>
    <x v="18"/>
    <x v="1"/>
    <x v="1"/>
  </r>
  <r>
    <x v="18"/>
    <x v="5"/>
    <x v="17"/>
  </r>
  <r>
    <x v="21"/>
    <x v="5"/>
    <x v="17"/>
  </r>
  <r>
    <x v="21"/>
    <x v="5"/>
    <x v="15"/>
  </r>
  <r>
    <x v="21"/>
    <x v="5"/>
    <x v="15"/>
  </r>
  <r>
    <x v="18"/>
    <x v="5"/>
    <x v="15"/>
  </r>
  <r>
    <x v="18"/>
    <x v="5"/>
    <x v="19"/>
  </r>
  <r>
    <x v="21"/>
    <x v="5"/>
    <x v="13"/>
  </r>
  <r>
    <x v="21"/>
    <x v="5"/>
    <x v="13"/>
  </r>
  <r>
    <x v="21"/>
    <x v="5"/>
    <x v="13"/>
  </r>
  <r>
    <x v="21"/>
    <x v="5"/>
    <x v="13"/>
  </r>
  <r>
    <x v="21"/>
    <x v="5"/>
    <x v="18"/>
  </r>
  <r>
    <x v="18"/>
    <x v="5"/>
    <x v="18"/>
  </r>
  <r>
    <x v="7"/>
    <x v="5"/>
    <x v="18"/>
  </r>
  <r>
    <x v="21"/>
    <x v="3"/>
    <x v="4"/>
  </r>
  <r>
    <x v="21"/>
    <x v="3"/>
    <x v="4"/>
  </r>
  <r>
    <x v="22"/>
    <x v="4"/>
    <x v="8"/>
  </r>
  <r>
    <x v="21"/>
    <x v="0"/>
    <x v="24"/>
  </r>
  <r>
    <x v="18"/>
    <x v="0"/>
    <x v="14"/>
  </r>
  <r>
    <x v="21"/>
    <x v="5"/>
    <x v="25"/>
  </r>
  <r>
    <x v="21"/>
    <x v="5"/>
    <x v="25"/>
  </r>
  <r>
    <x v="17"/>
    <x v="1"/>
    <x v="1"/>
  </r>
  <r>
    <x v="21"/>
    <x v="1"/>
    <x v="1"/>
  </r>
  <r>
    <x v="17"/>
    <x v="1"/>
    <x v="1"/>
  </r>
  <r>
    <x v="21"/>
    <x v="1"/>
    <x v="1"/>
  </r>
  <r>
    <x v="7"/>
    <x v="1"/>
    <x v="1"/>
  </r>
  <r>
    <x v="21"/>
    <x v="1"/>
    <x v="1"/>
  </r>
  <r>
    <x v="21"/>
    <x v="2"/>
    <x v="3"/>
  </r>
  <r>
    <x v="18"/>
    <x v="5"/>
    <x v="23"/>
  </r>
  <r>
    <x v="18"/>
    <x v="5"/>
    <x v="23"/>
  </r>
  <r>
    <x v="21"/>
    <x v="5"/>
    <x v="23"/>
  </r>
  <r>
    <x v="21"/>
    <x v="5"/>
    <x v="23"/>
  </r>
  <r>
    <x v="21"/>
    <x v="5"/>
    <x v="23"/>
  </r>
  <r>
    <x v="21"/>
    <x v="5"/>
    <x v="23"/>
  </r>
  <r>
    <x v="21"/>
    <x v="5"/>
    <x v="21"/>
  </r>
  <r>
    <x v="18"/>
    <x v="1"/>
    <x v="1"/>
  </r>
  <r>
    <x v="21"/>
    <x v="1"/>
    <x v="1"/>
  </r>
  <r>
    <x v="18"/>
    <x v="5"/>
    <x v="20"/>
  </r>
  <r>
    <x v="23"/>
    <x v="5"/>
    <x v="23"/>
  </r>
  <r>
    <x v="24"/>
    <x v="1"/>
    <x v="1"/>
  </r>
  <r>
    <x v="25"/>
    <x v="6"/>
    <x v="29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94"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1"/>
    <x v="0"/>
    <x v="1"/>
    <x v="1"/>
  </r>
  <r>
    <x v="0"/>
    <x v="0"/>
    <x v="0"/>
    <x v="0"/>
    <x v="0"/>
    <x v="0"/>
    <x v="0"/>
    <x v="1"/>
  </r>
  <r>
    <x v="0"/>
    <x v="0"/>
    <x v="0"/>
    <x v="0"/>
    <x v="1"/>
    <x v="0"/>
    <x v="1"/>
    <x v="1"/>
  </r>
  <r>
    <x v="1"/>
    <x v="1"/>
    <x v="0"/>
    <x v="1"/>
    <x v="1"/>
    <x v="0"/>
    <x v="2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2"/>
    <x v="0"/>
    <x v="3"/>
    <x v="1"/>
  </r>
  <r>
    <x v="0"/>
    <x v="0"/>
    <x v="0"/>
    <x v="0"/>
    <x v="2"/>
    <x v="0"/>
    <x v="3"/>
    <x v="1"/>
  </r>
  <r>
    <x v="0"/>
    <x v="0"/>
    <x v="0"/>
    <x v="0"/>
    <x v="2"/>
    <x v="0"/>
    <x v="3"/>
    <x v="1"/>
  </r>
  <r>
    <x v="0"/>
    <x v="0"/>
    <x v="0"/>
    <x v="0"/>
    <x v="2"/>
    <x v="0"/>
    <x v="3"/>
    <x v="1"/>
  </r>
  <r>
    <x v="0"/>
    <x v="0"/>
    <x v="0"/>
    <x v="0"/>
    <x v="1"/>
    <x v="0"/>
    <x v="1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1"/>
    <x v="1"/>
    <x v="0"/>
    <x v="1"/>
    <x v="1"/>
    <x v="0"/>
    <x v="2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1"/>
    <x v="0"/>
    <x v="1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1"/>
    <x v="1"/>
    <x v="0"/>
    <x v="1"/>
    <x v="0"/>
    <x v="0"/>
    <x v="5"/>
    <x v="3"/>
  </r>
  <r>
    <x v="0"/>
    <x v="0"/>
    <x v="0"/>
    <x v="0"/>
    <x v="0"/>
    <x v="0"/>
    <x v="0"/>
    <x v="1"/>
  </r>
  <r>
    <x v="0"/>
    <x v="0"/>
    <x v="0"/>
    <x v="0"/>
    <x v="0"/>
    <x v="0"/>
    <x v="0"/>
    <x v="3"/>
  </r>
  <r>
    <x v="1"/>
    <x v="1"/>
    <x v="0"/>
    <x v="1"/>
    <x v="1"/>
    <x v="0"/>
    <x v="2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0"/>
    <x v="0"/>
    <x v="0"/>
    <x v="4"/>
  </r>
  <r>
    <x v="0"/>
    <x v="0"/>
    <x v="0"/>
    <x v="0"/>
    <x v="4"/>
    <x v="0"/>
    <x v="6"/>
    <x v="4"/>
  </r>
  <r>
    <x v="0"/>
    <x v="0"/>
    <x v="0"/>
    <x v="0"/>
    <x v="0"/>
    <x v="0"/>
    <x v="0"/>
    <x v="4"/>
  </r>
  <r>
    <x v="0"/>
    <x v="0"/>
    <x v="0"/>
    <x v="0"/>
    <x v="0"/>
    <x v="0"/>
    <x v="0"/>
    <x v="4"/>
  </r>
  <r>
    <x v="0"/>
    <x v="0"/>
    <x v="0"/>
    <x v="0"/>
    <x v="0"/>
    <x v="0"/>
    <x v="0"/>
    <x v="4"/>
  </r>
  <r>
    <x v="1"/>
    <x v="1"/>
    <x v="0"/>
    <x v="1"/>
    <x v="1"/>
    <x v="0"/>
    <x v="2"/>
    <x v="0"/>
  </r>
  <r>
    <x v="0"/>
    <x v="0"/>
    <x v="0"/>
    <x v="0"/>
    <x v="0"/>
    <x v="0"/>
    <x v="0"/>
    <x v="0"/>
  </r>
  <r>
    <x v="1"/>
    <x v="1"/>
    <x v="0"/>
    <x v="1"/>
    <x v="0"/>
    <x v="0"/>
    <x v="5"/>
    <x v="3"/>
  </r>
  <r>
    <x v="0"/>
    <x v="0"/>
    <x v="0"/>
    <x v="0"/>
    <x v="0"/>
    <x v="0"/>
    <x v="0"/>
    <x v="5"/>
  </r>
  <r>
    <x v="0"/>
    <x v="0"/>
    <x v="0"/>
    <x v="0"/>
    <x v="2"/>
    <x v="0"/>
    <x v="3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3"/>
  </r>
  <r>
    <x v="0"/>
    <x v="0"/>
    <x v="0"/>
    <x v="0"/>
    <x v="1"/>
    <x v="0"/>
    <x v="1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3"/>
  </r>
  <r>
    <x v="1"/>
    <x v="1"/>
    <x v="0"/>
    <x v="1"/>
    <x v="1"/>
    <x v="0"/>
    <x v="2"/>
    <x v="0"/>
  </r>
  <r>
    <x v="1"/>
    <x v="1"/>
    <x v="0"/>
    <x v="1"/>
    <x v="1"/>
    <x v="0"/>
    <x v="2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2"/>
    <x v="0"/>
    <x v="3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5"/>
  </r>
  <r>
    <x v="0"/>
    <x v="0"/>
    <x v="0"/>
    <x v="0"/>
    <x v="0"/>
    <x v="0"/>
    <x v="0"/>
    <x v="0"/>
  </r>
  <r>
    <x v="0"/>
    <x v="0"/>
    <x v="0"/>
    <x v="0"/>
    <x v="2"/>
    <x v="0"/>
    <x v="3"/>
    <x v="0"/>
  </r>
  <r>
    <x v="0"/>
    <x v="0"/>
    <x v="0"/>
    <x v="0"/>
    <x v="0"/>
    <x v="0"/>
    <x v="0"/>
    <x v="3"/>
  </r>
  <r>
    <x v="0"/>
    <x v="0"/>
    <x v="0"/>
    <x v="0"/>
    <x v="1"/>
    <x v="0"/>
    <x v="1"/>
    <x v="1"/>
  </r>
  <r>
    <x v="0"/>
    <x v="0"/>
    <x v="0"/>
    <x v="0"/>
    <x v="0"/>
    <x v="0"/>
    <x v="0"/>
    <x v="4"/>
  </r>
  <r>
    <x v="0"/>
    <x v="0"/>
    <x v="0"/>
    <x v="0"/>
    <x v="1"/>
    <x v="0"/>
    <x v="1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1"/>
    <x v="1"/>
    <x v="0"/>
    <x v="1"/>
    <x v="1"/>
    <x v="0"/>
    <x v="2"/>
    <x v="1"/>
  </r>
  <r>
    <x v="0"/>
    <x v="0"/>
    <x v="0"/>
    <x v="0"/>
    <x v="1"/>
    <x v="0"/>
    <x v="1"/>
    <x v="1"/>
  </r>
  <r>
    <x v="0"/>
    <x v="0"/>
    <x v="0"/>
    <x v="0"/>
    <x v="2"/>
    <x v="0"/>
    <x v="3"/>
    <x v="0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2"/>
    <x v="1"/>
    <x v="2"/>
    <x v="3"/>
    <x v="0"/>
    <x v="7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4"/>
    <x v="0"/>
    <x v="6"/>
    <x v="5"/>
  </r>
  <r>
    <x v="0"/>
    <x v="0"/>
    <x v="0"/>
    <x v="0"/>
    <x v="4"/>
    <x v="0"/>
    <x v="6"/>
    <x v="5"/>
  </r>
  <r>
    <x v="0"/>
    <x v="0"/>
    <x v="0"/>
    <x v="0"/>
    <x v="4"/>
    <x v="0"/>
    <x v="6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1"/>
    <x v="0"/>
    <x v="3"/>
    <x v="0"/>
    <x v="8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1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1"/>
    <x v="0"/>
    <x v="1"/>
    <x v="5"/>
  </r>
  <r>
    <x v="0"/>
    <x v="0"/>
    <x v="0"/>
    <x v="0"/>
    <x v="1"/>
    <x v="0"/>
    <x v="1"/>
    <x v="5"/>
  </r>
  <r>
    <x v="0"/>
    <x v="0"/>
    <x v="0"/>
    <x v="0"/>
    <x v="1"/>
    <x v="0"/>
    <x v="1"/>
    <x v="5"/>
  </r>
  <r>
    <x v="0"/>
    <x v="0"/>
    <x v="0"/>
    <x v="0"/>
    <x v="1"/>
    <x v="0"/>
    <x v="1"/>
    <x v="3"/>
  </r>
  <r>
    <x v="0"/>
    <x v="0"/>
    <x v="0"/>
    <x v="0"/>
    <x v="1"/>
    <x v="0"/>
    <x v="1"/>
    <x v="5"/>
  </r>
  <r>
    <x v="0"/>
    <x v="0"/>
    <x v="0"/>
    <x v="0"/>
    <x v="1"/>
    <x v="0"/>
    <x v="1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0"/>
  </r>
  <r>
    <x v="0"/>
    <x v="0"/>
    <x v="0"/>
    <x v="0"/>
    <x v="2"/>
    <x v="0"/>
    <x v="3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0"/>
    <x v="0"/>
    <x v="0"/>
    <x v="1"/>
  </r>
  <r>
    <x v="0"/>
    <x v="0"/>
    <x v="0"/>
    <x v="0"/>
    <x v="0"/>
    <x v="0"/>
    <x v="0"/>
    <x v="3"/>
  </r>
  <r>
    <x v="0"/>
    <x v="0"/>
    <x v="0"/>
    <x v="0"/>
    <x v="2"/>
    <x v="0"/>
    <x v="3"/>
    <x v="5"/>
  </r>
  <r>
    <x v="1"/>
    <x v="1"/>
    <x v="0"/>
    <x v="1"/>
    <x v="1"/>
    <x v="0"/>
    <x v="2"/>
    <x v="4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3"/>
  </r>
  <r>
    <x v="0"/>
    <x v="3"/>
    <x v="0"/>
    <x v="0"/>
    <x v="2"/>
    <x v="0"/>
    <x v="9"/>
    <x v="3"/>
  </r>
  <r>
    <x v="1"/>
    <x v="1"/>
    <x v="0"/>
    <x v="1"/>
    <x v="1"/>
    <x v="0"/>
    <x v="2"/>
    <x v="1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5"/>
  </r>
  <r>
    <x v="0"/>
    <x v="0"/>
    <x v="0"/>
    <x v="0"/>
    <x v="1"/>
    <x v="0"/>
    <x v="1"/>
    <x v="1"/>
  </r>
  <r>
    <x v="0"/>
    <x v="0"/>
    <x v="0"/>
    <x v="0"/>
    <x v="2"/>
    <x v="0"/>
    <x v="3"/>
    <x v="0"/>
  </r>
  <r>
    <x v="0"/>
    <x v="0"/>
    <x v="0"/>
    <x v="0"/>
    <x v="0"/>
    <x v="0"/>
    <x v="0"/>
    <x v="3"/>
  </r>
  <r>
    <x v="0"/>
    <x v="4"/>
    <x v="0"/>
    <x v="3"/>
    <x v="0"/>
    <x v="0"/>
    <x v="11"/>
    <x v="0"/>
  </r>
  <r>
    <x v="0"/>
    <x v="0"/>
    <x v="0"/>
    <x v="0"/>
    <x v="0"/>
    <x v="0"/>
    <x v="0"/>
    <x v="0"/>
  </r>
  <r>
    <x v="1"/>
    <x v="1"/>
    <x v="0"/>
    <x v="1"/>
    <x v="1"/>
    <x v="0"/>
    <x v="2"/>
    <x v="0"/>
  </r>
  <r>
    <x v="1"/>
    <x v="1"/>
    <x v="0"/>
    <x v="1"/>
    <x v="1"/>
    <x v="0"/>
    <x v="2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1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0"/>
  </r>
  <r>
    <x v="0"/>
    <x v="2"/>
    <x v="1"/>
    <x v="2"/>
    <x v="3"/>
    <x v="0"/>
    <x v="7"/>
    <x v="5"/>
  </r>
  <r>
    <x v="1"/>
    <x v="2"/>
    <x v="1"/>
    <x v="2"/>
    <x v="3"/>
    <x v="0"/>
    <x v="12"/>
    <x v="0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3"/>
    <x v="0"/>
    <x v="0"/>
    <x v="3"/>
    <x v="0"/>
    <x v="13"/>
    <x v="0"/>
  </r>
  <r>
    <x v="0"/>
    <x v="3"/>
    <x v="0"/>
    <x v="0"/>
    <x v="3"/>
    <x v="0"/>
    <x v="13"/>
    <x v="0"/>
  </r>
  <r>
    <x v="0"/>
    <x v="3"/>
    <x v="0"/>
    <x v="0"/>
    <x v="3"/>
    <x v="0"/>
    <x v="13"/>
    <x v="0"/>
  </r>
  <r>
    <x v="0"/>
    <x v="3"/>
    <x v="0"/>
    <x v="0"/>
    <x v="1"/>
    <x v="0"/>
    <x v="14"/>
    <x v="5"/>
  </r>
  <r>
    <x v="0"/>
    <x v="3"/>
    <x v="0"/>
    <x v="0"/>
    <x v="1"/>
    <x v="0"/>
    <x v="14"/>
    <x v="1"/>
  </r>
  <r>
    <x v="0"/>
    <x v="3"/>
    <x v="0"/>
    <x v="0"/>
    <x v="2"/>
    <x v="0"/>
    <x v="9"/>
    <x v="5"/>
  </r>
  <r>
    <x v="0"/>
    <x v="3"/>
    <x v="0"/>
    <x v="0"/>
    <x v="0"/>
    <x v="0"/>
    <x v="10"/>
    <x v="2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1"/>
  </r>
  <r>
    <x v="0"/>
    <x v="3"/>
    <x v="0"/>
    <x v="0"/>
    <x v="0"/>
    <x v="0"/>
    <x v="10"/>
    <x v="3"/>
  </r>
  <r>
    <x v="0"/>
    <x v="3"/>
    <x v="0"/>
    <x v="0"/>
    <x v="0"/>
    <x v="0"/>
    <x v="10"/>
    <x v="0"/>
  </r>
  <r>
    <x v="0"/>
    <x v="2"/>
    <x v="1"/>
    <x v="2"/>
    <x v="3"/>
    <x v="0"/>
    <x v="7"/>
    <x v="0"/>
  </r>
  <r>
    <x v="0"/>
    <x v="3"/>
    <x v="0"/>
    <x v="0"/>
    <x v="0"/>
    <x v="0"/>
    <x v="10"/>
    <x v="1"/>
  </r>
  <r>
    <x v="0"/>
    <x v="3"/>
    <x v="0"/>
    <x v="0"/>
    <x v="2"/>
    <x v="0"/>
    <x v="9"/>
    <x v="5"/>
  </r>
  <r>
    <x v="0"/>
    <x v="3"/>
    <x v="0"/>
    <x v="0"/>
    <x v="0"/>
    <x v="0"/>
    <x v="10"/>
    <x v="0"/>
  </r>
  <r>
    <x v="0"/>
    <x v="3"/>
    <x v="0"/>
    <x v="0"/>
    <x v="3"/>
    <x v="0"/>
    <x v="13"/>
    <x v="5"/>
  </r>
  <r>
    <x v="0"/>
    <x v="3"/>
    <x v="0"/>
    <x v="0"/>
    <x v="0"/>
    <x v="0"/>
    <x v="10"/>
    <x v="4"/>
  </r>
  <r>
    <x v="0"/>
    <x v="3"/>
    <x v="0"/>
    <x v="0"/>
    <x v="3"/>
    <x v="0"/>
    <x v="13"/>
    <x v="5"/>
  </r>
  <r>
    <x v="0"/>
    <x v="3"/>
    <x v="0"/>
    <x v="0"/>
    <x v="0"/>
    <x v="0"/>
    <x v="10"/>
    <x v="0"/>
  </r>
  <r>
    <x v="0"/>
    <x v="2"/>
    <x v="1"/>
    <x v="2"/>
    <x v="3"/>
    <x v="0"/>
    <x v="7"/>
    <x v="5"/>
  </r>
  <r>
    <x v="0"/>
    <x v="3"/>
    <x v="0"/>
    <x v="0"/>
    <x v="2"/>
    <x v="0"/>
    <x v="9"/>
    <x v="5"/>
  </r>
  <r>
    <x v="0"/>
    <x v="3"/>
    <x v="0"/>
    <x v="0"/>
    <x v="3"/>
    <x v="0"/>
    <x v="13"/>
    <x v="5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2"/>
    <x v="1"/>
    <x v="2"/>
    <x v="3"/>
    <x v="0"/>
    <x v="7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2"/>
    <x v="1"/>
    <x v="2"/>
    <x v="3"/>
    <x v="0"/>
    <x v="7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4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0"/>
  </r>
  <r>
    <x v="0"/>
    <x v="2"/>
    <x v="1"/>
    <x v="2"/>
    <x v="3"/>
    <x v="0"/>
    <x v="7"/>
    <x v="5"/>
  </r>
  <r>
    <x v="0"/>
    <x v="2"/>
    <x v="1"/>
    <x v="2"/>
    <x v="3"/>
    <x v="0"/>
    <x v="7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1"/>
  </r>
  <r>
    <x v="0"/>
    <x v="3"/>
    <x v="0"/>
    <x v="0"/>
    <x v="0"/>
    <x v="0"/>
    <x v="10"/>
    <x v="1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1"/>
  </r>
  <r>
    <x v="0"/>
    <x v="3"/>
    <x v="0"/>
    <x v="0"/>
    <x v="3"/>
    <x v="0"/>
    <x v="13"/>
    <x v="3"/>
  </r>
  <r>
    <x v="0"/>
    <x v="3"/>
    <x v="0"/>
    <x v="0"/>
    <x v="0"/>
    <x v="0"/>
    <x v="10"/>
    <x v="0"/>
  </r>
  <r>
    <x v="0"/>
    <x v="3"/>
    <x v="0"/>
    <x v="0"/>
    <x v="0"/>
    <x v="0"/>
    <x v="10"/>
    <x v="5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0"/>
    <x v="0"/>
    <x v="10"/>
    <x v="1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1"/>
    <x v="0"/>
    <x v="14"/>
    <x v="1"/>
  </r>
  <r>
    <x v="0"/>
    <x v="3"/>
    <x v="0"/>
    <x v="0"/>
    <x v="0"/>
    <x v="0"/>
    <x v="10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0"/>
    <x v="0"/>
    <x v="10"/>
    <x v="4"/>
  </r>
  <r>
    <x v="0"/>
    <x v="3"/>
    <x v="0"/>
    <x v="0"/>
    <x v="2"/>
    <x v="0"/>
    <x v="9"/>
    <x v="5"/>
  </r>
  <r>
    <x v="0"/>
    <x v="3"/>
    <x v="0"/>
    <x v="0"/>
    <x v="3"/>
    <x v="0"/>
    <x v="13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5"/>
  </r>
  <r>
    <x v="1"/>
    <x v="1"/>
    <x v="0"/>
    <x v="1"/>
    <x v="1"/>
    <x v="0"/>
    <x v="2"/>
    <x v="0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0"/>
    <x v="0"/>
    <x v="10"/>
    <x v="1"/>
  </r>
  <r>
    <x v="0"/>
    <x v="3"/>
    <x v="0"/>
    <x v="0"/>
    <x v="0"/>
    <x v="0"/>
    <x v="10"/>
    <x v="1"/>
  </r>
  <r>
    <x v="1"/>
    <x v="1"/>
    <x v="0"/>
    <x v="1"/>
    <x v="1"/>
    <x v="0"/>
    <x v="2"/>
    <x v="1"/>
  </r>
  <r>
    <x v="0"/>
    <x v="3"/>
    <x v="0"/>
    <x v="0"/>
    <x v="0"/>
    <x v="0"/>
    <x v="10"/>
    <x v="1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5"/>
  </r>
  <r>
    <x v="0"/>
    <x v="3"/>
    <x v="0"/>
    <x v="0"/>
    <x v="2"/>
    <x v="0"/>
    <x v="9"/>
    <x v="5"/>
  </r>
  <r>
    <x v="1"/>
    <x v="1"/>
    <x v="0"/>
    <x v="1"/>
    <x v="1"/>
    <x v="0"/>
    <x v="2"/>
    <x v="1"/>
  </r>
  <r>
    <x v="0"/>
    <x v="2"/>
    <x v="1"/>
    <x v="2"/>
    <x v="3"/>
    <x v="0"/>
    <x v="7"/>
    <x v="1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3"/>
    <x v="0"/>
    <x v="13"/>
    <x v="5"/>
  </r>
  <r>
    <x v="0"/>
    <x v="3"/>
    <x v="0"/>
    <x v="0"/>
    <x v="2"/>
    <x v="0"/>
    <x v="9"/>
    <x v="5"/>
  </r>
  <r>
    <x v="0"/>
    <x v="3"/>
    <x v="0"/>
    <x v="0"/>
    <x v="3"/>
    <x v="0"/>
    <x v="13"/>
    <x v="5"/>
  </r>
  <r>
    <x v="0"/>
    <x v="3"/>
    <x v="0"/>
    <x v="0"/>
    <x v="2"/>
    <x v="0"/>
    <x v="9"/>
    <x v="5"/>
  </r>
  <r>
    <x v="1"/>
    <x v="1"/>
    <x v="0"/>
    <x v="1"/>
    <x v="1"/>
    <x v="0"/>
    <x v="2"/>
    <x v="1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0"/>
  </r>
  <r>
    <x v="0"/>
    <x v="3"/>
    <x v="0"/>
    <x v="0"/>
    <x v="1"/>
    <x v="0"/>
    <x v="14"/>
    <x v="0"/>
  </r>
  <r>
    <x v="0"/>
    <x v="3"/>
    <x v="0"/>
    <x v="0"/>
    <x v="0"/>
    <x v="0"/>
    <x v="10"/>
    <x v="5"/>
  </r>
  <r>
    <x v="0"/>
    <x v="3"/>
    <x v="0"/>
    <x v="0"/>
    <x v="2"/>
    <x v="0"/>
    <x v="9"/>
    <x v="5"/>
  </r>
  <r>
    <x v="0"/>
    <x v="2"/>
    <x v="0"/>
    <x v="0"/>
    <x v="2"/>
    <x v="0"/>
    <x v="15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0"/>
  </r>
  <r>
    <x v="1"/>
    <x v="2"/>
    <x v="1"/>
    <x v="2"/>
    <x v="3"/>
    <x v="0"/>
    <x v="12"/>
    <x v="0"/>
  </r>
  <r>
    <x v="0"/>
    <x v="3"/>
    <x v="0"/>
    <x v="0"/>
    <x v="0"/>
    <x v="0"/>
    <x v="10"/>
    <x v="0"/>
  </r>
  <r>
    <x v="0"/>
    <x v="0"/>
    <x v="0"/>
    <x v="0"/>
    <x v="2"/>
    <x v="0"/>
    <x v="3"/>
    <x v="0"/>
  </r>
  <r>
    <x v="0"/>
    <x v="0"/>
    <x v="0"/>
    <x v="0"/>
    <x v="2"/>
    <x v="0"/>
    <x v="3"/>
    <x v="5"/>
  </r>
  <r>
    <x v="0"/>
    <x v="2"/>
    <x v="0"/>
    <x v="0"/>
    <x v="3"/>
    <x v="0"/>
    <x v="16"/>
    <x v="0"/>
  </r>
  <r>
    <x v="0"/>
    <x v="3"/>
    <x v="0"/>
    <x v="0"/>
    <x v="3"/>
    <x v="0"/>
    <x v="13"/>
    <x v="5"/>
  </r>
  <r>
    <x v="0"/>
    <x v="3"/>
    <x v="0"/>
    <x v="0"/>
    <x v="3"/>
    <x v="0"/>
    <x v="13"/>
    <x v="5"/>
  </r>
  <r>
    <x v="0"/>
    <x v="3"/>
    <x v="0"/>
    <x v="0"/>
    <x v="2"/>
    <x v="0"/>
    <x v="9"/>
    <x v="5"/>
  </r>
  <r>
    <x v="1"/>
    <x v="1"/>
    <x v="0"/>
    <x v="1"/>
    <x v="3"/>
    <x v="0"/>
    <x v="17"/>
    <x v="1"/>
  </r>
  <r>
    <x v="1"/>
    <x v="1"/>
    <x v="0"/>
    <x v="1"/>
    <x v="3"/>
    <x v="0"/>
    <x v="17"/>
    <x v="1"/>
  </r>
  <r>
    <x v="0"/>
    <x v="3"/>
    <x v="0"/>
    <x v="0"/>
    <x v="3"/>
    <x v="0"/>
    <x v="13"/>
    <x v="5"/>
  </r>
  <r>
    <x v="0"/>
    <x v="3"/>
    <x v="0"/>
    <x v="0"/>
    <x v="2"/>
    <x v="0"/>
    <x v="9"/>
    <x v="5"/>
  </r>
  <r>
    <x v="0"/>
    <x v="2"/>
    <x v="0"/>
    <x v="0"/>
    <x v="3"/>
    <x v="0"/>
    <x v="16"/>
    <x v="5"/>
  </r>
  <r>
    <x v="0"/>
    <x v="3"/>
    <x v="0"/>
    <x v="0"/>
    <x v="3"/>
    <x v="0"/>
    <x v="13"/>
    <x v="5"/>
  </r>
  <r>
    <x v="0"/>
    <x v="3"/>
    <x v="0"/>
    <x v="0"/>
    <x v="3"/>
    <x v="0"/>
    <x v="13"/>
    <x v="5"/>
  </r>
  <r>
    <x v="0"/>
    <x v="2"/>
    <x v="0"/>
    <x v="0"/>
    <x v="2"/>
    <x v="0"/>
    <x v="15"/>
    <x v="5"/>
  </r>
  <r>
    <x v="0"/>
    <x v="3"/>
    <x v="0"/>
    <x v="0"/>
    <x v="3"/>
    <x v="0"/>
    <x v="13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3"/>
    <x v="0"/>
    <x v="2"/>
    <x v="3"/>
    <x v="0"/>
    <x v="19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2"/>
    <x v="1"/>
    <x v="2"/>
    <x v="3"/>
    <x v="0"/>
    <x v="7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0"/>
  </r>
  <r>
    <x v="0"/>
    <x v="5"/>
    <x v="0"/>
    <x v="4"/>
    <x v="3"/>
    <x v="0"/>
    <x v="18"/>
    <x v="0"/>
  </r>
  <r>
    <x v="1"/>
    <x v="1"/>
    <x v="0"/>
    <x v="1"/>
    <x v="1"/>
    <x v="0"/>
    <x v="2"/>
    <x v="1"/>
  </r>
  <r>
    <x v="0"/>
    <x v="5"/>
    <x v="0"/>
    <x v="4"/>
    <x v="3"/>
    <x v="0"/>
    <x v="18"/>
    <x v="1"/>
  </r>
  <r>
    <x v="0"/>
    <x v="5"/>
    <x v="0"/>
    <x v="4"/>
    <x v="2"/>
    <x v="0"/>
    <x v="20"/>
    <x v="5"/>
  </r>
  <r>
    <x v="0"/>
    <x v="5"/>
    <x v="0"/>
    <x v="4"/>
    <x v="3"/>
    <x v="0"/>
    <x v="18"/>
    <x v="1"/>
  </r>
  <r>
    <x v="0"/>
    <x v="5"/>
    <x v="0"/>
    <x v="4"/>
    <x v="3"/>
    <x v="0"/>
    <x v="18"/>
    <x v="1"/>
  </r>
  <r>
    <x v="0"/>
    <x v="5"/>
    <x v="0"/>
    <x v="4"/>
    <x v="3"/>
    <x v="0"/>
    <x v="18"/>
    <x v="5"/>
  </r>
  <r>
    <x v="0"/>
    <x v="5"/>
    <x v="0"/>
    <x v="4"/>
    <x v="3"/>
    <x v="1"/>
    <x v="21"/>
    <x v="5"/>
  </r>
  <r>
    <x v="0"/>
    <x v="5"/>
    <x v="0"/>
    <x v="4"/>
    <x v="3"/>
    <x v="1"/>
    <x v="21"/>
    <x v="5"/>
  </r>
  <r>
    <x v="0"/>
    <x v="5"/>
    <x v="0"/>
    <x v="4"/>
    <x v="3"/>
    <x v="1"/>
    <x v="21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1"/>
    <x v="21"/>
    <x v="5"/>
  </r>
  <r>
    <x v="0"/>
    <x v="5"/>
    <x v="0"/>
    <x v="4"/>
    <x v="3"/>
    <x v="1"/>
    <x v="21"/>
    <x v="5"/>
  </r>
  <r>
    <x v="0"/>
    <x v="5"/>
    <x v="0"/>
    <x v="4"/>
    <x v="3"/>
    <x v="1"/>
    <x v="21"/>
    <x v="5"/>
  </r>
  <r>
    <x v="0"/>
    <x v="5"/>
    <x v="0"/>
    <x v="4"/>
    <x v="3"/>
    <x v="1"/>
    <x v="21"/>
    <x v="5"/>
  </r>
  <r>
    <x v="0"/>
    <x v="5"/>
    <x v="0"/>
    <x v="4"/>
    <x v="3"/>
    <x v="1"/>
    <x v="21"/>
    <x v="5"/>
  </r>
  <r>
    <x v="0"/>
    <x v="5"/>
    <x v="0"/>
    <x v="4"/>
    <x v="3"/>
    <x v="0"/>
    <x v="18"/>
    <x v="5"/>
  </r>
  <r>
    <x v="0"/>
    <x v="2"/>
    <x v="1"/>
    <x v="2"/>
    <x v="3"/>
    <x v="0"/>
    <x v="7"/>
    <x v="5"/>
  </r>
  <r>
    <x v="0"/>
    <x v="5"/>
    <x v="0"/>
    <x v="4"/>
    <x v="3"/>
    <x v="1"/>
    <x v="21"/>
    <x v="3"/>
  </r>
  <r>
    <x v="0"/>
    <x v="5"/>
    <x v="0"/>
    <x v="4"/>
    <x v="3"/>
    <x v="1"/>
    <x v="21"/>
    <x v="3"/>
  </r>
  <r>
    <x v="0"/>
    <x v="5"/>
    <x v="0"/>
    <x v="2"/>
    <x v="3"/>
    <x v="1"/>
    <x v="22"/>
    <x v="4"/>
  </r>
  <r>
    <x v="0"/>
    <x v="5"/>
    <x v="0"/>
    <x v="4"/>
    <x v="3"/>
    <x v="1"/>
    <x v="21"/>
    <x v="0"/>
  </r>
  <r>
    <x v="0"/>
    <x v="5"/>
    <x v="0"/>
    <x v="4"/>
    <x v="3"/>
    <x v="0"/>
    <x v="18"/>
    <x v="0"/>
  </r>
  <r>
    <x v="0"/>
    <x v="5"/>
    <x v="0"/>
    <x v="4"/>
    <x v="3"/>
    <x v="1"/>
    <x v="21"/>
    <x v="5"/>
  </r>
  <r>
    <x v="0"/>
    <x v="5"/>
    <x v="0"/>
    <x v="4"/>
    <x v="3"/>
    <x v="1"/>
    <x v="21"/>
    <x v="5"/>
  </r>
  <r>
    <x v="1"/>
    <x v="1"/>
    <x v="0"/>
    <x v="1"/>
    <x v="3"/>
    <x v="0"/>
    <x v="17"/>
    <x v="1"/>
  </r>
  <r>
    <x v="0"/>
    <x v="5"/>
    <x v="0"/>
    <x v="4"/>
    <x v="3"/>
    <x v="1"/>
    <x v="21"/>
    <x v="1"/>
  </r>
  <r>
    <x v="1"/>
    <x v="1"/>
    <x v="0"/>
    <x v="1"/>
    <x v="3"/>
    <x v="0"/>
    <x v="17"/>
    <x v="1"/>
  </r>
  <r>
    <x v="0"/>
    <x v="5"/>
    <x v="0"/>
    <x v="4"/>
    <x v="3"/>
    <x v="1"/>
    <x v="21"/>
    <x v="1"/>
  </r>
  <r>
    <x v="0"/>
    <x v="2"/>
    <x v="1"/>
    <x v="2"/>
    <x v="3"/>
    <x v="0"/>
    <x v="7"/>
    <x v="1"/>
  </r>
  <r>
    <x v="0"/>
    <x v="5"/>
    <x v="0"/>
    <x v="4"/>
    <x v="3"/>
    <x v="1"/>
    <x v="21"/>
    <x v="1"/>
  </r>
  <r>
    <x v="0"/>
    <x v="5"/>
    <x v="0"/>
    <x v="4"/>
    <x v="3"/>
    <x v="1"/>
    <x v="21"/>
    <x v="2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1"/>
    <x v="21"/>
    <x v="5"/>
  </r>
  <r>
    <x v="0"/>
    <x v="5"/>
    <x v="0"/>
    <x v="4"/>
    <x v="3"/>
    <x v="1"/>
    <x v="21"/>
    <x v="5"/>
  </r>
  <r>
    <x v="0"/>
    <x v="5"/>
    <x v="0"/>
    <x v="4"/>
    <x v="3"/>
    <x v="1"/>
    <x v="21"/>
    <x v="5"/>
  </r>
  <r>
    <x v="0"/>
    <x v="5"/>
    <x v="0"/>
    <x v="4"/>
    <x v="3"/>
    <x v="1"/>
    <x v="21"/>
    <x v="5"/>
  </r>
  <r>
    <x v="0"/>
    <x v="5"/>
    <x v="0"/>
    <x v="4"/>
    <x v="3"/>
    <x v="1"/>
    <x v="21"/>
    <x v="5"/>
  </r>
  <r>
    <x v="0"/>
    <x v="5"/>
    <x v="0"/>
    <x v="4"/>
    <x v="3"/>
    <x v="0"/>
    <x v="18"/>
    <x v="1"/>
  </r>
  <r>
    <x v="0"/>
    <x v="5"/>
    <x v="0"/>
    <x v="4"/>
    <x v="3"/>
    <x v="1"/>
    <x v="21"/>
    <x v="1"/>
  </r>
  <r>
    <x v="0"/>
    <x v="5"/>
    <x v="0"/>
    <x v="4"/>
    <x v="3"/>
    <x v="0"/>
    <x v="18"/>
    <x v="5"/>
  </r>
  <r>
    <x v="0"/>
    <x v="5"/>
    <x v="1"/>
    <x v="4"/>
    <x v="3"/>
    <x v="0"/>
    <x v="23"/>
    <x v="5"/>
  </r>
  <r>
    <x v="1"/>
    <x v="2"/>
    <x v="1"/>
    <x v="2"/>
    <x v="1"/>
    <x v="0"/>
    <x v="24"/>
    <x v="1"/>
  </r>
  <r>
    <x v="2"/>
    <x v="6"/>
    <x v="2"/>
    <x v="5"/>
    <x v="5"/>
    <x v="2"/>
    <x v="25"/>
    <x v="6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163">
  <r>
    <x v="0"/>
    <x v="0"/>
    <x v="0"/>
  </r>
  <r>
    <x v="0"/>
    <x v="1"/>
    <x v="1"/>
  </r>
  <r>
    <x v="1"/>
    <x v="2"/>
    <x v="1"/>
  </r>
  <r>
    <x v="2"/>
    <x v="2"/>
    <x v="1"/>
  </r>
  <r>
    <x v="1"/>
    <x v="2"/>
    <x v="1"/>
  </r>
  <r>
    <x v="3"/>
    <x v="2"/>
    <x v="1"/>
  </r>
  <r>
    <x v="1"/>
    <x v="2"/>
    <x v="1"/>
  </r>
  <r>
    <x v="4"/>
    <x v="2"/>
    <x v="1"/>
  </r>
  <r>
    <x v="0"/>
    <x v="2"/>
    <x v="1"/>
  </r>
  <r>
    <x v="2"/>
    <x v="2"/>
    <x v="1"/>
  </r>
  <r>
    <x v="5"/>
    <x v="2"/>
    <x v="1"/>
  </r>
  <r>
    <x v="6"/>
    <x v="2"/>
    <x v="1"/>
  </r>
  <r>
    <x v="6"/>
    <x v="2"/>
    <x v="1"/>
  </r>
  <r>
    <x v="6"/>
    <x v="2"/>
    <x v="1"/>
  </r>
  <r>
    <x v="5"/>
    <x v="2"/>
    <x v="1"/>
  </r>
  <r>
    <x v="3"/>
    <x v="3"/>
    <x v="2"/>
  </r>
  <r>
    <x v="4"/>
    <x v="3"/>
    <x v="2"/>
  </r>
  <r>
    <x v="0"/>
    <x v="3"/>
    <x v="2"/>
  </r>
  <r>
    <x v="3"/>
    <x v="3"/>
    <x v="2"/>
  </r>
  <r>
    <x v="5"/>
    <x v="3"/>
    <x v="2"/>
  </r>
  <r>
    <x v="3"/>
    <x v="4"/>
    <x v="2"/>
  </r>
  <r>
    <x v="3"/>
    <x v="4"/>
    <x v="2"/>
  </r>
  <r>
    <x v="7"/>
    <x v="4"/>
    <x v="2"/>
  </r>
  <r>
    <x v="4"/>
    <x v="4"/>
    <x v="2"/>
  </r>
  <r>
    <x v="4"/>
    <x v="4"/>
    <x v="2"/>
  </r>
  <r>
    <x v="1"/>
    <x v="4"/>
    <x v="2"/>
  </r>
  <r>
    <x v="6"/>
    <x v="4"/>
    <x v="2"/>
  </r>
  <r>
    <x v="6"/>
    <x v="4"/>
    <x v="2"/>
  </r>
  <r>
    <x v="7"/>
    <x v="5"/>
    <x v="2"/>
  </r>
  <r>
    <x v="2"/>
    <x v="5"/>
    <x v="2"/>
  </r>
  <r>
    <x v="7"/>
    <x v="5"/>
    <x v="2"/>
  </r>
  <r>
    <x v="3"/>
    <x v="5"/>
    <x v="2"/>
  </r>
  <r>
    <x v="0"/>
    <x v="5"/>
    <x v="2"/>
  </r>
  <r>
    <x v="0"/>
    <x v="6"/>
    <x v="2"/>
  </r>
  <r>
    <x v="1"/>
    <x v="6"/>
    <x v="2"/>
  </r>
  <r>
    <x v="4"/>
    <x v="6"/>
    <x v="2"/>
  </r>
  <r>
    <x v="0"/>
    <x v="6"/>
    <x v="2"/>
  </r>
  <r>
    <x v="5"/>
    <x v="6"/>
    <x v="2"/>
  </r>
  <r>
    <x v="7"/>
    <x v="7"/>
    <x v="2"/>
  </r>
  <r>
    <x v="5"/>
    <x v="7"/>
    <x v="2"/>
  </r>
  <r>
    <x v="0"/>
    <x v="7"/>
    <x v="2"/>
  </r>
  <r>
    <x v="3"/>
    <x v="7"/>
    <x v="2"/>
  </r>
  <r>
    <x v="5"/>
    <x v="7"/>
    <x v="2"/>
  </r>
  <r>
    <x v="5"/>
    <x v="8"/>
    <x v="2"/>
  </r>
  <r>
    <x v="4"/>
    <x v="8"/>
    <x v="2"/>
  </r>
  <r>
    <x v="3"/>
    <x v="8"/>
    <x v="2"/>
  </r>
  <r>
    <x v="3"/>
    <x v="8"/>
    <x v="2"/>
  </r>
  <r>
    <x v="0"/>
    <x v="9"/>
    <x v="2"/>
  </r>
  <r>
    <x v="3"/>
    <x v="9"/>
    <x v="2"/>
  </r>
  <r>
    <x v="7"/>
    <x v="9"/>
    <x v="2"/>
  </r>
  <r>
    <x v="4"/>
    <x v="9"/>
    <x v="2"/>
  </r>
  <r>
    <x v="1"/>
    <x v="10"/>
    <x v="2"/>
  </r>
  <r>
    <x v="3"/>
    <x v="10"/>
    <x v="2"/>
  </r>
  <r>
    <x v="4"/>
    <x v="10"/>
    <x v="2"/>
  </r>
  <r>
    <x v="7"/>
    <x v="10"/>
    <x v="2"/>
  </r>
  <r>
    <x v="5"/>
    <x v="10"/>
    <x v="2"/>
  </r>
  <r>
    <x v="7"/>
    <x v="10"/>
    <x v="2"/>
  </r>
  <r>
    <x v="1"/>
    <x v="10"/>
    <x v="2"/>
  </r>
  <r>
    <x v="1"/>
    <x v="10"/>
    <x v="2"/>
  </r>
  <r>
    <x v="7"/>
    <x v="10"/>
    <x v="2"/>
  </r>
  <r>
    <x v="1"/>
    <x v="10"/>
    <x v="2"/>
  </r>
  <r>
    <x v="3"/>
    <x v="10"/>
    <x v="2"/>
  </r>
  <r>
    <x v="6"/>
    <x v="10"/>
    <x v="2"/>
  </r>
  <r>
    <x v="7"/>
    <x v="10"/>
    <x v="2"/>
  </r>
  <r>
    <x v="5"/>
    <x v="10"/>
    <x v="2"/>
  </r>
  <r>
    <x v="1"/>
    <x v="10"/>
    <x v="2"/>
  </r>
  <r>
    <x v="7"/>
    <x v="10"/>
    <x v="2"/>
  </r>
  <r>
    <x v="1"/>
    <x v="10"/>
    <x v="2"/>
  </r>
  <r>
    <x v="6"/>
    <x v="10"/>
    <x v="2"/>
  </r>
  <r>
    <x v="4"/>
    <x v="10"/>
    <x v="2"/>
  </r>
  <r>
    <x v="4"/>
    <x v="10"/>
    <x v="2"/>
  </r>
  <r>
    <x v="6"/>
    <x v="11"/>
    <x v="3"/>
  </r>
  <r>
    <x v="2"/>
    <x v="12"/>
    <x v="4"/>
  </r>
  <r>
    <x v="4"/>
    <x v="12"/>
    <x v="4"/>
  </r>
  <r>
    <x v="0"/>
    <x v="12"/>
    <x v="4"/>
  </r>
  <r>
    <x v="7"/>
    <x v="12"/>
    <x v="4"/>
  </r>
  <r>
    <x v="5"/>
    <x v="12"/>
    <x v="4"/>
  </r>
  <r>
    <x v="7"/>
    <x v="13"/>
    <x v="5"/>
  </r>
  <r>
    <x v="1"/>
    <x v="14"/>
    <x v="5"/>
  </r>
  <r>
    <x v="2"/>
    <x v="15"/>
    <x v="5"/>
  </r>
  <r>
    <x v="4"/>
    <x v="16"/>
    <x v="5"/>
  </r>
  <r>
    <x v="0"/>
    <x v="16"/>
    <x v="5"/>
  </r>
  <r>
    <x v="5"/>
    <x v="2"/>
    <x v="1"/>
  </r>
  <r>
    <x v="5"/>
    <x v="2"/>
    <x v="1"/>
  </r>
  <r>
    <x v="6"/>
    <x v="7"/>
    <x v="2"/>
  </r>
  <r>
    <x v="6"/>
    <x v="7"/>
    <x v="2"/>
  </r>
  <r>
    <x v="6"/>
    <x v="8"/>
    <x v="2"/>
  </r>
  <r>
    <x v="5"/>
    <x v="8"/>
    <x v="2"/>
  </r>
  <r>
    <x v="6"/>
    <x v="8"/>
    <x v="2"/>
  </r>
  <r>
    <x v="5"/>
    <x v="10"/>
    <x v="2"/>
  </r>
  <r>
    <x v="6"/>
    <x v="17"/>
    <x v="2"/>
  </r>
  <r>
    <x v="6"/>
    <x v="10"/>
    <x v="2"/>
  </r>
  <r>
    <x v="6"/>
    <x v="10"/>
    <x v="2"/>
  </r>
  <r>
    <x v="6"/>
    <x v="18"/>
    <x v="2"/>
  </r>
  <r>
    <x v="6"/>
    <x v="10"/>
    <x v="2"/>
  </r>
  <r>
    <x v="6"/>
    <x v="10"/>
    <x v="2"/>
  </r>
  <r>
    <x v="6"/>
    <x v="5"/>
    <x v="2"/>
  </r>
  <r>
    <x v="6"/>
    <x v="10"/>
    <x v="2"/>
  </r>
  <r>
    <x v="6"/>
    <x v="10"/>
    <x v="2"/>
  </r>
  <r>
    <x v="6"/>
    <x v="10"/>
    <x v="2"/>
  </r>
  <r>
    <x v="6"/>
    <x v="19"/>
    <x v="2"/>
  </r>
  <r>
    <x v="5"/>
    <x v="20"/>
    <x v="1"/>
  </r>
  <r>
    <x v="6"/>
    <x v="20"/>
    <x v="1"/>
  </r>
  <r>
    <x v="6"/>
    <x v="5"/>
    <x v="2"/>
  </r>
  <r>
    <x v="5"/>
    <x v="5"/>
    <x v="2"/>
  </r>
  <r>
    <x v="4"/>
    <x v="8"/>
    <x v="2"/>
  </r>
  <r>
    <x v="7"/>
    <x v="8"/>
    <x v="2"/>
  </r>
  <r>
    <x v="7"/>
    <x v="12"/>
    <x v="4"/>
  </r>
  <r>
    <x v="7"/>
    <x v="12"/>
    <x v="4"/>
  </r>
  <r>
    <x v="4"/>
    <x v="10"/>
    <x v="2"/>
  </r>
  <r>
    <x v="4"/>
    <x v="21"/>
    <x v="2"/>
  </r>
  <r>
    <x v="4"/>
    <x v="22"/>
    <x v="1"/>
  </r>
  <r>
    <x v="7"/>
    <x v="1"/>
    <x v="1"/>
  </r>
  <r>
    <x v="7"/>
    <x v="20"/>
    <x v="1"/>
  </r>
  <r>
    <x v="5"/>
    <x v="20"/>
    <x v="1"/>
  </r>
  <r>
    <x v="6"/>
    <x v="20"/>
    <x v="1"/>
  </r>
  <r>
    <x v="6"/>
    <x v="23"/>
    <x v="1"/>
  </r>
  <r>
    <x v="5"/>
    <x v="24"/>
    <x v="1"/>
  </r>
  <r>
    <x v="7"/>
    <x v="24"/>
    <x v="1"/>
  </r>
  <r>
    <x v="7"/>
    <x v="24"/>
    <x v="1"/>
  </r>
  <r>
    <x v="6"/>
    <x v="24"/>
    <x v="1"/>
  </r>
  <r>
    <x v="7"/>
    <x v="3"/>
    <x v="2"/>
  </r>
  <r>
    <x v="6"/>
    <x v="4"/>
    <x v="2"/>
  </r>
  <r>
    <x v="5"/>
    <x v="4"/>
    <x v="2"/>
  </r>
  <r>
    <x v="7"/>
    <x v="4"/>
    <x v="2"/>
  </r>
  <r>
    <x v="5"/>
    <x v="4"/>
    <x v="2"/>
  </r>
  <r>
    <x v="6"/>
    <x v="19"/>
    <x v="2"/>
  </r>
  <r>
    <x v="4"/>
    <x v="5"/>
    <x v="2"/>
  </r>
  <r>
    <x v="6"/>
    <x v="5"/>
    <x v="2"/>
  </r>
  <r>
    <x v="6"/>
    <x v="5"/>
    <x v="2"/>
  </r>
  <r>
    <x v="6"/>
    <x v="5"/>
    <x v="2"/>
  </r>
  <r>
    <x v="5"/>
    <x v="7"/>
    <x v="2"/>
  </r>
  <r>
    <x v="7"/>
    <x v="8"/>
    <x v="2"/>
  </r>
  <r>
    <x v="5"/>
    <x v="8"/>
    <x v="2"/>
  </r>
  <r>
    <x v="4"/>
    <x v="10"/>
    <x v="2"/>
  </r>
  <r>
    <x v="5"/>
    <x v="10"/>
    <x v="2"/>
  </r>
  <r>
    <x v="7"/>
    <x v="10"/>
    <x v="2"/>
  </r>
  <r>
    <x v="6"/>
    <x v="10"/>
    <x v="2"/>
  </r>
  <r>
    <x v="5"/>
    <x v="10"/>
    <x v="2"/>
  </r>
  <r>
    <x v="7"/>
    <x v="10"/>
    <x v="2"/>
  </r>
  <r>
    <x v="6"/>
    <x v="10"/>
    <x v="2"/>
  </r>
  <r>
    <x v="5"/>
    <x v="10"/>
    <x v="2"/>
  </r>
  <r>
    <x v="5"/>
    <x v="10"/>
    <x v="2"/>
  </r>
  <r>
    <x v="6"/>
    <x v="11"/>
    <x v="3"/>
  </r>
  <r>
    <x v="7"/>
    <x v="11"/>
    <x v="3"/>
  </r>
  <r>
    <x v="6"/>
    <x v="11"/>
    <x v="3"/>
  </r>
  <r>
    <x v="6"/>
    <x v="12"/>
    <x v="4"/>
  </r>
  <r>
    <x v="7"/>
    <x v="12"/>
    <x v="4"/>
  </r>
  <r>
    <x v="5"/>
    <x v="25"/>
    <x v="5"/>
  </r>
  <r>
    <x v="6"/>
    <x v="3"/>
    <x v="2"/>
  </r>
  <r>
    <x v="7"/>
    <x v="5"/>
    <x v="2"/>
  </r>
  <r>
    <x v="6"/>
    <x v="5"/>
    <x v="2"/>
  </r>
  <r>
    <x v="6"/>
    <x v="5"/>
    <x v="2"/>
  </r>
  <r>
    <x v="6"/>
    <x v="6"/>
    <x v="2"/>
  </r>
  <r>
    <x v="5"/>
    <x v="10"/>
    <x v="2"/>
  </r>
  <r>
    <x v="6"/>
    <x v="10"/>
    <x v="2"/>
  </r>
  <r>
    <x v="6"/>
    <x v="10"/>
    <x v="2"/>
  </r>
  <r>
    <x v="6"/>
    <x v="4"/>
    <x v="2"/>
  </r>
  <r>
    <x v="6"/>
    <x v="4"/>
    <x v="2"/>
  </r>
  <r>
    <x v="6"/>
    <x v="10"/>
    <x v="2"/>
  </r>
  <r>
    <x v="6"/>
    <x v="2"/>
    <x v="1"/>
  </r>
  <r>
    <x v="4"/>
    <x v="8"/>
    <x v="2"/>
  </r>
  <r>
    <x v="8"/>
    <x v="26"/>
    <x v="6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483"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1"/>
    <x v="0"/>
    <x v="1"/>
    <x v="1"/>
  </r>
  <r>
    <x v="0"/>
    <x v="0"/>
    <x v="0"/>
    <x v="0"/>
    <x v="0"/>
    <x v="0"/>
    <x v="0"/>
    <x v="1"/>
  </r>
  <r>
    <x v="0"/>
    <x v="0"/>
    <x v="0"/>
    <x v="0"/>
    <x v="1"/>
    <x v="0"/>
    <x v="1"/>
    <x v="1"/>
  </r>
  <r>
    <x v="1"/>
    <x v="1"/>
    <x v="0"/>
    <x v="1"/>
    <x v="1"/>
    <x v="0"/>
    <x v="2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2"/>
    <x v="0"/>
    <x v="3"/>
    <x v="1"/>
  </r>
  <r>
    <x v="0"/>
    <x v="0"/>
    <x v="0"/>
    <x v="0"/>
    <x v="2"/>
    <x v="0"/>
    <x v="3"/>
    <x v="1"/>
  </r>
  <r>
    <x v="0"/>
    <x v="0"/>
    <x v="0"/>
    <x v="0"/>
    <x v="2"/>
    <x v="0"/>
    <x v="3"/>
    <x v="1"/>
  </r>
  <r>
    <x v="0"/>
    <x v="0"/>
    <x v="0"/>
    <x v="0"/>
    <x v="2"/>
    <x v="0"/>
    <x v="3"/>
    <x v="1"/>
  </r>
  <r>
    <x v="0"/>
    <x v="0"/>
    <x v="0"/>
    <x v="0"/>
    <x v="1"/>
    <x v="0"/>
    <x v="1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1"/>
    <x v="1"/>
    <x v="0"/>
    <x v="1"/>
    <x v="1"/>
    <x v="0"/>
    <x v="2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1"/>
    <x v="0"/>
    <x v="1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1"/>
    <x v="1"/>
    <x v="0"/>
    <x v="1"/>
    <x v="0"/>
    <x v="0"/>
    <x v="5"/>
    <x v="3"/>
  </r>
  <r>
    <x v="0"/>
    <x v="0"/>
    <x v="0"/>
    <x v="0"/>
    <x v="0"/>
    <x v="0"/>
    <x v="0"/>
    <x v="1"/>
  </r>
  <r>
    <x v="0"/>
    <x v="0"/>
    <x v="0"/>
    <x v="0"/>
    <x v="0"/>
    <x v="0"/>
    <x v="0"/>
    <x v="3"/>
  </r>
  <r>
    <x v="1"/>
    <x v="1"/>
    <x v="0"/>
    <x v="1"/>
    <x v="1"/>
    <x v="0"/>
    <x v="2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0"/>
    <x v="0"/>
    <x v="0"/>
    <x v="4"/>
  </r>
  <r>
    <x v="0"/>
    <x v="0"/>
    <x v="0"/>
    <x v="0"/>
    <x v="4"/>
    <x v="0"/>
    <x v="6"/>
    <x v="4"/>
  </r>
  <r>
    <x v="0"/>
    <x v="0"/>
    <x v="0"/>
    <x v="0"/>
    <x v="0"/>
    <x v="0"/>
    <x v="0"/>
    <x v="4"/>
  </r>
  <r>
    <x v="0"/>
    <x v="0"/>
    <x v="0"/>
    <x v="0"/>
    <x v="0"/>
    <x v="0"/>
    <x v="0"/>
    <x v="4"/>
  </r>
  <r>
    <x v="0"/>
    <x v="0"/>
    <x v="0"/>
    <x v="0"/>
    <x v="0"/>
    <x v="0"/>
    <x v="0"/>
    <x v="4"/>
  </r>
  <r>
    <x v="1"/>
    <x v="1"/>
    <x v="0"/>
    <x v="1"/>
    <x v="1"/>
    <x v="0"/>
    <x v="2"/>
    <x v="0"/>
  </r>
  <r>
    <x v="0"/>
    <x v="0"/>
    <x v="0"/>
    <x v="0"/>
    <x v="0"/>
    <x v="0"/>
    <x v="0"/>
    <x v="0"/>
  </r>
  <r>
    <x v="1"/>
    <x v="1"/>
    <x v="0"/>
    <x v="1"/>
    <x v="0"/>
    <x v="0"/>
    <x v="5"/>
    <x v="3"/>
  </r>
  <r>
    <x v="0"/>
    <x v="0"/>
    <x v="0"/>
    <x v="0"/>
    <x v="0"/>
    <x v="0"/>
    <x v="0"/>
    <x v="5"/>
  </r>
  <r>
    <x v="0"/>
    <x v="0"/>
    <x v="0"/>
    <x v="0"/>
    <x v="2"/>
    <x v="0"/>
    <x v="3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3"/>
  </r>
  <r>
    <x v="0"/>
    <x v="0"/>
    <x v="0"/>
    <x v="0"/>
    <x v="1"/>
    <x v="0"/>
    <x v="1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3"/>
  </r>
  <r>
    <x v="1"/>
    <x v="1"/>
    <x v="0"/>
    <x v="1"/>
    <x v="1"/>
    <x v="0"/>
    <x v="2"/>
    <x v="0"/>
  </r>
  <r>
    <x v="1"/>
    <x v="1"/>
    <x v="0"/>
    <x v="1"/>
    <x v="1"/>
    <x v="0"/>
    <x v="2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2"/>
    <x v="0"/>
    <x v="3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5"/>
  </r>
  <r>
    <x v="0"/>
    <x v="0"/>
    <x v="0"/>
    <x v="0"/>
    <x v="0"/>
    <x v="0"/>
    <x v="0"/>
    <x v="0"/>
  </r>
  <r>
    <x v="0"/>
    <x v="0"/>
    <x v="0"/>
    <x v="0"/>
    <x v="2"/>
    <x v="0"/>
    <x v="3"/>
    <x v="0"/>
  </r>
  <r>
    <x v="0"/>
    <x v="0"/>
    <x v="0"/>
    <x v="0"/>
    <x v="0"/>
    <x v="0"/>
    <x v="0"/>
    <x v="3"/>
  </r>
  <r>
    <x v="0"/>
    <x v="0"/>
    <x v="0"/>
    <x v="0"/>
    <x v="1"/>
    <x v="0"/>
    <x v="1"/>
    <x v="1"/>
  </r>
  <r>
    <x v="0"/>
    <x v="0"/>
    <x v="0"/>
    <x v="0"/>
    <x v="0"/>
    <x v="0"/>
    <x v="0"/>
    <x v="4"/>
  </r>
  <r>
    <x v="0"/>
    <x v="0"/>
    <x v="0"/>
    <x v="0"/>
    <x v="1"/>
    <x v="0"/>
    <x v="1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1"/>
    <x v="1"/>
    <x v="0"/>
    <x v="1"/>
    <x v="1"/>
    <x v="0"/>
    <x v="2"/>
    <x v="1"/>
  </r>
  <r>
    <x v="0"/>
    <x v="0"/>
    <x v="0"/>
    <x v="0"/>
    <x v="1"/>
    <x v="0"/>
    <x v="1"/>
    <x v="1"/>
  </r>
  <r>
    <x v="0"/>
    <x v="0"/>
    <x v="0"/>
    <x v="0"/>
    <x v="2"/>
    <x v="0"/>
    <x v="3"/>
    <x v="0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2"/>
    <x v="1"/>
    <x v="2"/>
    <x v="3"/>
    <x v="0"/>
    <x v="7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4"/>
    <x v="0"/>
    <x v="6"/>
    <x v="5"/>
  </r>
  <r>
    <x v="0"/>
    <x v="0"/>
    <x v="0"/>
    <x v="0"/>
    <x v="4"/>
    <x v="0"/>
    <x v="6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1"/>
    <x v="0"/>
    <x v="3"/>
    <x v="0"/>
    <x v="8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1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1"/>
    <x v="0"/>
    <x v="1"/>
    <x v="5"/>
  </r>
  <r>
    <x v="0"/>
    <x v="0"/>
    <x v="0"/>
    <x v="0"/>
    <x v="1"/>
    <x v="0"/>
    <x v="1"/>
    <x v="5"/>
  </r>
  <r>
    <x v="0"/>
    <x v="0"/>
    <x v="0"/>
    <x v="0"/>
    <x v="1"/>
    <x v="0"/>
    <x v="1"/>
    <x v="5"/>
  </r>
  <r>
    <x v="0"/>
    <x v="0"/>
    <x v="0"/>
    <x v="0"/>
    <x v="1"/>
    <x v="0"/>
    <x v="1"/>
    <x v="3"/>
  </r>
  <r>
    <x v="0"/>
    <x v="0"/>
    <x v="0"/>
    <x v="0"/>
    <x v="1"/>
    <x v="0"/>
    <x v="1"/>
    <x v="5"/>
  </r>
  <r>
    <x v="0"/>
    <x v="0"/>
    <x v="0"/>
    <x v="0"/>
    <x v="1"/>
    <x v="0"/>
    <x v="1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0"/>
  </r>
  <r>
    <x v="0"/>
    <x v="0"/>
    <x v="0"/>
    <x v="0"/>
    <x v="2"/>
    <x v="0"/>
    <x v="3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0"/>
    <x v="0"/>
    <x v="0"/>
    <x v="1"/>
  </r>
  <r>
    <x v="0"/>
    <x v="0"/>
    <x v="0"/>
    <x v="0"/>
    <x v="0"/>
    <x v="0"/>
    <x v="0"/>
    <x v="3"/>
  </r>
  <r>
    <x v="0"/>
    <x v="0"/>
    <x v="0"/>
    <x v="0"/>
    <x v="2"/>
    <x v="0"/>
    <x v="3"/>
    <x v="5"/>
  </r>
  <r>
    <x v="1"/>
    <x v="1"/>
    <x v="0"/>
    <x v="1"/>
    <x v="1"/>
    <x v="0"/>
    <x v="2"/>
    <x v="4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3"/>
  </r>
  <r>
    <x v="0"/>
    <x v="3"/>
    <x v="0"/>
    <x v="0"/>
    <x v="2"/>
    <x v="0"/>
    <x v="9"/>
    <x v="3"/>
  </r>
  <r>
    <x v="1"/>
    <x v="1"/>
    <x v="0"/>
    <x v="1"/>
    <x v="1"/>
    <x v="0"/>
    <x v="2"/>
    <x v="1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5"/>
  </r>
  <r>
    <x v="0"/>
    <x v="0"/>
    <x v="0"/>
    <x v="0"/>
    <x v="1"/>
    <x v="0"/>
    <x v="1"/>
    <x v="1"/>
  </r>
  <r>
    <x v="0"/>
    <x v="0"/>
    <x v="0"/>
    <x v="0"/>
    <x v="2"/>
    <x v="0"/>
    <x v="3"/>
    <x v="0"/>
  </r>
  <r>
    <x v="0"/>
    <x v="0"/>
    <x v="0"/>
    <x v="0"/>
    <x v="0"/>
    <x v="0"/>
    <x v="0"/>
    <x v="3"/>
  </r>
  <r>
    <x v="2"/>
    <x v="4"/>
    <x v="0"/>
    <x v="3"/>
    <x v="0"/>
    <x v="0"/>
    <x v="11"/>
    <x v="0"/>
  </r>
  <r>
    <x v="0"/>
    <x v="0"/>
    <x v="0"/>
    <x v="0"/>
    <x v="0"/>
    <x v="0"/>
    <x v="0"/>
    <x v="0"/>
  </r>
  <r>
    <x v="1"/>
    <x v="1"/>
    <x v="0"/>
    <x v="1"/>
    <x v="1"/>
    <x v="0"/>
    <x v="2"/>
    <x v="0"/>
  </r>
  <r>
    <x v="1"/>
    <x v="1"/>
    <x v="0"/>
    <x v="1"/>
    <x v="1"/>
    <x v="0"/>
    <x v="2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1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0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3"/>
    <x v="0"/>
    <x v="0"/>
    <x v="3"/>
    <x v="0"/>
    <x v="12"/>
    <x v="0"/>
  </r>
  <r>
    <x v="0"/>
    <x v="3"/>
    <x v="0"/>
    <x v="0"/>
    <x v="3"/>
    <x v="0"/>
    <x v="12"/>
    <x v="0"/>
  </r>
  <r>
    <x v="0"/>
    <x v="3"/>
    <x v="0"/>
    <x v="0"/>
    <x v="3"/>
    <x v="0"/>
    <x v="12"/>
    <x v="0"/>
  </r>
  <r>
    <x v="0"/>
    <x v="3"/>
    <x v="0"/>
    <x v="0"/>
    <x v="1"/>
    <x v="0"/>
    <x v="13"/>
    <x v="5"/>
  </r>
  <r>
    <x v="0"/>
    <x v="3"/>
    <x v="0"/>
    <x v="0"/>
    <x v="1"/>
    <x v="0"/>
    <x v="13"/>
    <x v="1"/>
  </r>
  <r>
    <x v="0"/>
    <x v="3"/>
    <x v="0"/>
    <x v="0"/>
    <x v="2"/>
    <x v="0"/>
    <x v="9"/>
    <x v="5"/>
  </r>
  <r>
    <x v="0"/>
    <x v="3"/>
    <x v="0"/>
    <x v="0"/>
    <x v="0"/>
    <x v="0"/>
    <x v="10"/>
    <x v="2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3"/>
    <x v="3"/>
    <x v="0"/>
    <x v="4"/>
    <x v="2"/>
    <x v="0"/>
    <x v="14"/>
    <x v="5"/>
  </r>
  <r>
    <x v="3"/>
    <x v="3"/>
    <x v="0"/>
    <x v="4"/>
    <x v="0"/>
    <x v="0"/>
    <x v="15"/>
    <x v="1"/>
  </r>
  <r>
    <x v="3"/>
    <x v="3"/>
    <x v="0"/>
    <x v="4"/>
    <x v="0"/>
    <x v="0"/>
    <x v="15"/>
    <x v="3"/>
  </r>
  <r>
    <x v="3"/>
    <x v="3"/>
    <x v="0"/>
    <x v="4"/>
    <x v="0"/>
    <x v="0"/>
    <x v="15"/>
    <x v="0"/>
  </r>
  <r>
    <x v="3"/>
    <x v="3"/>
    <x v="0"/>
    <x v="4"/>
    <x v="0"/>
    <x v="0"/>
    <x v="15"/>
    <x v="1"/>
  </r>
  <r>
    <x v="3"/>
    <x v="3"/>
    <x v="0"/>
    <x v="4"/>
    <x v="2"/>
    <x v="0"/>
    <x v="14"/>
    <x v="5"/>
  </r>
  <r>
    <x v="3"/>
    <x v="3"/>
    <x v="0"/>
    <x v="4"/>
    <x v="0"/>
    <x v="0"/>
    <x v="15"/>
    <x v="0"/>
  </r>
  <r>
    <x v="3"/>
    <x v="3"/>
    <x v="0"/>
    <x v="5"/>
    <x v="3"/>
    <x v="0"/>
    <x v="16"/>
    <x v="5"/>
  </r>
  <r>
    <x v="3"/>
    <x v="3"/>
    <x v="0"/>
    <x v="4"/>
    <x v="0"/>
    <x v="0"/>
    <x v="15"/>
    <x v="4"/>
  </r>
  <r>
    <x v="4"/>
    <x v="3"/>
    <x v="0"/>
    <x v="6"/>
    <x v="3"/>
    <x v="0"/>
    <x v="17"/>
    <x v="5"/>
  </r>
  <r>
    <x v="4"/>
    <x v="3"/>
    <x v="0"/>
    <x v="6"/>
    <x v="0"/>
    <x v="0"/>
    <x v="18"/>
    <x v="0"/>
  </r>
  <r>
    <x v="4"/>
    <x v="3"/>
    <x v="0"/>
    <x v="6"/>
    <x v="2"/>
    <x v="0"/>
    <x v="19"/>
    <x v="5"/>
  </r>
  <r>
    <x v="4"/>
    <x v="3"/>
    <x v="0"/>
    <x v="6"/>
    <x v="3"/>
    <x v="0"/>
    <x v="17"/>
    <x v="5"/>
  </r>
  <r>
    <x v="4"/>
    <x v="3"/>
    <x v="0"/>
    <x v="6"/>
    <x v="0"/>
    <x v="0"/>
    <x v="18"/>
    <x v="0"/>
  </r>
  <r>
    <x v="4"/>
    <x v="3"/>
    <x v="0"/>
    <x v="6"/>
    <x v="2"/>
    <x v="0"/>
    <x v="19"/>
    <x v="5"/>
  </r>
  <r>
    <x v="4"/>
    <x v="3"/>
    <x v="0"/>
    <x v="5"/>
    <x v="2"/>
    <x v="0"/>
    <x v="20"/>
    <x v="5"/>
  </r>
  <r>
    <x v="4"/>
    <x v="3"/>
    <x v="0"/>
    <x v="6"/>
    <x v="2"/>
    <x v="0"/>
    <x v="19"/>
    <x v="5"/>
  </r>
  <r>
    <x v="4"/>
    <x v="3"/>
    <x v="0"/>
    <x v="6"/>
    <x v="2"/>
    <x v="0"/>
    <x v="19"/>
    <x v="5"/>
  </r>
  <r>
    <x v="4"/>
    <x v="3"/>
    <x v="0"/>
    <x v="6"/>
    <x v="0"/>
    <x v="0"/>
    <x v="18"/>
    <x v="4"/>
  </r>
  <r>
    <x v="4"/>
    <x v="3"/>
    <x v="0"/>
    <x v="6"/>
    <x v="0"/>
    <x v="0"/>
    <x v="18"/>
    <x v="0"/>
  </r>
  <r>
    <x v="4"/>
    <x v="3"/>
    <x v="0"/>
    <x v="6"/>
    <x v="2"/>
    <x v="0"/>
    <x v="19"/>
    <x v="5"/>
  </r>
  <r>
    <x v="4"/>
    <x v="3"/>
    <x v="0"/>
    <x v="6"/>
    <x v="2"/>
    <x v="0"/>
    <x v="19"/>
    <x v="5"/>
  </r>
  <r>
    <x v="4"/>
    <x v="3"/>
    <x v="0"/>
    <x v="6"/>
    <x v="2"/>
    <x v="0"/>
    <x v="19"/>
    <x v="5"/>
  </r>
  <r>
    <x v="4"/>
    <x v="3"/>
    <x v="0"/>
    <x v="6"/>
    <x v="0"/>
    <x v="0"/>
    <x v="18"/>
    <x v="0"/>
  </r>
  <r>
    <x v="4"/>
    <x v="3"/>
    <x v="0"/>
    <x v="6"/>
    <x v="2"/>
    <x v="0"/>
    <x v="19"/>
    <x v="5"/>
  </r>
  <r>
    <x v="4"/>
    <x v="3"/>
    <x v="0"/>
    <x v="6"/>
    <x v="2"/>
    <x v="0"/>
    <x v="19"/>
    <x v="5"/>
  </r>
  <r>
    <x v="4"/>
    <x v="3"/>
    <x v="0"/>
    <x v="6"/>
    <x v="0"/>
    <x v="0"/>
    <x v="18"/>
    <x v="1"/>
  </r>
  <r>
    <x v="4"/>
    <x v="3"/>
    <x v="0"/>
    <x v="6"/>
    <x v="0"/>
    <x v="0"/>
    <x v="18"/>
    <x v="1"/>
  </r>
  <r>
    <x v="4"/>
    <x v="3"/>
    <x v="0"/>
    <x v="6"/>
    <x v="2"/>
    <x v="0"/>
    <x v="19"/>
    <x v="5"/>
  </r>
  <r>
    <x v="5"/>
    <x v="3"/>
    <x v="0"/>
    <x v="7"/>
    <x v="2"/>
    <x v="0"/>
    <x v="21"/>
    <x v="5"/>
  </r>
  <r>
    <x v="5"/>
    <x v="3"/>
    <x v="0"/>
    <x v="7"/>
    <x v="2"/>
    <x v="0"/>
    <x v="21"/>
    <x v="5"/>
  </r>
  <r>
    <x v="5"/>
    <x v="3"/>
    <x v="0"/>
    <x v="7"/>
    <x v="2"/>
    <x v="0"/>
    <x v="21"/>
    <x v="5"/>
  </r>
  <r>
    <x v="5"/>
    <x v="3"/>
    <x v="0"/>
    <x v="7"/>
    <x v="2"/>
    <x v="0"/>
    <x v="21"/>
    <x v="5"/>
  </r>
  <r>
    <x v="5"/>
    <x v="3"/>
    <x v="0"/>
    <x v="7"/>
    <x v="2"/>
    <x v="0"/>
    <x v="21"/>
    <x v="5"/>
  </r>
  <r>
    <x v="3"/>
    <x v="3"/>
    <x v="0"/>
    <x v="4"/>
    <x v="2"/>
    <x v="0"/>
    <x v="14"/>
    <x v="5"/>
  </r>
  <r>
    <x v="5"/>
    <x v="3"/>
    <x v="0"/>
    <x v="7"/>
    <x v="2"/>
    <x v="0"/>
    <x v="21"/>
    <x v="5"/>
  </r>
  <r>
    <x v="5"/>
    <x v="3"/>
    <x v="0"/>
    <x v="7"/>
    <x v="2"/>
    <x v="0"/>
    <x v="21"/>
    <x v="5"/>
  </r>
  <r>
    <x v="5"/>
    <x v="3"/>
    <x v="0"/>
    <x v="7"/>
    <x v="0"/>
    <x v="0"/>
    <x v="22"/>
    <x v="1"/>
  </r>
  <r>
    <x v="5"/>
    <x v="3"/>
    <x v="0"/>
    <x v="7"/>
    <x v="3"/>
    <x v="0"/>
    <x v="23"/>
    <x v="3"/>
  </r>
  <r>
    <x v="5"/>
    <x v="3"/>
    <x v="0"/>
    <x v="7"/>
    <x v="0"/>
    <x v="0"/>
    <x v="22"/>
    <x v="0"/>
  </r>
  <r>
    <x v="5"/>
    <x v="3"/>
    <x v="0"/>
    <x v="7"/>
    <x v="0"/>
    <x v="0"/>
    <x v="22"/>
    <x v="5"/>
  </r>
  <r>
    <x v="5"/>
    <x v="3"/>
    <x v="0"/>
    <x v="7"/>
    <x v="0"/>
    <x v="0"/>
    <x v="22"/>
    <x v="0"/>
  </r>
  <r>
    <x v="5"/>
    <x v="3"/>
    <x v="0"/>
    <x v="7"/>
    <x v="0"/>
    <x v="0"/>
    <x v="22"/>
    <x v="0"/>
  </r>
  <r>
    <x v="5"/>
    <x v="3"/>
    <x v="0"/>
    <x v="7"/>
    <x v="0"/>
    <x v="0"/>
    <x v="22"/>
    <x v="0"/>
  </r>
  <r>
    <x v="5"/>
    <x v="3"/>
    <x v="0"/>
    <x v="7"/>
    <x v="2"/>
    <x v="0"/>
    <x v="21"/>
    <x v="5"/>
  </r>
  <r>
    <x v="5"/>
    <x v="3"/>
    <x v="0"/>
    <x v="7"/>
    <x v="0"/>
    <x v="0"/>
    <x v="22"/>
    <x v="1"/>
  </r>
  <r>
    <x v="5"/>
    <x v="3"/>
    <x v="0"/>
    <x v="7"/>
    <x v="2"/>
    <x v="0"/>
    <x v="21"/>
    <x v="5"/>
  </r>
  <r>
    <x v="5"/>
    <x v="3"/>
    <x v="0"/>
    <x v="7"/>
    <x v="2"/>
    <x v="0"/>
    <x v="21"/>
    <x v="5"/>
  </r>
  <r>
    <x v="5"/>
    <x v="3"/>
    <x v="0"/>
    <x v="7"/>
    <x v="2"/>
    <x v="0"/>
    <x v="21"/>
    <x v="5"/>
  </r>
  <r>
    <x v="5"/>
    <x v="3"/>
    <x v="0"/>
    <x v="7"/>
    <x v="2"/>
    <x v="0"/>
    <x v="21"/>
    <x v="5"/>
  </r>
  <r>
    <x v="5"/>
    <x v="3"/>
    <x v="0"/>
    <x v="7"/>
    <x v="1"/>
    <x v="0"/>
    <x v="24"/>
    <x v="1"/>
  </r>
  <r>
    <x v="5"/>
    <x v="3"/>
    <x v="0"/>
    <x v="7"/>
    <x v="0"/>
    <x v="0"/>
    <x v="22"/>
    <x v="5"/>
  </r>
  <r>
    <x v="5"/>
    <x v="3"/>
    <x v="0"/>
    <x v="5"/>
    <x v="2"/>
    <x v="0"/>
    <x v="25"/>
    <x v="5"/>
  </r>
  <r>
    <x v="5"/>
    <x v="3"/>
    <x v="0"/>
    <x v="5"/>
    <x v="2"/>
    <x v="0"/>
    <x v="25"/>
    <x v="5"/>
  </r>
  <r>
    <x v="4"/>
    <x v="3"/>
    <x v="0"/>
    <x v="7"/>
    <x v="2"/>
    <x v="0"/>
    <x v="26"/>
    <x v="5"/>
  </r>
  <r>
    <x v="5"/>
    <x v="3"/>
    <x v="0"/>
    <x v="5"/>
    <x v="0"/>
    <x v="0"/>
    <x v="27"/>
    <x v="0"/>
  </r>
  <r>
    <x v="5"/>
    <x v="3"/>
    <x v="0"/>
    <x v="5"/>
    <x v="2"/>
    <x v="0"/>
    <x v="25"/>
    <x v="5"/>
  </r>
  <r>
    <x v="5"/>
    <x v="3"/>
    <x v="0"/>
    <x v="5"/>
    <x v="0"/>
    <x v="0"/>
    <x v="27"/>
    <x v="4"/>
  </r>
  <r>
    <x v="6"/>
    <x v="3"/>
    <x v="0"/>
    <x v="5"/>
    <x v="2"/>
    <x v="0"/>
    <x v="28"/>
    <x v="5"/>
  </r>
  <r>
    <x v="6"/>
    <x v="2"/>
    <x v="1"/>
    <x v="5"/>
    <x v="3"/>
    <x v="0"/>
    <x v="29"/>
    <x v="5"/>
  </r>
  <r>
    <x v="6"/>
    <x v="3"/>
    <x v="0"/>
    <x v="5"/>
    <x v="2"/>
    <x v="0"/>
    <x v="28"/>
    <x v="5"/>
  </r>
  <r>
    <x v="6"/>
    <x v="3"/>
    <x v="0"/>
    <x v="5"/>
    <x v="2"/>
    <x v="0"/>
    <x v="28"/>
    <x v="5"/>
  </r>
  <r>
    <x v="6"/>
    <x v="3"/>
    <x v="0"/>
    <x v="5"/>
    <x v="2"/>
    <x v="0"/>
    <x v="28"/>
    <x v="5"/>
  </r>
  <r>
    <x v="6"/>
    <x v="3"/>
    <x v="0"/>
    <x v="5"/>
    <x v="2"/>
    <x v="0"/>
    <x v="28"/>
    <x v="5"/>
  </r>
  <r>
    <x v="6"/>
    <x v="3"/>
    <x v="0"/>
    <x v="5"/>
    <x v="0"/>
    <x v="0"/>
    <x v="30"/>
    <x v="5"/>
  </r>
  <r>
    <x v="1"/>
    <x v="1"/>
    <x v="0"/>
    <x v="1"/>
    <x v="1"/>
    <x v="0"/>
    <x v="2"/>
    <x v="0"/>
  </r>
  <r>
    <x v="6"/>
    <x v="3"/>
    <x v="0"/>
    <x v="5"/>
    <x v="0"/>
    <x v="0"/>
    <x v="30"/>
    <x v="0"/>
  </r>
  <r>
    <x v="6"/>
    <x v="3"/>
    <x v="0"/>
    <x v="5"/>
    <x v="0"/>
    <x v="0"/>
    <x v="30"/>
    <x v="0"/>
  </r>
  <r>
    <x v="6"/>
    <x v="3"/>
    <x v="0"/>
    <x v="5"/>
    <x v="0"/>
    <x v="0"/>
    <x v="30"/>
    <x v="0"/>
  </r>
  <r>
    <x v="6"/>
    <x v="3"/>
    <x v="0"/>
    <x v="5"/>
    <x v="2"/>
    <x v="0"/>
    <x v="28"/>
    <x v="5"/>
  </r>
  <r>
    <x v="6"/>
    <x v="3"/>
    <x v="0"/>
    <x v="5"/>
    <x v="0"/>
    <x v="0"/>
    <x v="30"/>
    <x v="1"/>
  </r>
  <r>
    <x v="6"/>
    <x v="3"/>
    <x v="0"/>
    <x v="5"/>
    <x v="0"/>
    <x v="0"/>
    <x v="30"/>
    <x v="1"/>
  </r>
  <r>
    <x v="1"/>
    <x v="1"/>
    <x v="0"/>
    <x v="1"/>
    <x v="1"/>
    <x v="0"/>
    <x v="2"/>
    <x v="1"/>
  </r>
  <r>
    <x v="6"/>
    <x v="3"/>
    <x v="0"/>
    <x v="5"/>
    <x v="0"/>
    <x v="0"/>
    <x v="30"/>
    <x v="1"/>
  </r>
  <r>
    <x v="6"/>
    <x v="3"/>
    <x v="0"/>
    <x v="5"/>
    <x v="2"/>
    <x v="0"/>
    <x v="28"/>
    <x v="5"/>
  </r>
  <r>
    <x v="6"/>
    <x v="3"/>
    <x v="0"/>
    <x v="5"/>
    <x v="2"/>
    <x v="0"/>
    <x v="28"/>
    <x v="5"/>
  </r>
  <r>
    <x v="6"/>
    <x v="3"/>
    <x v="0"/>
    <x v="8"/>
    <x v="0"/>
    <x v="0"/>
    <x v="31"/>
    <x v="5"/>
  </r>
  <r>
    <x v="6"/>
    <x v="3"/>
    <x v="0"/>
    <x v="5"/>
    <x v="2"/>
    <x v="0"/>
    <x v="28"/>
    <x v="5"/>
  </r>
  <r>
    <x v="1"/>
    <x v="1"/>
    <x v="0"/>
    <x v="1"/>
    <x v="1"/>
    <x v="0"/>
    <x v="2"/>
    <x v="1"/>
  </r>
  <r>
    <x v="6"/>
    <x v="3"/>
    <x v="0"/>
    <x v="5"/>
    <x v="2"/>
    <x v="0"/>
    <x v="28"/>
    <x v="5"/>
  </r>
  <r>
    <x v="6"/>
    <x v="2"/>
    <x v="1"/>
    <x v="5"/>
    <x v="3"/>
    <x v="0"/>
    <x v="29"/>
    <x v="5"/>
  </r>
  <r>
    <x v="6"/>
    <x v="3"/>
    <x v="0"/>
    <x v="5"/>
    <x v="2"/>
    <x v="0"/>
    <x v="28"/>
    <x v="5"/>
  </r>
  <r>
    <x v="6"/>
    <x v="3"/>
    <x v="0"/>
    <x v="5"/>
    <x v="2"/>
    <x v="0"/>
    <x v="28"/>
    <x v="5"/>
  </r>
  <r>
    <x v="6"/>
    <x v="3"/>
    <x v="0"/>
    <x v="5"/>
    <x v="3"/>
    <x v="0"/>
    <x v="32"/>
    <x v="5"/>
  </r>
  <r>
    <x v="6"/>
    <x v="3"/>
    <x v="0"/>
    <x v="5"/>
    <x v="2"/>
    <x v="0"/>
    <x v="28"/>
    <x v="5"/>
  </r>
  <r>
    <x v="1"/>
    <x v="1"/>
    <x v="0"/>
    <x v="1"/>
    <x v="1"/>
    <x v="0"/>
    <x v="2"/>
    <x v="1"/>
  </r>
  <r>
    <x v="7"/>
    <x v="3"/>
    <x v="0"/>
    <x v="8"/>
    <x v="2"/>
    <x v="0"/>
    <x v="33"/>
    <x v="5"/>
  </r>
  <r>
    <x v="7"/>
    <x v="3"/>
    <x v="0"/>
    <x v="8"/>
    <x v="2"/>
    <x v="0"/>
    <x v="33"/>
    <x v="5"/>
  </r>
  <r>
    <x v="7"/>
    <x v="3"/>
    <x v="0"/>
    <x v="8"/>
    <x v="0"/>
    <x v="0"/>
    <x v="34"/>
    <x v="0"/>
  </r>
  <r>
    <x v="7"/>
    <x v="3"/>
    <x v="0"/>
    <x v="8"/>
    <x v="1"/>
    <x v="0"/>
    <x v="35"/>
    <x v="0"/>
  </r>
  <r>
    <x v="7"/>
    <x v="3"/>
    <x v="0"/>
    <x v="8"/>
    <x v="0"/>
    <x v="0"/>
    <x v="34"/>
    <x v="5"/>
  </r>
  <r>
    <x v="7"/>
    <x v="3"/>
    <x v="0"/>
    <x v="8"/>
    <x v="2"/>
    <x v="0"/>
    <x v="33"/>
    <x v="5"/>
  </r>
  <r>
    <x v="8"/>
    <x v="5"/>
    <x v="0"/>
    <x v="9"/>
    <x v="2"/>
    <x v="0"/>
    <x v="36"/>
    <x v="5"/>
  </r>
  <r>
    <x v="7"/>
    <x v="3"/>
    <x v="0"/>
    <x v="8"/>
    <x v="2"/>
    <x v="0"/>
    <x v="33"/>
    <x v="5"/>
  </r>
  <r>
    <x v="7"/>
    <x v="3"/>
    <x v="0"/>
    <x v="8"/>
    <x v="2"/>
    <x v="0"/>
    <x v="33"/>
    <x v="5"/>
  </r>
  <r>
    <x v="7"/>
    <x v="3"/>
    <x v="0"/>
    <x v="8"/>
    <x v="0"/>
    <x v="0"/>
    <x v="34"/>
    <x v="0"/>
  </r>
  <r>
    <x v="8"/>
    <x v="3"/>
    <x v="0"/>
    <x v="9"/>
    <x v="0"/>
    <x v="0"/>
    <x v="37"/>
    <x v="0"/>
  </r>
  <r>
    <x v="0"/>
    <x v="0"/>
    <x v="0"/>
    <x v="0"/>
    <x v="2"/>
    <x v="0"/>
    <x v="3"/>
    <x v="0"/>
  </r>
  <r>
    <x v="0"/>
    <x v="0"/>
    <x v="0"/>
    <x v="0"/>
    <x v="2"/>
    <x v="0"/>
    <x v="3"/>
    <x v="5"/>
  </r>
  <r>
    <x v="8"/>
    <x v="2"/>
    <x v="0"/>
    <x v="9"/>
    <x v="2"/>
    <x v="0"/>
    <x v="38"/>
    <x v="0"/>
  </r>
  <r>
    <x v="8"/>
    <x v="3"/>
    <x v="0"/>
    <x v="9"/>
    <x v="2"/>
    <x v="0"/>
    <x v="39"/>
    <x v="5"/>
  </r>
  <r>
    <x v="8"/>
    <x v="3"/>
    <x v="0"/>
    <x v="9"/>
    <x v="3"/>
    <x v="0"/>
    <x v="40"/>
    <x v="5"/>
  </r>
  <r>
    <x v="8"/>
    <x v="3"/>
    <x v="0"/>
    <x v="9"/>
    <x v="2"/>
    <x v="0"/>
    <x v="39"/>
    <x v="5"/>
  </r>
  <r>
    <x v="1"/>
    <x v="1"/>
    <x v="0"/>
    <x v="1"/>
    <x v="1"/>
    <x v="0"/>
    <x v="2"/>
    <x v="1"/>
  </r>
  <r>
    <x v="8"/>
    <x v="3"/>
    <x v="0"/>
    <x v="9"/>
    <x v="2"/>
    <x v="0"/>
    <x v="39"/>
    <x v="5"/>
  </r>
  <r>
    <x v="8"/>
    <x v="3"/>
    <x v="0"/>
    <x v="9"/>
    <x v="2"/>
    <x v="0"/>
    <x v="39"/>
    <x v="5"/>
  </r>
  <r>
    <x v="8"/>
    <x v="2"/>
    <x v="0"/>
    <x v="9"/>
    <x v="2"/>
    <x v="0"/>
    <x v="38"/>
    <x v="5"/>
  </r>
  <r>
    <x v="8"/>
    <x v="3"/>
    <x v="0"/>
    <x v="9"/>
    <x v="2"/>
    <x v="0"/>
    <x v="39"/>
    <x v="5"/>
  </r>
  <r>
    <x v="8"/>
    <x v="3"/>
    <x v="0"/>
    <x v="9"/>
    <x v="2"/>
    <x v="0"/>
    <x v="39"/>
    <x v="5"/>
  </r>
  <r>
    <x v="8"/>
    <x v="2"/>
    <x v="0"/>
    <x v="9"/>
    <x v="2"/>
    <x v="0"/>
    <x v="38"/>
    <x v="5"/>
  </r>
  <r>
    <x v="8"/>
    <x v="3"/>
    <x v="0"/>
    <x v="9"/>
    <x v="3"/>
    <x v="0"/>
    <x v="40"/>
    <x v="5"/>
  </r>
  <r>
    <x v="9"/>
    <x v="5"/>
    <x v="0"/>
    <x v="10"/>
    <x v="2"/>
    <x v="0"/>
    <x v="41"/>
    <x v="5"/>
  </r>
  <r>
    <x v="9"/>
    <x v="5"/>
    <x v="0"/>
    <x v="10"/>
    <x v="2"/>
    <x v="0"/>
    <x v="41"/>
    <x v="5"/>
  </r>
  <r>
    <x v="9"/>
    <x v="5"/>
    <x v="0"/>
    <x v="10"/>
    <x v="2"/>
    <x v="0"/>
    <x v="41"/>
    <x v="5"/>
  </r>
  <r>
    <x v="9"/>
    <x v="5"/>
    <x v="0"/>
    <x v="10"/>
    <x v="2"/>
    <x v="0"/>
    <x v="41"/>
    <x v="5"/>
  </r>
  <r>
    <x v="9"/>
    <x v="5"/>
    <x v="0"/>
    <x v="10"/>
    <x v="2"/>
    <x v="0"/>
    <x v="41"/>
    <x v="5"/>
  </r>
  <r>
    <x v="9"/>
    <x v="5"/>
    <x v="0"/>
    <x v="10"/>
    <x v="2"/>
    <x v="0"/>
    <x v="41"/>
    <x v="5"/>
  </r>
  <r>
    <x v="9"/>
    <x v="5"/>
    <x v="0"/>
    <x v="10"/>
    <x v="2"/>
    <x v="0"/>
    <x v="41"/>
    <x v="5"/>
  </r>
  <r>
    <x v="9"/>
    <x v="2"/>
    <x v="1"/>
    <x v="2"/>
    <x v="3"/>
    <x v="0"/>
    <x v="42"/>
    <x v="5"/>
  </r>
  <r>
    <x v="9"/>
    <x v="5"/>
    <x v="0"/>
    <x v="10"/>
    <x v="2"/>
    <x v="0"/>
    <x v="41"/>
    <x v="5"/>
  </r>
  <r>
    <x v="9"/>
    <x v="5"/>
    <x v="0"/>
    <x v="10"/>
    <x v="0"/>
    <x v="0"/>
    <x v="43"/>
    <x v="5"/>
  </r>
  <r>
    <x v="9"/>
    <x v="5"/>
    <x v="0"/>
    <x v="10"/>
    <x v="2"/>
    <x v="0"/>
    <x v="41"/>
    <x v="5"/>
  </r>
  <r>
    <x v="9"/>
    <x v="5"/>
    <x v="0"/>
    <x v="10"/>
    <x v="2"/>
    <x v="0"/>
    <x v="41"/>
    <x v="5"/>
  </r>
  <r>
    <x v="9"/>
    <x v="5"/>
    <x v="0"/>
    <x v="10"/>
    <x v="2"/>
    <x v="0"/>
    <x v="41"/>
    <x v="5"/>
  </r>
  <r>
    <x v="9"/>
    <x v="5"/>
    <x v="0"/>
    <x v="10"/>
    <x v="3"/>
    <x v="0"/>
    <x v="44"/>
    <x v="5"/>
  </r>
  <r>
    <x v="9"/>
    <x v="5"/>
    <x v="0"/>
    <x v="10"/>
    <x v="3"/>
    <x v="0"/>
    <x v="44"/>
    <x v="5"/>
  </r>
  <r>
    <x v="9"/>
    <x v="5"/>
    <x v="0"/>
    <x v="10"/>
    <x v="3"/>
    <x v="0"/>
    <x v="44"/>
    <x v="5"/>
  </r>
  <r>
    <x v="9"/>
    <x v="5"/>
    <x v="0"/>
    <x v="10"/>
    <x v="2"/>
    <x v="0"/>
    <x v="41"/>
    <x v="5"/>
  </r>
  <r>
    <x v="9"/>
    <x v="5"/>
    <x v="0"/>
    <x v="10"/>
    <x v="2"/>
    <x v="0"/>
    <x v="41"/>
    <x v="5"/>
  </r>
  <r>
    <x v="9"/>
    <x v="5"/>
    <x v="0"/>
    <x v="10"/>
    <x v="3"/>
    <x v="0"/>
    <x v="44"/>
    <x v="5"/>
  </r>
  <r>
    <x v="9"/>
    <x v="5"/>
    <x v="0"/>
    <x v="10"/>
    <x v="2"/>
    <x v="0"/>
    <x v="41"/>
    <x v="5"/>
  </r>
  <r>
    <x v="9"/>
    <x v="5"/>
    <x v="0"/>
    <x v="10"/>
    <x v="0"/>
    <x v="0"/>
    <x v="43"/>
    <x v="0"/>
  </r>
  <r>
    <x v="9"/>
    <x v="5"/>
    <x v="0"/>
    <x v="10"/>
    <x v="3"/>
    <x v="0"/>
    <x v="44"/>
    <x v="0"/>
  </r>
  <r>
    <x v="1"/>
    <x v="1"/>
    <x v="0"/>
    <x v="1"/>
    <x v="1"/>
    <x v="0"/>
    <x v="2"/>
    <x v="1"/>
  </r>
  <r>
    <x v="9"/>
    <x v="5"/>
    <x v="0"/>
    <x v="10"/>
    <x v="0"/>
    <x v="0"/>
    <x v="43"/>
    <x v="1"/>
  </r>
  <r>
    <x v="9"/>
    <x v="5"/>
    <x v="0"/>
    <x v="10"/>
    <x v="2"/>
    <x v="0"/>
    <x v="41"/>
    <x v="5"/>
  </r>
  <r>
    <x v="9"/>
    <x v="5"/>
    <x v="0"/>
    <x v="10"/>
    <x v="2"/>
    <x v="0"/>
    <x v="41"/>
    <x v="1"/>
  </r>
  <r>
    <x v="9"/>
    <x v="5"/>
    <x v="0"/>
    <x v="10"/>
    <x v="3"/>
    <x v="0"/>
    <x v="44"/>
    <x v="1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0"/>
    <x v="5"/>
    <x v="0"/>
    <x v="10"/>
    <x v="3"/>
    <x v="0"/>
    <x v="45"/>
    <x v="3"/>
  </r>
  <r>
    <x v="10"/>
    <x v="5"/>
    <x v="0"/>
    <x v="10"/>
    <x v="3"/>
    <x v="0"/>
    <x v="45"/>
    <x v="3"/>
  </r>
  <r>
    <x v="10"/>
    <x v="5"/>
    <x v="0"/>
    <x v="10"/>
    <x v="3"/>
    <x v="0"/>
    <x v="45"/>
    <x v="4"/>
  </r>
  <r>
    <x v="10"/>
    <x v="5"/>
    <x v="0"/>
    <x v="10"/>
    <x v="3"/>
    <x v="0"/>
    <x v="45"/>
    <x v="0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"/>
    <x v="1"/>
    <x v="0"/>
    <x v="1"/>
    <x v="3"/>
    <x v="0"/>
    <x v="46"/>
    <x v="1"/>
  </r>
  <r>
    <x v="10"/>
    <x v="5"/>
    <x v="0"/>
    <x v="10"/>
    <x v="3"/>
    <x v="0"/>
    <x v="45"/>
    <x v="1"/>
  </r>
  <r>
    <x v="10"/>
    <x v="5"/>
    <x v="0"/>
    <x v="10"/>
    <x v="3"/>
    <x v="0"/>
    <x v="45"/>
    <x v="1"/>
  </r>
  <r>
    <x v="10"/>
    <x v="5"/>
    <x v="0"/>
    <x v="10"/>
    <x v="3"/>
    <x v="0"/>
    <x v="45"/>
    <x v="1"/>
  </r>
  <r>
    <x v="10"/>
    <x v="5"/>
    <x v="0"/>
    <x v="10"/>
    <x v="3"/>
    <x v="0"/>
    <x v="45"/>
    <x v="2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0"/>
    <x v="5"/>
    <x v="0"/>
    <x v="10"/>
    <x v="3"/>
    <x v="0"/>
    <x v="45"/>
    <x v="1"/>
  </r>
  <r>
    <x v="10"/>
    <x v="5"/>
    <x v="0"/>
    <x v="10"/>
    <x v="3"/>
    <x v="0"/>
    <x v="45"/>
    <x v="1"/>
  </r>
  <r>
    <x v="10"/>
    <x v="5"/>
    <x v="0"/>
    <x v="10"/>
    <x v="3"/>
    <x v="0"/>
    <x v="45"/>
    <x v="5"/>
  </r>
  <r>
    <x v="10"/>
    <x v="5"/>
    <x v="1"/>
    <x v="10"/>
    <x v="3"/>
    <x v="0"/>
    <x v="47"/>
    <x v="5"/>
  </r>
  <r>
    <x v="11"/>
    <x v="2"/>
    <x v="1"/>
    <x v="2"/>
    <x v="1"/>
    <x v="0"/>
    <x v="48"/>
    <x v="1"/>
  </r>
  <r>
    <x v="10"/>
    <x v="2"/>
    <x v="1"/>
    <x v="2"/>
    <x v="3"/>
    <x v="0"/>
    <x v="49"/>
    <x v="5"/>
  </r>
  <r>
    <x v="10"/>
    <x v="5"/>
    <x v="0"/>
    <x v="10"/>
    <x v="3"/>
    <x v="0"/>
    <x v="45"/>
    <x v="5"/>
  </r>
  <r>
    <x v="10"/>
    <x v="5"/>
    <x v="1"/>
    <x v="10"/>
    <x v="3"/>
    <x v="0"/>
    <x v="47"/>
    <x v="5"/>
  </r>
  <r>
    <x v="1"/>
    <x v="2"/>
    <x v="0"/>
    <x v="2"/>
    <x v="3"/>
    <x v="0"/>
    <x v="50"/>
    <x v="0"/>
  </r>
  <r>
    <x v="10"/>
    <x v="2"/>
    <x v="0"/>
    <x v="10"/>
    <x v="3"/>
    <x v="1"/>
    <x v="51"/>
    <x v="0"/>
  </r>
  <r>
    <x v="10"/>
    <x v="2"/>
    <x v="0"/>
    <x v="10"/>
    <x v="3"/>
    <x v="1"/>
    <x v="51"/>
    <x v="0"/>
  </r>
  <r>
    <x v="10"/>
    <x v="5"/>
    <x v="1"/>
    <x v="10"/>
    <x v="3"/>
    <x v="0"/>
    <x v="47"/>
    <x v="0"/>
  </r>
  <r>
    <x v="10"/>
    <x v="5"/>
    <x v="0"/>
    <x v="10"/>
    <x v="3"/>
    <x v="1"/>
    <x v="52"/>
    <x v="5"/>
  </r>
  <r>
    <x v="10"/>
    <x v="5"/>
    <x v="0"/>
    <x v="10"/>
    <x v="3"/>
    <x v="1"/>
    <x v="52"/>
    <x v="5"/>
  </r>
  <r>
    <x v="10"/>
    <x v="5"/>
    <x v="0"/>
    <x v="2"/>
    <x v="3"/>
    <x v="1"/>
    <x v="53"/>
    <x v="1"/>
  </r>
  <r>
    <x v="10"/>
    <x v="2"/>
    <x v="0"/>
    <x v="2"/>
    <x v="3"/>
    <x v="1"/>
    <x v="54"/>
    <x v="5"/>
  </r>
  <r>
    <x v="10"/>
    <x v="5"/>
    <x v="0"/>
    <x v="10"/>
    <x v="3"/>
    <x v="1"/>
    <x v="52"/>
    <x v="5"/>
  </r>
  <r>
    <x v="10"/>
    <x v="5"/>
    <x v="0"/>
    <x v="10"/>
    <x v="3"/>
    <x v="1"/>
    <x v="52"/>
    <x v="5"/>
  </r>
  <r>
    <x v="10"/>
    <x v="5"/>
    <x v="1"/>
    <x v="10"/>
    <x v="3"/>
    <x v="0"/>
    <x v="47"/>
    <x v="5"/>
  </r>
  <r>
    <x v="10"/>
    <x v="5"/>
    <x v="0"/>
    <x v="10"/>
    <x v="3"/>
    <x v="1"/>
    <x v="52"/>
    <x v="5"/>
  </r>
  <r>
    <x v="9"/>
    <x v="5"/>
    <x v="0"/>
    <x v="11"/>
    <x v="3"/>
    <x v="0"/>
    <x v="55"/>
    <x v="5"/>
  </r>
  <r>
    <x v="10"/>
    <x v="5"/>
    <x v="0"/>
    <x v="10"/>
    <x v="3"/>
    <x v="1"/>
    <x v="52"/>
    <x v="5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467"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1"/>
    <x v="0"/>
    <x v="1"/>
    <x v="1"/>
  </r>
  <r>
    <x v="0"/>
    <x v="0"/>
    <x v="0"/>
    <x v="0"/>
    <x v="0"/>
    <x v="0"/>
    <x v="0"/>
    <x v="1"/>
  </r>
  <r>
    <x v="0"/>
    <x v="0"/>
    <x v="0"/>
    <x v="0"/>
    <x v="1"/>
    <x v="0"/>
    <x v="1"/>
    <x v="1"/>
  </r>
  <r>
    <x v="1"/>
    <x v="1"/>
    <x v="0"/>
    <x v="1"/>
    <x v="1"/>
    <x v="0"/>
    <x v="2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2"/>
    <x v="0"/>
    <x v="3"/>
    <x v="1"/>
  </r>
  <r>
    <x v="0"/>
    <x v="0"/>
    <x v="0"/>
    <x v="0"/>
    <x v="2"/>
    <x v="0"/>
    <x v="3"/>
    <x v="1"/>
  </r>
  <r>
    <x v="0"/>
    <x v="0"/>
    <x v="0"/>
    <x v="0"/>
    <x v="2"/>
    <x v="0"/>
    <x v="3"/>
    <x v="1"/>
  </r>
  <r>
    <x v="0"/>
    <x v="0"/>
    <x v="0"/>
    <x v="0"/>
    <x v="2"/>
    <x v="0"/>
    <x v="3"/>
    <x v="1"/>
  </r>
  <r>
    <x v="0"/>
    <x v="0"/>
    <x v="0"/>
    <x v="0"/>
    <x v="1"/>
    <x v="0"/>
    <x v="1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1"/>
    <x v="1"/>
    <x v="0"/>
    <x v="1"/>
    <x v="1"/>
    <x v="0"/>
    <x v="2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1"/>
    <x v="0"/>
    <x v="1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1"/>
    <x v="1"/>
    <x v="0"/>
    <x v="1"/>
    <x v="0"/>
    <x v="0"/>
    <x v="5"/>
    <x v="3"/>
  </r>
  <r>
    <x v="0"/>
    <x v="0"/>
    <x v="0"/>
    <x v="0"/>
    <x v="0"/>
    <x v="0"/>
    <x v="0"/>
    <x v="1"/>
  </r>
  <r>
    <x v="0"/>
    <x v="0"/>
    <x v="0"/>
    <x v="0"/>
    <x v="0"/>
    <x v="0"/>
    <x v="0"/>
    <x v="3"/>
  </r>
  <r>
    <x v="1"/>
    <x v="1"/>
    <x v="0"/>
    <x v="1"/>
    <x v="1"/>
    <x v="0"/>
    <x v="2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0"/>
    <x v="0"/>
    <x v="0"/>
    <x v="4"/>
  </r>
  <r>
    <x v="0"/>
    <x v="0"/>
    <x v="0"/>
    <x v="0"/>
    <x v="4"/>
    <x v="0"/>
    <x v="6"/>
    <x v="4"/>
  </r>
  <r>
    <x v="0"/>
    <x v="0"/>
    <x v="0"/>
    <x v="0"/>
    <x v="0"/>
    <x v="0"/>
    <x v="0"/>
    <x v="4"/>
  </r>
  <r>
    <x v="0"/>
    <x v="0"/>
    <x v="0"/>
    <x v="0"/>
    <x v="0"/>
    <x v="0"/>
    <x v="0"/>
    <x v="4"/>
  </r>
  <r>
    <x v="0"/>
    <x v="0"/>
    <x v="0"/>
    <x v="0"/>
    <x v="0"/>
    <x v="0"/>
    <x v="0"/>
    <x v="4"/>
  </r>
  <r>
    <x v="1"/>
    <x v="1"/>
    <x v="0"/>
    <x v="1"/>
    <x v="1"/>
    <x v="0"/>
    <x v="2"/>
    <x v="0"/>
  </r>
  <r>
    <x v="0"/>
    <x v="0"/>
    <x v="0"/>
    <x v="0"/>
    <x v="0"/>
    <x v="0"/>
    <x v="0"/>
    <x v="0"/>
  </r>
  <r>
    <x v="1"/>
    <x v="1"/>
    <x v="0"/>
    <x v="1"/>
    <x v="0"/>
    <x v="0"/>
    <x v="5"/>
    <x v="3"/>
  </r>
  <r>
    <x v="0"/>
    <x v="0"/>
    <x v="0"/>
    <x v="0"/>
    <x v="0"/>
    <x v="0"/>
    <x v="0"/>
    <x v="5"/>
  </r>
  <r>
    <x v="0"/>
    <x v="0"/>
    <x v="0"/>
    <x v="0"/>
    <x v="2"/>
    <x v="0"/>
    <x v="3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3"/>
  </r>
  <r>
    <x v="0"/>
    <x v="0"/>
    <x v="0"/>
    <x v="0"/>
    <x v="1"/>
    <x v="0"/>
    <x v="1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3"/>
  </r>
  <r>
    <x v="1"/>
    <x v="1"/>
    <x v="0"/>
    <x v="1"/>
    <x v="1"/>
    <x v="0"/>
    <x v="2"/>
    <x v="0"/>
  </r>
  <r>
    <x v="1"/>
    <x v="1"/>
    <x v="0"/>
    <x v="1"/>
    <x v="1"/>
    <x v="0"/>
    <x v="2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2"/>
    <x v="0"/>
    <x v="3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5"/>
  </r>
  <r>
    <x v="0"/>
    <x v="0"/>
    <x v="0"/>
    <x v="0"/>
    <x v="0"/>
    <x v="0"/>
    <x v="0"/>
    <x v="0"/>
  </r>
  <r>
    <x v="0"/>
    <x v="0"/>
    <x v="0"/>
    <x v="0"/>
    <x v="2"/>
    <x v="0"/>
    <x v="3"/>
    <x v="0"/>
  </r>
  <r>
    <x v="0"/>
    <x v="0"/>
    <x v="0"/>
    <x v="0"/>
    <x v="0"/>
    <x v="0"/>
    <x v="0"/>
    <x v="3"/>
  </r>
  <r>
    <x v="0"/>
    <x v="0"/>
    <x v="0"/>
    <x v="0"/>
    <x v="1"/>
    <x v="0"/>
    <x v="1"/>
    <x v="1"/>
  </r>
  <r>
    <x v="0"/>
    <x v="0"/>
    <x v="0"/>
    <x v="0"/>
    <x v="0"/>
    <x v="0"/>
    <x v="0"/>
    <x v="4"/>
  </r>
  <r>
    <x v="0"/>
    <x v="0"/>
    <x v="0"/>
    <x v="0"/>
    <x v="1"/>
    <x v="0"/>
    <x v="1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1"/>
    <x v="1"/>
    <x v="0"/>
    <x v="1"/>
    <x v="1"/>
    <x v="0"/>
    <x v="2"/>
    <x v="1"/>
  </r>
  <r>
    <x v="0"/>
    <x v="0"/>
    <x v="0"/>
    <x v="0"/>
    <x v="1"/>
    <x v="0"/>
    <x v="1"/>
    <x v="1"/>
  </r>
  <r>
    <x v="0"/>
    <x v="0"/>
    <x v="0"/>
    <x v="0"/>
    <x v="2"/>
    <x v="0"/>
    <x v="3"/>
    <x v="0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2"/>
    <x v="1"/>
    <x v="2"/>
    <x v="3"/>
    <x v="0"/>
    <x v="7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4"/>
    <x v="0"/>
    <x v="6"/>
    <x v="5"/>
  </r>
  <r>
    <x v="0"/>
    <x v="0"/>
    <x v="0"/>
    <x v="0"/>
    <x v="4"/>
    <x v="0"/>
    <x v="6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1"/>
    <x v="0"/>
    <x v="3"/>
    <x v="0"/>
    <x v="8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1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1"/>
    <x v="0"/>
    <x v="1"/>
    <x v="5"/>
  </r>
  <r>
    <x v="0"/>
    <x v="0"/>
    <x v="0"/>
    <x v="0"/>
    <x v="1"/>
    <x v="0"/>
    <x v="1"/>
    <x v="5"/>
  </r>
  <r>
    <x v="0"/>
    <x v="0"/>
    <x v="0"/>
    <x v="0"/>
    <x v="1"/>
    <x v="0"/>
    <x v="1"/>
    <x v="5"/>
  </r>
  <r>
    <x v="0"/>
    <x v="0"/>
    <x v="0"/>
    <x v="0"/>
    <x v="1"/>
    <x v="0"/>
    <x v="1"/>
    <x v="3"/>
  </r>
  <r>
    <x v="0"/>
    <x v="0"/>
    <x v="0"/>
    <x v="0"/>
    <x v="1"/>
    <x v="0"/>
    <x v="1"/>
    <x v="5"/>
  </r>
  <r>
    <x v="0"/>
    <x v="0"/>
    <x v="0"/>
    <x v="0"/>
    <x v="1"/>
    <x v="0"/>
    <x v="1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0"/>
  </r>
  <r>
    <x v="0"/>
    <x v="0"/>
    <x v="0"/>
    <x v="0"/>
    <x v="2"/>
    <x v="0"/>
    <x v="3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0"/>
    <x v="0"/>
    <x v="0"/>
    <x v="3"/>
  </r>
  <r>
    <x v="0"/>
    <x v="0"/>
    <x v="0"/>
    <x v="0"/>
    <x v="2"/>
    <x v="0"/>
    <x v="3"/>
    <x v="5"/>
  </r>
  <r>
    <x v="1"/>
    <x v="1"/>
    <x v="0"/>
    <x v="1"/>
    <x v="1"/>
    <x v="0"/>
    <x v="2"/>
    <x v="4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3"/>
  </r>
  <r>
    <x v="0"/>
    <x v="3"/>
    <x v="0"/>
    <x v="0"/>
    <x v="2"/>
    <x v="0"/>
    <x v="9"/>
    <x v="3"/>
  </r>
  <r>
    <x v="1"/>
    <x v="1"/>
    <x v="0"/>
    <x v="1"/>
    <x v="1"/>
    <x v="0"/>
    <x v="2"/>
    <x v="1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5"/>
  </r>
  <r>
    <x v="0"/>
    <x v="0"/>
    <x v="0"/>
    <x v="0"/>
    <x v="1"/>
    <x v="0"/>
    <x v="1"/>
    <x v="1"/>
  </r>
  <r>
    <x v="0"/>
    <x v="0"/>
    <x v="0"/>
    <x v="0"/>
    <x v="2"/>
    <x v="0"/>
    <x v="3"/>
    <x v="0"/>
  </r>
  <r>
    <x v="0"/>
    <x v="0"/>
    <x v="0"/>
    <x v="0"/>
    <x v="0"/>
    <x v="0"/>
    <x v="0"/>
    <x v="3"/>
  </r>
  <r>
    <x v="0"/>
    <x v="4"/>
    <x v="0"/>
    <x v="0"/>
    <x v="0"/>
    <x v="0"/>
    <x v="11"/>
    <x v="0"/>
  </r>
  <r>
    <x v="0"/>
    <x v="0"/>
    <x v="0"/>
    <x v="0"/>
    <x v="0"/>
    <x v="0"/>
    <x v="0"/>
    <x v="0"/>
  </r>
  <r>
    <x v="1"/>
    <x v="1"/>
    <x v="0"/>
    <x v="1"/>
    <x v="1"/>
    <x v="0"/>
    <x v="2"/>
    <x v="0"/>
  </r>
  <r>
    <x v="1"/>
    <x v="1"/>
    <x v="0"/>
    <x v="1"/>
    <x v="1"/>
    <x v="0"/>
    <x v="2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1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0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3"/>
    <x v="0"/>
    <x v="0"/>
    <x v="3"/>
    <x v="0"/>
    <x v="12"/>
    <x v="0"/>
  </r>
  <r>
    <x v="0"/>
    <x v="3"/>
    <x v="0"/>
    <x v="0"/>
    <x v="3"/>
    <x v="0"/>
    <x v="12"/>
    <x v="0"/>
  </r>
  <r>
    <x v="0"/>
    <x v="3"/>
    <x v="0"/>
    <x v="0"/>
    <x v="3"/>
    <x v="0"/>
    <x v="12"/>
    <x v="0"/>
  </r>
  <r>
    <x v="0"/>
    <x v="3"/>
    <x v="0"/>
    <x v="0"/>
    <x v="1"/>
    <x v="0"/>
    <x v="13"/>
    <x v="5"/>
  </r>
  <r>
    <x v="0"/>
    <x v="3"/>
    <x v="0"/>
    <x v="0"/>
    <x v="1"/>
    <x v="0"/>
    <x v="13"/>
    <x v="1"/>
  </r>
  <r>
    <x v="0"/>
    <x v="3"/>
    <x v="0"/>
    <x v="0"/>
    <x v="2"/>
    <x v="0"/>
    <x v="9"/>
    <x v="5"/>
  </r>
  <r>
    <x v="0"/>
    <x v="3"/>
    <x v="0"/>
    <x v="0"/>
    <x v="0"/>
    <x v="0"/>
    <x v="10"/>
    <x v="2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1"/>
  </r>
  <r>
    <x v="0"/>
    <x v="3"/>
    <x v="0"/>
    <x v="0"/>
    <x v="0"/>
    <x v="0"/>
    <x v="10"/>
    <x v="3"/>
  </r>
  <r>
    <x v="0"/>
    <x v="3"/>
    <x v="0"/>
    <x v="0"/>
    <x v="0"/>
    <x v="0"/>
    <x v="10"/>
    <x v="0"/>
  </r>
  <r>
    <x v="0"/>
    <x v="3"/>
    <x v="0"/>
    <x v="0"/>
    <x v="0"/>
    <x v="0"/>
    <x v="10"/>
    <x v="1"/>
  </r>
  <r>
    <x v="0"/>
    <x v="3"/>
    <x v="0"/>
    <x v="0"/>
    <x v="2"/>
    <x v="0"/>
    <x v="9"/>
    <x v="5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0"/>
    <x v="0"/>
    <x v="10"/>
    <x v="4"/>
  </r>
  <r>
    <x v="0"/>
    <x v="3"/>
    <x v="0"/>
    <x v="0"/>
    <x v="3"/>
    <x v="0"/>
    <x v="12"/>
    <x v="5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3"/>
    <x v="0"/>
    <x v="12"/>
    <x v="5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4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1"/>
  </r>
  <r>
    <x v="0"/>
    <x v="3"/>
    <x v="0"/>
    <x v="0"/>
    <x v="0"/>
    <x v="0"/>
    <x v="10"/>
    <x v="1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1"/>
  </r>
  <r>
    <x v="0"/>
    <x v="3"/>
    <x v="0"/>
    <x v="0"/>
    <x v="3"/>
    <x v="0"/>
    <x v="12"/>
    <x v="3"/>
  </r>
  <r>
    <x v="0"/>
    <x v="3"/>
    <x v="0"/>
    <x v="0"/>
    <x v="0"/>
    <x v="0"/>
    <x v="10"/>
    <x v="5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0"/>
    <x v="0"/>
    <x v="10"/>
    <x v="1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1"/>
    <x v="0"/>
    <x v="13"/>
    <x v="1"/>
  </r>
  <r>
    <x v="0"/>
    <x v="3"/>
    <x v="0"/>
    <x v="0"/>
    <x v="0"/>
    <x v="0"/>
    <x v="10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0"/>
    <x v="0"/>
    <x v="10"/>
    <x v="4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5"/>
  </r>
  <r>
    <x v="1"/>
    <x v="1"/>
    <x v="0"/>
    <x v="1"/>
    <x v="1"/>
    <x v="0"/>
    <x v="2"/>
    <x v="0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0"/>
    <x v="0"/>
    <x v="10"/>
    <x v="1"/>
  </r>
  <r>
    <x v="0"/>
    <x v="3"/>
    <x v="0"/>
    <x v="0"/>
    <x v="0"/>
    <x v="0"/>
    <x v="10"/>
    <x v="1"/>
  </r>
  <r>
    <x v="1"/>
    <x v="1"/>
    <x v="0"/>
    <x v="1"/>
    <x v="1"/>
    <x v="0"/>
    <x v="2"/>
    <x v="1"/>
  </r>
  <r>
    <x v="0"/>
    <x v="3"/>
    <x v="0"/>
    <x v="0"/>
    <x v="0"/>
    <x v="0"/>
    <x v="10"/>
    <x v="1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5"/>
  </r>
  <r>
    <x v="0"/>
    <x v="3"/>
    <x v="0"/>
    <x v="0"/>
    <x v="2"/>
    <x v="0"/>
    <x v="9"/>
    <x v="5"/>
  </r>
  <r>
    <x v="1"/>
    <x v="1"/>
    <x v="0"/>
    <x v="1"/>
    <x v="1"/>
    <x v="0"/>
    <x v="2"/>
    <x v="1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3"/>
    <x v="0"/>
    <x v="12"/>
    <x v="5"/>
  </r>
  <r>
    <x v="0"/>
    <x v="3"/>
    <x v="0"/>
    <x v="0"/>
    <x v="2"/>
    <x v="0"/>
    <x v="9"/>
    <x v="5"/>
  </r>
  <r>
    <x v="1"/>
    <x v="1"/>
    <x v="0"/>
    <x v="1"/>
    <x v="1"/>
    <x v="0"/>
    <x v="2"/>
    <x v="1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0"/>
  </r>
  <r>
    <x v="0"/>
    <x v="3"/>
    <x v="0"/>
    <x v="0"/>
    <x v="1"/>
    <x v="0"/>
    <x v="13"/>
    <x v="0"/>
  </r>
  <r>
    <x v="0"/>
    <x v="3"/>
    <x v="0"/>
    <x v="0"/>
    <x v="0"/>
    <x v="0"/>
    <x v="10"/>
    <x v="5"/>
  </r>
  <r>
    <x v="0"/>
    <x v="3"/>
    <x v="0"/>
    <x v="0"/>
    <x v="2"/>
    <x v="0"/>
    <x v="9"/>
    <x v="5"/>
  </r>
  <r>
    <x v="0"/>
    <x v="5"/>
    <x v="0"/>
    <x v="0"/>
    <x v="2"/>
    <x v="0"/>
    <x v="14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0"/>
  </r>
  <r>
    <x v="0"/>
    <x v="0"/>
    <x v="0"/>
    <x v="0"/>
    <x v="2"/>
    <x v="0"/>
    <x v="3"/>
    <x v="0"/>
  </r>
  <r>
    <x v="0"/>
    <x v="0"/>
    <x v="0"/>
    <x v="0"/>
    <x v="2"/>
    <x v="0"/>
    <x v="3"/>
    <x v="5"/>
  </r>
  <r>
    <x v="0"/>
    <x v="2"/>
    <x v="0"/>
    <x v="0"/>
    <x v="2"/>
    <x v="0"/>
    <x v="15"/>
    <x v="0"/>
  </r>
  <r>
    <x v="0"/>
    <x v="3"/>
    <x v="0"/>
    <x v="0"/>
    <x v="2"/>
    <x v="0"/>
    <x v="9"/>
    <x v="5"/>
  </r>
  <r>
    <x v="0"/>
    <x v="3"/>
    <x v="0"/>
    <x v="0"/>
    <x v="3"/>
    <x v="0"/>
    <x v="12"/>
    <x v="5"/>
  </r>
  <r>
    <x v="0"/>
    <x v="3"/>
    <x v="0"/>
    <x v="0"/>
    <x v="2"/>
    <x v="0"/>
    <x v="9"/>
    <x v="5"/>
  </r>
  <r>
    <x v="1"/>
    <x v="1"/>
    <x v="0"/>
    <x v="1"/>
    <x v="1"/>
    <x v="0"/>
    <x v="2"/>
    <x v="1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2"/>
    <x v="0"/>
    <x v="0"/>
    <x v="2"/>
    <x v="0"/>
    <x v="15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2"/>
    <x v="0"/>
    <x v="0"/>
    <x v="2"/>
    <x v="0"/>
    <x v="15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0"/>
    <x v="0"/>
    <x v="16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3"/>
    <x v="0"/>
    <x v="17"/>
    <x v="5"/>
  </r>
  <r>
    <x v="0"/>
    <x v="5"/>
    <x v="0"/>
    <x v="0"/>
    <x v="3"/>
    <x v="0"/>
    <x v="17"/>
    <x v="5"/>
  </r>
  <r>
    <x v="0"/>
    <x v="2"/>
    <x v="1"/>
    <x v="0"/>
    <x v="3"/>
    <x v="0"/>
    <x v="18"/>
    <x v="5"/>
  </r>
  <r>
    <x v="0"/>
    <x v="5"/>
    <x v="0"/>
    <x v="0"/>
    <x v="2"/>
    <x v="0"/>
    <x v="14"/>
    <x v="5"/>
  </r>
  <r>
    <x v="0"/>
    <x v="5"/>
    <x v="0"/>
    <x v="0"/>
    <x v="3"/>
    <x v="0"/>
    <x v="17"/>
    <x v="5"/>
  </r>
  <r>
    <x v="0"/>
    <x v="5"/>
    <x v="0"/>
    <x v="0"/>
    <x v="2"/>
    <x v="0"/>
    <x v="14"/>
    <x v="5"/>
  </r>
  <r>
    <x v="0"/>
    <x v="5"/>
    <x v="0"/>
    <x v="0"/>
    <x v="0"/>
    <x v="0"/>
    <x v="16"/>
    <x v="0"/>
  </r>
  <r>
    <x v="1"/>
    <x v="1"/>
    <x v="0"/>
    <x v="1"/>
    <x v="1"/>
    <x v="0"/>
    <x v="2"/>
    <x v="1"/>
  </r>
  <r>
    <x v="0"/>
    <x v="5"/>
    <x v="0"/>
    <x v="0"/>
    <x v="0"/>
    <x v="0"/>
    <x v="16"/>
    <x v="1"/>
  </r>
  <r>
    <x v="0"/>
    <x v="5"/>
    <x v="0"/>
    <x v="0"/>
    <x v="2"/>
    <x v="0"/>
    <x v="14"/>
    <x v="5"/>
  </r>
  <r>
    <x v="0"/>
    <x v="5"/>
    <x v="0"/>
    <x v="0"/>
    <x v="2"/>
    <x v="0"/>
    <x v="14"/>
    <x v="1"/>
  </r>
  <r>
    <x v="0"/>
    <x v="5"/>
    <x v="0"/>
    <x v="0"/>
    <x v="0"/>
    <x v="0"/>
    <x v="16"/>
    <x v="1"/>
  </r>
  <r>
    <x v="0"/>
    <x v="5"/>
    <x v="0"/>
    <x v="0"/>
    <x v="2"/>
    <x v="0"/>
    <x v="14"/>
    <x v="5"/>
  </r>
  <r>
    <x v="0"/>
    <x v="5"/>
    <x v="0"/>
    <x v="0"/>
    <x v="3"/>
    <x v="0"/>
    <x v="17"/>
    <x v="5"/>
  </r>
  <r>
    <x v="0"/>
    <x v="5"/>
    <x v="0"/>
    <x v="0"/>
    <x v="3"/>
    <x v="0"/>
    <x v="17"/>
    <x v="5"/>
  </r>
  <r>
    <x v="0"/>
    <x v="5"/>
    <x v="0"/>
    <x v="0"/>
    <x v="3"/>
    <x v="0"/>
    <x v="17"/>
    <x v="5"/>
  </r>
  <r>
    <x v="0"/>
    <x v="5"/>
    <x v="0"/>
    <x v="0"/>
    <x v="2"/>
    <x v="0"/>
    <x v="14"/>
    <x v="5"/>
  </r>
  <r>
    <x v="0"/>
    <x v="5"/>
    <x v="0"/>
    <x v="0"/>
    <x v="2"/>
    <x v="0"/>
    <x v="14"/>
    <x v="5"/>
  </r>
  <r>
    <x v="0"/>
    <x v="5"/>
    <x v="0"/>
    <x v="0"/>
    <x v="3"/>
    <x v="0"/>
    <x v="17"/>
    <x v="5"/>
  </r>
  <r>
    <x v="0"/>
    <x v="5"/>
    <x v="0"/>
    <x v="0"/>
    <x v="3"/>
    <x v="0"/>
    <x v="17"/>
    <x v="5"/>
  </r>
  <r>
    <x v="0"/>
    <x v="5"/>
    <x v="0"/>
    <x v="0"/>
    <x v="3"/>
    <x v="0"/>
    <x v="17"/>
    <x v="5"/>
  </r>
  <r>
    <x v="0"/>
    <x v="5"/>
    <x v="0"/>
    <x v="0"/>
    <x v="3"/>
    <x v="0"/>
    <x v="17"/>
    <x v="5"/>
  </r>
  <r>
    <x v="0"/>
    <x v="5"/>
    <x v="0"/>
    <x v="0"/>
    <x v="3"/>
    <x v="0"/>
    <x v="17"/>
    <x v="5"/>
  </r>
  <r>
    <x v="0"/>
    <x v="2"/>
    <x v="1"/>
    <x v="0"/>
    <x v="3"/>
    <x v="0"/>
    <x v="18"/>
    <x v="3"/>
  </r>
  <r>
    <x v="0"/>
    <x v="5"/>
    <x v="0"/>
    <x v="0"/>
    <x v="3"/>
    <x v="0"/>
    <x v="17"/>
    <x v="0"/>
  </r>
  <r>
    <x v="0"/>
    <x v="5"/>
    <x v="0"/>
    <x v="0"/>
    <x v="3"/>
    <x v="0"/>
    <x v="17"/>
    <x v="5"/>
  </r>
  <r>
    <x v="0"/>
    <x v="5"/>
    <x v="0"/>
    <x v="0"/>
    <x v="3"/>
    <x v="0"/>
    <x v="17"/>
    <x v="5"/>
  </r>
  <r>
    <x v="1"/>
    <x v="1"/>
    <x v="0"/>
    <x v="1"/>
    <x v="1"/>
    <x v="0"/>
    <x v="2"/>
    <x v="1"/>
  </r>
  <r>
    <x v="0"/>
    <x v="5"/>
    <x v="0"/>
    <x v="0"/>
    <x v="3"/>
    <x v="0"/>
    <x v="17"/>
    <x v="1"/>
  </r>
  <r>
    <x v="0"/>
    <x v="5"/>
    <x v="0"/>
    <x v="0"/>
    <x v="3"/>
    <x v="0"/>
    <x v="17"/>
    <x v="1"/>
  </r>
  <r>
    <x v="0"/>
    <x v="5"/>
    <x v="0"/>
    <x v="0"/>
    <x v="3"/>
    <x v="0"/>
    <x v="17"/>
    <x v="1"/>
  </r>
  <r>
    <x v="0"/>
    <x v="5"/>
    <x v="0"/>
    <x v="0"/>
    <x v="3"/>
    <x v="0"/>
    <x v="17"/>
    <x v="2"/>
  </r>
  <r>
    <x v="0"/>
    <x v="5"/>
    <x v="0"/>
    <x v="0"/>
    <x v="2"/>
    <x v="0"/>
    <x v="14"/>
    <x v="5"/>
  </r>
  <r>
    <x v="0"/>
    <x v="5"/>
    <x v="0"/>
    <x v="0"/>
    <x v="3"/>
    <x v="0"/>
    <x v="17"/>
    <x v="5"/>
  </r>
  <r>
    <x v="0"/>
    <x v="5"/>
    <x v="0"/>
    <x v="0"/>
    <x v="3"/>
    <x v="0"/>
    <x v="17"/>
    <x v="5"/>
  </r>
  <r>
    <x v="0"/>
    <x v="5"/>
    <x v="0"/>
    <x v="0"/>
    <x v="3"/>
    <x v="0"/>
    <x v="17"/>
    <x v="5"/>
  </r>
  <r>
    <x v="0"/>
    <x v="5"/>
    <x v="0"/>
    <x v="0"/>
    <x v="3"/>
    <x v="0"/>
    <x v="17"/>
    <x v="5"/>
  </r>
  <r>
    <x v="0"/>
    <x v="5"/>
    <x v="0"/>
    <x v="0"/>
    <x v="3"/>
    <x v="0"/>
    <x v="17"/>
    <x v="1"/>
  </r>
  <r>
    <x v="0"/>
    <x v="5"/>
    <x v="0"/>
    <x v="0"/>
    <x v="3"/>
    <x v="0"/>
    <x v="17"/>
    <x v="1"/>
  </r>
  <r>
    <x v="0"/>
    <x v="5"/>
    <x v="0"/>
    <x v="0"/>
    <x v="3"/>
    <x v="0"/>
    <x v="17"/>
    <x v="5"/>
  </r>
  <r>
    <x v="0"/>
    <x v="5"/>
    <x v="1"/>
    <x v="0"/>
    <x v="3"/>
    <x v="0"/>
    <x v="19"/>
    <x v="5"/>
  </r>
  <r>
    <x v="1"/>
    <x v="2"/>
    <x v="1"/>
    <x v="2"/>
    <x v="1"/>
    <x v="0"/>
    <x v="20"/>
    <x v="1"/>
  </r>
  <r>
    <x v="0"/>
    <x v="5"/>
    <x v="0"/>
    <x v="0"/>
    <x v="3"/>
    <x v="0"/>
    <x v="17"/>
    <x v="5"/>
  </r>
  <r>
    <x v="1"/>
    <x v="1"/>
    <x v="0"/>
    <x v="1"/>
    <x v="3"/>
    <x v="0"/>
    <x v="21"/>
    <x v="0"/>
  </r>
  <r>
    <x v="2"/>
    <x v="1"/>
    <x v="1"/>
    <x v="2"/>
    <x v="3"/>
    <x v="0"/>
    <x v="22"/>
    <x v="0"/>
  </r>
  <r>
    <x v="0"/>
    <x v="5"/>
    <x v="0"/>
    <x v="0"/>
    <x v="3"/>
    <x v="0"/>
    <x v="17"/>
    <x v="0"/>
  </r>
  <r>
    <x v="0"/>
    <x v="5"/>
    <x v="0"/>
    <x v="0"/>
    <x v="3"/>
    <x v="0"/>
    <x v="17"/>
    <x v="0"/>
  </r>
  <r>
    <x v="0"/>
    <x v="5"/>
    <x v="1"/>
    <x v="0"/>
    <x v="3"/>
    <x v="0"/>
    <x v="19"/>
    <x v="0"/>
  </r>
  <r>
    <x v="0"/>
    <x v="5"/>
    <x v="0"/>
    <x v="0"/>
    <x v="3"/>
    <x v="0"/>
    <x v="17"/>
    <x v="5"/>
  </r>
  <r>
    <x v="0"/>
    <x v="5"/>
    <x v="0"/>
    <x v="0"/>
    <x v="2"/>
    <x v="0"/>
    <x v="14"/>
    <x v="5"/>
  </r>
  <r>
    <x v="0"/>
    <x v="2"/>
    <x v="1"/>
    <x v="2"/>
    <x v="3"/>
    <x v="0"/>
    <x v="7"/>
    <x v="1"/>
  </r>
  <r>
    <x v="0"/>
    <x v="5"/>
    <x v="0"/>
    <x v="0"/>
    <x v="3"/>
    <x v="0"/>
    <x v="17"/>
    <x v="5"/>
  </r>
  <r>
    <x v="0"/>
    <x v="5"/>
    <x v="0"/>
    <x v="0"/>
    <x v="3"/>
    <x v="0"/>
    <x v="17"/>
    <x v="5"/>
  </r>
  <r>
    <x v="0"/>
    <x v="5"/>
    <x v="0"/>
    <x v="0"/>
    <x v="3"/>
    <x v="0"/>
    <x v="17"/>
    <x v="5"/>
  </r>
  <r>
    <x v="0"/>
    <x v="5"/>
    <x v="0"/>
    <x v="0"/>
    <x v="3"/>
    <x v="0"/>
    <x v="17"/>
    <x v="5"/>
  </r>
  <r>
    <x v="0"/>
    <x v="5"/>
    <x v="0"/>
    <x v="0"/>
    <x v="3"/>
    <x v="0"/>
    <x v="17"/>
    <x v="5"/>
  </r>
  <r>
    <x v="0"/>
    <x v="5"/>
    <x v="0"/>
    <x v="0"/>
    <x v="3"/>
    <x v="0"/>
    <x v="17"/>
    <x v="5"/>
  </r>
  <r>
    <x v="0"/>
    <x v="5"/>
    <x v="0"/>
    <x v="0"/>
    <x v="2"/>
    <x v="1"/>
    <x v="23"/>
    <x v="5"/>
  </r>
  <r>
    <x v="0"/>
    <x v="5"/>
    <x v="0"/>
    <x v="0"/>
    <x v="3"/>
    <x v="0"/>
    <x v="17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数据透视表2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2:B30" firstHeaderRow="1" firstDataRow="1" firstDataCol="1"/>
  <pivotFields count="3">
    <pivotField dataField="1" compact="0" showAll="0">
      <items count="20">
        <item x="8"/>
        <item x="9"/>
        <item x="17"/>
        <item x="10"/>
        <item x="5"/>
        <item x="14"/>
        <item x="16"/>
        <item x="4"/>
        <item x="11"/>
        <item x="7"/>
        <item x="1"/>
        <item x="12"/>
        <item x="13"/>
        <item x="2"/>
        <item x="15"/>
        <item x="6"/>
        <item x="3"/>
        <item x="18"/>
        <item x="0"/>
        <item t="default"/>
      </items>
    </pivotField>
    <pivotField compact="0" showAll="0"/>
    <pivotField axis="axisRow" compact="0" multipleItemSelectionAllowed="1" showAll="0">
      <items count="29">
        <item x="4"/>
        <item x="8"/>
        <item x="7"/>
        <item x="13"/>
        <item x="3"/>
        <item x="1"/>
        <item x="18"/>
        <item x="19"/>
        <item x="20"/>
        <item x="21"/>
        <item x="17"/>
        <item x="25"/>
        <item x="16"/>
        <item x="22"/>
        <item x="27"/>
        <item x="6"/>
        <item x="5"/>
        <item x="2"/>
        <item x="12"/>
        <item x="15"/>
        <item x="14"/>
        <item x="11"/>
        <item x="23"/>
        <item x="10"/>
        <item x="26"/>
        <item x="24"/>
        <item x="9"/>
        <item h="1" x="0"/>
        <item t="default"/>
      </items>
    </pivotField>
  </pivotFields>
  <rowFields count="1">
    <field x="2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dataFields count="1">
    <dataField name="求和项:总合计" fld="0" baseField="0" baseItem="0"/>
  </dataFields>
  <formats count="7">
    <format dxfId="0">
      <pivotArea type="all" dataOnly="0" outline="0" fieldPosition="0"/>
    </format>
    <format dxfId="1">
      <pivotArea type="all" dataOnly="0" outline="0" fieldPosition="0"/>
    </format>
    <format dxfId="2">
      <pivotArea grandRow="1" collapsedLevelsAreSubtotals="1" fieldPosition="0"/>
    </format>
    <format dxfId="3">
      <pivotArea grandRow="1" collapsedLevelsAreSubtotals="1" fieldPosition="0"/>
    </format>
    <format dxfId="4">
      <pivotArea grandRow="1" collapsedLevelsAreSubtotals="1" fieldPosition="0"/>
    </format>
    <format dxfId="5">
      <pivotArea grandRow="1" collapsedLevelsAreSubtotals="1" fieldPosition="0"/>
    </format>
    <format dxfId="6">
      <pivotArea grandRow="1" collapsedLevelsAreSubtotals="1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数据透视表6" cacheId="3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M11:R19" firstHeaderRow="0" firstDataRow="1" firstDataCol="1"/>
  <pivotFields count="8">
    <pivotField compact="0" showAll="0">
      <items count="4">
        <item x="0"/>
        <item x="1"/>
        <item x="2"/>
        <item t="default"/>
      </items>
    </pivotField>
    <pivotField dataField="1" compact="0" showAll="0">
      <items count="8">
        <item x="2"/>
        <item x="0"/>
        <item x="3"/>
        <item x="4"/>
        <item x="5"/>
        <item x="1"/>
        <item x="6"/>
        <item t="default"/>
      </items>
    </pivotField>
    <pivotField dataField="1" compact="0" showAll="0">
      <items count="4">
        <item x="1"/>
        <item x="0"/>
        <item x="2"/>
        <item t="default"/>
      </items>
    </pivotField>
    <pivotField dataField="1" compact="0" showAll="0">
      <items count="7">
        <item x="2"/>
        <item x="0"/>
        <item x="3"/>
        <item x="4"/>
        <item x="1"/>
        <item x="5"/>
        <item t="default"/>
      </items>
    </pivotField>
    <pivotField dataField="1" compact="0" showAll="0">
      <items count="7">
        <item x="3"/>
        <item x="2"/>
        <item x="4"/>
        <item x="0"/>
        <item x="1"/>
        <item x="5"/>
        <item t="default"/>
      </items>
    </pivotField>
    <pivotField dataField="1" compact="0" showAll="0">
      <items count="4">
        <item x="0"/>
        <item x="1"/>
        <item x="2"/>
        <item t="default"/>
      </items>
    </pivotField>
    <pivotField compact="0" showAll="0"/>
    <pivotField axis="axisRow" compact="0" showAll="0">
      <items count="8">
        <item x="2"/>
        <item x="0"/>
        <item x="5"/>
        <item x="3"/>
        <item x="1"/>
        <item x="4"/>
        <item x="6"/>
        <item t="default"/>
      </items>
    </pivotField>
  </pivotFields>
  <rowFields count="1">
    <field x="7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求和项:养老_x000a_（24%）" fld="1" baseField="0" baseItem="0"/>
    <dataField name="求和项:失业_x000a_1%）" fld="3" baseField="0" baseItem="0"/>
    <dataField name="求和项:医疗_x000a_10%）" fld="2" baseField="0" baseItem="0"/>
    <dataField name="求和项:大额医疗" fld="5" baseField="0" baseItem="0"/>
    <dataField name="求和项:公积金_x000a_（10%）" fld="4" baseField="0" baseItem="0"/>
  </dataFields>
  <formats count="20">
    <format dxfId="25">
      <pivotArea dataOnly="0" labelOnly="1" fieldPosition="0">
        <references count="1">
          <reference field="4294967294" count="1">
            <x v="0"/>
          </reference>
        </references>
      </pivotArea>
    </format>
    <format dxfId="26">
      <pivotArea dataOnly="0" labelOnly="1" fieldPosition="0">
        <references count="1">
          <reference field="4294967294" count="1">
            <x v="1"/>
          </reference>
        </references>
      </pivotArea>
    </format>
    <format dxfId="27">
      <pivotArea dataOnly="0" labelOnly="1" fieldPosition="0">
        <references count="1">
          <reference field="4294967294" count="1">
            <x v="2"/>
          </reference>
        </references>
      </pivotArea>
    </format>
    <format dxfId="28">
      <pivotArea dataOnly="0" labelOnly="1" fieldPosition="0">
        <references count="1">
          <reference field="4294967294" count="1">
            <x v="3"/>
          </reference>
        </references>
      </pivotArea>
    </format>
    <format dxfId="29">
      <pivotArea dataOnly="0" labelOnly="1" fieldPosition="0">
        <references count="1">
          <reference field="4294967294" count="1">
            <x v="4"/>
          </reference>
        </references>
      </pivotArea>
    </format>
    <format dxfId="30">
      <pivotArea collapsedLevelsAreSubtotals="1" fieldPosition="0">
        <references count="1">
          <reference field="4294967294" count="1" selected="0">
            <x v="0"/>
          </reference>
        </references>
      </pivotArea>
    </format>
    <format dxfId="31">
      <pivotArea collapsedLevelsAreSubtotals="1" fieldPosition="0">
        <references count="1">
          <reference field="4294967294" count="1" selected="0">
            <x v="0"/>
          </reference>
        </references>
      </pivotArea>
    </format>
    <format dxfId="32">
      <pivotArea collapsedLevelsAreSubtotals="1" fieldPosition="0">
        <references count="1">
          <reference field="4294967294" count="1" selected="0">
            <x v="0"/>
          </reference>
        </references>
      </pivotArea>
    </format>
    <format dxfId="33">
      <pivotArea collapsedLevelsAreSubtotals="1" fieldPosition="0">
        <references count="1">
          <reference field="4294967294" count="1" selected="0">
            <x v="1"/>
          </reference>
        </references>
      </pivotArea>
    </format>
    <format dxfId="34">
      <pivotArea collapsedLevelsAreSubtotals="1" fieldPosition="0">
        <references count="1">
          <reference field="4294967294" count="1" selected="0">
            <x v="2"/>
          </reference>
        </references>
      </pivotArea>
    </format>
    <format dxfId="35">
      <pivotArea collapsedLevelsAreSubtotals="1" fieldPosition="0">
        <references count="1">
          <reference field="4294967294" count="1" selected="0">
            <x v="3"/>
          </reference>
        </references>
      </pivotArea>
    </format>
    <format dxfId="36">
      <pivotArea collapsedLevelsAreSubtotals="1" fieldPosition="0">
        <references count="1">
          <reference field="4294967294" count="1" selected="0">
            <x v="4"/>
          </reference>
        </references>
      </pivotArea>
    </format>
    <format dxfId="37">
      <pivotArea collapsedLevelsAreSubtotals="1" fieldPosition="0">
        <references count="1">
          <reference field="4294967294" count="1" selected="0">
            <x v="1"/>
          </reference>
        </references>
      </pivotArea>
    </format>
    <format dxfId="38">
      <pivotArea collapsedLevelsAreSubtotals="1" fieldPosition="0">
        <references count="1">
          <reference field="4294967294" count="1" selected="0">
            <x v="2"/>
          </reference>
        </references>
      </pivotArea>
    </format>
    <format dxfId="39">
      <pivotArea collapsedLevelsAreSubtotals="1" fieldPosition="0">
        <references count="1">
          <reference field="4294967294" count="1" selected="0">
            <x v="3"/>
          </reference>
        </references>
      </pivotArea>
    </format>
    <format dxfId="40">
      <pivotArea collapsedLevelsAreSubtotals="1" fieldPosition="0">
        <references count="1">
          <reference field="4294967294" count="1" selected="0">
            <x v="4"/>
          </reference>
        </references>
      </pivotArea>
    </format>
    <format dxfId="41">
      <pivotArea collapsedLevelsAreSubtotals="1" fieldPosition="0">
        <references count="1">
          <reference field="4294967294" count="1" selected="0">
            <x v="1"/>
          </reference>
        </references>
      </pivotArea>
    </format>
    <format dxfId="42">
      <pivotArea collapsedLevelsAreSubtotals="1" fieldPosition="0">
        <references count="1">
          <reference field="4294967294" count="1" selected="0">
            <x v="2"/>
          </reference>
        </references>
      </pivotArea>
    </format>
    <format dxfId="43">
      <pivotArea collapsedLevelsAreSubtotals="1" fieldPosition="0">
        <references count="1">
          <reference field="4294967294" count="1" selected="0">
            <x v="3"/>
          </reference>
        </references>
      </pivotArea>
    </format>
    <format dxfId="44">
      <pivotArea collapsedLevelsAreSubtotals="1" fieldPosition="0">
        <references count="1">
          <reference field="4294967294" count="1" selected="0">
            <x v="4"/>
          </reference>
        </references>
      </pivotArea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数据透视表1" cacheId="1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9:B66" firstHeaderRow="1" firstDataRow="1" firstDataCol="1"/>
  <pivotFields count="3">
    <pivotField dataField="1" compact="0" numFmtId="176" showAll="0">
      <items count="25">
        <item x="7"/>
        <item x="14"/>
        <item x="23"/>
        <item x="16"/>
        <item x="21"/>
        <item x="8"/>
        <item x="4"/>
        <item x="12"/>
        <item x="18"/>
        <item x="20"/>
        <item x="22"/>
        <item x="15"/>
        <item x="19"/>
        <item x="3"/>
        <item x="9"/>
        <item x="6"/>
        <item x="0"/>
        <item x="10"/>
        <item x="17"/>
        <item x="11"/>
        <item x="1"/>
        <item x="13"/>
        <item x="5"/>
        <item x="2"/>
        <item t="default"/>
      </items>
    </pivotField>
    <pivotField compact="0" showAll="0"/>
    <pivotField axis="axisRow" compact="0" showAll="0">
      <items count="28">
        <item x="3"/>
        <item x="7"/>
        <item x="6"/>
        <item x="12"/>
        <item x="2"/>
        <item x="0"/>
        <item x="16"/>
        <item x="17"/>
        <item x="18"/>
        <item x="19"/>
        <item x="15"/>
        <item x="23"/>
        <item x="22"/>
        <item x="14"/>
        <item x="20"/>
        <item x="5"/>
        <item x="4"/>
        <item x="1"/>
        <item x="11"/>
        <item x="25"/>
        <item x="13"/>
        <item x="10"/>
        <item x="24"/>
        <item x="21"/>
        <item x="9"/>
        <item x="8"/>
        <item m="1" x="26"/>
        <item t="default"/>
      </items>
    </pivotField>
  </pivotFields>
  <rowFields count="1">
    <field x="2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dataFields count="1">
    <dataField name="求和项:总合计" fld="0" baseField="0" baseItem="0"/>
  </dataFields>
  <formats count="6">
    <format dxfId="7">
      <pivotArea grandRow="1" collapsedLevelsAreSubtotals="1" fieldPosition="0"/>
    </format>
    <format dxfId="8">
      <pivotArea grandRow="1" collapsedLevelsAreSubtotals="1" fieldPosition="0"/>
    </format>
    <format dxfId="9">
      <pivotArea grandRow="1" collapsedLevelsAreSubtotals="1" fieldPosition="0"/>
    </format>
    <format dxfId="10">
      <pivotArea grandRow="1" collapsedLevelsAreSubtotals="1" fieldPosition="0"/>
    </format>
    <format dxfId="11">
      <pivotArea type="all" dataOnly="0" outline="0" fieldPosition="0"/>
    </format>
    <format dxfId="12">
      <pivotArea type="all" dataOnly="0" outline="0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数据透视表3" cacheId="2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C39:D69" firstHeaderRow="1" firstDataRow="1" firstDataCol="1"/>
  <pivotFields count="3">
    <pivotField dataField="1" compact="0" showAll="0">
      <items count="27">
        <item x="7"/>
        <item x="12"/>
        <item x="24"/>
        <item x="16"/>
        <item x="15"/>
        <item x="8"/>
        <item x="23"/>
        <item x="19"/>
        <item x="4"/>
        <item x="13"/>
        <item x="18"/>
        <item x="22"/>
        <item x="17"/>
        <item x="21"/>
        <item x="3"/>
        <item x="9"/>
        <item x="20"/>
        <item x="6"/>
        <item x="0"/>
        <item x="10"/>
        <item x="11"/>
        <item x="1"/>
        <item x="14"/>
        <item x="5"/>
        <item x="2"/>
        <item x="25"/>
        <item t="default"/>
      </items>
    </pivotField>
    <pivotField compact="0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Row" compact="0" multipleItemSelectionAllowed="1" showAll="0">
      <items count="32">
        <item x="3"/>
        <item x="7"/>
        <item x="6"/>
        <item x="14"/>
        <item x="24"/>
        <item x="2"/>
        <item x="0"/>
        <item x="5"/>
        <item x="17"/>
        <item x="15"/>
        <item x="19"/>
        <item x="13"/>
        <item x="20"/>
        <item x="18"/>
        <item x="26"/>
        <item x="25"/>
        <item m="1" x="30"/>
        <item x="23"/>
        <item x="21"/>
        <item x="4"/>
        <item x="1"/>
        <item x="8"/>
        <item x="11"/>
        <item x="9"/>
        <item x="28"/>
        <item x="16"/>
        <item x="27"/>
        <item x="10"/>
        <item x="22"/>
        <item x="12"/>
        <item h="1" x="29"/>
        <item t="default"/>
      </items>
    </pivotField>
  </pivotFields>
  <rowFields count="1">
    <field x="2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 t="grand">
      <x/>
    </i>
  </rowItems>
  <colItems count="1">
    <i/>
  </colItems>
  <dataFields count="1">
    <dataField name="求和项:合计" fld="0" baseField="0" baseItem="0"/>
  </dataFields>
  <formats count="8">
    <format dxfId="13">
      <pivotArea type="all" dataOnly="0" outline="0" fieldPosition="0"/>
    </format>
    <format dxfId="14">
      <pivotArea type="all" dataOnly="0" outline="0" fieldPosition="0"/>
    </format>
    <format dxfId="15">
      <pivotArea collapsedLevelsAreSubtotals="1" fieldPosition="0"/>
    </format>
    <format dxfId="16">
      <pivotArea collapsedLevelsAreSubtotals="1" fieldPosition="0"/>
    </format>
    <format dxfId="17">
      <pivotArea collapsedLevelsAreSubtotals="1" fieldPosition="0"/>
    </format>
    <format dxfId="18">
      <pivotArea field="2" type="button" dataOnly="0" labelOnly="1" outline="0" fieldPosition="0"/>
    </format>
    <format dxfId="19">
      <pivotArea dataOnly="0" labelOnly="1" grandRow="1" fieldPosition="0"/>
    </format>
    <format dxfId="20">
      <pivotArea grandRow="1" collapsedLevelsAreSubtotals="1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数据透视表4" cacheId="4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G10:H37" firstHeaderRow="1" firstDataRow="1" firstDataCol="1"/>
  <pivotFields count="3">
    <pivotField dataField="1" compact="0" multipleItemSelectionAllowed="1" showAll="0">
      <items count="10">
        <item x="6"/>
        <item x="5"/>
        <item x="7"/>
        <item x="4"/>
        <item x="3"/>
        <item x="1"/>
        <item x="2"/>
        <item x="0"/>
        <item h="1" x="8"/>
        <item t="default"/>
      </items>
    </pivotField>
    <pivotField axis="axisRow" compact="0" multipleItemSelectionAllowed="1" showAll="0">
      <items count="28">
        <item x="0"/>
        <item x="22"/>
        <item x="1"/>
        <item x="20"/>
        <item x="23"/>
        <item x="2"/>
        <item x="24"/>
        <item x="3"/>
        <item x="18"/>
        <item x="21"/>
        <item x="4"/>
        <item x="19"/>
        <item x="5"/>
        <item x="17"/>
        <item x="6"/>
        <item x="7"/>
        <item x="8"/>
        <item x="9"/>
        <item x="10"/>
        <item x="11"/>
        <item x="12"/>
        <item x="13"/>
        <item x="14"/>
        <item x="25"/>
        <item x="15"/>
        <item x="16"/>
        <item h="1" x="26"/>
        <item t="default"/>
      </items>
    </pivotField>
    <pivotField compact="0" showAll="0">
      <items count="8">
        <item x="0"/>
        <item x="1"/>
        <item x="2"/>
        <item x="3"/>
        <item x="4"/>
        <item x="5"/>
        <item x="6"/>
        <item t="default"/>
      </items>
    </pivotField>
  </pivotFields>
  <rowFields count="1">
    <field x="1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dataFields count="1">
    <dataField name="求和项" fld="0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数据透视表5" cacheId="4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J10:K17" firstHeaderRow="1" firstDataRow="1" firstDataCol="1"/>
  <pivotFields count="3">
    <pivotField dataField="1" compact="0" multipleItemSelectionAllowed="1" showAll="0">
      <items count="10">
        <item x="6"/>
        <item x="5"/>
        <item x="7"/>
        <item x="4"/>
        <item x="3"/>
        <item x="1"/>
        <item x="2"/>
        <item x="0"/>
        <item h="1" x="8"/>
        <item t="default"/>
      </items>
    </pivotField>
    <pivotField compact="0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t="default"/>
      </items>
    </pivotField>
    <pivotField axis="axisRow" compact="0" multipleItemSelectionAllowed="1" showAll="0">
      <items count="8">
        <item x="0"/>
        <item x="1"/>
        <item x="2"/>
        <item x="3"/>
        <item x="4"/>
        <item x="5"/>
        <item h="1" x="6"/>
        <item t="default"/>
      </items>
    </pivotField>
  </pivotFields>
  <rowFields count="1">
    <field x="2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求和项" fld="0" baseField="0" baseItem="0"/>
  </dataFields>
  <formats count="2">
    <format dxfId="21">
      <pivotArea collapsedLevelsAreSubtotals="1" fieldPosition="0"/>
    </format>
    <format dxfId="22">
      <pivotArea collapsedLevelsAreSubtotals="1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数据透视表11" cacheId="5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2:H9" firstHeaderRow="0" firstDataRow="1" firstDataCol="1"/>
  <pivotFields count="8">
    <pivotField dataField="1" compact="0" numFmtId="176" showAll="0">
      <items count="13">
        <item x="10"/>
        <item x="9"/>
        <item x="1"/>
        <item x="8"/>
        <item x="7"/>
        <item x="6"/>
        <item x="2"/>
        <item x="5"/>
        <item x="4"/>
        <item x="3"/>
        <item x="0"/>
        <item x="11"/>
        <item t="default"/>
      </items>
    </pivotField>
    <pivotField dataField="1" compact="0" numFmtId="176" showAll="0">
      <items count="7">
        <item x="2"/>
        <item x="0"/>
        <item x="3"/>
        <item x="4"/>
        <item x="5"/>
        <item x="1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13">
        <item x="2"/>
        <item x="10"/>
        <item x="11"/>
        <item x="1"/>
        <item x="9"/>
        <item x="8"/>
        <item x="5"/>
        <item x="3"/>
        <item x="7"/>
        <item x="6"/>
        <item x="4"/>
        <item x="0"/>
        <item t="default"/>
      </items>
    </pivotField>
    <pivotField dataField="1" compact="0" numFmtId="176" showAll="0">
      <items count="6">
        <item x="3"/>
        <item x="2"/>
        <item x="4"/>
        <item x="0"/>
        <item x="1"/>
        <item t="default"/>
      </items>
    </pivotField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57">
        <item x="49"/>
        <item x="42"/>
        <item x="7"/>
        <item x="29"/>
        <item x="48"/>
        <item x="50"/>
        <item x="54"/>
        <item x="51"/>
        <item x="38"/>
        <item x="8"/>
        <item x="47"/>
        <item x="40"/>
        <item x="32"/>
        <item x="23"/>
        <item x="16"/>
        <item x="17"/>
        <item x="4"/>
        <item x="12"/>
        <item x="45"/>
        <item x="44"/>
        <item x="55"/>
        <item x="53"/>
        <item x="46"/>
        <item x="52"/>
        <item x="39"/>
        <item x="33"/>
        <item x="28"/>
        <item x="25"/>
        <item x="21"/>
        <item x="20"/>
        <item x="26"/>
        <item x="19"/>
        <item x="14"/>
        <item x="3"/>
        <item x="9"/>
        <item x="41"/>
        <item x="36"/>
        <item x="6"/>
        <item x="37"/>
        <item x="34"/>
        <item x="31"/>
        <item x="30"/>
        <item x="27"/>
        <item x="22"/>
        <item x="18"/>
        <item x="15"/>
        <item x="0"/>
        <item x="10"/>
        <item x="11"/>
        <item x="35"/>
        <item x="24"/>
        <item x="5"/>
        <item x="1"/>
        <item x="13"/>
        <item x="2"/>
        <item x="43"/>
        <item t="default"/>
      </items>
    </pivotField>
    <pivotField axis="axisRow" compact="0" showAll="0">
      <items count="7">
        <item x="2"/>
        <item x="0"/>
        <item x="5"/>
        <item x="3"/>
        <item x="1"/>
        <item x="4"/>
        <item t="default"/>
      </items>
    </pivotField>
  </pivotFields>
  <rowFields count="1">
    <field x="7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失业_x000a_1%）" fld="3" baseField="0" baseItem="0"/>
    <dataField name="求和项:公积金_x000a_（10%）" fld="4" baseField="0" baseItem="0"/>
    <dataField name="求和项:大额医疗" fld="5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数据透视表12" cacheId="4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J2:K9" firstHeaderRow="1" firstDataRow="1" firstDataCol="1"/>
  <pivotFields count="3">
    <pivotField dataField="1" compact="0" multipleItemSelectionAllowed="1" showAll="0">
      <items count="10">
        <item x="6"/>
        <item x="5"/>
        <item x="7"/>
        <item x="4"/>
        <item x="3"/>
        <item x="1"/>
        <item x="2"/>
        <item x="0"/>
        <item h="1" x="8"/>
        <item t="default"/>
      </items>
    </pivotField>
    <pivotField compact="0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t="default"/>
      </items>
    </pivotField>
    <pivotField axis="axisRow" compact="0" multipleItemSelectionAllowed="1" showAll="0">
      <items count="8">
        <item x="0"/>
        <item x="1"/>
        <item x="2"/>
        <item x="3"/>
        <item x="4"/>
        <item x="5"/>
        <item h="1" x="6"/>
        <item t="default"/>
      </items>
    </pivotField>
  </pivotFields>
  <rowFields count="1">
    <field x="2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求和项" fld="0" baseField="0" baseItem="0"/>
  </dataFields>
  <formats count="2">
    <format dxfId="23">
      <pivotArea collapsedLevelsAreSubtotals="1" fieldPosition="0"/>
    </format>
    <format dxfId="24">
      <pivotArea collapsedLevelsAreSubtotals="1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数据透视表6" cacheId="6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19:H26" firstHeaderRow="0" firstDataRow="1" firstDataCol="1"/>
  <pivotFields count="8">
    <pivotField dataField="1" compact="0" numFmtId="176" showAll="0"/>
    <pivotField dataField="1" compact="0" numFmtId="176" showAll="0"/>
    <pivotField dataField="1" compact="0" numFmtId="176" showAll="0"/>
    <pivotField dataField="1" compact="0" numFmtId="176" showAll="0"/>
    <pivotField dataField="1" compact="0" numFmtId="176" showAll="0"/>
    <pivotField dataField="1" compact="0" numFmtId="176" showAll="0"/>
    <pivotField dataField="1" compact="0" numFmtId="176" showAll="0"/>
    <pivotField axis="axisRow" compact="0" showAll="0">
      <items count="7">
        <item x="2"/>
        <item x="0"/>
        <item x="5"/>
        <item x="3"/>
        <item x="1"/>
        <item x="4"/>
        <item t="default"/>
      </items>
    </pivotField>
  </pivotFields>
  <rowFields count="1">
    <field x="7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数据透视表1" cacheId="2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K11:L42" firstHeaderRow="1" firstDataRow="1" firstDataCol="1"/>
  <pivotFields count="3">
    <pivotField dataField="1" compact="0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compact="0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Row" compact="0" multipleItemSelectionAllowed="1" showAll="0">
      <items count="32">
        <item x="3"/>
        <item x="7"/>
        <item x="6"/>
        <item x="14"/>
        <item x="24"/>
        <item x="2"/>
        <item x="0"/>
        <item x="5"/>
        <item x="17"/>
        <item x="15"/>
        <item x="19"/>
        <item x="13"/>
        <item x="20"/>
        <item x="18"/>
        <item x="26"/>
        <item x="25"/>
        <item m="1" x="30"/>
        <item x="23"/>
        <item x="21"/>
        <item x="4"/>
        <item x="1"/>
        <item x="8"/>
        <item x="11"/>
        <item x="9"/>
        <item x="28"/>
        <item x="16"/>
        <item x="27"/>
        <item x="10"/>
        <item x="22"/>
        <item x="12"/>
        <item x="29"/>
        <item t="default"/>
      </items>
    </pivotField>
  </pivotFields>
  <rowFields count="1">
    <field x="2"/>
  </rowFields>
  <rowItems count="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 t="grand">
      <x/>
    </i>
  </rowItems>
  <colItems count="1">
    <i/>
  </colItems>
  <dataFields count="1">
    <dataField name="求和项:合计" fld="0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comments" Target="../comments9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comments" Target="../comments10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comments" Target="../comments1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8.xml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comments" Target="../comments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8"/>
  <sheetViews>
    <sheetView workbookViewId="0">
      <selection activeCell="D543" sqref="D543"/>
    </sheetView>
  </sheetViews>
  <sheetFormatPr defaultColWidth="9" defaultRowHeight="13.5" outlineLevelCol="6"/>
  <cols>
    <col min="1" max="1" width="63.625" customWidth="1"/>
    <col min="2" max="4" width="9.375"/>
    <col min="6" max="6" width="9.375"/>
    <col min="13" max="13" width="10.375"/>
  </cols>
  <sheetData>
    <row r="1" spans="2:7">
      <c r="B1" s="337"/>
      <c r="C1" s="337"/>
      <c r="D1" s="337"/>
      <c r="E1" s="337"/>
      <c r="F1" s="337"/>
      <c r="G1" s="337"/>
    </row>
    <row r="2" s="336" customFormat="1" ht="20.25" spans="1:7">
      <c r="A2" s="336" t="s">
        <v>0</v>
      </c>
      <c r="B2" s="338"/>
      <c r="C2" s="338"/>
      <c r="D2" s="338"/>
      <c r="E2" s="338"/>
      <c r="F2" s="338"/>
      <c r="G2" s="338"/>
    </row>
    <row r="3" s="336" customFormat="1" ht="20.25" spans="1:7">
      <c r="A3" s="339" t="s">
        <v>1</v>
      </c>
      <c r="B3" s="338"/>
      <c r="C3" s="338"/>
      <c r="D3" s="338"/>
      <c r="E3" s="338"/>
      <c r="F3" s="338"/>
      <c r="G3" s="338"/>
    </row>
    <row r="4" s="336" customFormat="1" ht="20.25" spans="1:7">
      <c r="A4" s="339" t="s">
        <v>2</v>
      </c>
      <c r="B4" s="338"/>
      <c r="C4" s="338"/>
      <c r="D4" s="338"/>
      <c r="E4" s="338"/>
      <c r="F4" s="338"/>
      <c r="G4" s="338"/>
    </row>
    <row r="5" s="336" customFormat="1" ht="20.25" spans="1:7">
      <c r="A5" s="340"/>
      <c r="B5" s="338"/>
      <c r="C5" s="338"/>
      <c r="D5" s="338"/>
      <c r="E5" s="338"/>
      <c r="F5" s="338"/>
      <c r="G5" s="338"/>
    </row>
    <row r="6" s="336" customFormat="1" ht="20.25" spans="2:7">
      <c r="B6" s="338"/>
      <c r="C6" s="338"/>
      <c r="D6" s="338"/>
      <c r="E6" s="338"/>
      <c r="F6" s="338"/>
      <c r="G6" s="338"/>
    </row>
    <row r="7" s="336" customFormat="1" ht="20.25" spans="2:7">
      <c r="B7" s="338"/>
      <c r="C7" s="338"/>
      <c r="D7" s="338"/>
      <c r="E7" s="338"/>
      <c r="F7" s="338"/>
      <c r="G7" s="338"/>
    </row>
    <row r="8" s="336" customFormat="1" ht="20.25" spans="2:7">
      <c r="B8" s="338"/>
      <c r="C8" s="338"/>
      <c r="D8" s="338"/>
      <c r="E8" s="338"/>
      <c r="F8" s="338"/>
      <c r="G8" s="338"/>
    </row>
    <row r="9" s="336" customFormat="1" ht="20.25" spans="2:7">
      <c r="B9" s="338"/>
      <c r="C9" s="338"/>
      <c r="D9" s="338"/>
      <c r="E9" s="338"/>
      <c r="F9" s="338"/>
      <c r="G9" s="338"/>
    </row>
    <row r="10" spans="2:7">
      <c r="B10" s="337"/>
      <c r="C10" s="337"/>
      <c r="D10" s="337"/>
      <c r="E10" s="337"/>
      <c r="F10" s="337"/>
      <c r="G10" s="337"/>
    </row>
    <row r="11" spans="2:7">
      <c r="B11" s="337"/>
      <c r="C11" s="337"/>
      <c r="D11" s="337"/>
      <c r="E11" s="337"/>
      <c r="F11" s="337"/>
      <c r="G11" s="337"/>
    </row>
    <row r="12" spans="2:7">
      <c r="B12" s="337"/>
      <c r="C12" s="337"/>
      <c r="D12" s="337"/>
      <c r="E12" s="337"/>
      <c r="F12" s="337"/>
      <c r="G12" s="337"/>
    </row>
    <row r="13" spans="2:7">
      <c r="B13" s="337"/>
      <c r="C13" s="337"/>
      <c r="D13" s="337"/>
      <c r="E13" s="337"/>
      <c r="F13" s="337"/>
      <c r="G13" s="337"/>
    </row>
    <row r="14" spans="2:7">
      <c r="B14" s="337"/>
      <c r="C14" s="337"/>
      <c r="D14" s="337"/>
      <c r="E14" s="337"/>
      <c r="F14" s="337"/>
      <c r="G14" s="337"/>
    </row>
    <row r="15" spans="2:7">
      <c r="B15" s="337"/>
      <c r="C15" s="337"/>
      <c r="D15" s="337"/>
      <c r="E15" s="337"/>
      <c r="F15" s="337"/>
      <c r="G15" s="337"/>
    </row>
    <row r="16" spans="2:7">
      <c r="B16" s="337"/>
      <c r="C16" s="337"/>
      <c r="D16" s="337"/>
      <c r="E16" s="337"/>
      <c r="F16" s="337"/>
      <c r="G16" s="337"/>
    </row>
    <row r="17" spans="2:7">
      <c r="B17" s="337"/>
      <c r="C17" s="337"/>
      <c r="D17" s="337"/>
      <c r="E17" s="337"/>
      <c r="F17" s="337"/>
      <c r="G17" s="337"/>
    </row>
    <row r="18" spans="2:7">
      <c r="B18" s="337"/>
      <c r="C18" s="337"/>
      <c r="D18" s="337"/>
      <c r="E18" s="337"/>
      <c r="F18" s="337"/>
      <c r="G18" s="337"/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I576"/>
  <sheetViews>
    <sheetView view="pageBreakPreview" zoomScaleNormal="100" workbookViewId="0">
      <pane ySplit="3" topLeftCell="A503" activePane="bottomLeft" state="frozen"/>
      <selection/>
      <selection pane="bottomLeft" activeCell="D526" sqref="D526"/>
    </sheetView>
  </sheetViews>
  <sheetFormatPr defaultColWidth="9" defaultRowHeight="13.5"/>
  <cols>
    <col min="1" max="1" width="6.375" style="33" customWidth="1"/>
    <col min="2" max="2" width="23.125" style="33" customWidth="1"/>
    <col min="3" max="3" width="13.125" style="34" customWidth="1"/>
    <col min="4" max="4" width="17.875" style="35" customWidth="1"/>
    <col min="5" max="5" width="11.5" style="33" customWidth="1"/>
    <col min="6" max="6" width="11.875" style="33" customWidth="1"/>
    <col min="7" max="8" width="12.625" style="33" customWidth="1"/>
    <col min="9" max="9" width="11.5" style="33" customWidth="1"/>
    <col min="10" max="10" width="9.375" style="33" customWidth="1"/>
    <col min="11" max="11" width="10.375" style="33" customWidth="1"/>
    <col min="12" max="12" width="11.5" style="139" customWidth="1"/>
    <col min="13" max="13" width="11.5" style="33" customWidth="1"/>
    <col min="14" max="15" width="10.375" style="33" customWidth="1"/>
    <col min="16" max="16" width="8.375" style="33" customWidth="1"/>
    <col min="17" max="17" width="11.5" style="33" customWidth="1"/>
    <col min="18" max="18" width="8.375" style="33" customWidth="1"/>
    <col min="19" max="19" width="10.375" style="33" customWidth="1"/>
    <col min="20" max="20" width="9.375" style="33" customWidth="1"/>
    <col min="21" max="23" width="10.375" style="33" customWidth="1"/>
    <col min="24" max="25" width="11.5" style="33" customWidth="1"/>
    <col min="26" max="26" width="4.875" style="33" customWidth="1"/>
    <col min="27" max="27" width="24.875" style="9" customWidth="1"/>
    <col min="28" max="28" width="9.125" style="9" customWidth="1"/>
    <col min="29" max="29" width="11.5" style="9" customWidth="1"/>
    <col min="30" max="30" width="8.375" style="9" customWidth="1"/>
    <col min="31" max="31" width="8.125" style="9" customWidth="1"/>
    <col min="32" max="33" width="8.375" style="9" customWidth="1"/>
    <col min="34" max="34" width="9.375" style="9" customWidth="1"/>
    <col min="35" max="35" width="8.875" style="9" customWidth="1"/>
    <col min="36" max="16384" width="9" style="9"/>
  </cols>
  <sheetData>
    <row r="1" s="9" customFormat="1" ht="18.75" spans="1:26">
      <c r="A1" s="36" t="s">
        <v>1325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</row>
    <row r="2" s="9" customFormat="1" spans="1:35">
      <c r="A2" s="5" t="s">
        <v>71</v>
      </c>
      <c r="B2" s="5" t="s">
        <v>72</v>
      </c>
      <c r="C2" s="37" t="s">
        <v>73</v>
      </c>
      <c r="D2" s="38" t="s">
        <v>74</v>
      </c>
      <c r="E2" s="39" t="s">
        <v>75</v>
      </c>
      <c r="F2" s="39"/>
      <c r="G2" s="39"/>
      <c r="H2" s="39"/>
      <c r="I2" s="39"/>
      <c r="J2" s="39"/>
      <c r="K2" s="5" t="s">
        <v>76</v>
      </c>
      <c r="L2" s="7"/>
      <c r="M2" s="5"/>
      <c r="N2" s="5"/>
      <c r="O2" s="5"/>
      <c r="P2" s="5"/>
      <c r="Q2" s="5"/>
      <c r="R2" s="5" t="s">
        <v>77</v>
      </c>
      <c r="S2" s="5"/>
      <c r="T2" s="5"/>
      <c r="U2" s="5"/>
      <c r="V2" s="5"/>
      <c r="W2" s="5"/>
      <c r="X2" s="5"/>
      <c r="Y2" s="54"/>
      <c r="Z2" s="54"/>
      <c r="AA2" s="10"/>
      <c r="AB2" s="5" t="s">
        <v>1133</v>
      </c>
      <c r="AC2" s="5"/>
      <c r="AD2" s="5"/>
      <c r="AE2" s="5"/>
      <c r="AF2" s="5"/>
      <c r="AG2" s="5"/>
      <c r="AH2" s="5"/>
      <c r="AI2" s="10" t="s">
        <v>3</v>
      </c>
    </row>
    <row r="3" s="9" customFormat="1" ht="24" spans="1:35">
      <c r="A3" s="5"/>
      <c r="B3" s="5"/>
      <c r="C3" s="37"/>
      <c r="D3" s="38"/>
      <c r="E3" s="5" t="s">
        <v>80</v>
      </c>
      <c r="F3" s="5" t="s">
        <v>81</v>
      </c>
      <c r="G3" s="5" t="s">
        <v>83</v>
      </c>
      <c r="H3" s="5" t="s">
        <v>82</v>
      </c>
      <c r="I3" s="5" t="s">
        <v>85</v>
      </c>
      <c r="J3" s="5" t="s">
        <v>84</v>
      </c>
      <c r="K3" s="5" t="s">
        <v>86</v>
      </c>
      <c r="L3" s="7" t="s">
        <v>87</v>
      </c>
      <c r="M3" s="5" t="s">
        <v>89</v>
      </c>
      <c r="N3" s="5" t="s">
        <v>88</v>
      </c>
      <c r="O3" s="5" t="s">
        <v>1326</v>
      </c>
      <c r="P3" s="5" t="s">
        <v>84</v>
      </c>
      <c r="Q3" s="5" t="s">
        <v>45</v>
      </c>
      <c r="R3" s="5" t="s">
        <v>91</v>
      </c>
      <c r="S3" s="5" t="s">
        <v>92</v>
      </c>
      <c r="T3" s="5" t="s">
        <v>94</v>
      </c>
      <c r="U3" s="5" t="s">
        <v>93</v>
      </c>
      <c r="V3" s="5" t="s">
        <v>1326</v>
      </c>
      <c r="W3" s="5" t="s">
        <v>84</v>
      </c>
      <c r="X3" s="5" t="s">
        <v>45</v>
      </c>
      <c r="Y3" s="55" t="s">
        <v>78</v>
      </c>
      <c r="Z3" s="55" t="s">
        <v>79</v>
      </c>
      <c r="AA3" s="10" t="s">
        <v>3</v>
      </c>
      <c r="AB3" s="5" t="s">
        <v>1327</v>
      </c>
      <c r="AC3" s="5" t="s">
        <v>1328</v>
      </c>
      <c r="AD3" s="5" t="s">
        <v>1329</v>
      </c>
      <c r="AE3" s="5" t="s">
        <v>1330</v>
      </c>
      <c r="AF3" s="5" t="s">
        <v>1331</v>
      </c>
      <c r="AG3" s="5" t="s">
        <v>84</v>
      </c>
      <c r="AH3" s="5" t="s">
        <v>45</v>
      </c>
      <c r="AI3" s="10" t="s">
        <v>3</v>
      </c>
    </row>
    <row r="4" s="9" customFormat="1" ht="16" customHeight="1" spans="1:35">
      <c r="A4" s="40">
        <f t="shared" ref="A4:A67" si="0">ROW()-3</f>
        <v>1</v>
      </c>
      <c r="B4" s="41" t="s">
        <v>95</v>
      </c>
      <c r="C4" s="42" t="s">
        <v>96</v>
      </c>
      <c r="D4" s="43" t="s">
        <v>97</v>
      </c>
      <c r="E4" s="41">
        <v>3245.4</v>
      </c>
      <c r="F4" s="41">
        <f>VLOOKUP(C4,'[1]9月'!$B:$Q,16,0)</f>
        <v>3245.4</v>
      </c>
      <c r="G4" s="44">
        <v>5664.75</v>
      </c>
      <c r="H4" s="41">
        <v>3245.4</v>
      </c>
      <c r="I4" s="44">
        <v>3180</v>
      </c>
      <c r="J4" s="44"/>
      <c r="K4" s="52">
        <f t="shared" ref="K4:K67" si="1">E4*0.018</f>
        <v>58.4172</v>
      </c>
      <c r="L4" s="53">
        <f t="shared" ref="L4:L67" si="2">F4*0.16</f>
        <v>519.264</v>
      </c>
      <c r="M4" s="44">
        <f t="shared" ref="M4:M67" si="3">ROUND(G4*0.08,2)</f>
        <v>453.18</v>
      </c>
      <c r="N4" s="41">
        <f t="shared" ref="N4:N67" si="4">H4*0.007</f>
        <v>22.7178</v>
      </c>
      <c r="O4" s="44">
        <f t="shared" ref="O4:O67" si="5">I4*5%</f>
        <v>159</v>
      </c>
      <c r="P4" s="44">
        <f t="shared" ref="P4:P67" si="6">J4*50%</f>
        <v>0</v>
      </c>
      <c r="Q4" s="44">
        <f t="shared" ref="Q4:Q67" si="7">SUM(K4:P4)</f>
        <v>1212.579</v>
      </c>
      <c r="R4" s="41">
        <f t="shared" ref="R4:R67" si="8">E4*0</f>
        <v>0</v>
      </c>
      <c r="S4" s="41">
        <f t="shared" ref="S4:S67" si="9">ROUND(F4*0.08,2)</f>
        <v>259.63</v>
      </c>
      <c r="T4" s="44">
        <f t="shared" ref="T4:T67" si="10">ROUND(G4*0.02,2)</f>
        <v>113.3</v>
      </c>
      <c r="U4" s="41">
        <f t="shared" ref="U4:U67" si="11">ROUND(H4*0.003,2)</f>
        <v>9.74</v>
      </c>
      <c r="V4" s="44">
        <f t="shared" ref="V4:V67" si="12">I4*5%</f>
        <v>159</v>
      </c>
      <c r="W4" s="44">
        <f t="shared" ref="W4:W67" si="13">J4*50%</f>
        <v>0</v>
      </c>
      <c r="X4" s="41">
        <f t="shared" ref="X4:X67" si="14">SUM(R4:W4)</f>
        <v>541.67</v>
      </c>
      <c r="Y4" s="41">
        <f t="shared" ref="Y4:Y67" si="15">Q4+X4</f>
        <v>1754.249</v>
      </c>
      <c r="Z4" s="41"/>
      <c r="AA4" s="12" t="s">
        <v>14</v>
      </c>
      <c r="AB4" s="11">
        <f t="shared" ref="AB4:AH4" si="16">K4+R4</f>
        <v>58.4172</v>
      </c>
      <c r="AC4" s="11">
        <f t="shared" si="16"/>
        <v>778.894</v>
      </c>
      <c r="AD4" s="11">
        <f t="shared" si="16"/>
        <v>566.48</v>
      </c>
      <c r="AE4" s="11">
        <f t="shared" si="16"/>
        <v>32.4578</v>
      </c>
      <c r="AF4" s="11">
        <f t="shared" si="16"/>
        <v>318</v>
      </c>
      <c r="AG4" s="11">
        <f t="shared" si="16"/>
        <v>0</v>
      </c>
      <c r="AH4" s="11">
        <f t="shared" si="16"/>
        <v>1754.249</v>
      </c>
      <c r="AI4" s="12" t="s">
        <v>1134</v>
      </c>
    </row>
    <row r="5" s="9" customFormat="1" ht="16" customHeight="1" spans="1:35">
      <c r="A5" s="40">
        <f t="shared" si="0"/>
        <v>2</v>
      </c>
      <c r="B5" s="41" t="s">
        <v>98</v>
      </c>
      <c r="C5" s="42" t="s">
        <v>99</v>
      </c>
      <c r="D5" s="41" t="s">
        <v>100</v>
      </c>
      <c r="E5" s="41">
        <v>3245.4</v>
      </c>
      <c r="F5" s="41">
        <f>VLOOKUP(C5,'[1]9月'!$B:$Q,16,0)</f>
        <v>3245.4</v>
      </c>
      <c r="G5" s="44">
        <v>5664.75</v>
      </c>
      <c r="H5" s="41">
        <v>3245.4</v>
      </c>
      <c r="I5" s="44">
        <v>3180</v>
      </c>
      <c r="J5" s="44"/>
      <c r="K5" s="52">
        <f t="shared" si="1"/>
        <v>58.4172</v>
      </c>
      <c r="L5" s="53">
        <f t="shared" si="2"/>
        <v>519.264</v>
      </c>
      <c r="M5" s="44">
        <f t="shared" si="3"/>
        <v>453.18</v>
      </c>
      <c r="N5" s="41">
        <f t="shared" si="4"/>
        <v>22.7178</v>
      </c>
      <c r="O5" s="44">
        <f t="shared" si="5"/>
        <v>159</v>
      </c>
      <c r="P5" s="44">
        <f t="shared" si="6"/>
        <v>0</v>
      </c>
      <c r="Q5" s="44">
        <f t="shared" si="7"/>
        <v>1212.579</v>
      </c>
      <c r="R5" s="41">
        <f t="shared" si="8"/>
        <v>0</v>
      </c>
      <c r="S5" s="41">
        <f t="shared" si="9"/>
        <v>259.63</v>
      </c>
      <c r="T5" s="44">
        <f t="shared" si="10"/>
        <v>113.3</v>
      </c>
      <c r="U5" s="41">
        <f t="shared" si="11"/>
        <v>9.74</v>
      </c>
      <c r="V5" s="44">
        <f t="shared" si="12"/>
        <v>159</v>
      </c>
      <c r="W5" s="44">
        <f t="shared" si="13"/>
        <v>0</v>
      </c>
      <c r="X5" s="41">
        <f t="shared" si="14"/>
        <v>541.67</v>
      </c>
      <c r="Y5" s="41">
        <f t="shared" si="15"/>
        <v>1754.249</v>
      </c>
      <c r="Z5" s="41"/>
      <c r="AA5" s="12" t="s">
        <v>26</v>
      </c>
      <c r="AB5" s="11">
        <f t="shared" ref="AB5:AH5" si="17">K5+R5</f>
        <v>58.4172</v>
      </c>
      <c r="AC5" s="11">
        <f t="shared" si="17"/>
        <v>778.894</v>
      </c>
      <c r="AD5" s="11">
        <f t="shared" si="17"/>
        <v>566.48</v>
      </c>
      <c r="AE5" s="11">
        <f t="shared" si="17"/>
        <v>32.4578</v>
      </c>
      <c r="AF5" s="11">
        <f t="shared" si="17"/>
        <v>318</v>
      </c>
      <c r="AG5" s="11">
        <f t="shared" si="17"/>
        <v>0</v>
      </c>
      <c r="AH5" s="11">
        <f t="shared" si="17"/>
        <v>1754.249</v>
      </c>
      <c r="AI5" s="12" t="s">
        <v>1135</v>
      </c>
    </row>
    <row r="6" s="9" customFormat="1" ht="16" customHeight="1" spans="1:35">
      <c r="A6" s="40">
        <f t="shared" si="0"/>
        <v>3</v>
      </c>
      <c r="B6" s="41" t="s">
        <v>1332</v>
      </c>
      <c r="C6" s="42" t="s">
        <v>104</v>
      </c>
      <c r="D6" s="41" t="s">
        <v>105</v>
      </c>
      <c r="E6" s="41">
        <v>3245.4</v>
      </c>
      <c r="F6" s="41">
        <f>VLOOKUP(C6,'[1]9月'!$B:$Q,16,0)</f>
        <v>3245.4</v>
      </c>
      <c r="G6" s="44">
        <v>5664.75</v>
      </c>
      <c r="H6" s="41">
        <v>3245.4</v>
      </c>
      <c r="I6" s="44">
        <v>3180</v>
      </c>
      <c r="J6" s="44"/>
      <c r="K6" s="52">
        <f t="shared" si="1"/>
        <v>58.4172</v>
      </c>
      <c r="L6" s="53">
        <f t="shared" si="2"/>
        <v>519.264</v>
      </c>
      <c r="M6" s="44">
        <f t="shared" si="3"/>
        <v>453.18</v>
      </c>
      <c r="N6" s="41">
        <f t="shared" si="4"/>
        <v>22.7178</v>
      </c>
      <c r="O6" s="44">
        <f t="shared" si="5"/>
        <v>159</v>
      </c>
      <c r="P6" s="44">
        <f t="shared" si="6"/>
        <v>0</v>
      </c>
      <c r="Q6" s="44">
        <f t="shared" si="7"/>
        <v>1212.579</v>
      </c>
      <c r="R6" s="41">
        <f t="shared" si="8"/>
        <v>0</v>
      </c>
      <c r="S6" s="41">
        <f t="shared" si="9"/>
        <v>259.63</v>
      </c>
      <c r="T6" s="44">
        <f t="shared" si="10"/>
        <v>113.3</v>
      </c>
      <c r="U6" s="41">
        <f t="shared" si="11"/>
        <v>9.74</v>
      </c>
      <c r="V6" s="44">
        <f t="shared" si="12"/>
        <v>159</v>
      </c>
      <c r="W6" s="44">
        <f t="shared" si="13"/>
        <v>0</v>
      </c>
      <c r="X6" s="41">
        <f t="shared" si="14"/>
        <v>541.67</v>
      </c>
      <c r="Y6" s="41">
        <f t="shared" si="15"/>
        <v>1754.249</v>
      </c>
      <c r="Z6" s="41"/>
      <c r="AA6" s="12" t="s">
        <v>26</v>
      </c>
      <c r="AB6" s="11">
        <f t="shared" ref="AB6:AH6" si="18">K6+R6</f>
        <v>58.4172</v>
      </c>
      <c r="AC6" s="11">
        <f t="shared" si="18"/>
        <v>778.894</v>
      </c>
      <c r="AD6" s="11">
        <f t="shared" si="18"/>
        <v>566.48</v>
      </c>
      <c r="AE6" s="11">
        <f t="shared" si="18"/>
        <v>32.4578</v>
      </c>
      <c r="AF6" s="11">
        <f t="shared" si="18"/>
        <v>318</v>
      </c>
      <c r="AG6" s="11">
        <f t="shared" si="18"/>
        <v>0</v>
      </c>
      <c r="AH6" s="11">
        <f t="shared" si="18"/>
        <v>1754.249</v>
      </c>
      <c r="AI6" s="12" t="s">
        <v>1135</v>
      </c>
    </row>
    <row r="7" s="9" customFormat="1" ht="16" customHeight="1" spans="1:35">
      <c r="A7" s="40">
        <f t="shared" si="0"/>
        <v>4</v>
      </c>
      <c r="B7" s="41" t="s">
        <v>98</v>
      </c>
      <c r="C7" s="42" t="s">
        <v>106</v>
      </c>
      <c r="D7" s="41" t="s">
        <v>107</v>
      </c>
      <c r="E7" s="41">
        <v>3245.4</v>
      </c>
      <c r="F7" s="41">
        <f>VLOOKUP(C7,'[1]9月'!$B:$Q,16,0)</f>
        <v>3245.4</v>
      </c>
      <c r="G7" s="44">
        <v>5664.75</v>
      </c>
      <c r="H7" s="41">
        <v>3245.4</v>
      </c>
      <c r="I7" s="44">
        <v>3180</v>
      </c>
      <c r="J7" s="44"/>
      <c r="K7" s="52">
        <f t="shared" si="1"/>
        <v>58.4172</v>
      </c>
      <c r="L7" s="53">
        <f t="shared" si="2"/>
        <v>519.264</v>
      </c>
      <c r="M7" s="44">
        <f t="shared" si="3"/>
        <v>453.18</v>
      </c>
      <c r="N7" s="41">
        <f t="shared" si="4"/>
        <v>22.7178</v>
      </c>
      <c r="O7" s="44">
        <f t="shared" si="5"/>
        <v>159</v>
      </c>
      <c r="P7" s="44">
        <f t="shared" si="6"/>
        <v>0</v>
      </c>
      <c r="Q7" s="44">
        <f t="shared" si="7"/>
        <v>1212.579</v>
      </c>
      <c r="R7" s="41">
        <f t="shared" si="8"/>
        <v>0</v>
      </c>
      <c r="S7" s="41">
        <f t="shared" si="9"/>
        <v>259.63</v>
      </c>
      <c r="T7" s="44">
        <f t="shared" si="10"/>
        <v>113.3</v>
      </c>
      <c r="U7" s="41">
        <f t="shared" si="11"/>
        <v>9.74</v>
      </c>
      <c r="V7" s="44">
        <f t="shared" si="12"/>
        <v>159</v>
      </c>
      <c r="W7" s="44">
        <f t="shared" si="13"/>
        <v>0</v>
      </c>
      <c r="X7" s="41">
        <f t="shared" si="14"/>
        <v>541.67</v>
      </c>
      <c r="Y7" s="41">
        <f t="shared" si="15"/>
        <v>1754.249</v>
      </c>
      <c r="Z7" s="41"/>
      <c r="AA7" s="12" t="s">
        <v>26</v>
      </c>
      <c r="AB7" s="11">
        <f t="shared" ref="AB7:AH7" si="19">K7+R7</f>
        <v>58.4172</v>
      </c>
      <c r="AC7" s="11">
        <f t="shared" si="19"/>
        <v>778.894</v>
      </c>
      <c r="AD7" s="11">
        <f t="shared" si="19"/>
        <v>566.48</v>
      </c>
      <c r="AE7" s="11">
        <f t="shared" si="19"/>
        <v>32.4578</v>
      </c>
      <c r="AF7" s="11">
        <f t="shared" si="19"/>
        <v>318</v>
      </c>
      <c r="AG7" s="11">
        <f t="shared" si="19"/>
        <v>0</v>
      </c>
      <c r="AH7" s="11">
        <f t="shared" si="19"/>
        <v>1754.249</v>
      </c>
      <c r="AI7" s="12" t="s">
        <v>1135</v>
      </c>
    </row>
    <row r="8" s="9" customFormat="1" ht="16" customHeight="1" spans="1:35">
      <c r="A8" s="40">
        <f t="shared" si="0"/>
        <v>5</v>
      </c>
      <c r="B8" s="41" t="s">
        <v>98</v>
      </c>
      <c r="C8" s="42" t="s">
        <v>108</v>
      </c>
      <c r="D8" s="41" t="s">
        <v>109</v>
      </c>
      <c r="E8" s="41">
        <v>3245.4</v>
      </c>
      <c r="F8" s="41">
        <f>VLOOKUP(C8,'[1]9月'!$B:$Q,16,0)</f>
        <v>3245.4</v>
      </c>
      <c r="G8" s="44">
        <v>5664.75</v>
      </c>
      <c r="H8" s="41">
        <v>3245.4</v>
      </c>
      <c r="I8" s="44">
        <v>4180</v>
      </c>
      <c r="J8" s="44"/>
      <c r="K8" s="52">
        <f t="shared" si="1"/>
        <v>58.4172</v>
      </c>
      <c r="L8" s="53">
        <f t="shared" si="2"/>
        <v>519.264</v>
      </c>
      <c r="M8" s="44">
        <f t="shared" si="3"/>
        <v>453.18</v>
      </c>
      <c r="N8" s="41">
        <f t="shared" si="4"/>
        <v>22.7178</v>
      </c>
      <c r="O8" s="44">
        <f t="shared" si="5"/>
        <v>209</v>
      </c>
      <c r="P8" s="44">
        <f t="shared" si="6"/>
        <v>0</v>
      </c>
      <c r="Q8" s="44">
        <f t="shared" si="7"/>
        <v>1262.579</v>
      </c>
      <c r="R8" s="41">
        <f t="shared" si="8"/>
        <v>0</v>
      </c>
      <c r="S8" s="41">
        <f t="shared" si="9"/>
        <v>259.63</v>
      </c>
      <c r="T8" s="44">
        <f t="shared" si="10"/>
        <v>113.3</v>
      </c>
      <c r="U8" s="41">
        <f t="shared" si="11"/>
        <v>9.74</v>
      </c>
      <c r="V8" s="44">
        <f t="shared" si="12"/>
        <v>209</v>
      </c>
      <c r="W8" s="44">
        <f t="shared" si="13"/>
        <v>0</v>
      </c>
      <c r="X8" s="41">
        <f t="shared" si="14"/>
        <v>591.67</v>
      </c>
      <c r="Y8" s="41">
        <f t="shared" si="15"/>
        <v>1854.249</v>
      </c>
      <c r="Z8" s="41"/>
      <c r="AA8" s="12" t="s">
        <v>26</v>
      </c>
      <c r="AB8" s="11">
        <f t="shared" ref="AB8:AH8" si="20">K8+R8</f>
        <v>58.4172</v>
      </c>
      <c r="AC8" s="11">
        <f t="shared" si="20"/>
        <v>778.894</v>
      </c>
      <c r="AD8" s="11">
        <f t="shared" si="20"/>
        <v>566.48</v>
      </c>
      <c r="AE8" s="11">
        <f t="shared" si="20"/>
        <v>32.4578</v>
      </c>
      <c r="AF8" s="11">
        <f t="shared" si="20"/>
        <v>418</v>
      </c>
      <c r="AG8" s="11">
        <f t="shared" si="20"/>
        <v>0</v>
      </c>
      <c r="AH8" s="11">
        <f t="shared" si="20"/>
        <v>1854.249</v>
      </c>
      <c r="AI8" s="12" t="s">
        <v>1135</v>
      </c>
    </row>
    <row r="9" s="9" customFormat="1" ht="16" customHeight="1" spans="1:35">
      <c r="A9" s="40">
        <f t="shared" si="0"/>
        <v>6</v>
      </c>
      <c r="B9" s="41" t="s">
        <v>98</v>
      </c>
      <c r="C9" s="42" t="s">
        <v>110</v>
      </c>
      <c r="D9" s="41" t="s">
        <v>111</v>
      </c>
      <c r="E9" s="41">
        <v>3245.4</v>
      </c>
      <c r="F9" s="41">
        <f>VLOOKUP(C9,'[1]9月'!$B:$Q,16,0)</f>
        <v>3245.4</v>
      </c>
      <c r="G9" s="44">
        <v>5664.75</v>
      </c>
      <c r="H9" s="41">
        <v>3245.4</v>
      </c>
      <c r="I9" s="44">
        <v>3180</v>
      </c>
      <c r="J9" s="44"/>
      <c r="K9" s="52">
        <f t="shared" si="1"/>
        <v>58.4172</v>
      </c>
      <c r="L9" s="53">
        <f t="shared" si="2"/>
        <v>519.264</v>
      </c>
      <c r="M9" s="44">
        <f t="shared" si="3"/>
        <v>453.18</v>
      </c>
      <c r="N9" s="41">
        <f t="shared" si="4"/>
        <v>22.7178</v>
      </c>
      <c r="O9" s="44">
        <f t="shared" si="5"/>
        <v>159</v>
      </c>
      <c r="P9" s="44">
        <f t="shared" si="6"/>
        <v>0</v>
      </c>
      <c r="Q9" s="44">
        <f t="shared" si="7"/>
        <v>1212.579</v>
      </c>
      <c r="R9" s="41">
        <f t="shared" si="8"/>
        <v>0</v>
      </c>
      <c r="S9" s="41">
        <f t="shared" si="9"/>
        <v>259.63</v>
      </c>
      <c r="T9" s="44">
        <f t="shared" si="10"/>
        <v>113.3</v>
      </c>
      <c r="U9" s="41">
        <f t="shared" si="11"/>
        <v>9.74</v>
      </c>
      <c r="V9" s="44">
        <f t="shared" si="12"/>
        <v>159</v>
      </c>
      <c r="W9" s="44">
        <f t="shared" si="13"/>
        <v>0</v>
      </c>
      <c r="X9" s="41">
        <f t="shared" si="14"/>
        <v>541.67</v>
      </c>
      <c r="Y9" s="41">
        <f t="shared" si="15"/>
        <v>1754.249</v>
      </c>
      <c r="Z9" s="41"/>
      <c r="AA9" s="12" t="s">
        <v>26</v>
      </c>
      <c r="AB9" s="11">
        <f t="shared" ref="AB9:AH9" si="21">K9+R9</f>
        <v>58.4172</v>
      </c>
      <c r="AC9" s="11">
        <f t="shared" si="21"/>
        <v>778.894</v>
      </c>
      <c r="AD9" s="11">
        <f t="shared" si="21"/>
        <v>566.48</v>
      </c>
      <c r="AE9" s="11">
        <f t="shared" si="21"/>
        <v>32.4578</v>
      </c>
      <c r="AF9" s="11">
        <f t="shared" si="21"/>
        <v>318</v>
      </c>
      <c r="AG9" s="11">
        <f t="shared" si="21"/>
        <v>0</v>
      </c>
      <c r="AH9" s="11">
        <f t="shared" si="21"/>
        <v>1754.249</v>
      </c>
      <c r="AI9" s="12" t="s">
        <v>1135</v>
      </c>
    </row>
    <row r="10" s="9" customFormat="1" ht="16" customHeight="1" spans="1:35">
      <c r="A10" s="40">
        <f t="shared" si="0"/>
        <v>7</v>
      </c>
      <c r="B10" s="41" t="s">
        <v>98</v>
      </c>
      <c r="C10" s="42" t="s">
        <v>114</v>
      </c>
      <c r="D10" s="41" t="s">
        <v>115</v>
      </c>
      <c r="E10" s="41">
        <v>3245.4</v>
      </c>
      <c r="F10" s="41">
        <f>VLOOKUP(C10,'[1]9月'!$B:$Q,16,0)</f>
        <v>3245.4</v>
      </c>
      <c r="G10" s="44">
        <v>5664.75</v>
      </c>
      <c r="H10" s="41">
        <v>3245.4</v>
      </c>
      <c r="I10" s="44">
        <v>4180</v>
      </c>
      <c r="J10" s="44"/>
      <c r="K10" s="52">
        <f t="shared" si="1"/>
        <v>58.4172</v>
      </c>
      <c r="L10" s="53">
        <f t="shared" si="2"/>
        <v>519.264</v>
      </c>
      <c r="M10" s="44">
        <f t="shared" si="3"/>
        <v>453.18</v>
      </c>
      <c r="N10" s="41">
        <f t="shared" si="4"/>
        <v>22.7178</v>
      </c>
      <c r="O10" s="44">
        <f t="shared" si="5"/>
        <v>209</v>
      </c>
      <c r="P10" s="44">
        <f t="shared" si="6"/>
        <v>0</v>
      </c>
      <c r="Q10" s="44">
        <f t="shared" si="7"/>
        <v>1262.579</v>
      </c>
      <c r="R10" s="41">
        <f t="shared" si="8"/>
        <v>0</v>
      </c>
      <c r="S10" s="41">
        <f t="shared" si="9"/>
        <v>259.63</v>
      </c>
      <c r="T10" s="44">
        <f t="shared" si="10"/>
        <v>113.3</v>
      </c>
      <c r="U10" s="41">
        <f t="shared" si="11"/>
        <v>9.74</v>
      </c>
      <c r="V10" s="44">
        <f t="shared" si="12"/>
        <v>209</v>
      </c>
      <c r="W10" s="44">
        <f t="shared" si="13"/>
        <v>0</v>
      </c>
      <c r="X10" s="41">
        <f t="shared" si="14"/>
        <v>591.67</v>
      </c>
      <c r="Y10" s="41">
        <f t="shared" si="15"/>
        <v>1854.249</v>
      </c>
      <c r="Z10" s="41"/>
      <c r="AA10" s="12" t="s">
        <v>26</v>
      </c>
      <c r="AB10" s="11">
        <f t="shared" ref="AB10:AH10" si="22">K10+R10</f>
        <v>58.4172</v>
      </c>
      <c r="AC10" s="11">
        <f t="shared" si="22"/>
        <v>778.894</v>
      </c>
      <c r="AD10" s="11">
        <f t="shared" si="22"/>
        <v>566.48</v>
      </c>
      <c r="AE10" s="11">
        <f t="shared" si="22"/>
        <v>32.4578</v>
      </c>
      <c r="AF10" s="11">
        <f t="shared" si="22"/>
        <v>418</v>
      </c>
      <c r="AG10" s="11">
        <f t="shared" si="22"/>
        <v>0</v>
      </c>
      <c r="AH10" s="11">
        <f t="shared" si="22"/>
        <v>1854.249</v>
      </c>
      <c r="AI10" s="12" t="s">
        <v>1135</v>
      </c>
    </row>
    <row r="11" s="9" customFormat="1" ht="16" customHeight="1" spans="1:35">
      <c r="A11" s="40">
        <f t="shared" si="0"/>
        <v>8</v>
      </c>
      <c r="B11" s="41" t="e">
        <v>#N/A</v>
      </c>
      <c r="C11" s="42" t="s">
        <v>116</v>
      </c>
      <c r="D11" s="41" t="s">
        <v>117</v>
      </c>
      <c r="E11" s="41">
        <v>3820</v>
      </c>
      <c r="F11" s="41">
        <f>VLOOKUP(C11,'[1]9月'!$B:$Q,16,0)</f>
        <v>3820</v>
      </c>
      <c r="G11" s="44">
        <v>5664.75</v>
      </c>
      <c r="H11" s="41">
        <v>3820</v>
      </c>
      <c r="I11" s="44">
        <v>4180</v>
      </c>
      <c r="J11" s="44"/>
      <c r="K11" s="52">
        <f t="shared" si="1"/>
        <v>68.76</v>
      </c>
      <c r="L11" s="53">
        <f t="shared" si="2"/>
        <v>611.2</v>
      </c>
      <c r="M11" s="44">
        <f t="shared" si="3"/>
        <v>453.18</v>
      </c>
      <c r="N11" s="41">
        <f t="shared" si="4"/>
        <v>26.74</v>
      </c>
      <c r="O11" s="44">
        <f t="shared" si="5"/>
        <v>209</v>
      </c>
      <c r="P11" s="44">
        <f t="shared" si="6"/>
        <v>0</v>
      </c>
      <c r="Q11" s="44">
        <f t="shared" si="7"/>
        <v>1368.88</v>
      </c>
      <c r="R11" s="41">
        <f t="shared" si="8"/>
        <v>0</v>
      </c>
      <c r="S11" s="41">
        <f t="shared" si="9"/>
        <v>305.6</v>
      </c>
      <c r="T11" s="44">
        <f t="shared" si="10"/>
        <v>113.3</v>
      </c>
      <c r="U11" s="41">
        <f t="shared" si="11"/>
        <v>11.46</v>
      </c>
      <c r="V11" s="44">
        <f t="shared" si="12"/>
        <v>209</v>
      </c>
      <c r="W11" s="44">
        <f t="shared" si="13"/>
        <v>0</v>
      </c>
      <c r="X11" s="41">
        <f t="shared" si="14"/>
        <v>639.36</v>
      </c>
      <c r="Y11" s="41">
        <f t="shared" si="15"/>
        <v>2008.24</v>
      </c>
      <c r="Z11" s="41"/>
      <c r="AA11" s="12" t="s">
        <v>26</v>
      </c>
      <c r="AB11" s="11">
        <f t="shared" ref="AB11:AH11" si="23">K11+R11</f>
        <v>68.76</v>
      </c>
      <c r="AC11" s="11">
        <f t="shared" si="23"/>
        <v>916.8</v>
      </c>
      <c r="AD11" s="11">
        <f t="shared" si="23"/>
        <v>566.48</v>
      </c>
      <c r="AE11" s="11">
        <f t="shared" si="23"/>
        <v>38.2</v>
      </c>
      <c r="AF11" s="11">
        <f t="shared" si="23"/>
        <v>418</v>
      </c>
      <c r="AG11" s="11">
        <f t="shared" si="23"/>
        <v>0</v>
      </c>
      <c r="AH11" s="11">
        <f t="shared" si="23"/>
        <v>2008.24</v>
      </c>
      <c r="AI11" s="12" t="s">
        <v>1135</v>
      </c>
    </row>
    <row r="12" s="9" customFormat="1" ht="16" customHeight="1" spans="1:35">
      <c r="A12" s="40">
        <f t="shared" si="0"/>
        <v>9</v>
      </c>
      <c r="B12" s="41" t="s">
        <v>98</v>
      </c>
      <c r="C12" s="42" t="s">
        <v>120</v>
      </c>
      <c r="D12" s="45" t="s">
        <v>121</v>
      </c>
      <c r="E12" s="41">
        <v>3245.4</v>
      </c>
      <c r="F12" s="41">
        <f>VLOOKUP(C12,'[1]9月'!$B:$Q,16,0)</f>
        <v>3245.4</v>
      </c>
      <c r="G12" s="44">
        <v>5664.75</v>
      </c>
      <c r="H12" s="41">
        <v>3245.4</v>
      </c>
      <c r="I12" s="44">
        <v>3180</v>
      </c>
      <c r="J12" s="44"/>
      <c r="K12" s="52">
        <f t="shared" si="1"/>
        <v>58.4172</v>
      </c>
      <c r="L12" s="53">
        <f t="shared" si="2"/>
        <v>519.264</v>
      </c>
      <c r="M12" s="44">
        <f t="shared" si="3"/>
        <v>453.18</v>
      </c>
      <c r="N12" s="41">
        <f t="shared" si="4"/>
        <v>22.7178</v>
      </c>
      <c r="O12" s="44">
        <f t="shared" si="5"/>
        <v>159</v>
      </c>
      <c r="P12" s="44">
        <f t="shared" si="6"/>
        <v>0</v>
      </c>
      <c r="Q12" s="44">
        <f t="shared" si="7"/>
        <v>1212.579</v>
      </c>
      <c r="R12" s="41">
        <f t="shared" si="8"/>
        <v>0</v>
      </c>
      <c r="S12" s="41">
        <f t="shared" si="9"/>
        <v>259.63</v>
      </c>
      <c r="T12" s="44">
        <f t="shared" si="10"/>
        <v>113.3</v>
      </c>
      <c r="U12" s="41">
        <f t="shared" si="11"/>
        <v>9.74</v>
      </c>
      <c r="V12" s="44">
        <f t="shared" si="12"/>
        <v>159</v>
      </c>
      <c r="W12" s="44">
        <f t="shared" si="13"/>
        <v>0</v>
      </c>
      <c r="X12" s="41">
        <f t="shared" si="14"/>
        <v>541.67</v>
      </c>
      <c r="Y12" s="41">
        <f t="shared" si="15"/>
        <v>1754.249</v>
      </c>
      <c r="Z12" s="41"/>
      <c r="AA12" s="12" t="s">
        <v>26</v>
      </c>
      <c r="AB12" s="11">
        <f t="shared" ref="AB12:AH12" si="24">K12+R12</f>
        <v>58.4172</v>
      </c>
      <c r="AC12" s="11">
        <f t="shared" si="24"/>
        <v>778.894</v>
      </c>
      <c r="AD12" s="11">
        <f t="shared" si="24"/>
        <v>566.48</v>
      </c>
      <c r="AE12" s="11">
        <f t="shared" si="24"/>
        <v>32.4578</v>
      </c>
      <c r="AF12" s="11">
        <f t="shared" si="24"/>
        <v>318</v>
      </c>
      <c r="AG12" s="11">
        <f t="shared" si="24"/>
        <v>0</v>
      </c>
      <c r="AH12" s="11">
        <f t="shared" si="24"/>
        <v>1754.249</v>
      </c>
      <c r="AI12" s="12" t="s">
        <v>1135</v>
      </c>
    </row>
    <row r="13" s="9" customFormat="1" ht="16" customHeight="1" spans="1:35">
      <c r="A13" s="40">
        <f t="shared" si="0"/>
        <v>10</v>
      </c>
      <c r="B13" s="41" t="s">
        <v>98</v>
      </c>
      <c r="C13" s="42" t="s">
        <v>122</v>
      </c>
      <c r="D13" s="45" t="s">
        <v>123</v>
      </c>
      <c r="E13" s="41">
        <v>3245.4</v>
      </c>
      <c r="F13" s="41">
        <v>3245.4</v>
      </c>
      <c r="G13" s="44">
        <v>5664.75</v>
      </c>
      <c r="H13" s="41">
        <v>3245.4</v>
      </c>
      <c r="I13" s="44">
        <v>3180</v>
      </c>
      <c r="J13" s="44"/>
      <c r="K13" s="52">
        <f t="shared" si="1"/>
        <v>58.4172</v>
      </c>
      <c r="L13" s="53">
        <f t="shared" si="2"/>
        <v>519.264</v>
      </c>
      <c r="M13" s="44">
        <f t="shared" si="3"/>
        <v>453.18</v>
      </c>
      <c r="N13" s="41">
        <f t="shared" si="4"/>
        <v>22.7178</v>
      </c>
      <c r="O13" s="44">
        <f t="shared" si="5"/>
        <v>159</v>
      </c>
      <c r="P13" s="44">
        <f t="shared" si="6"/>
        <v>0</v>
      </c>
      <c r="Q13" s="44">
        <f t="shared" si="7"/>
        <v>1212.579</v>
      </c>
      <c r="R13" s="41">
        <f t="shared" si="8"/>
        <v>0</v>
      </c>
      <c r="S13" s="41">
        <f t="shared" si="9"/>
        <v>259.63</v>
      </c>
      <c r="T13" s="44">
        <f t="shared" si="10"/>
        <v>113.3</v>
      </c>
      <c r="U13" s="41">
        <f t="shared" si="11"/>
        <v>9.74</v>
      </c>
      <c r="V13" s="44">
        <f t="shared" si="12"/>
        <v>159</v>
      </c>
      <c r="W13" s="44">
        <f t="shared" si="13"/>
        <v>0</v>
      </c>
      <c r="X13" s="41">
        <f t="shared" si="14"/>
        <v>541.67</v>
      </c>
      <c r="Y13" s="41">
        <f t="shared" si="15"/>
        <v>1754.249</v>
      </c>
      <c r="Z13" s="41"/>
      <c r="AA13" s="12" t="s">
        <v>26</v>
      </c>
      <c r="AB13" s="11">
        <f t="shared" ref="AB13:AH13" si="25">K13+R13</f>
        <v>58.4172</v>
      </c>
      <c r="AC13" s="11">
        <f t="shared" si="25"/>
        <v>778.894</v>
      </c>
      <c r="AD13" s="11">
        <f t="shared" si="25"/>
        <v>566.48</v>
      </c>
      <c r="AE13" s="11">
        <f t="shared" si="25"/>
        <v>32.4578</v>
      </c>
      <c r="AF13" s="11">
        <f t="shared" si="25"/>
        <v>318</v>
      </c>
      <c r="AG13" s="11">
        <f t="shared" si="25"/>
        <v>0</v>
      </c>
      <c r="AH13" s="11">
        <f t="shared" si="25"/>
        <v>1754.249</v>
      </c>
      <c r="AI13" s="12" t="s">
        <v>1135</v>
      </c>
    </row>
    <row r="14" s="9" customFormat="1" ht="16" customHeight="1" spans="1:35">
      <c r="A14" s="40">
        <f t="shared" si="0"/>
        <v>11</v>
      </c>
      <c r="B14" s="41" t="s">
        <v>1333</v>
      </c>
      <c r="C14" s="42" t="s">
        <v>127</v>
      </c>
      <c r="D14" s="41" t="s">
        <v>128</v>
      </c>
      <c r="E14" s="41">
        <v>3245.4</v>
      </c>
      <c r="F14" s="41">
        <f>VLOOKUP(C14,'[1]9月'!$B:$Q,16,0)</f>
        <v>3245.4</v>
      </c>
      <c r="G14" s="44">
        <v>5664.75</v>
      </c>
      <c r="H14" s="41">
        <v>3245.4</v>
      </c>
      <c r="I14" s="44">
        <v>1790</v>
      </c>
      <c r="J14" s="44"/>
      <c r="K14" s="52">
        <f t="shared" si="1"/>
        <v>58.4172</v>
      </c>
      <c r="L14" s="53">
        <f t="shared" si="2"/>
        <v>519.264</v>
      </c>
      <c r="M14" s="44">
        <f t="shared" si="3"/>
        <v>453.18</v>
      </c>
      <c r="N14" s="41">
        <f t="shared" si="4"/>
        <v>22.7178</v>
      </c>
      <c r="O14" s="44">
        <f t="shared" si="5"/>
        <v>89.5</v>
      </c>
      <c r="P14" s="44">
        <f t="shared" si="6"/>
        <v>0</v>
      </c>
      <c r="Q14" s="44">
        <f t="shared" si="7"/>
        <v>1143.079</v>
      </c>
      <c r="R14" s="41">
        <f t="shared" si="8"/>
        <v>0</v>
      </c>
      <c r="S14" s="41">
        <f t="shared" si="9"/>
        <v>259.63</v>
      </c>
      <c r="T14" s="44">
        <f t="shared" si="10"/>
        <v>113.3</v>
      </c>
      <c r="U14" s="41">
        <f t="shared" si="11"/>
        <v>9.74</v>
      </c>
      <c r="V14" s="44">
        <f t="shared" si="12"/>
        <v>89.5</v>
      </c>
      <c r="W14" s="44">
        <f t="shared" si="13"/>
        <v>0</v>
      </c>
      <c r="X14" s="41">
        <f t="shared" si="14"/>
        <v>472.17</v>
      </c>
      <c r="Y14" s="41">
        <f t="shared" si="15"/>
        <v>1615.249</v>
      </c>
      <c r="Z14" s="41"/>
      <c r="AA14" s="12" t="s">
        <v>26</v>
      </c>
      <c r="AB14" s="11">
        <f t="shared" ref="AB14:AH14" si="26">K14+R14</f>
        <v>58.4172</v>
      </c>
      <c r="AC14" s="11">
        <f t="shared" si="26"/>
        <v>778.894</v>
      </c>
      <c r="AD14" s="11">
        <f t="shared" si="26"/>
        <v>566.48</v>
      </c>
      <c r="AE14" s="11">
        <f t="shared" si="26"/>
        <v>32.4578</v>
      </c>
      <c r="AF14" s="11">
        <f t="shared" si="26"/>
        <v>179</v>
      </c>
      <c r="AG14" s="11">
        <f t="shared" si="26"/>
        <v>0</v>
      </c>
      <c r="AH14" s="11">
        <f t="shared" si="26"/>
        <v>1615.249</v>
      </c>
      <c r="AI14" s="12" t="s">
        <v>1135</v>
      </c>
    </row>
    <row r="15" s="9" customFormat="1" ht="16" customHeight="1" spans="1:35">
      <c r="A15" s="40">
        <f t="shared" si="0"/>
        <v>12</v>
      </c>
      <c r="B15" s="41" t="s">
        <v>1333</v>
      </c>
      <c r="C15" s="42" t="s">
        <v>129</v>
      </c>
      <c r="D15" s="41" t="s">
        <v>130</v>
      </c>
      <c r="E15" s="41">
        <v>3245.4</v>
      </c>
      <c r="F15" s="41">
        <f>VLOOKUP(C15,'[1]9月'!$B:$Q,16,0)</f>
        <v>3245.4</v>
      </c>
      <c r="G15" s="44">
        <v>5664.75</v>
      </c>
      <c r="H15" s="41">
        <v>3245.4</v>
      </c>
      <c r="I15" s="44">
        <v>1790</v>
      </c>
      <c r="J15" s="44"/>
      <c r="K15" s="52">
        <f t="shared" si="1"/>
        <v>58.4172</v>
      </c>
      <c r="L15" s="53">
        <f t="shared" si="2"/>
        <v>519.264</v>
      </c>
      <c r="M15" s="44">
        <f t="shared" si="3"/>
        <v>453.18</v>
      </c>
      <c r="N15" s="41">
        <f t="shared" si="4"/>
        <v>22.7178</v>
      </c>
      <c r="O15" s="44">
        <f t="shared" si="5"/>
        <v>89.5</v>
      </c>
      <c r="P15" s="44">
        <f t="shared" si="6"/>
        <v>0</v>
      </c>
      <c r="Q15" s="44">
        <f t="shared" si="7"/>
        <v>1143.079</v>
      </c>
      <c r="R15" s="41">
        <f t="shared" si="8"/>
        <v>0</v>
      </c>
      <c r="S15" s="41">
        <f t="shared" si="9"/>
        <v>259.63</v>
      </c>
      <c r="T15" s="44">
        <f t="shared" si="10"/>
        <v>113.3</v>
      </c>
      <c r="U15" s="41">
        <f t="shared" si="11"/>
        <v>9.74</v>
      </c>
      <c r="V15" s="44">
        <f t="shared" si="12"/>
        <v>89.5</v>
      </c>
      <c r="W15" s="44">
        <f t="shared" si="13"/>
        <v>0</v>
      </c>
      <c r="X15" s="41">
        <f t="shared" si="14"/>
        <v>472.17</v>
      </c>
      <c r="Y15" s="41">
        <f t="shared" si="15"/>
        <v>1615.249</v>
      </c>
      <c r="Z15" s="41"/>
      <c r="AA15" s="12" t="s">
        <v>26</v>
      </c>
      <c r="AB15" s="11">
        <f t="shared" ref="AB15:AH15" si="27">K15+R15</f>
        <v>58.4172</v>
      </c>
      <c r="AC15" s="11">
        <f t="shared" si="27"/>
        <v>778.894</v>
      </c>
      <c r="AD15" s="11">
        <f t="shared" si="27"/>
        <v>566.48</v>
      </c>
      <c r="AE15" s="11">
        <f t="shared" si="27"/>
        <v>32.4578</v>
      </c>
      <c r="AF15" s="11">
        <f t="shared" si="27"/>
        <v>179</v>
      </c>
      <c r="AG15" s="11">
        <f t="shared" si="27"/>
        <v>0</v>
      </c>
      <c r="AH15" s="11">
        <f t="shared" si="27"/>
        <v>1615.249</v>
      </c>
      <c r="AI15" s="12" t="s">
        <v>1135</v>
      </c>
    </row>
    <row r="16" s="9" customFormat="1" ht="16" customHeight="1" spans="1:35">
      <c r="A16" s="40">
        <f t="shared" si="0"/>
        <v>13</v>
      </c>
      <c r="B16" s="41" t="s">
        <v>1333</v>
      </c>
      <c r="C16" s="42" t="s">
        <v>131</v>
      </c>
      <c r="D16" s="41" t="s">
        <v>132</v>
      </c>
      <c r="E16" s="41">
        <v>3245.4</v>
      </c>
      <c r="F16" s="41">
        <f>VLOOKUP(C16,'[1]9月'!$B:$Q,16,0)</f>
        <v>3245.4</v>
      </c>
      <c r="G16" s="44">
        <v>5664.75</v>
      </c>
      <c r="H16" s="41">
        <v>3245.4</v>
      </c>
      <c r="I16" s="44">
        <v>1790</v>
      </c>
      <c r="J16" s="44"/>
      <c r="K16" s="52">
        <f t="shared" si="1"/>
        <v>58.4172</v>
      </c>
      <c r="L16" s="53">
        <f t="shared" si="2"/>
        <v>519.264</v>
      </c>
      <c r="M16" s="44">
        <f t="shared" si="3"/>
        <v>453.18</v>
      </c>
      <c r="N16" s="41">
        <f t="shared" si="4"/>
        <v>22.7178</v>
      </c>
      <c r="O16" s="44">
        <f t="shared" si="5"/>
        <v>89.5</v>
      </c>
      <c r="P16" s="44">
        <f t="shared" si="6"/>
        <v>0</v>
      </c>
      <c r="Q16" s="44">
        <f t="shared" si="7"/>
        <v>1143.079</v>
      </c>
      <c r="R16" s="41">
        <f t="shared" si="8"/>
        <v>0</v>
      </c>
      <c r="S16" s="41">
        <f t="shared" si="9"/>
        <v>259.63</v>
      </c>
      <c r="T16" s="44">
        <f t="shared" si="10"/>
        <v>113.3</v>
      </c>
      <c r="U16" s="41">
        <f t="shared" si="11"/>
        <v>9.74</v>
      </c>
      <c r="V16" s="44">
        <f t="shared" si="12"/>
        <v>89.5</v>
      </c>
      <c r="W16" s="44">
        <f t="shared" si="13"/>
        <v>0</v>
      </c>
      <c r="X16" s="41">
        <f t="shared" si="14"/>
        <v>472.17</v>
      </c>
      <c r="Y16" s="41">
        <f t="shared" si="15"/>
        <v>1615.249</v>
      </c>
      <c r="Z16" s="41"/>
      <c r="AA16" s="12" t="s">
        <v>26</v>
      </c>
      <c r="AB16" s="11">
        <f t="shared" ref="AB16:AH16" si="28">K16+R16</f>
        <v>58.4172</v>
      </c>
      <c r="AC16" s="11">
        <f t="shared" si="28"/>
        <v>778.894</v>
      </c>
      <c r="AD16" s="11">
        <f t="shared" si="28"/>
        <v>566.48</v>
      </c>
      <c r="AE16" s="11">
        <f t="shared" si="28"/>
        <v>32.4578</v>
      </c>
      <c r="AF16" s="11">
        <f t="shared" si="28"/>
        <v>179</v>
      </c>
      <c r="AG16" s="11">
        <f t="shared" si="28"/>
        <v>0</v>
      </c>
      <c r="AH16" s="11">
        <f t="shared" si="28"/>
        <v>1615.249</v>
      </c>
      <c r="AI16" s="12" t="s">
        <v>1135</v>
      </c>
    </row>
    <row r="17" s="9" customFormat="1" ht="16" customHeight="1" spans="1:35">
      <c r="A17" s="40">
        <f t="shared" si="0"/>
        <v>14</v>
      </c>
      <c r="B17" s="41" t="s">
        <v>1333</v>
      </c>
      <c r="C17" s="42" t="s">
        <v>133</v>
      </c>
      <c r="D17" s="41" t="s">
        <v>134</v>
      </c>
      <c r="E17" s="41">
        <v>3245.4</v>
      </c>
      <c r="F17" s="41">
        <f>VLOOKUP(C17,'[1]9月'!$B:$Q,16,0)</f>
        <v>3245.4</v>
      </c>
      <c r="G17" s="44">
        <v>5664.75</v>
      </c>
      <c r="H17" s="41">
        <v>3245.4</v>
      </c>
      <c r="I17" s="44">
        <v>1790</v>
      </c>
      <c r="J17" s="44"/>
      <c r="K17" s="52">
        <f t="shared" si="1"/>
        <v>58.4172</v>
      </c>
      <c r="L17" s="53">
        <f t="shared" si="2"/>
        <v>519.264</v>
      </c>
      <c r="M17" s="44">
        <f t="shared" si="3"/>
        <v>453.18</v>
      </c>
      <c r="N17" s="41">
        <f t="shared" si="4"/>
        <v>22.7178</v>
      </c>
      <c r="O17" s="44">
        <f t="shared" si="5"/>
        <v>89.5</v>
      </c>
      <c r="P17" s="44">
        <f t="shared" si="6"/>
        <v>0</v>
      </c>
      <c r="Q17" s="44">
        <f t="shared" si="7"/>
        <v>1143.079</v>
      </c>
      <c r="R17" s="41">
        <f t="shared" si="8"/>
        <v>0</v>
      </c>
      <c r="S17" s="41">
        <f t="shared" si="9"/>
        <v>259.63</v>
      </c>
      <c r="T17" s="44">
        <f t="shared" si="10"/>
        <v>113.3</v>
      </c>
      <c r="U17" s="41">
        <f t="shared" si="11"/>
        <v>9.74</v>
      </c>
      <c r="V17" s="44">
        <f t="shared" si="12"/>
        <v>89.5</v>
      </c>
      <c r="W17" s="44">
        <f t="shared" si="13"/>
        <v>0</v>
      </c>
      <c r="X17" s="41">
        <f t="shared" si="14"/>
        <v>472.17</v>
      </c>
      <c r="Y17" s="41">
        <f t="shared" si="15"/>
        <v>1615.249</v>
      </c>
      <c r="Z17" s="41"/>
      <c r="AA17" s="12" t="s">
        <v>26</v>
      </c>
      <c r="AB17" s="11">
        <f t="shared" ref="AB17:AH17" si="29">K17+R17</f>
        <v>58.4172</v>
      </c>
      <c r="AC17" s="11">
        <f t="shared" si="29"/>
        <v>778.894</v>
      </c>
      <c r="AD17" s="11">
        <f t="shared" si="29"/>
        <v>566.48</v>
      </c>
      <c r="AE17" s="11">
        <f t="shared" si="29"/>
        <v>32.4578</v>
      </c>
      <c r="AF17" s="11">
        <f t="shared" si="29"/>
        <v>179</v>
      </c>
      <c r="AG17" s="11">
        <f t="shared" si="29"/>
        <v>0</v>
      </c>
      <c r="AH17" s="11">
        <f t="shared" si="29"/>
        <v>1615.249</v>
      </c>
      <c r="AI17" s="12" t="s">
        <v>1135</v>
      </c>
    </row>
    <row r="18" s="9" customFormat="1" ht="16" customHeight="1" spans="1:35">
      <c r="A18" s="40">
        <f t="shared" si="0"/>
        <v>15</v>
      </c>
      <c r="B18" s="41" t="s">
        <v>1333</v>
      </c>
      <c r="C18" s="42" t="s">
        <v>135</v>
      </c>
      <c r="D18" s="41" t="s">
        <v>136</v>
      </c>
      <c r="E18" s="41">
        <v>3245.4</v>
      </c>
      <c r="F18" s="41">
        <f>VLOOKUP(C18,'[1]9月'!$B:$Q,16,0)</f>
        <v>3245.4</v>
      </c>
      <c r="G18" s="44">
        <v>5664.75</v>
      </c>
      <c r="H18" s="41">
        <v>3245.4</v>
      </c>
      <c r="I18" s="44">
        <v>4180</v>
      </c>
      <c r="J18" s="44"/>
      <c r="K18" s="52">
        <f t="shared" si="1"/>
        <v>58.4172</v>
      </c>
      <c r="L18" s="53">
        <f t="shared" si="2"/>
        <v>519.264</v>
      </c>
      <c r="M18" s="44">
        <f t="shared" si="3"/>
        <v>453.18</v>
      </c>
      <c r="N18" s="41">
        <f t="shared" si="4"/>
        <v>22.7178</v>
      </c>
      <c r="O18" s="44">
        <f t="shared" si="5"/>
        <v>209</v>
      </c>
      <c r="P18" s="44">
        <f t="shared" si="6"/>
        <v>0</v>
      </c>
      <c r="Q18" s="44">
        <f t="shared" si="7"/>
        <v>1262.579</v>
      </c>
      <c r="R18" s="41">
        <f t="shared" si="8"/>
        <v>0</v>
      </c>
      <c r="S18" s="41">
        <f t="shared" si="9"/>
        <v>259.63</v>
      </c>
      <c r="T18" s="44">
        <f t="shared" si="10"/>
        <v>113.3</v>
      </c>
      <c r="U18" s="41">
        <f t="shared" si="11"/>
        <v>9.74</v>
      </c>
      <c r="V18" s="44">
        <f t="shared" si="12"/>
        <v>209</v>
      </c>
      <c r="W18" s="44">
        <f t="shared" si="13"/>
        <v>0</v>
      </c>
      <c r="X18" s="41">
        <f t="shared" si="14"/>
        <v>591.67</v>
      </c>
      <c r="Y18" s="41">
        <f t="shared" si="15"/>
        <v>1854.249</v>
      </c>
      <c r="Z18" s="41"/>
      <c r="AA18" s="12" t="s">
        <v>26</v>
      </c>
      <c r="AB18" s="11">
        <f t="shared" ref="AB18:AH18" si="30">K18+R18</f>
        <v>58.4172</v>
      </c>
      <c r="AC18" s="11">
        <f t="shared" si="30"/>
        <v>778.894</v>
      </c>
      <c r="AD18" s="11">
        <f t="shared" si="30"/>
        <v>566.48</v>
      </c>
      <c r="AE18" s="11">
        <f t="shared" si="30"/>
        <v>32.4578</v>
      </c>
      <c r="AF18" s="11">
        <f t="shared" si="30"/>
        <v>418</v>
      </c>
      <c r="AG18" s="11">
        <f t="shared" si="30"/>
        <v>0</v>
      </c>
      <c r="AH18" s="11">
        <f t="shared" si="30"/>
        <v>1854.249</v>
      </c>
      <c r="AI18" s="12" t="s">
        <v>1135</v>
      </c>
    </row>
    <row r="19" s="9" customFormat="1" ht="16" customHeight="1" spans="1:35">
      <c r="A19" s="40">
        <f t="shared" si="0"/>
        <v>16</v>
      </c>
      <c r="B19" s="41" t="s">
        <v>1333</v>
      </c>
      <c r="C19" s="42" t="s">
        <v>137</v>
      </c>
      <c r="D19" s="41" t="s">
        <v>138</v>
      </c>
      <c r="E19" s="41">
        <v>3245.4</v>
      </c>
      <c r="F19" s="41">
        <f>VLOOKUP(C19,'[1]9月'!$B:$Q,16,0)</f>
        <v>3245.4</v>
      </c>
      <c r="G19" s="44">
        <v>5664.75</v>
      </c>
      <c r="H19" s="41">
        <v>3245.4</v>
      </c>
      <c r="I19" s="44">
        <v>3180</v>
      </c>
      <c r="J19" s="44"/>
      <c r="K19" s="52">
        <f t="shared" si="1"/>
        <v>58.4172</v>
      </c>
      <c r="L19" s="53">
        <f t="shared" si="2"/>
        <v>519.264</v>
      </c>
      <c r="M19" s="44">
        <f t="shared" si="3"/>
        <v>453.18</v>
      </c>
      <c r="N19" s="41">
        <f t="shared" si="4"/>
        <v>22.7178</v>
      </c>
      <c r="O19" s="44">
        <f t="shared" si="5"/>
        <v>159</v>
      </c>
      <c r="P19" s="44">
        <f t="shared" si="6"/>
        <v>0</v>
      </c>
      <c r="Q19" s="44">
        <f t="shared" si="7"/>
        <v>1212.579</v>
      </c>
      <c r="R19" s="41">
        <f t="shared" si="8"/>
        <v>0</v>
      </c>
      <c r="S19" s="41">
        <f t="shared" si="9"/>
        <v>259.63</v>
      </c>
      <c r="T19" s="44">
        <f t="shared" si="10"/>
        <v>113.3</v>
      </c>
      <c r="U19" s="41">
        <f t="shared" si="11"/>
        <v>9.74</v>
      </c>
      <c r="V19" s="44">
        <f t="shared" si="12"/>
        <v>159</v>
      </c>
      <c r="W19" s="44">
        <f t="shared" si="13"/>
        <v>0</v>
      </c>
      <c r="X19" s="41">
        <f t="shared" si="14"/>
        <v>541.67</v>
      </c>
      <c r="Y19" s="41">
        <f t="shared" si="15"/>
        <v>1754.249</v>
      </c>
      <c r="Z19" s="41"/>
      <c r="AA19" s="12" t="s">
        <v>26</v>
      </c>
      <c r="AB19" s="11">
        <f t="shared" ref="AB19:AH19" si="31">K19+R19</f>
        <v>58.4172</v>
      </c>
      <c r="AC19" s="11">
        <f t="shared" si="31"/>
        <v>778.894</v>
      </c>
      <c r="AD19" s="11">
        <f t="shared" si="31"/>
        <v>566.48</v>
      </c>
      <c r="AE19" s="11">
        <f t="shared" si="31"/>
        <v>32.4578</v>
      </c>
      <c r="AF19" s="11">
        <f t="shared" si="31"/>
        <v>318</v>
      </c>
      <c r="AG19" s="11">
        <f t="shared" si="31"/>
        <v>0</v>
      </c>
      <c r="AH19" s="11">
        <f t="shared" si="31"/>
        <v>1754.249</v>
      </c>
      <c r="AI19" s="12" t="s">
        <v>1135</v>
      </c>
    </row>
    <row r="20" s="9" customFormat="1" ht="16" customHeight="1" spans="1:35">
      <c r="A20" s="40">
        <f t="shared" si="0"/>
        <v>17</v>
      </c>
      <c r="B20" s="41" t="s">
        <v>1333</v>
      </c>
      <c r="C20" s="42" t="s">
        <v>139</v>
      </c>
      <c r="D20" s="341" t="s">
        <v>140</v>
      </c>
      <c r="E20" s="41">
        <v>3245.4</v>
      </c>
      <c r="F20" s="41">
        <f>VLOOKUP(C20,'[1]9月'!$B:$Q,16,0)</f>
        <v>3245.4</v>
      </c>
      <c r="G20" s="44">
        <v>5664.75</v>
      </c>
      <c r="H20" s="41">
        <v>3245.4</v>
      </c>
      <c r="I20" s="44">
        <v>3180</v>
      </c>
      <c r="J20" s="44"/>
      <c r="K20" s="52">
        <f t="shared" si="1"/>
        <v>58.4172</v>
      </c>
      <c r="L20" s="53">
        <f t="shared" si="2"/>
        <v>519.264</v>
      </c>
      <c r="M20" s="44">
        <f t="shared" si="3"/>
        <v>453.18</v>
      </c>
      <c r="N20" s="41">
        <f t="shared" si="4"/>
        <v>22.7178</v>
      </c>
      <c r="O20" s="44">
        <f t="shared" si="5"/>
        <v>159</v>
      </c>
      <c r="P20" s="44">
        <f t="shared" si="6"/>
        <v>0</v>
      </c>
      <c r="Q20" s="44">
        <f t="shared" si="7"/>
        <v>1212.579</v>
      </c>
      <c r="R20" s="41">
        <f t="shared" si="8"/>
        <v>0</v>
      </c>
      <c r="S20" s="41">
        <f t="shared" si="9"/>
        <v>259.63</v>
      </c>
      <c r="T20" s="44">
        <f t="shared" si="10"/>
        <v>113.3</v>
      </c>
      <c r="U20" s="41">
        <f t="shared" si="11"/>
        <v>9.74</v>
      </c>
      <c r="V20" s="44">
        <f t="shared" si="12"/>
        <v>159</v>
      </c>
      <c r="W20" s="44">
        <f t="shared" si="13"/>
        <v>0</v>
      </c>
      <c r="X20" s="41">
        <f t="shared" si="14"/>
        <v>541.67</v>
      </c>
      <c r="Y20" s="41">
        <f t="shared" si="15"/>
        <v>1754.249</v>
      </c>
      <c r="Z20" s="41"/>
      <c r="AA20" s="12" t="s">
        <v>26</v>
      </c>
      <c r="AB20" s="11">
        <f t="shared" ref="AB20:AH20" si="32">K20+R20</f>
        <v>58.4172</v>
      </c>
      <c r="AC20" s="11">
        <f t="shared" si="32"/>
        <v>778.894</v>
      </c>
      <c r="AD20" s="11">
        <f t="shared" si="32"/>
        <v>566.48</v>
      </c>
      <c r="AE20" s="11">
        <f t="shared" si="32"/>
        <v>32.4578</v>
      </c>
      <c r="AF20" s="11">
        <f t="shared" si="32"/>
        <v>318</v>
      </c>
      <c r="AG20" s="11">
        <f t="shared" si="32"/>
        <v>0</v>
      </c>
      <c r="AH20" s="11">
        <f t="shared" si="32"/>
        <v>1754.249</v>
      </c>
      <c r="AI20" s="12" t="s">
        <v>1135</v>
      </c>
    </row>
    <row r="21" s="9" customFormat="1" ht="16" customHeight="1" spans="1:35">
      <c r="A21" s="40">
        <f t="shared" si="0"/>
        <v>18</v>
      </c>
      <c r="B21" s="41" t="s">
        <v>1333</v>
      </c>
      <c r="C21" s="42" t="s">
        <v>143</v>
      </c>
      <c r="D21" s="41" t="s">
        <v>144</v>
      </c>
      <c r="E21" s="41">
        <v>3245.4</v>
      </c>
      <c r="F21" s="41">
        <f>VLOOKUP(C21,'[1]9月'!$B:$Q,16,0)</f>
        <v>3245.4</v>
      </c>
      <c r="G21" s="44">
        <v>5664.75</v>
      </c>
      <c r="H21" s="41">
        <v>3245.4</v>
      </c>
      <c r="I21" s="44">
        <v>3180</v>
      </c>
      <c r="J21" s="44"/>
      <c r="K21" s="52">
        <f t="shared" si="1"/>
        <v>58.4172</v>
      </c>
      <c r="L21" s="53">
        <f t="shared" si="2"/>
        <v>519.264</v>
      </c>
      <c r="M21" s="44">
        <f t="shared" si="3"/>
        <v>453.18</v>
      </c>
      <c r="N21" s="41">
        <f t="shared" si="4"/>
        <v>22.7178</v>
      </c>
      <c r="O21" s="44">
        <f t="shared" si="5"/>
        <v>159</v>
      </c>
      <c r="P21" s="44">
        <f t="shared" si="6"/>
        <v>0</v>
      </c>
      <c r="Q21" s="44">
        <f t="shared" si="7"/>
        <v>1212.579</v>
      </c>
      <c r="R21" s="41">
        <f t="shared" si="8"/>
        <v>0</v>
      </c>
      <c r="S21" s="41">
        <f t="shared" si="9"/>
        <v>259.63</v>
      </c>
      <c r="T21" s="44">
        <f t="shared" si="10"/>
        <v>113.3</v>
      </c>
      <c r="U21" s="41">
        <f t="shared" si="11"/>
        <v>9.74</v>
      </c>
      <c r="V21" s="44">
        <f t="shared" si="12"/>
        <v>159</v>
      </c>
      <c r="W21" s="44">
        <f t="shared" si="13"/>
        <v>0</v>
      </c>
      <c r="X21" s="41">
        <f t="shared" si="14"/>
        <v>541.67</v>
      </c>
      <c r="Y21" s="41">
        <f t="shared" si="15"/>
        <v>1754.249</v>
      </c>
      <c r="Z21" s="41"/>
      <c r="AA21" s="12" t="s">
        <v>26</v>
      </c>
      <c r="AB21" s="11">
        <f t="shared" ref="AB21:AH21" si="33">K21+R21</f>
        <v>58.4172</v>
      </c>
      <c r="AC21" s="11">
        <f t="shared" si="33"/>
        <v>778.894</v>
      </c>
      <c r="AD21" s="11">
        <f t="shared" si="33"/>
        <v>566.48</v>
      </c>
      <c r="AE21" s="11">
        <f t="shared" si="33"/>
        <v>32.4578</v>
      </c>
      <c r="AF21" s="11">
        <f t="shared" si="33"/>
        <v>318</v>
      </c>
      <c r="AG21" s="11">
        <f t="shared" si="33"/>
        <v>0</v>
      </c>
      <c r="AH21" s="11">
        <f t="shared" si="33"/>
        <v>1754.249</v>
      </c>
      <c r="AI21" s="12" t="s">
        <v>1135</v>
      </c>
    </row>
    <row r="22" s="9" customFormat="1" ht="16" customHeight="1" spans="1:35">
      <c r="A22" s="40">
        <f t="shared" si="0"/>
        <v>19</v>
      </c>
      <c r="B22" s="41" t="s">
        <v>145</v>
      </c>
      <c r="C22" s="42" t="s">
        <v>146</v>
      </c>
      <c r="D22" s="41" t="s">
        <v>147</v>
      </c>
      <c r="E22" s="41">
        <v>3820</v>
      </c>
      <c r="F22" s="41">
        <f>VLOOKUP(C22,'[1]9月'!$B:$Q,16,0)</f>
        <v>3820</v>
      </c>
      <c r="G22" s="44">
        <v>5664.75</v>
      </c>
      <c r="H22" s="41">
        <v>3820</v>
      </c>
      <c r="I22" s="44">
        <v>4180</v>
      </c>
      <c r="J22" s="44"/>
      <c r="K22" s="52">
        <f t="shared" si="1"/>
        <v>68.76</v>
      </c>
      <c r="L22" s="53">
        <f t="shared" si="2"/>
        <v>611.2</v>
      </c>
      <c r="M22" s="44">
        <f t="shared" si="3"/>
        <v>453.18</v>
      </c>
      <c r="N22" s="41">
        <f t="shared" si="4"/>
        <v>26.74</v>
      </c>
      <c r="O22" s="44">
        <f t="shared" si="5"/>
        <v>209</v>
      </c>
      <c r="P22" s="44">
        <f t="shared" si="6"/>
        <v>0</v>
      </c>
      <c r="Q22" s="44">
        <f t="shared" si="7"/>
        <v>1368.88</v>
      </c>
      <c r="R22" s="41">
        <f t="shared" si="8"/>
        <v>0</v>
      </c>
      <c r="S22" s="41">
        <f t="shared" si="9"/>
        <v>305.6</v>
      </c>
      <c r="T22" s="44">
        <f t="shared" si="10"/>
        <v>113.3</v>
      </c>
      <c r="U22" s="41">
        <f t="shared" si="11"/>
        <v>11.46</v>
      </c>
      <c r="V22" s="44">
        <f t="shared" si="12"/>
        <v>209</v>
      </c>
      <c r="W22" s="44">
        <f t="shared" si="13"/>
        <v>0</v>
      </c>
      <c r="X22" s="41">
        <f t="shared" si="14"/>
        <v>639.36</v>
      </c>
      <c r="Y22" s="41">
        <f t="shared" si="15"/>
        <v>2008.24</v>
      </c>
      <c r="Z22" s="41"/>
      <c r="AA22" s="12" t="s">
        <v>13</v>
      </c>
      <c r="AB22" s="11">
        <f t="shared" ref="AB22:AH22" si="34">K22+R22</f>
        <v>68.76</v>
      </c>
      <c r="AC22" s="11">
        <f t="shared" si="34"/>
        <v>916.8</v>
      </c>
      <c r="AD22" s="11">
        <f t="shared" si="34"/>
        <v>566.48</v>
      </c>
      <c r="AE22" s="11">
        <f t="shared" si="34"/>
        <v>38.2</v>
      </c>
      <c r="AF22" s="11">
        <f t="shared" si="34"/>
        <v>418</v>
      </c>
      <c r="AG22" s="11">
        <f t="shared" si="34"/>
        <v>0</v>
      </c>
      <c r="AH22" s="11">
        <f t="shared" si="34"/>
        <v>2008.24</v>
      </c>
      <c r="AI22" s="12" t="s">
        <v>1134</v>
      </c>
    </row>
    <row r="23" s="9" customFormat="1" ht="16" customHeight="1" spans="1:35">
      <c r="A23" s="40">
        <f t="shared" si="0"/>
        <v>20</v>
      </c>
      <c r="B23" s="41" t="s">
        <v>145</v>
      </c>
      <c r="C23" s="42" t="s">
        <v>148</v>
      </c>
      <c r="D23" s="41" t="s">
        <v>149</v>
      </c>
      <c r="E23" s="41">
        <v>3245.4</v>
      </c>
      <c r="F23" s="41">
        <f>VLOOKUP(C23,'[1]9月'!$B:$Q,16,0)</f>
        <v>3245.4</v>
      </c>
      <c r="G23" s="44">
        <v>5664.75</v>
      </c>
      <c r="H23" s="41">
        <v>3245.4</v>
      </c>
      <c r="I23" s="44">
        <v>3180</v>
      </c>
      <c r="J23" s="44"/>
      <c r="K23" s="52">
        <f t="shared" si="1"/>
        <v>58.4172</v>
      </c>
      <c r="L23" s="53">
        <f t="shared" si="2"/>
        <v>519.264</v>
      </c>
      <c r="M23" s="44">
        <f t="shared" si="3"/>
        <v>453.18</v>
      </c>
      <c r="N23" s="41">
        <f t="shared" si="4"/>
        <v>22.7178</v>
      </c>
      <c r="O23" s="44">
        <f t="shared" si="5"/>
        <v>159</v>
      </c>
      <c r="P23" s="44">
        <f t="shared" si="6"/>
        <v>0</v>
      </c>
      <c r="Q23" s="44">
        <f t="shared" si="7"/>
        <v>1212.579</v>
      </c>
      <c r="R23" s="41">
        <f t="shared" si="8"/>
        <v>0</v>
      </c>
      <c r="S23" s="41">
        <f t="shared" si="9"/>
        <v>259.63</v>
      </c>
      <c r="T23" s="44">
        <f t="shared" si="10"/>
        <v>113.3</v>
      </c>
      <c r="U23" s="41">
        <f t="shared" si="11"/>
        <v>9.74</v>
      </c>
      <c r="V23" s="44">
        <f t="shared" si="12"/>
        <v>159</v>
      </c>
      <c r="W23" s="44">
        <f t="shared" si="13"/>
        <v>0</v>
      </c>
      <c r="X23" s="41">
        <f t="shared" si="14"/>
        <v>541.67</v>
      </c>
      <c r="Y23" s="41">
        <f t="shared" si="15"/>
        <v>1754.249</v>
      </c>
      <c r="Z23" s="41"/>
      <c r="AA23" s="12" t="s">
        <v>9</v>
      </c>
      <c r="AB23" s="11">
        <f t="shared" ref="AB23:AH23" si="35">K23+R23</f>
        <v>58.4172</v>
      </c>
      <c r="AC23" s="11">
        <f t="shared" si="35"/>
        <v>778.894</v>
      </c>
      <c r="AD23" s="11">
        <f t="shared" si="35"/>
        <v>566.48</v>
      </c>
      <c r="AE23" s="11">
        <f t="shared" si="35"/>
        <v>32.4578</v>
      </c>
      <c r="AF23" s="11">
        <f t="shared" si="35"/>
        <v>318</v>
      </c>
      <c r="AG23" s="11">
        <f t="shared" si="35"/>
        <v>0</v>
      </c>
      <c r="AH23" s="11">
        <f t="shared" si="35"/>
        <v>1754.249</v>
      </c>
      <c r="AI23" s="12" t="s">
        <v>1136</v>
      </c>
    </row>
    <row r="24" s="9" customFormat="1" ht="16" customHeight="1" spans="1:35">
      <c r="A24" s="40">
        <f t="shared" si="0"/>
        <v>21</v>
      </c>
      <c r="B24" s="41" t="s">
        <v>145</v>
      </c>
      <c r="C24" s="42" t="s">
        <v>150</v>
      </c>
      <c r="D24" s="41" t="s">
        <v>151</v>
      </c>
      <c r="E24" s="41">
        <v>3245.4</v>
      </c>
      <c r="F24" s="41">
        <f>VLOOKUP(C24,'[1]9月'!$B:$Q,16,0)</f>
        <v>3245.4</v>
      </c>
      <c r="G24" s="44">
        <v>5664.75</v>
      </c>
      <c r="H24" s="41">
        <v>3245.4</v>
      </c>
      <c r="I24" s="44">
        <v>4180</v>
      </c>
      <c r="J24" s="44"/>
      <c r="K24" s="52">
        <f t="shared" si="1"/>
        <v>58.4172</v>
      </c>
      <c r="L24" s="53">
        <f t="shared" si="2"/>
        <v>519.264</v>
      </c>
      <c r="M24" s="44">
        <f t="shared" si="3"/>
        <v>453.18</v>
      </c>
      <c r="N24" s="41">
        <f t="shared" si="4"/>
        <v>22.7178</v>
      </c>
      <c r="O24" s="44">
        <f t="shared" si="5"/>
        <v>209</v>
      </c>
      <c r="P24" s="44">
        <f t="shared" si="6"/>
        <v>0</v>
      </c>
      <c r="Q24" s="44">
        <f t="shared" si="7"/>
        <v>1262.579</v>
      </c>
      <c r="R24" s="41">
        <f t="shared" si="8"/>
        <v>0</v>
      </c>
      <c r="S24" s="41">
        <f t="shared" si="9"/>
        <v>259.63</v>
      </c>
      <c r="T24" s="44">
        <f t="shared" si="10"/>
        <v>113.3</v>
      </c>
      <c r="U24" s="41">
        <f t="shared" si="11"/>
        <v>9.74</v>
      </c>
      <c r="V24" s="44">
        <f t="shared" si="12"/>
        <v>209</v>
      </c>
      <c r="W24" s="44">
        <f t="shared" si="13"/>
        <v>0</v>
      </c>
      <c r="X24" s="41">
        <f t="shared" si="14"/>
        <v>591.67</v>
      </c>
      <c r="Y24" s="41">
        <f t="shared" si="15"/>
        <v>1854.249</v>
      </c>
      <c r="Z24" s="41"/>
      <c r="AA24" s="12" t="s">
        <v>13</v>
      </c>
      <c r="AB24" s="11">
        <f t="shared" ref="AB24:AH24" si="36">K24+R24</f>
        <v>58.4172</v>
      </c>
      <c r="AC24" s="11">
        <f t="shared" si="36"/>
        <v>778.894</v>
      </c>
      <c r="AD24" s="11">
        <f t="shared" si="36"/>
        <v>566.48</v>
      </c>
      <c r="AE24" s="11">
        <f t="shared" si="36"/>
        <v>32.4578</v>
      </c>
      <c r="AF24" s="11">
        <f t="shared" si="36"/>
        <v>418</v>
      </c>
      <c r="AG24" s="11">
        <f t="shared" si="36"/>
        <v>0</v>
      </c>
      <c r="AH24" s="11">
        <f t="shared" si="36"/>
        <v>1854.249</v>
      </c>
      <c r="AI24" s="12" t="s">
        <v>1134</v>
      </c>
    </row>
    <row r="25" s="9" customFormat="1" ht="16" customHeight="1" spans="1:35">
      <c r="A25" s="40">
        <f t="shared" si="0"/>
        <v>22</v>
      </c>
      <c r="B25" s="41" t="s">
        <v>145</v>
      </c>
      <c r="C25" s="42" t="s">
        <v>152</v>
      </c>
      <c r="D25" s="41" t="s">
        <v>153</v>
      </c>
      <c r="E25" s="41">
        <v>3245.4</v>
      </c>
      <c r="F25" s="41">
        <f>VLOOKUP(C25,'[1]9月'!$B:$Q,16,0)</f>
        <v>3245.4</v>
      </c>
      <c r="G25" s="44">
        <v>5664.75</v>
      </c>
      <c r="H25" s="41">
        <v>3245.4</v>
      </c>
      <c r="I25" s="44">
        <v>3180</v>
      </c>
      <c r="J25" s="44"/>
      <c r="K25" s="52">
        <f t="shared" si="1"/>
        <v>58.4172</v>
      </c>
      <c r="L25" s="53">
        <f t="shared" si="2"/>
        <v>519.264</v>
      </c>
      <c r="M25" s="44">
        <f t="shared" si="3"/>
        <v>453.18</v>
      </c>
      <c r="N25" s="41">
        <f t="shared" si="4"/>
        <v>22.7178</v>
      </c>
      <c r="O25" s="44">
        <f t="shared" si="5"/>
        <v>159</v>
      </c>
      <c r="P25" s="44">
        <f t="shared" si="6"/>
        <v>0</v>
      </c>
      <c r="Q25" s="44">
        <f t="shared" si="7"/>
        <v>1212.579</v>
      </c>
      <c r="R25" s="41">
        <f t="shared" si="8"/>
        <v>0</v>
      </c>
      <c r="S25" s="41">
        <f t="shared" si="9"/>
        <v>259.63</v>
      </c>
      <c r="T25" s="44">
        <f t="shared" si="10"/>
        <v>113.3</v>
      </c>
      <c r="U25" s="41">
        <f t="shared" si="11"/>
        <v>9.74</v>
      </c>
      <c r="V25" s="44">
        <f t="shared" si="12"/>
        <v>159</v>
      </c>
      <c r="W25" s="44">
        <f t="shared" si="13"/>
        <v>0</v>
      </c>
      <c r="X25" s="41">
        <f t="shared" si="14"/>
        <v>541.67</v>
      </c>
      <c r="Y25" s="41">
        <f t="shared" si="15"/>
        <v>1754.249</v>
      </c>
      <c r="Z25" s="41"/>
      <c r="AA25" s="12" t="s">
        <v>13</v>
      </c>
      <c r="AB25" s="11">
        <f t="shared" ref="AB25:AH25" si="37">K25+R25</f>
        <v>58.4172</v>
      </c>
      <c r="AC25" s="11">
        <f t="shared" si="37"/>
        <v>778.894</v>
      </c>
      <c r="AD25" s="11">
        <f t="shared" si="37"/>
        <v>566.48</v>
      </c>
      <c r="AE25" s="11">
        <f t="shared" si="37"/>
        <v>32.4578</v>
      </c>
      <c r="AF25" s="11">
        <f t="shared" si="37"/>
        <v>318</v>
      </c>
      <c r="AG25" s="11">
        <f t="shared" si="37"/>
        <v>0</v>
      </c>
      <c r="AH25" s="11">
        <f t="shared" si="37"/>
        <v>1754.249</v>
      </c>
      <c r="AI25" s="12" t="s">
        <v>1134</v>
      </c>
    </row>
    <row r="26" s="9" customFormat="1" ht="16" customHeight="1" spans="1:35">
      <c r="A26" s="40">
        <f t="shared" si="0"/>
        <v>23</v>
      </c>
      <c r="B26" s="41" t="s">
        <v>145</v>
      </c>
      <c r="C26" s="42" t="s">
        <v>154</v>
      </c>
      <c r="D26" s="41" t="s">
        <v>155</v>
      </c>
      <c r="E26" s="41">
        <v>3245.4</v>
      </c>
      <c r="F26" s="41">
        <f>VLOOKUP(C26,'[1]9月'!$B:$Q,16,0)</f>
        <v>3245.4</v>
      </c>
      <c r="G26" s="44">
        <v>5664.75</v>
      </c>
      <c r="H26" s="41">
        <v>3245.4</v>
      </c>
      <c r="I26" s="44">
        <v>4180</v>
      </c>
      <c r="J26" s="44"/>
      <c r="K26" s="52">
        <f t="shared" si="1"/>
        <v>58.4172</v>
      </c>
      <c r="L26" s="53">
        <f t="shared" si="2"/>
        <v>519.264</v>
      </c>
      <c r="M26" s="44">
        <f t="shared" si="3"/>
        <v>453.18</v>
      </c>
      <c r="N26" s="41">
        <f t="shared" si="4"/>
        <v>22.7178</v>
      </c>
      <c r="O26" s="44">
        <f t="shared" si="5"/>
        <v>209</v>
      </c>
      <c r="P26" s="44">
        <f t="shared" si="6"/>
        <v>0</v>
      </c>
      <c r="Q26" s="44">
        <f t="shared" si="7"/>
        <v>1262.579</v>
      </c>
      <c r="R26" s="41">
        <f t="shared" si="8"/>
        <v>0</v>
      </c>
      <c r="S26" s="41">
        <f t="shared" si="9"/>
        <v>259.63</v>
      </c>
      <c r="T26" s="44">
        <f t="shared" si="10"/>
        <v>113.3</v>
      </c>
      <c r="U26" s="41">
        <f t="shared" si="11"/>
        <v>9.74</v>
      </c>
      <c r="V26" s="44">
        <f t="shared" si="12"/>
        <v>209</v>
      </c>
      <c r="W26" s="44">
        <f t="shared" si="13"/>
        <v>0</v>
      </c>
      <c r="X26" s="41">
        <f t="shared" si="14"/>
        <v>591.67</v>
      </c>
      <c r="Y26" s="41">
        <f t="shared" si="15"/>
        <v>1854.249</v>
      </c>
      <c r="Z26" s="41"/>
      <c r="AA26" s="12" t="s">
        <v>13</v>
      </c>
      <c r="AB26" s="11">
        <f t="shared" ref="AB26:AH26" si="38">K26+R26</f>
        <v>58.4172</v>
      </c>
      <c r="AC26" s="11">
        <f t="shared" si="38"/>
        <v>778.894</v>
      </c>
      <c r="AD26" s="11">
        <f t="shared" si="38"/>
        <v>566.48</v>
      </c>
      <c r="AE26" s="11">
        <f t="shared" si="38"/>
        <v>32.4578</v>
      </c>
      <c r="AF26" s="11">
        <f t="shared" si="38"/>
        <v>418</v>
      </c>
      <c r="AG26" s="11">
        <f t="shared" si="38"/>
        <v>0</v>
      </c>
      <c r="AH26" s="11">
        <f t="shared" si="38"/>
        <v>1854.249</v>
      </c>
      <c r="AI26" s="12" t="s">
        <v>1134</v>
      </c>
    </row>
    <row r="27" s="9" customFormat="1" ht="16" customHeight="1" spans="1:35">
      <c r="A27" s="40">
        <f t="shared" si="0"/>
        <v>24</v>
      </c>
      <c r="B27" s="41" t="s">
        <v>145</v>
      </c>
      <c r="C27" s="42" t="s">
        <v>156</v>
      </c>
      <c r="D27" s="41" t="s">
        <v>157</v>
      </c>
      <c r="E27" s="41">
        <v>3245.4</v>
      </c>
      <c r="F27" s="41">
        <f>VLOOKUP(C27,'[1]9月'!$B:$Q,16,0)</f>
        <v>3245.4</v>
      </c>
      <c r="G27" s="44">
        <v>5664.75</v>
      </c>
      <c r="H27" s="41">
        <v>3245.4</v>
      </c>
      <c r="I27" s="44">
        <v>3180</v>
      </c>
      <c r="J27" s="44"/>
      <c r="K27" s="52">
        <f t="shared" si="1"/>
        <v>58.4172</v>
      </c>
      <c r="L27" s="53">
        <f t="shared" si="2"/>
        <v>519.264</v>
      </c>
      <c r="M27" s="44">
        <f t="shared" si="3"/>
        <v>453.18</v>
      </c>
      <c r="N27" s="41">
        <f t="shared" si="4"/>
        <v>22.7178</v>
      </c>
      <c r="O27" s="44">
        <f t="shared" si="5"/>
        <v>159</v>
      </c>
      <c r="P27" s="44">
        <f t="shared" si="6"/>
        <v>0</v>
      </c>
      <c r="Q27" s="44">
        <f t="shared" si="7"/>
        <v>1212.579</v>
      </c>
      <c r="R27" s="41">
        <f t="shared" si="8"/>
        <v>0</v>
      </c>
      <c r="S27" s="41">
        <f t="shared" si="9"/>
        <v>259.63</v>
      </c>
      <c r="T27" s="44">
        <f t="shared" si="10"/>
        <v>113.3</v>
      </c>
      <c r="U27" s="41">
        <f t="shared" si="11"/>
        <v>9.74</v>
      </c>
      <c r="V27" s="44">
        <f t="shared" si="12"/>
        <v>159</v>
      </c>
      <c r="W27" s="44">
        <f t="shared" si="13"/>
        <v>0</v>
      </c>
      <c r="X27" s="41">
        <f t="shared" si="14"/>
        <v>541.67</v>
      </c>
      <c r="Y27" s="41">
        <f t="shared" si="15"/>
        <v>1754.249</v>
      </c>
      <c r="Z27" s="41"/>
      <c r="AA27" s="12" t="s">
        <v>9</v>
      </c>
      <c r="AB27" s="11">
        <f t="shared" ref="AB27:AH27" si="39">K27+R27</f>
        <v>58.4172</v>
      </c>
      <c r="AC27" s="11">
        <f t="shared" si="39"/>
        <v>778.894</v>
      </c>
      <c r="AD27" s="11">
        <f t="shared" si="39"/>
        <v>566.48</v>
      </c>
      <c r="AE27" s="11">
        <f t="shared" si="39"/>
        <v>32.4578</v>
      </c>
      <c r="AF27" s="11">
        <f t="shared" si="39"/>
        <v>318</v>
      </c>
      <c r="AG27" s="11">
        <f t="shared" si="39"/>
        <v>0</v>
      </c>
      <c r="AH27" s="11">
        <f t="shared" si="39"/>
        <v>1754.249</v>
      </c>
      <c r="AI27" s="12" t="s">
        <v>1136</v>
      </c>
    </row>
    <row r="28" s="9" customFormat="1" ht="16" customHeight="1" spans="1:35">
      <c r="A28" s="40">
        <f t="shared" si="0"/>
        <v>25</v>
      </c>
      <c r="B28" s="41" t="s">
        <v>145</v>
      </c>
      <c r="C28" s="42" t="s">
        <v>158</v>
      </c>
      <c r="D28" s="341" t="s">
        <v>159</v>
      </c>
      <c r="E28" s="41">
        <v>3245.4</v>
      </c>
      <c r="F28" s="41">
        <f>VLOOKUP(C28,'[1]9月'!$B:$Q,16,0)</f>
        <v>3245.4</v>
      </c>
      <c r="G28" s="44">
        <v>5664.75</v>
      </c>
      <c r="H28" s="41">
        <v>3245.4</v>
      </c>
      <c r="I28" s="44">
        <v>3180</v>
      </c>
      <c r="J28" s="44"/>
      <c r="K28" s="52">
        <f t="shared" si="1"/>
        <v>58.4172</v>
      </c>
      <c r="L28" s="53">
        <f t="shared" si="2"/>
        <v>519.264</v>
      </c>
      <c r="M28" s="44">
        <f t="shared" si="3"/>
        <v>453.18</v>
      </c>
      <c r="N28" s="41">
        <f t="shared" si="4"/>
        <v>22.7178</v>
      </c>
      <c r="O28" s="44">
        <f t="shared" si="5"/>
        <v>159</v>
      </c>
      <c r="P28" s="44">
        <f t="shared" si="6"/>
        <v>0</v>
      </c>
      <c r="Q28" s="44">
        <f t="shared" si="7"/>
        <v>1212.579</v>
      </c>
      <c r="R28" s="41">
        <f t="shared" si="8"/>
        <v>0</v>
      </c>
      <c r="S28" s="41">
        <f t="shared" si="9"/>
        <v>259.63</v>
      </c>
      <c r="T28" s="44">
        <f t="shared" si="10"/>
        <v>113.3</v>
      </c>
      <c r="U28" s="41">
        <f t="shared" si="11"/>
        <v>9.74</v>
      </c>
      <c r="V28" s="44">
        <f t="shared" si="12"/>
        <v>159</v>
      </c>
      <c r="W28" s="44">
        <f t="shared" si="13"/>
        <v>0</v>
      </c>
      <c r="X28" s="41">
        <f t="shared" si="14"/>
        <v>541.67</v>
      </c>
      <c r="Y28" s="41">
        <f t="shared" si="15"/>
        <v>1754.249</v>
      </c>
      <c r="Z28" s="41"/>
      <c r="AA28" s="12" t="s">
        <v>13</v>
      </c>
      <c r="AB28" s="11">
        <f t="shared" ref="AB28:AH28" si="40">K28+R28</f>
        <v>58.4172</v>
      </c>
      <c r="AC28" s="11">
        <f t="shared" si="40"/>
        <v>778.894</v>
      </c>
      <c r="AD28" s="11">
        <f t="shared" si="40"/>
        <v>566.48</v>
      </c>
      <c r="AE28" s="11">
        <f t="shared" si="40"/>
        <v>32.4578</v>
      </c>
      <c r="AF28" s="11">
        <f t="shared" si="40"/>
        <v>318</v>
      </c>
      <c r="AG28" s="11">
        <f t="shared" si="40"/>
        <v>0</v>
      </c>
      <c r="AH28" s="11">
        <f t="shared" si="40"/>
        <v>1754.249</v>
      </c>
      <c r="AI28" s="12" t="s">
        <v>1134</v>
      </c>
    </row>
    <row r="29" s="9" customFormat="1" ht="16" customHeight="1" spans="1:35">
      <c r="A29" s="40">
        <f t="shared" si="0"/>
        <v>26</v>
      </c>
      <c r="B29" s="41" t="s">
        <v>145</v>
      </c>
      <c r="C29" s="46" t="s">
        <v>160</v>
      </c>
      <c r="D29" s="47" t="s">
        <v>161</v>
      </c>
      <c r="E29" s="41">
        <v>3245.4</v>
      </c>
      <c r="F29" s="41">
        <f>VLOOKUP(C29,'[1]9月'!$B:$Q,16,0)</f>
        <v>3245.4</v>
      </c>
      <c r="G29" s="44">
        <v>5664.75</v>
      </c>
      <c r="H29" s="41">
        <v>3245.4</v>
      </c>
      <c r="I29" s="44">
        <v>3180</v>
      </c>
      <c r="J29" s="44"/>
      <c r="K29" s="52">
        <f t="shared" si="1"/>
        <v>58.4172</v>
      </c>
      <c r="L29" s="53">
        <f t="shared" si="2"/>
        <v>519.264</v>
      </c>
      <c r="M29" s="44">
        <f t="shared" si="3"/>
        <v>453.18</v>
      </c>
      <c r="N29" s="41">
        <f t="shared" si="4"/>
        <v>22.7178</v>
      </c>
      <c r="O29" s="44">
        <f t="shared" si="5"/>
        <v>159</v>
      </c>
      <c r="P29" s="44">
        <f t="shared" si="6"/>
        <v>0</v>
      </c>
      <c r="Q29" s="44">
        <f t="shared" si="7"/>
        <v>1212.579</v>
      </c>
      <c r="R29" s="41">
        <f t="shared" si="8"/>
        <v>0</v>
      </c>
      <c r="S29" s="41">
        <f t="shared" si="9"/>
        <v>259.63</v>
      </c>
      <c r="T29" s="44">
        <f t="shared" si="10"/>
        <v>113.3</v>
      </c>
      <c r="U29" s="41">
        <f t="shared" si="11"/>
        <v>9.74</v>
      </c>
      <c r="V29" s="44">
        <f t="shared" si="12"/>
        <v>159</v>
      </c>
      <c r="W29" s="44">
        <f t="shared" si="13"/>
        <v>0</v>
      </c>
      <c r="X29" s="41">
        <f t="shared" si="14"/>
        <v>541.67</v>
      </c>
      <c r="Y29" s="41">
        <f t="shared" si="15"/>
        <v>1754.249</v>
      </c>
      <c r="Z29" s="41"/>
      <c r="AA29" s="12" t="s">
        <v>9</v>
      </c>
      <c r="AB29" s="11">
        <f t="shared" ref="AB29:AH29" si="41">K29+R29</f>
        <v>58.4172</v>
      </c>
      <c r="AC29" s="11">
        <f t="shared" si="41"/>
        <v>778.894</v>
      </c>
      <c r="AD29" s="11">
        <f t="shared" si="41"/>
        <v>566.48</v>
      </c>
      <c r="AE29" s="11">
        <f t="shared" si="41"/>
        <v>32.4578</v>
      </c>
      <c r="AF29" s="11">
        <f t="shared" si="41"/>
        <v>318</v>
      </c>
      <c r="AG29" s="11">
        <f t="shared" si="41"/>
        <v>0</v>
      </c>
      <c r="AH29" s="11">
        <f t="shared" si="41"/>
        <v>1754.249</v>
      </c>
      <c r="AI29" s="12" t="s">
        <v>1136</v>
      </c>
    </row>
    <row r="30" s="9" customFormat="1" ht="16" customHeight="1" spans="1:35">
      <c r="A30" s="40">
        <f t="shared" si="0"/>
        <v>27</v>
      </c>
      <c r="B30" s="41" t="s">
        <v>145</v>
      </c>
      <c r="C30" s="46" t="s">
        <v>162</v>
      </c>
      <c r="D30" s="47" t="s">
        <v>163</v>
      </c>
      <c r="E30" s="41">
        <v>3245.4</v>
      </c>
      <c r="F30" s="41">
        <f>VLOOKUP(C30,'[1]9月'!$B:$Q,16,0)</f>
        <v>3245.4</v>
      </c>
      <c r="G30" s="44">
        <v>5664.75</v>
      </c>
      <c r="H30" s="41">
        <v>3245.4</v>
      </c>
      <c r="I30" s="44">
        <v>3180</v>
      </c>
      <c r="J30" s="44"/>
      <c r="K30" s="52">
        <f t="shared" si="1"/>
        <v>58.4172</v>
      </c>
      <c r="L30" s="53">
        <f t="shared" si="2"/>
        <v>519.264</v>
      </c>
      <c r="M30" s="44">
        <f t="shared" si="3"/>
        <v>453.18</v>
      </c>
      <c r="N30" s="41">
        <f t="shared" si="4"/>
        <v>22.7178</v>
      </c>
      <c r="O30" s="44">
        <f t="shared" si="5"/>
        <v>159</v>
      </c>
      <c r="P30" s="44">
        <f t="shared" si="6"/>
        <v>0</v>
      </c>
      <c r="Q30" s="44">
        <f t="shared" si="7"/>
        <v>1212.579</v>
      </c>
      <c r="R30" s="41">
        <f t="shared" si="8"/>
        <v>0</v>
      </c>
      <c r="S30" s="41">
        <f t="shared" si="9"/>
        <v>259.63</v>
      </c>
      <c r="T30" s="44">
        <f t="shared" si="10"/>
        <v>113.3</v>
      </c>
      <c r="U30" s="41">
        <f t="shared" si="11"/>
        <v>9.74</v>
      </c>
      <c r="V30" s="44">
        <f t="shared" si="12"/>
        <v>159</v>
      </c>
      <c r="W30" s="44">
        <f t="shared" si="13"/>
        <v>0</v>
      </c>
      <c r="X30" s="41">
        <f t="shared" si="14"/>
        <v>541.67</v>
      </c>
      <c r="Y30" s="41">
        <f t="shared" si="15"/>
        <v>1754.249</v>
      </c>
      <c r="Z30" s="41"/>
      <c r="AA30" s="12" t="s">
        <v>13</v>
      </c>
      <c r="AB30" s="11">
        <f t="shared" ref="AB30:AH30" si="42">K30+R30</f>
        <v>58.4172</v>
      </c>
      <c r="AC30" s="11">
        <f t="shared" si="42"/>
        <v>778.894</v>
      </c>
      <c r="AD30" s="11">
        <f t="shared" si="42"/>
        <v>566.48</v>
      </c>
      <c r="AE30" s="11">
        <f t="shared" si="42"/>
        <v>32.4578</v>
      </c>
      <c r="AF30" s="11">
        <f t="shared" si="42"/>
        <v>318</v>
      </c>
      <c r="AG30" s="11">
        <f t="shared" si="42"/>
        <v>0</v>
      </c>
      <c r="AH30" s="11">
        <f t="shared" si="42"/>
        <v>1754.249</v>
      </c>
      <c r="AI30" s="12" t="s">
        <v>1134</v>
      </c>
    </row>
    <row r="31" s="9" customFormat="1" ht="16" customHeight="1" spans="1:35">
      <c r="A31" s="40">
        <f t="shared" si="0"/>
        <v>28</v>
      </c>
      <c r="B31" s="41" t="s">
        <v>164</v>
      </c>
      <c r="C31" s="42" t="s">
        <v>165</v>
      </c>
      <c r="D31" s="41" t="s">
        <v>166</v>
      </c>
      <c r="E31" s="41">
        <v>3245.4</v>
      </c>
      <c r="F31" s="41">
        <f>VLOOKUP(C31,'[1]9月'!$B:$Q,16,0)</f>
        <v>3245.4</v>
      </c>
      <c r="G31" s="44">
        <v>5664.75</v>
      </c>
      <c r="H31" s="41">
        <v>3245.4</v>
      </c>
      <c r="I31" s="44">
        <v>4180</v>
      </c>
      <c r="J31" s="44"/>
      <c r="K31" s="52">
        <f t="shared" si="1"/>
        <v>58.4172</v>
      </c>
      <c r="L31" s="53">
        <f t="shared" si="2"/>
        <v>519.264</v>
      </c>
      <c r="M31" s="44">
        <f t="shared" si="3"/>
        <v>453.18</v>
      </c>
      <c r="N31" s="41">
        <f t="shared" si="4"/>
        <v>22.7178</v>
      </c>
      <c r="O31" s="44">
        <f t="shared" si="5"/>
        <v>209</v>
      </c>
      <c r="P31" s="44">
        <f t="shared" si="6"/>
        <v>0</v>
      </c>
      <c r="Q31" s="44">
        <f t="shared" si="7"/>
        <v>1262.579</v>
      </c>
      <c r="R31" s="41">
        <f t="shared" si="8"/>
        <v>0</v>
      </c>
      <c r="S31" s="41">
        <f t="shared" si="9"/>
        <v>259.63</v>
      </c>
      <c r="T31" s="44">
        <f t="shared" si="10"/>
        <v>113.3</v>
      </c>
      <c r="U31" s="41">
        <f t="shared" si="11"/>
        <v>9.74</v>
      </c>
      <c r="V31" s="44">
        <f t="shared" si="12"/>
        <v>209</v>
      </c>
      <c r="W31" s="44">
        <f t="shared" si="13"/>
        <v>0</v>
      </c>
      <c r="X31" s="41">
        <f t="shared" si="14"/>
        <v>591.67</v>
      </c>
      <c r="Y31" s="41">
        <f t="shared" si="15"/>
        <v>1854.249</v>
      </c>
      <c r="Z31" s="41"/>
      <c r="AA31" s="12" t="s">
        <v>25</v>
      </c>
      <c r="AB31" s="11">
        <f t="shared" ref="AB31:AH31" si="43">K31+R31</f>
        <v>58.4172</v>
      </c>
      <c r="AC31" s="11">
        <f t="shared" si="43"/>
        <v>778.894</v>
      </c>
      <c r="AD31" s="11">
        <f t="shared" si="43"/>
        <v>566.48</v>
      </c>
      <c r="AE31" s="11">
        <f t="shared" si="43"/>
        <v>32.4578</v>
      </c>
      <c r="AF31" s="11">
        <f t="shared" si="43"/>
        <v>418</v>
      </c>
      <c r="AG31" s="11">
        <f t="shared" si="43"/>
        <v>0</v>
      </c>
      <c r="AH31" s="11">
        <f t="shared" si="43"/>
        <v>1854.249</v>
      </c>
      <c r="AI31" s="12" t="s">
        <v>1137</v>
      </c>
    </row>
    <row r="32" s="9" customFormat="1" ht="16" customHeight="1" spans="1:35">
      <c r="A32" s="40">
        <f t="shared" si="0"/>
        <v>29</v>
      </c>
      <c r="B32" s="41" t="s">
        <v>167</v>
      </c>
      <c r="C32" s="42" t="s">
        <v>171</v>
      </c>
      <c r="D32" s="41" t="s">
        <v>172</v>
      </c>
      <c r="E32" s="41">
        <v>3245.4</v>
      </c>
      <c r="F32" s="41">
        <f>VLOOKUP(C32,'[1]9月'!$B:$Q,16,0)</f>
        <v>3245.4</v>
      </c>
      <c r="G32" s="44">
        <v>5664.75</v>
      </c>
      <c r="H32" s="41">
        <v>3245.4</v>
      </c>
      <c r="I32" s="44">
        <v>3180</v>
      </c>
      <c r="J32" s="44"/>
      <c r="K32" s="52">
        <f t="shared" si="1"/>
        <v>58.4172</v>
      </c>
      <c r="L32" s="53">
        <f t="shared" si="2"/>
        <v>519.264</v>
      </c>
      <c r="M32" s="44">
        <f t="shared" si="3"/>
        <v>453.18</v>
      </c>
      <c r="N32" s="41">
        <f t="shared" si="4"/>
        <v>22.7178</v>
      </c>
      <c r="O32" s="44">
        <f t="shared" si="5"/>
        <v>159</v>
      </c>
      <c r="P32" s="44">
        <f t="shared" si="6"/>
        <v>0</v>
      </c>
      <c r="Q32" s="44">
        <f t="shared" si="7"/>
        <v>1212.579</v>
      </c>
      <c r="R32" s="41">
        <f t="shared" si="8"/>
        <v>0</v>
      </c>
      <c r="S32" s="41">
        <f t="shared" si="9"/>
        <v>259.63</v>
      </c>
      <c r="T32" s="44">
        <f t="shared" si="10"/>
        <v>113.3</v>
      </c>
      <c r="U32" s="41">
        <f t="shared" si="11"/>
        <v>9.74</v>
      </c>
      <c r="V32" s="44">
        <f t="shared" si="12"/>
        <v>159</v>
      </c>
      <c r="W32" s="44">
        <f t="shared" si="13"/>
        <v>0</v>
      </c>
      <c r="X32" s="41">
        <f t="shared" si="14"/>
        <v>541.67</v>
      </c>
      <c r="Y32" s="41">
        <f t="shared" si="15"/>
        <v>1754.249</v>
      </c>
      <c r="Z32" s="41"/>
      <c r="AA32" s="12" t="s">
        <v>24</v>
      </c>
      <c r="AB32" s="11">
        <f t="shared" ref="AB32:AH32" si="44">K32+R32</f>
        <v>58.4172</v>
      </c>
      <c r="AC32" s="11">
        <f t="shared" si="44"/>
        <v>778.894</v>
      </c>
      <c r="AD32" s="11">
        <f t="shared" si="44"/>
        <v>566.48</v>
      </c>
      <c r="AE32" s="11">
        <f t="shared" si="44"/>
        <v>32.4578</v>
      </c>
      <c r="AF32" s="11">
        <f t="shared" si="44"/>
        <v>318</v>
      </c>
      <c r="AG32" s="11">
        <f t="shared" si="44"/>
        <v>0</v>
      </c>
      <c r="AH32" s="11">
        <f t="shared" si="44"/>
        <v>1754.249</v>
      </c>
      <c r="AI32" s="12" t="s">
        <v>1138</v>
      </c>
    </row>
    <row r="33" s="9" customFormat="1" ht="16" customHeight="1" spans="1:35">
      <c r="A33" s="40">
        <f t="shared" si="0"/>
        <v>30</v>
      </c>
      <c r="B33" s="41" t="s">
        <v>173</v>
      </c>
      <c r="C33" s="42" t="s">
        <v>174</v>
      </c>
      <c r="D33" s="41" t="s">
        <v>175</v>
      </c>
      <c r="E33" s="41">
        <v>3245.4</v>
      </c>
      <c r="F33" s="41">
        <f>VLOOKUP(C33,'[1]9月'!$B:$Q,16,0)</f>
        <v>3245.4</v>
      </c>
      <c r="G33" s="44">
        <v>5664.75</v>
      </c>
      <c r="H33" s="41">
        <v>3245.4</v>
      </c>
      <c r="I33" s="44">
        <v>3180</v>
      </c>
      <c r="J33" s="44"/>
      <c r="K33" s="52">
        <f t="shared" si="1"/>
        <v>58.4172</v>
      </c>
      <c r="L33" s="53">
        <f t="shared" si="2"/>
        <v>519.264</v>
      </c>
      <c r="M33" s="44">
        <f t="shared" si="3"/>
        <v>453.18</v>
      </c>
      <c r="N33" s="41">
        <f t="shared" si="4"/>
        <v>22.7178</v>
      </c>
      <c r="O33" s="44">
        <f t="shared" si="5"/>
        <v>159</v>
      </c>
      <c r="P33" s="44">
        <f t="shared" si="6"/>
        <v>0</v>
      </c>
      <c r="Q33" s="44">
        <f t="shared" si="7"/>
        <v>1212.579</v>
      </c>
      <c r="R33" s="41">
        <f t="shared" si="8"/>
        <v>0</v>
      </c>
      <c r="S33" s="41">
        <f t="shared" si="9"/>
        <v>259.63</v>
      </c>
      <c r="T33" s="44">
        <f t="shared" si="10"/>
        <v>113.3</v>
      </c>
      <c r="U33" s="41">
        <f t="shared" si="11"/>
        <v>9.74</v>
      </c>
      <c r="V33" s="44">
        <f t="shared" si="12"/>
        <v>159</v>
      </c>
      <c r="W33" s="44">
        <f t="shared" si="13"/>
        <v>0</v>
      </c>
      <c r="X33" s="41">
        <f t="shared" si="14"/>
        <v>541.67</v>
      </c>
      <c r="Y33" s="41">
        <f t="shared" si="15"/>
        <v>1754.249</v>
      </c>
      <c r="Z33" s="41"/>
      <c r="AA33" s="12" t="s">
        <v>25</v>
      </c>
      <c r="AB33" s="11">
        <f t="shared" ref="AB33:AH33" si="45">K33+R33</f>
        <v>58.4172</v>
      </c>
      <c r="AC33" s="11">
        <f t="shared" si="45"/>
        <v>778.894</v>
      </c>
      <c r="AD33" s="11">
        <f t="shared" si="45"/>
        <v>566.48</v>
      </c>
      <c r="AE33" s="11">
        <f t="shared" si="45"/>
        <v>32.4578</v>
      </c>
      <c r="AF33" s="11">
        <f t="shared" si="45"/>
        <v>318</v>
      </c>
      <c r="AG33" s="11">
        <f t="shared" si="45"/>
        <v>0</v>
      </c>
      <c r="AH33" s="11">
        <f t="shared" si="45"/>
        <v>1754.249</v>
      </c>
      <c r="AI33" s="12" t="s">
        <v>1137</v>
      </c>
    </row>
    <row r="34" s="9" customFormat="1" ht="16" customHeight="1" spans="1:35">
      <c r="A34" s="40">
        <f t="shared" si="0"/>
        <v>31</v>
      </c>
      <c r="B34" s="41" t="s">
        <v>173</v>
      </c>
      <c r="C34" s="46" t="s">
        <v>176</v>
      </c>
      <c r="D34" s="342" t="s">
        <v>177</v>
      </c>
      <c r="E34" s="41">
        <v>3245.4</v>
      </c>
      <c r="F34" s="41">
        <f>VLOOKUP(C34,'[1]9月'!$B:$Q,16,0)</f>
        <v>3245.4</v>
      </c>
      <c r="G34" s="44">
        <v>5664.75</v>
      </c>
      <c r="H34" s="41">
        <v>3245.4</v>
      </c>
      <c r="I34" s="44">
        <v>3180</v>
      </c>
      <c r="J34" s="44"/>
      <c r="K34" s="52">
        <f t="shared" si="1"/>
        <v>58.4172</v>
      </c>
      <c r="L34" s="53">
        <f t="shared" si="2"/>
        <v>519.264</v>
      </c>
      <c r="M34" s="44">
        <f t="shared" si="3"/>
        <v>453.18</v>
      </c>
      <c r="N34" s="41">
        <f t="shared" si="4"/>
        <v>22.7178</v>
      </c>
      <c r="O34" s="44">
        <f t="shared" si="5"/>
        <v>159</v>
      </c>
      <c r="P34" s="44">
        <f t="shared" si="6"/>
        <v>0</v>
      </c>
      <c r="Q34" s="44">
        <f t="shared" si="7"/>
        <v>1212.579</v>
      </c>
      <c r="R34" s="41">
        <f t="shared" si="8"/>
        <v>0</v>
      </c>
      <c r="S34" s="41">
        <f t="shared" si="9"/>
        <v>259.63</v>
      </c>
      <c r="T34" s="44">
        <f t="shared" si="10"/>
        <v>113.3</v>
      </c>
      <c r="U34" s="41">
        <f t="shared" si="11"/>
        <v>9.74</v>
      </c>
      <c r="V34" s="44">
        <f t="shared" si="12"/>
        <v>159</v>
      </c>
      <c r="W34" s="44">
        <f t="shared" si="13"/>
        <v>0</v>
      </c>
      <c r="X34" s="41">
        <f t="shared" si="14"/>
        <v>541.67</v>
      </c>
      <c r="Y34" s="41">
        <f t="shared" si="15"/>
        <v>1754.249</v>
      </c>
      <c r="Z34" s="41"/>
      <c r="AA34" s="12" t="s">
        <v>25</v>
      </c>
      <c r="AB34" s="11">
        <f t="shared" ref="AB34:AH34" si="46">K34+R34</f>
        <v>58.4172</v>
      </c>
      <c r="AC34" s="11">
        <f t="shared" si="46"/>
        <v>778.894</v>
      </c>
      <c r="AD34" s="11">
        <f t="shared" si="46"/>
        <v>566.48</v>
      </c>
      <c r="AE34" s="11">
        <f t="shared" si="46"/>
        <v>32.4578</v>
      </c>
      <c r="AF34" s="11">
        <f t="shared" si="46"/>
        <v>318</v>
      </c>
      <c r="AG34" s="11">
        <f t="shared" si="46"/>
        <v>0</v>
      </c>
      <c r="AH34" s="11">
        <f t="shared" si="46"/>
        <v>1754.249</v>
      </c>
      <c r="AI34" s="12" t="s">
        <v>1137</v>
      </c>
    </row>
    <row r="35" s="9" customFormat="1" ht="16" customHeight="1" spans="1:35">
      <c r="A35" s="40">
        <f t="shared" si="0"/>
        <v>32</v>
      </c>
      <c r="B35" s="41" t="s">
        <v>173</v>
      </c>
      <c r="C35" s="46" t="s">
        <v>178</v>
      </c>
      <c r="D35" s="342" t="s">
        <v>179</v>
      </c>
      <c r="E35" s="41">
        <v>3245.4</v>
      </c>
      <c r="F35" s="41">
        <f>VLOOKUP(C35,'[1]9月'!$B:$Q,16,0)</f>
        <v>3245.4</v>
      </c>
      <c r="G35" s="44">
        <v>5664.75</v>
      </c>
      <c r="H35" s="41">
        <v>3245.4</v>
      </c>
      <c r="I35" s="44">
        <v>3180</v>
      </c>
      <c r="J35" s="44"/>
      <c r="K35" s="52">
        <f t="shared" si="1"/>
        <v>58.4172</v>
      </c>
      <c r="L35" s="53">
        <f t="shared" si="2"/>
        <v>519.264</v>
      </c>
      <c r="M35" s="44">
        <f t="shared" si="3"/>
        <v>453.18</v>
      </c>
      <c r="N35" s="41">
        <f t="shared" si="4"/>
        <v>22.7178</v>
      </c>
      <c r="O35" s="44">
        <f t="shared" si="5"/>
        <v>159</v>
      </c>
      <c r="P35" s="44">
        <f t="shared" si="6"/>
        <v>0</v>
      </c>
      <c r="Q35" s="44">
        <f t="shared" si="7"/>
        <v>1212.579</v>
      </c>
      <c r="R35" s="41">
        <f t="shared" si="8"/>
        <v>0</v>
      </c>
      <c r="S35" s="41">
        <f t="shared" si="9"/>
        <v>259.63</v>
      </c>
      <c r="T35" s="44">
        <f t="shared" si="10"/>
        <v>113.3</v>
      </c>
      <c r="U35" s="41">
        <f t="shared" si="11"/>
        <v>9.74</v>
      </c>
      <c r="V35" s="44">
        <f t="shared" si="12"/>
        <v>159</v>
      </c>
      <c r="W35" s="44">
        <f t="shared" si="13"/>
        <v>0</v>
      </c>
      <c r="X35" s="41">
        <f t="shared" si="14"/>
        <v>541.67</v>
      </c>
      <c r="Y35" s="41">
        <f t="shared" si="15"/>
        <v>1754.249</v>
      </c>
      <c r="Z35" s="41"/>
      <c r="AA35" s="12" t="s">
        <v>25</v>
      </c>
      <c r="AB35" s="11">
        <f t="shared" ref="AB35:AH35" si="47">K35+R35</f>
        <v>58.4172</v>
      </c>
      <c r="AC35" s="11">
        <f t="shared" si="47"/>
        <v>778.894</v>
      </c>
      <c r="AD35" s="11">
        <f t="shared" si="47"/>
        <v>566.48</v>
      </c>
      <c r="AE35" s="11">
        <f t="shared" si="47"/>
        <v>32.4578</v>
      </c>
      <c r="AF35" s="11">
        <f t="shared" si="47"/>
        <v>318</v>
      </c>
      <c r="AG35" s="11">
        <f t="shared" si="47"/>
        <v>0</v>
      </c>
      <c r="AH35" s="11">
        <f t="shared" si="47"/>
        <v>1754.249</v>
      </c>
      <c r="AI35" s="12" t="s">
        <v>1137</v>
      </c>
    </row>
    <row r="36" s="9" customFormat="1" ht="16" customHeight="1" spans="1:35">
      <c r="A36" s="40">
        <f t="shared" si="0"/>
        <v>33</v>
      </c>
      <c r="B36" s="41" t="s">
        <v>173</v>
      </c>
      <c r="C36" s="46" t="s">
        <v>180</v>
      </c>
      <c r="D36" s="342" t="s">
        <v>181</v>
      </c>
      <c r="E36" s="41">
        <v>3245.4</v>
      </c>
      <c r="F36" s="41">
        <f>VLOOKUP(C36,'[1]9月'!$B:$Q,16,0)</f>
        <v>3245.4</v>
      </c>
      <c r="G36" s="44">
        <v>5664.75</v>
      </c>
      <c r="H36" s="41">
        <v>3245.4</v>
      </c>
      <c r="I36" s="44">
        <v>3180</v>
      </c>
      <c r="J36" s="44"/>
      <c r="K36" s="52">
        <f t="shared" si="1"/>
        <v>58.4172</v>
      </c>
      <c r="L36" s="53">
        <f t="shared" si="2"/>
        <v>519.264</v>
      </c>
      <c r="M36" s="44">
        <f t="shared" si="3"/>
        <v>453.18</v>
      </c>
      <c r="N36" s="41">
        <f t="shared" si="4"/>
        <v>22.7178</v>
      </c>
      <c r="O36" s="44">
        <f t="shared" si="5"/>
        <v>159</v>
      </c>
      <c r="P36" s="44">
        <f t="shared" si="6"/>
        <v>0</v>
      </c>
      <c r="Q36" s="44">
        <f t="shared" si="7"/>
        <v>1212.579</v>
      </c>
      <c r="R36" s="41">
        <f t="shared" si="8"/>
        <v>0</v>
      </c>
      <c r="S36" s="41">
        <f t="shared" si="9"/>
        <v>259.63</v>
      </c>
      <c r="T36" s="44">
        <f t="shared" si="10"/>
        <v>113.3</v>
      </c>
      <c r="U36" s="41">
        <f t="shared" si="11"/>
        <v>9.74</v>
      </c>
      <c r="V36" s="44">
        <f t="shared" si="12"/>
        <v>159</v>
      </c>
      <c r="W36" s="44">
        <f t="shared" si="13"/>
        <v>0</v>
      </c>
      <c r="X36" s="41">
        <f t="shared" si="14"/>
        <v>541.67</v>
      </c>
      <c r="Y36" s="41">
        <f t="shared" si="15"/>
        <v>1754.249</v>
      </c>
      <c r="Z36" s="41"/>
      <c r="AA36" s="12" t="s">
        <v>25</v>
      </c>
      <c r="AB36" s="11">
        <f t="shared" ref="AB36:AH36" si="48">K36+R36</f>
        <v>58.4172</v>
      </c>
      <c r="AC36" s="11">
        <f t="shared" si="48"/>
        <v>778.894</v>
      </c>
      <c r="AD36" s="11">
        <f t="shared" si="48"/>
        <v>566.48</v>
      </c>
      <c r="AE36" s="11">
        <f t="shared" si="48"/>
        <v>32.4578</v>
      </c>
      <c r="AF36" s="11">
        <f t="shared" si="48"/>
        <v>318</v>
      </c>
      <c r="AG36" s="11">
        <f t="shared" si="48"/>
        <v>0</v>
      </c>
      <c r="AH36" s="11">
        <f t="shared" si="48"/>
        <v>1754.249</v>
      </c>
      <c r="AI36" s="12" t="s">
        <v>1137</v>
      </c>
    </row>
    <row r="37" s="9" customFormat="1" ht="16" customHeight="1" spans="1:35">
      <c r="A37" s="40">
        <f t="shared" si="0"/>
        <v>34</v>
      </c>
      <c r="B37" s="41" t="s">
        <v>173</v>
      </c>
      <c r="C37" s="46" t="s">
        <v>182</v>
      </c>
      <c r="D37" s="342" t="s">
        <v>183</v>
      </c>
      <c r="E37" s="41">
        <v>3245.4</v>
      </c>
      <c r="F37" s="41">
        <f>VLOOKUP(C37,'[1]9月'!$B:$Q,16,0)</f>
        <v>3245.4</v>
      </c>
      <c r="G37" s="44">
        <v>5664.75</v>
      </c>
      <c r="H37" s="41">
        <v>3245.4</v>
      </c>
      <c r="I37" s="44">
        <v>3180</v>
      </c>
      <c r="J37" s="44"/>
      <c r="K37" s="52">
        <f t="shared" si="1"/>
        <v>58.4172</v>
      </c>
      <c r="L37" s="53">
        <f t="shared" si="2"/>
        <v>519.264</v>
      </c>
      <c r="M37" s="44">
        <f t="shared" si="3"/>
        <v>453.18</v>
      </c>
      <c r="N37" s="41">
        <f t="shared" si="4"/>
        <v>22.7178</v>
      </c>
      <c r="O37" s="44">
        <f t="shared" si="5"/>
        <v>159</v>
      </c>
      <c r="P37" s="44">
        <f t="shared" si="6"/>
        <v>0</v>
      </c>
      <c r="Q37" s="44">
        <f t="shared" si="7"/>
        <v>1212.579</v>
      </c>
      <c r="R37" s="41">
        <f t="shared" si="8"/>
        <v>0</v>
      </c>
      <c r="S37" s="41">
        <f t="shared" si="9"/>
        <v>259.63</v>
      </c>
      <c r="T37" s="44">
        <f t="shared" si="10"/>
        <v>113.3</v>
      </c>
      <c r="U37" s="41">
        <f t="shared" si="11"/>
        <v>9.74</v>
      </c>
      <c r="V37" s="44">
        <f t="shared" si="12"/>
        <v>159</v>
      </c>
      <c r="W37" s="44">
        <f t="shared" si="13"/>
        <v>0</v>
      </c>
      <c r="X37" s="41">
        <f t="shared" si="14"/>
        <v>541.67</v>
      </c>
      <c r="Y37" s="41">
        <f t="shared" si="15"/>
        <v>1754.249</v>
      </c>
      <c r="Z37" s="41"/>
      <c r="AA37" s="12" t="s">
        <v>25</v>
      </c>
      <c r="AB37" s="11">
        <f t="shared" ref="AB37:AH37" si="49">K37+R37</f>
        <v>58.4172</v>
      </c>
      <c r="AC37" s="11">
        <f t="shared" si="49"/>
        <v>778.894</v>
      </c>
      <c r="AD37" s="11">
        <f t="shared" si="49"/>
        <v>566.48</v>
      </c>
      <c r="AE37" s="11">
        <f t="shared" si="49"/>
        <v>32.4578</v>
      </c>
      <c r="AF37" s="11">
        <f t="shared" si="49"/>
        <v>318</v>
      </c>
      <c r="AG37" s="11">
        <f t="shared" si="49"/>
        <v>0</v>
      </c>
      <c r="AH37" s="11">
        <f t="shared" si="49"/>
        <v>1754.249</v>
      </c>
      <c r="AI37" s="12" t="s">
        <v>1137</v>
      </c>
    </row>
    <row r="38" s="9" customFormat="1" ht="16" customHeight="1" spans="1:35">
      <c r="A38" s="40">
        <f t="shared" si="0"/>
        <v>35</v>
      </c>
      <c r="B38" s="41" t="s">
        <v>184</v>
      </c>
      <c r="C38" s="42" t="s">
        <v>185</v>
      </c>
      <c r="D38" s="41" t="s">
        <v>186</v>
      </c>
      <c r="E38" s="41">
        <v>3245.4</v>
      </c>
      <c r="F38" s="41">
        <f>VLOOKUP(C38,'[1]9月'!$B:$Q,16,0)</f>
        <v>3245.4</v>
      </c>
      <c r="G38" s="44">
        <v>5664.75</v>
      </c>
      <c r="H38" s="41">
        <v>3245.4</v>
      </c>
      <c r="I38" s="44">
        <v>0</v>
      </c>
      <c r="J38" s="44"/>
      <c r="K38" s="52">
        <f t="shared" si="1"/>
        <v>58.4172</v>
      </c>
      <c r="L38" s="53">
        <f t="shared" si="2"/>
        <v>519.264</v>
      </c>
      <c r="M38" s="44">
        <f t="shared" si="3"/>
        <v>453.18</v>
      </c>
      <c r="N38" s="41">
        <f t="shared" si="4"/>
        <v>22.7178</v>
      </c>
      <c r="O38" s="44">
        <f t="shared" si="5"/>
        <v>0</v>
      </c>
      <c r="P38" s="44">
        <f t="shared" si="6"/>
        <v>0</v>
      </c>
      <c r="Q38" s="44">
        <f t="shared" si="7"/>
        <v>1053.579</v>
      </c>
      <c r="R38" s="41">
        <f t="shared" si="8"/>
        <v>0</v>
      </c>
      <c r="S38" s="41">
        <f t="shared" si="9"/>
        <v>259.63</v>
      </c>
      <c r="T38" s="44">
        <f t="shared" si="10"/>
        <v>113.3</v>
      </c>
      <c r="U38" s="41">
        <f t="shared" si="11"/>
        <v>9.74</v>
      </c>
      <c r="V38" s="44">
        <f t="shared" si="12"/>
        <v>0</v>
      </c>
      <c r="W38" s="44">
        <f t="shared" si="13"/>
        <v>0</v>
      </c>
      <c r="X38" s="41">
        <f t="shared" si="14"/>
        <v>382.67</v>
      </c>
      <c r="Y38" s="41">
        <f t="shared" si="15"/>
        <v>1436.249</v>
      </c>
      <c r="Z38" s="41"/>
      <c r="AA38" s="12" t="s">
        <v>11</v>
      </c>
      <c r="AB38" s="11">
        <f t="shared" ref="AB38:AH38" si="50">K38+R38</f>
        <v>58.4172</v>
      </c>
      <c r="AC38" s="11">
        <f t="shared" si="50"/>
        <v>778.894</v>
      </c>
      <c r="AD38" s="11">
        <f t="shared" si="50"/>
        <v>566.48</v>
      </c>
      <c r="AE38" s="11">
        <f t="shared" si="50"/>
        <v>32.4578</v>
      </c>
      <c r="AF38" s="11">
        <f t="shared" si="50"/>
        <v>0</v>
      </c>
      <c r="AG38" s="11">
        <f t="shared" si="50"/>
        <v>0</v>
      </c>
      <c r="AH38" s="11">
        <f t="shared" si="50"/>
        <v>1436.249</v>
      </c>
      <c r="AI38" s="12" t="s">
        <v>1134</v>
      </c>
    </row>
    <row r="39" s="9" customFormat="1" ht="16" customHeight="1" spans="1:35">
      <c r="A39" s="40">
        <f t="shared" si="0"/>
        <v>36</v>
      </c>
      <c r="B39" s="41" t="s">
        <v>184</v>
      </c>
      <c r="C39" s="42" t="s">
        <v>187</v>
      </c>
      <c r="D39" s="41" t="s">
        <v>188</v>
      </c>
      <c r="E39" s="41">
        <v>3245.4</v>
      </c>
      <c r="F39" s="41">
        <f>VLOOKUP(C39,'[1]9月'!$B:$Q,16,0)</f>
        <v>3245.4</v>
      </c>
      <c r="G39" s="44">
        <v>5664.75</v>
      </c>
      <c r="H39" s="41">
        <v>3245.4</v>
      </c>
      <c r="I39" s="44">
        <v>3180</v>
      </c>
      <c r="J39" s="44"/>
      <c r="K39" s="52">
        <f t="shared" si="1"/>
        <v>58.4172</v>
      </c>
      <c r="L39" s="53">
        <f t="shared" si="2"/>
        <v>519.264</v>
      </c>
      <c r="M39" s="44">
        <f t="shared" si="3"/>
        <v>453.18</v>
      </c>
      <c r="N39" s="41">
        <f t="shared" si="4"/>
        <v>22.7178</v>
      </c>
      <c r="O39" s="44">
        <f t="shared" si="5"/>
        <v>159</v>
      </c>
      <c r="P39" s="44">
        <f t="shared" si="6"/>
        <v>0</v>
      </c>
      <c r="Q39" s="44">
        <f t="shared" si="7"/>
        <v>1212.579</v>
      </c>
      <c r="R39" s="41">
        <f t="shared" si="8"/>
        <v>0</v>
      </c>
      <c r="S39" s="41">
        <f t="shared" si="9"/>
        <v>259.63</v>
      </c>
      <c r="T39" s="44">
        <f t="shared" si="10"/>
        <v>113.3</v>
      </c>
      <c r="U39" s="41">
        <f t="shared" si="11"/>
        <v>9.74</v>
      </c>
      <c r="V39" s="44">
        <f t="shared" si="12"/>
        <v>159</v>
      </c>
      <c r="W39" s="44">
        <f t="shared" si="13"/>
        <v>0</v>
      </c>
      <c r="X39" s="41">
        <f t="shared" si="14"/>
        <v>541.67</v>
      </c>
      <c r="Y39" s="41">
        <f t="shared" si="15"/>
        <v>1754.249</v>
      </c>
      <c r="Z39" s="41"/>
      <c r="AA39" s="12" t="s">
        <v>11</v>
      </c>
      <c r="AB39" s="11">
        <f t="shared" ref="AB39:AH39" si="51">K39+R39</f>
        <v>58.4172</v>
      </c>
      <c r="AC39" s="11">
        <f t="shared" si="51"/>
        <v>778.894</v>
      </c>
      <c r="AD39" s="11">
        <f t="shared" si="51"/>
        <v>566.48</v>
      </c>
      <c r="AE39" s="11">
        <f t="shared" si="51"/>
        <v>32.4578</v>
      </c>
      <c r="AF39" s="11">
        <f t="shared" si="51"/>
        <v>318</v>
      </c>
      <c r="AG39" s="11">
        <f t="shared" si="51"/>
        <v>0</v>
      </c>
      <c r="AH39" s="11">
        <f t="shared" si="51"/>
        <v>1754.249</v>
      </c>
      <c r="AI39" s="12" t="s">
        <v>1134</v>
      </c>
    </row>
    <row r="40" s="9" customFormat="1" ht="16" customHeight="1" spans="1:35">
      <c r="A40" s="40">
        <f t="shared" si="0"/>
        <v>37</v>
      </c>
      <c r="B40" s="41" t="s">
        <v>184</v>
      </c>
      <c r="C40" s="42" t="s">
        <v>189</v>
      </c>
      <c r="D40" s="41" t="s">
        <v>190</v>
      </c>
      <c r="E40" s="41">
        <v>3245.4</v>
      </c>
      <c r="F40" s="41">
        <f>VLOOKUP(C40,'[1]9月'!$B:$Q,16,0)</f>
        <v>3245.4</v>
      </c>
      <c r="G40" s="44">
        <v>5664.75</v>
      </c>
      <c r="H40" s="41">
        <v>3245.4</v>
      </c>
      <c r="I40" s="44">
        <v>4180</v>
      </c>
      <c r="J40" s="44"/>
      <c r="K40" s="52">
        <f t="shared" si="1"/>
        <v>58.4172</v>
      </c>
      <c r="L40" s="53">
        <f t="shared" si="2"/>
        <v>519.264</v>
      </c>
      <c r="M40" s="44">
        <f t="shared" si="3"/>
        <v>453.18</v>
      </c>
      <c r="N40" s="41">
        <f t="shared" si="4"/>
        <v>22.7178</v>
      </c>
      <c r="O40" s="44">
        <f t="shared" si="5"/>
        <v>209</v>
      </c>
      <c r="P40" s="44">
        <f t="shared" si="6"/>
        <v>0</v>
      </c>
      <c r="Q40" s="44">
        <f t="shared" si="7"/>
        <v>1262.579</v>
      </c>
      <c r="R40" s="41">
        <f t="shared" si="8"/>
        <v>0</v>
      </c>
      <c r="S40" s="41">
        <f t="shared" si="9"/>
        <v>259.63</v>
      </c>
      <c r="T40" s="44">
        <f t="shared" si="10"/>
        <v>113.3</v>
      </c>
      <c r="U40" s="41">
        <f t="shared" si="11"/>
        <v>9.74</v>
      </c>
      <c r="V40" s="44">
        <f t="shared" si="12"/>
        <v>209</v>
      </c>
      <c r="W40" s="44">
        <f t="shared" si="13"/>
        <v>0</v>
      </c>
      <c r="X40" s="41">
        <f t="shared" si="14"/>
        <v>591.67</v>
      </c>
      <c r="Y40" s="41">
        <f t="shared" si="15"/>
        <v>1854.249</v>
      </c>
      <c r="Z40" s="41"/>
      <c r="AA40" s="12" t="s">
        <v>11</v>
      </c>
      <c r="AB40" s="11">
        <f t="shared" ref="AB40:AH40" si="52">K40+R40</f>
        <v>58.4172</v>
      </c>
      <c r="AC40" s="11">
        <f t="shared" si="52"/>
        <v>778.894</v>
      </c>
      <c r="AD40" s="11">
        <f t="shared" si="52"/>
        <v>566.48</v>
      </c>
      <c r="AE40" s="11">
        <f t="shared" si="52"/>
        <v>32.4578</v>
      </c>
      <c r="AF40" s="11">
        <f t="shared" si="52"/>
        <v>418</v>
      </c>
      <c r="AG40" s="11">
        <f t="shared" si="52"/>
        <v>0</v>
      </c>
      <c r="AH40" s="11">
        <f t="shared" si="52"/>
        <v>1854.249</v>
      </c>
      <c r="AI40" s="12" t="s">
        <v>1134</v>
      </c>
    </row>
    <row r="41" s="9" customFormat="1" ht="16" customHeight="1" spans="1:35">
      <c r="A41" s="40">
        <f t="shared" si="0"/>
        <v>38</v>
      </c>
      <c r="B41" s="41" t="s">
        <v>184</v>
      </c>
      <c r="C41" s="42" t="s">
        <v>191</v>
      </c>
      <c r="D41" s="41" t="s">
        <v>192</v>
      </c>
      <c r="E41" s="41">
        <v>3245.4</v>
      </c>
      <c r="F41" s="41">
        <f>VLOOKUP(C41,'[1]9月'!$B:$Q,16,0)</f>
        <v>3245.4</v>
      </c>
      <c r="G41" s="44">
        <v>5664.75</v>
      </c>
      <c r="H41" s="41">
        <v>3245.4</v>
      </c>
      <c r="I41" s="44">
        <v>3180</v>
      </c>
      <c r="J41" s="44"/>
      <c r="K41" s="52">
        <f t="shared" si="1"/>
        <v>58.4172</v>
      </c>
      <c r="L41" s="53">
        <f t="shared" si="2"/>
        <v>519.264</v>
      </c>
      <c r="M41" s="44">
        <f t="shared" si="3"/>
        <v>453.18</v>
      </c>
      <c r="N41" s="41">
        <f t="shared" si="4"/>
        <v>22.7178</v>
      </c>
      <c r="O41" s="44">
        <f t="shared" si="5"/>
        <v>159</v>
      </c>
      <c r="P41" s="44">
        <f t="shared" si="6"/>
        <v>0</v>
      </c>
      <c r="Q41" s="44">
        <f t="shared" si="7"/>
        <v>1212.579</v>
      </c>
      <c r="R41" s="41">
        <f t="shared" si="8"/>
        <v>0</v>
      </c>
      <c r="S41" s="41">
        <f t="shared" si="9"/>
        <v>259.63</v>
      </c>
      <c r="T41" s="44">
        <f t="shared" si="10"/>
        <v>113.3</v>
      </c>
      <c r="U41" s="41">
        <f t="shared" si="11"/>
        <v>9.74</v>
      </c>
      <c r="V41" s="44">
        <f t="shared" si="12"/>
        <v>159</v>
      </c>
      <c r="W41" s="44">
        <f t="shared" si="13"/>
        <v>0</v>
      </c>
      <c r="X41" s="41">
        <f t="shared" si="14"/>
        <v>541.67</v>
      </c>
      <c r="Y41" s="41">
        <f t="shared" si="15"/>
        <v>1754.249</v>
      </c>
      <c r="Z41" s="41"/>
      <c r="AA41" s="12" t="s">
        <v>11</v>
      </c>
      <c r="AB41" s="11">
        <f t="shared" ref="AB41:AH41" si="53">K41+R41</f>
        <v>58.4172</v>
      </c>
      <c r="AC41" s="11">
        <f t="shared" si="53"/>
        <v>778.894</v>
      </c>
      <c r="AD41" s="11">
        <f t="shared" si="53"/>
        <v>566.48</v>
      </c>
      <c r="AE41" s="11">
        <f t="shared" si="53"/>
        <v>32.4578</v>
      </c>
      <c r="AF41" s="11">
        <f t="shared" si="53"/>
        <v>318</v>
      </c>
      <c r="AG41" s="11">
        <f t="shared" si="53"/>
        <v>0</v>
      </c>
      <c r="AH41" s="11">
        <f t="shared" si="53"/>
        <v>1754.249</v>
      </c>
      <c r="AI41" s="12" t="s">
        <v>1134</v>
      </c>
    </row>
    <row r="42" s="9" customFormat="1" ht="16" customHeight="1" spans="1:35">
      <c r="A42" s="40">
        <f t="shared" si="0"/>
        <v>39</v>
      </c>
      <c r="B42" s="41" t="s">
        <v>184</v>
      </c>
      <c r="C42" s="42" t="s">
        <v>193</v>
      </c>
      <c r="D42" s="41" t="s">
        <v>194</v>
      </c>
      <c r="E42" s="41">
        <v>3245.4</v>
      </c>
      <c r="F42" s="41">
        <f>VLOOKUP(C42,'[1]9月'!$B:$Q,16,0)</f>
        <v>3245.4</v>
      </c>
      <c r="G42" s="44">
        <v>5664.75</v>
      </c>
      <c r="H42" s="41">
        <v>3245.4</v>
      </c>
      <c r="I42" s="44">
        <v>3180</v>
      </c>
      <c r="J42" s="44"/>
      <c r="K42" s="52">
        <f t="shared" si="1"/>
        <v>58.4172</v>
      </c>
      <c r="L42" s="53">
        <f t="shared" si="2"/>
        <v>519.264</v>
      </c>
      <c r="M42" s="44">
        <f t="shared" si="3"/>
        <v>453.18</v>
      </c>
      <c r="N42" s="41">
        <f t="shared" si="4"/>
        <v>22.7178</v>
      </c>
      <c r="O42" s="44">
        <f t="shared" si="5"/>
        <v>159</v>
      </c>
      <c r="P42" s="44">
        <f t="shared" si="6"/>
        <v>0</v>
      </c>
      <c r="Q42" s="44">
        <f t="shared" si="7"/>
        <v>1212.579</v>
      </c>
      <c r="R42" s="41">
        <f t="shared" si="8"/>
        <v>0</v>
      </c>
      <c r="S42" s="41">
        <f t="shared" si="9"/>
        <v>259.63</v>
      </c>
      <c r="T42" s="44">
        <f t="shared" si="10"/>
        <v>113.3</v>
      </c>
      <c r="U42" s="41">
        <f t="shared" si="11"/>
        <v>9.74</v>
      </c>
      <c r="V42" s="44">
        <f t="shared" si="12"/>
        <v>159</v>
      </c>
      <c r="W42" s="44">
        <f t="shared" si="13"/>
        <v>0</v>
      </c>
      <c r="X42" s="41">
        <f t="shared" si="14"/>
        <v>541.67</v>
      </c>
      <c r="Y42" s="41">
        <f t="shared" si="15"/>
        <v>1754.249</v>
      </c>
      <c r="Z42" s="41"/>
      <c r="AA42" s="12" t="s">
        <v>11</v>
      </c>
      <c r="AB42" s="11">
        <f t="shared" ref="AB42:AH42" si="54">K42+R42</f>
        <v>58.4172</v>
      </c>
      <c r="AC42" s="11">
        <f t="shared" si="54"/>
        <v>778.894</v>
      </c>
      <c r="AD42" s="11">
        <f t="shared" si="54"/>
        <v>566.48</v>
      </c>
      <c r="AE42" s="11">
        <f t="shared" si="54"/>
        <v>32.4578</v>
      </c>
      <c r="AF42" s="11">
        <f t="shared" si="54"/>
        <v>318</v>
      </c>
      <c r="AG42" s="11">
        <f t="shared" si="54"/>
        <v>0</v>
      </c>
      <c r="AH42" s="11">
        <f t="shared" si="54"/>
        <v>1754.249</v>
      </c>
      <c r="AI42" s="12" t="s">
        <v>1134</v>
      </c>
    </row>
    <row r="43" s="9" customFormat="1" ht="16" customHeight="1" spans="1:35">
      <c r="A43" s="40">
        <f t="shared" si="0"/>
        <v>40</v>
      </c>
      <c r="B43" s="41" t="s">
        <v>184</v>
      </c>
      <c r="C43" s="46" t="s">
        <v>195</v>
      </c>
      <c r="D43" s="45" t="s">
        <v>196</v>
      </c>
      <c r="E43" s="41">
        <v>3245.4</v>
      </c>
      <c r="F43" s="41">
        <f>VLOOKUP(C43,'[1]9月'!$B:$Q,16,0)</f>
        <v>3245.4</v>
      </c>
      <c r="G43" s="44">
        <v>5664.75</v>
      </c>
      <c r="H43" s="41">
        <v>3245.4</v>
      </c>
      <c r="I43" s="44">
        <v>3180</v>
      </c>
      <c r="J43" s="44"/>
      <c r="K43" s="52">
        <f t="shared" si="1"/>
        <v>58.4172</v>
      </c>
      <c r="L43" s="53">
        <f t="shared" si="2"/>
        <v>519.264</v>
      </c>
      <c r="M43" s="44">
        <f t="shared" si="3"/>
        <v>453.18</v>
      </c>
      <c r="N43" s="41">
        <f t="shared" si="4"/>
        <v>22.7178</v>
      </c>
      <c r="O43" s="44">
        <f t="shared" si="5"/>
        <v>159</v>
      </c>
      <c r="P43" s="44">
        <f t="shared" si="6"/>
        <v>0</v>
      </c>
      <c r="Q43" s="44">
        <f t="shared" si="7"/>
        <v>1212.579</v>
      </c>
      <c r="R43" s="41">
        <f t="shared" si="8"/>
        <v>0</v>
      </c>
      <c r="S43" s="41">
        <f t="shared" si="9"/>
        <v>259.63</v>
      </c>
      <c r="T43" s="44">
        <f t="shared" si="10"/>
        <v>113.3</v>
      </c>
      <c r="U43" s="41">
        <f t="shared" si="11"/>
        <v>9.74</v>
      </c>
      <c r="V43" s="44">
        <f t="shared" si="12"/>
        <v>159</v>
      </c>
      <c r="W43" s="44">
        <f t="shared" si="13"/>
        <v>0</v>
      </c>
      <c r="X43" s="41">
        <f t="shared" si="14"/>
        <v>541.67</v>
      </c>
      <c r="Y43" s="41">
        <f t="shared" si="15"/>
        <v>1754.249</v>
      </c>
      <c r="Z43" s="41"/>
      <c r="AA43" s="12" t="s">
        <v>11</v>
      </c>
      <c r="AB43" s="11">
        <f t="shared" ref="AB43:AH43" si="55">K43+R43</f>
        <v>58.4172</v>
      </c>
      <c r="AC43" s="11">
        <f t="shared" si="55"/>
        <v>778.894</v>
      </c>
      <c r="AD43" s="11">
        <f t="shared" si="55"/>
        <v>566.48</v>
      </c>
      <c r="AE43" s="11">
        <f t="shared" si="55"/>
        <v>32.4578</v>
      </c>
      <c r="AF43" s="11">
        <f t="shared" si="55"/>
        <v>318</v>
      </c>
      <c r="AG43" s="11">
        <f t="shared" si="55"/>
        <v>0</v>
      </c>
      <c r="AH43" s="11">
        <f t="shared" si="55"/>
        <v>1754.249</v>
      </c>
      <c r="AI43" s="12" t="s">
        <v>1134</v>
      </c>
    </row>
    <row r="44" s="9" customFormat="1" ht="16" customHeight="1" spans="1:35">
      <c r="A44" s="40">
        <f t="shared" si="0"/>
        <v>41</v>
      </c>
      <c r="B44" s="41" t="s">
        <v>1332</v>
      </c>
      <c r="C44" s="42" t="s">
        <v>197</v>
      </c>
      <c r="D44" s="41" t="s">
        <v>198</v>
      </c>
      <c r="E44" s="41">
        <v>3245.4</v>
      </c>
      <c r="F44" s="41">
        <f>VLOOKUP(C44,'[1]9月'!$B:$Q,16,0)</f>
        <v>3245.4</v>
      </c>
      <c r="G44" s="44">
        <v>5664.75</v>
      </c>
      <c r="H44" s="41">
        <v>3245.4</v>
      </c>
      <c r="I44" s="44">
        <v>3180</v>
      </c>
      <c r="J44" s="44"/>
      <c r="K44" s="52">
        <f t="shared" si="1"/>
        <v>58.4172</v>
      </c>
      <c r="L44" s="53">
        <f t="shared" si="2"/>
        <v>519.264</v>
      </c>
      <c r="M44" s="44">
        <f t="shared" si="3"/>
        <v>453.18</v>
      </c>
      <c r="N44" s="41">
        <f t="shared" si="4"/>
        <v>22.7178</v>
      </c>
      <c r="O44" s="44">
        <f t="shared" si="5"/>
        <v>159</v>
      </c>
      <c r="P44" s="44">
        <f t="shared" si="6"/>
        <v>0</v>
      </c>
      <c r="Q44" s="44">
        <f t="shared" si="7"/>
        <v>1212.579</v>
      </c>
      <c r="R44" s="41">
        <f t="shared" si="8"/>
        <v>0</v>
      </c>
      <c r="S44" s="41">
        <f t="shared" si="9"/>
        <v>259.63</v>
      </c>
      <c r="T44" s="44">
        <f t="shared" si="10"/>
        <v>113.3</v>
      </c>
      <c r="U44" s="41">
        <f t="shared" si="11"/>
        <v>9.74</v>
      </c>
      <c r="V44" s="44">
        <f t="shared" si="12"/>
        <v>159</v>
      </c>
      <c r="W44" s="44">
        <f t="shared" si="13"/>
        <v>0</v>
      </c>
      <c r="X44" s="41">
        <f t="shared" si="14"/>
        <v>541.67</v>
      </c>
      <c r="Y44" s="41">
        <f t="shared" si="15"/>
        <v>1754.249</v>
      </c>
      <c r="Z44" s="41"/>
      <c r="AA44" s="12" t="s">
        <v>26</v>
      </c>
      <c r="AB44" s="11">
        <f t="shared" ref="AB44:AH44" si="56">K44+R44</f>
        <v>58.4172</v>
      </c>
      <c r="AC44" s="11">
        <f t="shared" si="56"/>
        <v>778.894</v>
      </c>
      <c r="AD44" s="11">
        <f t="shared" si="56"/>
        <v>566.48</v>
      </c>
      <c r="AE44" s="11">
        <f t="shared" si="56"/>
        <v>32.4578</v>
      </c>
      <c r="AF44" s="11">
        <f t="shared" si="56"/>
        <v>318</v>
      </c>
      <c r="AG44" s="11">
        <f t="shared" si="56"/>
        <v>0</v>
      </c>
      <c r="AH44" s="11">
        <f t="shared" si="56"/>
        <v>1754.249</v>
      </c>
      <c r="AI44" s="12" t="s">
        <v>1135</v>
      </c>
    </row>
    <row r="45" s="9" customFormat="1" ht="16" customHeight="1" spans="1:35">
      <c r="A45" s="40">
        <f t="shared" si="0"/>
        <v>42</v>
      </c>
      <c r="B45" s="41" t="s">
        <v>199</v>
      </c>
      <c r="C45" s="42" t="s">
        <v>200</v>
      </c>
      <c r="D45" s="41" t="s">
        <v>201</v>
      </c>
      <c r="E45" s="41">
        <v>3820</v>
      </c>
      <c r="F45" s="41">
        <f>VLOOKUP(C45,'[1]9月'!$B:$Q,16,0)</f>
        <v>3820</v>
      </c>
      <c r="G45" s="44">
        <v>5664.75</v>
      </c>
      <c r="H45" s="41">
        <v>3820</v>
      </c>
      <c r="I45" s="44">
        <v>3180</v>
      </c>
      <c r="J45" s="44"/>
      <c r="K45" s="52">
        <f t="shared" si="1"/>
        <v>68.76</v>
      </c>
      <c r="L45" s="53">
        <f t="shared" si="2"/>
        <v>611.2</v>
      </c>
      <c r="M45" s="44">
        <f t="shared" si="3"/>
        <v>453.18</v>
      </c>
      <c r="N45" s="41">
        <f t="shared" si="4"/>
        <v>26.74</v>
      </c>
      <c r="O45" s="44">
        <f t="shared" si="5"/>
        <v>159</v>
      </c>
      <c r="P45" s="44">
        <f t="shared" si="6"/>
        <v>0</v>
      </c>
      <c r="Q45" s="44">
        <f t="shared" si="7"/>
        <v>1318.88</v>
      </c>
      <c r="R45" s="41">
        <f t="shared" si="8"/>
        <v>0</v>
      </c>
      <c r="S45" s="41">
        <f t="shared" si="9"/>
        <v>305.6</v>
      </c>
      <c r="T45" s="44">
        <f t="shared" si="10"/>
        <v>113.3</v>
      </c>
      <c r="U45" s="41">
        <f t="shared" si="11"/>
        <v>11.46</v>
      </c>
      <c r="V45" s="44">
        <f t="shared" si="12"/>
        <v>159</v>
      </c>
      <c r="W45" s="44">
        <f t="shared" si="13"/>
        <v>0</v>
      </c>
      <c r="X45" s="41">
        <f t="shared" si="14"/>
        <v>589.36</v>
      </c>
      <c r="Y45" s="41">
        <f t="shared" si="15"/>
        <v>1908.24</v>
      </c>
      <c r="Z45" s="41"/>
      <c r="AA45" s="12" t="s">
        <v>25</v>
      </c>
      <c r="AB45" s="11">
        <f t="shared" ref="AB45:AH45" si="57">K45+R45</f>
        <v>68.76</v>
      </c>
      <c r="AC45" s="11">
        <f t="shared" si="57"/>
        <v>916.8</v>
      </c>
      <c r="AD45" s="11">
        <f t="shared" si="57"/>
        <v>566.48</v>
      </c>
      <c r="AE45" s="11">
        <f t="shared" si="57"/>
        <v>38.2</v>
      </c>
      <c r="AF45" s="11">
        <f t="shared" si="57"/>
        <v>318</v>
      </c>
      <c r="AG45" s="11">
        <f t="shared" si="57"/>
        <v>0</v>
      </c>
      <c r="AH45" s="11">
        <f t="shared" si="57"/>
        <v>1908.24</v>
      </c>
      <c r="AI45" s="12" t="s">
        <v>1137</v>
      </c>
    </row>
    <row r="46" s="9" customFormat="1" ht="16" customHeight="1" spans="1:35">
      <c r="A46" s="40">
        <f t="shared" si="0"/>
        <v>43</v>
      </c>
      <c r="B46" s="41" t="s">
        <v>1332</v>
      </c>
      <c r="C46" s="42" t="s">
        <v>204</v>
      </c>
      <c r="D46" s="41" t="s">
        <v>205</v>
      </c>
      <c r="E46" s="41">
        <v>3245.4</v>
      </c>
      <c r="F46" s="41">
        <f>VLOOKUP(C46,'[1]9月'!$B:$Q,16,0)</f>
        <v>3245.4</v>
      </c>
      <c r="G46" s="44">
        <v>5664.75</v>
      </c>
      <c r="H46" s="41">
        <v>3245.4</v>
      </c>
      <c r="I46" s="44">
        <v>3180</v>
      </c>
      <c r="J46" s="44"/>
      <c r="K46" s="52">
        <f t="shared" si="1"/>
        <v>58.4172</v>
      </c>
      <c r="L46" s="53">
        <f t="shared" si="2"/>
        <v>519.264</v>
      </c>
      <c r="M46" s="44">
        <f t="shared" si="3"/>
        <v>453.18</v>
      </c>
      <c r="N46" s="41">
        <f t="shared" si="4"/>
        <v>22.7178</v>
      </c>
      <c r="O46" s="44">
        <f t="shared" si="5"/>
        <v>159</v>
      </c>
      <c r="P46" s="44">
        <f t="shared" si="6"/>
        <v>0</v>
      </c>
      <c r="Q46" s="44">
        <f t="shared" si="7"/>
        <v>1212.579</v>
      </c>
      <c r="R46" s="41">
        <f t="shared" si="8"/>
        <v>0</v>
      </c>
      <c r="S46" s="41">
        <f t="shared" si="9"/>
        <v>259.63</v>
      </c>
      <c r="T46" s="44">
        <f t="shared" si="10"/>
        <v>113.3</v>
      </c>
      <c r="U46" s="41">
        <f t="shared" si="11"/>
        <v>9.74</v>
      </c>
      <c r="V46" s="44">
        <f t="shared" si="12"/>
        <v>159</v>
      </c>
      <c r="W46" s="44">
        <f t="shared" si="13"/>
        <v>0</v>
      </c>
      <c r="X46" s="41">
        <f t="shared" si="14"/>
        <v>541.67</v>
      </c>
      <c r="Y46" s="41">
        <f t="shared" si="15"/>
        <v>1754.249</v>
      </c>
      <c r="Z46" s="41"/>
      <c r="AA46" s="12" t="s">
        <v>26</v>
      </c>
      <c r="AB46" s="11">
        <f t="shared" ref="AB46:AH46" si="58">K46+R46</f>
        <v>58.4172</v>
      </c>
      <c r="AC46" s="11">
        <f t="shared" si="58"/>
        <v>778.894</v>
      </c>
      <c r="AD46" s="11">
        <f t="shared" si="58"/>
        <v>566.48</v>
      </c>
      <c r="AE46" s="11">
        <f t="shared" si="58"/>
        <v>32.4578</v>
      </c>
      <c r="AF46" s="11">
        <f t="shared" si="58"/>
        <v>318</v>
      </c>
      <c r="AG46" s="11">
        <f t="shared" si="58"/>
        <v>0</v>
      </c>
      <c r="AH46" s="11">
        <f t="shared" si="58"/>
        <v>1754.249</v>
      </c>
      <c r="AI46" s="12" t="s">
        <v>1135</v>
      </c>
    </row>
    <row r="47" s="9" customFormat="1" ht="16" customHeight="1" spans="1:35">
      <c r="A47" s="40">
        <f t="shared" si="0"/>
        <v>44</v>
      </c>
      <c r="B47" s="41" t="s">
        <v>199</v>
      </c>
      <c r="C47" s="42" t="s">
        <v>206</v>
      </c>
      <c r="D47" s="41" t="s">
        <v>207</v>
      </c>
      <c r="E47" s="41">
        <v>3245.4</v>
      </c>
      <c r="F47" s="41">
        <f>VLOOKUP(C47,'[1]9月'!$B:$Q,16,0)</f>
        <v>3245.4</v>
      </c>
      <c r="G47" s="44">
        <v>5664.75</v>
      </c>
      <c r="H47" s="41">
        <v>3245.4</v>
      </c>
      <c r="I47" s="44">
        <v>3180</v>
      </c>
      <c r="J47" s="44"/>
      <c r="K47" s="52">
        <f t="shared" si="1"/>
        <v>58.4172</v>
      </c>
      <c r="L47" s="53">
        <f t="shared" si="2"/>
        <v>519.264</v>
      </c>
      <c r="M47" s="44">
        <f t="shared" si="3"/>
        <v>453.18</v>
      </c>
      <c r="N47" s="41">
        <f t="shared" si="4"/>
        <v>22.7178</v>
      </c>
      <c r="O47" s="44">
        <f t="shared" si="5"/>
        <v>159</v>
      </c>
      <c r="P47" s="44">
        <f t="shared" si="6"/>
        <v>0</v>
      </c>
      <c r="Q47" s="44">
        <f t="shared" si="7"/>
        <v>1212.579</v>
      </c>
      <c r="R47" s="41">
        <f t="shared" si="8"/>
        <v>0</v>
      </c>
      <c r="S47" s="41">
        <f t="shared" si="9"/>
        <v>259.63</v>
      </c>
      <c r="T47" s="44">
        <f t="shared" si="10"/>
        <v>113.3</v>
      </c>
      <c r="U47" s="41">
        <f t="shared" si="11"/>
        <v>9.74</v>
      </c>
      <c r="V47" s="44">
        <f t="shared" si="12"/>
        <v>159</v>
      </c>
      <c r="W47" s="44">
        <f t="shared" si="13"/>
        <v>0</v>
      </c>
      <c r="X47" s="41">
        <f t="shared" si="14"/>
        <v>541.67</v>
      </c>
      <c r="Y47" s="41">
        <f t="shared" si="15"/>
        <v>1754.249</v>
      </c>
      <c r="Z47" s="41"/>
      <c r="AA47" s="12" t="s">
        <v>25</v>
      </c>
      <c r="AB47" s="11">
        <f t="shared" ref="AB47:AH47" si="59">K47+R47</f>
        <v>58.4172</v>
      </c>
      <c r="AC47" s="11">
        <f t="shared" si="59"/>
        <v>778.894</v>
      </c>
      <c r="AD47" s="11">
        <f t="shared" si="59"/>
        <v>566.48</v>
      </c>
      <c r="AE47" s="11">
        <f t="shared" si="59"/>
        <v>32.4578</v>
      </c>
      <c r="AF47" s="11">
        <f t="shared" si="59"/>
        <v>318</v>
      </c>
      <c r="AG47" s="11">
        <f t="shared" si="59"/>
        <v>0</v>
      </c>
      <c r="AH47" s="11">
        <f t="shared" si="59"/>
        <v>1754.249</v>
      </c>
      <c r="AI47" s="12" t="s">
        <v>1137</v>
      </c>
    </row>
    <row r="48" s="9" customFormat="1" ht="16" customHeight="1" spans="1:35">
      <c r="A48" s="40">
        <f t="shared" si="0"/>
        <v>45</v>
      </c>
      <c r="B48" s="41" t="s">
        <v>1332</v>
      </c>
      <c r="C48" s="48" t="s">
        <v>208</v>
      </c>
      <c r="D48" s="41" t="s">
        <v>209</v>
      </c>
      <c r="E48" s="41">
        <v>3820</v>
      </c>
      <c r="F48" s="41">
        <f>VLOOKUP(C48,'[1]9月'!$B:$Q,16,0)</f>
        <v>3820</v>
      </c>
      <c r="G48" s="44">
        <v>5664.75</v>
      </c>
      <c r="H48" s="41">
        <v>3820</v>
      </c>
      <c r="I48" s="44">
        <v>4180</v>
      </c>
      <c r="J48" s="44"/>
      <c r="K48" s="52">
        <f t="shared" si="1"/>
        <v>68.76</v>
      </c>
      <c r="L48" s="53">
        <f t="shared" si="2"/>
        <v>611.2</v>
      </c>
      <c r="M48" s="44">
        <f t="shared" si="3"/>
        <v>453.18</v>
      </c>
      <c r="N48" s="41">
        <f t="shared" si="4"/>
        <v>26.74</v>
      </c>
      <c r="O48" s="44">
        <f t="shared" si="5"/>
        <v>209</v>
      </c>
      <c r="P48" s="44">
        <f t="shared" si="6"/>
        <v>0</v>
      </c>
      <c r="Q48" s="44">
        <f t="shared" si="7"/>
        <v>1368.88</v>
      </c>
      <c r="R48" s="41">
        <f t="shared" si="8"/>
        <v>0</v>
      </c>
      <c r="S48" s="41">
        <f t="shared" si="9"/>
        <v>305.6</v>
      </c>
      <c r="T48" s="44">
        <f t="shared" si="10"/>
        <v>113.3</v>
      </c>
      <c r="U48" s="41">
        <f t="shared" si="11"/>
        <v>11.46</v>
      </c>
      <c r="V48" s="44">
        <f t="shared" si="12"/>
        <v>209</v>
      </c>
      <c r="W48" s="44">
        <f t="shared" si="13"/>
        <v>0</v>
      </c>
      <c r="X48" s="41">
        <f t="shared" si="14"/>
        <v>639.36</v>
      </c>
      <c r="Y48" s="41">
        <f t="shared" si="15"/>
        <v>2008.24</v>
      </c>
      <c r="Z48" s="41"/>
      <c r="AA48" s="12" t="s">
        <v>26</v>
      </c>
      <c r="AB48" s="11">
        <f t="shared" ref="AB48:AH48" si="60">K48+R48</f>
        <v>68.76</v>
      </c>
      <c r="AC48" s="11">
        <f t="shared" si="60"/>
        <v>916.8</v>
      </c>
      <c r="AD48" s="11">
        <f t="shared" si="60"/>
        <v>566.48</v>
      </c>
      <c r="AE48" s="11">
        <f t="shared" si="60"/>
        <v>38.2</v>
      </c>
      <c r="AF48" s="11">
        <f t="shared" si="60"/>
        <v>418</v>
      </c>
      <c r="AG48" s="11">
        <f t="shared" si="60"/>
        <v>0</v>
      </c>
      <c r="AH48" s="11">
        <f t="shared" si="60"/>
        <v>2008.24</v>
      </c>
      <c r="AI48" s="12" t="s">
        <v>1135</v>
      </c>
    </row>
    <row r="49" s="9" customFormat="1" ht="16" customHeight="1" spans="1:35">
      <c r="A49" s="40">
        <f t="shared" si="0"/>
        <v>46</v>
      </c>
      <c r="B49" s="41" t="s">
        <v>1332</v>
      </c>
      <c r="C49" s="46" t="s">
        <v>210</v>
      </c>
      <c r="D49" s="47" t="s">
        <v>211</v>
      </c>
      <c r="E49" s="41">
        <v>3245.4</v>
      </c>
      <c r="F49" s="41">
        <f>VLOOKUP(C49,'[1]9月'!$B:$Q,16,0)</f>
        <v>3245.4</v>
      </c>
      <c r="G49" s="44">
        <v>5664.75</v>
      </c>
      <c r="H49" s="41">
        <v>3245.4</v>
      </c>
      <c r="I49" s="44">
        <v>3180</v>
      </c>
      <c r="J49" s="44"/>
      <c r="K49" s="52">
        <f t="shared" si="1"/>
        <v>58.4172</v>
      </c>
      <c r="L49" s="53">
        <f t="shared" si="2"/>
        <v>519.264</v>
      </c>
      <c r="M49" s="44">
        <f t="shared" si="3"/>
        <v>453.18</v>
      </c>
      <c r="N49" s="41">
        <f t="shared" si="4"/>
        <v>22.7178</v>
      </c>
      <c r="O49" s="44">
        <f t="shared" si="5"/>
        <v>159</v>
      </c>
      <c r="P49" s="44">
        <f t="shared" si="6"/>
        <v>0</v>
      </c>
      <c r="Q49" s="44">
        <f t="shared" si="7"/>
        <v>1212.579</v>
      </c>
      <c r="R49" s="41">
        <f t="shared" si="8"/>
        <v>0</v>
      </c>
      <c r="S49" s="41">
        <f t="shared" si="9"/>
        <v>259.63</v>
      </c>
      <c r="T49" s="44">
        <f t="shared" si="10"/>
        <v>113.3</v>
      </c>
      <c r="U49" s="41">
        <f t="shared" si="11"/>
        <v>9.74</v>
      </c>
      <c r="V49" s="44">
        <f t="shared" si="12"/>
        <v>159</v>
      </c>
      <c r="W49" s="44">
        <f t="shared" si="13"/>
        <v>0</v>
      </c>
      <c r="X49" s="41">
        <f t="shared" si="14"/>
        <v>541.67</v>
      </c>
      <c r="Y49" s="41">
        <f t="shared" si="15"/>
        <v>1754.249</v>
      </c>
      <c r="Z49" s="41"/>
      <c r="AA49" s="12" t="s">
        <v>26</v>
      </c>
      <c r="AB49" s="11">
        <f t="shared" ref="AB49:AH49" si="61">K49+R49</f>
        <v>58.4172</v>
      </c>
      <c r="AC49" s="11">
        <f t="shared" si="61"/>
        <v>778.894</v>
      </c>
      <c r="AD49" s="11">
        <f t="shared" si="61"/>
        <v>566.48</v>
      </c>
      <c r="AE49" s="11">
        <f t="shared" si="61"/>
        <v>32.4578</v>
      </c>
      <c r="AF49" s="11">
        <f t="shared" si="61"/>
        <v>318</v>
      </c>
      <c r="AG49" s="11">
        <f t="shared" si="61"/>
        <v>0</v>
      </c>
      <c r="AH49" s="11">
        <f t="shared" si="61"/>
        <v>1754.249</v>
      </c>
      <c r="AI49" s="12" t="s">
        <v>1135</v>
      </c>
    </row>
    <row r="50" s="9" customFormat="1" ht="16" customHeight="1" spans="1:35">
      <c r="A50" s="40">
        <f t="shared" si="0"/>
        <v>47</v>
      </c>
      <c r="B50" s="41" t="s">
        <v>1274</v>
      </c>
      <c r="C50" s="42" t="s">
        <v>213</v>
      </c>
      <c r="D50" s="41" t="s">
        <v>214</v>
      </c>
      <c r="E50" s="41">
        <v>3245.4</v>
      </c>
      <c r="F50" s="41">
        <f>VLOOKUP(C50,'[1]9月'!$B:$Q,16,0)</f>
        <v>3245.4</v>
      </c>
      <c r="G50" s="44">
        <v>5664.75</v>
      </c>
      <c r="H50" s="41">
        <v>3245.4</v>
      </c>
      <c r="I50" s="44">
        <v>3180</v>
      </c>
      <c r="J50" s="44"/>
      <c r="K50" s="52">
        <f t="shared" si="1"/>
        <v>58.4172</v>
      </c>
      <c r="L50" s="53">
        <f t="shared" si="2"/>
        <v>519.264</v>
      </c>
      <c r="M50" s="44">
        <f t="shared" si="3"/>
        <v>453.18</v>
      </c>
      <c r="N50" s="41">
        <f t="shared" si="4"/>
        <v>22.7178</v>
      </c>
      <c r="O50" s="44">
        <f t="shared" si="5"/>
        <v>159</v>
      </c>
      <c r="P50" s="44">
        <f t="shared" si="6"/>
        <v>0</v>
      </c>
      <c r="Q50" s="44">
        <f t="shared" si="7"/>
        <v>1212.579</v>
      </c>
      <c r="R50" s="41">
        <f t="shared" si="8"/>
        <v>0</v>
      </c>
      <c r="S50" s="41">
        <f t="shared" si="9"/>
        <v>259.63</v>
      </c>
      <c r="T50" s="44">
        <f t="shared" si="10"/>
        <v>113.3</v>
      </c>
      <c r="U50" s="41">
        <f t="shared" si="11"/>
        <v>9.74</v>
      </c>
      <c r="V50" s="44">
        <f t="shared" si="12"/>
        <v>159</v>
      </c>
      <c r="W50" s="44">
        <f t="shared" si="13"/>
        <v>0</v>
      </c>
      <c r="X50" s="41">
        <f t="shared" si="14"/>
        <v>541.67</v>
      </c>
      <c r="Y50" s="41">
        <f t="shared" si="15"/>
        <v>1754.249</v>
      </c>
      <c r="Z50" s="41"/>
      <c r="AA50" s="12" t="s">
        <v>10</v>
      </c>
      <c r="AB50" s="11">
        <f t="shared" ref="AB50:AH50" si="62">K50+R50</f>
        <v>58.4172</v>
      </c>
      <c r="AC50" s="11">
        <f t="shared" si="62"/>
        <v>778.894</v>
      </c>
      <c r="AD50" s="11">
        <f t="shared" si="62"/>
        <v>566.48</v>
      </c>
      <c r="AE50" s="11">
        <f t="shared" si="62"/>
        <v>32.4578</v>
      </c>
      <c r="AF50" s="11">
        <f t="shared" si="62"/>
        <v>318</v>
      </c>
      <c r="AG50" s="11">
        <f t="shared" si="62"/>
        <v>0</v>
      </c>
      <c r="AH50" s="11">
        <f t="shared" si="62"/>
        <v>1754.249</v>
      </c>
      <c r="AI50" s="12" t="s">
        <v>1134</v>
      </c>
    </row>
    <row r="51" s="9" customFormat="1" ht="16" customHeight="1" spans="1:35">
      <c r="A51" s="40">
        <f t="shared" si="0"/>
        <v>48</v>
      </c>
      <c r="B51" s="41" t="s">
        <v>98</v>
      </c>
      <c r="C51" s="42" t="s">
        <v>215</v>
      </c>
      <c r="D51" s="41" t="s">
        <v>216</v>
      </c>
      <c r="E51" s="41">
        <v>3245.4</v>
      </c>
      <c r="F51" s="41">
        <f>VLOOKUP(C51,'[1]9月'!$B:$Q,16,0)</f>
        <v>3245.4</v>
      </c>
      <c r="G51" s="44">
        <v>5664.75</v>
      </c>
      <c r="H51" s="41">
        <v>3245.4</v>
      </c>
      <c r="I51" s="44">
        <v>4180</v>
      </c>
      <c r="J51" s="44"/>
      <c r="K51" s="52">
        <f t="shared" si="1"/>
        <v>58.4172</v>
      </c>
      <c r="L51" s="53">
        <f t="shared" si="2"/>
        <v>519.264</v>
      </c>
      <c r="M51" s="44">
        <f t="shared" si="3"/>
        <v>453.18</v>
      </c>
      <c r="N51" s="41">
        <f t="shared" si="4"/>
        <v>22.7178</v>
      </c>
      <c r="O51" s="44">
        <f t="shared" si="5"/>
        <v>209</v>
      </c>
      <c r="P51" s="44">
        <f t="shared" si="6"/>
        <v>0</v>
      </c>
      <c r="Q51" s="44">
        <f t="shared" si="7"/>
        <v>1262.579</v>
      </c>
      <c r="R51" s="41">
        <f t="shared" si="8"/>
        <v>0</v>
      </c>
      <c r="S51" s="41">
        <f t="shared" si="9"/>
        <v>259.63</v>
      </c>
      <c r="T51" s="44">
        <f t="shared" si="10"/>
        <v>113.3</v>
      </c>
      <c r="U51" s="41">
        <f t="shared" si="11"/>
        <v>9.74</v>
      </c>
      <c r="V51" s="44">
        <f t="shared" si="12"/>
        <v>209</v>
      </c>
      <c r="W51" s="44">
        <f t="shared" si="13"/>
        <v>0</v>
      </c>
      <c r="X51" s="41">
        <f t="shared" si="14"/>
        <v>591.67</v>
      </c>
      <c r="Y51" s="41">
        <f t="shared" si="15"/>
        <v>1854.249</v>
      </c>
      <c r="Z51" s="41"/>
      <c r="AA51" s="12" t="s">
        <v>26</v>
      </c>
      <c r="AB51" s="11">
        <f t="shared" ref="AB51:AH51" si="63">K51+R51</f>
        <v>58.4172</v>
      </c>
      <c r="AC51" s="11">
        <f t="shared" si="63"/>
        <v>778.894</v>
      </c>
      <c r="AD51" s="11">
        <f t="shared" si="63"/>
        <v>566.48</v>
      </c>
      <c r="AE51" s="11">
        <f t="shared" si="63"/>
        <v>32.4578</v>
      </c>
      <c r="AF51" s="11">
        <f t="shared" si="63"/>
        <v>418</v>
      </c>
      <c r="AG51" s="11">
        <f t="shared" si="63"/>
        <v>0</v>
      </c>
      <c r="AH51" s="11">
        <f t="shared" si="63"/>
        <v>1854.249</v>
      </c>
      <c r="AI51" s="12" t="s">
        <v>1135</v>
      </c>
    </row>
    <row r="52" s="9" customFormat="1" ht="16" customHeight="1" spans="1:35">
      <c r="A52" s="40">
        <f t="shared" si="0"/>
        <v>49</v>
      </c>
      <c r="B52" s="41" t="s">
        <v>1334</v>
      </c>
      <c r="C52" s="42" t="s">
        <v>218</v>
      </c>
      <c r="D52" s="41" t="s">
        <v>219</v>
      </c>
      <c r="E52" s="41">
        <v>3245.4</v>
      </c>
      <c r="F52" s="41">
        <f>VLOOKUP(C52,'[1]9月'!$B:$Q,16,0)</f>
        <v>3245.4</v>
      </c>
      <c r="G52" s="44">
        <v>5664.75</v>
      </c>
      <c r="H52" s="41">
        <v>3245.4</v>
      </c>
      <c r="I52" s="44">
        <v>3180</v>
      </c>
      <c r="J52" s="44"/>
      <c r="K52" s="52">
        <f t="shared" si="1"/>
        <v>58.4172</v>
      </c>
      <c r="L52" s="53">
        <f t="shared" si="2"/>
        <v>519.264</v>
      </c>
      <c r="M52" s="44">
        <f t="shared" si="3"/>
        <v>453.18</v>
      </c>
      <c r="N52" s="41">
        <f t="shared" si="4"/>
        <v>22.7178</v>
      </c>
      <c r="O52" s="44">
        <f t="shared" si="5"/>
        <v>159</v>
      </c>
      <c r="P52" s="44">
        <f t="shared" si="6"/>
        <v>0</v>
      </c>
      <c r="Q52" s="44">
        <f t="shared" si="7"/>
        <v>1212.579</v>
      </c>
      <c r="R52" s="41">
        <f t="shared" si="8"/>
        <v>0</v>
      </c>
      <c r="S52" s="41">
        <f t="shared" si="9"/>
        <v>259.63</v>
      </c>
      <c r="T52" s="44">
        <f t="shared" si="10"/>
        <v>113.3</v>
      </c>
      <c r="U52" s="41">
        <f t="shared" si="11"/>
        <v>9.74</v>
      </c>
      <c r="V52" s="44">
        <f t="shared" si="12"/>
        <v>159</v>
      </c>
      <c r="W52" s="44">
        <f t="shared" si="13"/>
        <v>0</v>
      </c>
      <c r="X52" s="41">
        <f t="shared" si="14"/>
        <v>541.67</v>
      </c>
      <c r="Y52" s="41">
        <f t="shared" si="15"/>
        <v>1754.249</v>
      </c>
      <c r="Z52" s="41"/>
      <c r="AA52" s="12" t="s">
        <v>35</v>
      </c>
      <c r="AB52" s="11">
        <f t="shared" ref="AB52:AH52" si="64">K52+R52</f>
        <v>58.4172</v>
      </c>
      <c r="AC52" s="11">
        <f t="shared" si="64"/>
        <v>778.894</v>
      </c>
      <c r="AD52" s="11">
        <f t="shared" si="64"/>
        <v>566.48</v>
      </c>
      <c r="AE52" s="11">
        <f t="shared" si="64"/>
        <v>32.4578</v>
      </c>
      <c r="AF52" s="11">
        <f t="shared" si="64"/>
        <v>318</v>
      </c>
      <c r="AG52" s="11">
        <f t="shared" si="64"/>
        <v>0</v>
      </c>
      <c r="AH52" s="11">
        <f t="shared" si="64"/>
        <v>1754.249</v>
      </c>
      <c r="AI52" s="12" t="s">
        <v>1139</v>
      </c>
    </row>
    <row r="53" s="9" customFormat="1" ht="16" customHeight="1" spans="1:35">
      <c r="A53" s="40">
        <f t="shared" si="0"/>
        <v>50</v>
      </c>
      <c r="B53" s="41" t="s">
        <v>1334</v>
      </c>
      <c r="C53" s="42" t="s">
        <v>220</v>
      </c>
      <c r="D53" s="41" t="s">
        <v>221</v>
      </c>
      <c r="E53" s="41">
        <v>3245.4</v>
      </c>
      <c r="F53" s="41">
        <f>VLOOKUP(C53,'[1]9月'!$B:$Q,16,0)</f>
        <v>3245.4</v>
      </c>
      <c r="G53" s="44">
        <v>5664.75</v>
      </c>
      <c r="H53" s="41">
        <v>3245.4</v>
      </c>
      <c r="I53" s="44">
        <v>2544</v>
      </c>
      <c r="J53" s="44"/>
      <c r="K53" s="52">
        <f t="shared" si="1"/>
        <v>58.4172</v>
      </c>
      <c r="L53" s="53">
        <f t="shared" si="2"/>
        <v>519.264</v>
      </c>
      <c r="M53" s="44">
        <f t="shared" si="3"/>
        <v>453.18</v>
      </c>
      <c r="N53" s="41">
        <f t="shared" si="4"/>
        <v>22.7178</v>
      </c>
      <c r="O53" s="44">
        <f t="shared" si="5"/>
        <v>127.2</v>
      </c>
      <c r="P53" s="44">
        <f t="shared" si="6"/>
        <v>0</v>
      </c>
      <c r="Q53" s="44">
        <f t="shared" si="7"/>
        <v>1180.779</v>
      </c>
      <c r="R53" s="41">
        <f t="shared" si="8"/>
        <v>0</v>
      </c>
      <c r="S53" s="41">
        <f t="shared" si="9"/>
        <v>259.63</v>
      </c>
      <c r="T53" s="44">
        <f t="shared" si="10"/>
        <v>113.3</v>
      </c>
      <c r="U53" s="41">
        <f t="shared" si="11"/>
        <v>9.74</v>
      </c>
      <c r="V53" s="44">
        <f t="shared" si="12"/>
        <v>127.2</v>
      </c>
      <c r="W53" s="44">
        <f t="shared" si="13"/>
        <v>0</v>
      </c>
      <c r="X53" s="41">
        <f t="shared" si="14"/>
        <v>509.87</v>
      </c>
      <c r="Y53" s="41">
        <f t="shared" si="15"/>
        <v>1690.649</v>
      </c>
      <c r="Z53" s="41"/>
      <c r="AA53" s="12" t="s">
        <v>32</v>
      </c>
      <c r="AB53" s="11">
        <f t="shared" ref="AB53:AH53" si="65">K53+R53</f>
        <v>58.4172</v>
      </c>
      <c r="AC53" s="11">
        <f t="shared" si="65"/>
        <v>778.894</v>
      </c>
      <c r="AD53" s="11">
        <f t="shared" si="65"/>
        <v>566.48</v>
      </c>
      <c r="AE53" s="11">
        <f t="shared" si="65"/>
        <v>32.4578</v>
      </c>
      <c r="AF53" s="11">
        <f t="shared" si="65"/>
        <v>254.4</v>
      </c>
      <c r="AG53" s="11">
        <f t="shared" si="65"/>
        <v>0</v>
      </c>
      <c r="AH53" s="11">
        <f t="shared" si="65"/>
        <v>1690.649</v>
      </c>
      <c r="AI53" s="12" t="s">
        <v>1139</v>
      </c>
    </row>
    <row r="54" s="9" customFormat="1" ht="16" customHeight="1" spans="1:35">
      <c r="A54" s="40">
        <f t="shared" si="0"/>
        <v>51</v>
      </c>
      <c r="B54" s="41" t="s">
        <v>1334</v>
      </c>
      <c r="C54" s="42" t="s">
        <v>222</v>
      </c>
      <c r="D54" s="41" t="s">
        <v>223</v>
      </c>
      <c r="E54" s="41">
        <v>3245.4</v>
      </c>
      <c r="F54" s="41">
        <f>VLOOKUP(C54,'[1]9月'!$B:$Q,16,0)</f>
        <v>3245.4</v>
      </c>
      <c r="G54" s="44">
        <v>5664.75</v>
      </c>
      <c r="H54" s="41">
        <v>3245.4</v>
      </c>
      <c r="I54" s="44">
        <v>3180</v>
      </c>
      <c r="J54" s="44"/>
      <c r="K54" s="52">
        <f t="shared" si="1"/>
        <v>58.4172</v>
      </c>
      <c r="L54" s="53">
        <f t="shared" si="2"/>
        <v>519.264</v>
      </c>
      <c r="M54" s="44">
        <f t="shared" si="3"/>
        <v>453.18</v>
      </c>
      <c r="N54" s="41">
        <f t="shared" si="4"/>
        <v>22.7178</v>
      </c>
      <c r="O54" s="44">
        <f t="shared" si="5"/>
        <v>159</v>
      </c>
      <c r="P54" s="44">
        <f t="shared" si="6"/>
        <v>0</v>
      </c>
      <c r="Q54" s="44">
        <f t="shared" si="7"/>
        <v>1212.579</v>
      </c>
      <c r="R54" s="41">
        <f t="shared" si="8"/>
        <v>0</v>
      </c>
      <c r="S54" s="41">
        <f t="shared" si="9"/>
        <v>259.63</v>
      </c>
      <c r="T54" s="44">
        <f t="shared" si="10"/>
        <v>113.3</v>
      </c>
      <c r="U54" s="41">
        <f t="shared" si="11"/>
        <v>9.74</v>
      </c>
      <c r="V54" s="44">
        <f t="shared" si="12"/>
        <v>159</v>
      </c>
      <c r="W54" s="44">
        <f t="shared" si="13"/>
        <v>0</v>
      </c>
      <c r="X54" s="41">
        <f t="shared" si="14"/>
        <v>541.67</v>
      </c>
      <c r="Y54" s="41">
        <f t="shared" si="15"/>
        <v>1754.249</v>
      </c>
      <c r="Z54" s="41"/>
      <c r="AA54" s="12" t="s">
        <v>30</v>
      </c>
      <c r="AB54" s="11">
        <f t="shared" ref="AB54:AH54" si="66">K54+R54</f>
        <v>58.4172</v>
      </c>
      <c r="AC54" s="11">
        <f t="shared" si="66"/>
        <v>778.894</v>
      </c>
      <c r="AD54" s="11">
        <f t="shared" si="66"/>
        <v>566.48</v>
      </c>
      <c r="AE54" s="11">
        <f t="shared" si="66"/>
        <v>32.4578</v>
      </c>
      <c r="AF54" s="11">
        <f t="shared" si="66"/>
        <v>318</v>
      </c>
      <c r="AG54" s="11">
        <f t="shared" si="66"/>
        <v>0</v>
      </c>
      <c r="AH54" s="11">
        <f t="shared" si="66"/>
        <v>1754.249</v>
      </c>
      <c r="AI54" s="12" t="s">
        <v>1139</v>
      </c>
    </row>
    <row r="55" s="9" customFormat="1" ht="16" customHeight="1" spans="1:35">
      <c r="A55" s="40">
        <f t="shared" si="0"/>
        <v>52</v>
      </c>
      <c r="B55" s="41" t="s">
        <v>1334</v>
      </c>
      <c r="C55" s="42" t="s">
        <v>224</v>
      </c>
      <c r="D55" s="41" t="s">
        <v>225</v>
      </c>
      <c r="E55" s="41">
        <v>3245.4</v>
      </c>
      <c r="F55" s="41">
        <f>VLOOKUP(C55,'[1]9月'!$B:$Q,16,0)</f>
        <v>3245.4</v>
      </c>
      <c r="G55" s="44">
        <v>5664.75</v>
      </c>
      <c r="H55" s="41">
        <v>3245.4</v>
      </c>
      <c r="I55" s="44">
        <v>3180</v>
      </c>
      <c r="J55" s="44"/>
      <c r="K55" s="52">
        <f t="shared" si="1"/>
        <v>58.4172</v>
      </c>
      <c r="L55" s="53">
        <f t="shared" si="2"/>
        <v>519.264</v>
      </c>
      <c r="M55" s="44">
        <f t="shared" si="3"/>
        <v>453.18</v>
      </c>
      <c r="N55" s="41">
        <f t="shared" si="4"/>
        <v>22.7178</v>
      </c>
      <c r="O55" s="44">
        <f t="shared" si="5"/>
        <v>159</v>
      </c>
      <c r="P55" s="44">
        <f t="shared" si="6"/>
        <v>0</v>
      </c>
      <c r="Q55" s="44">
        <f t="shared" si="7"/>
        <v>1212.579</v>
      </c>
      <c r="R55" s="41">
        <f t="shared" si="8"/>
        <v>0</v>
      </c>
      <c r="S55" s="41">
        <f t="shared" si="9"/>
        <v>259.63</v>
      </c>
      <c r="T55" s="44">
        <f t="shared" si="10"/>
        <v>113.3</v>
      </c>
      <c r="U55" s="41">
        <f t="shared" si="11"/>
        <v>9.74</v>
      </c>
      <c r="V55" s="44">
        <f t="shared" si="12"/>
        <v>159</v>
      </c>
      <c r="W55" s="44">
        <f t="shared" si="13"/>
        <v>0</v>
      </c>
      <c r="X55" s="41">
        <f t="shared" si="14"/>
        <v>541.67</v>
      </c>
      <c r="Y55" s="41">
        <f t="shared" si="15"/>
        <v>1754.249</v>
      </c>
      <c r="Z55" s="41"/>
      <c r="AA55" s="12" t="s">
        <v>61</v>
      </c>
      <c r="AB55" s="11">
        <f t="shared" ref="AB55:AH55" si="67">K55+R55</f>
        <v>58.4172</v>
      </c>
      <c r="AC55" s="11">
        <f t="shared" si="67"/>
        <v>778.894</v>
      </c>
      <c r="AD55" s="11">
        <f t="shared" si="67"/>
        <v>566.48</v>
      </c>
      <c r="AE55" s="11">
        <f t="shared" si="67"/>
        <v>32.4578</v>
      </c>
      <c r="AF55" s="11">
        <f t="shared" si="67"/>
        <v>318</v>
      </c>
      <c r="AG55" s="11">
        <f t="shared" si="67"/>
        <v>0</v>
      </c>
      <c r="AH55" s="11">
        <f t="shared" si="67"/>
        <v>1754.249</v>
      </c>
      <c r="AI55" s="12" t="s">
        <v>1139</v>
      </c>
    </row>
    <row r="56" s="9" customFormat="1" ht="16" customHeight="1" spans="1:35">
      <c r="A56" s="40">
        <f t="shared" si="0"/>
        <v>53</v>
      </c>
      <c r="B56" s="41" t="s">
        <v>1334</v>
      </c>
      <c r="C56" s="42" t="s">
        <v>226</v>
      </c>
      <c r="D56" s="41" t="s">
        <v>227</v>
      </c>
      <c r="E56" s="41">
        <v>3245.4</v>
      </c>
      <c r="F56" s="41">
        <f>VLOOKUP(C56,'[1]9月'!$B:$Q,16,0)</f>
        <v>3245.4</v>
      </c>
      <c r="G56" s="44">
        <v>5664.75</v>
      </c>
      <c r="H56" s="41">
        <v>3245.4</v>
      </c>
      <c r="I56" s="44">
        <v>3180</v>
      </c>
      <c r="J56" s="44"/>
      <c r="K56" s="52">
        <f t="shared" si="1"/>
        <v>58.4172</v>
      </c>
      <c r="L56" s="53">
        <f t="shared" si="2"/>
        <v>519.264</v>
      </c>
      <c r="M56" s="44">
        <f t="shared" si="3"/>
        <v>453.18</v>
      </c>
      <c r="N56" s="41">
        <f t="shared" si="4"/>
        <v>22.7178</v>
      </c>
      <c r="O56" s="44">
        <f t="shared" si="5"/>
        <v>159</v>
      </c>
      <c r="P56" s="44">
        <f t="shared" si="6"/>
        <v>0</v>
      </c>
      <c r="Q56" s="44">
        <f t="shared" si="7"/>
        <v>1212.579</v>
      </c>
      <c r="R56" s="41">
        <f t="shared" si="8"/>
        <v>0</v>
      </c>
      <c r="S56" s="41">
        <f t="shared" si="9"/>
        <v>259.63</v>
      </c>
      <c r="T56" s="44">
        <f t="shared" si="10"/>
        <v>113.3</v>
      </c>
      <c r="U56" s="41">
        <f t="shared" si="11"/>
        <v>9.74</v>
      </c>
      <c r="V56" s="44">
        <f t="shared" si="12"/>
        <v>159</v>
      </c>
      <c r="W56" s="44">
        <f t="shared" si="13"/>
        <v>0</v>
      </c>
      <c r="X56" s="41">
        <f t="shared" si="14"/>
        <v>541.67</v>
      </c>
      <c r="Y56" s="41">
        <f t="shared" si="15"/>
        <v>1754.249</v>
      </c>
      <c r="Z56" s="41"/>
      <c r="AA56" s="12" t="s">
        <v>35</v>
      </c>
      <c r="AB56" s="11">
        <f t="shared" ref="AB56:AH56" si="68">K56+R56</f>
        <v>58.4172</v>
      </c>
      <c r="AC56" s="11">
        <f t="shared" si="68"/>
        <v>778.894</v>
      </c>
      <c r="AD56" s="11">
        <f t="shared" si="68"/>
        <v>566.48</v>
      </c>
      <c r="AE56" s="11">
        <f t="shared" si="68"/>
        <v>32.4578</v>
      </c>
      <c r="AF56" s="11">
        <f t="shared" si="68"/>
        <v>318</v>
      </c>
      <c r="AG56" s="11">
        <f t="shared" si="68"/>
        <v>0</v>
      </c>
      <c r="AH56" s="11">
        <f t="shared" si="68"/>
        <v>1754.249</v>
      </c>
      <c r="AI56" s="12" t="s">
        <v>1139</v>
      </c>
    </row>
    <row r="57" s="9" customFormat="1" ht="16" customHeight="1" spans="1:35">
      <c r="A57" s="40">
        <f t="shared" si="0"/>
        <v>54</v>
      </c>
      <c r="B57" s="41" t="s">
        <v>1274</v>
      </c>
      <c r="C57" s="42" t="s">
        <v>228</v>
      </c>
      <c r="D57" s="41" t="s">
        <v>229</v>
      </c>
      <c r="E57" s="41">
        <v>3820</v>
      </c>
      <c r="F57" s="41">
        <f>VLOOKUP(C57,'[1]9月'!$B:$Q,16,0)</f>
        <v>3820</v>
      </c>
      <c r="G57" s="44">
        <v>5664.75</v>
      </c>
      <c r="H57" s="41">
        <v>3820</v>
      </c>
      <c r="I57" s="44">
        <v>4180</v>
      </c>
      <c r="J57" s="44"/>
      <c r="K57" s="52">
        <f t="shared" si="1"/>
        <v>68.76</v>
      </c>
      <c r="L57" s="53">
        <f t="shared" si="2"/>
        <v>611.2</v>
      </c>
      <c r="M57" s="44">
        <f t="shared" si="3"/>
        <v>453.18</v>
      </c>
      <c r="N57" s="41">
        <f t="shared" si="4"/>
        <v>26.74</v>
      </c>
      <c r="O57" s="44">
        <f t="shared" si="5"/>
        <v>209</v>
      </c>
      <c r="P57" s="44">
        <f t="shared" si="6"/>
        <v>0</v>
      </c>
      <c r="Q57" s="44">
        <f t="shared" si="7"/>
        <v>1368.88</v>
      </c>
      <c r="R57" s="41">
        <f t="shared" si="8"/>
        <v>0</v>
      </c>
      <c r="S57" s="41">
        <f t="shared" si="9"/>
        <v>305.6</v>
      </c>
      <c r="T57" s="44">
        <f t="shared" si="10"/>
        <v>113.3</v>
      </c>
      <c r="U57" s="41">
        <f t="shared" si="11"/>
        <v>11.46</v>
      </c>
      <c r="V57" s="44">
        <f t="shared" si="12"/>
        <v>209</v>
      </c>
      <c r="W57" s="44">
        <f t="shared" si="13"/>
        <v>0</v>
      </c>
      <c r="X57" s="41">
        <f t="shared" si="14"/>
        <v>639.36</v>
      </c>
      <c r="Y57" s="41">
        <f t="shared" si="15"/>
        <v>2008.24</v>
      </c>
      <c r="Z57" s="41"/>
      <c r="AA57" s="12" t="s">
        <v>10</v>
      </c>
      <c r="AB57" s="11">
        <f t="shared" ref="AB57:AH57" si="69">K57+R57</f>
        <v>68.76</v>
      </c>
      <c r="AC57" s="11">
        <f t="shared" si="69"/>
        <v>916.8</v>
      </c>
      <c r="AD57" s="11">
        <f t="shared" si="69"/>
        <v>566.48</v>
      </c>
      <c r="AE57" s="11">
        <f t="shared" si="69"/>
        <v>38.2</v>
      </c>
      <c r="AF57" s="11">
        <f t="shared" si="69"/>
        <v>418</v>
      </c>
      <c r="AG57" s="11">
        <f t="shared" si="69"/>
        <v>0</v>
      </c>
      <c r="AH57" s="11">
        <f t="shared" si="69"/>
        <v>2008.24</v>
      </c>
      <c r="AI57" s="12" t="s">
        <v>1134</v>
      </c>
    </row>
    <row r="58" s="9" customFormat="1" ht="16" customHeight="1" spans="1:35">
      <c r="A58" s="40">
        <f t="shared" si="0"/>
        <v>55</v>
      </c>
      <c r="B58" s="41" t="s">
        <v>1274</v>
      </c>
      <c r="C58" s="42" t="s">
        <v>232</v>
      </c>
      <c r="D58" s="41" t="s">
        <v>233</v>
      </c>
      <c r="E58" s="41">
        <v>3245.4</v>
      </c>
      <c r="F58" s="41">
        <f>VLOOKUP(C58,'[1]9月'!$B:$Q,16,0)</f>
        <v>3245.4</v>
      </c>
      <c r="G58" s="44">
        <v>5664.75</v>
      </c>
      <c r="H58" s="41">
        <v>3245.4</v>
      </c>
      <c r="I58" s="44">
        <v>3180</v>
      </c>
      <c r="J58" s="44"/>
      <c r="K58" s="52">
        <f t="shared" si="1"/>
        <v>58.4172</v>
      </c>
      <c r="L58" s="53">
        <f t="shared" si="2"/>
        <v>519.264</v>
      </c>
      <c r="M58" s="44">
        <f t="shared" si="3"/>
        <v>453.18</v>
      </c>
      <c r="N58" s="41">
        <f t="shared" si="4"/>
        <v>22.7178</v>
      </c>
      <c r="O58" s="44">
        <f t="shared" si="5"/>
        <v>159</v>
      </c>
      <c r="P58" s="44">
        <f t="shared" si="6"/>
        <v>0</v>
      </c>
      <c r="Q58" s="44">
        <f t="shared" si="7"/>
        <v>1212.579</v>
      </c>
      <c r="R58" s="41">
        <f t="shared" si="8"/>
        <v>0</v>
      </c>
      <c r="S58" s="41">
        <f t="shared" si="9"/>
        <v>259.63</v>
      </c>
      <c r="T58" s="44">
        <f t="shared" si="10"/>
        <v>113.3</v>
      </c>
      <c r="U58" s="41">
        <f t="shared" si="11"/>
        <v>9.74</v>
      </c>
      <c r="V58" s="44">
        <f t="shared" si="12"/>
        <v>159</v>
      </c>
      <c r="W58" s="44">
        <f t="shared" si="13"/>
        <v>0</v>
      </c>
      <c r="X58" s="41">
        <f t="shared" si="14"/>
        <v>541.67</v>
      </c>
      <c r="Y58" s="41">
        <f t="shared" si="15"/>
        <v>1754.249</v>
      </c>
      <c r="Z58" s="41"/>
      <c r="AA58" s="12" t="s">
        <v>10</v>
      </c>
      <c r="AB58" s="11">
        <f t="shared" ref="AB58:AH58" si="70">K58+R58</f>
        <v>58.4172</v>
      </c>
      <c r="AC58" s="11">
        <f t="shared" si="70"/>
        <v>778.894</v>
      </c>
      <c r="AD58" s="11">
        <f t="shared" si="70"/>
        <v>566.48</v>
      </c>
      <c r="AE58" s="11">
        <f t="shared" si="70"/>
        <v>32.4578</v>
      </c>
      <c r="AF58" s="11">
        <f t="shared" si="70"/>
        <v>318</v>
      </c>
      <c r="AG58" s="11">
        <f t="shared" si="70"/>
        <v>0</v>
      </c>
      <c r="AH58" s="11">
        <f t="shared" si="70"/>
        <v>1754.249</v>
      </c>
      <c r="AI58" s="12" t="s">
        <v>1134</v>
      </c>
    </row>
    <row r="59" s="9" customFormat="1" ht="16" customHeight="1" spans="1:35">
      <c r="A59" s="40">
        <f t="shared" si="0"/>
        <v>56</v>
      </c>
      <c r="B59" s="41" t="s">
        <v>164</v>
      </c>
      <c r="C59" s="42" t="s">
        <v>236</v>
      </c>
      <c r="D59" s="41" t="s">
        <v>237</v>
      </c>
      <c r="E59" s="41">
        <v>3820</v>
      </c>
      <c r="F59" s="41">
        <f>VLOOKUP(C59,'[1]9月'!$B:$Q,16,0)</f>
        <v>3820</v>
      </c>
      <c r="G59" s="44">
        <v>5664.75</v>
      </c>
      <c r="H59" s="41">
        <v>3820</v>
      </c>
      <c r="I59" s="44">
        <v>3180</v>
      </c>
      <c r="J59" s="44"/>
      <c r="K59" s="52">
        <f t="shared" si="1"/>
        <v>68.76</v>
      </c>
      <c r="L59" s="53">
        <f t="shared" si="2"/>
        <v>611.2</v>
      </c>
      <c r="M59" s="44">
        <f t="shared" si="3"/>
        <v>453.18</v>
      </c>
      <c r="N59" s="41">
        <f t="shared" si="4"/>
        <v>26.74</v>
      </c>
      <c r="O59" s="44">
        <f t="shared" si="5"/>
        <v>159</v>
      </c>
      <c r="P59" s="44">
        <f t="shared" si="6"/>
        <v>0</v>
      </c>
      <c r="Q59" s="44">
        <f t="shared" si="7"/>
        <v>1318.88</v>
      </c>
      <c r="R59" s="41">
        <f t="shared" si="8"/>
        <v>0</v>
      </c>
      <c r="S59" s="41">
        <f t="shared" si="9"/>
        <v>305.6</v>
      </c>
      <c r="T59" s="44">
        <f t="shared" si="10"/>
        <v>113.3</v>
      </c>
      <c r="U59" s="41">
        <f t="shared" si="11"/>
        <v>11.46</v>
      </c>
      <c r="V59" s="44">
        <f t="shared" si="12"/>
        <v>159</v>
      </c>
      <c r="W59" s="44">
        <f t="shared" si="13"/>
        <v>0</v>
      </c>
      <c r="X59" s="41">
        <f t="shared" si="14"/>
        <v>589.36</v>
      </c>
      <c r="Y59" s="41">
        <f t="shared" si="15"/>
        <v>1908.24</v>
      </c>
      <c r="Z59" s="41"/>
      <c r="AA59" s="12" t="s">
        <v>25</v>
      </c>
      <c r="AB59" s="11">
        <f t="shared" ref="AB59:AH59" si="71">K59+R59</f>
        <v>68.76</v>
      </c>
      <c r="AC59" s="11">
        <f t="shared" si="71"/>
        <v>916.8</v>
      </c>
      <c r="AD59" s="11">
        <f t="shared" si="71"/>
        <v>566.48</v>
      </c>
      <c r="AE59" s="11">
        <f t="shared" si="71"/>
        <v>38.2</v>
      </c>
      <c r="AF59" s="11">
        <f t="shared" si="71"/>
        <v>318</v>
      </c>
      <c r="AG59" s="11">
        <f t="shared" si="71"/>
        <v>0</v>
      </c>
      <c r="AH59" s="11">
        <f t="shared" si="71"/>
        <v>1908.24</v>
      </c>
      <c r="AI59" s="12" t="s">
        <v>1137</v>
      </c>
    </row>
    <row r="60" s="9" customFormat="1" ht="16" customHeight="1" spans="1:35">
      <c r="A60" s="40">
        <f t="shared" si="0"/>
        <v>57</v>
      </c>
      <c r="B60" s="41" t="s">
        <v>1089</v>
      </c>
      <c r="C60" s="42" t="s">
        <v>239</v>
      </c>
      <c r="D60" s="41" t="s">
        <v>240</v>
      </c>
      <c r="E60" s="41">
        <v>3245.4</v>
      </c>
      <c r="F60" s="41">
        <f>VLOOKUP(C60,'[1]9月'!$B:$Q,16,0)</f>
        <v>3245.4</v>
      </c>
      <c r="G60" s="44">
        <v>5664.75</v>
      </c>
      <c r="H60" s="41">
        <v>3245.4</v>
      </c>
      <c r="I60" s="44">
        <v>3180</v>
      </c>
      <c r="J60" s="44"/>
      <c r="K60" s="52">
        <f t="shared" si="1"/>
        <v>58.4172</v>
      </c>
      <c r="L60" s="53">
        <f t="shared" si="2"/>
        <v>519.264</v>
      </c>
      <c r="M60" s="44">
        <f t="shared" si="3"/>
        <v>453.18</v>
      </c>
      <c r="N60" s="41">
        <f t="shared" si="4"/>
        <v>22.7178</v>
      </c>
      <c r="O60" s="44">
        <f t="shared" si="5"/>
        <v>159</v>
      </c>
      <c r="P60" s="44">
        <f t="shared" si="6"/>
        <v>0</v>
      </c>
      <c r="Q60" s="44">
        <f t="shared" si="7"/>
        <v>1212.579</v>
      </c>
      <c r="R60" s="41">
        <f t="shared" si="8"/>
        <v>0</v>
      </c>
      <c r="S60" s="41">
        <f t="shared" si="9"/>
        <v>259.63</v>
      </c>
      <c r="T60" s="44">
        <f t="shared" si="10"/>
        <v>113.3</v>
      </c>
      <c r="U60" s="41">
        <f t="shared" si="11"/>
        <v>9.74</v>
      </c>
      <c r="V60" s="44">
        <f t="shared" si="12"/>
        <v>159</v>
      </c>
      <c r="W60" s="44">
        <f t="shared" si="13"/>
        <v>0</v>
      </c>
      <c r="X60" s="41">
        <f t="shared" si="14"/>
        <v>541.67</v>
      </c>
      <c r="Y60" s="41">
        <f t="shared" si="15"/>
        <v>1754.249</v>
      </c>
      <c r="Z60" s="41"/>
      <c r="AA60" s="12" t="s">
        <v>35</v>
      </c>
      <c r="AB60" s="11">
        <f t="shared" ref="AB60:AH60" si="72">K60+R60</f>
        <v>58.4172</v>
      </c>
      <c r="AC60" s="11">
        <f t="shared" si="72"/>
        <v>778.894</v>
      </c>
      <c r="AD60" s="11">
        <f t="shared" si="72"/>
        <v>566.48</v>
      </c>
      <c r="AE60" s="11">
        <f t="shared" si="72"/>
        <v>32.4578</v>
      </c>
      <c r="AF60" s="11">
        <f t="shared" si="72"/>
        <v>318</v>
      </c>
      <c r="AG60" s="11">
        <f t="shared" si="72"/>
        <v>0</v>
      </c>
      <c r="AH60" s="11">
        <f t="shared" si="72"/>
        <v>1754.249</v>
      </c>
      <c r="AI60" s="12" t="s">
        <v>1139</v>
      </c>
    </row>
    <row r="61" s="9" customFormat="1" ht="16" customHeight="1" spans="1:35">
      <c r="A61" s="40">
        <f t="shared" si="0"/>
        <v>58</v>
      </c>
      <c r="B61" s="41" t="s">
        <v>164</v>
      </c>
      <c r="C61" s="42" t="s">
        <v>241</v>
      </c>
      <c r="D61" s="41" t="s">
        <v>242</v>
      </c>
      <c r="E61" s="41">
        <v>3245.4</v>
      </c>
      <c r="F61" s="41">
        <f>VLOOKUP(C61,'[1]9月'!$B:$Q,16,0)</f>
        <v>3245.4</v>
      </c>
      <c r="G61" s="44">
        <v>5664.75</v>
      </c>
      <c r="H61" s="41">
        <v>3245.4</v>
      </c>
      <c r="I61" s="44">
        <v>1790</v>
      </c>
      <c r="J61" s="44"/>
      <c r="K61" s="52">
        <f t="shared" si="1"/>
        <v>58.4172</v>
      </c>
      <c r="L61" s="53">
        <f t="shared" si="2"/>
        <v>519.264</v>
      </c>
      <c r="M61" s="44">
        <f t="shared" si="3"/>
        <v>453.18</v>
      </c>
      <c r="N61" s="41">
        <f t="shared" si="4"/>
        <v>22.7178</v>
      </c>
      <c r="O61" s="44">
        <f t="shared" si="5"/>
        <v>89.5</v>
      </c>
      <c r="P61" s="44">
        <f t="shared" si="6"/>
        <v>0</v>
      </c>
      <c r="Q61" s="44">
        <f t="shared" si="7"/>
        <v>1143.079</v>
      </c>
      <c r="R61" s="41">
        <f t="shared" si="8"/>
        <v>0</v>
      </c>
      <c r="S61" s="41">
        <f t="shared" si="9"/>
        <v>259.63</v>
      </c>
      <c r="T61" s="44">
        <f t="shared" si="10"/>
        <v>113.3</v>
      </c>
      <c r="U61" s="41">
        <f t="shared" si="11"/>
        <v>9.74</v>
      </c>
      <c r="V61" s="44">
        <f t="shared" si="12"/>
        <v>89.5</v>
      </c>
      <c r="W61" s="44">
        <f t="shared" si="13"/>
        <v>0</v>
      </c>
      <c r="X61" s="41">
        <f t="shared" si="14"/>
        <v>472.17</v>
      </c>
      <c r="Y61" s="41">
        <f t="shared" si="15"/>
        <v>1615.249</v>
      </c>
      <c r="Z61" s="41"/>
      <c r="AA61" s="12" t="s">
        <v>25</v>
      </c>
      <c r="AB61" s="11">
        <f t="shared" ref="AB61:AH61" si="73">K61+R61</f>
        <v>58.4172</v>
      </c>
      <c r="AC61" s="11">
        <f t="shared" si="73"/>
        <v>778.894</v>
      </c>
      <c r="AD61" s="11">
        <f t="shared" si="73"/>
        <v>566.48</v>
      </c>
      <c r="AE61" s="11">
        <f t="shared" si="73"/>
        <v>32.4578</v>
      </c>
      <c r="AF61" s="11">
        <f t="shared" si="73"/>
        <v>179</v>
      </c>
      <c r="AG61" s="11">
        <f t="shared" si="73"/>
        <v>0</v>
      </c>
      <c r="AH61" s="11">
        <f t="shared" si="73"/>
        <v>1615.249</v>
      </c>
      <c r="AI61" s="12" t="s">
        <v>1137</v>
      </c>
    </row>
    <row r="62" s="9" customFormat="1" ht="16" customHeight="1" spans="1:35">
      <c r="A62" s="40">
        <f t="shared" si="0"/>
        <v>59</v>
      </c>
      <c r="B62" s="41" t="s">
        <v>167</v>
      </c>
      <c r="C62" s="42" t="s">
        <v>245</v>
      </c>
      <c r="D62" s="41" t="s">
        <v>246</v>
      </c>
      <c r="E62" s="41">
        <v>3245.4</v>
      </c>
      <c r="F62" s="41">
        <f>VLOOKUP(C62,'[1]9月'!$B:$Q,16,0)</f>
        <v>3245.4</v>
      </c>
      <c r="G62" s="44">
        <v>5664.75</v>
      </c>
      <c r="H62" s="41">
        <v>3245.4</v>
      </c>
      <c r="I62" s="44">
        <v>3180</v>
      </c>
      <c r="J62" s="44"/>
      <c r="K62" s="52">
        <f t="shared" si="1"/>
        <v>58.4172</v>
      </c>
      <c r="L62" s="53">
        <f t="shared" si="2"/>
        <v>519.264</v>
      </c>
      <c r="M62" s="44">
        <f t="shared" si="3"/>
        <v>453.18</v>
      </c>
      <c r="N62" s="41">
        <f t="shared" si="4"/>
        <v>22.7178</v>
      </c>
      <c r="O62" s="44">
        <f t="shared" si="5"/>
        <v>159</v>
      </c>
      <c r="P62" s="44">
        <f t="shared" si="6"/>
        <v>0</v>
      </c>
      <c r="Q62" s="44">
        <f t="shared" si="7"/>
        <v>1212.579</v>
      </c>
      <c r="R62" s="41">
        <f t="shared" si="8"/>
        <v>0</v>
      </c>
      <c r="S62" s="41">
        <f t="shared" si="9"/>
        <v>259.63</v>
      </c>
      <c r="T62" s="44">
        <f t="shared" si="10"/>
        <v>113.3</v>
      </c>
      <c r="U62" s="41">
        <f t="shared" si="11"/>
        <v>9.74</v>
      </c>
      <c r="V62" s="44">
        <f t="shared" si="12"/>
        <v>159</v>
      </c>
      <c r="W62" s="44">
        <f t="shared" si="13"/>
        <v>0</v>
      </c>
      <c r="X62" s="41">
        <f t="shared" si="14"/>
        <v>541.67</v>
      </c>
      <c r="Y62" s="41">
        <f t="shared" si="15"/>
        <v>1754.249</v>
      </c>
      <c r="Z62" s="41"/>
      <c r="AA62" s="12" t="s">
        <v>12</v>
      </c>
      <c r="AB62" s="11">
        <f t="shared" ref="AB62:AH62" si="74">K62+R62</f>
        <v>58.4172</v>
      </c>
      <c r="AC62" s="11">
        <f t="shared" si="74"/>
        <v>778.894</v>
      </c>
      <c r="AD62" s="11">
        <f t="shared" si="74"/>
        <v>566.48</v>
      </c>
      <c r="AE62" s="11">
        <f t="shared" si="74"/>
        <v>32.4578</v>
      </c>
      <c r="AF62" s="11">
        <f t="shared" si="74"/>
        <v>318</v>
      </c>
      <c r="AG62" s="11">
        <f t="shared" si="74"/>
        <v>0</v>
      </c>
      <c r="AH62" s="11">
        <f t="shared" si="74"/>
        <v>1754.249</v>
      </c>
      <c r="AI62" s="12" t="s">
        <v>1134</v>
      </c>
    </row>
    <row r="63" s="9" customFormat="1" ht="16" customHeight="1" spans="1:35">
      <c r="A63" s="40">
        <f t="shared" si="0"/>
        <v>60</v>
      </c>
      <c r="B63" s="41" t="s">
        <v>164</v>
      </c>
      <c r="C63" s="42" t="s">
        <v>251</v>
      </c>
      <c r="D63" s="41" t="s">
        <v>252</v>
      </c>
      <c r="E63" s="41">
        <v>3245.4</v>
      </c>
      <c r="F63" s="41">
        <f>VLOOKUP(C63,'[1]9月'!$B:$Q,16,0)</f>
        <v>3245.4</v>
      </c>
      <c r="G63" s="44">
        <v>5664.75</v>
      </c>
      <c r="H63" s="41">
        <v>3245.4</v>
      </c>
      <c r="I63" s="44">
        <v>3180</v>
      </c>
      <c r="J63" s="44"/>
      <c r="K63" s="52">
        <f t="shared" si="1"/>
        <v>58.4172</v>
      </c>
      <c r="L63" s="53">
        <f t="shared" si="2"/>
        <v>519.264</v>
      </c>
      <c r="M63" s="44">
        <f t="shared" si="3"/>
        <v>453.18</v>
      </c>
      <c r="N63" s="41">
        <f t="shared" si="4"/>
        <v>22.7178</v>
      </c>
      <c r="O63" s="44">
        <f t="shared" si="5"/>
        <v>159</v>
      </c>
      <c r="P63" s="44">
        <f t="shared" si="6"/>
        <v>0</v>
      </c>
      <c r="Q63" s="44">
        <f t="shared" si="7"/>
        <v>1212.579</v>
      </c>
      <c r="R63" s="41">
        <f t="shared" si="8"/>
        <v>0</v>
      </c>
      <c r="S63" s="41">
        <f t="shared" si="9"/>
        <v>259.63</v>
      </c>
      <c r="T63" s="44">
        <f t="shared" si="10"/>
        <v>113.3</v>
      </c>
      <c r="U63" s="41">
        <f t="shared" si="11"/>
        <v>9.74</v>
      </c>
      <c r="V63" s="44">
        <f t="shared" si="12"/>
        <v>159</v>
      </c>
      <c r="W63" s="44">
        <f t="shared" si="13"/>
        <v>0</v>
      </c>
      <c r="X63" s="41">
        <f t="shared" si="14"/>
        <v>541.67</v>
      </c>
      <c r="Y63" s="41">
        <f t="shared" si="15"/>
        <v>1754.249</v>
      </c>
      <c r="Z63" s="41"/>
      <c r="AA63" s="12" t="s">
        <v>25</v>
      </c>
      <c r="AB63" s="11">
        <f t="shared" ref="AB63:AH63" si="75">K63+R63</f>
        <v>58.4172</v>
      </c>
      <c r="AC63" s="11">
        <f t="shared" si="75"/>
        <v>778.894</v>
      </c>
      <c r="AD63" s="11">
        <f t="shared" si="75"/>
        <v>566.48</v>
      </c>
      <c r="AE63" s="11">
        <f t="shared" si="75"/>
        <v>32.4578</v>
      </c>
      <c r="AF63" s="11">
        <f t="shared" si="75"/>
        <v>318</v>
      </c>
      <c r="AG63" s="11">
        <f t="shared" si="75"/>
        <v>0</v>
      </c>
      <c r="AH63" s="11">
        <f t="shared" si="75"/>
        <v>1754.249</v>
      </c>
      <c r="AI63" s="12" t="s">
        <v>1137</v>
      </c>
    </row>
    <row r="64" s="9" customFormat="1" ht="16" customHeight="1" spans="1:35">
      <c r="A64" s="40">
        <f t="shared" si="0"/>
        <v>61</v>
      </c>
      <c r="B64" s="41" t="s">
        <v>98</v>
      </c>
      <c r="C64" s="42" t="s">
        <v>253</v>
      </c>
      <c r="D64" s="41" t="s">
        <v>254</v>
      </c>
      <c r="E64" s="41">
        <v>3245.4</v>
      </c>
      <c r="F64" s="41">
        <f>VLOOKUP(C64,'[1]9月'!$B:$Q,16,0)</f>
        <v>3245.4</v>
      </c>
      <c r="G64" s="44">
        <v>5664.75</v>
      </c>
      <c r="H64" s="41">
        <v>3245.4</v>
      </c>
      <c r="I64" s="44">
        <v>4180</v>
      </c>
      <c r="J64" s="44"/>
      <c r="K64" s="52">
        <f t="shared" si="1"/>
        <v>58.4172</v>
      </c>
      <c r="L64" s="53">
        <f t="shared" si="2"/>
        <v>519.264</v>
      </c>
      <c r="M64" s="44">
        <f t="shared" si="3"/>
        <v>453.18</v>
      </c>
      <c r="N64" s="41">
        <f t="shared" si="4"/>
        <v>22.7178</v>
      </c>
      <c r="O64" s="44">
        <f t="shared" si="5"/>
        <v>209</v>
      </c>
      <c r="P64" s="44">
        <f t="shared" si="6"/>
        <v>0</v>
      </c>
      <c r="Q64" s="44">
        <f t="shared" si="7"/>
        <v>1262.579</v>
      </c>
      <c r="R64" s="41">
        <f t="shared" si="8"/>
        <v>0</v>
      </c>
      <c r="S64" s="41">
        <f t="shared" si="9"/>
        <v>259.63</v>
      </c>
      <c r="T64" s="44">
        <f t="shared" si="10"/>
        <v>113.3</v>
      </c>
      <c r="U64" s="41">
        <f t="shared" si="11"/>
        <v>9.74</v>
      </c>
      <c r="V64" s="44">
        <f t="shared" si="12"/>
        <v>209</v>
      </c>
      <c r="W64" s="44">
        <f t="shared" si="13"/>
        <v>0</v>
      </c>
      <c r="X64" s="41">
        <f t="shared" si="14"/>
        <v>591.67</v>
      </c>
      <c r="Y64" s="41">
        <f t="shared" si="15"/>
        <v>1854.249</v>
      </c>
      <c r="Z64" s="41"/>
      <c r="AA64" s="12" t="s">
        <v>26</v>
      </c>
      <c r="AB64" s="11">
        <f t="shared" ref="AB64:AH64" si="76">K64+R64</f>
        <v>58.4172</v>
      </c>
      <c r="AC64" s="11">
        <f t="shared" si="76"/>
        <v>778.894</v>
      </c>
      <c r="AD64" s="11">
        <f t="shared" si="76"/>
        <v>566.48</v>
      </c>
      <c r="AE64" s="11">
        <f t="shared" si="76"/>
        <v>32.4578</v>
      </c>
      <c r="AF64" s="11">
        <f t="shared" si="76"/>
        <v>418</v>
      </c>
      <c r="AG64" s="11">
        <f t="shared" si="76"/>
        <v>0</v>
      </c>
      <c r="AH64" s="11">
        <f t="shared" si="76"/>
        <v>1854.249</v>
      </c>
      <c r="AI64" s="12" t="s">
        <v>1135</v>
      </c>
    </row>
    <row r="65" s="9" customFormat="1" ht="16" customHeight="1" spans="1:35">
      <c r="A65" s="40">
        <f t="shared" si="0"/>
        <v>62</v>
      </c>
      <c r="B65" s="41" t="s">
        <v>167</v>
      </c>
      <c r="C65" s="42" t="s">
        <v>255</v>
      </c>
      <c r="D65" s="41" t="s">
        <v>256</v>
      </c>
      <c r="E65" s="41">
        <v>3245.4</v>
      </c>
      <c r="F65" s="41">
        <f>VLOOKUP(C65,'[1]9月'!$B:$Q,16,0)</f>
        <v>3245.4</v>
      </c>
      <c r="G65" s="44">
        <v>5664.75</v>
      </c>
      <c r="H65" s="41">
        <v>3245.4</v>
      </c>
      <c r="I65" s="44">
        <v>3180</v>
      </c>
      <c r="J65" s="44"/>
      <c r="K65" s="52">
        <f t="shared" si="1"/>
        <v>58.4172</v>
      </c>
      <c r="L65" s="53">
        <f t="shared" si="2"/>
        <v>519.264</v>
      </c>
      <c r="M65" s="44">
        <f t="shared" si="3"/>
        <v>453.18</v>
      </c>
      <c r="N65" s="41">
        <f t="shared" si="4"/>
        <v>22.7178</v>
      </c>
      <c r="O65" s="44">
        <f t="shared" si="5"/>
        <v>159</v>
      </c>
      <c r="P65" s="44">
        <f t="shared" si="6"/>
        <v>0</v>
      </c>
      <c r="Q65" s="44">
        <f t="shared" si="7"/>
        <v>1212.579</v>
      </c>
      <c r="R65" s="41">
        <f t="shared" si="8"/>
        <v>0</v>
      </c>
      <c r="S65" s="41">
        <f t="shared" si="9"/>
        <v>259.63</v>
      </c>
      <c r="T65" s="44">
        <f t="shared" si="10"/>
        <v>113.3</v>
      </c>
      <c r="U65" s="41">
        <f t="shared" si="11"/>
        <v>9.74</v>
      </c>
      <c r="V65" s="44">
        <f t="shared" si="12"/>
        <v>159</v>
      </c>
      <c r="W65" s="44">
        <f t="shared" si="13"/>
        <v>0</v>
      </c>
      <c r="X65" s="41">
        <f t="shared" si="14"/>
        <v>541.67</v>
      </c>
      <c r="Y65" s="41">
        <f t="shared" si="15"/>
        <v>1754.249</v>
      </c>
      <c r="Z65" s="41"/>
      <c r="AA65" s="12" t="s">
        <v>12</v>
      </c>
      <c r="AB65" s="11">
        <f t="shared" ref="AB65:AH65" si="77">K65+R65</f>
        <v>58.4172</v>
      </c>
      <c r="AC65" s="11">
        <f t="shared" si="77"/>
        <v>778.894</v>
      </c>
      <c r="AD65" s="11">
        <f t="shared" si="77"/>
        <v>566.48</v>
      </c>
      <c r="AE65" s="11">
        <f t="shared" si="77"/>
        <v>32.4578</v>
      </c>
      <c r="AF65" s="11">
        <f t="shared" si="77"/>
        <v>318</v>
      </c>
      <c r="AG65" s="11">
        <f t="shared" si="77"/>
        <v>0</v>
      </c>
      <c r="AH65" s="11">
        <f t="shared" si="77"/>
        <v>1754.249</v>
      </c>
      <c r="AI65" s="12" t="s">
        <v>1134</v>
      </c>
    </row>
    <row r="66" s="9" customFormat="1" ht="16" customHeight="1" spans="1:35">
      <c r="A66" s="40">
        <f t="shared" si="0"/>
        <v>63</v>
      </c>
      <c r="B66" s="41" t="s">
        <v>167</v>
      </c>
      <c r="C66" s="42" t="s">
        <v>257</v>
      </c>
      <c r="D66" s="41" t="s">
        <v>258</v>
      </c>
      <c r="E66" s="41">
        <v>3245.4</v>
      </c>
      <c r="F66" s="41">
        <f>VLOOKUP(C66,'[1]9月'!$B:$Q,16,0)</f>
        <v>3245.4</v>
      </c>
      <c r="G66" s="44">
        <v>5664.75</v>
      </c>
      <c r="H66" s="41">
        <v>3245.4</v>
      </c>
      <c r="I66" s="44">
        <v>3180</v>
      </c>
      <c r="J66" s="44"/>
      <c r="K66" s="52">
        <f t="shared" si="1"/>
        <v>58.4172</v>
      </c>
      <c r="L66" s="53">
        <f t="shared" si="2"/>
        <v>519.264</v>
      </c>
      <c r="M66" s="44">
        <f t="shared" si="3"/>
        <v>453.18</v>
      </c>
      <c r="N66" s="41">
        <f t="shared" si="4"/>
        <v>22.7178</v>
      </c>
      <c r="O66" s="44">
        <f t="shared" si="5"/>
        <v>159</v>
      </c>
      <c r="P66" s="44">
        <f t="shared" si="6"/>
        <v>0</v>
      </c>
      <c r="Q66" s="44">
        <f t="shared" si="7"/>
        <v>1212.579</v>
      </c>
      <c r="R66" s="41">
        <f t="shared" si="8"/>
        <v>0</v>
      </c>
      <c r="S66" s="41">
        <f t="shared" si="9"/>
        <v>259.63</v>
      </c>
      <c r="T66" s="44">
        <f t="shared" si="10"/>
        <v>113.3</v>
      </c>
      <c r="U66" s="41">
        <f t="shared" si="11"/>
        <v>9.74</v>
      </c>
      <c r="V66" s="44">
        <f t="shared" si="12"/>
        <v>159</v>
      </c>
      <c r="W66" s="44">
        <f t="shared" si="13"/>
        <v>0</v>
      </c>
      <c r="X66" s="41">
        <f t="shared" si="14"/>
        <v>541.67</v>
      </c>
      <c r="Y66" s="41">
        <f t="shared" si="15"/>
        <v>1754.249</v>
      </c>
      <c r="Z66" s="41"/>
      <c r="AA66" s="12" t="s">
        <v>12</v>
      </c>
      <c r="AB66" s="11">
        <f t="shared" ref="AB66:AH66" si="78">K66+R66</f>
        <v>58.4172</v>
      </c>
      <c r="AC66" s="11">
        <f t="shared" si="78"/>
        <v>778.894</v>
      </c>
      <c r="AD66" s="11">
        <f t="shared" si="78"/>
        <v>566.48</v>
      </c>
      <c r="AE66" s="11">
        <f t="shared" si="78"/>
        <v>32.4578</v>
      </c>
      <c r="AF66" s="11">
        <f t="shared" si="78"/>
        <v>318</v>
      </c>
      <c r="AG66" s="11">
        <f t="shared" si="78"/>
        <v>0</v>
      </c>
      <c r="AH66" s="11">
        <f t="shared" si="78"/>
        <v>1754.249</v>
      </c>
      <c r="AI66" s="12" t="s">
        <v>1134</v>
      </c>
    </row>
    <row r="67" s="9" customFormat="1" ht="16" customHeight="1" spans="1:35">
      <c r="A67" s="40">
        <f t="shared" si="0"/>
        <v>64</v>
      </c>
      <c r="B67" s="41" t="s">
        <v>164</v>
      </c>
      <c r="C67" s="42" t="s">
        <v>259</v>
      </c>
      <c r="D67" s="41" t="s">
        <v>260</v>
      </c>
      <c r="E67" s="41">
        <v>3245.4</v>
      </c>
      <c r="F67" s="41">
        <f>VLOOKUP(C67,'[1]9月'!$B:$Q,16,0)</f>
        <v>3245.4</v>
      </c>
      <c r="G67" s="44">
        <v>5664.75</v>
      </c>
      <c r="H67" s="41">
        <v>3245.4</v>
      </c>
      <c r="I67" s="44">
        <v>3180</v>
      </c>
      <c r="J67" s="44"/>
      <c r="K67" s="52">
        <f t="shared" si="1"/>
        <v>58.4172</v>
      </c>
      <c r="L67" s="53">
        <f t="shared" si="2"/>
        <v>519.264</v>
      </c>
      <c r="M67" s="44">
        <f t="shared" si="3"/>
        <v>453.18</v>
      </c>
      <c r="N67" s="41">
        <f t="shared" si="4"/>
        <v>22.7178</v>
      </c>
      <c r="O67" s="44">
        <f t="shared" si="5"/>
        <v>159</v>
      </c>
      <c r="P67" s="44">
        <f t="shared" si="6"/>
        <v>0</v>
      </c>
      <c r="Q67" s="44">
        <f t="shared" si="7"/>
        <v>1212.579</v>
      </c>
      <c r="R67" s="41">
        <f t="shared" si="8"/>
        <v>0</v>
      </c>
      <c r="S67" s="41">
        <f t="shared" si="9"/>
        <v>259.63</v>
      </c>
      <c r="T67" s="44">
        <f t="shared" si="10"/>
        <v>113.3</v>
      </c>
      <c r="U67" s="41">
        <f t="shared" si="11"/>
        <v>9.74</v>
      </c>
      <c r="V67" s="44">
        <f t="shared" si="12"/>
        <v>159</v>
      </c>
      <c r="W67" s="44">
        <f t="shared" si="13"/>
        <v>0</v>
      </c>
      <c r="X67" s="41">
        <f t="shared" si="14"/>
        <v>541.67</v>
      </c>
      <c r="Y67" s="41">
        <f t="shared" si="15"/>
        <v>1754.249</v>
      </c>
      <c r="Z67" s="41"/>
      <c r="AA67" s="12" t="s">
        <v>25</v>
      </c>
      <c r="AB67" s="11">
        <f t="shared" ref="AB67:AH67" si="79">K67+R67</f>
        <v>58.4172</v>
      </c>
      <c r="AC67" s="11">
        <f t="shared" si="79"/>
        <v>778.894</v>
      </c>
      <c r="AD67" s="11">
        <f t="shared" si="79"/>
        <v>566.48</v>
      </c>
      <c r="AE67" s="11">
        <f t="shared" si="79"/>
        <v>32.4578</v>
      </c>
      <c r="AF67" s="11">
        <f t="shared" si="79"/>
        <v>318</v>
      </c>
      <c r="AG67" s="11">
        <f t="shared" si="79"/>
        <v>0</v>
      </c>
      <c r="AH67" s="11">
        <f t="shared" si="79"/>
        <v>1754.249</v>
      </c>
      <c r="AI67" s="12" t="s">
        <v>1137</v>
      </c>
    </row>
    <row r="68" s="9" customFormat="1" ht="16" customHeight="1" spans="1:35">
      <c r="A68" s="40">
        <f t="shared" ref="A68:A83" si="80">ROW()-3</f>
        <v>65</v>
      </c>
      <c r="B68" s="41" t="s">
        <v>167</v>
      </c>
      <c r="C68" s="42" t="s">
        <v>261</v>
      </c>
      <c r="D68" s="41" t="s">
        <v>262</v>
      </c>
      <c r="E68" s="41">
        <v>3820</v>
      </c>
      <c r="F68" s="41">
        <f>VLOOKUP(C68,'[1]9月'!$B:$Q,16,0)</f>
        <v>3820</v>
      </c>
      <c r="G68" s="44">
        <v>5664.75</v>
      </c>
      <c r="H68" s="41">
        <v>3820</v>
      </c>
      <c r="I68" s="44">
        <v>4180</v>
      </c>
      <c r="J68" s="44"/>
      <c r="K68" s="52">
        <f t="shared" ref="K68:K83" si="81">E68*0.018</f>
        <v>68.76</v>
      </c>
      <c r="L68" s="53">
        <f t="shared" ref="L68:L83" si="82">F68*0.16</f>
        <v>611.2</v>
      </c>
      <c r="M68" s="44">
        <f t="shared" ref="M68:M83" si="83">ROUND(G68*0.08,2)</f>
        <v>453.18</v>
      </c>
      <c r="N68" s="41">
        <f t="shared" ref="N68:N83" si="84">H68*0.007</f>
        <v>26.74</v>
      </c>
      <c r="O68" s="44">
        <f t="shared" ref="O68:O83" si="85">I68*5%</f>
        <v>209</v>
      </c>
      <c r="P68" s="44">
        <f t="shared" ref="P68:P83" si="86">J68*50%</f>
        <v>0</v>
      </c>
      <c r="Q68" s="44">
        <f t="shared" ref="Q68:Q83" si="87">SUM(K68:P68)</f>
        <v>1368.88</v>
      </c>
      <c r="R68" s="41">
        <f t="shared" ref="R68:R83" si="88">E68*0</f>
        <v>0</v>
      </c>
      <c r="S68" s="41">
        <f t="shared" ref="S68:S83" si="89">ROUND(F68*0.08,2)</f>
        <v>305.6</v>
      </c>
      <c r="T68" s="44">
        <f t="shared" ref="T68:T83" si="90">ROUND(G68*0.02,2)</f>
        <v>113.3</v>
      </c>
      <c r="U68" s="41">
        <f t="shared" ref="U68:U83" si="91">ROUND(H68*0.003,2)</f>
        <v>11.46</v>
      </c>
      <c r="V68" s="44">
        <f t="shared" ref="V68:V83" si="92">I68*5%</f>
        <v>209</v>
      </c>
      <c r="W68" s="44">
        <f t="shared" ref="W68:W83" si="93">J68*50%</f>
        <v>0</v>
      </c>
      <c r="X68" s="41">
        <f t="shared" ref="X68:X83" si="94">SUM(R68:W68)</f>
        <v>639.36</v>
      </c>
      <c r="Y68" s="41">
        <f t="shared" ref="Y68:Y83" si="95">Q68+X68</f>
        <v>2008.24</v>
      </c>
      <c r="Z68" s="41"/>
      <c r="AA68" s="12" t="s">
        <v>12</v>
      </c>
      <c r="AB68" s="11">
        <f t="shared" ref="AB68:AH68" si="96">K68+R68</f>
        <v>68.76</v>
      </c>
      <c r="AC68" s="11">
        <f t="shared" si="96"/>
        <v>916.8</v>
      </c>
      <c r="AD68" s="11">
        <f t="shared" si="96"/>
        <v>566.48</v>
      </c>
      <c r="AE68" s="11">
        <f t="shared" si="96"/>
        <v>38.2</v>
      </c>
      <c r="AF68" s="11">
        <f t="shared" si="96"/>
        <v>418</v>
      </c>
      <c r="AG68" s="11">
        <f t="shared" si="96"/>
        <v>0</v>
      </c>
      <c r="AH68" s="11">
        <f t="shared" si="96"/>
        <v>2008.24</v>
      </c>
      <c r="AI68" s="12" t="s">
        <v>1134</v>
      </c>
    </row>
    <row r="69" s="9" customFormat="1" ht="16" customHeight="1" spans="1:35">
      <c r="A69" s="40">
        <f t="shared" si="80"/>
        <v>66</v>
      </c>
      <c r="B69" s="41" t="s">
        <v>164</v>
      </c>
      <c r="C69" s="42" t="s">
        <v>263</v>
      </c>
      <c r="D69" s="41" t="s">
        <v>264</v>
      </c>
      <c r="E69" s="41">
        <v>3820</v>
      </c>
      <c r="F69" s="41">
        <f>VLOOKUP(C69,'[1]9月'!$B:$Q,16,0)</f>
        <v>3820</v>
      </c>
      <c r="G69" s="44">
        <v>5664.75</v>
      </c>
      <c r="H69" s="41">
        <v>3820</v>
      </c>
      <c r="I69" s="44">
        <v>4180</v>
      </c>
      <c r="J69" s="44"/>
      <c r="K69" s="52">
        <f t="shared" si="81"/>
        <v>68.76</v>
      </c>
      <c r="L69" s="53">
        <f t="shared" si="82"/>
        <v>611.2</v>
      </c>
      <c r="M69" s="44">
        <f t="shared" si="83"/>
        <v>453.18</v>
      </c>
      <c r="N69" s="41">
        <f t="shared" si="84"/>
        <v>26.74</v>
      </c>
      <c r="O69" s="44">
        <f t="shared" si="85"/>
        <v>209</v>
      </c>
      <c r="P69" s="44">
        <f t="shared" si="86"/>
        <v>0</v>
      </c>
      <c r="Q69" s="44">
        <f t="shared" si="87"/>
        <v>1368.88</v>
      </c>
      <c r="R69" s="41">
        <f t="shared" si="88"/>
        <v>0</v>
      </c>
      <c r="S69" s="41">
        <f t="shared" si="89"/>
        <v>305.6</v>
      </c>
      <c r="T69" s="44">
        <f t="shared" si="90"/>
        <v>113.3</v>
      </c>
      <c r="U69" s="41">
        <f t="shared" si="91"/>
        <v>11.46</v>
      </c>
      <c r="V69" s="44">
        <f t="shared" si="92"/>
        <v>209</v>
      </c>
      <c r="W69" s="44">
        <f t="shared" si="93"/>
        <v>0</v>
      </c>
      <c r="X69" s="41">
        <f t="shared" si="94"/>
        <v>639.36</v>
      </c>
      <c r="Y69" s="41">
        <f t="shared" si="95"/>
        <v>2008.24</v>
      </c>
      <c r="Z69" s="41"/>
      <c r="AA69" s="12" t="s">
        <v>25</v>
      </c>
      <c r="AB69" s="11">
        <f t="shared" ref="AB69:AH69" si="97">K69+R69</f>
        <v>68.76</v>
      </c>
      <c r="AC69" s="11">
        <f t="shared" si="97"/>
        <v>916.8</v>
      </c>
      <c r="AD69" s="11">
        <f t="shared" si="97"/>
        <v>566.48</v>
      </c>
      <c r="AE69" s="11">
        <f t="shared" si="97"/>
        <v>38.2</v>
      </c>
      <c r="AF69" s="11">
        <f t="shared" si="97"/>
        <v>418</v>
      </c>
      <c r="AG69" s="11">
        <f t="shared" si="97"/>
        <v>0</v>
      </c>
      <c r="AH69" s="11">
        <f t="shared" si="97"/>
        <v>2008.24</v>
      </c>
      <c r="AI69" s="12" t="s">
        <v>1137</v>
      </c>
    </row>
    <row r="70" s="9" customFormat="1" ht="16" customHeight="1" spans="1:35">
      <c r="A70" s="40">
        <f t="shared" si="80"/>
        <v>67</v>
      </c>
      <c r="B70" s="41" t="s">
        <v>164</v>
      </c>
      <c r="C70" s="42" t="s">
        <v>265</v>
      </c>
      <c r="D70" s="41" t="s">
        <v>266</v>
      </c>
      <c r="E70" s="41">
        <v>3245.4</v>
      </c>
      <c r="F70" s="41">
        <f>VLOOKUP(C70,'[1]9月'!$B:$Q,16,0)</f>
        <v>3245.4</v>
      </c>
      <c r="G70" s="44">
        <v>5664.75</v>
      </c>
      <c r="H70" s="41">
        <v>3245.4</v>
      </c>
      <c r="I70" s="44">
        <v>3180</v>
      </c>
      <c r="J70" s="44"/>
      <c r="K70" s="52">
        <f t="shared" si="81"/>
        <v>58.4172</v>
      </c>
      <c r="L70" s="53">
        <f t="shared" si="82"/>
        <v>519.264</v>
      </c>
      <c r="M70" s="44">
        <f t="shared" si="83"/>
        <v>453.18</v>
      </c>
      <c r="N70" s="41">
        <f t="shared" si="84"/>
        <v>22.7178</v>
      </c>
      <c r="O70" s="44">
        <f t="shared" si="85"/>
        <v>159</v>
      </c>
      <c r="P70" s="44">
        <f t="shared" si="86"/>
        <v>0</v>
      </c>
      <c r="Q70" s="44">
        <f t="shared" si="87"/>
        <v>1212.579</v>
      </c>
      <c r="R70" s="41">
        <f t="shared" si="88"/>
        <v>0</v>
      </c>
      <c r="S70" s="41">
        <f t="shared" si="89"/>
        <v>259.63</v>
      </c>
      <c r="T70" s="44">
        <f t="shared" si="90"/>
        <v>113.3</v>
      </c>
      <c r="U70" s="41">
        <f t="shared" si="91"/>
        <v>9.74</v>
      </c>
      <c r="V70" s="44">
        <f t="shared" si="92"/>
        <v>159</v>
      </c>
      <c r="W70" s="44">
        <f t="shared" si="93"/>
        <v>0</v>
      </c>
      <c r="X70" s="41">
        <f t="shared" si="94"/>
        <v>541.67</v>
      </c>
      <c r="Y70" s="41">
        <f t="shared" si="95"/>
        <v>1754.249</v>
      </c>
      <c r="Z70" s="41"/>
      <c r="AA70" s="12" t="s">
        <v>12</v>
      </c>
      <c r="AB70" s="11">
        <f t="shared" ref="AB70:AH70" si="98">K70+R70</f>
        <v>58.4172</v>
      </c>
      <c r="AC70" s="11">
        <f t="shared" si="98"/>
        <v>778.894</v>
      </c>
      <c r="AD70" s="11">
        <f t="shared" si="98"/>
        <v>566.48</v>
      </c>
      <c r="AE70" s="11">
        <f t="shared" si="98"/>
        <v>32.4578</v>
      </c>
      <c r="AF70" s="11">
        <f t="shared" si="98"/>
        <v>318</v>
      </c>
      <c r="AG70" s="11">
        <f t="shared" si="98"/>
        <v>0</v>
      </c>
      <c r="AH70" s="11">
        <f t="shared" si="98"/>
        <v>1754.249</v>
      </c>
      <c r="AI70" s="12" t="s">
        <v>1134</v>
      </c>
    </row>
    <row r="71" s="9" customFormat="1" ht="16" customHeight="1" spans="1:35">
      <c r="A71" s="40">
        <f t="shared" si="80"/>
        <v>68</v>
      </c>
      <c r="B71" s="41" t="s">
        <v>164</v>
      </c>
      <c r="C71" s="42" t="s">
        <v>267</v>
      </c>
      <c r="D71" s="41" t="s">
        <v>268</v>
      </c>
      <c r="E71" s="41">
        <v>3245.4</v>
      </c>
      <c r="F71" s="41">
        <f>VLOOKUP(C71,'[1]9月'!$B:$Q,16,0)</f>
        <v>3245.4</v>
      </c>
      <c r="G71" s="44">
        <v>5664.75</v>
      </c>
      <c r="H71" s="41">
        <v>3245.4</v>
      </c>
      <c r="I71" s="44">
        <v>3180</v>
      </c>
      <c r="J71" s="44"/>
      <c r="K71" s="52">
        <f t="shared" si="81"/>
        <v>58.4172</v>
      </c>
      <c r="L71" s="53">
        <f t="shared" si="82"/>
        <v>519.264</v>
      </c>
      <c r="M71" s="44">
        <f t="shared" si="83"/>
        <v>453.18</v>
      </c>
      <c r="N71" s="41">
        <f t="shared" si="84"/>
        <v>22.7178</v>
      </c>
      <c r="O71" s="44">
        <f t="shared" si="85"/>
        <v>159</v>
      </c>
      <c r="P71" s="44">
        <f t="shared" si="86"/>
        <v>0</v>
      </c>
      <c r="Q71" s="44">
        <f t="shared" si="87"/>
        <v>1212.579</v>
      </c>
      <c r="R71" s="41">
        <f t="shared" si="88"/>
        <v>0</v>
      </c>
      <c r="S71" s="41">
        <f t="shared" si="89"/>
        <v>259.63</v>
      </c>
      <c r="T71" s="44">
        <f t="shared" si="90"/>
        <v>113.3</v>
      </c>
      <c r="U71" s="41">
        <f t="shared" si="91"/>
        <v>9.74</v>
      </c>
      <c r="V71" s="44">
        <f t="shared" si="92"/>
        <v>159</v>
      </c>
      <c r="W71" s="44">
        <f t="shared" si="93"/>
        <v>0</v>
      </c>
      <c r="X71" s="41">
        <f t="shared" si="94"/>
        <v>541.67</v>
      </c>
      <c r="Y71" s="41">
        <f t="shared" si="95"/>
        <v>1754.249</v>
      </c>
      <c r="Z71" s="41"/>
      <c r="AA71" s="12" t="s">
        <v>25</v>
      </c>
      <c r="AB71" s="11">
        <f t="shared" ref="AB71:AH71" si="99">K71+R71</f>
        <v>58.4172</v>
      </c>
      <c r="AC71" s="11">
        <f t="shared" si="99"/>
        <v>778.894</v>
      </c>
      <c r="AD71" s="11">
        <f t="shared" si="99"/>
        <v>566.48</v>
      </c>
      <c r="AE71" s="11">
        <f t="shared" si="99"/>
        <v>32.4578</v>
      </c>
      <c r="AF71" s="11">
        <f t="shared" si="99"/>
        <v>318</v>
      </c>
      <c r="AG71" s="11">
        <f t="shared" si="99"/>
        <v>0</v>
      </c>
      <c r="AH71" s="11">
        <f t="shared" si="99"/>
        <v>1754.249</v>
      </c>
      <c r="AI71" s="12" t="s">
        <v>1137</v>
      </c>
    </row>
    <row r="72" s="9" customFormat="1" ht="16" customHeight="1" spans="1:35">
      <c r="A72" s="40">
        <f t="shared" si="80"/>
        <v>69</v>
      </c>
      <c r="B72" s="41" t="s">
        <v>164</v>
      </c>
      <c r="C72" s="42" t="s">
        <v>269</v>
      </c>
      <c r="D72" s="41" t="s">
        <v>270</v>
      </c>
      <c r="E72" s="41">
        <v>3245.4</v>
      </c>
      <c r="F72" s="41">
        <f>VLOOKUP(C72,'[1]9月'!$B:$Q,16,0)</f>
        <v>3245.4</v>
      </c>
      <c r="G72" s="44">
        <v>5664.75</v>
      </c>
      <c r="H72" s="41">
        <v>3245.4</v>
      </c>
      <c r="I72" s="44">
        <v>3180</v>
      </c>
      <c r="J72" s="44"/>
      <c r="K72" s="52">
        <f t="shared" si="81"/>
        <v>58.4172</v>
      </c>
      <c r="L72" s="53">
        <f t="shared" si="82"/>
        <v>519.264</v>
      </c>
      <c r="M72" s="44">
        <f t="shared" si="83"/>
        <v>453.18</v>
      </c>
      <c r="N72" s="41">
        <f t="shared" si="84"/>
        <v>22.7178</v>
      </c>
      <c r="O72" s="44">
        <f t="shared" si="85"/>
        <v>159</v>
      </c>
      <c r="P72" s="44">
        <f t="shared" si="86"/>
        <v>0</v>
      </c>
      <c r="Q72" s="44">
        <f t="shared" si="87"/>
        <v>1212.579</v>
      </c>
      <c r="R72" s="41">
        <f t="shared" si="88"/>
        <v>0</v>
      </c>
      <c r="S72" s="41">
        <f t="shared" si="89"/>
        <v>259.63</v>
      </c>
      <c r="T72" s="44">
        <f t="shared" si="90"/>
        <v>113.3</v>
      </c>
      <c r="U72" s="41">
        <f t="shared" si="91"/>
        <v>9.74</v>
      </c>
      <c r="V72" s="44">
        <f t="shared" si="92"/>
        <v>159</v>
      </c>
      <c r="W72" s="44">
        <f t="shared" si="93"/>
        <v>0</v>
      </c>
      <c r="X72" s="41">
        <f t="shared" si="94"/>
        <v>541.67</v>
      </c>
      <c r="Y72" s="41">
        <f t="shared" si="95"/>
        <v>1754.249</v>
      </c>
      <c r="Z72" s="41"/>
      <c r="AA72" s="12" t="s">
        <v>25</v>
      </c>
      <c r="AB72" s="11">
        <f t="shared" ref="AB72:AH72" si="100">K72+R72</f>
        <v>58.4172</v>
      </c>
      <c r="AC72" s="11">
        <f t="shared" si="100"/>
        <v>778.894</v>
      </c>
      <c r="AD72" s="11">
        <f t="shared" si="100"/>
        <v>566.48</v>
      </c>
      <c r="AE72" s="11">
        <f t="shared" si="100"/>
        <v>32.4578</v>
      </c>
      <c r="AF72" s="11">
        <f t="shared" si="100"/>
        <v>318</v>
      </c>
      <c r="AG72" s="11">
        <f t="shared" si="100"/>
        <v>0</v>
      </c>
      <c r="AH72" s="11">
        <f t="shared" si="100"/>
        <v>1754.249</v>
      </c>
      <c r="AI72" s="12" t="s">
        <v>1137</v>
      </c>
    </row>
    <row r="73" s="9" customFormat="1" ht="16" customHeight="1" spans="1:35">
      <c r="A73" s="40">
        <f t="shared" si="80"/>
        <v>70</v>
      </c>
      <c r="B73" s="41" t="s">
        <v>167</v>
      </c>
      <c r="C73" s="42" t="s">
        <v>271</v>
      </c>
      <c r="D73" s="41" t="s">
        <v>272</v>
      </c>
      <c r="E73" s="41">
        <v>3245.4</v>
      </c>
      <c r="F73" s="41">
        <f>VLOOKUP(C73,'[1]9月'!$B:$Q,16,0)</f>
        <v>3245.4</v>
      </c>
      <c r="G73" s="44">
        <v>5664.75</v>
      </c>
      <c r="H73" s="41">
        <v>3245.4</v>
      </c>
      <c r="I73" s="44">
        <v>4180</v>
      </c>
      <c r="J73" s="44"/>
      <c r="K73" s="52">
        <f t="shared" si="81"/>
        <v>58.4172</v>
      </c>
      <c r="L73" s="53">
        <f t="shared" si="82"/>
        <v>519.264</v>
      </c>
      <c r="M73" s="44">
        <f t="shared" si="83"/>
        <v>453.18</v>
      </c>
      <c r="N73" s="41">
        <f t="shared" si="84"/>
        <v>22.7178</v>
      </c>
      <c r="O73" s="44">
        <f t="shared" si="85"/>
        <v>209</v>
      </c>
      <c r="P73" s="44">
        <f t="shared" si="86"/>
        <v>0</v>
      </c>
      <c r="Q73" s="44">
        <f t="shared" si="87"/>
        <v>1262.579</v>
      </c>
      <c r="R73" s="41">
        <f t="shared" si="88"/>
        <v>0</v>
      </c>
      <c r="S73" s="41">
        <f t="shared" si="89"/>
        <v>259.63</v>
      </c>
      <c r="T73" s="44">
        <f t="shared" si="90"/>
        <v>113.3</v>
      </c>
      <c r="U73" s="41">
        <f t="shared" si="91"/>
        <v>9.74</v>
      </c>
      <c r="V73" s="44">
        <f t="shared" si="92"/>
        <v>209</v>
      </c>
      <c r="W73" s="44">
        <f t="shared" si="93"/>
        <v>0</v>
      </c>
      <c r="X73" s="41">
        <f t="shared" si="94"/>
        <v>591.67</v>
      </c>
      <c r="Y73" s="41">
        <f t="shared" si="95"/>
        <v>1854.249</v>
      </c>
      <c r="Z73" s="41"/>
      <c r="AA73" s="12" t="s">
        <v>12</v>
      </c>
      <c r="AB73" s="11">
        <f t="shared" ref="AB73:AH73" si="101">K73+R73</f>
        <v>58.4172</v>
      </c>
      <c r="AC73" s="11">
        <f t="shared" si="101"/>
        <v>778.894</v>
      </c>
      <c r="AD73" s="11">
        <f t="shared" si="101"/>
        <v>566.48</v>
      </c>
      <c r="AE73" s="11">
        <f t="shared" si="101"/>
        <v>32.4578</v>
      </c>
      <c r="AF73" s="11">
        <f t="shared" si="101"/>
        <v>418</v>
      </c>
      <c r="AG73" s="11">
        <f t="shared" si="101"/>
        <v>0</v>
      </c>
      <c r="AH73" s="11">
        <f t="shared" si="101"/>
        <v>1854.249</v>
      </c>
      <c r="AI73" s="12" t="s">
        <v>1134</v>
      </c>
    </row>
    <row r="74" s="9" customFormat="1" ht="16" customHeight="1" spans="1:35">
      <c r="A74" s="40">
        <f t="shared" si="80"/>
        <v>71</v>
      </c>
      <c r="B74" s="41" t="s">
        <v>167</v>
      </c>
      <c r="C74" s="42" t="s">
        <v>273</v>
      </c>
      <c r="D74" s="41" t="s">
        <v>274</v>
      </c>
      <c r="E74" s="41">
        <v>3245.4</v>
      </c>
      <c r="F74" s="41">
        <f>VLOOKUP(C74,'[1]9月'!$B:$Q,16,0)</f>
        <v>3245.4</v>
      </c>
      <c r="G74" s="44">
        <v>5664.75</v>
      </c>
      <c r="H74" s="41">
        <v>3245.4</v>
      </c>
      <c r="I74" s="44">
        <v>4180</v>
      </c>
      <c r="J74" s="44"/>
      <c r="K74" s="52">
        <f t="shared" si="81"/>
        <v>58.4172</v>
      </c>
      <c r="L74" s="53">
        <f t="shared" si="82"/>
        <v>519.264</v>
      </c>
      <c r="M74" s="44">
        <f t="shared" si="83"/>
        <v>453.18</v>
      </c>
      <c r="N74" s="41">
        <f t="shared" si="84"/>
        <v>22.7178</v>
      </c>
      <c r="O74" s="44">
        <f t="shared" si="85"/>
        <v>209</v>
      </c>
      <c r="P74" s="44">
        <f t="shared" si="86"/>
        <v>0</v>
      </c>
      <c r="Q74" s="44">
        <f t="shared" si="87"/>
        <v>1262.579</v>
      </c>
      <c r="R74" s="41">
        <f t="shared" si="88"/>
        <v>0</v>
      </c>
      <c r="S74" s="41">
        <f t="shared" si="89"/>
        <v>259.63</v>
      </c>
      <c r="T74" s="44">
        <f t="shared" si="90"/>
        <v>113.3</v>
      </c>
      <c r="U74" s="41">
        <f t="shared" si="91"/>
        <v>9.74</v>
      </c>
      <c r="V74" s="44">
        <f t="shared" si="92"/>
        <v>209</v>
      </c>
      <c r="W74" s="44">
        <f t="shared" si="93"/>
        <v>0</v>
      </c>
      <c r="X74" s="41">
        <f t="shared" si="94"/>
        <v>591.67</v>
      </c>
      <c r="Y74" s="41">
        <f t="shared" si="95"/>
        <v>1854.249</v>
      </c>
      <c r="Z74" s="41"/>
      <c r="AA74" s="12" t="s">
        <v>12</v>
      </c>
      <c r="AB74" s="11">
        <f t="shared" ref="AB74:AH74" si="102">K74+R74</f>
        <v>58.4172</v>
      </c>
      <c r="AC74" s="11">
        <f t="shared" si="102"/>
        <v>778.894</v>
      </c>
      <c r="AD74" s="11">
        <f t="shared" si="102"/>
        <v>566.48</v>
      </c>
      <c r="AE74" s="11">
        <f t="shared" si="102"/>
        <v>32.4578</v>
      </c>
      <c r="AF74" s="11">
        <f t="shared" si="102"/>
        <v>418</v>
      </c>
      <c r="AG74" s="11">
        <f t="shared" si="102"/>
        <v>0</v>
      </c>
      <c r="AH74" s="11">
        <f t="shared" si="102"/>
        <v>1854.249</v>
      </c>
      <c r="AI74" s="12" t="s">
        <v>1134</v>
      </c>
    </row>
    <row r="75" s="9" customFormat="1" ht="16" customHeight="1" spans="1:35">
      <c r="A75" s="40">
        <f t="shared" si="80"/>
        <v>72</v>
      </c>
      <c r="B75" s="41" t="s">
        <v>167</v>
      </c>
      <c r="C75" s="42" t="s">
        <v>275</v>
      </c>
      <c r="D75" s="41" t="s">
        <v>276</v>
      </c>
      <c r="E75" s="41">
        <v>3245.4</v>
      </c>
      <c r="F75" s="41">
        <f>VLOOKUP(C75,'[1]9月'!$B:$Q,16,0)</f>
        <v>3245.4</v>
      </c>
      <c r="G75" s="44">
        <v>5664.75</v>
      </c>
      <c r="H75" s="41">
        <v>3245.4</v>
      </c>
      <c r="I75" s="44">
        <v>4180</v>
      </c>
      <c r="J75" s="44"/>
      <c r="K75" s="52">
        <f t="shared" si="81"/>
        <v>58.4172</v>
      </c>
      <c r="L75" s="53">
        <f t="shared" si="82"/>
        <v>519.264</v>
      </c>
      <c r="M75" s="44">
        <f t="shared" si="83"/>
        <v>453.18</v>
      </c>
      <c r="N75" s="41">
        <f t="shared" si="84"/>
        <v>22.7178</v>
      </c>
      <c r="O75" s="44">
        <f t="shared" si="85"/>
        <v>209</v>
      </c>
      <c r="P75" s="44">
        <f t="shared" si="86"/>
        <v>0</v>
      </c>
      <c r="Q75" s="44">
        <f t="shared" si="87"/>
        <v>1262.579</v>
      </c>
      <c r="R75" s="41">
        <f t="shared" si="88"/>
        <v>0</v>
      </c>
      <c r="S75" s="41">
        <f t="shared" si="89"/>
        <v>259.63</v>
      </c>
      <c r="T75" s="44">
        <f t="shared" si="90"/>
        <v>113.3</v>
      </c>
      <c r="U75" s="41">
        <f t="shared" si="91"/>
        <v>9.74</v>
      </c>
      <c r="V75" s="44">
        <f t="shared" si="92"/>
        <v>209</v>
      </c>
      <c r="W75" s="44">
        <f t="shared" si="93"/>
        <v>0</v>
      </c>
      <c r="X75" s="41">
        <f t="shared" si="94"/>
        <v>591.67</v>
      </c>
      <c r="Y75" s="41">
        <f t="shared" si="95"/>
        <v>1854.249</v>
      </c>
      <c r="Z75" s="41"/>
      <c r="AA75" s="12" t="s">
        <v>12</v>
      </c>
      <c r="AB75" s="11">
        <f t="shared" ref="AB75:AH75" si="103">K75+R75</f>
        <v>58.4172</v>
      </c>
      <c r="AC75" s="11">
        <f t="shared" si="103"/>
        <v>778.894</v>
      </c>
      <c r="AD75" s="11">
        <f t="shared" si="103"/>
        <v>566.48</v>
      </c>
      <c r="AE75" s="11">
        <f t="shared" si="103"/>
        <v>32.4578</v>
      </c>
      <c r="AF75" s="11">
        <f t="shared" si="103"/>
        <v>418</v>
      </c>
      <c r="AG75" s="11">
        <f t="shared" si="103"/>
        <v>0</v>
      </c>
      <c r="AH75" s="11">
        <f t="shared" si="103"/>
        <v>1854.249</v>
      </c>
      <c r="AI75" s="12" t="s">
        <v>1134</v>
      </c>
    </row>
    <row r="76" s="9" customFormat="1" ht="16" customHeight="1" spans="1:35">
      <c r="A76" s="40">
        <f t="shared" si="80"/>
        <v>73</v>
      </c>
      <c r="B76" s="41" t="s">
        <v>167</v>
      </c>
      <c r="C76" s="42" t="s">
        <v>279</v>
      </c>
      <c r="D76" s="350" t="s">
        <v>280</v>
      </c>
      <c r="E76" s="41">
        <v>3245.4</v>
      </c>
      <c r="F76" s="41">
        <f>VLOOKUP(C76,'[1]9月'!$B:$Q,16,0)</f>
        <v>3245.4</v>
      </c>
      <c r="G76" s="44">
        <v>5664.75</v>
      </c>
      <c r="H76" s="41">
        <v>3245.4</v>
      </c>
      <c r="I76" s="44">
        <v>3180</v>
      </c>
      <c r="J76" s="44"/>
      <c r="K76" s="52">
        <f t="shared" si="81"/>
        <v>58.4172</v>
      </c>
      <c r="L76" s="53">
        <f t="shared" si="82"/>
        <v>519.264</v>
      </c>
      <c r="M76" s="44">
        <f t="shared" si="83"/>
        <v>453.18</v>
      </c>
      <c r="N76" s="41">
        <f t="shared" si="84"/>
        <v>22.7178</v>
      </c>
      <c r="O76" s="44">
        <f t="shared" si="85"/>
        <v>159</v>
      </c>
      <c r="P76" s="44">
        <f t="shared" si="86"/>
        <v>0</v>
      </c>
      <c r="Q76" s="44">
        <f t="shared" si="87"/>
        <v>1212.579</v>
      </c>
      <c r="R76" s="41">
        <f t="shared" si="88"/>
        <v>0</v>
      </c>
      <c r="S76" s="41">
        <f t="shared" si="89"/>
        <v>259.63</v>
      </c>
      <c r="T76" s="44">
        <f t="shared" si="90"/>
        <v>113.3</v>
      </c>
      <c r="U76" s="41">
        <f t="shared" si="91"/>
        <v>9.74</v>
      </c>
      <c r="V76" s="44">
        <f t="shared" si="92"/>
        <v>159</v>
      </c>
      <c r="W76" s="44">
        <f t="shared" si="93"/>
        <v>0</v>
      </c>
      <c r="X76" s="41">
        <f t="shared" si="94"/>
        <v>541.67</v>
      </c>
      <c r="Y76" s="41">
        <f t="shared" si="95"/>
        <v>1754.249</v>
      </c>
      <c r="Z76" s="41"/>
      <c r="AA76" s="12" t="s">
        <v>12</v>
      </c>
      <c r="AB76" s="11">
        <f t="shared" ref="AB76:AH76" si="104">K76+R76</f>
        <v>58.4172</v>
      </c>
      <c r="AC76" s="11">
        <f t="shared" si="104"/>
        <v>778.894</v>
      </c>
      <c r="AD76" s="11">
        <f t="shared" si="104"/>
        <v>566.48</v>
      </c>
      <c r="AE76" s="11">
        <f t="shared" si="104"/>
        <v>32.4578</v>
      </c>
      <c r="AF76" s="11">
        <f t="shared" si="104"/>
        <v>318</v>
      </c>
      <c r="AG76" s="11">
        <f t="shared" si="104"/>
        <v>0</v>
      </c>
      <c r="AH76" s="11">
        <f t="shared" si="104"/>
        <v>1754.249</v>
      </c>
      <c r="AI76" s="12" t="s">
        <v>1134</v>
      </c>
    </row>
    <row r="77" s="9" customFormat="1" ht="16" customHeight="1" spans="1:35">
      <c r="A77" s="40">
        <f t="shared" si="80"/>
        <v>74</v>
      </c>
      <c r="B77" s="41" t="s">
        <v>167</v>
      </c>
      <c r="C77" s="42" t="s">
        <v>281</v>
      </c>
      <c r="D77" s="41" t="s">
        <v>282</v>
      </c>
      <c r="E77" s="41">
        <v>3245.4</v>
      </c>
      <c r="F77" s="41">
        <f>VLOOKUP(C77,'[1]9月'!$B:$Q,16,0)</f>
        <v>3245.4</v>
      </c>
      <c r="G77" s="44">
        <v>5664.75</v>
      </c>
      <c r="H77" s="41">
        <v>3245.4</v>
      </c>
      <c r="I77" s="44">
        <v>4180</v>
      </c>
      <c r="J77" s="44"/>
      <c r="K77" s="52">
        <f t="shared" si="81"/>
        <v>58.4172</v>
      </c>
      <c r="L77" s="53">
        <f t="shared" si="82"/>
        <v>519.264</v>
      </c>
      <c r="M77" s="44">
        <f t="shared" si="83"/>
        <v>453.18</v>
      </c>
      <c r="N77" s="41">
        <f t="shared" si="84"/>
        <v>22.7178</v>
      </c>
      <c r="O77" s="44">
        <f t="shared" si="85"/>
        <v>209</v>
      </c>
      <c r="P77" s="44">
        <f t="shared" si="86"/>
        <v>0</v>
      </c>
      <c r="Q77" s="44">
        <f t="shared" si="87"/>
        <v>1262.579</v>
      </c>
      <c r="R77" s="41">
        <f t="shared" si="88"/>
        <v>0</v>
      </c>
      <c r="S77" s="41">
        <f t="shared" si="89"/>
        <v>259.63</v>
      </c>
      <c r="T77" s="44">
        <f t="shared" si="90"/>
        <v>113.3</v>
      </c>
      <c r="U77" s="41">
        <f t="shared" si="91"/>
        <v>9.74</v>
      </c>
      <c r="V77" s="44">
        <f t="shared" si="92"/>
        <v>209</v>
      </c>
      <c r="W77" s="44">
        <f t="shared" si="93"/>
        <v>0</v>
      </c>
      <c r="X77" s="41">
        <f t="shared" si="94"/>
        <v>591.67</v>
      </c>
      <c r="Y77" s="41">
        <f t="shared" si="95"/>
        <v>1854.249</v>
      </c>
      <c r="Z77" s="41"/>
      <c r="AA77" s="12" t="s">
        <v>12</v>
      </c>
      <c r="AB77" s="11">
        <f t="shared" ref="AB77:AH77" si="105">K77+R77</f>
        <v>58.4172</v>
      </c>
      <c r="AC77" s="11">
        <f t="shared" si="105"/>
        <v>778.894</v>
      </c>
      <c r="AD77" s="11">
        <f t="shared" si="105"/>
        <v>566.48</v>
      </c>
      <c r="AE77" s="11">
        <f t="shared" si="105"/>
        <v>32.4578</v>
      </c>
      <c r="AF77" s="11">
        <f t="shared" si="105"/>
        <v>418</v>
      </c>
      <c r="AG77" s="11">
        <f t="shared" si="105"/>
        <v>0</v>
      </c>
      <c r="AH77" s="11">
        <f t="shared" si="105"/>
        <v>1854.249</v>
      </c>
      <c r="AI77" s="12" t="s">
        <v>1134</v>
      </c>
    </row>
    <row r="78" s="9" customFormat="1" ht="16" customHeight="1" spans="1:35">
      <c r="A78" s="40">
        <f t="shared" si="80"/>
        <v>75</v>
      </c>
      <c r="B78" s="41" t="s">
        <v>167</v>
      </c>
      <c r="C78" s="42" t="s">
        <v>283</v>
      </c>
      <c r="D78" s="341" t="s">
        <v>284</v>
      </c>
      <c r="E78" s="41">
        <v>3245.4</v>
      </c>
      <c r="F78" s="41">
        <f>VLOOKUP(C78,'[1]9月'!$B:$Q,16,0)</f>
        <v>3245.4</v>
      </c>
      <c r="G78" s="44">
        <v>5664.75</v>
      </c>
      <c r="H78" s="41">
        <v>3245.4</v>
      </c>
      <c r="I78" s="44">
        <v>1790</v>
      </c>
      <c r="J78" s="44"/>
      <c r="K78" s="52">
        <f t="shared" si="81"/>
        <v>58.4172</v>
      </c>
      <c r="L78" s="53">
        <f t="shared" si="82"/>
        <v>519.264</v>
      </c>
      <c r="M78" s="44">
        <f t="shared" si="83"/>
        <v>453.18</v>
      </c>
      <c r="N78" s="41">
        <f t="shared" si="84"/>
        <v>22.7178</v>
      </c>
      <c r="O78" s="44">
        <f t="shared" si="85"/>
        <v>89.5</v>
      </c>
      <c r="P78" s="44">
        <f t="shared" si="86"/>
        <v>0</v>
      </c>
      <c r="Q78" s="44">
        <f t="shared" si="87"/>
        <v>1143.079</v>
      </c>
      <c r="R78" s="41">
        <f t="shared" si="88"/>
        <v>0</v>
      </c>
      <c r="S78" s="41">
        <f t="shared" si="89"/>
        <v>259.63</v>
      </c>
      <c r="T78" s="44">
        <f t="shared" si="90"/>
        <v>113.3</v>
      </c>
      <c r="U78" s="41">
        <f t="shared" si="91"/>
        <v>9.74</v>
      </c>
      <c r="V78" s="44">
        <f t="shared" si="92"/>
        <v>89.5</v>
      </c>
      <c r="W78" s="44">
        <f t="shared" si="93"/>
        <v>0</v>
      </c>
      <c r="X78" s="41">
        <f t="shared" si="94"/>
        <v>472.17</v>
      </c>
      <c r="Y78" s="41">
        <f t="shared" si="95"/>
        <v>1615.249</v>
      </c>
      <c r="Z78" s="41"/>
      <c r="AA78" s="12" t="s">
        <v>12</v>
      </c>
      <c r="AB78" s="11">
        <f t="shared" ref="AB78:AH78" si="106">K78+R78</f>
        <v>58.4172</v>
      </c>
      <c r="AC78" s="11">
        <f t="shared" si="106"/>
        <v>778.894</v>
      </c>
      <c r="AD78" s="11">
        <f t="shared" si="106"/>
        <v>566.48</v>
      </c>
      <c r="AE78" s="11">
        <f t="shared" si="106"/>
        <v>32.4578</v>
      </c>
      <c r="AF78" s="11">
        <f t="shared" si="106"/>
        <v>179</v>
      </c>
      <c r="AG78" s="11">
        <f t="shared" si="106"/>
        <v>0</v>
      </c>
      <c r="AH78" s="11">
        <f t="shared" si="106"/>
        <v>1615.249</v>
      </c>
      <c r="AI78" s="12" t="s">
        <v>1134</v>
      </c>
    </row>
    <row r="79" s="9" customFormat="1" ht="16" customHeight="1" spans="1:35">
      <c r="A79" s="40">
        <f t="shared" si="80"/>
        <v>76</v>
      </c>
      <c r="B79" s="41" t="s">
        <v>285</v>
      </c>
      <c r="C79" s="42" t="s">
        <v>286</v>
      </c>
      <c r="D79" s="41" t="s">
        <v>287</v>
      </c>
      <c r="E79" s="41">
        <v>3245.4</v>
      </c>
      <c r="F79" s="41">
        <f>VLOOKUP(C79,'[1]9月'!$B:$Q,16,0)</f>
        <v>3245.4</v>
      </c>
      <c r="G79" s="44">
        <v>5664.75</v>
      </c>
      <c r="H79" s="41">
        <v>3245.4</v>
      </c>
      <c r="I79" s="44">
        <v>3180</v>
      </c>
      <c r="J79" s="44"/>
      <c r="K79" s="52">
        <f t="shared" si="81"/>
        <v>58.4172</v>
      </c>
      <c r="L79" s="53">
        <f t="shared" si="82"/>
        <v>519.264</v>
      </c>
      <c r="M79" s="44">
        <f t="shared" si="83"/>
        <v>453.18</v>
      </c>
      <c r="N79" s="41">
        <f t="shared" si="84"/>
        <v>22.7178</v>
      </c>
      <c r="O79" s="44">
        <f t="shared" si="85"/>
        <v>159</v>
      </c>
      <c r="P79" s="44">
        <f t="shared" si="86"/>
        <v>0</v>
      </c>
      <c r="Q79" s="44">
        <f t="shared" si="87"/>
        <v>1212.579</v>
      </c>
      <c r="R79" s="41">
        <f t="shared" si="88"/>
        <v>0</v>
      </c>
      <c r="S79" s="41">
        <f t="shared" si="89"/>
        <v>259.63</v>
      </c>
      <c r="T79" s="44">
        <f t="shared" si="90"/>
        <v>113.3</v>
      </c>
      <c r="U79" s="41">
        <f t="shared" si="91"/>
        <v>9.74</v>
      </c>
      <c r="V79" s="44">
        <f t="shared" si="92"/>
        <v>159</v>
      </c>
      <c r="W79" s="44">
        <f t="shared" si="93"/>
        <v>0</v>
      </c>
      <c r="X79" s="41">
        <f t="shared" si="94"/>
        <v>541.67</v>
      </c>
      <c r="Y79" s="41">
        <f t="shared" si="95"/>
        <v>1754.249</v>
      </c>
      <c r="Z79" s="41"/>
      <c r="AA79" s="12" t="s">
        <v>35</v>
      </c>
      <c r="AB79" s="11">
        <f t="shared" ref="AB79:AH79" si="107">K79+R79</f>
        <v>58.4172</v>
      </c>
      <c r="AC79" s="11">
        <f t="shared" si="107"/>
        <v>778.894</v>
      </c>
      <c r="AD79" s="11">
        <f t="shared" si="107"/>
        <v>566.48</v>
      </c>
      <c r="AE79" s="11">
        <f t="shared" si="107"/>
        <v>32.4578</v>
      </c>
      <c r="AF79" s="11">
        <f t="shared" si="107"/>
        <v>318</v>
      </c>
      <c r="AG79" s="11">
        <f t="shared" si="107"/>
        <v>0</v>
      </c>
      <c r="AH79" s="11">
        <f t="shared" si="107"/>
        <v>1754.249</v>
      </c>
      <c r="AI79" s="12" t="s">
        <v>1139</v>
      </c>
    </row>
    <row r="80" s="9" customFormat="1" ht="16" customHeight="1" spans="1:35">
      <c r="A80" s="40">
        <f t="shared" si="80"/>
        <v>77</v>
      </c>
      <c r="B80" s="41" t="s">
        <v>164</v>
      </c>
      <c r="C80" s="42" t="s">
        <v>288</v>
      </c>
      <c r="D80" s="41" t="s">
        <v>289</v>
      </c>
      <c r="E80" s="41">
        <v>3245.4</v>
      </c>
      <c r="F80" s="41">
        <f>VLOOKUP(C80,'[1]9月'!$B:$Q,16,0)</f>
        <v>3245.4</v>
      </c>
      <c r="G80" s="44">
        <v>5664.75</v>
      </c>
      <c r="H80" s="41">
        <v>3245.4</v>
      </c>
      <c r="I80" s="44">
        <v>3180</v>
      </c>
      <c r="J80" s="44"/>
      <c r="K80" s="52">
        <f t="shared" si="81"/>
        <v>58.4172</v>
      </c>
      <c r="L80" s="53">
        <f t="shared" si="82"/>
        <v>519.264</v>
      </c>
      <c r="M80" s="44">
        <f t="shared" si="83"/>
        <v>453.18</v>
      </c>
      <c r="N80" s="41">
        <f t="shared" si="84"/>
        <v>22.7178</v>
      </c>
      <c r="O80" s="44">
        <f t="shared" si="85"/>
        <v>159</v>
      </c>
      <c r="P80" s="44">
        <f t="shared" si="86"/>
        <v>0</v>
      </c>
      <c r="Q80" s="44">
        <f t="shared" si="87"/>
        <v>1212.579</v>
      </c>
      <c r="R80" s="41">
        <f t="shared" si="88"/>
        <v>0</v>
      </c>
      <c r="S80" s="41">
        <f t="shared" si="89"/>
        <v>259.63</v>
      </c>
      <c r="T80" s="44">
        <f t="shared" si="90"/>
        <v>113.3</v>
      </c>
      <c r="U80" s="41">
        <f t="shared" si="91"/>
        <v>9.74</v>
      </c>
      <c r="V80" s="44">
        <f t="shared" si="92"/>
        <v>159</v>
      </c>
      <c r="W80" s="44">
        <f t="shared" si="93"/>
        <v>0</v>
      </c>
      <c r="X80" s="41">
        <f t="shared" si="94"/>
        <v>541.67</v>
      </c>
      <c r="Y80" s="41">
        <f t="shared" si="95"/>
        <v>1754.249</v>
      </c>
      <c r="Z80" s="41"/>
      <c r="AA80" s="12" t="s">
        <v>25</v>
      </c>
      <c r="AB80" s="11">
        <f t="shared" ref="AB80:AH80" si="108">K80+R80</f>
        <v>58.4172</v>
      </c>
      <c r="AC80" s="11">
        <f t="shared" si="108"/>
        <v>778.894</v>
      </c>
      <c r="AD80" s="11">
        <f t="shared" si="108"/>
        <v>566.48</v>
      </c>
      <c r="AE80" s="11">
        <f t="shared" si="108"/>
        <v>32.4578</v>
      </c>
      <c r="AF80" s="11">
        <f t="shared" si="108"/>
        <v>318</v>
      </c>
      <c r="AG80" s="11">
        <f t="shared" si="108"/>
        <v>0</v>
      </c>
      <c r="AH80" s="11">
        <f t="shared" si="108"/>
        <v>1754.249</v>
      </c>
      <c r="AI80" s="12" t="s">
        <v>1137</v>
      </c>
    </row>
    <row r="81" s="9" customFormat="1" ht="16" customHeight="1" spans="1:35">
      <c r="A81" s="40">
        <f t="shared" si="80"/>
        <v>78</v>
      </c>
      <c r="B81" s="41" t="s">
        <v>167</v>
      </c>
      <c r="C81" s="42" t="s">
        <v>290</v>
      </c>
      <c r="D81" s="41" t="s">
        <v>291</v>
      </c>
      <c r="E81" s="41">
        <v>3245.4</v>
      </c>
      <c r="F81" s="41">
        <f>VLOOKUP(C81,'[1]9月'!$B:$Q,16,0)</f>
        <v>3245.4</v>
      </c>
      <c r="G81" s="44">
        <v>5664.75</v>
      </c>
      <c r="H81" s="41">
        <v>3245.4</v>
      </c>
      <c r="I81" s="44">
        <v>3180</v>
      </c>
      <c r="J81" s="44"/>
      <c r="K81" s="52">
        <f t="shared" si="81"/>
        <v>58.4172</v>
      </c>
      <c r="L81" s="53">
        <f t="shared" si="82"/>
        <v>519.264</v>
      </c>
      <c r="M81" s="44">
        <f t="shared" si="83"/>
        <v>453.18</v>
      </c>
      <c r="N81" s="41">
        <f t="shared" si="84"/>
        <v>22.7178</v>
      </c>
      <c r="O81" s="44">
        <f t="shared" si="85"/>
        <v>159</v>
      </c>
      <c r="P81" s="44">
        <f t="shared" si="86"/>
        <v>0</v>
      </c>
      <c r="Q81" s="44">
        <f t="shared" si="87"/>
        <v>1212.579</v>
      </c>
      <c r="R81" s="41">
        <f t="shared" si="88"/>
        <v>0</v>
      </c>
      <c r="S81" s="41">
        <f t="shared" si="89"/>
        <v>259.63</v>
      </c>
      <c r="T81" s="44">
        <f t="shared" si="90"/>
        <v>113.3</v>
      </c>
      <c r="U81" s="41">
        <f t="shared" si="91"/>
        <v>9.74</v>
      </c>
      <c r="V81" s="44">
        <f t="shared" si="92"/>
        <v>159</v>
      </c>
      <c r="W81" s="44">
        <f t="shared" si="93"/>
        <v>0</v>
      </c>
      <c r="X81" s="41">
        <f t="shared" si="94"/>
        <v>541.67</v>
      </c>
      <c r="Y81" s="41">
        <f t="shared" si="95"/>
        <v>1754.249</v>
      </c>
      <c r="Z81" s="41"/>
      <c r="AA81" s="12" t="s">
        <v>12</v>
      </c>
      <c r="AB81" s="11">
        <f t="shared" ref="AB81:AH81" si="109">K81+R81</f>
        <v>58.4172</v>
      </c>
      <c r="AC81" s="11">
        <f t="shared" si="109"/>
        <v>778.894</v>
      </c>
      <c r="AD81" s="11">
        <f t="shared" si="109"/>
        <v>566.48</v>
      </c>
      <c r="AE81" s="11">
        <f t="shared" si="109"/>
        <v>32.4578</v>
      </c>
      <c r="AF81" s="11">
        <f t="shared" si="109"/>
        <v>318</v>
      </c>
      <c r="AG81" s="11">
        <f t="shared" si="109"/>
        <v>0</v>
      </c>
      <c r="AH81" s="11">
        <f t="shared" si="109"/>
        <v>1754.249</v>
      </c>
      <c r="AI81" s="12" t="s">
        <v>1134</v>
      </c>
    </row>
    <row r="82" s="9" customFormat="1" ht="16" customHeight="1" spans="1:35">
      <c r="A82" s="40">
        <f t="shared" si="80"/>
        <v>79</v>
      </c>
      <c r="B82" s="41" t="s">
        <v>167</v>
      </c>
      <c r="C82" s="46" t="s">
        <v>296</v>
      </c>
      <c r="D82" s="47" t="s">
        <v>297</v>
      </c>
      <c r="E82" s="41">
        <v>3245.4</v>
      </c>
      <c r="F82" s="41">
        <f>VLOOKUP(C82,'[1]9月'!$B:$Q,16,0)</f>
        <v>3245.4</v>
      </c>
      <c r="G82" s="44">
        <v>5664.75</v>
      </c>
      <c r="H82" s="41">
        <v>3245.4</v>
      </c>
      <c r="I82" s="44">
        <v>3180</v>
      </c>
      <c r="J82" s="44"/>
      <c r="K82" s="52">
        <f t="shared" si="81"/>
        <v>58.4172</v>
      </c>
      <c r="L82" s="53">
        <f t="shared" si="82"/>
        <v>519.264</v>
      </c>
      <c r="M82" s="44">
        <f t="shared" si="83"/>
        <v>453.18</v>
      </c>
      <c r="N82" s="41">
        <f t="shared" si="84"/>
        <v>22.7178</v>
      </c>
      <c r="O82" s="44">
        <f t="shared" si="85"/>
        <v>159</v>
      </c>
      <c r="P82" s="44">
        <f t="shared" si="86"/>
        <v>0</v>
      </c>
      <c r="Q82" s="44">
        <f t="shared" si="87"/>
        <v>1212.579</v>
      </c>
      <c r="R82" s="41">
        <f t="shared" si="88"/>
        <v>0</v>
      </c>
      <c r="S82" s="41">
        <f t="shared" si="89"/>
        <v>259.63</v>
      </c>
      <c r="T82" s="44">
        <f t="shared" si="90"/>
        <v>113.3</v>
      </c>
      <c r="U82" s="41">
        <f t="shared" si="91"/>
        <v>9.74</v>
      </c>
      <c r="V82" s="44">
        <f t="shared" si="92"/>
        <v>159</v>
      </c>
      <c r="W82" s="44">
        <f t="shared" si="93"/>
        <v>0</v>
      </c>
      <c r="X82" s="41">
        <f t="shared" si="94"/>
        <v>541.67</v>
      </c>
      <c r="Y82" s="41">
        <f t="shared" si="95"/>
        <v>1754.249</v>
      </c>
      <c r="Z82" s="41"/>
      <c r="AA82" s="12" t="s">
        <v>12</v>
      </c>
      <c r="AB82" s="11">
        <f t="shared" ref="AB82:AH82" si="110">K82+R82</f>
        <v>58.4172</v>
      </c>
      <c r="AC82" s="11">
        <f t="shared" si="110"/>
        <v>778.894</v>
      </c>
      <c r="AD82" s="11">
        <f t="shared" si="110"/>
        <v>566.48</v>
      </c>
      <c r="AE82" s="11">
        <f t="shared" si="110"/>
        <v>32.4578</v>
      </c>
      <c r="AF82" s="11">
        <f t="shared" si="110"/>
        <v>318</v>
      </c>
      <c r="AG82" s="11">
        <f t="shared" si="110"/>
        <v>0</v>
      </c>
      <c r="AH82" s="11">
        <f t="shared" si="110"/>
        <v>1754.249</v>
      </c>
      <c r="AI82" s="12" t="s">
        <v>1134</v>
      </c>
    </row>
    <row r="83" s="9" customFormat="1" ht="16" customHeight="1" spans="1:35">
      <c r="A83" s="40">
        <f t="shared" si="80"/>
        <v>80</v>
      </c>
      <c r="B83" s="41" t="s">
        <v>1335</v>
      </c>
      <c r="C83" s="46" t="s">
        <v>298</v>
      </c>
      <c r="D83" s="47" t="s">
        <v>299</v>
      </c>
      <c r="E83" s="41">
        <v>3245.4</v>
      </c>
      <c r="F83" s="41">
        <f>VLOOKUP(C83,'[1]9月'!$B:$Q,16,0)</f>
        <v>3245.4</v>
      </c>
      <c r="G83" s="44">
        <v>5664.75</v>
      </c>
      <c r="H83" s="41">
        <v>3245.4</v>
      </c>
      <c r="I83" s="44">
        <v>3180</v>
      </c>
      <c r="J83" s="44"/>
      <c r="K83" s="52">
        <f t="shared" si="81"/>
        <v>58.4172</v>
      </c>
      <c r="L83" s="53">
        <f t="shared" si="82"/>
        <v>519.264</v>
      </c>
      <c r="M83" s="44">
        <f t="shared" si="83"/>
        <v>453.18</v>
      </c>
      <c r="N83" s="41">
        <f t="shared" si="84"/>
        <v>22.7178</v>
      </c>
      <c r="O83" s="44">
        <f t="shared" si="85"/>
        <v>159</v>
      </c>
      <c r="P83" s="44">
        <f t="shared" si="86"/>
        <v>0</v>
      </c>
      <c r="Q83" s="44">
        <f t="shared" si="87"/>
        <v>1212.579</v>
      </c>
      <c r="R83" s="41">
        <f t="shared" si="88"/>
        <v>0</v>
      </c>
      <c r="S83" s="41">
        <f t="shared" si="89"/>
        <v>259.63</v>
      </c>
      <c r="T83" s="44">
        <f t="shared" si="90"/>
        <v>113.3</v>
      </c>
      <c r="U83" s="41">
        <f t="shared" si="91"/>
        <v>9.74</v>
      </c>
      <c r="V83" s="44">
        <f t="shared" si="92"/>
        <v>159</v>
      </c>
      <c r="W83" s="44">
        <f t="shared" si="93"/>
        <v>0</v>
      </c>
      <c r="X83" s="41">
        <f t="shared" si="94"/>
        <v>541.67</v>
      </c>
      <c r="Y83" s="41">
        <f t="shared" si="95"/>
        <v>1754.249</v>
      </c>
      <c r="Z83" s="41"/>
      <c r="AA83" s="12" t="s">
        <v>12</v>
      </c>
      <c r="AB83" s="11">
        <f t="shared" ref="AB83:AH83" si="111">K83+R83</f>
        <v>58.4172</v>
      </c>
      <c r="AC83" s="11">
        <f t="shared" si="111"/>
        <v>778.894</v>
      </c>
      <c r="AD83" s="11">
        <f t="shared" si="111"/>
        <v>566.48</v>
      </c>
      <c r="AE83" s="11">
        <f t="shared" si="111"/>
        <v>32.4578</v>
      </c>
      <c r="AF83" s="11">
        <f t="shared" si="111"/>
        <v>318</v>
      </c>
      <c r="AG83" s="11">
        <f t="shared" si="111"/>
        <v>0</v>
      </c>
      <c r="AH83" s="11">
        <f t="shared" si="111"/>
        <v>1754.249</v>
      </c>
      <c r="AI83" s="12" t="s">
        <v>1134</v>
      </c>
    </row>
    <row r="84" s="9" customFormat="1" ht="16" customHeight="1" spans="1:35">
      <c r="A84" s="40">
        <f t="shared" ref="A84:A134" si="112">ROW()-3</f>
        <v>81</v>
      </c>
      <c r="B84" s="41" t="s">
        <v>167</v>
      </c>
      <c r="C84" s="46" t="s">
        <v>302</v>
      </c>
      <c r="D84" s="47" t="s">
        <v>303</v>
      </c>
      <c r="E84" s="41">
        <v>3245.4</v>
      </c>
      <c r="F84" s="41">
        <f>VLOOKUP(C84,'[1]9月'!$B:$Q,16,0)</f>
        <v>3245.4</v>
      </c>
      <c r="G84" s="44">
        <v>5664.75</v>
      </c>
      <c r="H84" s="41">
        <v>3245.4</v>
      </c>
      <c r="I84" s="44">
        <v>3180</v>
      </c>
      <c r="J84" s="44"/>
      <c r="K84" s="52">
        <f t="shared" ref="K84:K134" si="113">E84*0.018</f>
        <v>58.4172</v>
      </c>
      <c r="L84" s="53">
        <f t="shared" ref="L84:L134" si="114">F84*0.16</f>
        <v>519.264</v>
      </c>
      <c r="M84" s="44">
        <f t="shared" ref="M84:M134" si="115">ROUND(G84*0.08,2)</f>
        <v>453.18</v>
      </c>
      <c r="N84" s="41">
        <f t="shared" ref="N84:N134" si="116">H84*0.007</f>
        <v>22.7178</v>
      </c>
      <c r="O84" s="44">
        <f t="shared" ref="O84:O134" si="117">I84*5%</f>
        <v>159</v>
      </c>
      <c r="P84" s="44">
        <f t="shared" ref="P84:P134" si="118">J84*50%</f>
        <v>0</v>
      </c>
      <c r="Q84" s="44">
        <f t="shared" ref="Q84:Q134" si="119">SUM(K84:P84)</f>
        <v>1212.579</v>
      </c>
      <c r="R84" s="41">
        <f t="shared" ref="R84:R134" si="120">E84*0</f>
        <v>0</v>
      </c>
      <c r="S84" s="41">
        <f t="shared" ref="S84:S134" si="121">ROUND(F84*0.08,2)</f>
        <v>259.63</v>
      </c>
      <c r="T84" s="44">
        <f t="shared" ref="T84:T134" si="122">ROUND(G84*0.02,2)</f>
        <v>113.3</v>
      </c>
      <c r="U84" s="41">
        <f t="shared" ref="U84:U134" si="123">ROUND(H84*0.003,2)</f>
        <v>9.74</v>
      </c>
      <c r="V84" s="44">
        <f t="shared" ref="V84:V134" si="124">I84*5%</f>
        <v>159</v>
      </c>
      <c r="W84" s="44">
        <f t="shared" ref="W84:W134" si="125">J84*50%</f>
        <v>0</v>
      </c>
      <c r="X84" s="41">
        <f t="shared" ref="X84:X134" si="126">SUM(R84:W84)</f>
        <v>541.67</v>
      </c>
      <c r="Y84" s="41">
        <f t="shared" ref="Y84:Y134" si="127">Q84+X84</f>
        <v>1754.249</v>
      </c>
      <c r="Z84" s="41"/>
      <c r="AA84" s="12" t="s">
        <v>12</v>
      </c>
      <c r="AB84" s="11">
        <f t="shared" ref="AB84:AH84" si="128">K84+R84</f>
        <v>58.4172</v>
      </c>
      <c r="AC84" s="11">
        <f t="shared" si="128"/>
        <v>778.894</v>
      </c>
      <c r="AD84" s="11">
        <f t="shared" si="128"/>
        <v>566.48</v>
      </c>
      <c r="AE84" s="11">
        <f t="shared" si="128"/>
        <v>32.4578</v>
      </c>
      <c r="AF84" s="11">
        <f t="shared" si="128"/>
        <v>318</v>
      </c>
      <c r="AG84" s="11">
        <f t="shared" si="128"/>
        <v>0</v>
      </c>
      <c r="AH84" s="11">
        <f t="shared" si="128"/>
        <v>1754.249</v>
      </c>
      <c r="AI84" s="12" t="s">
        <v>1134</v>
      </c>
    </row>
    <row r="85" s="9" customFormat="1" ht="16" customHeight="1" spans="1:35">
      <c r="A85" s="40">
        <f t="shared" si="112"/>
        <v>82</v>
      </c>
      <c r="B85" s="41" t="s">
        <v>167</v>
      </c>
      <c r="C85" s="46" t="s">
        <v>304</v>
      </c>
      <c r="D85" s="47" t="s">
        <v>305</v>
      </c>
      <c r="E85" s="41">
        <v>3245.4</v>
      </c>
      <c r="F85" s="41">
        <f>VLOOKUP(C85,'[1]9月'!$B:$Q,16,0)</f>
        <v>3245.4</v>
      </c>
      <c r="G85" s="44">
        <v>5664.75</v>
      </c>
      <c r="H85" s="41">
        <v>3245.4</v>
      </c>
      <c r="I85" s="44">
        <v>1790</v>
      </c>
      <c r="J85" s="44"/>
      <c r="K85" s="52">
        <f t="shared" si="113"/>
        <v>58.4172</v>
      </c>
      <c r="L85" s="53">
        <f t="shared" si="114"/>
        <v>519.264</v>
      </c>
      <c r="M85" s="44">
        <f t="shared" si="115"/>
        <v>453.18</v>
      </c>
      <c r="N85" s="41">
        <f t="shared" si="116"/>
        <v>22.7178</v>
      </c>
      <c r="O85" s="44">
        <f t="shared" si="117"/>
        <v>89.5</v>
      </c>
      <c r="P85" s="44">
        <f t="shared" si="118"/>
        <v>0</v>
      </c>
      <c r="Q85" s="44">
        <f t="shared" si="119"/>
        <v>1143.079</v>
      </c>
      <c r="R85" s="41">
        <f t="shared" si="120"/>
        <v>0</v>
      </c>
      <c r="S85" s="41">
        <f t="shared" si="121"/>
        <v>259.63</v>
      </c>
      <c r="T85" s="44">
        <f t="shared" si="122"/>
        <v>113.3</v>
      </c>
      <c r="U85" s="41">
        <f t="shared" si="123"/>
        <v>9.74</v>
      </c>
      <c r="V85" s="44">
        <f t="shared" si="124"/>
        <v>89.5</v>
      </c>
      <c r="W85" s="44">
        <f t="shared" si="125"/>
        <v>0</v>
      </c>
      <c r="X85" s="41">
        <f t="shared" si="126"/>
        <v>472.17</v>
      </c>
      <c r="Y85" s="41">
        <f t="shared" si="127"/>
        <v>1615.249</v>
      </c>
      <c r="Z85" s="41"/>
      <c r="AA85" s="12" t="s">
        <v>12</v>
      </c>
      <c r="AB85" s="11">
        <f t="shared" ref="AB85:AH85" si="129">K85+R85</f>
        <v>58.4172</v>
      </c>
      <c r="AC85" s="11">
        <f t="shared" si="129"/>
        <v>778.894</v>
      </c>
      <c r="AD85" s="11">
        <f t="shared" si="129"/>
        <v>566.48</v>
      </c>
      <c r="AE85" s="11">
        <f t="shared" si="129"/>
        <v>32.4578</v>
      </c>
      <c r="AF85" s="11">
        <f t="shared" si="129"/>
        <v>179</v>
      </c>
      <c r="AG85" s="11">
        <f t="shared" si="129"/>
        <v>0</v>
      </c>
      <c r="AH85" s="11">
        <f t="shared" si="129"/>
        <v>1615.249</v>
      </c>
      <c r="AI85" s="12" t="s">
        <v>1134</v>
      </c>
    </row>
    <row r="86" s="9" customFormat="1" ht="16" customHeight="1" spans="1:35">
      <c r="A86" s="40">
        <f t="shared" si="112"/>
        <v>83</v>
      </c>
      <c r="B86" s="41" t="s">
        <v>164</v>
      </c>
      <c r="C86" s="46" t="s">
        <v>306</v>
      </c>
      <c r="D86" s="342" t="s">
        <v>307</v>
      </c>
      <c r="E86" s="41">
        <v>3245.4</v>
      </c>
      <c r="F86" s="41">
        <f>VLOOKUP(C86,'[1]9月'!$B:$Q,16,0)</f>
        <v>3245.4</v>
      </c>
      <c r="G86" s="44">
        <v>5664.75</v>
      </c>
      <c r="H86" s="41">
        <v>3245.4</v>
      </c>
      <c r="I86" s="44">
        <v>3180</v>
      </c>
      <c r="J86" s="44"/>
      <c r="K86" s="52">
        <f t="shared" si="113"/>
        <v>58.4172</v>
      </c>
      <c r="L86" s="53">
        <f t="shared" si="114"/>
        <v>519.264</v>
      </c>
      <c r="M86" s="44">
        <f t="shared" si="115"/>
        <v>453.18</v>
      </c>
      <c r="N86" s="41">
        <f t="shared" si="116"/>
        <v>22.7178</v>
      </c>
      <c r="O86" s="44">
        <f t="shared" si="117"/>
        <v>159</v>
      </c>
      <c r="P86" s="44">
        <f t="shared" si="118"/>
        <v>0</v>
      </c>
      <c r="Q86" s="44">
        <f t="shared" si="119"/>
        <v>1212.579</v>
      </c>
      <c r="R86" s="41">
        <f t="shared" si="120"/>
        <v>0</v>
      </c>
      <c r="S86" s="41">
        <f t="shared" si="121"/>
        <v>259.63</v>
      </c>
      <c r="T86" s="44">
        <f t="shared" si="122"/>
        <v>113.3</v>
      </c>
      <c r="U86" s="41">
        <f t="shared" si="123"/>
        <v>9.74</v>
      </c>
      <c r="V86" s="44">
        <f t="shared" si="124"/>
        <v>159</v>
      </c>
      <c r="W86" s="44">
        <f t="shared" si="125"/>
        <v>0</v>
      </c>
      <c r="X86" s="41">
        <f t="shared" si="126"/>
        <v>541.67</v>
      </c>
      <c r="Y86" s="41">
        <f t="shared" si="127"/>
        <v>1754.249</v>
      </c>
      <c r="Z86" s="41"/>
      <c r="AA86" s="12" t="s">
        <v>25</v>
      </c>
      <c r="AB86" s="11">
        <f t="shared" ref="AB86:AH86" si="130">K86+R86</f>
        <v>58.4172</v>
      </c>
      <c r="AC86" s="11">
        <f t="shared" si="130"/>
        <v>778.894</v>
      </c>
      <c r="AD86" s="11">
        <f t="shared" si="130"/>
        <v>566.48</v>
      </c>
      <c r="AE86" s="11">
        <f t="shared" si="130"/>
        <v>32.4578</v>
      </c>
      <c r="AF86" s="11">
        <f t="shared" si="130"/>
        <v>318</v>
      </c>
      <c r="AG86" s="11">
        <f t="shared" si="130"/>
        <v>0</v>
      </c>
      <c r="AH86" s="11">
        <f t="shared" si="130"/>
        <v>1754.249</v>
      </c>
      <c r="AI86" s="12" t="s">
        <v>1137</v>
      </c>
    </row>
    <row r="87" s="9" customFormat="1" ht="16" customHeight="1" spans="1:35">
      <c r="A87" s="40">
        <f t="shared" si="112"/>
        <v>84</v>
      </c>
      <c r="B87" s="41" t="s">
        <v>285</v>
      </c>
      <c r="C87" s="42" t="s">
        <v>310</v>
      </c>
      <c r="D87" s="41" t="s">
        <v>311</v>
      </c>
      <c r="E87" s="41">
        <v>3245.4</v>
      </c>
      <c r="F87" s="41">
        <f>VLOOKUP(C87,'[1]9月'!$B:$Q,16,0)</f>
        <v>3245.4</v>
      </c>
      <c r="G87" s="44">
        <v>5664.75</v>
      </c>
      <c r="H87" s="41">
        <v>3245.4</v>
      </c>
      <c r="I87" s="44">
        <v>4180</v>
      </c>
      <c r="J87" s="44"/>
      <c r="K87" s="52">
        <f t="shared" si="113"/>
        <v>58.4172</v>
      </c>
      <c r="L87" s="53">
        <f t="shared" si="114"/>
        <v>519.264</v>
      </c>
      <c r="M87" s="44">
        <f t="shared" si="115"/>
        <v>453.18</v>
      </c>
      <c r="N87" s="41">
        <f t="shared" si="116"/>
        <v>22.7178</v>
      </c>
      <c r="O87" s="44">
        <f t="shared" si="117"/>
        <v>209</v>
      </c>
      <c r="P87" s="44">
        <f t="shared" si="118"/>
        <v>0</v>
      </c>
      <c r="Q87" s="44">
        <f t="shared" si="119"/>
        <v>1262.579</v>
      </c>
      <c r="R87" s="41">
        <f t="shared" si="120"/>
        <v>0</v>
      </c>
      <c r="S87" s="41">
        <f t="shared" si="121"/>
        <v>259.63</v>
      </c>
      <c r="T87" s="44">
        <f t="shared" si="122"/>
        <v>113.3</v>
      </c>
      <c r="U87" s="41">
        <f t="shared" si="123"/>
        <v>9.74</v>
      </c>
      <c r="V87" s="44">
        <f t="shared" si="124"/>
        <v>209</v>
      </c>
      <c r="W87" s="44">
        <f t="shared" si="125"/>
        <v>0</v>
      </c>
      <c r="X87" s="41">
        <f t="shared" si="126"/>
        <v>591.67</v>
      </c>
      <c r="Y87" s="41">
        <f t="shared" si="127"/>
        <v>1854.249</v>
      </c>
      <c r="Z87" s="41"/>
      <c r="AA87" s="12" t="s">
        <v>61</v>
      </c>
      <c r="AB87" s="11">
        <f t="shared" ref="AB87:AH87" si="131">K87+R87</f>
        <v>58.4172</v>
      </c>
      <c r="AC87" s="11">
        <f t="shared" si="131"/>
        <v>778.894</v>
      </c>
      <c r="AD87" s="11">
        <f t="shared" si="131"/>
        <v>566.48</v>
      </c>
      <c r="AE87" s="11">
        <f t="shared" si="131"/>
        <v>32.4578</v>
      </c>
      <c r="AF87" s="11">
        <f t="shared" si="131"/>
        <v>418</v>
      </c>
      <c r="AG87" s="11">
        <f t="shared" si="131"/>
        <v>0</v>
      </c>
      <c r="AH87" s="11">
        <f t="shared" si="131"/>
        <v>1854.249</v>
      </c>
      <c r="AI87" s="12" t="s">
        <v>1139</v>
      </c>
    </row>
    <row r="88" s="9" customFormat="1" ht="16" customHeight="1" spans="1:35">
      <c r="A88" s="40">
        <f t="shared" si="112"/>
        <v>85</v>
      </c>
      <c r="B88" s="41" t="s">
        <v>896</v>
      </c>
      <c r="C88" s="42" t="s">
        <v>312</v>
      </c>
      <c r="D88" s="41" t="s">
        <v>313</v>
      </c>
      <c r="E88" s="41">
        <v>3245.4</v>
      </c>
      <c r="F88" s="41">
        <f>VLOOKUP(C88,'[1]9月'!$B:$Q,16,0)</f>
        <v>3245.4</v>
      </c>
      <c r="G88" s="44">
        <v>5664.75</v>
      </c>
      <c r="H88" s="41">
        <v>3245.4</v>
      </c>
      <c r="I88" s="44">
        <v>3180</v>
      </c>
      <c r="J88" s="44"/>
      <c r="K88" s="52">
        <f t="shared" si="113"/>
        <v>58.4172</v>
      </c>
      <c r="L88" s="53">
        <f t="shared" si="114"/>
        <v>519.264</v>
      </c>
      <c r="M88" s="44">
        <f t="shared" si="115"/>
        <v>453.18</v>
      </c>
      <c r="N88" s="41">
        <f t="shared" si="116"/>
        <v>22.7178</v>
      </c>
      <c r="O88" s="44">
        <f t="shared" si="117"/>
        <v>159</v>
      </c>
      <c r="P88" s="44">
        <f t="shared" si="118"/>
        <v>0</v>
      </c>
      <c r="Q88" s="44">
        <f t="shared" si="119"/>
        <v>1212.579</v>
      </c>
      <c r="R88" s="41">
        <f t="shared" si="120"/>
        <v>0</v>
      </c>
      <c r="S88" s="41">
        <f t="shared" si="121"/>
        <v>259.63</v>
      </c>
      <c r="T88" s="44">
        <f t="shared" si="122"/>
        <v>113.3</v>
      </c>
      <c r="U88" s="41">
        <f t="shared" si="123"/>
        <v>9.74</v>
      </c>
      <c r="V88" s="44">
        <f t="shared" si="124"/>
        <v>159</v>
      </c>
      <c r="W88" s="44">
        <f t="shared" si="125"/>
        <v>0</v>
      </c>
      <c r="X88" s="41">
        <f t="shared" si="126"/>
        <v>541.67</v>
      </c>
      <c r="Y88" s="41">
        <f t="shared" si="127"/>
        <v>1754.249</v>
      </c>
      <c r="Z88" s="41"/>
      <c r="AA88" s="12" t="s">
        <v>30</v>
      </c>
      <c r="AB88" s="11">
        <f t="shared" ref="AB88:AH88" si="132">K88+R88</f>
        <v>58.4172</v>
      </c>
      <c r="AC88" s="11">
        <f t="shared" si="132"/>
        <v>778.894</v>
      </c>
      <c r="AD88" s="11">
        <f t="shared" si="132"/>
        <v>566.48</v>
      </c>
      <c r="AE88" s="11">
        <f t="shared" si="132"/>
        <v>32.4578</v>
      </c>
      <c r="AF88" s="11">
        <f t="shared" si="132"/>
        <v>318</v>
      </c>
      <c r="AG88" s="11">
        <f t="shared" si="132"/>
        <v>0</v>
      </c>
      <c r="AH88" s="11">
        <f t="shared" si="132"/>
        <v>1754.249</v>
      </c>
      <c r="AI88" s="12" t="s">
        <v>1139</v>
      </c>
    </row>
    <row r="89" s="9" customFormat="1" ht="16" customHeight="1" spans="1:35">
      <c r="A89" s="40">
        <f t="shared" si="112"/>
        <v>86</v>
      </c>
      <c r="B89" s="41" t="s">
        <v>1332</v>
      </c>
      <c r="C89" s="42" t="s">
        <v>314</v>
      </c>
      <c r="D89" s="41" t="s">
        <v>315</v>
      </c>
      <c r="E89" s="41">
        <v>3245.4</v>
      </c>
      <c r="F89" s="41">
        <f>VLOOKUP(C89,'[1]9月'!$B:$Q,16,0)</f>
        <v>3245.4</v>
      </c>
      <c r="G89" s="44">
        <v>5664.75</v>
      </c>
      <c r="H89" s="41">
        <v>3245.4</v>
      </c>
      <c r="I89" s="44">
        <v>4180</v>
      </c>
      <c r="J89" s="44"/>
      <c r="K89" s="52">
        <f t="shared" si="113"/>
        <v>58.4172</v>
      </c>
      <c r="L89" s="53">
        <f t="shared" si="114"/>
        <v>519.264</v>
      </c>
      <c r="M89" s="44">
        <f t="shared" si="115"/>
        <v>453.18</v>
      </c>
      <c r="N89" s="41">
        <f t="shared" si="116"/>
        <v>22.7178</v>
      </c>
      <c r="O89" s="44">
        <f t="shared" si="117"/>
        <v>209</v>
      </c>
      <c r="P89" s="44">
        <f t="shared" si="118"/>
        <v>0</v>
      </c>
      <c r="Q89" s="44">
        <f t="shared" si="119"/>
        <v>1262.579</v>
      </c>
      <c r="R89" s="41">
        <f t="shared" si="120"/>
        <v>0</v>
      </c>
      <c r="S89" s="41">
        <f t="shared" si="121"/>
        <v>259.63</v>
      </c>
      <c r="T89" s="44">
        <f t="shared" si="122"/>
        <v>113.3</v>
      </c>
      <c r="U89" s="41">
        <f t="shared" si="123"/>
        <v>9.74</v>
      </c>
      <c r="V89" s="44">
        <f t="shared" si="124"/>
        <v>209</v>
      </c>
      <c r="W89" s="44">
        <f t="shared" si="125"/>
        <v>0</v>
      </c>
      <c r="X89" s="41">
        <f t="shared" si="126"/>
        <v>591.67</v>
      </c>
      <c r="Y89" s="41">
        <f t="shared" si="127"/>
        <v>1854.249</v>
      </c>
      <c r="Z89" s="41"/>
      <c r="AA89" s="12" t="s">
        <v>26</v>
      </c>
      <c r="AB89" s="11">
        <f t="shared" ref="AB89:AH89" si="133">K89+R89</f>
        <v>58.4172</v>
      </c>
      <c r="AC89" s="11">
        <f t="shared" si="133"/>
        <v>778.894</v>
      </c>
      <c r="AD89" s="11">
        <f t="shared" si="133"/>
        <v>566.48</v>
      </c>
      <c r="AE89" s="11">
        <f t="shared" si="133"/>
        <v>32.4578</v>
      </c>
      <c r="AF89" s="11">
        <f t="shared" si="133"/>
        <v>418</v>
      </c>
      <c r="AG89" s="11">
        <f t="shared" si="133"/>
        <v>0</v>
      </c>
      <c r="AH89" s="11">
        <f t="shared" si="133"/>
        <v>1854.249</v>
      </c>
      <c r="AI89" s="12" t="s">
        <v>1135</v>
      </c>
    </row>
    <row r="90" s="9" customFormat="1" ht="16" customHeight="1" spans="1:35">
      <c r="A90" s="40">
        <f t="shared" si="112"/>
        <v>87</v>
      </c>
      <c r="B90" s="41" t="s">
        <v>1332</v>
      </c>
      <c r="C90" s="46" t="s">
        <v>318</v>
      </c>
      <c r="D90" s="47" t="s">
        <v>319</v>
      </c>
      <c r="E90" s="41">
        <v>3245.4</v>
      </c>
      <c r="F90" s="41">
        <f>VLOOKUP(C90,'[1]9月'!$B:$Q,16,0)</f>
        <v>3245.4</v>
      </c>
      <c r="G90" s="44">
        <v>5664.75</v>
      </c>
      <c r="H90" s="41">
        <v>3245.4</v>
      </c>
      <c r="I90" s="44">
        <v>3180</v>
      </c>
      <c r="J90" s="44"/>
      <c r="K90" s="52">
        <f t="shared" si="113"/>
        <v>58.4172</v>
      </c>
      <c r="L90" s="53">
        <f t="shared" si="114"/>
        <v>519.264</v>
      </c>
      <c r="M90" s="44">
        <f t="shared" si="115"/>
        <v>453.18</v>
      </c>
      <c r="N90" s="41">
        <f t="shared" si="116"/>
        <v>22.7178</v>
      </c>
      <c r="O90" s="44">
        <f t="shared" si="117"/>
        <v>159</v>
      </c>
      <c r="P90" s="44">
        <f t="shared" si="118"/>
        <v>0</v>
      </c>
      <c r="Q90" s="44">
        <f t="shared" si="119"/>
        <v>1212.579</v>
      </c>
      <c r="R90" s="41">
        <f t="shared" si="120"/>
        <v>0</v>
      </c>
      <c r="S90" s="41">
        <f t="shared" si="121"/>
        <v>259.63</v>
      </c>
      <c r="T90" s="44">
        <f t="shared" si="122"/>
        <v>113.3</v>
      </c>
      <c r="U90" s="41">
        <f t="shared" si="123"/>
        <v>9.74</v>
      </c>
      <c r="V90" s="44">
        <f t="shared" si="124"/>
        <v>159</v>
      </c>
      <c r="W90" s="44">
        <f t="shared" si="125"/>
        <v>0</v>
      </c>
      <c r="X90" s="41">
        <f t="shared" si="126"/>
        <v>541.67</v>
      </c>
      <c r="Y90" s="41">
        <f t="shared" si="127"/>
        <v>1754.249</v>
      </c>
      <c r="Z90" s="41"/>
      <c r="AA90" s="12" t="s">
        <v>26</v>
      </c>
      <c r="AB90" s="11">
        <f t="shared" ref="AB90:AH90" si="134">K90+R90</f>
        <v>58.4172</v>
      </c>
      <c r="AC90" s="11">
        <f t="shared" si="134"/>
        <v>778.894</v>
      </c>
      <c r="AD90" s="11">
        <f t="shared" si="134"/>
        <v>566.48</v>
      </c>
      <c r="AE90" s="11">
        <f t="shared" si="134"/>
        <v>32.4578</v>
      </c>
      <c r="AF90" s="11">
        <f t="shared" si="134"/>
        <v>318</v>
      </c>
      <c r="AG90" s="11">
        <f t="shared" si="134"/>
        <v>0</v>
      </c>
      <c r="AH90" s="11">
        <f t="shared" si="134"/>
        <v>1754.249</v>
      </c>
      <c r="AI90" s="12" t="s">
        <v>1135</v>
      </c>
    </row>
    <row r="91" s="9" customFormat="1" ht="16" customHeight="1" spans="1:35">
      <c r="A91" s="40">
        <f t="shared" si="112"/>
        <v>88</v>
      </c>
      <c r="B91" s="41" t="s">
        <v>1332</v>
      </c>
      <c r="C91" s="46" t="s">
        <v>323</v>
      </c>
      <c r="D91" s="343" t="s">
        <v>324</v>
      </c>
      <c r="E91" s="41">
        <v>3245.4</v>
      </c>
      <c r="F91" s="41">
        <f>VLOOKUP(C91,'[1]9月'!$B:$Q,16,0)</f>
        <v>3245.4</v>
      </c>
      <c r="G91" s="44">
        <v>5664.75</v>
      </c>
      <c r="H91" s="41">
        <v>3245.4</v>
      </c>
      <c r="I91" s="44">
        <v>3180</v>
      </c>
      <c r="J91" s="44"/>
      <c r="K91" s="52">
        <f t="shared" si="113"/>
        <v>58.4172</v>
      </c>
      <c r="L91" s="53">
        <f t="shared" si="114"/>
        <v>519.264</v>
      </c>
      <c r="M91" s="44">
        <f t="shared" si="115"/>
        <v>453.18</v>
      </c>
      <c r="N91" s="41">
        <f t="shared" si="116"/>
        <v>22.7178</v>
      </c>
      <c r="O91" s="44">
        <f t="shared" si="117"/>
        <v>159</v>
      </c>
      <c r="P91" s="44">
        <f t="shared" si="118"/>
        <v>0</v>
      </c>
      <c r="Q91" s="44">
        <f t="shared" si="119"/>
        <v>1212.579</v>
      </c>
      <c r="R91" s="41">
        <f t="shared" si="120"/>
        <v>0</v>
      </c>
      <c r="S91" s="41">
        <f t="shared" si="121"/>
        <v>259.63</v>
      </c>
      <c r="T91" s="44">
        <f t="shared" si="122"/>
        <v>113.3</v>
      </c>
      <c r="U91" s="41">
        <f t="shared" si="123"/>
        <v>9.74</v>
      </c>
      <c r="V91" s="44">
        <f t="shared" si="124"/>
        <v>159</v>
      </c>
      <c r="W91" s="44">
        <f t="shared" si="125"/>
        <v>0</v>
      </c>
      <c r="X91" s="41">
        <f t="shared" si="126"/>
        <v>541.67</v>
      </c>
      <c r="Y91" s="41">
        <f t="shared" si="127"/>
        <v>1754.249</v>
      </c>
      <c r="Z91" s="41"/>
      <c r="AA91" s="12" t="s">
        <v>26</v>
      </c>
      <c r="AB91" s="11">
        <f t="shared" ref="AB91:AH91" si="135">K91+R91</f>
        <v>58.4172</v>
      </c>
      <c r="AC91" s="11">
        <f t="shared" si="135"/>
        <v>778.894</v>
      </c>
      <c r="AD91" s="11">
        <f t="shared" si="135"/>
        <v>566.48</v>
      </c>
      <c r="AE91" s="11">
        <f t="shared" si="135"/>
        <v>32.4578</v>
      </c>
      <c r="AF91" s="11">
        <f t="shared" si="135"/>
        <v>318</v>
      </c>
      <c r="AG91" s="11">
        <f t="shared" si="135"/>
        <v>0</v>
      </c>
      <c r="AH91" s="11">
        <f t="shared" si="135"/>
        <v>1754.249</v>
      </c>
      <c r="AI91" s="12" t="s">
        <v>1135</v>
      </c>
    </row>
    <row r="92" s="9" customFormat="1" ht="16" customHeight="1" spans="1:35">
      <c r="A92" s="40">
        <f t="shared" si="112"/>
        <v>89</v>
      </c>
      <c r="B92" s="41" t="s">
        <v>1332</v>
      </c>
      <c r="C92" s="42" t="s">
        <v>325</v>
      </c>
      <c r="D92" s="41" t="s">
        <v>326</v>
      </c>
      <c r="E92" s="41">
        <v>3820</v>
      </c>
      <c r="F92" s="41">
        <f>VLOOKUP(C92,'[1]9月'!$B:$Q,16,0)</f>
        <v>3820</v>
      </c>
      <c r="G92" s="44">
        <v>5664.75</v>
      </c>
      <c r="H92" s="41">
        <v>3820</v>
      </c>
      <c r="I92" s="44">
        <v>4180</v>
      </c>
      <c r="J92" s="44"/>
      <c r="K92" s="52">
        <f t="shared" si="113"/>
        <v>68.76</v>
      </c>
      <c r="L92" s="53">
        <f t="shared" si="114"/>
        <v>611.2</v>
      </c>
      <c r="M92" s="44">
        <f t="shared" si="115"/>
        <v>453.18</v>
      </c>
      <c r="N92" s="41">
        <f t="shared" si="116"/>
        <v>26.74</v>
      </c>
      <c r="O92" s="44">
        <f t="shared" si="117"/>
        <v>209</v>
      </c>
      <c r="P92" s="44">
        <f t="shared" si="118"/>
        <v>0</v>
      </c>
      <c r="Q92" s="44">
        <f t="shared" si="119"/>
        <v>1368.88</v>
      </c>
      <c r="R92" s="41">
        <f t="shared" si="120"/>
        <v>0</v>
      </c>
      <c r="S92" s="41">
        <f t="shared" si="121"/>
        <v>305.6</v>
      </c>
      <c r="T92" s="44">
        <f t="shared" si="122"/>
        <v>113.3</v>
      </c>
      <c r="U92" s="41">
        <f t="shared" si="123"/>
        <v>11.46</v>
      </c>
      <c r="V92" s="44">
        <f t="shared" si="124"/>
        <v>209</v>
      </c>
      <c r="W92" s="44">
        <f t="shared" si="125"/>
        <v>0</v>
      </c>
      <c r="X92" s="41">
        <f t="shared" si="126"/>
        <v>639.36</v>
      </c>
      <c r="Y92" s="41">
        <f t="shared" si="127"/>
        <v>2008.24</v>
      </c>
      <c r="Z92" s="41"/>
      <c r="AA92" s="12" t="s">
        <v>26</v>
      </c>
      <c r="AB92" s="11">
        <f t="shared" ref="AB92:AH92" si="136">K92+R92</f>
        <v>68.76</v>
      </c>
      <c r="AC92" s="11">
        <f t="shared" si="136"/>
        <v>916.8</v>
      </c>
      <c r="AD92" s="11">
        <f t="shared" si="136"/>
        <v>566.48</v>
      </c>
      <c r="AE92" s="11">
        <f t="shared" si="136"/>
        <v>38.2</v>
      </c>
      <c r="AF92" s="11">
        <f t="shared" si="136"/>
        <v>418</v>
      </c>
      <c r="AG92" s="11">
        <f t="shared" si="136"/>
        <v>0</v>
      </c>
      <c r="AH92" s="11">
        <f t="shared" si="136"/>
        <v>2008.24</v>
      </c>
      <c r="AI92" s="12" t="s">
        <v>1135</v>
      </c>
    </row>
    <row r="93" s="9" customFormat="1" ht="16" customHeight="1" spans="1:35">
      <c r="A93" s="40">
        <f t="shared" si="112"/>
        <v>90</v>
      </c>
      <c r="B93" s="41" t="s">
        <v>285</v>
      </c>
      <c r="C93" s="42" t="s">
        <v>327</v>
      </c>
      <c r="D93" s="41" t="s">
        <v>328</v>
      </c>
      <c r="E93" s="41">
        <v>3245.4</v>
      </c>
      <c r="F93" s="41">
        <f>VLOOKUP(C93,'[1]9月'!$B:$Q,16,0)</f>
        <v>3245.4</v>
      </c>
      <c r="G93" s="44">
        <v>5664.75</v>
      </c>
      <c r="H93" s="41">
        <v>3245.4</v>
      </c>
      <c r="I93" s="44">
        <v>4180</v>
      </c>
      <c r="J93" s="44"/>
      <c r="K93" s="52">
        <f t="shared" si="113"/>
        <v>58.4172</v>
      </c>
      <c r="L93" s="53">
        <f t="shared" si="114"/>
        <v>519.264</v>
      </c>
      <c r="M93" s="44">
        <f t="shared" si="115"/>
        <v>453.18</v>
      </c>
      <c r="N93" s="41">
        <f t="shared" si="116"/>
        <v>22.7178</v>
      </c>
      <c r="O93" s="44">
        <f t="shared" si="117"/>
        <v>209</v>
      </c>
      <c r="P93" s="44">
        <f t="shared" si="118"/>
        <v>0</v>
      </c>
      <c r="Q93" s="44">
        <f t="shared" si="119"/>
        <v>1262.579</v>
      </c>
      <c r="R93" s="41">
        <f t="shared" si="120"/>
        <v>0</v>
      </c>
      <c r="S93" s="41">
        <f t="shared" si="121"/>
        <v>259.63</v>
      </c>
      <c r="T93" s="44">
        <f t="shared" si="122"/>
        <v>113.3</v>
      </c>
      <c r="U93" s="41">
        <f t="shared" si="123"/>
        <v>9.74</v>
      </c>
      <c r="V93" s="44">
        <f t="shared" si="124"/>
        <v>209</v>
      </c>
      <c r="W93" s="44">
        <f t="shared" si="125"/>
        <v>0</v>
      </c>
      <c r="X93" s="41">
        <f t="shared" si="126"/>
        <v>591.67</v>
      </c>
      <c r="Y93" s="41">
        <f t="shared" si="127"/>
        <v>1854.249</v>
      </c>
      <c r="Z93" s="41"/>
      <c r="AA93" s="12" t="s">
        <v>29</v>
      </c>
      <c r="AB93" s="11">
        <f t="shared" ref="AB93:AH93" si="137">K93+R93</f>
        <v>58.4172</v>
      </c>
      <c r="AC93" s="11">
        <f t="shared" si="137"/>
        <v>778.894</v>
      </c>
      <c r="AD93" s="11">
        <f t="shared" si="137"/>
        <v>566.48</v>
      </c>
      <c r="AE93" s="11">
        <f t="shared" si="137"/>
        <v>32.4578</v>
      </c>
      <c r="AF93" s="11">
        <f t="shared" si="137"/>
        <v>418</v>
      </c>
      <c r="AG93" s="11">
        <f t="shared" si="137"/>
        <v>0</v>
      </c>
      <c r="AH93" s="11">
        <f t="shared" si="137"/>
        <v>1854.249</v>
      </c>
      <c r="AI93" s="12" t="s">
        <v>1139</v>
      </c>
    </row>
    <row r="94" s="9" customFormat="1" ht="16" customHeight="1" spans="1:35">
      <c r="A94" s="40">
        <f t="shared" si="112"/>
        <v>91</v>
      </c>
      <c r="B94" s="41" t="s">
        <v>167</v>
      </c>
      <c r="C94" s="46" t="s">
        <v>329</v>
      </c>
      <c r="D94" s="47" t="s">
        <v>330</v>
      </c>
      <c r="E94" s="41">
        <v>3245.4</v>
      </c>
      <c r="F94" s="41">
        <f>VLOOKUP(C94,'[1]9月'!$B:$Q,16,0)</f>
        <v>3245.4</v>
      </c>
      <c r="G94" s="44">
        <v>5664.75</v>
      </c>
      <c r="H94" s="41">
        <v>3245.4</v>
      </c>
      <c r="I94" s="44">
        <v>1790</v>
      </c>
      <c r="J94" s="44"/>
      <c r="K94" s="52">
        <f t="shared" si="113"/>
        <v>58.4172</v>
      </c>
      <c r="L94" s="53">
        <f t="shared" si="114"/>
        <v>519.264</v>
      </c>
      <c r="M94" s="44">
        <f t="shared" si="115"/>
        <v>453.18</v>
      </c>
      <c r="N94" s="41">
        <f t="shared" si="116"/>
        <v>22.7178</v>
      </c>
      <c r="O94" s="44">
        <f t="shared" si="117"/>
        <v>89.5</v>
      </c>
      <c r="P94" s="44">
        <f t="shared" si="118"/>
        <v>0</v>
      </c>
      <c r="Q94" s="44">
        <f t="shared" si="119"/>
        <v>1143.079</v>
      </c>
      <c r="R94" s="41">
        <f t="shared" si="120"/>
        <v>0</v>
      </c>
      <c r="S94" s="41">
        <f t="shared" si="121"/>
        <v>259.63</v>
      </c>
      <c r="T94" s="44">
        <f t="shared" si="122"/>
        <v>113.3</v>
      </c>
      <c r="U94" s="41">
        <f t="shared" si="123"/>
        <v>9.74</v>
      </c>
      <c r="V94" s="44">
        <f t="shared" si="124"/>
        <v>89.5</v>
      </c>
      <c r="W94" s="44">
        <f t="shared" si="125"/>
        <v>0</v>
      </c>
      <c r="X94" s="41">
        <f t="shared" si="126"/>
        <v>472.17</v>
      </c>
      <c r="Y94" s="41">
        <f t="shared" si="127"/>
        <v>1615.249</v>
      </c>
      <c r="Z94" s="41"/>
      <c r="AA94" s="12" t="s">
        <v>24</v>
      </c>
      <c r="AB94" s="11">
        <f t="shared" ref="AB94:AH94" si="138">K94+R94</f>
        <v>58.4172</v>
      </c>
      <c r="AC94" s="11">
        <f t="shared" si="138"/>
        <v>778.894</v>
      </c>
      <c r="AD94" s="11">
        <f t="shared" si="138"/>
        <v>566.48</v>
      </c>
      <c r="AE94" s="11">
        <f t="shared" si="138"/>
        <v>32.4578</v>
      </c>
      <c r="AF94" s="11">
        <f t="shared" si="138"/>
        <v>179</v>
      </c>
      <c r="AG94" s="11">
        <f t="shared" si="138"/>
        <v>0</v>
      </c>
      <c r="AH94" s="11">
        <f t="shared" si="138"/>
        <v>1615.249</v>
      </c>
      <c r="AI94" s="12" t="s">
        <v>1138</v>
      </c>
    </row>
    <row r="95" s="9" customFormat="1" ht="16" customHeight="1" spans="1:35">
      <c r="A95" s="40">
        <f t="shared" si="112"/>
        <v>92</v>
      </c>
      <c r="B95" s="41" t="s">
        <v>1336</v>
      </c>
      <c r="C95" s="42" t="s">
        <v>333</v>
      </c>
      <c r="D95" s="41" t="s">
        <v>334</v>
      </c>
      <c r="E95" s="41">
        <v>3245.4</v>
      </c>
      <c r="F95" s="41">
        <f>VLOOKUP(C95,'[1]9月'!$B:$Q,16,0)</f>
        <v>3245.4</v>
      </c>
      <c r="G95" s="44">
        <v>5664.75</v>
      </c>
      <c r="H95" s="41">
        <v>3245.4</v>
      </c>
      <c r="I95" s="44">
        <v>1790</v>
      </c>
      <c r="J95" s="44"/>
      <c r="K95" s="52">
        <f t="shared" si="113"/>
        <v>58.4172</v>
      </c>
      <c r="L95" s="53">
        <f t="shared" si="114"/>
        <v>519.264</v>
      </c>
      <c r="M95" s="44">
        <f t="shared" si="115"/>
        <v>453.18</v>
      </c>
      <c r="N95" s="41">
        <f t="shared" si="116"/>
        <v>22.7178</v>
      </c>
      <c r="O95" s="44">
        <f t="shared" si="117"/>
        <v>89.5</v>
      </c>
      <c r="P95" s="44">
        <f t="shared" si="118"/>
        <v>0</v>
      </c>
      <c r="Q95" s="44">
        <f t="shared" si="119"/>
        <v>1143.079</v>
      </c>
      <c r="R95" s="41">
        <f t="shared" si="120"/>
        <v>0</v>
      </c>
      <c r="S95" s="41">
        <f t="shared" si="121"/>
        <v>259.63</v>
      </c>
      <c r="T95" s="44">
        <f t="shared" si="122"/>
        <v>113.3</v>
      </c>
      <c r="U95" s="41">
        <f t="shared" si="123"/>
        <v>9.74</v>
      </c>
      <c r="V95" s="44">
        <f t="shared" si="124"/>
        <v>89.5</v>
      </c>
      <c r="W95" s="44">
        <f t="shared" si="125"/>
        <v>0</v>
      </c>
      <c r="X95" s="41">
        <f t="shared" si="126"/>
        <v>472.17</v>
      </c>
      <c r="Y95" s="41">
        <f t="shared" si="127"/>
        <v>1615.249</v>
      </c>
      <c r="Z95" s="41"/>
      <c r="AA95" s="12" t="s">
        <v>21</v>
      </c>
      <c r="AB95" s="11">
        <f t="shared" ref="AB95:AH95" si="139">K95+R95</f>
        <v>58.4172</v>
      </c>
      <c r="AC95" s="11">
        <f t="shared" si="139"/>
        <v>778.894</v>
      </c>
      <c r="AD95" s="11">
        <f t="shared" si="139"/>
        <v>566.48</v>
      </c>
      <c r="AE95" s="11">
        <f t="shared" si="139"/>
        <v>32.4578</v>
      </c>
      <c r="AF95" s="11">
        <f t="shared" si="139"/>
        <v>179</v>
      </c>
      <c r="AG95" s="11">
        <f t="shared" si="139"/>
        <v>0</v>
      </c>
      <c r="AH95" s="11">
        <f t="shared" si="139"/>
        <v>1615.249</v>
      </c>
      <c r="AI95" s="12" t="s">
        <v>1138</v>
      </c>
    </row>
    <row r="96" s="9" customFormat="1" ht="16" customHeight="1" spans="1:35">
      <c r="A96" s="40">
        <f t="shared" si="112"/>
        <v>93</v>
      </c>
      <c r="B96" s="41" t="s">
        <v>1336</v>
      </c>
      <c r="C96" s="42" t="s">
        <v>335</v>
      </c>
      <c r="D96" s="41" t="s">
        <v>336</v>
      </c>
      <c r="E96" s="41">
        <v>3245.4</v>
      </c>
      <c r="F96" s="41">
        <f>VLOOKUP(C96,'[1]9月'!$B:$Q,16,0)</f>
        <v>3245.4</v>
      </c>
      <c r="G96" s="44">
        <v>5664.75</v>
      </c>
      <c r="H96" s="41">
        <v>3245.4</v>
      </c>
      <c r="I96" s="44">
        <v>1790</v>
      </c>
      <c r="J96" s="44"/>
      <c r="K96" s="52">
        <f t="shared" si="113"/>
        <v>58.4172</v>
      </c>
      <c r="L96" s="53">
        <f t="shared" si="114"/>
        <v>519.264</v>
      </c>
      <c r="M96" s="44">
        <f t="shared" si="115"/>
        <v>453.18</v>
      </c>
      <c r="N96" s="41">
        <f t="shared" si="116"/>
        <v>22.7178</v>
      </c>
      <c r="O96" s="44">
        <f t="shared" si="117"/>
        <v>89.5</v>
      </c>
      <c r="P96" s="44">
        <f t="shared" si="118"/>
        <v>0</v>
      </c>
      <c r="Q96" s="44">
        <f t="shared" si="119"/>
        <v>1143.079</v>
      </c>
      <c r="R96" s="41">
        <f t="shared" si="120"/>
        <v>0</v>
      </c>
      <c r="S96" s="41">
        <f t="shared" si="121"/>
        <v>259.63</v>
      </c>
      <c r="T96" s="44">
        <f t="shared" si="122"/>
        <v>113.3</v>
      </c>
      <c r="U96" s="41">
        <f t="shared" si="123"/>
        <v>9.74</v>
      </c>
      <c r="V96" s="44">
        <f t="shared" si="124"/>
        <v>89.5</v>
      </c>
      <c r="W96" s="44">
        <f t="shared" si="125"/>
        <v>0</v>
      </c>
      <c r="X96" s="41">
        <f t="shared" si="126"/>
        <v>472.17</v>
      </c>
      <c r="Y96" s="41">
        <f t="shared" si="127"/>
        <v>1615.249</v>
      </c>
      <c r="Z96" s="41"/>
      <c r="AA96" s="12" t="s">
        <v>21</v>
      </c>
      <c r="AB96" s="11">
        <f t="shared" ref="AB96:AH96" si="140">K96+R96</f>
        <v>58.4172</v>
      </c>
      <c r="AC96" s="11">
        <f t="shared" si="140"/>
        <v>778.894</v>
      </c>
      <c r="AD96" s="11">
        <f t="shared" si="140"/>
        <v>566.48</v>
      </c>
      <c r="AE96" s="11">
        <f t="shared" si="140"/>
        <v>32.4578</v>
      </c>
      <c r="AF96" s="11">
        <f t="shared" si="140"/>
        <v>179</v>
      </c>
      <c r="AG96" s="11">
        <f t="shared" si="140"/>
        <v>0</v>
      </c>
      <c r="AH96" s="11">
        <f t="shared" si="140"/>
        <v>1615.249</v>
      </c>
      <c r="AI96" s="12" t="s">
        <v>1138</v>
      </c>
    </row>
    <row r="97" s="9" customFormat="1" ht="16" customHeight="1" spans="1:35">
      <c r="A97" s="40">
        <f t="shared" si="112"/>
        <v>94</v>
      </c>
      <c r="B97" s="41" t="s">
        <v>1336</v>
      </c>
      <c r="C97" s="42" t="s">
        <v>337</v>
      </c>
      <c r="D97" s="41" t="s">
        <v>338</v>
      </c>
      <c r="E97" s="41">
        <v>3245.4</v>
      </c>
      <c r="F97" s="41">
        <f>VLOOKUP(C97,'[1]9月'!$B:$Q,16,0)</f>
        <v>3245.4</v>
      </c>
      <c r="G97" s="44">
        <v>5664.75</v>
      </c>
      <c r="H97" s="41">
        <v>3245.4</v>
      </c>
      <c r="I97" s="44">
        <v>1790</v>
      </c>
      <c r="J97" s="44"/>
      <c r="K97" s="52">
        <f t="shared" si="113"/>
        <v>58.4172</v>
      </c>
      <c r="L97" s="53">
        <f t="shared" si="114"/>
        <v>519.264</v>
      </c>
      <c r="M97" s="44">
        <f t="shared" si="115"/>
        <v>453.18</v>
      </c>
      <c r="N97" s="41">
        <f t="shared" si="116"/>
        <v>22.7178</v>
      </c>
      <c r="O97" s="44">
        <f t="shared" si="117"/>
        <v>89.5</v>
      </c>
      <c r="P97" s="44">
        <f t="shared" si="118"/>
        <v>0</v>
      </c>
      <c r="Q97" s="44">
        <f t="shared" si="119"/>
        <v>1143.079</v>
      </c>
      <c r="R97" s="41">
        <f t="shared" si="120"/>
        <v>0</v>
      </c>
      <c r="S97" s="41">
        <f t="shared" si="121"/>
        <v>259.63</v>
      </c>
      <c r="T97" s="44">
        <f t="shared" si="122"/>
        <v>113.3</v>
      </c>
      <c r="U97" s="41">
        <f t="shared" si="123"/>
        <v>9.74</v>
      </c>
      <c r="V97" s="44">
        <f t="shared" si="124"/>
        <v>89.5</v>
      </c>
      <c r="W97" s="44">
        <f t="shared" si="125"/>
        <v>0</v>
      </c>
      <c r="X97" s="41">
        <f t="shared" si="126"/>
        <v>472.17</v>
      </c>
      <c r="Y97" s="41">
        <f t="shared" si="127"/>
        <v>1615.249</v>
      </c>
      <c r="Z97" s="41"/>
      <c r="AA97" s="12" t="s">
        <v>21</v>
      </c>
      <c r="AB97" s="11">
        <f t="shared" ref="AB97:AH97" si="141">K97+R97</f>
        <v>58.4172</v>
      </c>
      <c r="AC97" s="11">
        <f t="shared" si="141"/>
        <v>778.894</v>
      </c>
      <c r="AD97" s="11">
        <f t="shared" si="141"/>
        <v>566.48</v>
      </c>
      <c r="AE97" s="11">
        <f t="shared" si="141"/>
        <v>32.4578</v>
      </c>
      <c r="AF97" s="11">
        <f t="shared" si="141"/>
        <v>179</v>
      </c>
      <c r="AG97" s="11">
        <f t="shared" si="141"/>
        <v>0</v>
      </c>
      <c r="AH97" s="11">
        <f t="shared" si="141"/>
        <v>1615.249</v>
      </c>
      <c r="AI97" s="12" t="s">
        <v>1138</v>
      </c>
    </row>
    <row r="98" s="9" customFormat="1" ht="16" customHeight="1" spans="1:35">
      <c r="A98" s="40">
        <f t="shared" si="112"/>
        <v>95</v>
      </c>
      <c r="B98" s="41" t="s">
        <v>1336</v>
      </c>
      <c r="C98" s="42" t="s">
        <v>339</v>
      </c>
      <c r="D98" s="41" t="s">
        <v>340</v>
      </c>
      <c r="E98" s="41">
        <v>3245.4</v>
      </c>
      <c r="F98" s="41">
        <f>VLOOKUP(C98,'[1]9月'!$B:$Q,16,0)</f>
        <v>3245.4</v>
      </c>
      <c r="G98" s="44">
        <v>5664.75</v>
      </c>
      <c r="H98" s="41">
        <v>3245.4</v>
      </c>
      <c r="I98" s="44">
        <v>1790</v>
      </c>
      <c r="J98" s="44"/>
      <c r="K98" s="52">
        <f t="shared" si="113"/>
        <v>58.4172</v>
      </c>
      <c r="L98" s="53">
        <f t="shared" si="114"/>
        <v>519.264</v>
      </c>
      <c r="M98" s="44">
        <f t="shared" si="115"/>
        <v>453.18</v>
      </c>
      <c r="N98" s="41">
        <f t="shared" si="116"/>
        <v>22.7178</v>
      </c>
      <c r="O98" s="44">
        <f t="shared" si="117"/>
        <v>89.5</v>
      </c>
      <c r="P98" s="44">
        <f t="shared" si="118"/>
        <v>0</v>
      </c>
      <c r="Q98" s="44">
        <f t="shared" si="119"/>
        <v>1143.079</v>
      </c>
      <c r="R98" s="41">
        <f t="shared" si="120"/>
        <v>0</v>
      </c>
      <c r="S98" s="41">
        <f t="shared" si="121"/>
        <v>259.63</v>
      </c>
      <c r="T98" s="44">
        <f t="shared" si="122"/>
        <v>113.3</v>
      </c>
      <c r="U98" s="41">
        <f t="shared" si="123"/>
        <v>9.74</v>
      </c>
      <c r="V98" s="44">
        <f t="shared" si="124"/>
        <v>89.5</v>
      </c>
      <c r="W98" s="44">
        <f t="shared" si="125"/>
        <v>0</v>
      </c>
      <c r="X98" s="41">
        <f t="shared" si="126"/>
        <v>472.17</v>
      </c>
      <c r="Y98" s="41">
        <f t="shared" si="127"/>
        <v>1615.249</v>
      </c>
      <c r="Z98" s="41"/>
      <c r="AA98" s="12" t="s">
        <v>21</v>
      </c>
      <c r="AB98" s="11">
        <f t="shared" ref="AB98:AH98" si="142">K98+R98</f>
        <v>58.4172</v>
      </c>
      <c r="AC98" s="11">
        <f t="shared" si="142"/>
        <v>778.894</v>
      </c>
      <c r="AD98" s="11">
        <f t="shared" si="142"/>
        <v>566.48</v>
      </c>
      <c r="AE98" s="11">
        <f t="shared" si="142"/>
        <v>32.4578</v>
      </c>
      <c r="AF98" s="11">
        <f t="shared" si="142"/>
        <v>179</v>
      </c>
      <c r="AG98" s="11">
        <f t="shared" si="142"/>
        <v>0</v>
      </c>
      <c r="AH98" s="11">
        <f t="shared" si="142"/>
        <v>1615.249</v>
      </c>
      <c r="AI98" s="12" t="s">
        <v>1138</v>
      </c>
    </row>
    <row r="99" s="9" customFormat="1" ht="16" customHeight="1" spans="1:35">
      <c r="A99" s="40">
        <f t="shared" si="112"/>
        <v>96</v>
      </c>
      <c r="B99" s="41" t="s">
        <v>1336</v>
      </c>
      <c r="C99" s="42" t="s">
        <v>341</v>
      </c>
      <c r="D99" s="41" t="s">
        <v>342</v>
      </c>
      <c r="E99" s="41">
        <v>3245.4</v>
      </c>
      <c r="F99" s="41">
        <f>VLOOKUP(C99,'[1]9月'!$B:$Q,16,0)</f>
        <v>3245.4</v>
      </c>
      <c r="G99" s="44">
        <v>5664.75</v>
      </c>
      <c r="H99" s="41">
        <v>3245.4</v>
      </c>
      <c r="I99" s="44">
        <v>1790</v>
      </c>
      <c r="J99" s="44"/>
      <c r="K99" s="52">
        <f t="shared" si="113"/>
        <v>58.4172</v>
      </c>
      <c r="L99" s="53">
        <f t="shared" si="114"/>
        <v>519.264</v>
      </c>
      <c r="M99" s="44">
        <f t="shared" si="115"/>
        <v>453.18</v>
      </c>
      <c r="N99" s="41">
        <f t="shared" si="116"/>
        <v>22.7178</v>
      </c>
      <c r="O99" s="44">
        <f t="shared" si="117"/>
        <v>89.5</v>
      </c>
      <c r="P99" s="44">
        <f t="shared" si="118"/>
        <v>0</v>
      </c>
      <c r="Q99" s="44">
        <f t="shared" si="119"/>
        <v>1143.079</v>
      </c>
      <c r="R99" s="41">
        <f t="shared" si="120"/>
        <v>0</v>
      </c>
      <c r="S99" s="41">
        <f t="shared" si="121"/>
        <v>259.63</v>
      </c>
      <c r="T99" s="44">
        <f t="shared" si="122"/>
        <v>113.3</v>
      </c>
      <c r="U99" s="41">
        <f t="shared" si="123"/>
        <v>9.74</v>
      </c>
      <c r="V99" s="44">
        <f t="shared" si="124"/>
        <v>89.5</v>
      </c>
      <c r="W99" s="44">
        <f t="shared" si="125"/>
        <v>0</v>
      </c>
      <c r="X99" s="41">
        <f t="shared" si="126"/>
        <v>472.17</v>
      </c>
      <c r="Y99" s="41">
        <f t="shared" si="127"/>
        <v>1615.249</v>
      </c>
      <c r="Z99" s="41"/>
      <c r="AA99" s="12" t="s">
        <v>21</v>
      </c>
      <c r="AB99" s="11">
        <f t="shared" ref="AB99:AH99" si="143">K99+R99</f>
        <v>58.4172</v>
      </c>
      <c r="AC99" s="11">
        <f t="shared" si="143"/>
        <v>778.894</v>
      </c>
      <c r="AD99" s="11">
        <f t="shared" si="143"/>
        <v>566.48</v>
      </c>
      <c r="AE99" s="11">
        <f t="shared" si="143"/>
        <v>32.4578</v>
      </c>
      <c r="AF99" s="11">
        <f t="shared" si="143"/>
        <v>179</v>
      </c>
      <c r="AG99" s="11">
        <f t="shared" si="143"/>
        <v>0</v>
      </c>
      <c r="AH99" s="11">
        <f t="shared" si="143"/>
        <v>1615.249</v>
      </c>
      <c r="AI99" s="12" t="s">
        <v>1138</v>
      </c>
    </row>
    <row r="100" s="9" customFormat="1" ht="16" customHeight="1" spans="1:35">
      <c r="A100" s="40">
        <f t="shared" si="112"/>
        <v>97</v>
      </c>
      <c r="B100" s="41" t="s">
        <v>1336</v>
      </c>
      <c r="C100" s="42" t="s">
        <v>343</v>
      </c>
      <c r="D100" s="41" t="s">
        <v>344</v>
      </c>
      <c r="E100" s="41">
        <v>3245.4</v>
      </c>
      <c r="F100" s="41">
        <f>VLOOKUP(C100,'[1]9月'!$B:$Q,16,0)</f>
        <v>3245.4</v>
      </c>
      <c r="G100" s="44">
        <v>5664.75</v>
      </c>
      <c r="H100" s="41">
        <v>3245.4</v>
      </c>
      <c r="I100" s="44">
        <v>1790</v>
      </c>
      <c r="J100" s="44"/>
      <c r="K100" s="52">
        <f t="shared" si="113"/>
        <v>58.4172</v>
      </c>
      <c r="L100" s="53">
        <f t="shared" si="114"/>
        <v>519.264</v>
      </c>
      <c r="M100" s="44">
        <f t="shared" si="115"/>
        <v>453.18</v>
      </c>
      <c r="N100" s="41">
        <f t="shared" si="116"/>
        <v>22.7178</v>
      </c>
      <c r="O100" s="44">
        <f t="shared" si="117"/>
        <v>89.5</v>
      </c>
      <c r="P100" s="44">
        <f t="shared" si="118"/>
        <v>0</v>
      </c>
      <c r="Q100" s="44">
        <f t="shared" si="119"/>
        <v>1143.079</v>
      </c>
      <c r="R100" s="41">
        <f t="shared" si="120"/>
        <v>0</v>
      </c>
      <c r="S100" s="41">
        <f t="shared" si="121"/>
        <v>259.63</v>
      </c>
      <c r="T100" s="44">
        <f t="shared" si="122"/>
        <v>113.3</v>
      </c>
      <c r="U100" s="41">
        <f t="shared" si="123"/>
        <v>9.74</v>
      </c>
      <c r="V100" s="44">
        <f t="shared" si="124"/>
        <v>89.5</v>
      </c>
      <c r="W100" s="44">
        <f t="shared" si="125"/>
        <v>0</v>
      </c>
      <c r="X100" s="41">
        <f t="shared" si="126"/>
        <v>472.17</v>
      </c>
      <c r="Y100" s="41">
        <f t="shared" si="127"/>
        <v>1615.249</v>
      </c>
      <c r="Z100" s="41"/>
      <c r="AA100" s="12" t="s">
        <v>21</v>
      </c>
      <c r="AB100" s="11">
        <f t="shared" ref="AB100:AH100" si="144">K100+R100</f>
        <v>58.4172</v>
      </c>
      <c r="AC100" s="11">
        <f t="shared" si="144"/>
        <v>778.894</v>
      </c>
      <c r="AD100" s="11">
        <f t="shared" si="144"/>
        <v>566.48</v>
      </c>
      <c r="AE100" s="11">
        <f t="shared" si="144"/>
        <v>32.4578</v>
      </c>
      <c r="AF100" s="11">
        <f t="shared" si="144"/>
        <v>179</v>
      </c>
      <c r="AG100" s="11">
        <f t="shared" si="144"/>
        <v>0</v>
      </c>
      <c r="AH100" s="11">
        <f t="shared" si="144"/>
        <v>1615.249</v>
      </c>
      <c r="AI100" s="12" t="s">
        <v>1138</v>
      </c>
    </row>
    <row r="101" s="9" customFormat="1" ht="16" customHeight="1" spans="1:35">
      <c r="A101" s="40">
        <f t="shared" si="112"/>
        <v>98</v>
      </c>
      <c r="B101" s="41" t="s">
        <v>1336</v>
      </c>
      <c r="C101" s="42" t="s">
        <v>345</v>
      </c>
      <c r="D101" s="41" t="s">
        <v>346</v>
      </c>
      <c r="E101" s="41">
        <v>3245.4</v>
      </c>
      <c r="F101" s="41">
        <f>VLOOKUP(C101,'[1]9月'!$B:$Q,16,0)</f>
        <v>3245.4</v>
      </c>
      <c r="G101" s="44">
        <v>5664.75</v>
      </c>
      <c r="H101" s="41">
        <v>3245.4</v>
      </c>
      <c r="I101" s="44">
        <v>0</v>
      </c>
      <c r="J101" s="44"/>
      <c r="K101" s="52">
        <f t="shared" si="113"/>
        <v>58.4172</v>
      </c>
      <c r="L101" s="53">
        <f t="shared" si="114"/>
        <v>519.264</v>
      </c>
      <c r="M101" s="44">
        <f t="shared" si="115"/>
        <v>453.18</v>
      </c>
      <c r="N101" s="41">
        <f t="shared" si="116"/>
        <v>22.7178</v>
      </c>
      <c r="O101" s="44">
        <f t="shared" si="117"/>
        <v>0</v>
      </c>
      <c r="P101" s="44">
        <f t="shared" si="118"/>
        <v>0</v>
      </c>
      <c r="Q101" s="44">
        <f t="shared" si="119"/>
        <v>1053.579</v>
      </c>
      <c r="R101" s="41">
        <f t="shared" si="120"/>
        <v>0</v>
      </c>
      <c r="S101" s="41">
        <f t="shared" si="121"/>
        <v>259.63</v>
      </c>
      <c r="T101" s="44">
        <f t="shared" si="122"/>
        <v>113.3</v>
      </c>
      <c r="U101" s="41">
        <f t="shared" si="123"/>
        <v>9.74</v>
      </c>
      <c r="V101" s="44">
        <f t="shared" si="124"/>
        <v>0</v>
      </c>
      <c r="W101" s="44">
        <f t="shared" si="125"/>
        <v>0</v>
      </c>
      <c r="X101" s="41">
        <f t="shared" si="126"/>
        <v>382.67</v>
      </c>
      <c r="Y101" s="41">
        <f t="shared" si="127"/>
        <v>1436.249</v>
      </c>
      <c r="Z101" s="41"/>
      <c r="AA101" s="12" t="s">
        <v>21</v>
      </c>
      <c r="AB101" s="11">
        <f t="shared" ref="AB101:AH101" si="145">K101+R101</f>
        <v>58.4172</v>
      </c>
      <c r="AC101" s="11">
        <f t="shared" si="145"/>
        <v>778.894</v>
      </c>
      <c r="AD101" s="11">
        <f t="shared" si="145"/>
        <v>566.48</v>
      </c>
      <c r="AE101" s="11">
        <f t="shared" si="145"/>
        <v>32.4578</v>
      </c>
      <c r="AF101" s="11">
        <f t="shared" si="145"/>
        <v>0</v>
      </c>
      <c r="AG101" s="11">
        <f t="shared" si="145"/>
        <v>0</v>
      </c>
      <c r="AH101" s="11">
        <f t="shared" si="145"/>
        <v>1436.249</v>
      </c>
      <c r="AI101" s="12" t="s">
        <v>1138</v>
      </c>
    </row>
    <row r="102" s="9" customFormat="1" ht="16" customHeight="1" spans="1:35">
      <c r="A102" s="40">
        <f t="shared" si="112"/>
        <v>99</v>
      </c>
      <c r="B102" s="41" t="s">
        <v>1336</v>
      </c>
      <c r="C102" s="42" t="s">
        <v>347</v>
      </c>
      <c r="D102" s="41" t="s">
        <v>348</v>
      </c>
      <c r="E102" s="41">
        <v>3245.4</v>
      </c>
      <c r="F102" s="41">
        <f>VLOOKUP(C102,'[1]9月'!$B:$Q,16,0)</f>
        <v>3245.4</v>
      </c>
      <c r="G102" s="44">
        <v>5664.75</v>
      </c>
      <c r="H102" s="41">
        <v>3245.4</v>
      </c>
      <c r="I102" s="44">
        <v>1790</v>
      </c>
      <c r="J102" s="44"/>
      <c r="K102" s="52">
        <f t="shared" si="113"/>
        <v>58.4172</v>
      </c>
      <c r="L102" s="53">
        <f t="shared" si="114"/>
        <v>519.264</v>
      </c>
      <c r="M102" s="44">
        <f t="shared" si="115"/>
        <v>453.18</v>
      </c>
      <c r="N102" s="41">
        <f t="shared" si="116"/>
        <v>22.7178</v>
      </c>
      <c r="O102" s="44">
        <f t="shared" si="117"/>
        <v>89.5</v>
      </c>
      <c r="P102" s="44">
        <f t="shared" si="118"/>
        <v>0</v>
      </c>
      <c r="Q102" s="44">
        <f t="shared" si="119"/>
        <v>1143.079</v>
      </c>
      <c r="R102" s="41">
        <f t="shared" si="120"/>
        <v>0</v>
      </c>
      <c r="S102" s="41">
        <f t="shared" si="121"/>
        <v>259.63</v>
      </c>
      <c r="T102" s="44">
        <f t="shared" si="122"/>
        <v>113.3</v>
      </c>
      <c r="U102" s="41">
        <f t="shared" si="123"/>
        <v>9.74</v>
      </c>
      <c r="V102" s="44">
        <f t="shared" si="124"/>
        <v>89.5</v>
      </c>
      <c r="W102" s="44">
        <f t="shared" si="125"/>
        <v>0</v>
      </c>
      <c r="X102" s="41">
        <f t="shared" si="126"/>
        <v>472.17</v>
      </c>
      <c r="Y102" s="41">
        <f t="shared" si="127"/>
        <v>1615.249</v>
      </c>
      <c r="Z102" s="41"/>
      <c r="AA102" s="12" t="s">
        <v>21</v>
      </c>
      <c r="AB102" s="11">
        <f t="shared" ref="AB102:AH102" si="146">K102+R102</f>
        <v>58.4172</v>
      </c>
      <c r="AC102" s="11">
        <f t="shared" si="146"/>
        <v>778.894</v>
      </c>
      <c r="AD102" s="11">
        <f t="shared" si="146"/>
        <v>566.48</v>
      </c>
      <c r="AE102" s="11">
        <f t="shared" si="146"/>
        <v>32.4578</v>
      </c>
      <c r="AF102" s="11">
        <f t="shared" si="146"/>
        <v>179</v>
      </c>
      <c r="AG102" s="11">
        <f t="shared" si="146"/>
        <v>0</v>
      </c>
      <c r="AH102" s="11">
        <f t="shared" si="146"/>
        <v>1615.249</v>
      </c>
      <c r="AI102" s="12" t="s">
        <v>1138</v>
      </c>
    </row>
    <row r="103" s="9" customFormat="1" ht="16" customHeight="1" spans="1:35">
      <c r="A103" s="40">
        <f t="shared" si="112"/>
        <v>100</v>
      </c>
      <c r="B103" s="41" t="s">
        <v>1336</v>
      </c>
      <c r="C103" s="42" t="s">
        <v>351</v>
      </c>
      <c r="D103" s="41" t="s">
        <v>352</v>
      </c>
      <c r="E103" s="41">
        <v>3245.4</v>
      </c>
      <c r="F103" s="41">
        <f>VLOOKUP(C103,'[1]9月'!$B:$Q,16,0)</f>
        <v>3245.4</v>
      </c>
      <c r="G103" s="44">
        <v>5664.75</v>
      </c>
      <c r="H103" s="41">
        <v>3245.4</v>
      </c>
      <c r="I103" s="44">
        <v>1790</v>
      </c>
      <c r="J103" s="44"/>
      <c r="K103" s="52">
        <f t="shared" si="113"/>
        <v>58.4172</v>
      </c>
      <c r="L103" s="53">
        <f t="shared" si="114"/>
        <v>519.264</v>
      </c>
      <c r="M103" s="44">
        <f t="shared" si="115"/>
        <v>453.18</v>
      </c>
      <c r="N103" s="41">
        <f t="shared" si="116"/>
        <v>22.7178</v>
      </c>
      <c r="O103" s="44">
        <f t="shared" si="117"/>
        <v>89.5</v>
      </c>
      <c r="P103" s="44">
        <f t="shared" si="118"/>
        <v>0</v>
      </c>
      <c r="Q103" s="44">
        <f t="shared" si="119"/>
        <v>1143.079</v>
      </c>
      <c r="R103" s="41">
        <f t="shared" si="120"/>
        <v>0</v>
      </c>
      <c r="S103" s="41">
        <f t="shared" si="121"/>
        <v>259.63</v>
      </c>
      <c r="T103" s="44">
        <f t="shared" si="122"/>
        <v>113.3</v>
      </c>
      <c r="U103" s="41">
        <f t="shared" si="123"/>
        <v>9.74</v>
      </c>
      <c r="V103" s="44">
        <f t="shared" si="124"/>
        <v>89.5</v>
      </c>
      <c r="W103" s="44">
        <f t="shared" si="125"/>
        <v>0</v>
      </c>
      <c r="X103" s="41">
        <f t="shared" si="126"/>
        <v>472.17</v>
      </c>
      <c r="Y103" s="41">
        <f t="shared" si="127"/>
        <v>1615.249</v>
      </c>
      <c r="Z103" s="41"/>
      <c r="AA103" s="12" t="s">
        <v>21</v>
      </c>
      <c r="AB103" s="11">
        <f t="shared" ref="AB103:AH103" si="147">K103+R103</f>
        <v>58.4172</v>
      </c>
      <c r="AC103" s="11">
        <f t="shared" si="147"/>
        <v>778.894</v>
      </c>
      <c r="AD103" s="11">
        <f t="shared" si="147"/>
        <v>566.48</v>
      </c>
      <c r="AE103" s="11">
        <f t="shared" si="147"/>
        <v>32.4578</v>
      </c>
      <c r="AF103" s="11">
        <f t="shared" si="147"/>
        <v>179</v>
      </c>
      <c r="AG103" s="11">
        <f t="shared" si="147"/>
        <v>0</v>
      </c>
      <c r="AH103" s="11">
        <f t="shared" si="147"/>
        <v>1615.249</v>
      </c>
      <c r="AI103" s="12" t="s">
        <v>1138</v>
      </c>
    </row>
    <row r="104" s="9" customFormat="1" ht="16" customHeight="1" spans="1:35">
      <c r="A104" s="40">
        <f t="shared" si="112"/>
        <v>101</v>
      </c>
      <c r="B104" s="41" t="s">
        <v>1336</v>
      </c>
      <c r="C104" s="46" t="s">
        <v>353</v>
      </c>
      <c r="D104" s="47" t="s">
        <v>354</v>
      </c>
      <c r="E104" s="41">
        <v>3245.4</v>
      </c>
      <c r="F104" s="41">
        <v>0</v>
      </c>
      <c r="G104" s="44">
        <v>0</v>
      </c>
      <c r="H104" s="41">
        <v>0</v>
      </c>
      <c r="I104" s="44">
        <v>0</v>
      </c>
      <c r="J104" s="44"/>
      <c r="K104" s="52">
        <f t="shared" si="113"/>
        <v>58.4172</v>
      </c>
      <c r="L104" s="53">
        <f t="shared" si="114"/>
        <v>0</v>
      </c>
      <c r="M104" s="44">
        <f t="shared" si="115"/>
        <v>0</v>
      </c>
      <c r="N104" s="41">
        <f t="shared" si="116"/>
        <v>0</v>
      </c>
      <c r="O104" s="44">
        <f t="shared" si="117"/>
        <v>0</v>
      </c>
      <c r="P104" s="44">
        <f t="shared" si="118"/>
        <v>0</v>
      </c>
      <c r="Q104" s="44">
        <f t="shared" si="119"/>
        <v>58.4172</v>
      </c>
      <c r="R104" s="41">
        <f t="shared" si="120"/>
        <v>0</v>
      </c>
      <c r="S104" s="41">
        <f t="shared" si="121"/>
        <v>0</v>
      </c>
      <c r="T104" s="44">
        <f t="shared" si="122"/>
        <v>0</v>
      </c>
      <c r="U104" s="41">
        <f t="shared" si="123"/>
        <v>0</v>
      </c>
      <c r="V104" s="44">
        <f t="shared" si="124"/>
        <v>0</v>
      </c>
      <c r="W104" s="44">
        <f t="shared" si="125"/>
        <v>0</v>
      </c>
      <c r="X104" s="41">
        <f t="shared" si="126"/>
        <v>0</v>
      </c>
      <c r="Y104" s="41">
        <f t="shared" si="127"/>
        <v>58.4172</v>
      </c>
      <c r="Z104" s="41"/>
      <c r="AA104" s="12" t="s">
        <v>21</v>
      </c>
      <c r="AB104" s="11">
        <f t="shared" ref="AB104:AH104" si="148">K104+R104</f>
        <v>58.4172</v>
      </c>
      <c r="AC104" s="11">
        <f t="shared" si="148"/>
        <v>0</v>
      </c>
      <c r="AD104" s="11">
        <f t="shared" si="148"/>
        <v>0</v>
      </c>
      <c r="AE104" s="11">
        <f t="shared" si="148"/>
        <v>0</v>
      </c>
      <c r="AF104" s="11">
        <f t="shared" si="148"/>
        <v>0</v>
      </c>
      <c r="AG104" s="11">
        <f t="shared" si="148"/>
        <v>0</v>
      </c>
      <c r="AH104" s="11">
        <f t="shared" si="148"/>
        <v>58.4172</v>
      </c>
      <c r="AI104" s="12" t="s">
        <v>1138</v>
      </c>
    </row>
    <row r="105" s="9" customFormat="1" ht="16" customHeight="1" spans="1:35">
      <c r="A105" s="40">
        <f t="shared" si="112"/>
        <v>102</v>
      </c>
      <c r="B105" s="41" t="s">
        <v>896</v>
      </c>
      <c r="C105" s="42" t="s">
        <v>355</v>
      </c>
      <c r="D105" s="41" t="s">
        <v>356</v>
      </c>
      <c r="E105" s="41">
        <v>3245.4</v>
      </c>
      <c r="F105" s="41">
        <f>VLOOKUP(C105,'[1]9月'!$B:$Q,16,0)</f>
        <v>3245.4</v>
      </c>
      <c r="G105" s="44">
        <v>5664.75</v>
      </c>
      <c r="H105" s="41">
        <v>3245.4</v>
      </c>
      <c r="I105" s="44">
        <v>1790</v>
      </c>
      <c r="J105" s="44"/>
      <c r="K105" s="52">
        <f t="shared" si="113"/>
        <v>58.4172</v>
      </c>
      <c r="L105" s="53">
        <f t="shared" si="114"/>
        <v>519.264</v>
      </c>
      <c r="M105" s="44">
        <f t="shared" si="115"/>
        <v>453.18</v>
      </c>
      <c r="N105" s="41">
        <f t="shared" si="116"/>
        <v>22.7178</v>
      </c>
      <c r="O105" s="44">
        <f t="shared" si="117"/>
        <v>89.5</v>
      </c>
      <c r="P105" s="44">
        <f t="shared" si="118"/>
        <v>0</v>
      </c>
      <c r="Q105" s="44">
        <f t="shared" si="119"/>
        <v>1143.079</v>
      </c>
      <c r="R105" s="41">
        <f t="shared" si="120"/>
        <v>0</v>
      </c>
      <c r="S105" s="41">
        <f t="shared" si="121"/>
        <v>259.63</v>
      </c>
      <c r="T105" s="44">
        <f t="shared" si="122"/>
        <v>113.3</v>
      </c>
      <c r="U105" s="41">
        <f t="shared" si="123"/>
        <v>9.74</v>
      </c>
      <c r="V105" s="44">
        <f t="shared" si="124"/>
        <v>89.5</v>
      </c>
      <c r="W105" s="44">
        <f t="shared" si="125"/>
        <v>0</v>
      </c>
      <c r="X105" s="41">
        <f t="shared" si="126"/>
        <v>472.17</v>
      </c>
      <c r="Y105" s="41">
        <f t="shared" si="127"/>
        <v>1615.249</v>
      </c>
      <c r="Z105" s="41"/>
      <c r="AA105" s="12" t="s">
        <v>19</v>
      </c>
      <c r="AB105" s="11">
        <f t="shared" ref="AB105:AH105" si="149">K105+R105</f>
        <v>58.4172</v>
      </c>
      <c r="AC105" s="11">
        <f t="shared" si="149"/>
        <v>778.894</v>
      </c>
      <c r="AD105" s="11">
        <f t="shared" si="149"/>
        <v>566.48</v>
      </c>
      <c r="AE105" s="11">
        <f t="shared" si="149"/>
        <v>32.4578</v>
      </c>
      <c r="AF105" s="11">
        <f t="shared" si="149"/>
        <v>179</v>
      </c>
      <c r="AG105" s="11">
        <f t="shared" si="149"/>
        <v>0</v>
      </c>
      <c r="AH105" s="11">
        <f t="shared" si="149"/>
        <v>1615.249</v>
      </c>
      <c r="AI105" s="12" t="s">
        <v>1138</v>
      </c>
    </row>
    <row r="106" s="9" customFormat="1" ht="16" customHeight="1" spans="1:35">
      <c r="A106" s="40">
        <f t="shared" si="112"/>
        <v>103</v>
      </c>
      <c r="B106" s="41" t="s">
        <v>896</v>
      </c>
      <c r="C106" s="42" t="s">
        <v>357</v>
      </c>
      <c r="D106" s="41" t="s">
        <v>358</v>
      </c>
      <c r="E106" s="41">
        <v>3245.4</v>
      </c>
      <c r="F106" s="41">
        <f>VLOOKUP(C106,'[1]9月'!$B:$Q,16,0)</f>
        <v>3245.4</v>
      </c>
      <c r="G106" s="44">
        <v>5664.75</v>
      </c>
      <c r="H106" s="41">
        <v>3245.4</v>
      </c>
      <c r="I106" s="44">
        <v>2544</v>
      </c>
      <c r="J106" s="44"/>
      <c r="K106" s="52">
        <f t="shared" si="113"/>
        <v>58.4172</v>
      </c>
      <c r="L106" s="53">
        <f t="shared" si="114"/>
        <v>519.264</v>
      </c>
      <c r="M106" s="44">
        <f t="shared" si="115"/>
        <v>453.18</v>
      </c>
      <c r="N106" s="41">
        <f t="shared" si="116"/>
        <v>22.7178</v>
      </c>
      <c r="O106" s="44">
        <f t="shared" si="117"/>
        <v>127.2</v>
      </c>
      <c r="P106" s="44">
        <f t="shared" si="118"/>
        <v>0</v>
      </c>
      <c r="Q106" s="44">
        <f t="shared" si="119"/>
        <v>1180.779</v>
      </c>
      <c r="R106" s="41">
        <f t="shared" si="120"/>
        <v>0</v>
      </c>
      <c r="S106" s="41">
        <f t="shared" si="121"/>
        <v>259.63</v>
      </c>
      <c r="T106" s="44">
        <f t="shared" si="122"/>
        <v>113.3</v>
      </c>
      <c r="U106" s="41">
        <f t="shared" si="123"/>
        <v>9.74</v>
      </c>
      <c r="V106" s="44">
        <f t="shared" si="124"/>
        <v>127.2</v>
      </c>
      <c r="W106" s="44">
        <f t="shared" si="125"/>
        <v>0</v>
      </c>
      <c r="X106" s="41">
        <f t="shared" si="126"/>
        <v>509.87</v>
      </c>
      <c r="Y106" s="41">
        <f t="shared" si="127"/>
        <v>1690.649</v>
      </c>
      <c r="Z106" s="41"/>
      <c r="AA106" s="12" t="s">
        <v>19</v>
      </c>
      <c r="AB106" s="11">
        <f t="shared" ref="AB106:AH106" si="150">K106+R106</f>
        <v>58.4172</v>
      </c>
      <c r="AC106" s="11">
        <f t="shared" si="150"/>
        <v>778.894</v>
      </c>
      <c r="AD106" s="11">
        <f t="shared" si="150"/>
        <v>566.48</v>
      </c>
      <c r="AE106" s="11">
        <f t="shared" si="150"/>
        <v>32.4578</v>
      </c>
      <c r="AF106" s="11">
        <f t="shared" si="150"/>
        <v>254.4</v>
      </c>
      <c r="AG106" s="11">
        <f t="shared" si="150"/>
        <v>0</v>
      </c>
      <c r="AH106" s="11">
        <f t="shared" si="150"/>
        <v>1690.649</v>
      </c>
      <c r="AI106" s="12" t="s">
        <v>1138</v>
      </c>
    </row>
    <row r="107" s="9" customFormat="1" ht="16" customHeight="1" spans="1:35">
      <c r="A107" s="40">
        <f t="shared" si="112"/>
        <v>104</v>
      </c>
      <c r="B107" s="41" t="s">
        <v>1336</v>
      </c>
      <c r="C107" s="42" t="s">
        <v>359</v>
      </c>
      <c r="D107" s="41" t="s">
        <v>360</v>
      </c>
      <c r="E107" s="41">
        <v>3245.4</v>
      </c>
      <c r="F107" s="41">
        <f>VLOOKUP(C107,'[1]9月'!$B:$Q,16,0)</f>
        <v>3245.4</v>
      </c>
      <c r="G107" s="44">
        <v>5664.75</v>
      </c>
      <c r="H107" s="41">
        <v>3245.4</v>
      </c>
      <c r="I107" s="44">
        <v>2544</v>
      </c>
      <c r="J107" s="44"/>
      <c r="K107" s="52">
        <f t="shared" si="113"/>
        <v>58.4172</v>
      </c>
      <c r="L107" s="53">
        <f t="shared" si="114"/>
        <v>519.264</v>
      </c>
      <c r="M107" s="44">
        <f t="shared" si="115"/>
        <v>453.18</v>
      </c>
      <c r="N107" s="41">
        <f t="shared" si="116"/>
        <v>22.7178</v>
      </c>
      <c r="O107" s="44">
        <f t="shared" si="117"/>
        <v>127.2</v>
      </c>
      <c r="P107" s="44">
        <f t="shared" si="118"/>
        <v>0</v>
      </c>
      <c r="Q107" s="44">
        <f t="shared" si="119"/>
        <v>1180.779</v>
      </c>
      <c r="R107" s="41">
        <f t="shared" si="120"/>
        <v>0</v>
      </c>
      <c r="S107" s="41">
        <f t="shared" si="121"/>
        <v>259.63</v>
      </c>
      <c r="T107" s="44">
        <f t="shared" si="122"/>
        <v>113.3</v>
      </c>
      <c r="U107" s="41">
        <f t="shared" si="123"/>
        <v>9.74</v>
      </c>
      <c r="V107" s="44">
        <f t="shared" si="124"/>
        <v>127.2</v>
      </c>
      <c r="W107" s="44">
        <f t="shared" si="125"/>
        <v>0</v>
      </c>
      <c r="X107" s="41">
        <f t="shared" si="126"/>
        <v>509.87</v>
      </c>
      <c r="Y107" s="41">
        <f t="shared" si="127"/>
        <v>1690.649</v>
      </c>
      <c r="Z107" s="41"/>
      <c r="AA107" s="12" t="s">
        <v>21</v>
      </c>
      <c r="AB107" s="11">
        <f t="shared" ref="AB107:AH107" si="151">K107+R107</f>
        <v>58.4172</v>
      </c>
      <c r="AC107" s="11">
        <f t="shared" si="151"/>
        <v>778.894</v>
      </c>
      <c r="AD107" s="11">
        <f t="shared" si="151"/>
        <v>566.48</v>
      </c>
      <c r="AE107" s="11">
        <f t="shared" si="151"/>
        <v>32.4578</v>
      </c>
      <c r="AF107" s="11">
        <f t="shared" si="151"/>
        <v>254.4</v>
      </c>
      <c r="AG107" s="11">
        <f t="shared" si="151"/>
        <v>0</v>
      </c>
      <c r="AH107" s="11">
        <f t="shared" si="151"/>
        <v>1690.649</v>
      </c>
      <c r="AI107" s="12" t="s">
        <v>1138</v>
      </c>
    </row>
    <row r="108" s="9" customFormat="1" ht="16" customHeight="1" spans="1:35">
      <c r="A108" s="40">
        <f t="shared" si="112"/>
        <v>105</v>
      </c>
      <c r="B108" s="41" t="s">
        <v>896</v>
      </c>
      <c r="C108" s="42" t="s">
        <v>361</v>
      </c>
      <c r="D108" s="41" t="s">
        <v>362</v>
      </c>
      <c r="E108" s="41">
        <v>3245.4</v>
      </c>
      <c r="F108" s="41">
        <f>VLOOKUP(C108,'[1]9月'!$B:$Q,16,0)</f>
        <v>3245.4</v>
      </c>
      <c r="G108" s="44">
        <v>5664.75</v>
      </c>
      <c r="H108" s="41">
        <v>3245.4</v>
      </c>
      <c r="I108" s="44">
        <v>1790</v>
      </c>
      <c r="J108" s="44"/>
      <c r="K108" s="52">
        <f t="shared" si="113"/>
        <v>58.4172</v>
      </c>
      <c r="L108" s="53">
        <f t="shared" si="114"/>
        <v>519.264</v>
      </c>
      <c r="M108" s="44">
        <f t="shared" si="115"/>
        <v>453.18</v>
      </c>
      <c r="N108" s="41">
        <f t="shared" si="116"/>
        <v>22.7178</v>
      </c>
      <c r="O108" s="44">
        <f t="shared" si="117"/>
        <v>89.5</v>
      </c>
      <c r="P108" s="44">
        <f t="shared" si="118"/>
        <v>0</v>
      </c>
      <c r="Q108" s="44">
        <f t="shared" si="119"/>
        <v>1143.079</v>
      </c>
      <c r="R108" s="41">
        <f t="shared" si="120"/>
        <v>0</v>
      </c>
      <c r="S108" s="41">
        <f t="shared" si="121"/>
        <v>259.63</v>
      </c>
      <c r="T108" s="44">
        <f t="shared" si="122"/>
        <v>113.3</v>
      </c>
      <c r="U108" s="41">
        <f t="shared" si="123"/>
        <v>9.74</v>
      </c>
      <c r="V108" s="44">
        <f t="shared" si="124"/>
        <v>89.5</v>
      </c>
      <c r="W108" s="44">
        <f t="shared" si="125"/>
        <v>0</v>
      </c>
      <c r="X108" s="41">
        <f t="shared" si="126"/>
        <v>472.17</v>
      </c>
      <c r="Y108" s="41">
        <f t="shared" si="127"/>
        <v>1615.249</v>
      </c>
      <c r="Z108" s="41"/>
      <c r="AA108" s="12" t="s">
        <v>19</v>
      </c>
      <c r="AB108" s="11">
        <f t="shared" ref="AB108:AH108" si="152">K108+R108</f>
        <v>58.4172</v>
      </c>
      <c r="AC108" s="11">
        <f t="shared" si="152"/>
        <v>778.894</v>
      </c>
      <c r="AD108" s="11">
        <f t="shared" si="152"/>
        <v>566.48</v>
      </c>
      <c r="AE108" s="11">
        <f t="shared" si="152"/>
        <v>32.4578</v>
      </c>
      <c r="AF108" s="11">
        <f t="shared" si="152"/>
        <v>179</v>
      </c>
      <c r="AG108" s="11">
        <f t="shared" si="152"/>
        <v>0</v>
      </c>
      <c r="AH108" s="11">
        <f t="shared" si="152"/>
        <v>1615.249</v>
      </c>
      <c r="AI108" s="12" t="s">
        <v>1138</v>
      </c>
    </row>
    <row r="109" s="9" customFormat="1" ht="16" customHeight="1" spans="1:35">
      <c r="A109" s="40">
        <f t="shared" si="112"/>
        <v>106</v>
      </c>
      <c r="B109" s="41" t="s">
        <v>896</v>
      </c>
      <c r="C109" s="42" t="s">
        <v>363</v>
      </c>
      <c r="D109" s="41" t="s">
        <v>364</v>
      </c>
      <c r="E109" s="41">
        <v>3245.4</v>
      </c>
      <c r="F109" s="41">
        <f>VLOOKUP(C109,'[1]9月'!$B:$Q,16,0)</f>
        <v>3245.4</v>
      </c>
      <c r="G109" s="44">
        <v>5664.75</v>
      </c>
      <c r="H109" s="41">
        <v>3245.4</v>
      </c>
      <c r="I109" s="44">
        <v>2544</v>
      </c>
      <c r="J109" s="44"/>
      <c r="K109" s="52">
        <f t="shared" si="113"/>
        <v>58.4172</v>
      </c>
      <c r="L109" s="53">
        <f t="shared" si="114"/>
        <v>519.264</v>
      </c>
      <c r="M109" s="44">
        <f t="shared" si="115"/>
        <v>453.18</v>
      </c>
      <c r="N109" s="41">
        <f t="shared" si="116"/>
        <v>22.7178</v>
      </c>
      <c r="O109" s="44">
        <f t="shared" si="117"/>
        <v>127.2</v>
      </c>
      <c r="P109" s="44">
        <f t="shared" si="118"/>
        <v>0</v>
      </c>
      <c r="Q109" s="44">
        <f t="shared" si="119"/>
        <v>1180.779</v>
      </c>
      <c r="R109" s="41">
        <f t="shared" si="120"/>
        <v>0</v>
      </c>
      <c r="S109" s="41">
        <f t="shared" si="121"/>
        <v>259.63</v>
      </c>
      <c r="T109" s="44">
        <f t="shared" si="122"/>
        <v>113.3</v>
      </c>
      <c r="U109" s="41">
        <f t="shared" si="123"/>
        <v>9.74</v>
      </c>
      <c r="V109" s="44">
        <f t="shared" si="124"/>
        <v>127.2</v>
      </c>
      <c r="W109" s="44">
        <f t="shared" si="125"/>
        <v>0</v>
      </c>
      <c r="X109" s="41">
        <f t="shared" si="126"/>
        <v>509.87</v>
      </c>
      <c r="Y109" s="41">
        <f t="shared" si="127"/>
        <v>1690.649</v>
      </c>
      <c r="Z109" s="41"/>
      <c r="AA109" s="12" t="s">
        <v>19</v>
      </c>
      <c r="AB109" s="11">
        <f t="shared" ref="AB109:AH109" si="153">K109+R109</f>
        <v>58.4172</v>
      </c>
      <c r="AC109" s="11">
        <f t="shared" si="153"/>
        <v>778.894</v>
      </c>
      <c r="AD109" s="11">
        <f t="shared" si="153"/>
        <v>566.48</v>
      </c>
      <c r="AE109" s="11">
        <f t="shared" si="153"/>
        <v>32.4578</v>
      </c>
      <c r="AF109" s="11">
        <f t="shared" si="153"/>
        <v>254.4</v>
      </c>
      <c r="AG109" s="11">
        <f t="shared" si="153"/>
        <v>0</v>
      </c>
      <c r="AH109" s="11">
        <f t="shared" si="153"/>
        <v>1690.649</v>
      </c>
      <c r="AI109" s="12" t="s">
        <v>1138</v>
      </c>
    </row>
    <row r="110" s="9" customFormat="1" ht="16" customHeight="1" spans="1:35">
      <c r="A110" s="40">
        <f t="shared" si="112"/>
        <v>107</v>
      </c>
      <c r="B110" s="41" t="s">
        <v>896</v>
      </c>
      <c r="C110" s="42" t="s">
        <v>365</v>
      </c>
      <c r="D110" s="41" t="s">
        <v>366</v>
      </c>
      <c r="E110" s="41">
        <v>3245.4</v>
      </c>
      <c r="F110" s="41">
        <f>VLOOKUP(C110,'[1]9月'!$B:$Q,16,0)</f>
        <v>3245.4</v>
      </c>
      <c r="G110" s="44">
        <v>5664.75</v>
      </c>
      <c r="H110" s="41">
        <v>3245.4</v>
      </c>
      <c r="I110" s="44">
        <v>1790</v>
      </c>
      <c r="J110" s="44"/>
      <c r="K110" s="52">
        <f t="shared" si="113"/>
        <v>58.4172</v>
      </c>
      <c r="L110" s="53">
        <f t="shared" si="114"/>
        <v>519.264</v>
      </c>
      <c r="M110" s="44">
        <f t="shared" si="115"/>
        <v>453.18</v>
      </c>
      <c r="N110" s="41">
        <f t="shared" si="116"/>
        <v>22.7178</v>
      </c>
      <c r="O110" s="44">
        <f t="shared" si="117"/>
        <v>89.5</v>
      </c>
      <c r="P110" s="44">
        <f t="shared" si="118"/>
        <v>0</v>
      </c>
      <c r="Q110" s="44">
        <f t="shared" si="119"/>
        <v>1143.079</v>
      </c>
      <c r="R110" s="41">
        <f t="shared" si="120"/>
        <v>0</v>
      </c>
      <c r="S110" s="41">
        <f t="shared" si="121"/>
        <v>259.63</v>
      </c>
      <c r="T110" s="44">
        <f t="shared" si="122"/>
        <v>113.3</v>
      </c>
      <c r="U110" s="41">
        <f t="shared" si="123"/>
        <v>9.74</v>
      </c>
      <c r="V110" s="44">
        <f t="shared" si="124"/>
        <v>89.5</v>
      </c>
      <c r="W110" s="44">
        <f t="shared" si="125"/>
        <v>0</v>
      </c>
      <c r="X110" s="41">
        <f t="shared" si="126"/>
        <v>472.17</v>
      </c>
      <c r="Y110" s="41">
        <f t="shared" si="127"/>
        <v>1615.249</v>
      </c>
      <c r="Z110" s="41"/>
      <c r="AA110" s="12" t="s">
        <v>19</v>
      </c>
      <c r="AB110" s="11">
        <f t="shared" ref="AB110:AH110" si="154">K110+R110</f>
        <v>58.4172</v>
      </c>
      <c r="AC110" s="11">
        <f t="shared" si="154"/>
        <v>778.894</v>
      </c>
      <c r="AD110" s="11">
        <f t="shared" si="154"/>
        <v>566.48</v>
      </c>
      <c r="AE110" s="11">
        <f t="shared" si="154"/>
        <v>32.4578</v>
      </c>
      <c r="AF110" s="11">
        <f t="shared" si="154"/>
        <v>179</v>
      </c>
      <c r="AG110" s="11">
        <f t="shared" si="154"/>
        <v>0</v>
      </c>
      <c r="AH110" s="11">
        <f t="shared" si="154"/>
        <v>1615.249</v>
      </c>
      <c r="AI110" s="12" t="s">
        <v>1138</v>
      </c>
    </row>
    <row r="111" s="9" customFormat="1" ht="16" customHeight="1" spans="1:35">
      <c r="A111" s="40">
        <f t="shared" si="112"/>
        <v>108</v>
      </c>
      <c r="B111" s="41" t="s">
        <v>896</v>
      </c>
      <c r="C111" s="42" t="s">
        <v>367</v>
      </c>
      <c r="D111" s="41" t="s">
        <v>368</v>
      </c>
      <c r="E111" s="41">
        <v>3245.4</v>
      </c>
      <c r="F111" s="41">
        <f>VLOOKUP(C111,'[1]9月'!$B:$Q,16,0)</f>
        <v>3245.4</v>
      </c>
      <c r="G111" s="44">
        <v>5664.75</v>
      </c>
      <c r="H111" s="41">
        <v>3245.4</v>
      </c>
      <c r="I111" s="44">
        <v>2544</v>
      </c>
      <c r="J111" s="44"/>
      <c r="K111" s="52">
        <f t="shared" si="113"/>
        <v>58.4172</v>
      </c>
      <c r="L111" s="53">
        <f t="shared" si="114"/>
        <v>519.264</v>
      </c>
      <c r="M111" s="44">
        <f t="shared" si="115"/>
        <v>453.18</v>
      </c>
      <c r="N111" s="41">
        <f t="shared" si="116"/>
        <v>22.7178</v>
      </c>
      <c r="O111" s="44">
        <f t="shared" si="117"/>
        <v>127.2</v>
      </c>
      <c r="P111" s="44">
        <f t="shared" si="118"/>
        <v>0</v>
      </c>
      <c r="Q111" s="44">
        <f t="shared" si="119"/>
        <v>1180.779</v>
      </c>
      <c r="R111" s="41">
        <f t="shared" si="120"/>
        <v>0</v>
      </c>
      <c r="S111" s="41">
        <f t="shared" si="121"/>
        <v>259.63</v>
      </c>
      <c r="T111" s="44">
        <f t="shared" si="122"/>
        <v>113.3</v>
      </c>
      <c r="U111" s="41">
        <f t="shared" si="123"/>
        <v>9.74</v>
      </c>
      <c r="V111" s="44">
        <f t="shared" si="124"/>
        <v>127.2</v>
      </c>
      <c r="W111" s="44">
        <f t="shared" si="125"/>
        <v>0</v>
      </c>
      <c r="X111" s="41">
        <f t="shared" si="126"/>
        <v>509.87</v>
      </c>
      <c r="Y111" s="41">
        <f t="shared" si="127"/>
        <v>1690.649</v>
      </c>
      <c r="Z111" s="41"/>
      <c r="AA111" s="12" t="s">
        <v>19</v>
      </c>
      <c r="AB111" s="11">
        <f t="shared" ref="AB111:AH111" si="155">K111+R111</f>
        <v>58.4172</v>
      </c>
      <c r="AC111" s="11">
        <f t="shared" si="155"/>
        <v>778.894</v>
      </c>
      <c r="AD111" s="11">
        <f t="shared" si="155"/>
        <v>566.48</v>
      </c>
      <c r="AE111" s="11">
        <f t="shared" si="155"/>
        <v>32.4578</v>
      </c>
      <c r="AF111" s="11">
        <f t="shared" si="155"/>
        <v>254.4</v>
      </c>
      <c r="AG111" s="11">
        <f t="shared" si="155"/>
        <v>0</v>
      </c>
      <c r="AH111" s="11">
        <f t="shared" si="155"/>
        <v>1690.649</v>
      </c>
      <c r="AI111" s="12" t="s">
        <v>1138</v>
      </c>
    </row>
    <row r="112" s="9" customFormat="1" ht="16" customHeight="1" spans="1:35">
      <c r="A112" s="40">
        <f t="shared" si="112"/>
        <v>109</v>
      </c>
      <c r="B112" s="41" t="s">
        <v>896</v>
      </c>
      <c r="C112" s="42" t="s">
        <v>369</v>
      </c>
      <c r="D112" s="41" t="s">
        <v>370</v>
      </c>
      <c r="E112" s="41">
        <v>3245.4</v>
      </c>
      <c r="F112" s="41">
        <f>VLOOKUP(C112,'[1]9月'!$B:$Q,16,0)</f>
        <v>3245.4</v>
      </c>
      <c r="G112" s="44">
        <v>5664.75</v>
      </c>
      <c r="H112" s="41">
        <v>3245.4</v>
      </c>
      <c r="I112" s="44">
        <v>1790</v>
      </c>
      <c r="J112" s="44"/>
      <c r="K112" s="52">
        <f t="shared" si="113"/>
        <v>58.4172</v>
      </c>
      <c r="L112" s="53">
        <f t="shared" si="114"/>
        <v>519.264</v>
      </c>
      <c r="M112" s="44">
        <f t="shared" si="115"/>
        <v>453.18</v>
      </c>
      <c r="N112" s="41">
        <f t="shared" si="116"/>
        <v>22.7178</v>
      </c>
      <c r="O112" s="44">
        <f t="shared" si="117"/>
        <v>89.5</v>
      </c>
      <c r="P112" s="44">
        <f t="shared" si="118"/>
        <v>0</v>
      </c>
      <c r="Q112" s="44">
        <f t="shared" si="119"/>
        <v>1143.079</v>
      </c>
      <c r="R112" s="41">
        <f t="shared" si="120"/>
        <v>0</v>
      </c>
      <c r="S112" s="41">
        <f t="shared" si="121"/>
        <v>259.63</v>
      </c>
      <c r="T112" s="44">
        <f t="shared" si="122"/>
        <v>113.3</v>
      </c>
      <c r="U112" s="41">
        <f t="shared" si="123"/>
        <v>9.74</v>
      </c>
      <c r="V112" s="44">
        <f t="shared" si="124"/>
        <v>89.5</v>
      </c>
      <c r="W112" s="44">
        <f t="shared" si="125"/>
        <v>0</v>
      </c>
      <c r="X112" s="41">
        <f t="shared" si="126"/>
        <v>472.17</v>
      </c>
      <c r="Y112" s="41">
        <f t="shared" si="127"/>
        <v>1615.249</v>
      </c>
      <c r="Z112" s="41"/>
      <c r="AA112" s="12" t="s">
        <v>19</v>
      </c>
      <c r="AB112" s="11">
        <f t="shared" ref="AB112:AH112" si="156">K112+R112</f>
        <v>58.4172</v>
      </c>
      <c r="AC112" s="11">
        <f t="shared" si="156"/>
        <v>778.894</v>
      </c>
      <c r="AD112" s="11">
        <f t="shared" si="156"/>
        <v>566.48</v>
      </c>
      <c r="AE112" s="11">
        <f t="shared" si="156"/>
        <v>32.4578</v>
      </c>
      <c r="AF112" s="11">
        <f t="shared" si="156"/>
        <v>179</v>
      </c>
      <c r="AG112" s="11">
        <f t="shared" si="156"/>
        <v>0</v>
      </c>
      <c r="AH112" s="11">
        <f t="shared" si="156"/>
        <v>1615.249</v>
      </c>
      <c r="AI112" s="12" t="s">
        <v>1138</v>
      </c>
    </row>
    <row r="113" s="9" customFormat="1" ht="16" customHeight="1" spans="1:35">
      <c r="A113" s="40">
        <f t="shared" si="112"/>
        <v>110</v>
      </c>
      <c r="B113" s="41" t="s">
        <v>896</v>
      </c>
      <c r="C113" s="42" t="s">
        <v>371</v>
      </c>
      <c r="D113" s="41" t="s">
        <v>372</v>
      </c>
      <c r="E113" s="41">
        <v>3245.4</v>
      </c>
      <c r="F113" s="41">
        <f>VLOOKUP(C113,'[1]9月'!$B:$Q,16,0)</f>
        <v>3245.4</v>
      </c>
      <c r="G113" s="44">
        <v>5664.75</v>
      </c>
      <c r="H113" s="41">
        <v>3245.4</v>
      </c>
      <c r="I113" s="44">
        <v>1790</v>
      </c>
      <c r="J113" s="44"/>
      <c r="K113" s="52">
        <f t="shared" si="113"/>
        <v>58.4172</v>
      </c>
      <c r="L113" s="53">
        <f t="shared" si="114"/>
        <v>519.264</v>
      </c>
      <c r="M113" s="44">
        <f t="shared" si="115"/>
        <v>453.18</v>
      </c>
      <c r="N113" s="41">
        <f t="shared" si="116"/>
        <v>22.7178</v>
      </c>
      <c r="O113" s="44">
        <f t="shared" si="117"/>
        <v>89.5</v>
      </c>
      <c r="P113" s="44">
        <f t="shared" si="118"/>
        <v>0</v>
      </c>
      <c r="Q113" s="44">
        <f t="shared" si="119"/>
        <v>1143.079</v>
      </c>
      <c r="R113" s="41">
        <f t="shared" si="120"/>
        <v>0</v>
      </c>
      <c r="S113" s="41">
        <f t="shared" si="121"/>
        <v>259.63</v>
      </c>
      <c r="T113" s="44">
        <f t="shared" si="122"/>
        <v>113.3</v>
      </c>
      <c r="U113" s="41">
        <f t="shared" si="123"/>
        <v>9.74</v>
      </c>
      <c r="V113" s="44">
        <f t="shared" si="124"/>
        <v>89.5</v>
      </c>
      <c r="W113" s="44">
        <f t="shared" si="125"/>
        <v>0</v>
      </c>
      <c r="X113" s="41">
        <f t="shared" si="126"/>
        <v>472.17</v>
      </c>
      <c r="Y113" s="41">
        <f t="shared" si="127"/>
        <v>1615.249</v>
      </c>
      <c r="Z113" s="41"/>
      <c r="AA113" s="12" t="s">
        <v>19</v>
      </c>
      <c r="AB113" s="11">
        <f t="shared" ref="AB113:AH113" si="157">K113+R113</f>
        <v>58.4172</v>
      </c>
      <c r="AC113" s="11">
        <f t="shared" si="157"/>
        <v>778.894</v>
      </c>
      <c r="AD113" s="11">
        <f t="shared" si="157"/>
        <v>566.48</v>
      </c>
      <c r="AE113" s="11">
        <f t="shared" si="157"/>
        <v>32.4578</v>
      </c>
      <c r="AF113" s="11">
        <f t="shared" si="157"/>
        <v>179</v>
      </c>
      <c r="AG113" s="11">
        <f t="shared" si="157"/>
        <v>0</v>
      </c>
      <c r="AH113" s="11">
        <f t="shared" si="157"/>
        <v>1615.249</v>
      </c>
      <c r="AI113" s="12" t="s">
        <v>1138</v>
      </c>
    </row>
    <row r="114" s="9" customFormat="1" ht="16" customHeight="1" spans="1:35">
      <c r="A114" s="40">
        <f t="shared" si="112"/>
        <v>111</v>
      </c>
      <c r="B114" s="41" t="s">
        <v>896</v>
      </c>
      <c r="C114" s="42" t="s">
        <v>373</v>
      </c>
      <c r="D114" s="41" t="s">
        <v>374</v>
      </c>
      <c r="E114" s="41">
        <v>3245.4</v>
      </c>
      <c r="F114" s="41">
        <f>VLOOKUP(C114,'[1]9月'!$B:$Q,16,0)</f>
        <v>3245.4</v>
      </c>
      <c r="G114" s="44">
        <v>5664.75</v>
      </c>
      <c r="H114" s="41">
        <v>3245.4</v>
      </c>
      <c r="I114" s="44">
        <v>2544</v>
      </c>
      <c r="J114" s="44"/>
      <c r="K114" s="52">
        <f t="shared" si="113"/>
        <v>58.4172</v>
      </c>
      <c r="L114" s="53">
        <f t="shared" si="114"/>
        <v>519.264</v>
      </c>
      <c r="M114" s="44">
        <f t="shared" si="115"/>
        <v>453.18</v>
      </c>
      <c r="N114" s="41">
        <f t="shared" si="116"/>
        <v>22.7178</v>
      </c>
      <c r="O114" s="44">
        <f t="shared" si="117"/>
        <v>127.2</v>
      </c>
      <c r="P114" s="44">
        <f t="shared" si="118"/>
        <v>0</v>
      </c>
      <c r="Q114" s="44">
        <f t="shared" si="119"/>
        <v>1180.779</v>
      </c>
      <c r="R114" s="41">
        <f t="shared" si="120"/>
        <v>0</v>
      </c>
      <c r="S114" s="41">
        <f t="shared" si="121"/>
        <v>259.63</v>
      </c>
      <c r="T114" s="44">
        <f t="shared" si="122"/>
        <v>113.3</v>
      </c>
      <c r="U114" s="41">
        <f t="shared" si="123"/>
        <v>9.74</v>
      </c>
      <c r="V114" s="44">
        <f t="shared" si="124"/>
        <v>127.2</v>
      </c>
      <c r="W114" s="44">
        <f t="shared" si="125"/>
        <v>0</v>
      </c>
      <c r="X114" s="41">
        <f t="shared" si="126"/>
        <v>509.87</v>
      </c>
      <c r="Y114" s="41">
        <f t="shared" si="127"/>
        <v>1690.649</v>
      </c>
      <c r="Z114" s="41"/>
      <c r="AA114" s="12" t="s">
        <v>19</v>
      </c>
      <c r="AB114" s="11">
        <f t="shared" ref="AB114:AH114" si="158">K114+R114</f>
        <v>58.4172</v>
      </c>
      <c r="AC114" s="11">
        <f t="shared" si="158"/>
        <v>778.894</v>
      </c>
      <c r="AD114" s="11">
        <f t="shared" si="158"/>
        <v>566.48</v>
      </c>
      <c r="AE114" s="11">
        <f t="shared" si="158"/>
        <v>32.4578</v>
      </c>
      <c r="AF114" s="11">
        <f t="shared" si="158"/>
        <v>254.4</v>
      </c>
      <c r="AG114" s="11">
        <f t="shared" si="158"/>
        <v>0</v>
      </c>
      <c r="AH114" s="11">
        <f t="shared" si="158"/>
        <v>1690.649</v>
      </c>
      <c r="AI114" s="12" t="s">
        <v>1138</v>
      </c>
    </row>
    <row r="115" s="9" customFormat="1" ht="16" customHeight="1" spans="1:35">
      <c r="A115" s="40">
        <f t="shared" si="112"/>
        <v>112</v>
      </c>
      <c r="B115" s="41" t="s">
        <v>896</v>
      </c>
      <c r="C115" s="42" t="s">
        <v>375</v>
      </c>
      <c r="D115" s="41" t="s">
        <v>376</v>
      </c>
      <c r="E115" s="41">
        <v>3245.4</v>
      </c>
      <c r="F115" s="41">
        <f>VLOOKUP(C115,'[1]9月'!$B:$Q,16,0)</f>
        <v>3245.4</v>
      </c>
      <c r="G115" s="44">
        <v>5664.75</v>
      </c>
      <c r="H115" s="41">
        <v>3245.4</v>
      </c>
      <c r="I115" s="44">
        <v>1790</v>
      </c>
      <c r="J115" s="44"/>
      <c r="K115" s="52">
        <f t="shared" si="113"/>
        <v>58.4172</v>
      </c>
      <c r="L115" s="53">
        <f t="shared" si="114"/>
        <v>519.264</v>
      </c>
      <c r="M115" s="44">
        <f t="shared" si="115"/>
        <v>453.18</v>
      </c>
      <c r="N115" s="41">
        <f t="shared" si="116"/>
        <v>22.7178</v>
      </c>
      <c r="O115" s="44">
        <f t="shared" si="117"/>
        <v>89.5</v>
      </c>
      <c r="P115" s="44">
        <f t="shared" si="118"/>
        <v>0</v>
      </c>
      <c r="Q115" s="44">
        <f t="shared" si="119"/>
        <v>1143.079</v>
      </c>
      <c r="R115" s="41">
        <f t="shared" si="120"/>
        <v>0</v>
      </c>
      <c r="S115" s="41">
        <f t="shared" si="121"/>
        <v>259.63</v>
      </c>
      <c r="T115" s="44">
        <f t="shared" si="122"/>
        <v>113.3</v>
      </c>
      <c r="U115" s="41">
        <f t="shared" si="123"/>
        <v>9.74</v>
      </c>
      <c r="V115" s="44">
        <f t="shared" si="124"/>
        <v>89.5</v>
      </c>
      <c r="W115" s="44">
        <f t="shared" si="125"/>
        <v>0</v>
      </c>
      <c r="X115" s="41">
        <f t="shared" si="126"/>
        <v>472.17</v>
      </c>
      <c r="Y115" s="41">
        <f t="shared" si="127"/>
        <v>1615.249</v>
      </c>
      <c r="Z115" s="41"/>
      <c r="AA115" s="12" t="s">
        <v>19</v>
      </c>
      <c r="AB115" s="11">
        <f t="shared" ref="AB115:AH115" si="159">K115+R115</f>
        <v>58.4172</v>
      </c>
      <c r="AC115" s="11">
        <f t="shared" si="159"/>
        <v>778.894</v>
      </c>
      <c r="AD115" s="11">
        <f t="shared" si="159"/>
        <v>566.48</v>
      </c>
      <c r="AE115" s="11">
        <f t="shared" si="159"/>
        <v>32.4578</v>
      </c>
      <c r="AF115" s="11">
        <f t="shared" si="159"/>
        <v>179</v>
      </c>
      <c r="AG115" s="11">
        <f t="shared" si="159"/>
        <v>0</v>
      </c>
      <c r="AH115" s="11">
        <f t="shared" si="159"/>
        <v>1615.249</v>
      </c>
      <c r="AI115" s="12" t="s">
        <v>1138</v>
      </c>
    </row>
    <row r="116" s="9" customFormat="1" ht="16" customHeight="1" spans="1:35">
      <c r="A116" s="40">
        <f t="shared" si="112"/>
        <v>113</v>
      </c>
      <c r="B116" s="41" t="s">
        <v>896</v>
      </c>
      <c r="C116" s="42" t="s">
        <v>377</v>
      </c>
      <c r="D116" s="41" t="s">
        <v>378</v>
      </c>
      <c r="E116" s="41">
        <v>3245.4</v>
      </c>
      <c r="F116" s="41">
        <f>VLOOKUP(C116,'[1]9月'!$B:$Q,16,0)</f>
        <v>3245.4</v>
      </c>
      <c r="G116" s="44">
        <v>5664.75</v>
      </c>
      <c r="H116" s="41">
        <v>3245.4</v>
      </c>
      <c r="I116" s="44">
        <v>1790</v>
      </c>
      <c r="J116" s="44"/>
      <c r="K116" s="52">
        <f t="shared" si="113"/>
        <v>58.4172</v>
      </c>
      <c r="L116" s="53">
        <f t="shared" si="114"/>
        <v>519.264</v>
      </c>
      <c r="M116" s="44">
        <f t="shared" si="115"/>
        <v>453.18</v>
      </c>
      <c r="N116" s="41">
        <f t="shared" si="116"/>
        <v>22.7178</v>
      </c>
      <c r="O116" s="44">
        <f t="shared" si="117"/>
        <v>89.5</v>
      </c>
      <c r="P116" s="44">
        <f t="shared" si="118"/>
        <v>0</v>
      </c>
      <c r="Q116" s="44">
        <f t="shared" si="119"/>
        <v>1143.079</v>
      </c>
      <c r="R116" s="41">
        <f t="shared" si="120"/>
        <v>0</v>
      </c>
      <c r="S116" s="41">
        <f t="shared" si="121"/>
        <v>259.63</v>
      </c>
      <c r="T116" s="44">
        <f t="shared" si="122"/>
        <v>113.3</v>
      </c>
      <c r="U116" s="41">
        <f t="shared" si="123"/>
        <v>9.74</v>
      </c>
      <c r="V116" s="44">
        <f t="shared" si="124"/>
        <v>89.5</v>
      </c>
      <c r="W116" s="44">
        <f t="shared" si="125"/>
        <v>0</v>
      </c>
      <c r="X116" s="41">
        <f t="shared" si="126"/>
        <v>472.17</v>
      </c>
      <c r="Y116" s="41">
        <f t="shared" si="127"/>
        <v>1615.249</v>
      </c>
      <c r="Z116" s="41"/>
      <c r="AA116" s="12" t="s">
        <v>19</v>
      </c>
      <c r="AB116" s="11">
        <f t="shared" ref="AB116:AH116" si="160">K116+R116</f>
        <v>58.4172</v>
      </c>
      <c r="AC116" s="11">
        <f t="shared" si="160"/>
        <v>778.894</v>
      </c>
      <c r="AD116" s="11">
        <f t="shared" si="160"/>
        <v>566.48</v>
      </c>
      <c r="AE116" s="11">
        <f t="shared" si="160"/>
        <v>32.4578</v>
      </c>
      <c r="AF116" s="11">
        <f t="shared" si="160"/>
        <v>179</v>
      </c>
      <c r="AG116" s="11">
        <f t="shared" si="160"/>
        <v>0</v>
      </c>
      <c r="AH116" s="11">
        <f t="shared" si="160"/>
        <v>1615.249</v>
      </c>
      <c r="AI116" s="12" t="s">
        <v>1138</v>
      </c>
    </row>
    <row r="117" s="9" customFormat="1" ht="16" customHeight="1" spans="1:35">
      <c r="A117" s="40">
        <f t="shared" si="112"/>
        <v>114</v>
      </c>
      <c r="B117" s="41" t="s">
        <v>896</v>
      </c>
      <c r="C117" s="42" t="s">
        <v>379</v>
      </c>
      <c r="D117" s="41" t="s">
        <v>380</v>
      </c>
      <c r="E117" s="41">
        <v>3245.4</v>
      </c>
      <c r="F117" s="41">
        <f>VLOOKUP(C117,'[1]9月'!$B:$Q,16,0)</f>
        <v>3245.4</v>
      </c>
      <c r="G117" s="44">
        <v>5664.75</v>
      </c>
      <c r="H117" s="41">
        <v>3245.4</v>
      </c>
      <c r="I117" s="44">
        <v>1790</v>
      </c>
      <c r="J117" s="44"/>
      <c r="K117" s="52">
        <f t="shared" si="113"/>
        <v>58.4172</v>
      </c>
      <c r="L117" s="53">
        <f t="shared" si="114"/>
        <v>519.264</v>
      </c>
      <c r="M117" s="44">
        <f t="shared" si="115"/>
        <v>453.18</v>
      </c>
      <c r="N117" s="41">
        <f t="shared" si="116"/>
        <v>22.7178</v>
      </c>
      <c r="O117" s="44">
        <f t="shared" si="117"/>
        <v>89.5</v>
      </c>
      <c r="P117" s="44">
        <f t="shared" si="118"/>
        <v>0</v>
      </c>
      <c r="Q117" s="44">
        <f t="shared" si="119"/>
        <v>1143.079</v>
      </c>
      <c r="R117" s="41">
        <f t="shared" si="120"/>
        <v>0</v>
      </c>
      <c r="S117" s="41">
        <f t="shared" si="121"/>
        <v>259.63</v>
      </c>
      <c r="T117" s="44">
        <f t="shared" si="122"/>
        <v>113.3</v>
      </c>
      <c r="U117" s="41">
        <f t="shared" si="123"/>
        <v>9.74</v>
      </c>
      <c r="V117" s="44">
        <f t="shared" si="124"/>
        <v>89.5</v>
      </c>
      <c r="W117" s="44">
        <f t="shared" si="125"/>
        <v>0</v>
      </c>
      <c r="X117" s="41">
        <f t="shared" si="126"/>
        <v>472.17</v>
      </c>
      <c r="Y117" s="41">
        <f t="shared" si="127"/>
        <v>1615.249</v>
      </c>
      <c r="Z117" s="41"/>
      <c r="AA117" s="12" t="s">
        <v>19</v>
      </c>
      <c r="AB117" s="11">
        <f t="shared" ref="AB117:AH117" si="161">K117+R117</f>
        <v>58.4172</v>
      </c>
      <c r="AC117" s="11">
        <f t="shared" si="161"/>
        <v>778.894</v>
      </c>
      <c r="AD117" s="11">
        <f t="shared" si="161"/>
        <v>566.48</v>
      </c>
      <c r="AE117" s="11">
        <f t="shared" si="161"/>
        <v>32.4578</v>
      </c>
      <c r="AF117" s="11">
        <f t="shared" si="161"/>
        <v>179</v>
      </c>
      <c r="AG117" s="11">
        <f t="shared" si="161"/>
        <v>0</v>
      </c>
      <c r="AH117" s="11">
        <f t="shared" si="161"/>
        <v>1615.249</v>
      </c>
      <c r="AI117" s="12" t="s">
        <v>1138</v>
      </c>
    </row>
    <row r="118" s="9" customFormat="1" ht="16" customHeight="1" spans="1:35">
      <c r="A118" s="40">
        <f t="shared" si="112"/>
        <v>115</v>
      </c>
      <c r="B118" s="41" t="s">
        <v>896</v>
      </c>
      <c r="C118" s="42" t="s">
        <v>381</v>
      </c>
      <c r="D118" s="41" t="s">
        <v>382</v>
      </c>
      <c r="E118" s="41">
        <v>3245.4</v>
      </c>
      <c r="F118" s="41">
        <f>VLOOKUP(C118,'[1]9月'!$B:$Q,16,0)</f>
        <v>3245.4</v>
      </c>
      <c r="G118" s="44">
        <v>5664.75</v>
      </c>
      <c r="H118" s="41">
        <v>3245.4</v>
      </c>
      <c r="I118" s="44">
        <v>1790</v>
      </c>
      <c r="J118" s="44"/>
      <c r="K118" s="52">
        <f t="shared" si="113"/>
        <v>58.4172</v>
      </c>
      <c r="L118" s="53">
        <f t="shared" si="114"/>
        <v>519.264</v>
      </c>
      <c r="M118" s="44">
        <f t="shared" si="115"/>
        <v>453.18</v>
      </c>
      <c r="N118" s="41">
        <f t="shared" si="116"/>
        <v>22.7178</v>
      </c>
      <c r="O118" s="44">
        <f t="shared" si="117"/>
        <v>89.5</v>
      </c>
      <c r="P118" s="44">
        <f t="shared" si="118"/>
        <v>0</v>
      </c>
      <c r="Q118" s="44">
        <f t="shared" si="119"/>
        <v>1143.079</v>
      </c>
      <c r="R118" s="41">
        <f t="shared" si="120"/>
        <v>0</v>
      </c>
      <c r="S118" s="41">
        <f t="shared" si="121"/>
        <v>259.63</v>
      </c>
      <c r="T118" s="44">
        <f t="shared" si="122"/>
        <v>113.3</v>
      </c>
      <c r="U118" s="41">
        <f t="shared" si="123"/>
        <v>9.74</v>
      </c>
      <c r="V118" s="44">
        <f t="shared" si="124"/>
        <v>89.5</v>
      </c>
      <c r="W118" s="44">
        <f t="shared" si="125"/>
        <v>0</v>
      </c>
      <c r="X118" s="41">
        <f t="shared" si="126"/>
        <v>472.17</v>
      </c>
      <c r="Y118" s="41">
        <f t="shared" si="127"/>
        <v>1615.249</v>
      </c>
      <c r="Z118" s="41"/>
      <c r="AA118" s="12" t="s">
        <v>19</v>
      </c>
      <c r="AB118" s="11">
        <f t="shared" ref="AB118:AH118" si="162">K118+R118</f>
        <v>58.4172</v>
      </c>
      <c r="AC118" s="11">
        <f t="shared" si="162"/>
        <v>778.894</v>
      </c>
      <c r="AD118" s="11">
        <f t="shared" si="162"/>
        <v>566.48</v>
      </c>
      <c r="AE118" s="11">
        <f t="shared" si="162"/>
        <v>32.4578</v>
      </c>
      <c r="AF118" s="11">
        <f t="shared" si="162"/>
        <v>179</v>
      </c>
      <c r="AG118" s="11">
        <f t="shared" si="162"/>
        <v>0</v>
      </c>
      <c r="AH118" s="11">
        <f t="shared" si="162"/>
        <v>1615.249</v>
      </c>
      <c r="AI118" s="12" t="s">
        <v>1138</v>
      </c>
    </row>
    <row r="119" s="9" customFormat="1" ht="16" customHeight="1" spans="1:35">
      <c r="A119" s="40">
        <f t="shared" si="112"/>
        <v>116</v>
      </c>
      <c r="B119" s="41" t="s">
        <v>896</v>
      </c>
      <c r="C119" s="42" t="s">
        <v>383</v>
      </c>
      <c r="D119" s="41" t="s">
        <v>384</v>
      </c>
      <c r="E119" s="41">
        <v>3245.4</v>
      </c>
      <c r="F119" s="41">
        <f>VLOOKUP(C119,'[1]9月'!$B:$Q,16,0)</f>
        <v>3245.4</v>
      </c>
      <c r="G119" s="44">
        <v>5664.75</v>
      </c>
      <c r="H119" s="41">
        <v>3245.4</v>
      </c>
      <c r="I119" s="44">
        <v>1790</v>
      </c>
      <c r="J119" s="44"/>
      <c r="K119" s="52">
        <f t="shared" si="113"/>
        <v>58.4172</v>
      </c>
      <c r="L119" s="53">
        <f t="shared" si="114"/>
        <v>519.264</v>
      </c>
      <c r="M119" s="44">
        <f t="shared" si="115"/>
        <v>453.18</v>
      </c>
      <c r="N119" s="41">
        <f t="shared" si="116"/>
        <v>22.7178</v>
      </c>
      <c r="O119" s="44">
        <f t="shared" si="117"/>
        <v>89.5</v>
      </c>
      <c r="P119" s="44">
        <f t="shared" si="118"/>
        <v>0</v>
      </c>
      <c r="Q119" s="44">
        <f t="shared" si="119"/>
        <v>1143.079</v>
      </c>
      <c r="R119" s="41">
        <f t="shared" si="120"/>
        <v>0</v>
      </c>
      <c r="S119" s="41">
        <f t="shared" si="121"/>
        <v>259.63</v>
      </c>
      <c r="T119" s="44">
        <f t="shared" si="122"/>
        <v>113.3</v>
      </c>
      <c r="U119" s="41">
        <f t="shared" si="123"/>
        <v>9.74</v>
      </c>
      <c r="V119" s="44">
        <f t="shared" si="124"/>
        <v>89.5</v>
      </c>
      <c r="W119" s="44">
        <f t="shared" si="125"/>
        <v>0</v>
      </c>
      <c r="X119" s="41">
        <f t="shared" si="126"/>
        <v>472.17</v>
      </c>
      <c r="Y119" s="41">
        <f t="shared" si="127"/>
        <v>1615.249</v>
      </c>
      <c r="Z119" s="41"/>
      <c r="AA119" s="12" t="s">
        <v>19</v>
      </c>
      <c r="AB119" s="11">
        <f t="shared" ref="AB119:AH119" si="163">K119+R119</f>
        <v>58.4172</v>
      </c>
      <c r="AC119" s="11">
        <f t="shared" si="163"/>
        <v>778.894</v>
      </c>
      <c r="AD119" s="11">
        <f t="shared" si="163"/>
        <v>566.48</v>
      </c>
      <c r="AE119" s="11">
        <f t="shared" si="163"/>
        <v>32.4578</v>
      </c>
      <c r="AF119" s="11">
        <f t="shared" si="163"/>
        <v>179</v>
      </c>
      <c r="AG119" s="11">
        <f t="shared" si="163"/>
        <v>0</v>
      </c>
      <c r="AH119" s="11">
        <f t="shared" si="163"/>
        <v>1615.249</v>
      </c>
      <c r="AI119" s="12" t="s">
        <v>1138</v>
      </c>
    </row>
    <row r="120" s="9" customFormat="1" ht="16" customHeight="1" spans="1:35">
      <c r="A120" s="40">
        <f t="shared" si="112"/>
        <v>117</v>
      </c>
      <c r="B120" s="41" t="s">
        <v>896</v>
      </c>
      <c r="C120" s="42" t="s">
        <v>385</v>
      </c>
      <c r="D120" s="41" t="s">
        <v>386</v>
      </c>
      <c r="E120" s="41">
        <v>3245.4</v>
      </c>
      <c r="F120" s="41">
        <f>VLOOKUP(C120,'[1]9月'!$B:$Q,16,0)</f>
        <v>3245.4</v>
      </c>
      <c r="G120" s="44">
        <v>5664.75</v>
      </c>
      <c r="H120" s="41">
        <v>3245.4</v>
      </c>
      <c r="I120" s="44">
        <v>1790</v>
      </c>
      <c r="J120" s="44"/>
      <c r="K120" s="52">
        <f t="shared" si="113"/>
        <v>58.4172</v>
      </c>
      <c r="L120" s="53">
        <f t="shared" si="114"/>
        <v>519.264</v>
      </c>
      <c r="M120" s="44">
        <f t="shared" si="115"/>
        <v>453.18</v>
      </c>
      <c r="N120" s="41">
        <f t="shared" si="116"/>
        <v>22.7178</v>
      </c>
      <c r="O120" s="44">
        <f t="shared" si="117"/>
        <v>89.5</v>
      </c>
      <c r="P120" s="44">
        <f t="shared" si="118"/>
        <v>0</v>
      </c>
      <c r="Q120" s="44">
        <f t="shared" si="119"/>
        <v>1143.079</v>
      </c>
      <c r="R120" s="41">
        <f t="shared" si="120"/>
        <v>0</v>
      </c>
      <c r="S120" s="41">
        <f t="shared" si="121"/>
        <v>259.63</v>
      </c>
      <c r="T120" s="44">
        <f t="shared" si="122"/>
        <v>113.3</v>
      </c>
      <c r="U120" s="41">
        <f t="shared" si="123"/>
        <v>9.74</v>
      </c>
      <c r="V120" s="44">
        <f t="shared" si="124"/>
        <v>89.5</v>
      </c>
      <c r="W120" s="44">
        <f t="shared" si="125"/>
        <v>0</v>
      </c>
      <c r="X120" s="41">
        <f t="shared" si="126"/>
        <v>472.17</v>
      </c>
      <c r="Y120" s="41">
        <f t="shared" si="127"/>
        <v>1615.249</v>
      </c>
      <c r="Z120" s="41"/>
      <c r="AA120" s="12" t="s">
        <v>19</v>
      </c>
      <c r="AB120" s="11">
        <f t="shared" ref="AB120:AH120" si="164">K120+R120</f>
        <v>58.4172</v>
      </c>
      <c r="AC120" s="11">
        <f t="shared" si="164"/>
        <v>778.894</v>
      </c>
      <c r="AD120" s="11">
        <f t="shared" si="164"/>
        <v>566.48</v>
      </c>
      <c r="AE120" s="11">
        <f t="shared" si="164"/>
        <v>32.4578</v>
      </c>
      <c r="AF120" s="11">
        <f t="shared" si="164"/>
        <v>179</v>
      </c>
      <c r="AG120" s="11">
        <f t="shared" si="164"/>
        <v>0</v>
      </c>
      <c r="AH120" s="11">
        <f t="shared" si="164"/>
        <v>1615.249</v>
      </c>
      <c r="AI120" s="12" t="s">
        <v>1138</v>
      </c>
    </row>
    <row r="121" s="9" customFormat="1" ht="16" customHeight="1" spans="1:35">
      <c r="A121" s="40">
        <f t="shared" si="112"/>
        <v>118</v>
      </c>
      <c r="B121" s="41" t="s">
        <v>896</v>
      </c>
      <c r="C121" s="42" t="s">
        <v>387</v>
      </c>
      <c r="D121" s="41" t="s">
        <v>388</v>
      </c>
      <c r="E121" s="41">
        <v>3245.4</v>
      </c>
      <c r="F121" s="41">
        <f>VLOOKUP(C121,'[1]9月'!$B:$Q,16,0)</f>
        <v>3245.4</v>
      </c>
      <c r="G121" s="44">
        <v>5664.75</v>
      </c>
      <c r="H121" s="41">
        <v>3245.4</v>
      </c>
      <c r="I121" s="44">
        <v>1790</v>
      </c>
      <c r="J121" s="44"/>
      <c r="K121" s="52">
        <f t="shared" si="113"/>
        <v>58.4172</v>
      </c>
      <c r="L121" s="53">
        <f t="shared" si="114"/>
        <v>519.264</v>
      </c>
      <c r="M121" s="44">
        <f t="shared" si="115"/>
        <v>453.18</v>
      </c>
      <c r="N121" s="41">
        <f t="shared" si="116"/>
        <v>22.7178</v>
      </c>
      <c r="O121" s="44">
        <f t="shared" si="117"/>
        <v>89.5</v>
      </c>
      <c r="P121" s="44">
        <f t="shared" si="118"/>
        <v>0</v>
      </c>
      <c r="Q121" s="44">
        <f t="shared" si="119"/>
        <v>1143.079</v>
      </c>
      <c r="R121" s="41">
        <f t="shared" si="120"/>
        <v>0</v>
      </c>
      <c r="S121" s="41">
        <f t="shared" si="121"/>
        <v>259.63</v>
      </c>
      <c r="T121" s="44">
        <f t="shared" si="122"/>
        <v>113.3</v>
      </c>
      <c r="U121" s="41">
        <f t="shared" si="123"/>
        <v>9.74</v>
      </c>
      <c r="V121" s="44">
        <f t="shared" si="124"/>
        <v>89.5</v>
      </c>
      <c r="W121" s="44">
        <f t="shared" si="125"/>
        <v>0</v>
      </c>
      <c r="X121" s="41">
        <f t="shared" si="126"/>
        <v>472.17</v>
      </c>
      <c r="Y121" s="41">
        <f t="shared" si="127"/>
        <v>1615.249</v>
      </c>
      <c r="Z121" s="41"/>
      <c r="AA121" s="12" t="s">
        <v>19</v>
      </c>
      <c r="AB121" s="11">
        <f t="shared" ref="AB121:AH121" si="165">K121+R121</f>
        <v>58.4172</v>
      </c>
      <c r="AC121" s="11">
        <f t="shared" si="165"/>
        <v>778.894</v>
      </c>
      <c r="AD121" s="11">
        <f t="shared" si="165"/>
        <v>566.48</v>
      </c>
      <c r="AE121" s="11">
        <f t="shared" si="165"/>
        <v>32.4578</v>
      </c>
      <c r="AF121" s="11">
        <f t="shared" si="165"/>
        <v>179</v>
      </c>
      <c r="AG121" s="11">
        <f t="shared" si="165"/>
        <v>0</v>
      </c>
      <c r="AH121" s="11">
        <f t="shared" si="165"/>
        <v>1615.249</v>
      </c>
      <c r="AI121" s="12" t="s">
        <v>1138</v>
      </c>
    </row>
    <row r="122" s="9" customFormat="1" ht="16" customHeight="1" spans="1:35">
      <c r="A122" s="40">
        <f t="shared" si="112"/>
        <v>119</v>
      </c>
      <c r="B122" s="41" t="s">
        <v>896</v>
      </c>
      <c r="C122" s="42" t="s">
        <v>389</v>
      </c>
      <c r="D122" s="41" t="s">
        <v>390</v>
      </c>
      <c r="E122" s="41">
        <v>3245.4</v>
      </c>
      <c r="F122" s="41">
        <f>VLOOKUP(C122,'[1]9月'!$B:$Q,16,0)</f>
        <v>3245.4</v>
      </c>
      <c r="G122" s="44">
        <v>5664.75</v>
      </c>
      <c r="H122" s="41">
        <v>3245.4</v>
      </c>
      <c r="I122" s="44">
        <v>1790</v>
      </c>
      <c r="J122" s="44"/>
      <c r="K122" s="52">
        <f t="shared" si="113"/>
        <v>58.4172</v>
      </c>
      <c r="L122" s="53">
        <f t="shared" si="114"/>
        <v>519.264</v>
      </c>
      <c r="M122" s="44">
        <f t="shared" si="115"/>
        <v>453.18</v>
      </c>
      <c r="N122" s="41">
        <f t="shared" si="116"/>
        <v>22.7178</v>
      </c>
      <c r="O122" s="44">
        <f t="shared" si="117"/>
        <v>89.5</v>
      </c>
      <c r="P122" s="44">
        <f t="shared" si="118"/>
        <v>0</v>
      </c>
      <c r="Q122" s="44">
        <f t="shared" si="119"/>
        <v>1143.079</v>
      </c>
      <c r="R122" s="41">
        <f t="shared" si="120"/>
        <v>0</v>
      </c>
      <c r="S122" s="41">
        <f t="shared" si="121"/>
        <v>259.63</v>
      </c>
      <c r="T122" s="44">
        <f t="shared" si="122"/>
        <v>113.3</v>
      </c>
      <c r="U122" s="41">
        <f t="shared" si="123"/>
        <v>9.74</v>
      </c>
      <c r="V122" s="44">
        <f t="shared" si="124"/>
        <v>89.5</v>
      </c>
      <c r="W122" s="44">
        <f t="shared" si="125"/>
        <v>0</v>
      </c>
      <c r="X122" s="41">
        <f t="shared" si="126"/>
        <v>472.17</v>
      </c>
      <c r="Y122" s="41">
        <f t="shared" si="127"/>
        <v>1615.249</v>
      </c>
      <c r="Z122" s="41"/>
      <c r="AA122" s="12" t="s">
        <v>19</v>
      </c>
      <c r="AB122" s="11">
        <f t="shared" ref="AB122:AH122" si="166">K122+R122</f>
        <v>58.4172</v>
      </c>
      <c r="AC122" s="11">
        <f t="shared" si="166"/>
        <v>778.894</v>
      </c>
      <c r="AD122" s="11">
        <f t="shared" si="166"/>
        <v>566.48</v>
      </c>
      <c r="AE122" s="11">
        <f t="shared" si="166"/>
        <v>32.4578</v>
      </c>
      <c r="AF122" s="11">
        <f t="shared" si="166"/>
        <v>179</v>
      </c>
      <c r="AG122" s="11">
        <f t="shared" si="166"/>
        <v>0</v>
      </c>
      <c r="AH122" s="11">
        <f t="shared" si="166"/>
        <v>1615.249</v>
      </c>
      <c r="AI122" s="12" t="s">
        <v>1138</v>
      </c>
    </row>
    <row r="123" s="9" customFormat="1" ht="16" customHeight="1" spans="1:35">
      <c r="A123" s="40">
        <f t="shared" si="112"/>
        <v>120</v>
      </c>
      <c r="B123" s="41" t="s">
        <v>896</v>
      </c>
      <c r="C123" s="42" t="s">
        <v>391</v>
      </c>
      <c r="D123" s="41" t="s">
        <v>392</v>
      </c>
      <c r="E123" s="41">
        <v>3245.4</v>
      </c>
      <c r="F123" s="41">
        <f>VLOOKUP(C123,'[1]9月'!$B:$Q,16,0)</f>
        <v>3245.4</v>
      </c>
      <c r="G123" s="44">
        <v>5664.75</v>
      </c>
      <c r="H123" s="41">
        <v>3245.4</v>
      </c>
      <c r="I123" s="44">
        <v>1790</v>
      </c>
      <c r="J123" s="44"/>
      <c r="K123" s="52">
        <f t="shared" si="113"/>
        <v>58.4172</v>
      </c>
      <c r="L123" s="53">
        <f t="shared" si="114"/>
        <v>519.264</v>
      </c>
      <c r="M123" s="44">
        <f t="shared" si="115"/>
        <v>453.18</v>
      </c>
      <c r="N123" s="41">
        <f t="shared" si="116"/>
        <v>22.7178</v>
      </c>
      <c r="O123" s="44">
        <f t="shared" si="117"/>
        <v>89.5</v>
      </c>
      <c r="P123" s="44">
        <f t="shared" si="118"/>
        <v>0</v>
      </c>
      <c r="Q123" s="44">
        <f t="shared" si="119"/>
        <v>1143.079</v>
      </c>
      <c r="R123" s="41">
        <f t="shared" si="120"/>
        <v>0</v>
      </c>
      <c r="S123" s="41">
        <f t="shared" si="121"/>
        <v>259.63</v>
      </c>
      <c r="T123" s="44">
        <f t="shared" si="122"/>
        <v>113.3</v>
      </c>
      <c r="U123" s="41">
        <f t="shared" si="123"/>
        <v>9.74</v>
      </c>
      <c r="V123" s="44">
        <f t="shared" si="124"/>
        <v>89.5</v>
      </c>
      <c r="W123" s="44">
        <f t="shared" si="125"/>
        <v>0</v>
      </c>
      <c r="X123" s="41">
        <f t="shared" si="126"/>
        <v>472.17</v>
      </c>
      <c r="Y123" s="41">
        <f t="shared" si="127"/>
        <v>1615.249</v>
      </c>
      <c r="Z123" s="41"/>
      <c r="AA123" s="12" t="s">
        <v>19</v>
      </c>
      <c r="AB123" s="11">
        <f t="shared" ref="AB123:AH123" si="167">K123+R123</f>
        <v>58.4172</v>
      </c>
      <c r="AC123" s="11">
        <f t="shared" si="167"/>
        <v>778.894</v>
      </c>
      <c r="AD123" s="11">
        <f t="shared" si="167"/>
        <v>566.48</v>
      </c>
      <c r="AE123" s="11">
        <f t="shared" si="167"/>
        <v>32.4578</v>
      </c>
      <c r="AF123" s="11">
        <f t="shared" si="167"/>
        <v>179</v>
      </c>
      <c r="AG123" s="11">
        <f t="shared" si="167"/>
        <v>0</v>
      </c>
      <c r="AH123" s="11">
        <f t="shared" si="167"/>
        <v>1615.249</v>
      </c>
      <c r="AI123" s="12" t="s">
        <v>1138</v>
      </c>
    </row>
    <row r="124" s="9" customFormat="1" ht="16" customHeight="1" spans="1:35">
      <c r="A124" s="40">
        <f t="shared" si="112"/>
        <v>121</v>
      </c>
      <c r="B124" s="41" t="s">
        <v>896</v>
      </c>
      <c r="C124" s="42" t="s">
        <v>393</v>
      </c>
      <c r="D124" s="41" t="s">
        <v>394</v>
      </c>
      <c r="E124" s="41">
        <v>3245.4</v>
      </c>
      <c r="F124" s="41">
        <f>VLOOKUP(C124,'[1]9月'!$B:$Q,16,0)</f>
        <v>3245.4</v>
      </c>
      <c r="G124" s="44">
        <v>5664.75</v>
      </c>
      <c r="H124" s="41">
        <v>3245.4</v>
      </c>
      <c r="I124" s="44">
        <v>1790</v>
      </c>
      <c r="J124" s="44"/>
      <c r="K124" s="52">
        <f t="shared" si="113"/>
        <v>58.4172</v>
      </c>
      <c r="L124" s="53">
        <f t="shared" si="114"/>
        <v>519.264</v>
      </c>
      <c r="M124" s="44">
        <f t="shared" si="115"/>
        <v>453.18</v>
      </c>
      <c r="N124" s="41">
        <f t="shared" si="116"/>
        <v>22.7178</v>
      </c>
      <c r="O124" s="44">
        <f t="shared" si="117"/>
        <v>89.5</v>
      </c>
      <c r="P124" s="44">
        <f t="shared" si="118"/>
        <v>0</v>
      </c>
      <c r="Q124" s="44">
        <f t="shared" si="119"/>
        <v>1143.079</v>
      </c>
      <c r="R124" s="41">
        <f t="shared" si="120"/>
        <v>0</v>
      </c>
      <c r="S124" s="41">
        <f t="shared" si="121"/>
        <v>259.63</v>
      </c>
      <c r="T124" s="44">
        <f t="shared" si="122"/>
        <v>113.3</v>
      </c>
      <c r="U124" s="41">
        <f t="shared" si="123"/>
        <v>9.74</v>
      </c>
      <c r="V124" s="44">
        <f t="shared" si="124"/>
        <v>89.5</v>
      </c>
      <c r="W124" s="44">
        <f t="shared" si="125"/>
        <v>0</v>
      </c>
      <c r="X124" s="41">
        <f t="shared" si="126"/>
        <v>472.17</v>
      </c>
      <c r="Y124" s="41">
        <f t="shared" si="127"/>
        <v>1615.249</v>
      </c>
      <c r="Z124" s="41"/>
      <c r="AA124" s="12" t="s">
        <v>19</v>
      </c>
      <c r="AB124" s="11">
        <f t="shared" ref="AB124:AH124" si="168">K124+R124</f>
        <v>58.4172</v>
      </c>
      <c r="AC124" s="11">
        <f t="shared" si="168"/>
        <v>778.894</v>
      </c>
      <c r="AD124" s="11">
        <f t="shared" si="168"/>
        <v>566.48</v>
      </c>
      <c r="AE124" s="11">
        <f t="shared" si="168"/>
        <v>32.4578</v>
      </c>
      <c r="AF124" s="11">
        <f t="shared" si="168"/>
        <v>179</v>
      </c>
      <c r="AG124" s="11">
        <f t="shared" si="168"/>
        <v>0</v>
      </c>
      <c r="AH124" s="11">
        <f t="shared" si="168"/>
        <v>1615.249</v>
      </c>
      <c r="AI124" s="12" t="s">
        <v>1138</v>
      </c>
    </row>
    <row r="125" s="9" customFormat="1" ht="16" customHeight="1" spans="1:35">
      <c r="A125" s="40">
        <f t="shared" si="112"/>
        <v>122</v>
      </c>
      <c r="B125" s="41" t="s">
        <v>896</v>
      </c>
      <c r="C125" s="42" t="s">
        <v>395</v>
      </c>
      <c r="D125" s="350" t="s">
        <v>396</v>
      </c>
      <c r="E125" s="41">
        <v>3245.4</v>
      </c>
      <c r="F125" s="41">
        <f>VLOOKUP(C125,'[1]9月'!$B:$Q,16,0)</f>
        <v>3245.4</v>
      </c>
      <c r="G125" s="44">
        <v>5664.75</v>
      </c>
      <c r="H125" s="41">
        <v>3245.4</v>
      </c>
      <c r="I125" s="44">
        <v>1790</v>
      </c>
      <c r="J125" s="44"/>
      <c r="K125" s="52">
        <f t="shared" si="113"/>
        <v>58.4172</v>
      </c>
      <c r="L125" s="53">
        <f t="shared" si="114"/>
        <v>519.264</v>
      </c>
      <c r="M125" s="44">
        <f t="shared" si="115"/>
        <v>453.18</v>
      </c>
      <c r="N125" s="41">
        <f t="shared" si="116"/>
        <v>22.7178</v>
      </c>
      <c r="O125" s="44">
        <f t="shared" si="117"/>
        <v>89.5</v>
      </c>
      <c r="P125" s="44">
        <f t="shared" si="118"/>
        <v>0</v>
      </c>
      <c r="Q125" s="44">
        <f t="shared" si="119"/>
        <v>1143.079</v>
      </c>
      <c r="R125" s="41">
        <f t="shared" si="120"/>
        <v>0</v>
      </c>
      <c r="S125" s="41">
        <f t="shared" si="121"/>
        <v>259.63</v>
      </c>
      <c r="T125" s="44">
        <f t="shared" si="122"/>
        <v>113.3</v>
      </c>
      <c r="U125" s="41">
        <f t="shared" si="123"/>
        <v>9.74</v>
      </c>
      <c r="V125" s="44">
        <f t="shared" si="124"/>
        <v>89.5</v>
      </c>
      <c r="W125" s="44">
        <f t="shared" si="125"/>
        <v>0</v>
      </c>
      <c r="X125" s="41">
        <f t="shared" si="126"/>
        <v>472.17</v>
      </c>
      <c r="Y125" s="41">
        <f t="shared" si="127"/>
        <v>1615.249</v>
      </c>
      <c r="Z125" s="41"/>
      <c r="AA125" s="12" t="s">
        <v>19</v>
      </c>
      <c r="AB125" s="11">
        <f t="shared" ref="AB125:AH125" si="169">K125+R125</f>
        <v>58.4172</v>
      </c>
      <c r="AC125" s="11">
        <f t="shared" si="169"/>
        <v>778.894</v>
      </c>
      <c r="AD125" s="11">
        <f t="shared" si="169"/>
        <v>566.48</v>
      </c>
      <c r="AE125" s="11">
        <f t="shared" si="169"/>
        <v>32.4578</v>
      </c>
      <c r="AF125" s="11">
        <f t="shared" si="169"/>
        <v>179</v>
      </c>
      <c r="AG125" s="11">
        <f t="shared" si="169"/>
        <v>0</v>
      </c>
      <c r="AH125" s="11">
        <f t="shared" si="169"/>
        <v>1615.249</v>
      </c>
      <c r="AI125" s="12" t="s">
        <v>1138</v>
      </c>
    </row>
    <row r="126" s="9" customFormat="1" ht="16" customHeight="1" spans="1:35">
      <c r="A126" s="40">
        <f t="shared" si="112"/>
        <v>123</v>
      </c>
      <c r="B126" s="41" t="s">
        <v>896</v>
      </c>
      <c r="C126" s="42" t="s">
        <v>397</v>
      </c>
      <c r="D126" s="41" t="s">
        <v>398</v>
      </c>
      <c r="E126" s="41">
        <v>3245.4</v>
      </c>
      <c r="F126" s="41">
        <f>VLOOKUP(C126,'[1]9月'!$B:$Q,16,0)</f>
        <v>3245.4</v>
      </c>
      <c r="G126" s="44">
        <v>5664.75</v>
      </c>
      <c r="H126" s="41">
        <v>3245.4</v>
      </c>
      <c r="I126" s="44">
        <v>2544</v>
      </c>
      <c r="J126" s="44"/>
      <c r="K126" s="52">
        <f t="shared" si="113"/>
        <v>58.4172</v>
      </c>
      <c r="L126" s="53">
        <f t="shared" si="114"/>
        <v>519.264</v>
      </c>
      <c r="M126" s="44">
        <f t="shared" si="115"/>
        <v>453.18</v>
      </c>
      <c r="N126" s="41">
        <f t="shared" si="116"/>
        <v>22.7178</v>
      </c>
      <c r="O126" s="44">
        <f t="shared" si="117"/>
        <v>127.2</v>
      </c>
      <c r="P126" s="44">
        <f t="shared" si="118"/>
        <v>0</v>
      </c>
      <c r="Q126" s="44">
        <f t="shared" si="119"/>
        <v>1180.779</v>
      </c>
      <c r="R126" s="41">
        <f t="shared" si="120"/>
        <v>0</v>
      </c>
      <c r="S126" s="41">
        <f t="shared" si="121"/>
        <v>259.63</v>
      </c>
      <c r="T126" s="44">
        <f t="shared" si="122"/>
        <v>113.3</v>
      </c>
      <c r="U126" s="41">
        <f t="shared" si="123"/>
        <v>9.74</v>
      </c>
      <c r="V126" s="44">
        <f t="shared" si="124"/>
        <v>127.2</v>
      </c>
      <c r="W126" s="44">
        <f t="shared" si="125"/>
        <v>0</v>
      </c>
      <c r="X126" s="41">
        <f t="shared" si="126"/>
        <v>509.87</v>
      </c>
      <c r="Y126" s="41">
        <f t="shared" si="127"/>
        <v>1690.649</v>
      </c>
      <c r="Z126" s="41"/>
      <c r="AA126" s="12" t="s">
        <v>19</v>
      </c>
      <c r="AB126" s="11">
        <f t="shared" ref="AB126:AH126" si="170">K126+R126</f>
        <v>58.4172</v>
      </c>
      <c r="AC126" s="11">
        <f t="shared" si="170"/>
        <v>778.894</v>
      </c>
      <c r="AD126" s="11">
        <f t="shared" si="170"/>
        <v>566.48</v>
      </c>
      <c r="AE126" s="11">
        <f t="shared" si="170"/>
        <v>32.4578</v>
      </c>
      <c r="AF126" s="11">
        <f t="shared" si="170"/>
        <v>254.4</v>
      </c>
      <c r="AG126" s="11">
        <f t="shared" si="170"/>
        <v>0</v>
      </c>
      <c r="AH126" s="11">
        <f t="shared" si="170"/>
        <v>1690.649</v>
      </c>
      <c r="AI126" s="12" t="s">
        <v>1138</v>
      </c>
    </row>
    <row r="127" s="9" customFormat="1" ht="16" customHeight="1" spans="1:35">
      <c r="A127" s="40">
        <f t="shared" si="112"/>
        <v>124</v>
      </c>
      <c r="B127" s="41" t="s">
        <v>896</v>
      </c>
      <c r="C127" s="42" t="s">
        <v>399</v>
      </c>
      <c r="D127" s="41" t="s">
        <v>400</v>
      </c>
      <c r="E127" s="41">
        <v>3245.4</v>
      </c>
      <c r="F127" s="41">
        <f>VLOOKUP(C127,'[1]9月'!$B:$Q,16,0)</f>
        <v>3245.4</v>
      </c>
      <c r="G127" s="44">
        <v>5664.75</v>
      </c>
      <c r="H127" s="41">
        <v>3245.4</v>
      </c>
      <c r="I127" s="44">
        <v>1790</v>
      </c>
      <c r="J127" s="44"/>
      <c r="K127" s="52">
        <f t="shared" si="113"/>
        <v>58.4172</v>
      </c>
      <c r="L127" s="53">
        <f t="shared" si="114"/>
        <v>519.264</v>
      </c>
      <c r="M127" s="44">
        <f t="shared" si="115"/>
        <v>453.18</v>
      </c>
      <c r="N127" s="41">
        <f t="shared" si="116"/>
        <v>22.7178</v>
      </c>
      <c r="O127" s="44">
        <f t="shared" si="117"/>
        <v>89.5</v>
      </c>
      <c r="P127" s="44">
        <f t="shared" si="118"/>
        <v>0</v>
      </c>
      <c r="Q127" s="44">
        <f t="shared" si="119"/>
        <v>1143.079</v>
      </c>
      <c r="R127" s="41">
        <f t="shared" si="120"/>
        <v>0</v>
      </c>
      <c r="S127" s="41">
        <f t="shared" si="121"/>
        <v>259.63</v>
      </c>
      <c r="T127" s="44">
        <f t="shared" si="122"/>
        <v>113.3</v>
      </c>
      <c r="U127" s="41">
        <f t="shared" si="123"/>
        <v>9.74</v>
      </c>
      <c r="V127" s="44">
        <f t="shared" si="124"/>
        <v>89.5</v>
      </c>
      <c r="W127" s="44">
        <f t="shared" si="125"/>
        <v>0</v>
      </c>
      <c r="X127" s="41">
        <f t="shared" si="126"/>
        <v>472.17</v>
      </c>
      <c r="Y127" s="41">
        <f t="shared" si="127"/>
        <v>1615.249</v>
      </c>
      <c r="Z127" s="41"/>
      <c r="AA127" s="12" t="s">
        <v>19</v>
      </c>
      <c r="AB127" s="11">
        <f t="shared" ref="AB127:AH127" si="171">K127+R127</f>
        <v>58.4172</v>
      </c>
      <c r="AC127" s="11">
        <f t="shared" si="171"/>
        <v>778.894</v>
      </c>
      <c r="AD127" s="11">
        <f t="shared" si="171"/>
        <v>566.48</v>
      </c>
      <c r="AE127" s="11">
        <f t="shared" si="171"/>
        <v>32.4578</v>
      </c>
      <c r="AF127" s="11">
        <f t="shared" si="171"/>
        <v>179</v>
      </c>
      <c r="AG127" s="11">
        <f t="shared" si="171"/>
        <v>0</v>
      </c>
      <c r="AH127" s="11">
        <f t="shared" si="171"/>
        <v>1615.249</v>
      </c>
      <c r="AI127" s="12" t="s">
        <v>1138</v>
      </c>
    </row>
    <row r="128" s="9" customFormat="1" ht="16" customHeight="1" spans="1:35">
      <c r="A128" s="40">
        <f t="shared" si="112"/>
        <v>125</v>
      </c>
      <c r="B128" s="41" t="s">
        <v>896</v>
      </c>
      <c r="C128" s="42" t="s">
        <v>403</v>
      </c>
      <c r="D128" s="41" t="s">
        <v>404</v>
      </c>
      <c r="E128" s="41">
        <v>3245.4</v>
      </c>
      <c r="F128" s="41">
        <f>VLOOKUP(C128,'[1]9月'!$B:$Q,16,0)</f>
        <v>3245.4</v>
      </c>
      <c r="G128" s="44">
        <v>5664.75</v>
      </c>
      <c r="H128" s="41">
        <v>3245.4</v>
      </c>
      <c r="I128" s="44">
        <v>2544</v>
      </c>
      <c r="J128" s="44"/>
      <c r="K128" s="52">
        <f t="shared" si="113"/>
        <v>58.4172</v>
      </c>
      <c r="L128" s="53">
        <f t="shared" si="114"/>
        <v>519.264</v>
      </c>
      <c r="M128" s="44">
        <f t="shared" si="115"/>
        <v>453.18</v>
      </c>
      <c r="N128" s="41">
        <f t="shared" si="116"/>
        <v>22.7178</v>
      </c>
      <c r="O128" s="44">
        <f t="shared" si="117"/>
        <v>127.2</v>
      </c>
      <c r="P128" s="44">
        <f t="shared" si="118"/>
        <v>0</v>
      </c>
      <c r="Q128" s="44">
        <f t="shared" si="119"/>
        <v>1180.779</v>
      </c>
      <c r="R128" s="41">
        <f t="shared" si="120"/>
        <v>0</v>
      </c>
      <c r="S128" s="41">
        <f t="shared" si="121"/>
        <v>259.63</v>
      </c>
      <c r="T128" s="44">
        <f t="shared" si="122"/>
        <v>113.3</v>
      </c>
      <c r="U128" s="41">
        <f t="shared" si="123"/>
        <v>9.74</v>
      </c>
      <c r="V128" s="44">
        <f t="shared" si="124"/>
        <v>127.2</v>
      </c>
      <c r="W128" s="44">
        <f t="shared" si="125"/>
        <v>0</v>
      </c>
      <c r="X128" s="41">
        <f t="shared" si="126"/>
        <v>509.87</v>
      </c>
      <c r="Y128" s="41">
        <f t="shared" si="127"/>
        <v>1690.649</v>
      </c>
      <c r="Z128" s="41"/>
      <c r="AA128" s="12" t="s">
        <v>19</v>
      </c>
      <c r="AB128" s="11">
        <f t="shared" ref="AB128:AH128" si="172">K128+R128</f>
        <v>58.4172</v>
      </c>
      <c r="AC128" s="11">
        <f t="shared" si="172"/>
        <v>778.894</v>
      </c>
      <c r="AD128" s="11">
        <f t="shared" si="172"/>
        <v>566.48</v>
      </c>
      <c r="AE128" s="11">
        <f t="shared" si="172"/>
        <v>32.4578</v>
      </c>
      <c r="AF128" s="11">
        <f t="shared" si="172"/>
        <v>254.4</v>
      </c>
      <c r="AG128" s="11">
        <f t="shared" si="172"/>
        <v>0</v>
      </c>
      <c r="AH128" s="11">
        <f t="shared" si="172"/>
        <v>1690.649</v>
      </c>
      <c r="AI128" s="12" t="s">
        <v>1138</v>
      </c>
    </row>
    <row r="129" s="9" customFormat="1" ht="16" customHeight="1" spans="1:35">
      <c r="A129" s="40">
        <f t="shared" si="112"/>
        <v>126</v>
      </c>
      <c r="B129" s="41" t="s">
        <v>896</v>
      </c>
      <c r="C129" s="42" t="s">
        <v>405</v>
      </c>
      <c r="D129" s="41" t="s">
        <v>406</v>
      </c>
      <c r="E129" s="41">
        <v>3245.4</v>
      </c>
      <c r="F129" s="41">
        <f>VLOOKUP(C129,'[1]9月'!$B:$Q,16,0)</f>
        <v>3245.4</v>
      </c>
      <c r="G129" s="44">
        <v>5664.75</v>
      </c>
      <c r="H129" s="41">
        <v>3245.4</v>
      </c>
      <c r="I129" s="44">
        <v>2544</v>
      </c>
      <c r="J129" s="44"/>
      <c r="K129" s="52">
        <f t="shared" si="113"/>
        <v>58.4172</v>
      </c>
      <c r="L129" s="53">
        <f t="shared" si="114"/>
        <v>519.264</v>
      </c>
      <c r="M129" s="44">
        <f t="shared" si="115"/>
        <v>453.18</v>
      </c>
      <c r="N129" s="41">
        <f t="shared" si="116"/>
        <v>22.7178</v>
      </c>
      <c r="O129" s="44">
        <f t="shared" si="117"/>
        <v>127.2</v>
      </c>
      <c r="P129" s="44">
        <f t="shared" si="118"/>
        <v>0</v>
      </c>
      <c r="Q129" s="44">
        <f t="shared" si="119"/>
        <v>1180.779</v>
      </c>
      <c r="R129" s="41">
        <f t="shared" si="120"/>
        <v>0</v>
      </c>
      <c r="S129" s="41">
        <f t="shared" si="121"/>
        <v>259.63</v>
      </c>
      <c r="T129" s="44">
        <f t="shared" si="122"/>
        <v>113.3</v>
      </c>
      <c r="U129" s="41">
        <f t="shared" si="123"/>
        <v>9.74</v>
      </c>
      <c r="V129" s="44">
        <f t="shared" si="124"/>
        <v>127.2</v>
      </c>
      <c r="W129" s="44">
        <f t="shared" si="125"/>
        <v>0</v>
      </c>
      <c r="X129" s="41">
        <f t="shared" si="126"/>
        <v>509.87</v>
      </c>
      <c r="Y129" s="41">
        <f t="shared" si="127"/>
        <v>1690.649</v>
      </c>
      <c r="Z129" s="41"/>
      <c r="AA129" s="12" t="s">
        <v>19</v>
      </c>
      <c r="AB129" s="11">
        <f t="shared" ref="AB129:AH129" si="173">K129+R129</f>
        <v>58.4172</v>
      </c>
      <c r="AC129" s="11">
        <f t="shared" si="173"/>
        <v>778.894</v>
      </c>
      <c r="AD129" s="11">
        <f t="shared" si="173"/>
        <v>566.48</v>
      </c>
      <c r="AE129" s="11">
        <f t="shared" si="173"/>
        <v>32.4578</v>
      </c>
      <c r="AF129" s="11">
        <f t="shared" si="173"/>
        <v>254.4</v>
      </c>
      <c r="AG129" s="11">
        <f t="shared" si="173"/>
        <v>0</v>
      </c>
      <c r="AH129" s="11">
        <f t="shared" si="173"/>
        <v>1690.649</v>
      </c>
      <c r="AI129" s="12" t="s">
        <v>1138</v>
      </c>
    </row>
    <row r="130" s="9" customFormat="1" ht="16" customHeight="1" spans="1:35">
      <c r="A130" s="40">
        <f t="shared" si="112"/>
        <v>127</v>
      </c>
      <c r="B130" s="41" t="s">
        <v>896</v>
      </c>
      <c r="C130" s="42" t="s">
        <v>407</v>
      </c>
      <c r="D130" s="41" t="s">
        <v>408</v>
      </c>
      <c r="E130" s="41">
        <v>3245.4</v>
      </c>
      <c r="F130" s="41">
        <f>VLOOKUP(C130,'[1]9月'!$B:$Q,16,0)</f>
        <v>3245.4</v>
      </c>
      <c r="G130" s="44">
        <v>5664.75</v>
      </c>
      <c r="H130" s="41">
        <v>3245.4</v>
      </c>
      <c r="I130" s="44">
        <v>2544</v>
      </c>
      <c r="J130" s="44"/>
      <c r="K130" s="52">
        <f t="shared" si="113"/>
        <v>58.4172</v>
      </c>
      <c r="L130" s="53">
        <f t="shared" si="114"/>
        <v>519.264</v>
      </c>
      <c r="M130" s="44">
        <f t="shared" si="115"/>
        <v>453.18</v>
      </c>
      <c r="N130" s="41">
        <f t="shared" si="116"/>
        <v>22.7178</v>
      </c>
      <c r="O130" s="44">
        <f t="shared" si="117"/>
        <v>127.2</v>
      </c>
      <c r="P130" s="44">
        <f t="shared" si="118"/>
        <v>0</v>
      </c>
      <c r="Q130" s="44">
        <f t="shared" si="119"/>
        <v>1180.779</v>
      </c>
      <c r="R130" s="41">
        <f t="shared" si="120"/>
        <v>0</v>
      </c>
      <c r="S130" s="41">
        <f t="shared" si="121"/>
        <v>259.63</v>
      </c>
      <c r="T130" s="44">
        <f t="shared" si="122"/>
        <v>113.3</v>
      </c>
      <c r="U130" s="41">
        <f t="shared" si="123"/>
        <v>9.74</v>
      </c>
      <c r="V130" s="44">
        <f t="shared" si="124"/>
        <v>127.2</v>
      </c>
      <c r="W130" s="44">
        <f t="shared" si="125"/>
        <v>0</v>
      </c>
      <c r="X130" s="41">
        <f t="shared" si="126"/>
        <v>509.87</v>
      </c>
      <c r="Y130" s="41">
        <f t="shared" si="127"/>
        <v>1690.649</v>
      </c>
      <c r="Z130" s="41"/>
      <c r="AA130" s="12" t="s">
        <v>19</v>
      </c>
      <c r="AB130" s="11">
        <f t="shared" ref="AB130:AH130" si="174">K130+R130</f>
        <v>58.4172</v>
      </c>
      <c r="AC130" s="11">
        <f t="shared" si="174"/>
        <v>778.894</v>
      </c>
      <c r="AD130" s="11">
        <f t="shared" si="174"/>
        <v>566.48</v>
      </c>
      <c r="AE130" s="11">
        <f t="shared" si="174"/>
        <v>32.4578</v>
      </c>
      <c r="AF130" s="11">
        <f t="shared" si="174"/>
        <v>254.4</v>
      </c>
      <c r="AG130" s="11">
        <f t="shared" si="174"/>
        <v>0</v>
      </c>
      <c r="AH130" s="11">
        <f t="shared" si="174"/>
        <v>1690.649</v>
      </c>
      <c r="AI130" s="12" t="s">
        <v>1138</v>
      </c>
    </row>
    <row r="131" s="9" customFormat="1" ht="16" customHeight="1" spans="1:35">
      <c r="A131" s="40">
        <f t="shared" si="112"/>
        <v>128</v>
      </c>
      <c r="B131" s="41" t="s">
        <v>896</v>
      </c>
      <c r="C131" s="42" t="s">
        <v>409</v>
      </c>
      <c r="D131" s="41" t="s">
        <v>410</v>
      </c>
      <c r="E131" s="41">
        <v>3245.4</v>
      </c>
      <c r="F131" s="41">
        <f>VLOOKUP(C131,'[1]9月'!$B:$Q,16,0)</f>
        <v>3245.4</v>
      </c>
      <c r="G131" s="44">
        <v>5664.75</v>
      </c>
      <c r="H131" s="41">
        <v>3245.4</v>
      </c>
      <c r="I131" s="44">
        <v>2544</v>
      </c>
      <c r="J131" s="44"/>
      <c r="K131" s="52">
        <f t="shared" si="113"/>
        <v>58.4172</v>
      </c>
      <c r="L131" s="53">
        <f t="shared" si="114"/>
        <v>519.264</v>
      </c>
      <c r="M131" s="44">
        <f t="shared" si="115"/>
        <v>453.18</v>
      </c>
      <c r="N131" s="41">
        <f t="shared" si="116"/>
        <v>22.7178</v>
      </c>
      <c r="O131" s="44">
        <f t="shared" si="117"/>
        <v>127.2</v>
      </c>
      <c r="P131" s="44">
        <f t="shared" si="118"/>
        <v>0</v>
      </c>
      <c r="Q131" s="44">
        <f t="shared" si="119"/>
        <v>1180.779</v>
      </c>
      <c r="R131" s="41">
        <f t="shared" si="120"/>
        <v>0</v>
      </c>
      <c r="S131" s="41">
        <f t="shared" si="121"/>
        <v>259.63</v>
      </c>
      <c r="T131" s="44">
        <f t="shared" si="122"/>
        <v>113.3</v>
      </c>
      <c r="U131" s="41">
        <f t="shared" si="123"/>
        <v>9.74</v>
      </c>
      <c r="V131" s="44">
        <f t="shared" si="124"/>
        <v>127.2</v>
      </c>
      <c r="W131" s="44">
        <f t="shared" si="125"/>
        <v>0</v>
      </c>
      <c r="X131" s="41">
        <f t="shared" si="126"/>
        <v>509.87</v>
      </c>
      <c r="Y131" s="41">
        <f t="shared" si="127"/>
        <v>1690.649</v>
      </c>
      <c r="Z131" s="41"/>
      <c r="AA131" s="12" t="s">
        <v>19</v>
      </c>
      <c r="AB131" s="11">
        <f t="shared" ref="AB131:AH131" si="175">K131+R131</f>
        <v>58.4172</v>
      </c>
      <c r="AC131" s="11">
        <f t="shared" si="175"/>
        <v>778.894</v>
      </c>
      <c r="AD131" s="11">
        <f t="shared" si="175"/>
        <v>566.48</v>
      </c>
      <c r="AE131" s="11">
        <f t="shared" si="175"/>
        <v>32.4578</v>
      </c>
      <c r="AF131" s="11">
        <f t="shared" si="175"/>
        <v>254.4</v>
      </c>
      <c r="AG131" s="11">
        <f t="shared" si="175"/>
        <v>0</v>
      </c>
      <c r="AH131" s="11">
        <f t="shared" si="175"/>
        <v>1690.649</v>
      </c>
      <c r="AI131" s="12" t="s">
        <v>1138</v>
      </c>
    </row>
    <row r="132" s="9" customFormat="1" ht="16" customHeight="1" spans="1:35">
      <c r="A132" s="40">
        <f t="shared" si="112"/>
        <v>129</v>
      </c>
      <c r="B132" s="41" t="s">
        <v>896</v>
      </c>
      <c r="C132" s="42" t="s">
        <v>411</v>
      </c>
      <c r="D132" s="41" t="s">
        <v>412</v>
      </c>
      <c r="E132" s="41">
        <v>3245.4</v>
      </c>
      <c r="F132" s="41">
        <f>VLOOKUP(C132,'[1]9月'!$B:$Q,16,0)</f>
        <v>3245.4</v>
      </c>
      <c r="G132" s="44">
        <v>5664.75</v>
      </c>
      <c r="H132" s="41">
        <v>3245.4</v>
      </c>
      <c r="I132" s="44">
        <v>3180</v>
      </c>
      <c r="J132" s="44"/>
      <c r="K132" s="52">
        <f t="shared" si="113"/>
        <v>58.4172</v>
      </c>
      <c r="L132" s="53">
        <f t="shared" si="114"/>
        <v>519.264</v>
      </c>
      <c r="M132" s="44">
        <f t="shared" si="115"/>
        <v>453.18</v>
      </c>
      <c r="N132" s="41">
        <f t="shared" si="116"/>
        <v>22.7178</v>
      </c>
      <c r="O132" s="44">
        <f t="shared" si="117"/>
        <v>159</v>
      </c>
      <c r="P132" s="44">
        <f t="shared" si="118"/>
        <v>0</v>
      </c>
      <c r="Q132" s="44">
        <f t="shared" si="119"/>
        <v>1212.579</v>
      </c>
      <c r="R132" s="41">
        <f t="shared" si="120"/>
        <v>0</v>
      </c>
      <c r="S132" s="41">
        <f t="shared" si="121"/>
        <v>259.63</v>
      </c>
      <c r="T132" s="44">
        <f t="shared" si="122"/>
        <v>113.3</v>
      </c>
      <c r="U132" s="41">
        <f t="shared" si="123"/>
        <v>9.74</v>
      </c>
      <c r="V132" s="44">
        <f t="shared" si="124"/>
        <v>159</v>
      </c>
      <c r="W132" s="44">
        <f t="shared" si="125"/>
        <v>0</v>
      </c>
      <c r="X132" s="41">
        <f t="shared" si="126"/>
        <v>541.67</v>
      </c>
      <c r="Y132" s="41">
        <f t="shared" si="127"/>
        <v>1754.249</v>
      </c>
      <c r="Z132" s="41"/>
      <c r="AA132" s="12" t="s">
        <v>19</v>
      </c>
      <c r="AB132" s="11">
        <f t="shared" ref="AB132:AH132" si="176">K132+R132</f>
        <v>58.4172</v>
      </c>
      <c r="AC132" s="11">
        <f t="shared" si="176"/>
        <v>778.894</v>
      </c>
      <c r="AD132" s="11">
        <f t="shared" si="176"/>
        <v>566.48</v>
      </c>
      <c r="AE132" s="11">
        <f t="shared" si="176"/>
        <v>32.4578</v>
      </c>
      <c r="AF132" s="11">
        <f t="shared" si="176"/>
        <v>318</v>
      </c>
      <c r="AG132" s="11">
        <f t="shared" si="176"/>
        <v>0</v>
      </c>
      <c r="AH132" s="11">
        <f t="shared" si="176"/>
        <v>1754.249</v>
      </c>
      <c r="AI132" s="12" t="s">
        <v>1138</v>
      </c>
    </row>
    <row r="133" s="9" customFormat="1" ht="16" customHeight="1" spans="1:35">
      <c r="A133" s="40">
        <f t="shared" si="112"/>
        <v>130</v>
      </c>
      <c r="B133" s="41" t="s">
        <v>896</v>
      </c>
      <c r="C133" s="42" t="s">
        <v>413</v>
      </c>
      <c r="D133" s="41" t="s">
        <v>414</v>
      </c>
      <c r="E133" s="41">
        <v>3245.4</v>
      </c>
      <c r="F133" s="41">
        <f>VLOOKUP(C133,'[1]9月'!$B:$Q,16,0)</f>
        <v>3245.4</v>
      </c>
      <c r="G133" s="44">
        <v>5664.75</v>
      </c>
      <c r="H133" s="41">
        <v>3245.4</v>
      </c>
      <c r="I133" s="44">
        <v>1790</v>
      </c>
      <c r="J133" s="44"/>
      <c r="K133" s="52">
        <f t="shared" si="113"/>
        <v>58.4172</v>
      </c>
      <c r="L133" s="53">
        <f t="shared" si="114"/>
        <v>519.264</v>
      </c>
      <c r="M133" s="44">
        <f t="shared" si="115"/>
        <v>453.18</v>
      </c>
      <c r="N133" s="41">
        <f t="shared" si="116"/>
        <v>22.7178</v>
      </c>
      <c r="O133" s="44">
        <f t="shared" si="117"/>
        <v>89.5</v>
      </c>
      <c r="P133" s="44">
        <f t="shared" si="118"/>
        <v>0</v>
      </c>
      <c r="Q133" s="44">
        <f t="shared" si="119"/>
        <v>1143.079</v>
      </c>
      <c r="R133" s="41">
        <f t="shared" si="120"/>
        <v>0</v>
      </c>
      <c r="S133" s="41">
        <f t="shared" si="121"/>
        <v>259.63</v>
      </c>
      <c r="T133" s="44">
        <f t="shared" si="122"/>
        <v>113.3</v>
      </c>
      <c r="U133" s="41">
        <f t="shared" si="123"/>
        <v>9.74</v>
      </c>
      <c r="V133" s="44">
        <f t="shared" si="124"/>
        <v>89.5</v>
      </c>
      <c r="W133" s="44">
        <f t="shared" si="125"/>
        <v>0</v>
      </c>
      <c r="X133" s="41">
        <f t="shared" si="126"/>
        <v>472.17</v>
      </c>
      <c r="Y133" s="41">
        <f t="shared" si="127"/>
        <v>1615.249</v>
      </c>
      <c r="Z133" s="41"/>
      <c r="AA133" s="12" t="s">
        <v>19</v>
      </c>
      <c r="AB133" s="11">
        <f t="shared" ref="AB133:AH133" si="177">K133+R133</f>
        <v>58.4172</v>
      </c>
      <c r="AC133" s="11">
        <f t="shared" si="177"/>
        <v>778.894</v>
      </c>
      <c r="AD133" s="11">
        <f t="shared" si="177"/>
        <v>566.48</v>
      </c>
      <c r="AE133" s="11">
        <f t="shared" si="177"/>
        <v>32.4578</v>
      </c>
      <c r="AF133" s="11">
        <f t="shared" si="177"/>
        <v>179</v>
      </c>
      <c r="AG133" s="11">
        <f t="shared" si="177"/>
        <v>0</v>
      </c>
      <c r="AH133" s="11">
        <f t="shared" si="177"/>
        <v>1615.249</v>
      </c>
      <c r="AI133" s="12" t="s">
        <v>1138</v>
      </c>
    </row>
    <row r="134" s="9" customFormat="1" ht="16" customHeight="1" spans="1:35">
      <c r="A134" s="40">
        <f t="shared" si="112"/>
        <v>131</v>
      </c>
      <c r="B134" s="41" t="s">
        <v>896</v>
      </c>
      <c r="C134" s="42" t="s">
        <v>415</v>
      </c>
      <c r="D134" s="45" t="s">
        <v>416</v>
      </c>
      <c r="E134" s="41">
        <v>3245.4</v>
      </c>
      <c r="F134" s="41">
        <f>VLOOKUP(C134,'[1]9月'!$B:$Q,16,0)</f>
        <v>3245.4</v>
      </c>
      <c r="G134" s="44">
        <v>5664.75</v>
      </c>
      <c r="H134" s="41">
        <v>3245.4</v>
      </c>
      <c r="I134" s="44">
        <v>0</v>
      </c>
      <c r="J134" s="44"/>
      <c r="K134" s="52">
        <f t="shared" si="113"/>
        <v>58.4172</v>
      </c>
      <c r="L134" s="53">
        <f t="shared" si="114"/>
        <v>519.264</v>
      </c>
      <c r="M134" s="44">
        <f t="shared" si="115"/>
        <v>453.18</v>
      </c>
      <c r="N134" s="41">
        <f t="shared" si="116"/>
        <v>22.7178</v>
      </c>
      <c r="O134" s="44">
        <f t="shared" si="117"/>
        <v>0</v>
      </c>
      <c r="P134" s="44">
        <f t="shared" si="118"/>
        <v>0</v>
      </c>
      <c r="Q134" s="44">
        <f t="shared" si="119"/>
        <v>1053.579</v>
      </c>
      <c r="R134" s="41">
        <f t="shared" si="120"/>
        <v>0</v>
      </c>
      <c r="S134" s="41">
        <f t="shared" si="121"/>
        <v>259.63</v>
      </c>
      <c r="T134" s="44">
        <f t="shared" si="122"/>
        <v>113.3</v>
      </c>
      <c r="U134" s="41">
        <f t="shared" si="123"/>
        <v>9.74</v>
      </c>
      <c r="V134" s="44">
        <f t="shared" si="124"/>
        <v>0</v>
      </c>
      <c r="W134" s="44">
        <f t="shared" si="125"/>
        <v>0</v>
      </c>
      <c r="X134" s="41">
        <f t="shared" si="126"/>
        <v>382.67</v>
      </c>
      <c r="Y134" s="41">
        <f t="shared" si="127"/>
        <v>1436.249</v>
      </c>
      <c r="Z134" s="41"/>
      <c r="AA134" s="12" t="s">
        <v>19</v>
      </c>
      <c r="AB134" s="11">
        <f t="shared" ref="AB134:AH134" si="178">K134+R134</f>
        <v>58.4172</v>
      </c>
      <c r="AC134" s="11">
        <f t="shared" si="178"/>
        <v>778.894</v>
      </c>
      <c r="AD134" s="11">
        <f t="shared" si="178"/>
        <v>566.48</v>
      </c>
      <c r="AE134" s="11">
        <f t="shared" si="178"/>
        <v>32.4578</v>
      </c>
      <c r="AF134" s="11">
        <f t="shared" si="178"/>
        <v>0</v>
      </c>
      <c r="AG134" s="11">
        <f t="shared" si="178"/>
        <v>0</v>
      </c>
      <c r="AH134" s="11">
        <f t="shared" si="178"/>
        <v>1436.249</v>
      </c>
      <c r="AI134" s="12" t="s">
        <v>1138</v>
      </c>
    </row>
    <row r="135" s="9" customFormat="1" ht="16" customHeight="1" spans="1:35">
      <c r="A135" s="40">
        <f t="shared" ref="A135:A198" si="179">ROW()-3</f>
        <v>132</v>
      </c>
      <c r="B135" s="41" t="s">
        <v>896</v>
      </c>
      <c r="C135" s="42" t="s">
        <v>419</v>
      </c>
      <c r="D135" s="344" t="s">
        <v>420</v>
      </c>
      <c r="E135" s="41">
        <v>3245.4</v>
      </c>
      <c r="F135" s="41">
        <f>VLOOKUP(C135,'[1]9月'!$B:$Q,16,0)</f>
        <v>3245.4</v>
      </c>
      <c r="G135" s="44">
        <v>5664.75</v>
      </c>
      <c r="H135" s="41">
        <v>3245.4</v>
      </c>
      <c r="I135" s="44">
        <v>1790</v>
      </c>
      <c r="J135" s="44"/>
      <c r="K135" s="52">
        <f t="shared" ref="K135:K198" si="180">E135*0.018</f>
        <v>58.4172</v>
      </c>
      <c r="L135" s="53">
        <f t="shared" ref="L135:L198" si="181">F135*0.16</f>
        <v>519.264</v>
      </c>
      <c r="M135" s="44">
        <f t="shared" ref="M135:M198" si="182">ROUND(G135*0.08,2)</f>
        <v>453.18</v>
      </c>
      <c r="N135" s="41">
        <f t="shared" ref="N135:N198" si="183">H135*0.007</f>
        <v>22.7178</v>
      </c>
      <c r="O135" s="44">
        <f t="shared" ref="O135:O198" si="184">I135*5%</f>
        <v>89.5</v>
      </c>
      <c r="P135" s="44">
        <f t="shared" ref="P135:P198" si="185">J135*50%</f>
        <v>0</v>
      </c>
      <c r="Q135" s="44">
        <f t="shared" ref="Q135:Q198" si="186">SUM(K135:P135)</f>
        <v>1143.079</v>
      </c>
      <c r="R135" s="41">
        <f t="shared" ref="R135:R198" si="187">E135*0</f>
        <v>0</v>
      </c>
      <c r="S135" s="41">
        <f t="shared" ref="S135:S198" si="188">ROUND(F135*0.08,2)</f>
        <v>259.63</v>
      </c>
      <c r="T135" s="44">
        <f t="shared" ref="T135:T198" si="189">ROUND(G135*0.02,2)</f>
        <v>113.3</v>
      </c>
      <c r="U135" s="41">
        <f t="shared" ref="U135:U198" si="190">ROUND(H135*0.003,2)</f>
        <v>9.74</v>
      </c>
      <c r="V135" s="44">
        <f t="shared" ref="V135:V198" si="191">I135*5%</f>
        <v>89.5</v>
      </c>
      <c r="W135" s="44">
        <f t="shared" ref="W135:W198" si="192">J135*50%</f>
        <v>0</v>
      </c>
      <c r="X135" s="41">
        <f t="shared" ref="X135:X198" si="193">SUM(R135:W135)</f>
        <v>472.17</v>
      </c>
      <c r="Y135" s="41">
        <f t="shared" ref="Y135:Y198" si="194">Q135+X135</f>
        <v>1615.249</v>
      </c>
      <c r="Z135" s="41"/>
      <c r="AA135" s="12" t="s">
        <v>19</v>
      </c>
      <c r="AB135" s="11">
        <f t="shared" ref="AB135:AH135" si="195">K135+R135</f>
        <v>58.4172</v>
      </c>
      <c r="AC135" s="11">
        <f t="shared" si="195"/>
        <v>778.894</v>
      </c>
      <c r="AD135" s="11">
        <f t="shared" si="195"/>
        <v>566.48</v>
      </c>
      <c r="AE135" s="11">
        <f t="shared" si="195"/>
        <v>32.4578</v>
      </c>
      <c r="AF135" s="11">
        <f t="shared" si="195"/>
        <v>179</v>
      </c>
      <c r="AG135" s="11">
        <f t="shared" si="195"/>
        <v>0</v>
      </c>
      <c r="AH135" s="11">
        <f t="shared" si="195"/>
        <v>1615.249</v>
      </c>
      <c r="AI135" s="12" t="s">
        <v>1138</v>
      </c>
    </row>
    <row r="136" s="9" customFormat="1" ht="16" customHeight="1" spans="1:35">
      <c r="A136" s="40">
        <f t="shared" si="179"/>
        <v>133</v>
      </c>
      <c r="B136" s="41" t="s">
        <v>896</v>
      </c>
      <c r="C136" s="42" t="s">
        <v>421</v>
      </c>
      <c r="D136" s="344" t="s">
        <v>422</v>
      </c>
      <c r="E136" s="41">
        <v>3245.4</v>
      </c>
      <c r="F136" s="41">
        <f>VLOOKUP(C136,'[1]9月'!$B:$Q,16,0)</f>
        <v>3245.4</v>
      </c>
      <c r="G136" s="44">
        <v>0</v>
      </c>
      <c r="H136" s="41">
        <v>3245.4</v>
      </c>
      <c r="I136" s="44">
        <v>0</v>
      </c>
      <c r="J136" s="44"/>
      <c r="K136" s="52">
        <f t="shared" si="180"/>
        <v>58.4172</v>
      </c>
      <c r="L136" s="53">
        <f t="shared" si="181"/>
        <v>519.264</v>
      </c>
      <c r="M136" s="44">
        <f t="shared" si="182"/>
        <v>0</v>
      </c>
      <c r="N136" s="41">
        <f t="shared" si="183"/>
        <v>22.7178</v>
      </c>
      <c r="O136" s="44">
        <f t="shared" si="184"/>
        <v>0</v>
      </c>
      <c r="P136" s="44">
        <f t="shared" si="185"/>
        <v>0</v>
      </c>
      <c r="Q136" s="44">
        <f t="shared" si="186"/>
        <v>600.399</v>
      </c>
      <c r="R136" s="41">
        <f t="shared" si="187"/>
        <v>0</v>
      </c>
      <c r="S136" s="41">
        <f t="shared" si="188"/>
        <v>259.63</v>
      </c>
      <c r="T136" s="44">
        <f t="shared" si="189"/>
        <v>0</v>
      </c>
      <c r="U136" s="41">
        <f t="shared" si="190"/>
        <v>9.74</v>
      </c>
      <c r="V136" s="44">
        <f t="shared" si="191"/>
        <v>0</v>
      </c>
      <c r="W136" s="44">
        <f t="shared" si="192"/>
        <v>0</v>
      </c>
      <c r="X136" s="41">
        <f t="shared" si="193"/>
        <v>269.37</v>
      </c>
      <c r="Y136" s="41">
        <f t="shared" si="194"/>
        <v>869.769</v>
      </c>
      <c r="Z136" s="41"/>
      <c r="AA136" s="12" t="s">
        <v>19</v>
      </c>
      <c r="AB136" s="11">
        <f t="shared" ref="AB136:AH136" si="196">K136+R136</f>
        <v>58.4172</v>
      </c>
      <c r="AC136" s="11">
        <f t="shared" si="196"/>
        <v>778.894</v>
      </c>
      <c r="AD136" s="11">
        <f t="shared" si="196"/>
        <v>0</v>
      </c>
      <c r="AE136" s="11">
        <f t="shared" si="196"/>
        <v>32.4578</v>
      </c>
      <c r="AF136" s="11">
        <f t="shared" si="196"/>
        <v>0</v>
      </c>
      <c r="AG136" s="11">
        <f t="shared" si="196"/>
        <v>0</v>
      </c>
      <c r="AH136" s="11">
        <f t="shared" si="196"/>
        <v>869.769</v>
      </c>
      <c r="AI136" s="12" t="s">
        <v>1138</v>
      </c>
    </row>
    <row r="137" s="9" customFormat="1" ht="16" customHeight="1" spans="1:35">
      <c r="A137" s="40">
        <f t="shared" si="179"/>
        <v>134</v>
      </c>
      <c r="B137" s="41" t="s">
        <v>896</v>
      </c>
      <c r="C137" s="42" t="s">
        <v>423</v>
      </c>
      <c r="D137" s="57" t="s">
        <v>424</v>
      </c>
      <c r="E137" s="41">
        <v>3245.4</v>
      </c>
      <c r="F137" s="41">
        <f>VLOOKUP(C137,'[1]9月'!$B:$Q,16,0)</f>
        <v>3245.4</v>
      </c>
      <c r="G137" s="44">
        <v>5664.75</v>
      </c>
      <c r="H137" s="41">
        <v>3245.4</v>
      </c>
      <c r="I137" s="44">
        <v>1790</v>
      </c>
      <c r="J137" s="44"/>
      <c r="K137" s="52">
        <f t="shared" si="180"/>
        <v>58.4172</v>
      </c>
      <c r="L137" s="53">
        <f t="shared" si="181"/>
        <v>519.264</v>
      </c>
      <c r="M137" s="44">
        <f t="shared" si="182"/>
        <v>453.18</v>
      </c>
      <c r="N137" s="41">
        <f t="shared" si="183"/>
        <v>22.7178</v>
      </c>
      <c r="O137" s="44">
        <f t="shared" si="184"/>
        <v>89.5</v>
      </c>
      <c r="P137" s="44">
        <f t="shared" si="185"/>
        <v>0</v>
      </c>
      <c r="Q137" s="44">
        <f t="shared" si="186"/>
        <v>1143.079</v>
      </c>
      <c r="R137" s="41">
        <f t="shared" si="187"/>
        <v>0</v>
      </c>
      <c r="S137" s="41">
        <f t="shared" si="188"/>
        <v>259.63</v>
      </c>
      <c r="T137" s="44">
        <f t="shared" si="189"/>
        <v>113.3</v>
      </c>
      <c r="U137" s="41">
        <f t="shared" si="190"/>
        <v>9.74</v>
      </c>
      <c r="V137" s="44">
        <f t="shared" si="191"/>
        <v>89.5</v>
      </c>
      <c r="W137" s="44">
        <f t="shared" si="192"/>
        <v>0</v>
      </c>
      <c r="X137" s="41">
        <f t="shared" si="193"/>
        <v>472.17</v>
      </c>
      <c r="Y137" s="41">
        <f t="shared" si="194"/>
        <v>1615.249</v>
      </c>
      <c r="Z137" s="41"/>
      <c r="AA137" s="12" t="s">
        <v>19</v>
      </c>
      <c r="AB137" s="11">
        <f t="shared" ref="AB137:AH137" si="197">K137+R137</f>
        <v>58.4172</v>
      </c>
      <c r="AC137" s="11">
        <f t="shared" si="197"/>
        <v>778.894</v>
      </c>
      <c r="AD137" s="11">
        <f t="shared" si="197"/>
        <v>566.48</v>
      </c>
      <c r="AE137" s="11">
        <f t="shared" si="197"/>
        <v>32.4578</v>
      </c>
      <c r="AF137" s="11">
        <f t="shared" si="197"/>
        <v>179</v>
      </c>
      <c r="AG137" s="11">
        <f t="shared" si="197"/>
        <v>0</v>
      </c>
      <c r="AH137" s="11">
        <f t="shared" si="197"/>
        <v>1615.249</v>
      </c>
      <c r="AI137" s="12" t="s">
        <v>1138</v>
      </c>
    </row>
    <row r="138" s="9" customFormat="1" ht="16" customHeight="1" spans="1:35">
      <c r="A138" s="40">
        <f t="shared" si="179"/>
        <v>135</v>
      </c>
      <c r="B138" s="41" t="s">
        <v>1336</v>
      </c>
      <c r="C138" s="42" t="s">
        <v>425</v>
      </c>
      <c r="D138" s="57" t="s">
        <v>426</v>
      </c>
      <c r="E138" s="41">
        <v>3245.4</v>
      </c>
      <c r="F138" s="41">
        <f>VLOOKUP(C138,'[1]9月'!$B:$Q,16,0)</f>
        <v>3245.4</v>
      </c>
      <c r="G138" s="44">
        <v>5664.75</v>
      </c>
      <c r="H138" s="41">
        <v>3245.4</v>
      </c>
      <c r="I138" s="44">
        <v>2544</v>
      </c>
      <c r="J138" s="44"/>
      <c r="K138" s="52">
        <f t="shared" si="180"/>
        <v>58.4172</v>
      </c>
      <c r="L138" s="53">
        <f t="shared" si="181"/>
        <v>519.264</v>
      </c>
      <c r="M138" s="44">
        <f t="shared" si="182"/>
        <v>453.18</v>
      </c>
      <c r="N138" s="41">
        <f t="shared" si="183"/>
        <v>22.7178</v>
      </c>
      <c r="O138" s="44">
        <f t="shared" si="184"/>
        <v>127.2</v>
      </c>
      <c r="P138" s="44">
        <f t="shared" si="185"/>
        <v>0</v>
      </c>
      <c r="Q138" s="44">
        <f t="shared" si="186"/>
        <v>1180.779</v>
      </c>
      <c r="R138" s="41">
        <f t="shared" si="187"/>
        <v>0</v>
      </c>
      <c r="S138" s="41">
        <f t="shared" si="188"/>
        <v>259.63</v>
      </c>
      <c r="T138" s="44">
        <f t="shared" si="189"/>
        <v>113.3</v>
      </c>
      <c r="U138" s="41">
        <f t="shared" si="190"/>
        <v>9.74</v>
      </c>
      <c r="V138" s="44">
        <f t="shared" si="191"/>
        <v>127.2</v>
      </c>
      <c r="W138" s="44">
        <f t="shared" si="192"/>
        <v>0</v>
      </c>
      <c r="X138" s="41">
        <f t="shared" si="193"/>
        <v>509.87</v>
      </c>
      <c r="Y138" s="41">
        <f t="shared" si="194"/>
        <v>1690.649</v>
      </c>
      <c r="Z138" s="41"/>
      <c r="AA138" s="12" t="s">
        <v>21</v>
      </c>
      <c r="AB138" s="11">
        <f t="shared" ref="AB138:AH138" si="198">K138+R138</f>
        <v>58.4172</v>
      </c>
      <c r="AC138" s="11">
        <f t="shared" si="198"/>
        <v>778.894</v>
      </c>
      <c r="AD138" s="11">
        <f t="shared" si="198"/>
        <v>566.48</v>
      </c>
      <c r="AE138" s="11">
        <f t="shared" si="198"/>
        <v>32.4578</v>
      </c>
      <c r="AF138" s="11">
        <f t="shared" si="198"/>
        <v>254.4</v>
      </c>
      <c r="AG138" s="11">
        <f t="shared" si="198"/>
        <v>0</v>
      </c>
      <c r="AH138" s="11">
        <f t="shared" si="198"/>
        <v>1690.649</v>
      </c>
      <c r="AI138" s="12" t="s">
        <v>1138</v>
      </c>
    </row>
    <row r="139" s="9" customFormat="1" ht="16" customHeight="1" spans="1:35">
      <c r="A139" s="40">
        <f t="shared" si="179"/>
        <v>136</v>
      </c>
      <c r="B139" s="41" t="s">
        <v>896</v>
      </c>
      <c r="C139" s="42" t="s">
        <v>427</v>
      </c>
      <c r="D139" s="57" t="s">
        <v>428</v>
      </c>
      <c r="E139" s="41">
        <v>3245.4</v>
      </c>
      <c r="F139" s="41">
        <f>VLOOKUP(C139,'[1]9月'!$B:$Q,16,0)</f>
        <v>3245.4</v>
      </c>
      <c r="G139" s="44">
        <v>5664.75</v>
      </c>
      <c r="H139" s="41">
        <v>3245.4</v>
      </c>
      <c r="I139" s="44">
        <v>2544</v>
      </c>
      <c r="J139" s="44"/>
      <c r="K139" s="52">
        <f t="shared" si="180"/>
        <v>58.4172</v>
      </c>
      <c r="L139" s="53">
        <f t="shared" si="181"/>
        <v>519.264</v>
      </c>
      <c r="M139" s="44">
        <f t="shared" si="182"/>
        <v>453.18</v>
      </c>
      <c r="N139" s="41">
        <f t="shared" si="183"/>
        <v>22.7178</v>
      </c>
      <c r="O139" s="44">
        <f t="shared" si="184"/>
        <v>127.2</v>
      </c>
      <c r="P139" s="44">
        <f t="shared" si="185"/>
        <v>0</v>
      </c>
      <c r="Q139" s="44">
        <f t="shared" si="186"/>
        <v>1180.779</v>
      </c>
      <c r="R139" s="41">
        <f t="shared" si="187"/>
        <v>0</v>
      </c>
      <c r="S139" s="41">
        <f t="shared" si="188"/>
        <v>259.63</v>
      </c>
      <c r="T139" s="44">
        <f t="shared" si="189"/>
        <v>113.3</v>
      </c>
      <c r="U139" s="41">
        <f t="shared" si="190"/>
        <v>9.74</v>
      </c>
      <c r="V139" s="44">
        <f t="shared" si="191"/>
        <v>127.2</v>
      </c>
      <c r="W139" s="44">
        <f t="shared" si="192"/>
        <v>0</v>
      </c>
      <c r="X139" s="41">
        <f t="shared" si="193"/>
        <v>509.87</v>
      </c>
      <c r="Y139" s="41">
        <f t="shared" si="194"/>
        <v>1690.649</v>
      </c>
      <c r="Z139" s="41"/>
      <c r="AA139" s="12" t="s">
        <v>19</v>
      </c>
      <c r="AB139" s="11">
        <f t="shared" ref="AB139:AH139" si="199">K139+R139</f>
        <v>58.4172</v>
      </c>
      <c r="AC139" s="11">
        <f t="shared" si="199"/>
        <v>778.894</v>
      </c>
      <c r="AD139" s="11">
        <f t="shared" si="199"/>
        <v>566.48</v>
      </c>
      <c r="AE139" s="11">
        <f t="shared" si="199"/>
        <v>32.4578</v>
      </c>
      <c r="AF139" s="11">
        <f t="shared" si="199"/>
        <v>254.4</v>
      </c>
      <c r="AG139" s="11">
        <f t="shared" si="199"/>
        <v>0</v>
      </c>
      <c r="AH139" s="11">
        <f t="shared" si="199"/>
        <v>1690.649</v>
      </c>
      <c r="AI139" s="12" t="s">
        <v>1138</v>
      </c>
    </row>
    <row r="140" s="9" customFormat="1" ht="16" customHeight="1" spans="1:35">
      <c r="A140" s="40">
        <f t="shared" si="179"/>
        <v>137</v>
      </c>
      <c r="B140" s="41" t="s">
        <v>98</v>
      </c>
      <c r="C140" s="46" t="s">
        <v>431</v>
      </c>
      <c r="D140" s="47" t="s">
        <v>432</v>
      </c>
      <c r="E140" s="41">
        <v>3245.4</v>
      </c>
      <c r="F140" s="41">
        <f>VLOOKUP(C140,'[1]9月'!$B:$Q,16,0)</f>
        <v>3245.4</v>
      </c>
      <c r="G140" s="44">
        <v>5664.75</v>
      </c>
      <c r="H140" s="41">
        <v>3245.4</v>
      </c>
      <c r="I140" s="44">
        <v>1790</v>
      </c>
      <c r="J140" s="44"/>
      <c r="K140" s="52">
        <f t="shared" si="180"/>
        <v>58.4172</v>
      </c>
      <c r="L140" s="53">
        <f t="shared" si="181"/>
        <v>519.264</v>
      </c>
      <c r="M140" s="44">
        <f t="shared" si="182"/>
        <v>453.18</v>
      </c>
      <c r="N140" s="41">
        <f t="shared" si="183"/>
        <v>22.7178</v>
      </c>
      <c r="O140" s="44">
        <f t="shared" si="184"/>
        <v>89.5</v>
      </c>
      <c r="P140" s="44">
        <f t="shared" si="185"/>
        <v>0</v>
      </c>
      <c r="Q140" s="44">
        <f t="shared" si="186"/>
        <v>1143.079</v>
      </c>
      <c r="R140" s="41">
        <f t="shared" si="187"/>
        <v>0</v>
      </c>
      <c r="S140" s="41">
        <f t="shared" si="188"/>
        <v>259.63</v>
      </c>
      <c r="T140" s="44">
        <f t="shared" si="189"/>
        <v>113.3</v>
      </c>
      <c r="U140" s="41">
        <f t="shared" si="190"/>
        <v>9.74</v>
      </c>
      <c r="V140" s="44">
        <f t="shared" si="191"/>
        <v>89.5</v>
      </c>
      <c r="W140" s="44">
        <f t="shared" si="192"/>
        <v>0</v>
      </c>
      <c r="X140" s="41">
        <f t="shared" si="193"/>
        <v>472.17</v>
      </c>
      <c r="Y140" s="41">
        <f t="shared" si="194"/>
        <v>1615.249</v>
      </c>
      <c r="Z140" s="41"/>
      <c r="AA140" s="12" t="s">
        <v>26</v>
      </c>
      <c r="AB140" s="11">
        <f t="shared" ref="AB140:AH140" si="200">K140+R140</f>
        <v>58.4172</v>
      </c>
      <c r="AC140" s="11">
        <f t="shared" si="200"/>
        <v>778.894</v>
      </c>
      <c r="AD140" s="11">
        <f t="shared" si="200"/>
        <v>566.48</v>
      </c>
      <c r="AE140" s="11">
        <f t="shared" si="200"/>
        <v>32.4578</v>
      </c>
      <c r="AF140" s="11">
        <f t="shared" si="200"/>
        <v>179</v>
      </c>
      <c r="AG140" s="11">
        <f t="shared" si="200"/>
        <v>0</v>
      </c>
      <c r="AH140" s="11">
        <f t="shared" si="200"/>
        <v>1615.249</v>
      </c>
      <c r="AI140" s="12" t="s">
        <v>1135</v>
      </c>
    </row>
    <row r="141" s="9" customFormat="1" ht="16" customHeight="1" spans="1:35">
      <c r="A141" s="40">
        <f t="shared" si="179"/>
        <v>138</v>
      </c>
      <c r="B141" s="41" t="s">
        <v>896</v>
      </c>
      <c r="C141" s="46" t="s">
        <v>433</v>
      </c>
      <c r="D141" s="47" t="s">
        <v>434</v>
      </c>
      <c r="E141" s="41">
        <v>3245.4</v>
      </c>
      <c r="F141" s="41">
        <f>VLOOKUP(C141,'[1]9月'!$B:$Q,16,0)</f>
        <v>3245.4</v>
      </c>
      <c r="G141" s="44">
        <v>5664.75</v>
      </c>
      <c r="H141" s="41">
        <v>3245.4</v>
      </c>
      <c r="I141" s="44">
        <v>1790</v>
      </c>
      <c r="J141" s="44"/>
      <c r="K141" s="52">
        <f t="shared" si="180"/>
        <v>58.4172</v>
      </c>
      <c r="L141" s="53">
        <f t="shared" si="181"/>
        <v>519.264</v>
      </c>
      <c r="M141" s="44">
        <f t="shared" si="182"/>
        <v>453.18</v>
      </c>
      <c r="N141" s="41">
        <f t="shared" si="183"/>
        <v>22.7178</v>
      </c>
      <c r="O141" s="44">
        <f t="shared" si="184"/>
        <v>89.5</v>
      </c>
      <c r="P141" s="44">
        <f t="shared" si="185"/>
        <v>0</v>
      </c>
      <c r="Q141" s="44">
        <f t="shared" si="186"/>
        <v>1143.079</v>
      </c>
      <c r="R141" s="41">
        <f t="shared" si="187"/>
        <v>0</v>
      </c>
      <c r="S141" s="41">
        <f t="shared" si="188"/>
        <v>259.63</v>
      </c>
      <c r="T141" s="44">
        <f t="shared" si="189"/>
        <v>113.3</v>
      </c>
      <c r="U141" s="41">
        <f t="shared" si="190"/>
        <v>9.74</v>
      </c>
      <c r="V141" s="44">
        <f t="shared" si="191"/>
        <v>89.5</v>
      </c>
      <c r="W141" s="44">
        <f t="shared" si="192"/>
        <v>0</v>
      </c>
      <c r="X141" s="41">
        <f t="shared" si="193"/>
        <v>472.17</v>
      </c>
      <c r="Y141" s="41">
        <f t="shared" si="194"/>
        <v>1615.249</v>
      </c>
      <c r="Z141" s="41"/>
      <c r="AA141" s="12" t="s">
        <v>19</v>
      </c>
      <c r="AB141" s="11">
        <f t="shared" ref="AB141:AH141" si="201">K141+R141</f>
        <v>58.4172</v>
      </c>
      <c r="AC141" s="11">
        <f t="shared" si="201"/>
        <v>778.894</v>
      </c>
      <c r="AD141" s="11">
        <f t="shared" si="201"/>
        <v>566.48</v>
      </c>
      <c r="AE141" s="11">
        <f t="shared" si="201"/>
        <v>32.4578</v>
      </c>
      <c r="AF141" s="11">
        <f t="shared" si="201"/>
        <v>179</v>
      </c>
      <c r="AG141" s="11">
        <f t="shared" si="201"/>
        <v>0</v>
      </c>
      <c r="AH141" s="11">
        <f t="shared" si="201"/>
        <v>1615.249</v>
      </c>
      <c r="AI141" s="12" t="s">
        <v>1138</v>
      </c>
    </row>
    <row r="142" s="9" customFormat="1" ht="16" customHeight="1" spans="1:35">
      <c r="A142" s="40">
        <f t="shared" si="179"/>
        <v>139</v>
      </c>
      <c r="B142" s="41" t="s">
        <v>1336</v>
      </c>
      <c r="C142" s="46" t="s">
        <v>435</v>
      </c>
      <c r="D142" s="47" t="s">
        <v>436</v>
      </c>
      <c r="E142" s="41">
        <v>3245.4</v>
      </c>
      <c r="F142" s="41">
        <f>VLOOKUP(C142,'[1]9月'!$B:$Q,16,0)</f>
        <v>3245.4</v>
      </c>
      <c r="G142" s="44">
        <v>5664.75</v>
      </c>
      <c r="H142" s="41">
        <v>3245.4</v>
      </c>
      <c r="I142" s="44">
        <v>1790</v>
      </c>
      <c r="J142" s="44"/>
      <c r="K142" s="52">
        <f t="shared" si="180"/>
        <v>58.4172</v>
      </c>
      <c r="L142" s="53">
        <f t="shared" si="181"/>
        <v>519.264</v>
      </c>
      <c r="M142" s="44">
        <f t="shared" si="182"/>
        <v>453.18</v>
      </c>
      <c r="N142" s="41">
        <f t="shared" si="183"/>
        <v>22.7178</v>
      </c>
      <c r="O142" s="44">
        <f t="shared" si="184"/>
        <v>89.5</v>
      </c>
      <c r="P142" s="44">
        <f t="shared" si="185"/>
        <v>0</v>
      </c>
      <c r="Q142" s="44">
        <f t="shared" si="186"/>
        <v>1143.079</v>
      </c>
      <c r="R142" s="41">
        <f t="shared" si="187"/>
        <v>0</v>
      </c>
      <c r="S142" s="41">
        <f t="shared" si="188"/>
        <v>259.63</v>
      </c>
      <c r="T142" s="44">
        <f t="shared" si="189"/>
        <v>113.3</v>
      </c>
      <c r="U142" s="41">
        <f t="shared" si="190"/>
        <v>9.74</v>
      </c>
      <c r="V142" s="44">
        <f t="shared" si="191"/>
        <v>89.5</v>
      </c>
      <c r="W142" s="44">
        <f t="shared" si="192"/>
        <v>0</v>
      </c>
      <c r="X142" s="41">
        <f t="shared" si="193"/>
        <v>472.17</v>
      </c>
      <c r="Y142" s="41">
        <f t="shared" si="194"/>
        <v>1615.249</v>
      </c>
      <c r="Z142" s="41"/>
      <c r="AA142" s="12" t="s">
        <v>19</v>
      </c>
      <c r="AB142" s="11">
        <f t="shared" ref="AB142:AH142" si="202">K142+R142</f>
        <v>58.4172</v>
      </c>
      <c r="AC142" s="11">
        <f t="shared" si="202"/>
        <v>778.894</v>
      </c>
      <c r="AD142" s="11">
        <f t="shared" si="202"/>
        <v>566.48</v>
      </c>
      <c r="AE142" s="11">
        <f t="shared" si="202"/>
        <v>32.4578</v>
      </c>
      <c r="AF142" s="11">
        <f t="shared" si="202"/>
        <v>179</v>
      </c>
      <c r="AG142" s="11">
        <f t="shared" si="202"/>
        <v>0</v>
      </c>
      <c r="AH142" s="11">
        <f t="shared" si="202"/>
        <v>1615.249</v>
      </c>
      <c r="AI142" s="12" t="s">
        <v>1138</v>
      </c>
    </row>
    <row r="143" s="9" customFormat="1" ht="16" customHeight="1" spans="1:35">
      <c r="A143" s="40">
        <f t="shared" si="179"/>
        <v>140</v>
      </c>
      <c r="B143" s="41" t="s">
        <v>896</v>
      </c>
      <c r="C143" s="46" t="s">
        <v>437</v>
      </c>
      <c r="D143" s="47" t="s">
        <v>438</v>
      </c>
      <c r="E143" s="41">
        <v>3245.4</v>
      </c>
      <c r="F143" s="41">
        <f>VLOOKUP(C143,'[1]9月'!$B:$Q,16,0)</f>
        <v>3245.4</v>
      </c>
      <c r="G143" s="44">
        <v>5664.75</v>
      </c>
      <c r="H143" s="41">
        <v>3245.4</v>
      </c>
      <c r="I143" s="44">
        <v>1790</v>
      </c>
      <c r="J143" s="44"/>
      <c r="K143" s="52">
        <f t="shared" si="180"/>
        <v>58.4172</v>
      </c>
      <c r="L143" s="53">
        <f t="shared" si="181"/>
        <v>519.264</v>
      </c>
      <c r="M143" s="44">
        <f t="shared" si="182"/>
        <v>453.18</v>
      </c>
      <c r="N143" s="41">
        <f t="shared" si="183"/>
        <v>22.7178</v>
      </c>
      <c r="O143" s="44">
        <f t="shared" si="184"/>
        <v>89.5</v>
      </c>
      <c r="P143" s="44">
        <f t="shared" si="185"/>
        <v>0</v>
      </c>
      <c r="Q143" s="44">
        <f t="shared" si="186"/>
        <v>1143.079</v>
      </c>
      <c r="R143" s="41">
        <f t="shared" si="187"/>
        <v>0</v>
      </c>
      <c r="S143" s="41">
        <f t="shared" si="188"/>
        <v>259.63</v>
      </c>
      <c r="T143" s="44">
        <f t="shared" si="189"/>
        <v>113.3</v>
      </c>
      <c r="U143" s="41">
        <f t="shared" si="190"/>
        <v>9.74</v>
      </c>
      <c r="V143" s="44">
        <f t="shared" si="191"/>
        <v>89.5</v>
      </c>
      <c r="W143" s="44">
        <f t="shared" si="192"/>
        <v>0</v>
      </c>
      <c r="X143" s="41">
        <f t="shared" si="193"/>
        <v>472.17</v>
      </c>
      <c r="Y143" s="41">
        <f t="shared" si="194"/>
        <v>1615.249</v>
      </c>
      <c r="Z143" s="41"/>
      <c r="AA143" s="12" t="s">
        <v>19</v>
      </c>
      <c r="AB143" s="11">
        <f t="shared" ref="AB143:AH143" si="203">K143+R143</f>
        <v>58.4172</v>
      </c>
      <c r="AC143" s="11">
        <f t="shared" si="203"/>
        <v>778.894</v>
      </c>
      <c r="AD143" s="11">
        <f t="shared" si="203"/>
        <v>566.48</v>
      </c>
      <c r="AE143" s="11">
        <f t="shared" si="203"/>
        <v>32.4578</v>
      </c>
      <c r="AF143" s="11">
        <f t="shared" si="203"/>
        <v>179</v>
      </c>
      <c r="AG143" s="11">
        <f t="shared" si="203"/>
        <v>0</v>
      </c>
      <c r="AH143" s="11">
        <f t="shared" si="203"/>
        <v>1615.249</v>
      </c>
      <c r="AI143" s="12" t="s">
        <v>1138</v>
      </c>
    </row>
    <row r="144" s="9" customFormat="1" ht="16" customHeight="1" spans="1:35">
      <c r="A144" s="40">
        <f t="shared" si="179"/>
        <v>141</v>
      </c>
      <c r="B144" s="41" t="s">
        <v>1336</v>
      </c>
      <c r="C144" s="42" t="s">
        <v>444</v>
      </c>
      <c r="D144" s="41" t="s">
        <v>445</v>
      </c>
      <c r="E144" s="41">
        <v>3245.4</v>
      </c>
      <c r="F144" s="41">
        <f>VLOOKUP(C144,'[1]9月'!$B:$Q,16,0)</f>
        <v>3245.4</v>
      </c>
      <c r="G144" s="44">
        <v>5664.75</v>
      </c>
      <c r="H144" s="41">
        <v>3245.4</v>
      </c>
      <c r="I144" s="44">
        <v>1790</v>
      </c>
      <c r="J144" s="44"/>
      <c r="K144" s="52">
        <f t="shared" si="180"/>
        <v>58.4172</v>
      </c>
      <c r="L144" s="53">
        <f t="shared" si="181"/>
        <v>519.264</v>
      </c>
      <c r="M144" s="44">
        <f t="shared" si="182"/>
        <v>453.18</v>
      </c>
      <c r="N144" s="41">
        <f t="shared" si="183"/>
        <v>22.7178</v>
      </c>
      <c r="O144" s="44">
        <f t="shared" si="184"/>
        <v>89.5</v>
      </c>
      <c r="P144" s="44">
        <f t="shared" si="185"/>
        <v>0</v>
      </c>
      <c r="Q144" s="44">
        <f t="shared" si="186"/>
        <v>1143.079</v>
      </c>
      <c r="R144" s="41">
        <f t="shared" si="187"/>
        <v>0</v>
      </c>
      <c r="S144" s="41">
        <f t="shared" si="188"/>
        <v>259.63</v>
      </c>
      <c r="T144" s="44">
        <f t="shared" si="189"/>
        <v>113.3</v>
      </c>
      <c r="U144" s="41">
        <f t="shared" si="190"/>
        <v>9.74</v>
      </c>
      <c r="V144" s="44">
        <f t="shared" si="191"/>
        <v>89.5</v>
      </c>
      <c r="W144" s="44">
        <f t="shared" si="192"/>
        <v>0</v>
      </c>
      <c r="X144" s="41">
        <f t="shared" si="193"/>
        <v>472.17</v>
      </c>
      <c r="Y144" s="41">
        <f t="shared" si="194"/>
        <v>1615.249</v>
      </c>
      <c r="Z144" s="41"/>
      <c r="AA144" s="12" t="s">
        <v>50</v>
      </c>
      <c r="AB144" s="11">
        <f t="shared" ref="AB144:AH144" si="204">K144+R144</f>
        <v>58.4172</v>
      </c>
      <c r="AC144" s="11">
        <f t="shared" si="204"/>
        <v>778.894</v>
      </c>
      <c r="AD144" s="11">
        <f t="shared" si="204"/>
        <v>566.48</v>
      </c>
      <c r="AE144" s="11">
        <f t="shared" si="204"/>
        <v>32.4578</v>
      </c>
      <c r="AF144" s="11">
        <f t="shared" si="204"/>
        <v>179</v>
      </c>
      <c r="AG144" s="11">
        <f t="shared" si="204"/>
        <v>0</v>
      </c>
      <c r="AH144" s="11">
        <f t="shared" si="204"/>
        <v>1615.249</v>
      </c>
      <c r="AI144" s="12" t="s">
        <v>1138</v>
      </c>
    </row>
    <row r="145" s="9" customFormat="1" ht="16" customHeight="1" spans="1:35">
      <c r="A145" s="40">
        <f t="shared" si="179"/>
        <v>142</v>
      </c>
      <c r="B145" s="41" t="s">
        <v>1335</v>
      </c>
      <c r="C145" s="42" t="s">
        <v>446</v>
      </c>
      <c r="D145" s="41" t="s">
        <v>447</v>
      </c>
      <c r="E145" s="41">
        <v>3245.4</v>
      </c>
      <c r="F145" s="41">
        <f>VLOOKUP(C145,'[1]9月'!$B:$Q,16,0)</f>
        <v>3245.4</v>
      </c>
      <c r="G145" s="44">
        <v>5664.75</v>
      </c>
      <c r="H145" s="41">
        <v>3245.4</v>
      </c>
      <c r="I145" s="44">
        <v>1790</v>
      </c>
      <c r="J145" s="44"/>
      <c r="K145" s="52">
        <f t="shared" si="180"/>
        <v>58.4172</v>
      </c>
      <c r="L145" s="53">
        <f t="shared" si="181"/>
        <v>519.264</v>
      </c>
      <c r="M145" s="44">
        <f t="shared" si="182"/>
        <v>453.18</v>
      </c>
      <c r="N145" s="41">
        <f t="shared" si="183"/>
        <v>22.7178</v>
      </c>
      <c r="O145" s="44">
        <f t="shared" si="184"/>
        <v>89.5</v>
      </c>
      <c r="P145" s="44">
        <f t="shared" si="185"/>
        <v>0</v>
      </c>
      <c r="Q145" s="44">
        <f t="shared" si="186"/>
        <v>1143.079</v>
      </c>
      <c r="R145" s="41">
        <f t="shared" si="187"/>
        <v>0</v>
      </c>
      <c r="S145" s="41">
        <f t="shared" si="188"/>
        <v>259.63</v>
      </c>
      <c r="T145" s="44">
        <f t="shared" si="189"/>
        <v>113.3</v>
      </c>
      <c r="U145" s="41">
        <f t="shared" si="190"/>
        <v>9.74</v>
      </c>
      <c r="V145" s="44">
        <f t="shared" si="191"/>
        <v>89.5</v>
      </c>
      <c r="W145" s="44">
        <f t="shared" si="192"/>
        <v>0</v>
      </c>
      <c r="X145" s="41">
        <f t="shared" si="193"/>
        <v>472.17</v>
      </c>
      <c r="Y145" s="41">
        <f t="shared" si="194"/>
        <v>1615.249</v>
      </c>
      <c r="Z145" s="41"/>
      <c r="AA145" s="12" t="s">
        <v>50</v>
      </c>
      <c r="AB145" s="11">
        <f t="shared" ref="AB145:AH145" si="205">K145+R145</f>
        <v>58.4172</v>
      </c>
      <c r="AC145" s="11">
        <f t="shared" si="205"/>
        <v>778.894</v>
      </c>
      <c r="AD145" s="11">
        <f t="shared" si="205"/>
        <v>566.48</v>
      </c>
      <c r="AE145" s="11">
        <f t="shared" si="205"/>
        <v>32.4578</v>
      </c>
      <c r="AF145" s="11">
        <f t="shared" si="205"/>
        <v>179</v>
      </c>
      <c r="AG145" s="11">
        <f t="shared" si="205"/>
        <v>0</v>
      </c>
      <c r="AH145" s="11">
        <f t="shared" si="205"/>
        <v>1615.249</v>
      </c>
      <c r="AI145" s="12" t="s">
        <v>1138</v>
      </c>
    </row>
    <row r="146" s="9" customFormat="1" ht="16" customHeight="1" spans="1:35">
      <c r="A146" s="40">
        <f t="shared" si="179"/>
        <v>143</v>
      </c>
      <c r="B146" s="41" t="s">
        <v>1335</v>
      </c>
      <c r="C146" s="42" t="s">
        <v>448</v>
      </c>
      <c r="D146" s="41" t="s">
        <v>449</v>
      </c>
      <c r="E146" s="41">
        <v>3245.4</v>
      </c>
      <c r="F146" s="41">
        <f>VLOOKUP(C146,'[1]9月'!$B:$Q,16,0)</f>
        <v>3245.4</v>
      </c>
      <c r="G146" s="44">
        <v>5664.75</v>
      </c>
      <c r="H146" s="41">
        <v>3245.4</v>
      </c>
      <c r="I146" s="44">
        <v>1790</v>
      </c>
      <c r="J146" s="44"/>
      <c r="K146" s="52">
        <f t="shared" si="180"/>
        <v>58.4172</v>
      </c>
      <c r="L146" s="53">
        <f t="shared" si="181"/>
        <v>519.264</v>
      </c>
      <c r="M146" s="44">
        <f t="shared" si="182"/>
        <v>453.18</v>
      </c>
      <c r="N146" s="41">
        <f t="shared" si="183"/>
        <v>22.7178</v>
      </c>
      <c r="O146" s="44">
        <f t="shared" si="184"/>
        <v>89.5</v>
      </c>
      <c r="P146" s="44">
        <f t="shared" si="185"/>
        <v>0</v>
      </c>
      <c r="Q146" s="44">
        <f t="shared" si="186"/>
        <v>1143.079</v>
      </c>
      <c r="R146" s="41">
        <f t="shared" si="187"/>
        <v>0</v>
      </c>
      <c r="S146" s="41">
        <f t="shared" si="188"/>
        <v>259.63</v>
      </c>
      <c r="T146" s="44">
        <f t="shared" si="189"/>
        <v>113.3</v>
      </c>
      <c r="U146" s="41">
        <f t="shared" si="190"/>
        <v>9.74</v>
      </c>
      <c r="V146" s="44">
        <f t="shared" si="191"/>
        <v>89.5</v>
      </c>
      <c r="W146" s="44">
        <f t="shared" si="192"/>
        <v>0</v>
      </c>
      <c r="X146" s="41">
        <f t="shared" si="193"/>
        <v>472.17</v>
      </c>
      <c r="Y146" s="41">
        <f t="shared" si="194"/>
        <v>1615.249</v>
      </c>
      <c r="Z146" s="41"/>
      <c r="AA146" s="12" t="s">
        <v>50</v>
      </c>
      <c r="AB146" s="11">
        <f t="shared" ref="AB146:AH146" si="206">K146+R146</f>
        <v>58.4172</v>
      </c>
      <c r="AC146" s="11">
        <f t="shared" si="206"/>
        <v>778.894</v>
      </c>
      <c r="AD146" s="11">
        <f t="shared" si="206"/>
        <v>566.48</v>
      </c>
      <c r="AE146" s="11">
        <f t="shared" si="206"/>
        <v>32.4578</v>
      </c>
      <c r="AF146" s="11">
        <f t="shared" si="206"/>
        <v>179</v>
      </c>
      <c r="AG146" s="11">
        <f t="shared" si="206"/>
        <v>0</v>
      </c>
      <c r="AH146" s="11">
        <f t="shared" si="206"/>
        <v>1615.249</v>
      </c>
      <c r="AI146" s="12" t="s">
        <v>1138</v>
      </c>
    </row>
    <row r="147" s="9" customFormat="1" ht="16" customHeight="1" spans="1:35">
      <c r="A147" s="40">
        <f t="shared" si="179"/>
        <v>144</v>
      </c>
      <c r="B147" s="41" t="s">
        <v>1335</v>
      </c>
      <c r="C147" s="42" t="s">
        <v>450</v>
      </c>
      <c r="D147" s="41" t="s">
        <v>451</v>
      </c>
      <c r="E147" s="41">
        <v>3245.4</v>
      </c>
      <c r="F147" s="41">
        <f>VLOOKUP(C147,'[1]9月'!$B:$Q,16,0)</f>
        <v>3245.4</v>
      </c>
      <c r="G147" s="44">
        <v>5664.75</v>
      </c>
      <c r="H147" s="41">
        <v>3245.4</v>
      </c>
      <c r="I147" s="44">
        <v>1790</v>
      </c>
      <c r="J147" s="44"/>
      <c r="K147" s="52">
        <f t="shared" si="180"/>
        <v>58.4172</v>
      </c>
      <c r="L147" s="53">
        <f t="shared" si="181"/>
        <v>519.264</v>
      </c>
      <c r="M147" s="44">
        <f t="shared" si="182"/>
        <v>453.18</v>
      </c>
      <c r="N147" s="41">
        <f t="shared" si="183"/>
        <v>22.7178</v>
      </c>
      <c r="O147" s="44">
        <f t="shared" si="184"/>
        <v>89.5</v>
      </c>
      <c r="P147" s="44">
        <f t="shared" si="185"/>
        <v>0</v>
      </c>
      <c r="Q147" s="44">
        <f t="shared" si="186"/>
        <v>1143.079</v>
      </c>
      <c r="R147" s="41">
        <f t="shared" si="187"/>
        <v>0</v>
      </c>
      <c r="S147" s="41">
        <f t="shared" si="188"/>
        <v>259.63</v>
      </c>
      <c r="T147" s="44">
        <f t="shared" si="189"/>
        <v>113.3</v>
      </c>
      <c r="U147" s="41">
        <f t="shared" si="190"/>
        <v>9.74</v>
      </c>
      <c r="V147" s="44">
        <f t="shared" si="191"/>
        <v>89.5</v>
      </c>
      <c r="W147" s="44">
        <f t="shared" si="192"/>
        <v>0</v>
      </c>
      <c r="X147" s="41">
        <f t="shared" si="193"/>
        <v>472.17</v>
      </c>
      <c r="Y147" s="41">
        <f t="shared" si="194"/>
        <v>1615.249</v>
      </c>
      <c r="Z147" s="41"/>
      <c r="AA147" s="12" t="s">
        <v>50</v>
      </c>
      <c r="AB147" s="11">
        <f t="shared" ref="AB147:AH147" si="207">K147+R147</f>
        <v>58.4172</v>
      </c>
      <c r="AC147" s="11">
        <f t="shared" si="207"/>
        <v>778.894</v>
      </c>
      <c r="AD147" s="11">
        <f t="shared" si="207"/>
        <v>566.48</v>
      </c>
      <c r="AE147" s="11">
        <f t="shared" si="207"/>
        <v>32.4578</v>
      </c>
      <c r="AF147" s="11">
        <f t="shared" si="207"/>
        <v>179</v>
      </c>
      <c r="AG147" s="11">
        <f t="shared" si="207"/>
        <v>0</v>
      </c>
      <c r="AH147" s="11">
        <f t="shared" si="207"/>
        <v>1615.249</v>
      </c>
      <c r="AI147" s="12" t="s">
        <v>1138</v>
      </c>
    </row>
    <row r="148" s="9" customFormat="1" ht="16" customHeight="1" spans="1:35">
      <c r="A148" s="40">
        <f t="shared" si="179"/>
        <v>145</v>
      </c>
      <c r="B148" s="41" t="s">
        <v>1335</v>
      </c>
      <c r="C148" s="42" t="s">
        <v>452</v>
      </c>
      <c r="D148" s="41" t="s">
        <v>453</v>
      </c>
      <c r="E148" s="41">
        <v>3245.4</v>
      </c>
      <c r="F148" s="41">
        <f>VLOOKUP(C148,'[1]9月'!$B:$Q,16,0)</f>
        <v>3245.4</v>
      </c>
      <c r="G148" s="44">
        <v>5664.75</v>
      </c>
      <c r="H148" s="41">
        <v>3245.4</v>
      </c>
      <c r="I148" s="44">
        <v>1790</v>
      </c>
      <c r="J148" s="44"/>
      <c r="K148" s="52">
        <f t="shared" si="180"/>
        <v>58.4172</v>
      </c>
      <c r="L148" s="53">
        <f t="shared" si="181"/>
        <v>519.264</v>
      </c>
      <c r="M148" s="44">
        <f t="shared" si="182"/>
        <v>453.18</v>
      </c>
      <c r="N148" s="41">
        <f t="shared" si="183"/>
        <v>22.7178</v>
      </c>
      <c r="O148" s="44">
        <f t="shared" si="184"/>
        <v>89.5</v>
      </c>
      <c r="P148" s="44">
        <f t="shared" si="185"/>
        <v>0</v>
      </c>
      <c r="Q148" s="44">
        <f t="shared" si="186"/>
        <v>1143.079</v>
      </c>
      <c r="R148" s="41">
        <f t="shared" si="187"/>
        <v>0</v>
      </c>
      <c r="S148" s="41">
        <f t="shared" si="188"/>
        <v>259.63</v>
      </c>
      <c r="T148" s="44">
        <f t="shared" si="189"/>
        <v>113.3</v>
      </c>
      <c r="U148" s="41">
        <f t="shared" si="190"/>
        <v>9.74</v>
      </c>
      <c r="V148" s="44">
        <f t="shared" si="191"/>
        <v>89.5</v>
      </c>
      <c r="W148" s="44">
        <f t="shared" si="192"/>
        <v>0</v>
      </c>
      <c r="X148" s="41">
        <f t="shared" si="193"/>
        <v>472.17</v>
      </c>
      <c r="Y148" s="41">
        <f t="shared" si="194"/>
        <v>1615.249</v>
      </c>
      <c r="Z148" s="41"/>
      <c r="AA148" s="12" t="s">
        <v>50</v>
      </c>
      <c r="AB148" s="11">
        <f t="shared" ref="AB148:AH148" si="208">K148+R148</f>
        <v>58.4172</v>
      </c>
      <c r="AC148" s="11">
        <f t="shared" si="208"/>
        <v>778.894</v>
      </c>
      <c r="AD148" s="11">
        <f t="shared" si="208"/>
        <v>566.48</v>
      </c>
      <c r="AE148" s="11">
        <f t="shared" si="208"/>
        <v>32.4578</v>
      </c>
      <c r="AF148" s="11">
        <f t="shared" si="208"/>
        <v>179</v>
      </c>
      <c r="AG148" s="11">
        <f t="shared" si="208"/>
        <v>0</v>
      </c>
      <c r="AH148" s="11">
        <f t="shared" si="208"/>
        <v>1615.249</v>
      </c>
      <c r="AI148" s="12" t="s">
        <v>1138</v>
      </c>
    </row>
    <row r="149" s="9" customFormat="1" ht="16" customHeight="1" spans="1:35">
      <c r="A149" s="40">
        <f t="shared" si="179"/>
        <v>146</v>
      </c>
      <c r="B149" s="41" t="s">
        <v>1335</v>
      </c>
      <c r="C149" s="42" t="s">
        <v>454</v>
      </c>
      <c r="D149" s="41" t="s">
        <v>455</v>
      </c>
      <c r="E149" s="41">
        <v>3245.4</v>
      </c>
      <c r="F149" s="41">
        <f>VLOOKUP(C149,'[1]9月'!$B:$Q,16,0)</f>
        <v>3245.4</v>
      </c>
      <c r="G149" s="44">
        <v>5664.75</v>
      </c>
      <c r="H149" s="41">
        <v>3245.4</v>
      </c>
      <c r="I149" s="44">
        <v>1790</v>
      </c>
      <c r="J149" s="44"/>
      <c r="K149" s="52">
        <f t="shared" si="180"/>
        <v>58.4172</v>
      </c>
      <c r="L149" s="53">
        <f t="shared" si="181"/>
        <v>519.264</v>
      </c>
      <c r="M149" s="44">
        <f t="shared" si="182"/>
        <v>453.18</v>
      </c>
      <c r="N149" s="41">
        <f t="shared" si="183"/>
        <v>22.7178</v>
      </c>
      <c r="O149" s="44">
        <f t="shared" si="184"/>
        <v>89.5</v>
      </c>
      <c r="P149" s="44">
        <f t="shared" si="185"/>
        <v>0</v>
      </c>
      <c r="Q149" s="44">
        <f t="shared" si="186"/>
        <v>1143.079</v>
      </c>
      <c r="R149" s="41">
        <f t="shared" si="187"/>
        <v>0</v>
      </c>
      <c r="S149" s="41">
        <f t="shared" si="188"/>
        <v>259.63</v>
      </c>
      <c r="T149" s="44">
        <f t="shared" si="189"/>
        <v>113.3</v>
      </c>
      <c r="U149" s="41">
        <f t="shared" si="190"/>
        <v>9.74</v>
      </c>
      <c r="V149" s="44">
        <f t="shared" si="191"/>
        <v>89.5</v>
      </c>
      <c r="W149" s="44">
        <f t="shared" si="192"/>
        <v>0</v>
      </c>
      <c r="X149" s="41">
        <f t="shared" si="193"/>
        <v>472.17</v>
      </c>
      <c r="Y149" s="41">
        <f t="shared" si="194"/>
        <v>1615.249</v>
      </c>
      <c r="Z149" s="41"/>
      <c r="AA149" s="12" t="s">
        <v>50</v>
      </c>
      <c r="AB149" s="11">
        <f t="shared" ref="AB149:AH149" si="209">K149+R149</f>
        <v>58.4172</v>
      </c>
      <c r="AC149" s="11">
        <f t="shared" si="209"/>
        <v>778.894</v>
      </c>
      <c r="AD149" s="11">
        <f t="shared" si="209"/>
        <v>566.48</v>
      </c>
      <c r="AE149" s="11">
        <f t="shared" si="209"/>
        <v>32.4578</v>
      </c>
      <c r="AF149" s="11">
        <f t="shared" si="209"/>
        <v>179</v>
      </c>
      <c r="AG149" s="11">
        <f t="shared" si="209"/>
        <v>0</v>
      </c>
      <c r="AH149" s="11">
        <f t="shared" si="209"/>
        <v>1615.249</v>
      </c>
      <c r="AI149" s="12" t="s">
        <v>1138</v>
      </c>
    </row>
    <row r="150" s="9" customFormat="1" ht="16" customHeight="1" spans="1:35">
      <c r="A150" s="40">
        <f t="shared" si="179"/>
        <v>147</v>
      </c>
      <c r="B150" s="41" t="s">
        <v>1335</v>
      </c>
      <c r="C150" s="42" t="s">
        <v>456</v>
      </c>
      <c r="D150" s="41" t="s">
        <v>457</v>
      </c>
      <c r="E150" s="41">
        <v>3245.4</v>
      </c>
      <c r="F150" s="41">
        <f>VLOOKUP(C150,'[1]9月'!$B:$Q,16,0)</f>
        <v>3245.4</v>
      </c>
      <c r="G150" s="44">
        <v>5664.75</v>
      </c>
      <c r="H150" s="41">
        <v>3245.4</v>
      </c>
      <c r="I150" s="44">
        <v>1790</v>
      </c>
      <c r="J150" s="44"/>
      <c r="K150" s="52">
        <f t="shared" si="180"/>
        <v>58.4172</v>
      </c>
      <c r="L150" s="53">
        <f t="shared" si="181"/>
        <v>519.264</v>
      </c>
      <c r="M150" s="44">
        <f t="shared" si="182"/>
        <v>453.18</v>
      </c>
      <c r="N150" s="41">
        <f t="shared" si="183"/>
        <v>22.7178</v>
      </c>
      <c r="O150" s="44">
        <f t="shared" si="184"/>
        <v>89.5</v>
      </c>
      <c r="P150" s="44">
        <f t="shared" si="185"/>
        <v>0</v>
      </c>
      <c r="Q150" s="44">
        <f t="shared" si="186"/>
        <v>1143.079</v>
      </c>
      <c r="R150" s="41">
        <f t="shared" si="187"/>
        <v>0</v>
      </c>
      <c r="S150" s="41">
        <f t="shared" si="188"/>
        <v>259.63</v>
      </c>
      <c r="T150" s="44">
        <f t="shared" si="189"/>
        <v>113.3</v>
      </c>
      <c r="U150" s="41">
        <f t="shared" si="190"/>
        <v>9.74</v>
      </c>
      <c r="V150" s="44">
        <f t="shared" si="191"/>
        <v>89.5</v>
      </c>
      <c r="W150" s="44">
        <f t="shared" si="192"/>
        <v>0</v>
      </c>
      <c r="X150" s="41">
        <f t="shared" si="193"/>
        <v>472.17</v>
      </c>
      <c r="Y150" s="41">
        <f t="shared" si="194"/>
        <v>1615.249</v>
      </c>
      <c r="Z150" s="41"/>
      <c r="AA150" s="12" t="s">
        <v>50</v>
      </c>
      <c r="AB150" s="11">
        <f t="shared" ref="AB150:AH150" si="210">K150+R150</f>
        <v>58.4172</v>
      </c>
      <c r="AC150" s="11">
        <f t="shared" si="210"/>
        <v>778.894</v>
      </c>
      <c r="AD150" s="11">
        <f t="shared" si="210"/>
        <v>566.48</v>
      </c>
      <c r="AE150" s="11">
        <f t="shared" si="210"/>
        <v>32.4578</v>
      </c>
      <c r="AF150" s="11">
        <f t="shared" si="210"/>
        <v>179</v>
      </c>
      <c r="AG150" s="11">
        <f t="shared" si="210"/>
        <v>0</v>
      </c>
      <c r="AH150" s="11">
        <f t="shared" si="210"/>
        <v>1615.249</v>
      </c>
      <c r="AI150" s="12" t="s">
        <v>1138</v>
      </c>
    </row>
    <row r="151" s="9" customFormat="1" ht="16" customHeight="1" spans="1:35">
      <c r="A151" s="40">
        <f t="shared" si="179"/>
        <v>148</v>
      </c>
      <c r="B151" s="41" t="s">
        <v>1335</v>
      </c>
      <c r="C151" s="42" t="s">
        <v>458</v>
      </c>
      <c r="D151" s="41" t="s">
        <v>459</v>
      </c>
      <c r="E151" s="41">
        <v>3245.4</v>
      </c>
      <c r="F151" s="41">
        <f>VLOOKUP(C151,'[1]9月'!$B:$Q,16,0)</f>
        <v>3245.4</v>
      </c>
      <c r="G151" s="44">
        <v>5664.75</v>
      </c>
      <c r="H151" s="41">
        <v>3245.4</v>
      </c>
      <c r="I151" s="44">
        <v>1790</v>
      </c>
      <c r="J151" s="44"/>
      <c r="K151" s="52">
        <f t="shared" si="180"/>
        <v>58.4172</v>
      </c>
      <c r="L151" s="53">
        <f t="shared" si="181"/>
        <v>519.264</v>
      </c>
      <c r="M151" s="44">
        <f t="shared" si="182"/>
        <v>453.18</v>
      </c>
      <c r="N151" s="41">
        <f t="shared" si="183"/>
        <v>22.7178</v>
      </c>
      <c r="O151" s="44">
        <f t="shared" si="184"/>
        <v>89.5</v>
      </c>
      <c r="P151" s="44">
        <f t="shared" si="185"/>
        <v>0</v>
      </c>
      <c r="Q151" s="44">
        <f t="shared" si="186"/>
        <v>1143.079</v>
      </c>
      <c r="R151" s="41">
        <f t="shared" si="187"/>
        <v>0</v>
      </c>
      <c r="S151" s="41">
        <f t="shared" si="188"/>
        <v>259.63</v>
      </c>
      <c r="T151" s="44">
        <f t="shared" si="189"/>
        <v>113.3</v>
      </c>
      <c r="U151" s="41">
        <f t="shared" si="190"/>
        <v>9.74</v>
      </c>
      <c r="V151" s="44">
        <f t="shared" si="191"/>
        <v>89.5</v>
      </c>
      <c r="W151" s="44">
        <f t="shared" si="192"/>
        <v>0</v>
      </c>
      <c r="X151" s="41">
        <f t="shared" si="193"/>
        <v>472.17</v>
      </c>
      <c r="Y151" s="41">
        <f t="shared" si="194"/>
        <v>1615.249</v>
      </c>
      <c r="Z151" s="41"/>
      <c r="AA151" s="12" t="s">
        <v>50</v>
      </c>
      <c r="AB151" s="11">
        <f t="shared" ref="AB151:AH151" si="211">K151+R151</f>
        <v>58.4172</v>
      </c>
      <c r="AC151" s="11">
        <f t="shared" si="211"/>
        <v>778.894</v>
      </c>
      <c r="AD151" s="11">
        <f t="shared" si="211"/>
        <v>566.48</v>
      </c>
      <c r="AE151" s="11">
        <f t="shared" si="211"/>
        <v>32.4578</v>
      </c>
      <c r="AF151" s="11">
        <f t="shared" si="211"/>
        <v>179</v>
      </c>
      <c r="AG151" s="11">
        <f t="shared" si="211"/>
        <v>0</v>
      </c>
      <c r="AH151" s="11">
        <f t="shared" si="211"/>
        <v>1615.249</v>
      </c>
      <c r="AI151" s="12" t="s">
        <v>1138</v>
      </c>
    </row>
    <row r="152" s="9" customFormat="1" ht="16" customHeight="1" spans="1:35">
      <c r="A152" s="40">
        <f t="shared" si="179"/>
        <v>149</v>
      </c>
      <c r="B152" s="41" t="s">
        <v>1335</v>
      </c>
      <c r="C152" s="42" t="s">
        <v>460</v>
      </c>
      <c r="D152" s="41" t="s">
        <v>461</v>
      </c>
      <c r="E152" s="41">
        <v>3245.4</v>
      </c>
      <c r="F152" s="41">
        <f>VLOOKUP(C152,'[1]9月'!$B:$Q,16,0)</f>
        <v>3245.4</v>
      </c>
      <c r="G152" s="44">
        <v>5664.75</v>
      </c>
      <c r="H152" s="41">
        <v>3245.4</v>
      </c>
      <c r="I152" s="44">
        <v>1790</v>
      </c>
      <c r="J152" s="44"/>
      <c r="K152" s="52">
        <f t="shared" si="180"/>
        <v>58.4172</v>
      </c>
      <c r="L152" s="53">
        <f t="shared" si="181"/>
        <v>519.264</v>
      </c>
      <c r="M152" s="44">
        <f t="shared" si="182"/>
        <v>453.18</v>
      </c>
      <c r="N152" s="41">
        <f t="shared" si="183"/>
        <v>22.7178</v>
      </c>
      <c r="O152" s="44">
        <f t="shared" si="184"/>
        <v>89.5</v>
      </c>
      <c r="P152" s="44">
        <f t="shared" si="185"/>
        <v>0</v>
      </c>
      <c r="Q152" s="44">
        <f t="shared" si="186"/>
        <v>1143.079</v>
      </c>
      <c r="R152" s="41">
        <f t="shared" si="187"/>
        <v>0</v>
      </c>
      <c r="S152" s="41">
        <f t="shared" si="188"/>
        <v>259.63</v>
      </c>
      <c r="T152" s="44">
        <f t="shared" si="189"/>
        <v>113.3</v>
      </c>
      <c r="U152" s="41">
        <f t="shared" si="190"/>
        <v>9.74</v>
      </c>
      <c r="V152" s="44">
        <f t="shared" si="191"/>
        <v>89.5</v>
      </c>
      <c r="W152" s="44">
        <f t="shared" si="192"/>
        <v>0</v>
      </c>
      <c r="X152" s="41">
        <f t="shared" si="193"/>
        <v>472.17</v>
      </c>
      <c r="Y152" s="41">
        <f t="shared" si="194"/>
        <v>1615.249</v>
      </c>
      <c r="Z152" s="41"/>
      <c r="AA152" s="12" t="s">
        <v>50</v>
      </c>
      <c r="AB152" s="11">
        <f t="shared" ref="AB152:AH152" si="212">K152+R152</f>
        <v>58.4172</v>
      </c>
      <c r="AC152" s="11">
        <f t="shared" si="212"/>
        <v>778.894</v>
      </c>
      <c r="AD152" s="11">
        <f t="shared" si="212"/>
        <v>566.48</v>
      </c>
      <c r="AE152" s="11">
        <f t="shared" si="212"/>
        <v>32.4578</v>
      </c>
      <c r="AF152" s="11">
        <f t="shared" si="212"/>
        <v>179</v>
      </c>
      <c r="AG152" s="11">
        <f t="shared" si="212"/>
        <v>0</v>
      </c>
      <c r="AH152" s="11">
        <f t="shared" si="212"/>
        <v>1615.249</v>
      </c>
      <c r="AI152" s="12" t="s">
        <v>1138</v>
      </c>
    </row>
    <row r="153" s="9" customFormat="1" ht="16" customHeight="1" spans="1:35">
      <c r="A153" s="40">
        <f t="shared" si="179"/>
        <v>150</v>
      </c>
      <c r="B153" s="41" t="s">
        <v>1335</v>
      </c>
      <c r="C153" s="42" t="s">
        <v>462</v>
      </c>
      <c r="D153" s="41" t="s">
        <v>463</v>
      </c>
      <c r="E153" s="41">
        <v>3245.4</v>
      </c>
      <c r="F153" s="41">
        <f>VLOOKUP(C153,'[1]9月'!$B:$Q,16,0)</f>
        <v>3245.4</v>
      </c>
      <c r="G153" s="44">
        <v>5664.75</v>
      </c>
      <c r="H153" s="41">
        <v>3245.4</v>
      </c>
      <c r="I153" s="44">
        <v>1790</v>
      </c>
      <c r="J153" s="44"/>
      <c r="K153" s="52">
        <f t="shared" si="180"/>
        <v>58.4172</v>
      </c>
      <c r="L153" s="53">
        <f t="shared" si="181"/>
        <v>519.264</v>
      </c>
      <c r="M153" s="44">
        <f t="shared" si="182"/>
        <v>453.18</v>
      </c>
      <c r="N153" s="41">
        <f t="shared" si="183"/>
        <v>22.7178</v>
      </c>
      <c r="O153" s="44">
        <f t="shared" si="184"/>
        <v>89.5</v>
      </c>
      <c r="P153" s="44">
        <f t="shared" si="185"/>
        <v>0</v>
      </c>
      <c r="Q153" s="44">
        <f t="shared" si="186"/>
        <v>1143.079</v>
      </c>
      <c r="R153" s="41">
        <f t="shared" si="187"/>
        <v>0</v>
      </c>
      <c r="S153" s="41">
        <f t="shared" si="188"/>
        <v>259.63</v>
      </c>
      <c r="T153" s="44">
        <f t="shared" si="189"/>
        <v>113.3</v>
      </c>
      <c r="U153" s="41">
        <f t="shared" si="190"/>
        <v>9.74</v>
      </c>
      <c r="V153" s="44">
        <f t="shared" si="191"/>
        <v>89.5</v>
      </c>
      <c r="W153" s="44">
        <f t="shared" si="192"/>
        <v>0</v>
      </c>
      <c r="X153" s="41">
        <f t="shared" si="193"/>
        <v>472.17</v>
      </c>
      <c r="Y153" s="41">
        <f t="shared" si="194"/>
        <v>1615.249</v>
      </c>
      <c r="Z153" s="41"/>
      <c r="AA153" s="12" t="s">
        <v>50</v>
      </c>
      <c r="AB153" s="11">
        <f t="shared" ref="AB153:AH153" si="213">K153+R153</f>
        <v>58.4172</v>
      </c>
      <c r="AC153" s="11">
        <f t="shared" si="213"/>
        <v>778.894</v>
      </c>
      <c r="AD153" s="11">
        <f t="shared" si="213"/>
        <v>566.48</v>
      </c>
      <c r="AE153" s="11">
        <f t="shared" si="213"/>
        <v>32.4578</v>
      </c>
      <c r="AF153" s="11">
        <f t="shared" si="213"/>
        <v>179</v>
      </c>
      <c r="AG153" s="11">
        <f t="shared" si="213"/>
        <v>0</v>
      </c>
      <c r="AH153" s="11">
        <f t="shared" si="213"/>
        <v>1615.249</v>
      </c>
      <c r="AI153" s="12" t="s">
        <v>1138</v>
      </c>
    </row>
    <row r="154" s="9" customFormat="1" ht="16" customHeight="1" spans="1:35">
      <c r="A154" s="40">
        <f t="shared" si="179"/>
        <v>151</v>
      </c>
      <c r="B154" s="41" t="s">
        <v>1335</v>
      </c>
      <c r="C154" s="42" t="s">
        <v>466</v>
      </c>
      <c r="D154" s="41" t="s">
        <v>467</v>
      </c>
      <c r="E154" s="41">
        <v>3245.4</v>
      </c>
      <c r="F154" s="41">
        <f>VLOOKUP(C154,'[1]9月'!$B:$Q,16,0)</f>
        <v>3245.4</v>
      </c>
      <c r="G154" s="44">
        <v>5664.75</v>
      </c>
      <c r="H154" s="41">
        <v>3245.4</v>
      </c>
      <c r="I154" s="44">
        <v>1790</v>
      </c>
      <c r="J154" s="44"/>
      <c r="K154" s="52">
        <f t="shared" si="180"/>
        <v>58.4172</v>
      </c>
      <c r="L154" s="53">
        <f t="shared" si="181"/>
        <v>519.264</v>
      </c>
      <c r="M154" s="44">
        <f t="shared" si="182"/>
        <v>453.18</v>
      </c>
      <c r="N154" s="41">
        <f t="shared" si="183"/>
        <v>22.7178</v>
      </c>
      <c r="O154" s="44">
        <f t="shared" si="184"/>
        <v>89.5</v>
      </c>
      <c r="P154" s="44">
        <f t="shared" si="185"/>
        <v>0</v>
      </c>
      <c r="Q154" s="44">
        <f t="shared" si="186"/>
        <v>1143.079</v>
      </c>
      <c r="R154" s="41">
        <f t="shared" si="187"/>
        <v>0</v>
      </c>
      <c r="S154" s="41">
        <f t="shared" si="188"/>
        <v>259.63</v>
      </c>
      <c r="T154" s="44">
        <f t="shared" si="189"/>
        <v>113.3</v>
      </c>
      <c r="U154" s="41">
        <f t="shared" si="190"/>
        <v>9.74</v>
      </c>
      <c r="V154" s="44">
        <f t="shared" si="191"/>
        <v>89.5</v>
      </c>
      <c r="W154" s="44">
        <f t="shared" si="192"/>
        <v>0</v>
      </c>
      <c r="X154" s="41">
        <f t="shared" si="193"/>
        <v>472.17</v>
      </c>
      <c r="Y154" s="41">
        <f t="shared" si="194"/>
        <v>1615.249</v>
      </c>
      <c r="Z154" s="41"/>
      <c r="AA154" s="12" t="s">
        <v>50</v>
      </c>
      <c r="AB154" s="11">
        <f t="shared" ref="AB154:AH154" si="214">K154+R154</f>
        <v>58.4172</v>
      </c>
      <c r="AC154" s="11">
        <f t="shared" si="214"/>
        <v>778.894</v>
      </c>
      <c r="AD154" s="11">
        <f t="shared" si="214"/>
        <v>566.48</v>
      </c>
      <c r="AE154" s="11">
        <f t="shared" si="214"/>
        <v>32.4578</v>
      </c>
      <c r="AF154" s="11">
        <f t="shared" si="214"/>
        <v>179</v>
      </c>
      <c r="AG154" s="11">
        <f t="shared" si="214"/>
        <v>0</v>
      </c>
      <c r="AH154" s="11">
        <f t="shared" si="214"/>
        <v>1615.249</v>
      </c>
      <c r="AI154" s="12" t="s">
        <v>1138</v>
      </c>
    </row>
    <row r="155" s="9" customFormat="1" ht="16" customHeight="1" spans="1:35">
      <c r="A155" s="40">
        <f t="shared" si="179"/>
        <v>152</v>
      </c>
      <c r="B155" s="41" t="s">
        <v>1335</v>
      </c>
      <c r="C155" s="42" t="s">
        <v>468</v>
      </c>
      <c r="D155" s="350" t="s">
        <v>469</v>
      </c>
      <c r="E155" s="41">
        <v>3245.4</v>
      </c>
      <c r="F155" s="41">
        <f>VLOOKUP(C155,'[1]9月'!$B:$Q,16,0)</f>
        <v>3245.4</v>
      </c>
      <c r="G155" s="44">
        <v>5664.75</v>
      </c>
      <c r="H155" s="41">
        <v>3245.4</v>
      </c>
      <c r="I155" s="44">
        <v>1790</v>
      </c>
      <c r="J155" s="44"/>
      <c r="K155" s="52">
        <f t="shared" si="180"/>
        <v>58.4172</v>
      </c>
      <c r="L155" s="53">
        <f t="shared" si="181"/>
        <v>519.264</v>
      </c>
      <c r="M155" s="44">
        <f t="shared" si="182"/>
        <v>453.18</v>
      </c>
      <c r="N155" s="41">
        <f t="shared" si="183"/>
        <v>22.7178</v>
      </c>
      <c r="O155" s="44">
        <f t="shared" si="184"/>
        <v>89.5</v>
      </c>
      <c r="P155" s="44">
        <f t="shared" si="185"/>
        <v>0</v>
      </c>
      <c r="Q155" s="44">
        <f t="shared" si="186"/>
        <v>1143.079</v>
      </c>
      <c r="R155" s="41">
        <f t="shared" si="187"/>
        <v>0</v>
      </c>
      <c r="S155" s="41">
        <f t="shared" si="188"/>
        <v>259.63</v>
      </c>
      <c r="T155" s="44">
        <f t="shared" si="189"/>
        <v>113.3</v>
      </c>
      <c r="U155" s="41">
        <f t="shared" si="190"/>
        <v>9.74</v>
      </c>
      <c r="V155" s="44">
        <f t="shared" si="191"/>
        <v>89.5</v>
      </c>
      <c r="W155" s="44">
        <f t="shared" si="192"/>
        <v>0</v>
      </c>
      <c r="X155" s="41">
        <f t="shared" si="193"/>
        <v>472.17</v>
      </c>
      <c r="Y155" s="41">
        <f t="shared" si="194"/>
        <v>1615.249</v>
      </c>
      <c r="Z155" s="41"/>
      <c r="AA155" s="12" t="s">
        <v>50</v>
      </c>
      <c r="AB155" s="11">
        <f t="shared" ref="AB155:AH155" si="215">K155+R155</f>
        <v>58.4172</v>
      </c>
      <c r="AC155" s="11">
        <f t="shared" si="215"/>
        <v>778.894</v>
      </c>
      <c r="AD155" s="11">
        <f t="shared" si="215"/>
        <v>566.48</v>
      </c>
      <c r="AE155" s="11">
        <f t="shared" si="215"/>
        <v>32.4578</v>
      </c>
      <c r="AF155" s="11">
        <f t="shared" si="215"/>
        <v>179</v>
      </c>
      <c r="AG155" s="11">
        <f t="shared" si="215"/>
        <v>0</v>
      </c>
      <c r="AH155" s="11">
        <f t="shared" si="215"/>
        <v>1615.249</v>
      </c>
      <c r="AI155" s="12" t="s">
        <v>1138</v>
      </c>
    </row>
    <row r="156" s="9" customFormat="1" ht="16" customHeight="1" spans="1:35">
      <c r="A156" s="40">
        <f t="shared" si="179"/>
        <v>153</v>
      </c>
      <c r="B156" s="41" t="s">
        <v>470</v>
      </c>
      <c r="C156" s="46" t="s">
        <v>471</v>
      </c>
      <c r="D156" s="58" t="s">
        <v>472</v>
      </c>
      <c r="E156" s="41">
        <v>3245.4</v>
      </c>
      <c r="F156" s="41">
        <v>3245.4</v>
      </c>
      <c r="G156" s="44">
        <v>5664.75</v>
      </c>
      <c r="H156" s="41">
        <v>3245.4</v>
      </c>
      <c r="I156" s="44">
        <v>1790</v>
      </c>
      <c r="J156" s="44"/>
      <c r="K156" s="52">
        <f t="shared" si="180"/>
        <v>58.4172</v>
      </c>
      <c r="L156" s="53">
        <f t="shared" si="181"/>
        <v>519.264</v>
      </c>
      <c r="M156" s="44">
        <f t="shared" si="182"/>
        <v>453.18</v>
      </c>
      <c r="N156" s="41">
        <f t="shared" si="183"/>
        <v>22.7178</v>
      </c>
      <c r="O156" s="44">
        <f t="shared" si="184"/>
        <v>89.5</v>
      </c>
      <c r="P156" s="44">
        <f t="shared" si="185"/>
        <v>0</v>
      </c>
      <c r="Q156" s="44">
        <f t="shared" si="186"/>
        <v>1143.079</v>
      </c>
      <c r="R156" s="41">
        <f t="shared" si="187"/>
        <v>0</v>
      </c>
      <c r="S156" s="41">
        <f t="shared" si="188"/>
        <v>259.63</v>
      </c>
      <c r="T156" s="44">
        <f t="shared" si="189"/>
        <v>113.3</v>
      </c>
      <c r="U156" s="41">
        <f t="shared" si="190"/>
        <v>9.74</v>
      </c>
      <c r="V156" s="44">
        <f t="shared" si="191"/>
        <v>89.5</v>
      </c>
      <c r="W156" s="44">
        <f t="shared" si="192"/>
        <v>0</v>
      </c>
      <c r="X156" s="41">
        <f t="shared" si="193"/>
        <v>472.17</v>
      </c>
      <c r="Y156" s="41">
        <f t="shared" si="194"/>
        <v>1615.249</v>
      </c>
      <c r="Z156" s="54"/>
      <c r="AA156" s="12" t="s">
        <v>16</v>
      </c>
      <c r="AB156" s="11">
        <f t="shared" ref="AB156:AH156" si="216">K156+R156</f>
        <v>58.4172</v>
      </c>
      <c r="AC156" s="11">
        <f t="shared" si="216"/>
        <v>778.894</v>
      </c>
      <c r="AD156" s="11">
        <f t="shared" si="216"/>
        <v>566.48</v>
      </c>
      <c r="AE156" s="11">
        <f t="shared" si="216"/>
        <v>32.4578</v>
      </c>
      <c r="AF156" s="11">
        <f t="shared" si="216"/>
        <v>179</v>
      </c>
      <c r="AG156" s="11">
        <f t="shared" si="216"/>
        <v>0</v>
      </c>
      <c r="AH156" s="11">
        <f t="shared" si="216"/>
        <v>1615.249</v>
      </c>
      <c r="AI156" s="12" t="s">
        <v>1138</v>
      </c>
    </row>
    <row r="157" s="9" customFormat="1" ht="16" customHeight="1" spans="1:35">
      <c r="A157" s="40">
        <f t="shared" si="179"/>
        <v>154</v>
      </c>
      <c r="B157" s="41" t="s">
        <v>1335</v>
      </c>
      <c r="C157" s="46" t="s">
        <v>475</v>
      </c>
      <c r="D157" s="352" t="s">
        <v>476</v>
      </c>
      <c r="E157" s="41">
        <v>3245.4</v>
      </c>
      <c r="F157" s="41">
        <v>3245.4</v>
      </c>
      <c r="G157" s="44">
        <v>5664.75</v>
      </c>
      <c r="H157" s="41">
        <v>3245.4</v>
      </c>
      <c r="I157" s="44">
        <v>1790</v>
      </c>
      <c r="J157" s="59"/>
      <c r="K157" s="52">
        <f t="shared" si="180"/>
        <v>58.4172</v>
      </c>
      <c r="L157" s="53">
        <f t="shared" si="181"/>
        <v>519.264</v>
      </c>
      <c r="M157" s="44">
        <f t="shared" si="182"/>
        <v>453.18</v>
      </c>
      <c r="N157" s="41">
        <f t="shared" si="183"/>
        <v>22.7178</v>
      </c>
      <c r="O157" s="44">
        <f t="shared" si="184"/>
        <v>89.5</v>
      </c>
      <c r="P157" s="44">
        <f t="shared" si="185"/>
        <v>0</v>
      </c>
      <c r="Q157" s="44">
        <f t="shared" si="186"/>
        <v>1143.079</v>
      </c>
      <c r="R157" s="41">
        <f t="shared" si="187"/>
        <v>0</v>
      </c>
      <c r="S157" s="41">
        <f t="shared" si="188"/>
        <v>259.63</v>
      </c>
      <c r="T157" s="44">
        <f t="shared" si="189"/>
        <v>113.3</v>
      </c>
      <c r="U157" s="41">
        <f t="shared" si="190"/>
        <v>9.74</v>
      </c>
      <c r="V157" s="44">
        <f t="shared" si="191"/>
        <v>89.5</v>
      </c>
      <c r="W157" s="44">
        <f t="shared" si="192"/>
        <v>0</v>
      </c>
      <c r="X157" s="41">
        <f t="shared" si="193"/>
        <v>472.17</v>
      </c>
      <c r="Y157" s="41">
        <f t="shared" si="194"/>
        <v>1615.249</v>
      </c>
      <c r="Z157" s="54"/>
      <c r="AA157" s="12" t="s">
        <v>50</v>
      </c>
      <c r="AB157" s="11">
        <f t="shared" ref="AB157:AH157" si="217">K157+R157</f>
        <v>58.4172</v>
      </c>
      <c r="AC157" s="11">
        <f t="shared" si="217"/>
        <v>778.894</v>
      </c>
      <c r="AD157" s="11">
        <f t="shared" si="217"/>
        <v>566.48</v>
      </c>
      <c r="AE157" s="11">
        <f t="shared" si="217"/>
        <v>32.4578</v>
      </c>
      <c r="AF157" s="11">
        <f t="shared" si="217"/>
        <v>179</v>
      </c>
      <c r="AG157" s="11">
        <f t="shared" si="217"/>
        <v>0</v>
      </c>
      <c r="AH157" s="11">
        <f t="shared" si="217"/>
        <v>1615.249</v>
      </c>
      <c r="AI157" s="12" t="s">
        <v>1138</v>
      </c>
    </row>
    <row r="158" s="9" customFormat="1" ht="16" customHeight="1" spans="1:35">
      <c r="A158" s="40">
        <f t="shared" si="179"/>
        <v>155</v>
      </c>
      <c r="B158" s="41" t="s">
        <v>1335</v>
      </c>
      <c r="C158" s="46" t="s">
        <v>477</v>
      </c>
      <c r="D158" s="45" t="s">
        <v>478</v>
      </c>
      <c r="E158" s="41">
        <v>3245.4</v>
      </c>
      <c r="F158" s="41">
        <v>3245.4</v>
      </c>
      <c r="G158" s="44">
        <v>5664.75</v>
      </c>
      <c r="H158" s="41">
        <v>3245.4</v>
      </c>
      <c r="I158" s="44">
        <v>0</v>
      </c>
      <c r="J158" s="44"/>
      <c r="K158" s="52">
        <f t="shared" si="180"/>
        <v>58.4172</v>
      </c>
      <c r="L158" s="53">
        <f t="shared" si="181"/>
        <v>519.264</v>
      </c>
      <c r="M158" s="44">
        <f t="shared" si="182"/>
        <v>453.18</v>
      </c>
      <c r="N158" s="41">
        <f t="shared" si="183"/>
        <v>22.7178</v>
      </c>
      <c r="O158" s="44">
        <f t="shared" si="184"/>
        <v>0</v>
      </c>
      <c r="P158" s="44">
        <f t="shared" si="185"/>
        <v>0</v>
      </c>
      <c r="Q158" s="44">
        <f t="shared" si="186"/>
        <v>1053.579</v>
      </c>
      <c r="R158" s="41">
        <f t="shared" si="187"/>
        <v>0</v>
      </c>
      <c r="S158" s="41">
        <f t="shared" si="188"/>
        <v>259.63</v>
      </c>
      <c r="T158" s="44">
        <f t="shared" si="189"/>
        <v>113.3</v>
      </c>
      <c r="U158" s="41">
        <f t="shared" si="190"/>
        <v>9.74</v>
      </c>
      <c r="V158" s="44">
        <f t="shared" si="191"/>
        <v>0</v>
      </c>
      <c r="W158" s="44">
        <f t="shared" si="192"/>
        <v>0</v>
      </c>
      <c r="X158" s="41">
        <f t="shared" si="193"/>
        <v>382.67</v>
      </c>
      <c r="Y158" s="41">
        <f t="shared" si="194"/>
        <v>1436.249</v>
      </c>
      <c r="Z158" s="54"/>
      <c r="AA158" s="12" t="s">
        <v>50</v>
      </c>
      <c r="AB158" s="11">
        <f t="shared" ref="AB158:AH158" si="218">K158+R158</f>
        <v>58.4172</v>
      </c>
      <c r="AC158" s="11">
        <f t="shared" si="218"/>
        <v>778.894</v>
      </c>
      <c r="AD158" s="11">
        <f t="shared" si="218"/>
        <v>566.48</v>
      </c>
      <c r="AE158" s="11">
        <f t="shared" si="218"/>
        <v>32.4578</v>
      </c>
      <c r="AF158" s="11">
        <f t="shared" si="218"/>
        <v>0</v>
      </c>
      <c r="AG158" s="11">
        <f t="shared" si="218"/>
        <v>0</v>
      </c>
      <c r="AH158" s="11">
        <f t="shared" si="218"/>
        <v>1436.249</v>
      </c>
      <c r="AI158" s="12" t="s">
        <v>1138</v>
      </c>
    </row>
    <row r="159" s="9" customFormat="1" ht="16" customHeight="1" spans="1:35">
      <c r="A159" s="40">
        <f t="shared" si="179"/>
        <v>156</v>
      </c>
      <c r="B159" s="41" t="s">
        <v>1335</v>
      </c>
      <c r="C159" s="46" t="s">
        <v>479</v>
      </c>
      <c r="D159" s="45" t="s">
        <v>480</v>
      </c>
      <c r="E159" s="41">
        <v>3245.4</v>
      </c>
      <c r="F159" s="41">
        <v>3245.4</v>
      </c>
      <c r="G159" s="44">
        <v>5664.75</v>
      </c>
      <c r="H159" s="41">
        <v>3245.4</v>
      </c>
      <c r="I159" s="44">
        <v>1790</v>
      </c>
      <c r="J159" s="44"/>
      <c r="K159" s="52">
        <f t="shared" si="180"/>
        <v>58.4172</v>
      </c>
      <c r="L159" s="53">
        <f t="shared" si="181"/>
        <v>519.264</v>
      </c>
      <c r="M159" s="44">
        <f t="shared" si="182"/>
        <v>453.18</v>
      </c>
      <c r="N159" s="41">
        <f t="shared" si="183"/>
        <v>22.7178</v>
      </c>
      <c r="O159" s="44">
        <f t="shared" si="184"/>
        <v>89.5</v>
      </c>
      <c r="P159" s="44">
        <f t="shared" si="185"/>
        <v>0</v>
      </c>
      <c r="Q159" s="44">
        <f t="shared" si="186"/>
        <v>1143.079</v>
      </c>
      <c r="R159" s="41">
        <f t="shared" si="187"/>
        <v>0</v>
      </c>
      <c r="S159" s="41">
        <f t="shared" si="188"/>
        <v>259.63</v>
      </c>
      <c r="T159" s="44">
        <f t="shared" si="189"/>
        <v>113.3</v>
      </c>
      <c r="U159" s="41">
        <f t="shared" si="190"/>
        <v>9.74</v>
      </c>
      <c r="V159" s="44">
        <f t="shared" si="191"/>
        <v>89.5</v>
      </c>
      <c r="W159" s="44">
        <f t="shared" si="192"/>
        <v>0</v>
      </c>
      <c r="X159" s="41">
        <f t="shared" si="193"/>
        <v>472.17</v>
      </c>
      <c r="Y159" s="41">
        <f t="shared" si="194"/>
        <v>1615.249</v>
      </c>
      <c r="Z159" s="54"/>
      <c r="AA159" s="12" t="s">
        <v>50</v>
      </c>
      <c r="AB159" s="11">
        <f t="shared" ref="AB159:AH159" si="219">K159+R159</f>
        <v>58.4172</v>
      </c>
      <c r="AC159" s="11">
        <f t="shared" si="219"/>
        <v>778.894</v>
      </c>
      <c r="AD159" s="11">
        <f t="shared" si="219"/>
        <v>566.48</v>
      </c>
      <c r="AE159" s="11">
        <f t="shared" si="219"/>
        <v>32.4578</v>
      </c>
      <c r="AF159" s="11">
        <f t="shared" si="219"/>
        <v>179</v>
      </c>
      <c r="AG159" s="11">
        <f t="shared" si="219"/>
        <v>0</v>
      </c>
      <c r="AH159" s="11">
        <f t="shared" si="219"/>
        <v>1615.249</v>
      </c>
      <c r="AI159" s="12" t="s">
        <v>1138</v>
      </c>
    </row>
    <row r="160" s="9" customFormat="1" ht="16" customHeight="1" spans="1:35">
      <c r="A160" s="40">
        <f t="shared" si="179"/>
        <v>157</v>
      </c>
      <c r="B160" s="41" t="s">
        <v>470</v>
      </c>
      <c r="C160" s="42" t="s">
        <v>481</v>
      </c>
      <c r="D160" s="41" t="s">
        <v>482</v>
      </c>
      <c r="E160" s="41">
        <v>3245.4</v>
      </c>
      <c r="F160" s="41">
        <f>VLOOKUP(C160,'[1]9月'!$B:$Q,16,0)</f>
        <v>3245.4</v>
      </c>
      <c r="G160" s="44">
        <v>5664.75</v>
      </c>
      <c r="H160" s="41">
        <v>3245.4</v>
      </c>
      <c r="I160" s="44">
        <v>1790</v>
      </c>
      <c r="J160" s="44"/>
      <c r="K160" s="52">
        <f t="shared" si="180"/>
        <v>58.4172</v>
      </c>
      <c r="L160" s="53">
        <f t="shared" si="181"/>
        <v>519.264</v>
      </c>
      <c r="M160" s="44">
        <f t="shared" si="182"/>
        <v>453.18</v>
      </c>
      <c r="N160" s="41">
        <f t="shared" si="183"/>
        <v>22.7178</v>
      </c>
      <c r="O160" s="44">
        <f t="shared" si="184"/>
        <v>89.5</v>
      </c>
      <c r="P160" s="44">
        <f t="shared" si="185"/>
        <v>0</v>
      </c>
      <c r="Q160" s="44">
        <f t="shared" si="186"/>
        <v>1143.079</v>
      </c>
      <c r="R160" s="41">
        <f t="shared" si="187"/>
        <v>0</v>
      </c>
      <c r="S160" s="41">
        <f t="shared" si="188"/>
        <v>259.63</v>
      </c>
      <c r="T160" s="44">
        <f t="shared" si="189"/>
        <v>113.3</v>
      </c>
      <c r="U160" s="41">
        <f t="shared" si="190"/>
        <v>9.74</v>
      </c>
      <c r="V160" s="44">
        <f t="shared" si="191"/>
        <v>89.5</v>
      </c>
      <c r="W160" s="44">
        <f t="shared" si="192"/>
        <v>0</v>
      </c>
      <c r="X160" s="41">
        <f t="shared" si="193"/>
        <v>472.17</v>
      </c>
      <c r="Y160" s="41">
        <f t="shared" si="194"/>
        <v>1615.249</v>
      </c>
      <c r="Z160" s="41"/>
      <c r="AA160" s="12" t="s">
        <v>16</v>
      </c>
      <c r="AB160" s="11">
        <f t="shared" ref="AB160:AH160" si="220">K160+R160</f>
        <v>58.4172</v>
      </c>
      <c r="AC160" s="11">
        <f t="shared" si="220"/>
        <v>778.894</v>
      </c>
      <c r="AD160" s="11">
        <f t="shared" si="220"/>
        <v>566.48</v>
      </c>
      <c r="AE160" s="11">
        <f t="shared" si="220"/>
        <v>32.4578</v>
      </c>
      <c r="AF160" s="11">
        <f t="shared" si="220"/>
        <v>179</v>
      </c>
      <c r="AG160" s="11">
        <f t="shared" si="220"/>
        <v>0</v>
      </c>
      <c r="AH160" s="11">
        <f t="shared" si="220"/>
        <v>1615.249</v>
      </c>
      <c r="AI160" s="12" t="s">
        <v>1138</v>
      </c>
    </row>
    <row r="161" s="9" customFormat="1" ht="16" customHeight="1" spans="1:35">
      <c r="A161" s="40">
        <f t="shared" si="179"/>
        <v>158</v>
      </c>
      <c r="B161" s="41" t="s">
        <v>470</v>
      </c>
      <c r="C161" s="42" t="s">
        <v>483</v>
      </c>
      <c r="D161" s="41" t="s">
        <v>484</v>
      </c>
      <c r="E161" s="41">
        <v>3245.4</v>
      </c>
      <c r="F161" s="41">
        <f>VLOOKUP(C161,'[1]9月'!$B:$Q,16,0)</f>
        <v>3245.4</v>
      </c>
      <c r="G161" s="44">
        <v>5664.75</v>
      </c>
      <c r="H161" s="41">
        <v>3245.4</v>
      </c>
      <c r="I161" s="44">
        <v>1790</v>
      </c>
      <c r="J161" s="44"/>
      <c r="K161" s="52">
        <f t="shared" si="180"/>
        <v>58.4172</v>
      </c>
      <c r="L161" s="53">
        <f t="shared" si="181"/>
        <v>519.264</v>
      </c>
      <c r="M161" s="44">
        <f t="shared" si="182"/>
        <v>453.18</v>
      </c>
      <c r="N161" s="41">
        <f t="shared" si="183"/>
        <v>22.7178</v>
      </c>
      <c r="O161" s="44">
        <f t="shared" si="184"/>
        <v>89.5</v>
      </c>
      <c r="P161" s="44">
        <f t="shared" si="185"/>
        <v>0</v>
      </c>
      <c r="Q161" s="44">
        <f t="shared" si="186"/>
        <v>1143.079</v>
      </c>
      <c r="R161" s="41">
        <f t="shared" si="187"/>
        <v>0</v>
      </c>
      <c r="S161" s="41">
        <f t="shared" si="188"/>
        <v>259.63</v>
      </c>
      <c r="T161" s="44">
        <f t="shared" si="189"/>
        <v>113.3</v>
      </c>
      <c r="U161" s="41">
        <f t="shared" si="190"/>
        <v>9.74</v>
      </c>
      <c r="V161" s="44">
        <f t="shared" si="191"/>
        <v>89.5</v>
      </c>
      <c r="W161" s="44">
        <f t="shared" si="192"/>
        <v>0</v>
      </c>
      <c r="X161" s="41">
        <f t="shared" si="193"/>
        <v>472.17</v>
      </c>
      <c r="Y161" s="41">
        <f t="shared" si="194"/>
        <v>1615.249</v>
      </c>
      <c r="Z161" s="41"/>
      <c r="AA161" s="12" t="s">
        <v>16</v>
      </c>
      <c r="AB161" s="11">
        <f t="shared" ref="AB161:AH161" si="221">K161+R161</f>
        <v>58.4172</v>
      </c>
      <c r="AC161" s="11">
        <f t="shared" si="221"/>
        <v>778.894</v>
      </c>
      <c r="AD161" s="11">
        <f t="shared" si="221"/>
        <v>566.48</v>
      </c>
      <c r="AE161" s="11">
        <f t="shared" si="221"/>
        <v>32.4578</v>
      </c>
      <c r="AF161" s="11">
        <f t="shared" si="221"/>
        <v>179</v>
      </c>
      <c r="AG161" s="11">
        <f t="shared" si="221"/>
        <v>0</v>
      </c>
      <c r="AH161" s="11">
        <f t="shared" si="221"/>
        <v>1615.249</v>
      </c>
      <c r="AI161" s="12" t="s">
        <v>1138</v>
      </c>
    </row>
    <row r="162" s="9" customFormat="1" ht="16" customHeight="1" spans="1:35">
      <c r="A162" s="40">
        <f t="shared" si="179"/>
        <v>159</v>
      </c>
      <c r="B162" s="41" t="s">
        <v>470</v>
      </c>
      <c r="C162" s="42" t="s">
        <v>485</v>
      </c>
      <c r="D162" s="41" t="s">
        <v>486</v>
      </c>
      <c r="E162" s="41">
        <v>3245.4</v>
      </c>
      <c r="F162" s="41">
        <f>VLOOKUP(C162,'[1]9月'!$B:$Q,16,0)</f>
        <v>3245.4</v>
      </c>
      <c r="G162" s="44">
        <v>5664.75</v>
      </c>
      <c r="H162" s="41">
        <v>3245.4</v>
      </c>
      <c r="I162" s="44">
        <v>1790</v>
      </c>
      <c r="J162" s="44"/>
      <c r="K162" s="52">
        <f t="shared" si="180"/>
        <v>58.4172</v>
      </c>
      <c r="L162" s="53">
        <f t="shared" si="181"/>
        <v>519.264</v>
      </c>
      <c r="M162" s="44">
        <f t="shared" si="182"/>
        <v>453.18</v>
      </c>
      <c r="N162" s="41">
        <f t="shared" si="183"/>
        <v>22.7178</v>
      </c>
      <c r="O162" s="44">
        <f t="shared" si="184"/>
        <v>89.5</v>
      </c>
      <c r="P162" s="44">
        <f t="shared" si="185"/>
        <v>0</v>
      </c>
      <c r="Q162" s="44">
        <f t="shared" si="186"/>
        <v>1143.079</v>
      </c>
      <c r="R162" s="41">
        <f t="shared" si="187"/>
        <v>0</v>
      </c>
      <c r="S162" s="41">
        <f t="shared" si="188"/>
        <v>259.63</v>
      </c>
      <c r="T162" s="44">
        <f t="shared" si="189"/>
        <v>113.3</v>
      </c>
      <c r="U162" s="41">
        <f t="shared" si="190"/>
        <v>9.74</v>
      </c>
      <c r="V162" s="44">
        <f t="shared" si="191"/>
        <v>89.5</v>
      </c>
      <c r="W162" s="44">
        <f t="shared" si="192"/>
        <v>0</v>
      </c>
      <c r="X162" s="41">
        <f t="shared" si="193"/>
        <v>472.17</v>
      </c>
      <c r="Y162" s="41">
        <f t="shared" si="194"/>
        <v>1615.249</v>
      </c>
      <c r="Z162" s="41"/>
      <c r="AA162" s="12" t="s">
        <v>16</v>
      </c>
      <c r="AB162" s="11">
        <f t="shared" ref="AB162:AH162" si="222">K162+R162</f>
        <v>58.4172</v>
      </c>
      <c r="AC162" s="11">
        <f t="shared" si="222"/>
        <v>778.894</v>
      </c>
      <c r="AD162" s="11">
        <f t="shared" si="222"/>
        <v>566.48</v>
      </c>
      <c r="AE162" s="11">
        <f t="shared" si="222"/>
        <v>32.4578</v>
      </c>
      <c r="AF162" s="11">
        <f t="shared" si="222"/>
        <v>179</v>
      </c>
      <c r="AG162" s="11">
        <f t="shared" si="222"/>
        <v>0</v>
      </c>
      <c r="AH162" s="11">
        <f t="shared" si="222"/>
        <v>1615.249</v>
      </c>
      <c r="AI162" s="12" t="s">
        <v>1138</v>
      </c>
    </row>
    <row r="163" s="9" customFormat="1" ht="16" customHeight="1" spans="1:35">
      <c r="A163" s="40">
        <f t="shared" si="179"/>
        <v>160</v>
      </c>
      <c r="B163" s="41" t="s">
        <v>470</v>
      </c>
      <c r="C163" s="42" t="s">
        <v>487</v>
      </c>
      <c r="D163" s="41" t="s">
        <v>488</v>
      </c>
      <c r="E163" s="41">
        <v>3245.4</v>
      </c>
      <c r="F163" s="41">
        <f>VLOOKUP(C163,'[1]9月'!$B:$Q,16,0)</f>
        <v>3245.4</v>
      </c>
      <c r="G163" s="44">
        <v>5664.75</v>
      </c>
      <c r="H163" s="41">
        <v>3245.4</v>
      </c>
      <c r="I163" s="44">
        <v>1790</v>
      </c>
      <c r="J163" s="44"/>
      <c r="K163" s="52">
        <f t="shared" si="180"/>
        <v>58.4172</v>
      </c>
      <c r="L163" s="53">
        <f t="shared" si="181"/>
        <v>519.264</v>
      </c>
      <c r="M163" s="44">
        <f t="shared" si="182"/>
        <v>453.18</v>
      </c>
      <c r="N163" s="41">
        <f t="shared" si="183"/>
        <v>22.7178</v>
      </c>
      <c r="O163" s="44">
        <f t="shared" si="184"/>
        <v>89.5</v>
      </c>
      <c r="P163" s="44">
        <f t="shared" si="185"/>
        <v>0</v>
      </c>
      <c r="Q163" s="44">
        <f t="shared" si="186"/>
        <v>1143.079</v>
      </c>
      <c r="R163" s="41">
        <f t="shared" si="187"/>
        <v>0</v>
      </c>
      <c r="S163" s="41">
        <f t="shared" si="188"/>
        <v>259.63</v>
      </c>
      <c r="T163" s="44">
        <f t="shared" si="189"/>
        <v>113.3</v>
      </c>
      <c r="U163" s="41">
        <f t="shared" si="190"/>
        <v>9.74</v>
      </c>
      <c r="V163" s="44">
        <f t="shared" si="191"/>
        <v>89.5</v>
      </c>
      <c r="W163" s="44">
        <f t="shared" si="192"/>
        <v>0</v>
      </c>
      <c r="X163" s="41">
        <f t="shared" si="193"/>
        <v>472.17</v>
      </c>
      <c r="Y163" s="41">
        <f t="shared" si="194"/>
        <v>1615.249</v>
      </c>
      <c r="Z163" s="41"/>
      <c r="AA163" s="12" t="s">
        <v>16</v>
      </c>
      <c r="AB163" s="11">
        <f t="shared" ref="AB163:AH163" si="223">K163+R163</f>
        <v>58.4172</v>
      </c>
      <c r="AC163" s="11">
        <f t="shared" si="223"/>
        <v>778.894</v>
      </c>
      <c r="AD163" s="11">
        <f t="shared" si="223"/>
        <v>566.48</v>
      </c>
      <c r="AE163" s="11">
        <f t="shared" si="223"/>
        <v>32.4578</v>
      </c>
      <c r="AF163" s="11">
        <f t="shared" si="223"/>
        <v>179</v>
      </c>
      <c r="AG163" s="11">
        <f t="shared" si="223"/>
        <v>0</v>
      </c>
      <c r="AH163" s="11">
        <f t="shared" si="223"/>
        <v>1615.249</v>
      </c>
      <c r="AI163" s="12" t="s">
        <v>1138</v>
      </c>
    </row>
    <row r="164" s="9" customFormat="1" ht="16" customHeight="1" spans="1:35">
      <c r="A164" s="40">
        <f t="shared" si="179"/>
        <v>161</v>
      </c>
      <c r="B164" s="41" t="s">
        <v>1089</v>
      </c>
      <c r="C164" s="42" t="s">
        <v>489</v>
      </c>
      <c r="D164" s="41" t="s">
        <v>490</v>
      </c>
      <c r="E164" s="41">
        <v>3245.4</v>
      </c>
      <c r="F164" s="41">
        <f>VLOOKUP(C164,'[1]9月'!$B:$Q,16,0)</f>
        <v>3245.4</v>
      </c>
      <c r="G164" s="44">
        <v>5664.75</v>
      </c>
      <c r="H164" s="41">
        <v>3245.4</v>
      </c>
      <c r="I164" s="44">
        <v>1790</v>
      </c>
      <c r="J164" s="44"/>
      <c r="K164" s="52">
        <f t="shared" si="180"/>
        <v>58.4172</v>
      </c>
      <c r="L164" s="53">
        <f t="shared" si="181"/>
        <v>519.264</v>
      </c>
      <c r="M164" s="44">
        <f t="shared" si="182"/>
        <v>453.18</v>
      </c>
      <c r="N164" s="41">
        <f t="shared" si="183"/>
        <v>22.7178</v>
      </c>
      <c r="O164" s="44">
        <f t="shared" si="184"/>
        <v>89.5</v>
      </c>
      <c r="P164" s="44">
        <f t="shared" si="185"/>
        <v>0</v>
      </c>
      <c r="Q164" s="44">
        <f t="shared" si="186"/>
        <v>1143.079</v>
      </c>
      <c r="R164" s="41">
        <f t="shared" si="187"/>
        <v>0</v>
      </c>
      <c r="S164" s="41">
        <f t="shared" si="188"/>
        <v>259.63</v>
      </c>
      <c r="T164" s="44">
        <f t="shared" si="189"/>
        <v>113.3</v>
      </c>
      <c r="U164" s="41">
        <f t="shared" si="190"/>
        <v>9.74</v>
      </c>
      <c r="V164" s="44">
        <f t="shared" si="191"/>
        <v>89.5</v>
      </c>
      <c r="W164" s="44">
        <f t="shared" si="192"/>
        <v>0</v>
      </c>
      <c r="X164" s="41">
        <f t="shared" si="193"/>
        <v>472.17</v>
      </c>
      <c r="Y164" s="41">
        <f t="shared" si="194"/>
        <v>1615.249</v>
      </c>
      <c r="Z164" s="41"/>
      <c r="AA164" s="12" t="s">
        <v>17</v>
      </c>
      <c r="AB164" s="11">
        <f t="shared" ref="AB164:AH164" si="224">K164+R164</f>
        <v>58.4172</v>
      </c>
      <c r="AC164" s="11">
        <f t="shared" si="224"/>
        <v>778.894</v>
      </c>
      <c r="AD164" s="11">
        <f t="shared" si="224"/>
        <v>566.48</v>
      </c>
      <c r="AE164" s="11">
        <f t="shared" si="224"/>
        <v>32.4578</v>
      </c>
      <c r="AF164" s="11">
        <f t="shared" si="224"/>
        <v>179</v>
      </c>
      <c r="AG164" s="11">
        <f t="shared" si="224"/>
        <v>0</v>
      </c>
      <c r="AH164" s="11">
        <f t="shared" si="224"/>
        <v>1615.249</v>
      </c>
      <c r="AI164" s="12" t="s">
        <v>1138</v>
      </c>
    </row>
    <row r="165" s="9" customFormat="1" ht="16" customHeight="1" spans="1:35">
      <c r="A165" s="40">
        <f t="shared" si="179"/>
        <v>162</v>
      </c>
      <c r="B165" s="41" t="s">
        <v>1089</v>
      </c>
      <c r="C165" s="42" t="s">
        <v>491</v>
      </c>
      <c r="D165" s="41" t="s">
        <v>492</v>
      </c>
      <c r="E165" s="41">
        <v>3245.4</v>
      </c>
      <c r="F165" s="41">
        <f>VLOOKUP(C165,'[1]9月'!$B:$Q,16,0)</f>
        <v>3245.4</v>
      </c>
      <c r="G165" s="44">
        <v>5664.75</v>
      </c>
      <c r="H165" s="41">
        <v>3245.4</v>
      </c>
      <c r="I165" s="44">
        <v>1790</v>
      </c>
      <c r="J165" s="44"/>
      <c r="K165" s="52">
        <f t="shared" si="180"/>
        <v>58.4172</v>
      </c>
      <c r="L165" s="53">
        <f t="shared" si="181"/>
        <v>519.264</v>
      </c>
      <c r="M165" s="44">
        <f t="shared" si="182"/>
        <v>453.18</v>
      </c>
      <c r="N165" s="41">
        <f t="shared" si="183"/>
        <v>22.7178</v>
      </c>
      <c r="O165" s="44">
        <f t="shared" si="184"/>
        <v>89.5</v>
      </c>
      <c r="P165" s="44">
        <f t="shared" si="185"/>
        <v>0</v>
      </c>
      <c r="Q165" s="44">
        <f t="shared" si="186"/>
        <v>1143.079</v>
      </c>
      <c r="R165" s="41">
        <f t="shared" si="187"/>
        <v>0</v>
      </c>
      <c r="S165" s="41">
        <f t="shared" si="188"/>
        <v>259.63</v>
      </c>
      <c r="T165" s="44">
        <f t="shared" si="189"/>
        <v>113.3</v>
      </c>
      <c r="U165" s="41">
        <f t="shared" si="190"/>
        <v>9.74</v>
      </c>
      <c r="V165" s="44">
        <f t="shared" si="191"/>
        <v>89.5</v>
      </c>
      <c r="W165" s="44">
        <f t="shared" si="192"/>
        <v>0</v>
      </c>
      <c r="X165" s="41">
        <f t="shared" si="193"/>
        <v>472.17</v>
      </c>
      <c r="Y165" s="41">
        <f t="shared" si="194"/>
        <v>1615.249</v>
      </c>
      <c r="Z165" s="41"/>
      <c r="AA165" s="12" t="s">
        <v>17</v>
      </c>
      <c r="AB165" s="11">
        <f t="shared" ref="AB165:AH165" si="225">K165+R165</f>
        <v>58.4172</v>
      </c>
      <c r="AC165" s="11">
        <f t="shared" si="225"/>
        <v>778.894</v>
      </c>
      <c r="AD165" s="11">
        <f t="shared" si="225"/>
        <v>566.48</v>
      </c>
      <c r="AE165" s="11">
        <f t="shared" si="225"/>
        <v>32.4578</v>
      </c>
      <c r="AF165" s="11">
        <f t="shared" si="225"/>
        <v>179</v>
      </c>
      <c r="AG165" s="11">
        <f t="shared" si="225"/>
        <v>0</v>
      </c>
      <c r="AH165" s="11">
        <f t="shared" si="225"/>
        <v>1615.249</v>
      </c>
      <c r="AI165" s="12" t="s">
        <v>1138</v>
      </c>
    </row>
    <row r="166" s="9" customFormat="1" ht="16" customHeight="1" spans="1:35">
      <c r="A166" s="40">
        <f t="shared" si="179"/>
        <v>163</v>
      </c>
      <c r="B166" s="41" t="s">
        <v>1089</v>
      </c>
      <c r="C166" s="42" t="s">
        <v>493</v>
      </c>
      <c r="D166" s="41" t="s">
        <v>494</v>
      </c>
      <c r="E166" s="41">
        <v>3245.4</v>
      </c>
      <c r="F166" s="41">
        <f>VLOOKUP(C166,'[1]9月'!$B:$Q,16,0)</f>
        <v>3245.4</v>
      </c>
      <c r="G166" s="44">
        <v>5664.75</v>
      </c>
      <c r="H166" s="41">
        <v>3245.4</v>
      </c>
      <c r="I166" s="44">
        <v>1790</v>
      </c>
      <c r="J166" s="44"/>
      <c r="K166" s="52">
        <f t="shared" si="180"/>
        <v>58.4172</v>
      </c>
      <c r="L166" s="53">
        <f t="shared" si="181"/>
        <v>519.264</v>
      </c>
      <c r="M166" s="44">
        <f t="shared" si="182"/>
        <v>453.18</v>
      </c>
      <c r="N166" s="41">
        <f t="shared" si="183"/>
        <v>22.7178</v>
      </c>
      <c r="O166" s="44">
        <f t="shared" si="184"/>
        <v>89.5</v>
      </c>
      <c r="P166" s="44">
        <f t="shared" si="185"/>
        <v>0</v>
      </c>
      <c r="Q166" s="44">
        <f t="shared" si="186"/>
        <v>1143.079</v>
      </c>
      <c r="R166" s="41">
        <f t="shared" si="187"/>
        <v>0</v>
      </c>
      <c r="S166" s="41">
        <f t="shared" si="188"/>
        <v>259.63</v>
      </c>
      <c r="T166" s="44">
        <f t="shared" si="189"/>
        <v>113.3</v>
      </c>
      <c r="U166" s="41">
        <f t="shared" si="190"/>
        <v>9.74</v>
      </c>
      <c r="V166" s="44">
        <f t="shared" si="191"/>
        <v>89.5</v>
      </c>
      <c r="W166" s="44">
        <f t="shared" si="192"/>
        <v>0</v>
      </c>
      <c r="X166" s="41">
        <f t="shared" si="193"/>
        <v>472.17</v>
      </c>
      <c r="Y166" s="41">
        <f t="shared" si="194"/>
        <v>1615.249</v>
      </c>
      <c r="Z166" s="41"/>
      <c r="AA166" s="12" t="s">
        <v>17</v>
      </c>
      <c r="AB166" s="11">
        <f t="shared" ref="AB166:AH166" si="226">K166+R166</f>
        <v>58.4172</v>
      </c>
      <c r="AC166" s="11">
        <f t="shared" si="226"/>
        <v>778.894</v>
      </c>
      <c r="AD166" s="11">
        <f t="shared" si="226"/>
        <v>566.48</v>
      </c>
      <c r="AE166" s="11">
        <f t="shared" si="226"/>
        <v>32.4578</v>
      </c>
      <c r="AF166" s="11">
        <f t="shared" si="226"/>
        <v>179</v>
      </c>
      <c r="AG166" s="11">
        <f t="shared" si="226"/>
        <v>0</v>
      </c>
      <c r="AH166" s="11">
        <f t="shared" si="226"/>
        <v>1615.249</v>
      </c>
      <c r="AI166" s="12" t="s">
        <v>1138</v>
      </c>
    </row>
    <row r="167" s="9" customFormat="1" ht="16" customHeight="1" spans="1:35">
      <c r="A167" s="40">
        <f t="shared" si="179"/>
        <v>164</v>
      </c>
      <c r="B167" s="41" t="s">
        <v>1089</v>
      </c>
      <c r="C167" s="42" t="s">
        <v>495</v>
      </c>
      <c r="D167" s="41" t="s">
        <v>496</v>
      </c>
      <c r="E167" s="41">
        <v>3245.4</v>
      </c>
      <c r="F167" s="41">
        <f>VLOOKUP(C167,'[1]9月'!$B:$Q,16,0)</f>
        <v>3245.4</v>
      </c>
      <c r="G167" s="44">
        <v>5664.75</v>
      </c>
      <c r="H167" s="41">
        <v>3245.4</v>
      </c>
      <c r="I167" s="44">
        <v>1790</v>
      </c>
      <c r="J167" s="44"/>
      <c r="K167" s="52">
        <f t="shared" si="180"/>
        <v>58.4172</v>
      </c>
      <c r="L167" s="53">
        <f t="shared" si="181"/>
        <v>519.264</v>
      </c>
      <c r="M167" s="44">
        <f t="shared" si="182"/>
        <v>453.18</v>
      </c>
      <c r="N167" s="41">
        <f t="shared" si="183"/>
        <v>22.7178</v>
      </c>
      <c r="O167" s="44">
        <f t="shared" si="184"/>
        <v>89.5</v>
      </c>
      <c r="P167" s="44">
        <f t="shared" si="185"/>
        <v>0</v>
      </c>
      <c r="Q167" s="44">
        <f t="shared" si="186"/>
        <v>1143.079</v>
      </c>
      <c r="R167" s="41">
        <f t="shared" si="187"/>
        <v>0</v>
      </c>
      <c r="S167" s="41">
        <f t="shared" si="188"/>
        <v>259.63</v>
      </c>
      <c r="T167" s="44">
        <f t="shared" si="189"/>
        <v>113.3</v>
      </c>
      <c r="U167" s="41">
        <f t="shared" si="190"/>
        <v>9.74</v>
      </c>
      <c r="V167" s="44">
        <f t="shared" si="191"/>
        <v>89.5</v>
      </c>
      <c r="W167" s="44">
        <f t="shared" si="192"/>
        <v>0</v>
      </c>
      <c r="X167" s="41">
        <f t="shared" si="193"/>
        <v>472.17</v>
      </c>
      <c r="Y167" s="41">
        <f t="shared" si="194"/>
        <v>1615.249</v>
      </c>
      <c r="Z167" s="41"/>
      <c r="AA167" s="12" t="s">
        <v>17</v>
      </c>
      <c r="AB167" s="11">
        <f t="shared" ref="AB167:AH167" si="227">K167+R167</f>
        <v>58.4172</v>
      </c>
      <c r="AC167" s="11">
        <f t="shared" si="227"/>
        <v>778.894</v>
      </c>
      <c r="AD167" s="11">
        <f t="shared" si="227"/>
        <v>566.48</v>
      </c>
      <c r="AE167" s="11">
        <f t="shared" si="227"/>
        <v>32.4578</v>
      </c>
      <c r="AF167" s="11">
        <f t="shared" si="227"/>
        <v>179</v>
      </c>
      <c r="AG167" s="11">
        <f t="shared" si="227"/>
        <v>0</v>
      </c>
      <c r="AH167" s="11">
        <f t="shared" si="227"/>
        <v>1615.249</v>
      </c>
      <c r="AI167" s="12" t="s">
        <v>1138</v>
      </c>
    </row>
    <row r="168" s="9" customFormat="1" ht="16" customHeight="1" spans="1:35">
      <c r="A168" s="40">
        <f t="shared" si="179"/>
        <v>165</v>
      </c>
      <c r="B168" s="41" t="s">
        <v>1089</v>
      </c>
      <c r="C168" s="46" t="s">
        <v>499</v>
      </c>
      <c r="D168" s="47" t="s">
        <v>500</v>
      </c>
      <c r="E168" s="41">
        <v>3245.4</v>
      </c>
      <c r="F168" s="41">
        <f>VLOOKUP(C168,'[1]9月'!$B:$Q,16,0)</f>
        <v>3245.4</v>
      </c>
      <c r="G168" s="44">
        <v>5664.75</v>
      </c>
      <c r="H168" s="41">
        <v>3245.4</v>
      </c>
      <c r="I168" s="44">
        <v>1790</v>
      </c>
      <c r="J168" s="44"/>
      <c r="K168" s="52">
        <f t="shared" si="180"/>
        <v>58.4172</v>
      </c>
      <c r="L168" s="53">
        <f t="shared" si="181"/>
        <v>519.264</v>
      </c>
      <c r="M168" s="44">
        <f t="shared" si="182"/>
        <v>453.18</v>
      </c>
      <c r="N168" s="41">
        <f t="shared" si="183"/>
        <v>22.7178</v>
      </c>
      <c r="O168" s="44">
        <f t="shared" si="184"/>
        <v>89.5</v>
      </c>
      <c r="P168" s="44">
        <f t="shared" si="185"/>
        <v>0</v>
      </c>
      <c r="Q168" s="44">
        <f t="shared" si="186"/>
        <v>1143.079</v>
      </c>
      <c r="R168" s="41">
        <f t="shared" si="187"/>
        <v>0</v>
      </c>
      <c r="S168" s="41">
        <f t="shared" si="188"/>
        <v>259.63</v>
      </c>
      <c r="T168" s="44">
        <f t="shared" si="189"/>
        <v>113.3</v>
      </c>
      <c r="U168" s="41">
        <f t="shared" si="190"/>
        <v>9.74</v>
      </c>
      <c r="V168" s="44">
        <f t="shared" si="191"/>
        <v>89.5</v>
      </c>
      <c r="W168" s="44">
        <f t="shared" si="192"/>
        <v>0</v>
      </c>
      <c r="X168" s="41">
        <f t="shared" si="193"/>
        <v>472.17</v>
      </c>
      <c r="Y168" s="41">
        <f t="shared" si="194"/>
        <v>1615.249</v>
      </c>
      <c r="Z168" s="54"/>
      <c r="AA168" s="12" t="s">
        <v>17</v>
      </c>
      <c r="AB168" s="11">
        <f t="shared" ref="AB168:AH168" si="228">K168+R168</f>
        <v>58.4172</v>
      </c>
      <c r="AC168" s="11">
        <f t="shared" si="228"/>
        <v>778.894</v>
      </c>
      <c r="AD168" s="11">
        <f t="shared" si="228"/>
        <v>566.48</v>
      </c>
      <c r="AE168" s="11">
        <f t="shared" si="228"/>
        <v>32.4578</v>
      </c>
      <c r="AF168" s="11">
        <f t="shared" si="228"/>
        <v>179</v>
      </c>
      <c r="AG168" s="11">
        <f t="shared" si="228"/>
        <v>0</v>
      </c>
      <c r="AH168" s="11">
        <f t="shared" si="228"/>
        <v>1615.249</v>
      </c>
      <c r="AI168" s="12" t="s">
        <v>1138</v>
      </c>
    </row>
    <row r="169" s="9" customFormat="1" ht="16" customHeight="1" spans="1:35">
      <c r="A169" s="40">
        <f t="shared" si="179"/>
        <v>166</v>
      </c>
      <c r="B169" s="41" t="s">
        <v>1337</v>
      </c>
      <c r="C169" s="42" t="s">
        <v>504</v>
      </c>
      <c r="D169" s="41" t="s">
        <v>505</v>
      </c>
      <c r="E169" s="41">
        <v>3245.4</v>
      </c>
      <c r="F169" s="41">
        <f>VLOOKUP(C169,'[1]9月'!$B:$Q,16,0)</f>
        <v>3245.4</v>
      </c>
      <c r="G169" s="44">
        <v>5664.75</v>
      </c>
      <c r="H169" s="41">
        <v>3245.4</v>
      </c>
      <c r="I169" s="44">
        <v>1790</v>
      </c>
      <c r="J169" s="44"/>
      <c r="K169" s="52">
        <f t="shared" si="180"/>
        <v>58.4172</v>
      </c>
      <c r="L169" s="53">
        <f t="shared" si="181"/>
        <v>519.264</v>
      </c>
      <c r="M169" s="44">
        <f t="shared" si="182"/>
        <v>453.18</v>
      </c>
      <c r="N169" s="41">
        <f t="shared" si="183"/>
        <v>22.7178</v>
      </c>
      <c r="O169" s="44">
        <f t="shared" si="184"/>
        <v>89.5</v>
      </c>
      <c r="P169" s="44">
        <f t="shared" si="185"/>
        <v>0</v>
      </c>
      <c r="Q169" s="44">
        <f t="shared" si="186"/>
        <v>1143.079</v>
      </c>
      <c r="R169" s="41">
        <f t="shared" si="187"/>
        <v>0</v>
      </c>
      <c r="S169" s="41">
        <f t="shared" si="188"/>
        <v>259.63</v>
      </c>
      <c r="T169" s="44">
        <f t="shared" si="189"/>
        <v>113.3</v>
      </c>
      <c r="U169" s="41">
        <f t="shared" si="190"/>
        <v>9.74</v>
      </c>
      <c r="V169" s="44">
        <f t="shared" si="191"/>
        <v>89.5</v>
      </c>
      <c r="W169" s="44">
        <f t="shared" si="192"/>
        <v>0</v>
      </c>
      <c r="X169" s="41">
        <f t="shared" si="193"/>
        <v>472.17</v>
      </c>
      <c r="Y169" s="41">
        <f t="shared" si="194"/>
        <v>1615.249</v>
      </c>
      <c r="Z169" s="41"/>
      <c r="AA169" s="12" t="s">
        <v>18</v>
      </c>
      <c r="AB169" s="11">
        <f t="shared" ref="AB169:AH169" si="229">K169+R169</f>
        <v>58.4172</v>
      </c>
      <c r="AC169" s="11">
        <f t="shared" si="229"/>
        <v>778.894</v>
      </c>
      <c r="AD169" s="11">
        <f t="shared" si="229"/>
        <v>566.48</v>
      </c>
      <c r="AE169" s="11">
        <f t="shared" si="229"/>
        <v>32.4578</v>
      </c>
      <c r="AF169" s="11">
        <f t="shared" si="229"/>
        <v>179</v>
      </c>
      <c r="AG169" s="11">
        <f t="shared" si="229"/>
        <v>0</v>
      </c>
      <c r="AH169" s="11">
        <f t="shared" si="229"/>
        <v>1615.249</v>
      </c>
      <c r="AI169" s="12" t="s">
        <v>1138</v>
      </c>
    </row>
    <row r="170" s="9" customFormat="1" ht="16" customHeight="1" spans="1:35">
      <c r="A170" s="40">
        <f t="shared" si="179"/>
        <v>167</v>
      </c>
      <c r="B170" s="41" t="s">
        <v>1337</v>
      </c>
      <c r="C170" s="42" t="s">
        <v>506</v>
      </c>
      <c r="D170" s="41" t="s">
        <v>507</v>
      </c>
      <c r="E170" s="41">
        <v>3245.4</v>
      </c>
      <c r="F170" s="41">
        <f>VLOOKUP(C170,'[1]9月'!$B:$Q,16,0)</f>
        <v>3245.4</v>
      </c>
      <c r="G170" s="44">
        <v>5664.75</v>
      </c>
      <c r="H170" s="41">
        <v>3245.4</v>
      </c>
      <c r="I170" s="44">
        <v>1790</v>
      </c>
      <c r="J170" s="44"/>
      <c r="K170" s="52">
        <f t="shared" si="180"/>
        <v>58.4172</v>
      </c>
      <c r="L170" s="53">
        <f t="shared" si="181"/>
        <v>519.264</v>
      </c>
      <c r="M170" s="44">
        <f t="shared" si="182"/>
        <v>453.18</v>
      </c>
      <c r="N170" s="41">
        <f t="shared" si="183"/>
        <v>22.7178</v>
      </c>
      <c r="O170" s="44">
        <f t="shared" si="184"/>
        <v>89.5</v>
      </c>
      <c r="P170" s="44">
        <f t="shared" si="185"/>
        <v>0</v>
      </c>
      <c r="Q170" s="44">
        <f t="shared" si="186"/>
        <v>1143.079</v>
      </c>
      <c r="R170" s="41">
        <f t="shared" si="187"/>
        <v>0</v>
      </c>
      <c r="S170" s="41">
        <f t="shared" si="188"/>
        <v>259.63</v>
      </c>
      <c r="T170" s="44">
        <f t="shared" si="189"/>
        <v>113.3</v>
      </c>
      <c r="U170" s="41">
        <f t="shared" si="190"/>
        <v>9.74</v>
      </c>
      <c r="V170" s="44">
        <f t="shared" si="191"/>
        <v>89.5</v>
      </c>
      <c r="W170" s="44">
        <f t="shared" si="192"/>
        <v>0</v>
      </c>
      <c r="X170" s="41">
        <f t="shared" si="193"/>
        <v>472.17</v>
      </c>
      <c r="Y170" s="41">
        <f t="shared" si="194"/>
        <v>1615.249</v>
      </c>
      <c r="Z170" s="41"/>
      <c r="AA170" s="12" t="s">
        <v>18</v>
      </c>
      <c r="AB170" s="11">
        <f t="shared" ref="AB170:AH170" si="230">K170+R170</f>
        <v>58.4172</v>
      </c>
      <c r="AC170" s="11">
        <f t="shared" si="230"/>
        <v>778.894</v>
      </c>
      <c r="AD170" s="11">
        <f t="shared" si="230"/>
        <v>566.48</v>
      </c>
      <c r="AE170" s="11">
        <f t="shared" si="230"/>
        <v>32.4578</v>
      </c>
      <c r="AF170" s="11">
        <f t="shared" si="230"/>
        <v>179</v>
      </c>
      <c r="AG170" s="11">
        <f t="shared" si="230"/>
        <v>0</v>
      </c>
      <c r="AH170" s="11">
        <f t="shared" si="230"/>
        <v>1615.249</v>
      </c>
      <c r="AI170" s="12" t="s">
        <v>1138</v>
      </c>
    </row>
    <row r="171" s="9" customFormat="1" ht="16" customHeight="1" spans="1:35">
      <c r="A171" s="40">
        <f t="shared" si="179"/>
        <v>168</v>
      </c>
      <c r="B171" s="41" t="s">
        <v>1337</v>
      </c>
      <c r="C171" s="42" t="s">
        <v>508</v>
      </c>
      <c r="D171" s="41" t="s">
        <v>509</v>
      </c>
      <c r="E171" s="41">
        <v>3245.4</v>
      </c>
      <c r="F171" s="41">
        <f>VLOOKUP(C171,'[1]9月'!$B:$Q,16,0)</f>
        <v>3245.4</v>
      </c>
      <c r="G171" s="44">
        <v>5664.75</v>
      </c>
      <c r="H171" s="41">
        <v>3245.4</v>
      </c>
      <c r="I171" s="44">
        <v>1790</v>
      </c>
      <c r="J171" s="44"/>
      <c r="K171" s="52">
        <f t="shared" si="180"/>
        <v>58.4172</v>
      </c>
      <c r="L171" s="53">
        <f t="shared" si="181"/>
        <v>519.264</v>
      </c>
      <c r="M171" s="44">
        <f t="shared" si="182"/>
        <v>453.18</v>
      </c>
      <c r="N171" s="41">
        <f t="shared" si="183"/>
        <v>22.7178</v>
      </c>
      <c r="O171" s="44">
        <f t="shared" si="184"/>
        <v>89.5</v>
      </c>
      <c r="P171" s="44">
        <f t="shared" si="185"/>
        <v>0</v>
      </c>
      <c r="Q171" s="44">
        <f t="shared" si="186"/>
        <v>1143.079</v>
      </c>
      <c r="R171" s="41">
        <f t="shared" si="187"/>
        <v>0</v>
      </c>
      <c r="S171" s="41">
        <f t="shared" si="188"/>
        <v>259.63</v>
      </c>
      <c r="T171" s="44">
        <f t="shared" si="189"/>
        <v>113.3</v>
      </c>
      <c r="U171" s="41">
        <f t="shared" si="190"/>
        <v>9.74</v>
      </c>
      <c r="V171" s="44">
        <f t="shared" si="191"/>
        <v>89.5</v>
      </c>
      <c r="W171" s="44">
        <f t="shared" si="192"/>
        <v>0</v>
      </c>
      <c r="X171" s="41">
        <f t="shared" si="193"/>
        <v>472.17</v>
      </c>
      <c r="Y171" s="41">
        <f t="shared" si="194"/>
        <v>1615.249</v>
      </c>
      <c r="Z171" s="41"/>
      <c r="AA171" s="12" t="s">
        <v>18</v>
      </c>
      <c r="AB171" s="11">
        <f t="shared" ref="AB171:AH171" si="231">K171+R171</f>
        <v>58.4172</v>
      </c>
      <c r="AC171" s="11">
        <f t="shared" si="231"/>
        <v>778.894</v>
      </c>
      <c r="AD171" s="11">
        <f t="shared" si="231"/>
        <v>566.48</v>
      </c>
      <c r="AE171" s="11">
        <f t="shared" si="231"/>
        <v>32.4578</v>
      </c>
      <c r="AF171" s="11">
        <f t="shared" si="231"/>
        <v>179</v>
      </c>
      <c r="AG171" s="11">
        <f t="shared" si="231"/>
        <v>0</v>
      </c>
      <c r="AH171" s="11">
        <f t="shared" si="231"/>
        <v>1615.249</v>
      </c>
      <c r="AI171" s="12" t="s">
        <v>1138</v>
      </c>
    </row>
    <row r="172" s="9" customFormat="1" ht="16" customHeight="1" spans="1:35">
      <c r="A172" s="40">
        <f t="shared" si="179"/>
        <v>169</v>
      </c>
      <c r="B172" s="41" t="s">
        <v>1337</v>
      </c>
      <c r="C172" s="42" t="s">
        <v>510</v>
      </c>
      <c r="D172" s="41" t="s">
        <v>511</v>
      </c>
      <c r="E172" s="41">
        <v>3245.4</v>
      </c>
      <c r="F172" s="41">
        <f>VLOOKUP(C172,'[1]9月'!$B:$Q,16,0)</f>
        <v>3245.4</v>
      </c>
      <c r="G172" s="44">
        <v>5664.75</v>
      </c>
      <c r="H172" s="41">
        <v>3245.4</v>
      </c>
      <c r="I172" s="44">
        <v>1790</v>
      </c>
      <c r="J172" s="44"/>
      <c r="K172" s="52">
        <f t="shared" si="180"/>
        <v>58.4172</v>
      </c>
      <c r="L172" s="53">
        <f t="shared" si="181"/>
        <v>519.264</v>
      </c>
      <c r="M172" s="44">
        <f t="shared" si="182"/>
        <v>453.18</v>
      </c>
      <c r="N172" s="41">
        <f t="shared" si="183"/>
        <v>22.7178</v>
      </c>
      <c r="O172" s="44">
        <f t="shared" si="184"/>
        <v>89.5</v>
      </c>
      <c r="P172" s="44">
        <f t="shared" si="185"/>
        <v>0</v>
      </c>
      <c r="Q172" s="44">
        <f t="shared" si="186"/>
        <v>1143.079</v>
      </c>
      <c r="R172" s="41">
        <f t="shared" si="187"/>
        <v>0</v>
      </c>
      <c r="S172" s="41">
        <f t="shared" si="188"/>
        <v>259.63</v>
      </c>
      <c r="T172" s="44">
        <f t="shared" si="189"/>
        <v>113.3</v>
      </c>
      <c r="U172" s="41">
        <f t="shared" si="190"/>
        <v>9.74</v>
      </c>
      <c r="V172" s="44">
        <f t="shared" si="191"/>
        <v>89.5</v>
      </c>
      <c r="W172" s="44">
        <f t="shared" si="192"/>
        <v>0</v>
      </c>
      <c r="X172" s="41">
        <f t="shared" si="193"/>
        <v>472.17</v>
      </c>
      <c r="Y172" s="41">
        <f t="shared" si="194"/>
        <v>1615.249</v>
      </c>
      <c r="Z172" s="41"/>
      <c r="AA172" s="12" t="s">
        <v>18</v>
      </c>
      <c r="AB172" s="11">
        <f t="shared" ref="AB172:AH172" si="232">K172+R172</f>
        <v>58.4172</v>
      </c>
      <c r="AC172" s="11">
        <f t="shared" si="232"/>
        <v>778.894</v>
      </c>
      <c r="AD172" s="11">
        <f t="shared" si="232"/>
        <v>566.48</v>
      </c>
      <c r="AE172" s="11">
        <f t="shared" si="232"/>
        <v>32.4578</v>
      </c>
      <c r="AF172" s="11">
        <f t="shared" si="232"/>
        <v>179</v>
      </c>
      <c r="AG172" s="11">
        <f t="shared" si="232"/>
        <v>0</v>
      </c>
      <c r="AH172" s="11">
        <f t="shared" si="232"/>
        <v>1615.249</v>
      </c>
      <c r="AI172" s="12" t="s">
        <v>1138</v>
      </c>
    </row>
    <row r="173" s="9" customFormat="1" ht="16" customHeight="1" spans="1:35">
      <c r="A173" s="40">
        <f t="shared" si="179"/>
        <v>170</v>
      </c>
      <c r="B173" s="41" t="s">
        <v>1337</v>
      </c>
      <c r="C173" s="42" t="s">
        <v>512</v>
      </c>
      <c r="D173" s="41" t="s">
        <v>513</v>
      </c>
      <c r="E173" s="41">
        <v>3245.4</v>
      </c>
      <c r="F173" s="41">
        <f>VLOOKUP(C173,'[1]9月'!$B:$Q,16,0)</f>
        <v>3245.4</v>
      </c>
      <c r="G173" s="44">
        <v>5664.75</v>
      </c>
      <c r="H173" s="41">
        <v>3245.4</v>
      </c>
      <c r="I173" s="44">
        <v>1790</v>
      </c>
      <c r="J173" s="44"/>
      <c r="K173" s="52">
        <f t="shared" si="180"/>
        <v>58.4172</v>
      </c>
      <c r="L173" s="53">
        <f t="shared" si="181"/>
        <v>519.264</v>
      </c>
      <c r="M173" s="44">
        <f t="shared" si="182"/>
        <v>453.18</v>
      </c>
      <c r="N173" s="41">
        <f t="shared" si="183"/>
        <v>22.7178</v>
      </c>
      <c r="O173" s="44">
        <f t="shared" si="184"/>
        <v>89.5</v>
      </c>
      <c r="P173" s="44">
        <f t="shared" si="185"/>
        <v>0</v>
      </c>
      <c r="Q173" s="44">
        <f t="shared" si="186"/>
        <v>1143.079</v>
      </c>
      <c r="R173" s="41">
        <f t="shared" si="187"/>
        <v>0</v>
      </c>
      <c r="S173" s="41">
        <f t="shared" si="188"/>
        <v>259.63</v>
      </c>
      <c r="T173" s="44">
        <f t="shared" si="189"/>
        <v>113.3</v>
      </c>
      <c r="U173" s="41">
        <f t="shared" si="190"/>
        <v>9.74</v>
      </c>
      <c r="V173" s="44">
        <f t="shared" si="191"/>
        <v>89.5</v>
      </c>
      <c r="W173" s="44">
        <f t="shared" si="192"/>
        <v>0</v>
      </c>
      <c r="X173" s="41">
        <f t="shared" si="193"/>
        <v>472.17</v>
      </c>
      <c r="Y173" s="41">
        <f t="shared" si="194"/>
        <v>1615.249</v>
      </c>
      <c r="Z173" s="41"/>
      <c r="AA173" s="12" t="s">
        <v>18</v>
      </c>
      <c r="AB173" s="11">
        <f t="shared" ref="AB173:AH173" si="233">K173+R173</f>
        <v>58.4172</v>
      </c>
      <c r="AC173" s="11">
        <f t="shared" si="233"/>
        <v>778.894</v>
      </c>
      <c r="AD173" s="11">
        <f t="shared" si="233"/>
        <v>566.48</v>
      </c>
      <c r="AE173" s="11">
        <f t="shared" si="233"/>
        <v>32.4578</v>
      </c>
      <c r="AF173" s="11">
        <f t="shared" si="233"/>
        <v>179</v>
      </c>
      <c r="AG173" s="11">
        <f t="shared" si="233"/>
        <v>0</v>
      </c>
      <c r="AH173" s="11">
        <f t="shared" si="233"/>
        <v>1615.249</v>
      </c>
      <c r="AI173" s="12" t="s">
        <v>1138</v>
      </c>
    </row>
    <row r="174" s="9" customFormat="1" ht="16" customHeight="1" spans="1:35">
      <c r="A174" s="40">
        <f t="shared" si="179"/>
        <v>171</v>
      </c>
      <c r="B174" s="41" t="s">
        <v>1337</v>
      </c>
      <c r="C174" s="42" t="s">
        <v>514</v>
      </c>
      <c r="D174" s="41" t="s">
        <v>515</v>
      </c>
      <c r="E174" s="41">
        <v>3245.4</v>
      </c>
      <c r="F174" s="41">
        <f>VLOOKUP(C174,'[1]9月'!$B:$Q,16,0)</f>
        <v>3245.4</v>
      </c>
      <c r="G174" s="44">
        <v>5664.75</v>
      </c>
      <c r="H174" s="41">
        <v>3245.4</v>
      </c>
      <c r="I174" s="44">
        <v>1790</v>
      </c>
      <c r="J174" s="44"/>
      <c r="K174" s="52">
        <f t="shared" si="180"/>
        <v>58.4172</v>
      </c>
      <c r="L174" s="53">
        <f t="shared" si="181"/>
        <v>519.264</v>
      </c>
      <c r="M174" s="44">
        <f t="shared" si="182"/>
        <v>453.18</v>
      </c>
      <c r="N174" s="41">
        <f t="shared" si="183"/>
        <v>22.7178</v>
      </c>
      <c r="O174" s="44">
        <f t="shared" si="184"/>
        <v>89.5</v>
      </c>
      <c r="P174" s="44">
        <f t="shared" si="185"/>
        <v>0</v>
      </c>
      <c r="Q174" s="44">
        <f t="shared" si="186"/>
        <v>1143.079</v>
      </c>
      <c r="R174" s="41">
        <f t="shared" si="187"/>
        <v>0</v>
      </c>
      <c r="S174" s="41">
        <f t="shared" si="188"/>
        <v>259.63</v>
      </c>
      <c r="T174" s="44">
        <f t="shared" si="189"/>
        <v>113.3</v>
      </c>
      <c r="U174" s="41">
        <f t="shared" si="190"/>
        <v>9.74</v>
      </c>
      <c r="V174" s="44">
        <f t="shared" si="191"/>
        <v>89.5</v>
      </c>
      <c r="W174" s="44">
        <f t="shared" si="192"/>
        <v>0</v>
      </c>
      <c r="X174" s="41">
        <f t="shared" si="193"/>
        <v>472.17</v>
      </c>
      <c r="Y174" s="41">
        <f t="shared" si="194"/>
        <v>1615.249</v>
      </c>
      <c r="Z174" s="41"/>
      <c r="AA174" s="12" t="s">
        <v>18</v>
      </c>
      <c r="AB174" s="11">
        <f t="shared" ref="AB174:AH174" si="234">K174+R174</f>
        <v>58.4172</v>
      </c>
      <c r="AC174" s="11">
        <f t="shared" si="234"/>
        <v>778.894</v>
      </c>
      <c r="AD174" s="11">
        <f t="shared" si="234"/>
        <v>566.48</v>
      </c>
      <c r="AE174" s="11">
        <f t="shared" si="234"/>
        <v>32.4578</v>
      </c>
      <c r="AF174" s="11">
        <f t="shared" si="234"/>
        <v>179</v>
      </c>
      <c r="AG174" s="11">
        <f t="shared" si="234"/>
        <v>0</v>
      </c>
      <c r="AH174" s="11">
        <f t="shared" si="234"/>
        <v>1615.249</v>
      </c>
      <c r="AI174" s="12" t="s">
        <v>1138</v>
      </c>
    </row>
    <row r="175" s="9" customFormat="1" ht="16" customHeight="1" spans="1:35">
      <c r="A175" s="40">
        <f t="shared" si="179"/>
        <v>172</v>
      </c>
      <c r="B175" s="41" t="s">
        <v>1337</v>
      </c>
      <c r="C175" s="42" t="s">
        <v>516</v>
      </c>
      <c r="D175" s="41" t="s">
        <v>517</v>
      </c>
      <c r="E175" s="41">
        <v>3245.4</v>
      </c>
      <c r="F175" s="41">
        <f>VLOOKUP(C175,'[1]9月'!$B:$Q,16,0)</f>
        <v>3245.4</v>
      </c>
      <c r="G175" s="44">
        <v>5664.75</v>
      </c>
      <c r="H175" s="41">
        <v>3245.4</v>
      </c>
      <c r="I175" s="44">
        <v>1790</v>
      </c>
      <c r="J175" s="44"/>
      <c r="K175" s="52">
        <f t="shared" si="180"/>
        <v>58.4172</v>
      </c>
      <c r="L175" s="53">
        <f t="shared" si="181"/>
        <v>519.264</v>
      </c>
      <c r="M175" s="44">
        <f t="shared" si="182"/>
        <v>453.18</v>
      </c>
      <c r="N175" s="41">
        <f t="shared" si="183"/>
        <v>22.7178</v>
      </c>
      <c r="O175" s="44">
        <f t="shared" si="184"/>
        <v>89.5</v>
      </c>
      <c r="P175" s="44">
        <f t="shared" si="185"/>
        <v>0</v>
      </c>
      <c r="Q175" s="44">
        <f t="shared" si="186"/>
        <v>1143.079</v>
      </c>
      <c r="R175" s="41">
        <f t="shared" si="187"/>
        <v>0</v>
      </c>
      <c r="S175" s="41">
        <f t="shared" si="188"/>
        <v>259.63</v>
      </c>
      <c r="T175" s="44">
        <f t="shared" si="189"/>
        <v>113.3</v>
      </c>
      <c r="U175" s="41">
        <f t="shared" si="190"/>
        <v>9.74</v>
      </c>
      <c r="V175" s="44">
        <f t="shared" si="191"/>
        <v>89.5</v>
      </c>
      <c r="W175" s="44">
        <f t="shared" si="192"/>
        <v>0</v>
      </c>
      <c r="X175" s="41">
        <f t="shared" si="193"/>
        <v>472.17</v>
      </c>
      <c r="Y175" s="41">
        <f t="shared" si="194"/>
        <v>1615.249</v>
      </c>
      <c r="Z175" s="41"/>
      <c r="AA175" s="12" t="s">
        <v>18</v>
      </c>
      <c r="AB175" s="11">
        <f t="shared" ref="AB175:AH175" si="235">K175+R175</f>
        <v>58.4172</v>
      </c>
      <c r="AC175" s="11">
        <f t="shared" si="235"/>
        <v>778.894</v>
      </c>
      <c r="AD175" s="11">
        <f t="shared" si="235"/>
        <v>566.48</v>
      </c>
      <c r="AE175" s="11">
        <f t="shared" si="235"/>
        <v>32.4578</v>
      </c>
      <c r="AF175" s="11">
        <f t="shared" si="235"/>
        <v>179</v>
      </c>
      <c r="AG175" s="11">
        <f t="shared" si="235"/>
        <v>0</v>
      </c>
      <c r="AH175" s="11">
        <f t="shared" si="235"/>
        <v>1615.249</v>
      </c>
      <c r="AI175" s="12" t="s">
        <v>1138</v>
      </c>
    </row>
    <row r="176" s="9" customFormat="1" ht="16" customHeight="1" spans="1:35">
      <c r="A176" s="40">
        <f t="shared" si="179"/>
        <v>173</v>
      </c>
      <c r="B176" s="41" t="s">
        <v>1337</v>
      </c>
      <c r="C176" s="42" t="s">
        <v>518</v>
      </c>
      <c r="D176" s="41" t="s">
        <v>519</v>
      </c>
      <c r="E176" s="41">
        <v>3245.4</v>
      </c>
      <c r="F176" s="41">
        <f>VLOOKUP(C176,'[1]9月'!$B:$Q,16,0)</f>
        <v>3245.4</v>
      </c>
      <c r="G176" s="44">
        <v>5664.75</v>
      </c>
      <c r="H176" s="41">
        <v>3245.4</v>
      </c>
      <c r="I176" s="44">
        <v>1790</v>
      </c>
      <c r="J176" s="44"/>
      <c r="K176" s="52">
        <f t="shared" si="180"/>
        <v>58.4172</v>
      </c>
      <c r="L176" s="53">
        <f t="shared" si="181"/>
        <v>519.264</v>
      </c>
      <c r="M176" s="44">
        <f t="shared" si="182"/>
        <v>453.18</v>
      </c>
      <c r="N176" s="41">
        <f t="shared" si="183"/>
        <v>22.7178</v>
      </c>
      <c r="O176" s="44">
        <f t="shared" si="184"/>
        <v>89.5</v>
      </c>
      <c r="P176" s="44">
        <f t="shared" si="185"/>
        <v>0</v>
      </c>
      <c r="Q176" s="44">
        <f t="shared" si="186"/>
        <v>1143.079</v>
      </c>
      <c r="R176" s="41">
        <f t="shared" si="187"/>
        <v>0</v>
      </c>
      <c r="S176" s="41">
        <f t="shared" si="188"/>
        <v>259.63</v>
      </c>
      <c r="T176" s="44">
        <f t="shared" si="189"/>
        <v>113.3</v>
      </c>
      <c r="U176" s="41">
        <f t="shared" si="190"/>
        <v>9.74</v>
      </c>
      <c r="V176" s="44">
        <f t="shared" si="191"/>
        <v>89.5</v>
      </c>
      <c r="W176" s="44">
        <f t="shared" si="192"/>
        <v>0</v>
      </c>
      <c r="X176" s="41">
        <f t="shared" si="193"/>
        <v>472.17</v>
      </c>
      <c r="Y176" s="41">
        <f t="shared" si="194"/>
        <v>1615.249</v>
      </c>
      <c r="Z176" s="41"/>
      <c r="AA176" s="12" t="s">
        <v>18</v>
      </c>
      <c r="AB176" s="11">
        <f t="shared" ref="AB176:AH176" si="236">K176+R176</f>
        <v>58.4172</v>
      </c>
      <c r="AC176" s="11">
        <f t="shared" si="236"/>
        <v>778.894</v>
      </c>
      <c r="AD176" s="11">
        <f t="shared" si="236"/>
        <v>566.48</v>
      </c>
      <c r="AE176" s="11">
        <f t="shared" si="236"/>
        <v>32.4578</v>
      </c>
      <c r="AF176" s="11">
        <f t="shared" si="236"/>
        <v>179</v>
      </c>
      <c r="AG176" s="11">
        <f t="shared" si="236"/>
        <v>0</v>
      </c>
      <c r="AH176" s="11">
        <f t="shared" si="236"/>
        <v>1615.249</v>
      </c>
      <c r="AI176" s="12" t="s">
        <v>1138</v>
      </c>
    </row>
    <row r="177" s="9" customFormat="1" ht="16" customHeight="1" spans="1:35">
      <c r="A177" s="40">
        <f t="shared" si="179"/>
        <v>174</v>
      </c>
      <c r="B177" s="41" t="s">
        <v>1337</v>
      </c>
      <c r="C177" s="42" t="s">
        <v>520</v>
      </c>
      <c r="D177" s="41" t="s">
        <v>521</v>
      </c>
      <c r="E177" s="41">
        <v>3245.4</v>
      </c>
      <c r="F177" s="41">
        <f>VLOOKUP(C177,'[1]9月'!$B:$Q,16,0)</f>
        <v>3245.4</v>
      </c>
      <c r="G177" s="44">
        <v>5664.75</v>
      </c>
      <c r="H177" s="41">
        <v>3245.4</v>
      </c>
      <c r="I177" s="44">
        <v>1790</v>
      </c>
      <c r="J177" s="44"/>
      <c r="K177" s="52">
        <f t="shared" si="180"/>
        <v>58.4172</v>
      </c>
      <c r="L177" s="53">
        <f t="shared" si="181"/>
        <v>519.264</v>
      </c>
      <c r="M177" s="44">
        <f t="shared" si="182"/>
        <v>453.18</v>
      </c>
      <c r="N177" s="41">
        <f t="shared" si="183"/>
        <v>22.7178</v>
      </c>
      <c r="O177" s="44">
        <f t="shared" si="184"/>
        <v>89.5</v>
      </c>
      <c r="P177" s="44">
        <f t="shared" si="185"/>
        <v>0</v>
      </c>
      <c r="Q177" s="44">
        <f t="shared" si="186"/>
        <v>1143.079</v>
      </c>
      <c r="R177" s="41">
        <f t="shared" si="187"/>
        <v>0</v>
      </c>
      <c r="S177" s="41">
        <f t="shared" si="188"/>
        <v>259.63</v>
      </c>
      <c r="T177" s="44">
        <f t="shared" si="189"/>
        <v>113.3</v>
      </c>
      <c r="U177" s="41">
        <f t="shared" si="190"/>
        <v>9.74</v>
      </c>
      <c r="V177" s="44">
        <f t="shared" si="191"/>
        <v>89.5</v>
      </c>
      <c r="W177" s="44">
        <f t="shared" si="192"/>
        <v>0</v>
      </c>
      <c r="X177" s="41">
        <f t="shared" si="193"/>
        <v>472.17</v>
      </c>
      <c r="Y177" s="41">
        <f t="shared" si="194"/>
        <v>1615.249</v>
      </c>
      <c r="Z177" s="41"/>
      <c r="AA177" s="12" t="s">
        <v>18</v>
      </c>
      <c r="AB177" s="11">
        <f t="shared" ref="AB177:AH177" si="237">K177+R177</f>
        <v>58.4172</v>
      </c>
      <c r="AC177" s="11">
        <f t="shared" si="237"/>
        <v>778.894</v>
      </c>
      <c r="AD177" s="11">
        <f t="shared" si="237"/>
        <v>566.48</v>
      </c>
      <c r="AE177" s="11">
        <f t="shared" si="237"/>
        <v>32.4578</v>
      </c>
      <c r="AF177" s="11">
        <f t="shared" si="237"/>
        <v>179</v>
      </c>
      <c r="AG177" s="11">
        <f t="shared" si="237"/>
        <v>0</v>
      </c>
      <c r="AH177" s="11">
        <f t="shared" si="237"/>
        <v>1615.249</v>
      </c>
      <c r="AI177" s="12" t="s">
        <v>1138</v>
      </c>
    </row>
    <row r="178" s="9" customFormat="1" ht="16" customHeight="1" spans="1:35">
      <c r="A178" s="40">
        <f t="shared" si="179"/>
        <v>175</v>
      </c>
      <c r="B178" s="41" t="s">
        <v>1337</v>
      </c>
      <c r="C178" s="42" t="s">
        <v>522</v>
      </c>
      <c r="D178" s="41" t="s">
        <v>523</v>
      </c>
      <c r="E178" s="41">
        <v>3245.4</v>
      </c>
      <c r="F178" s="41">
        <f>VLOOKUP(C178,'[1]9月'!$B:$Q,16,0)</f>
        <v>3245.4</v>
      </c>
      <c r="G178" s="44">
        <v>5664.75</v>
      </c>
      <c r="H178" s="41">
        <v>3245.4</v>
      </c>
      <c r="I178" s="44">
        <v>1790</v>
      </c>
      <c r="J178" s="44"/>
      <c r="K178" s="52">
        <f t="shared" si="180"/>
        <v>58.4172</v>
      </c>
      <c r="L178" s="53">
        <f t="shared" si="181"/>
        <v>519.264</v>
      </c>
      <c r="M178" s="44">
        <f t="shared" si="182"/>
        <v>453.18</v>
      </c>
      <c r="N178" s="41">
        <f t="shared" si="183"/>
        <v>22.7178</v>
      </c>
      <c r="O178" s="44">
        <f t="shared" si="184"/>
        <v>89.5</v>
      </c>
      <c r="P178" s="44">
        <f t="shared" si="185"/>
        <v>0</v>
      </c>
      <c r="Q178" s="44">
        <f t="shared" si="186"/>
        <v>1143.079</v>
      </c>
      <c r="R178" s="41">
        <f t="shared" si="187"/>
        <v>0</v>
      </c>
      <c r="S178" s="41">
        <f t="shared" si="188"/>
        <v>259.63</v>
      </c>
      <c r="T178" s="44">
        <f t="shared" si="189"/>
        <v>113.3</v>
      </c>
      <c r="U178" s="41">
        <f t="shared" si="190"/>
        <v>9.74</v>
      </c>
      <c r="V178" s="44">
        <f t="shared" si="191"/>
        <v>89.5</v>
      </c>
      <c r="W178" s="44">
        <f t="shared" si="192"/>
        <v>0</v>
      </c>
      <c r="X178" s="41">
        <f t="shared" si="193"/>
        <v>472.17</v>
      </c>
      <c r="Y178" s="41">
        <f t="shared" si="194"/>
        <v>1615.249</v>
      </c>
      <c r="Z178" s="41"/>
      <c r="AA178" s="12" t="s">
        <v>18</v>
      </c>
      <c r="AB178" s="11">
        <f t="shared" ref="AB178:AH178" si="238">K178+R178</f>
        <v>58.4172</v>
      </c>
      <c r="AC178" s="11">
        <f t="shared" si="238"/>
        <v>778.894</v>
      </c>
      <c r="AD178" s="11">
        <f t="shared" si="238"/>
        <v>566.48</v>
      </c>
      <c r="AE178" s="11">
        <f t="shared" si="238"/>
        <v>32.4578</v>
      </c>
      <c r="AF178" s="11">
        <f t="shared" si="238"/>
        <v>179</v>
      </c>
      <c r="AG178" s="11">
        <f t="shared" si="238"/>
        <v>0</v>
      </c>
      <c r="AH178" s="11">
        <f t="shared" si="238"/>
        <v>1615.249</v>
      </c>
      <c r="AI178" s="12" t="s">
        <v>1138</v>
      </c>
    </row>
    <row r="179" s="9" customFormat="1" ht="16" customHeight="1" spans="1:35">
      <c r="A179" s="40">
        <f t="shared" si="179"/>
        <v>176</v>
      </c>
      <c r="B179" s="41" t="s">
        <v>1337</v>
      </c>
      <c r="C179" s="42" t="s">
        <v>524</v>
      </c>
      <c r="D179" s="41" t="s">
        <v>525</v>
      </c>
      <c r="E179" s="41">
        <v>3245.4</v>
      </c>
      <c r="F179" s="41">
        <f>VLOOKUP(C179,'[1]9月'!$B:$Q,16,0)</f>
        <v>3245.4</v>
      </c>
      <c r="G179" s="44">
        <v>5664.75</v>
      </c>
      <c r="H179" s="41">
        <v>3245.4</v>
      </c>
      <c r="I179" s="44">
        <v>1790</v>
      </c>
      <c r="J179" s="44"/>
      <c r="K179" s="52">
        <f t="shared" si="180"/>
        <v>58.4172</v>
      </c>
      <c r="L179" s="53">
        <f t="shared" si="181"/>
        <v>519.264</v>
      </c>
      <c r="M179" s="44">
        <f t="shared" si="182"/>
        <v>453.18</v>
      </c>
      <c r="N179" s="41">
        <f t="shared" si="183"/>
        <v>22.7178</v>
      </c>
      <c r="O179" s="44">
        <f t="shared" si="184"/>
        <v>89.5</v>
      </c>
      <c r="P179" s="44">
        <f t="shared" si="185"/>
        <v>0</v>
      </c>
      <c r="Q179" s="44">
        <f t="shared" si="186"/>
        <v>1143.079</v>
      </c>
      <c r="R179" s="41">
        <f t="shared" si="187"/>
        <v>0</v>
      </c>
      <c r="S179" s="41">
        <f t="shared" si="188"/>
        <v>259.63</v>
      </c>
      <c r="T179" s="44">
        <f t="shared" si="189"/>
        <v>113.3</v>
      </c>
      <c r="U179" s="41">
        <f t="shared" si="190"/>
        <v>9.74</v>
      </c>
      <c r="V179" s="44">
        <f t="shared" si="191"/>
        <v>89.5</v>
      </c>
      <c r="W179" s="44">
        <f t="shared" si="192"/>
        <v>0</v>
      </c>
      <c r="X179" s="41">
        <f t="shared" si="193"/>
        <v>472.17</v>
      </c>
      <c r="Y179" s="41">
        <f t="shared" si="194"/>
        <v>1615.249</v>
      </c>
      <c r="Z179" s="41"/>
      <c r="AA179" s="12" t="s">
        <v>18</v>
      </c>
      <c r="AB179" s="11">
        <f t="shared" ref="AB179:AH179" si="239">K179+R179</f>
        <v>58.4172</v>
      </c>
      <c r="AC179" s="11">
        <f t="shared" si="239"/>
        <v>778.894</v>
      </c>
      <c r="AD179" s="11">
        <f t="shared" si="239"/>
        <v>566.48</v>
      </c>
      <c r="AE179" s="11">
        <f t="shared" si="239"/>
        <v>32.4578</v>
      </c>
      <c r="AF179" s="11">
        <f t="shared" si="239"/>
        <v>179</v>
      </c>
      <c r="AG179" s="11">
        <f t="shared" si="239"/>
        <v>0</v>
      </c>
      <c r="AH179" s="11">
        <f t="shared" si="239"/>
        <v>1615.249</v>
      </c>
      <c r="AI179" s="12" t="s">
        <v>1138</v>
      </c>
    </row>
    <row r="180" s="9" customFormat="1" ht="16" customHeight="1" spans="1:35">
      <c r="A180" s="40">
        <f t="shared" si="179"/>
        <v>177</v>
      </c>
      <c r="B180" s="41" t="s">
        <v>1337</v>
      </c>
      <c r="C180" s="42" t="s">
        <v>526</v>
      </c>
      <c r="D180" s="41" t="s">
        <v>527</v>
      </c>
      <c r="E180" s="41">
        <v>3245.4</v>
      </c>
      <c r="F180" s="41">
        <f>VLOOKUP(C180,'[1]9月'!$B:$Q,16,0)</f>
        <v>3245.4</v>
      </c>
      <c r="G180" s="44">
        <v>5664.75</v>
      </c>
      <c r="H180" s="41">
        <v>3245.4</v>
      </c>
      <c r="I180" s="44">
        <v>1790</v>
      </c>
      <c r="J180" s="44"/>
      <c r="K180" s="52">
        <f t="shared" si="180"/>
        <v>58.4172</v>
      </c>
      <c r="L180" s="53">
        <f t="shared" si="181"/>
        <v>519.264</v>
      </c>
      <c r="M180" s="44">
        <f t="shared" si="182"/>
        <v>453.18</v>
      </c>
      <c r="N180" s="41">
        <f t="shared" si="183"/>
        <v>22.7178</v>
      </c>
      <c r="O180" s="44">
        <f t="shared" si="184"/>
        <v>89.5</v>
      </c>
      <c r="P180" s="44">
        <f t="shared" si="185"/>
        <v>0</v>
      </c>
      <c r="Q180" s="44">
        <f t="shared" si="186"/>
        <v>1143.079</v>
      </c>
      <c r="R180" s="41">
        <f t="shared" si="187"/>
        <v>0</v>
      </c>
      <c r="S180" s="41">
        <f t="shared" si="188"/>
        <v>259.63</v>
      </c>
      <c r="T180" s="44">
        <f t="shared" si="189"/>
        <v>113.3</v>
      </c>
      <c r="U180" s="41">
        <f t="shared" si="190"/>
        <v>9.74</v>
      </c>
      <c r="V180" s="44">
        <f t="shared" si="191"/>
        <v>89.5</v>
      </c>
      <c r="W180" s="44">
        <f t="shared" si="192"/>
        <v>0</v>
      </c>
      <c r="X180" s="41">
        <f t="shared" si="193"/>
        <v>472.17</v>
      </c>
      <c r="Y180" s="41">
        <f t="shared" si="194"/>
        <v>1615.249</v>
      </c>
      <c r="Z180" s="41"/>
      <c r="AA180" s="12" t="s">
        <v>18</v>
      </c>
      <c r="AB180" s="11">
        <f t="shared" ref="AB180:AH180" si="240">K180+R180</f>
        <v>58.4172</v>
      </c>
      <c r="AC180" s="11">
        <f t="shared" si="240"/>
        <v>778.894</v>
      </c>
      <c r="AD180" s="11">
        <f t="shared" si="240"/>
        <v>566.48</v>
      </c>
      <c r="AE180" s="11">
        <f t="shared" si="240"/>
        <v>32.4578</v>
      </c>
      <c r="AF180" s="11">
        <f t="shared" si="240"/>
        <v>179</v>
      </c>
      <c r="AG180" s="11">
        <f t="shared" si="240"/>
        <v>0</v>
      </c>
      <c r="AH180" s="11">
        <f t="shared" si="240"/>
        <v>1615.249</v>
      </c>
      <c r="AI180" s="12" t="s">
        <v>1138</v>
      </c>
    </row>
    <row r="181" s="9" customFormat="1" ht="16" customHeight="1" spans="1:35">
      <c r="A181" s="40">
        <f t="shared" si="179"/>
        <v>178</v>
      </c>
      <c r="B181" s="41" t="s">
        <v>1337</v>
      </c>
      <c r="C181" s="42" t="s">
        <v>528</v>
      </c>
      <c r="D181" s="41" t="s">
        <v>529</v>
      </c>
      <c r="E181" s="41">
        <v>3245.4</v>
      </c>
      <c r="F181" s="41">
        <f>VLOOKUP(C181,'[1]9月'!$B:$Q,16,0)</f>
        <v>3245.4</v>
      </c>
      <c r="G181" s="44">
        <v>5664.75</v>
      </c>
      <c r="H181" s="41">
        <v>3245.4</v>
      </c>
      <c r="I181" s="44">
        <v>1790</v>
      </c>
      <c r="J181" s="44"/>
      <c r="K181" s="52">
        <f t="shared" si="180"/>
        <v>58.4172</v>
      </c>
      <c r="L181" s="53">
        <f t="shared" si="181"/>
        <v>519.264</v>
      </c>
      <c r="M181" s="44">
        <f t="shared" si="182"/>
        <v>453.18</v>
      </c>
      <c r="N181" s="41">
        <f t="shared" si="183"/>
        <v>22.7178</v>
      </c>
      <c r="O181" s="44">
        <f t="shared" si="184"/>
        <v>89.5</v>
      </c>
      <c r="P181" s="44">
        <f t="shared" si="185"/>
        <v>0</v>
      </c>
      <c r="Q181" s="44">
        <f t="shared" si="186"/>
        <v>1143.079</v>
      </c>
      <c r="R181" s="41">
        <f t="shared" si="187"/>
        <v>0</v>
      </c>
      <c r="S181" s="41">
        <f t="shared" si="188"/>
        <v>259.63</v>
      </c>
      <c r="T181" s="44">
        <f t="shared" si="189"/>
        <v>113.3</v>
      </c>
      <c r="U181" s="41">
        <f t="shared" si="190"/>
        <v>9.74</v>
      </c>
      <c r="V181" s="44">
        <f t="shared" si="191"/>
        <v>89.5</v>
      </c>
      <c r="W181" s="44">
        <f t="shared" si="192"/>
        <v>0</v>
      </c>
      <c r="X181" s="41">
        <f t="shared" si="193"/>
        <v>472.17</v>
      </c>
      <c r="Y181" s="41">
        <f t="shared" si="194"/>
        <v>1615.249</v>
      </c>
      <c r="Z181" s="41"/>
      <c r="AA181" s="12" t="s">
        <v>18</v>
      </c>
      <c r="AB181" s="11">
        <f t="shared" ref="AB181:AH181" si="241">K181+R181</f>
        <v>58.4172</v>
      </c>
      <c r="AC181" s="11">
        <f t="shared" si="241"/>
        <v>778.894</v>
      </c>
      <c r="AD181" s="11">
        <f t="shared" si="241"/>
        <v>566.48</v>
      </c>
      <c r="AE181" s="11">
        <f t="shared" si="241"/>
        <v>32.4578</v>
      </c>
      <c r="AF181" s="11">
        <f t="shared" si="241"/>
        <v>179</v>
      </c>
      <c r="AG181" s="11">
        <f t="shared" si="241"/>
        <v>0</v>
      </c>
      <c r="AH181" s="11">
        <f t="shared" si="241"/>
        <v>1615.249</v>
      </c>
      <c r="AI181" s="12" t="s">
        <v>1138</v>
      </c>
    </row>
    <row r="182" s="9" customFormat="1" ht="16" customHeight="1" spans="1:35">
      <c r="A182" s="40">
        <f t="shared" si="179"/>
        <v>179</v>
      </c>
      <c r="B182" s="41" t="s">
        <v>1337</v>
      </c>
      <c r="C182" s="42" t="s">
        <v>530</v>
      </c>
      <c r="D182" s="41" t="s">
        <v>531</v>
      </c>
      <c r="E182" s="41">
        <v>3245.4</v>
      </c>
      <c r="F182" s="41">
        <f>VLOOKUP(C182,'[1]9月'!$B:$Q,16,0)</f>
        <v>3245.4</v>
      </c>
      <c r="G182" s="44">
        <v>5664.75</v>
      </c>
      <c r="H182" s="41">
        <v>3245.4</v>
      </c>
      <c r="I182" s="44">
        <v>1790</v>
      </c>
      <c r="J182" s="44"/>
      <c r="K182" s="52">
        <f t="shared" si="180"/>
        <v>58.4172</v>
      </c>
      <c r="L182" s="53">
        <f t="shared" si="181"/>
        <v>519.264</v>
      </c>
      <c r="M182" s="44">
        <f t="shared" si="182"/>
        <v>453.18</v>
      </c>
      <c r="N182" s="41">
        <f t="shared" si="183"/>
        <v>22.7178</v>
      </c>
      <c r="O182" s="44">
        <f t="shared" si="184"/>
        <v>89.5</v>
      </c>
      <c r="P182" s="44">
        <f t="shared" si="185"/>
        <v>0</v>
      </c>
      <c r="Q182" s="44">
        <f t="shared" si="186"/>
        <v>1143.079</v>
      </c>
      <c r="R182" s="41">
        <f t="shared" si="187"/>
        <v>0</v>
      </c>
      <c r="S182" s="41">
        <f t="shared" si="188"/>
        <v>259.63</v>
      </c>
      <c r="T182" s="44">
        <f t="shared" si="189"/>
        <v>113.3</v>
      </c>
      <c r="U182" s="41">
        <f t="shared" si="190"/>
        <v>9.74</v>
      </c>
      <c r="V182" s="44">
        <f t="shared" si="191"/>
        <v>89.5</v>
      </c>
      <c r="W182" s="44">
        <f t="shared" si="192"/>
        <v>0</v>
      </c>
      <c r="X182" s="41">
        <f t="shared" si="193"/>
        <v>472.17</v>
      </c>
      <c r="Y182" s="41">
        <f t="shared" si="194"/>
        <v>1615.249</v>
      </c>
      <c r="Z182" s="41"/>
      <c r="AA182" s="12" t="s">
        <v>18</v>
      </c>
      <c r="AB182" s="11">
        <f t="shared" ref="AB182:AH182" si="242">K182+R182</f>
        <v>58.4172</v>
      </c>
      <c r="AC182" s="11">
        <f t="shared" si="242"/>
        <v>778.894</v>
      </c>
      <c r="AD182" s="11">
        <f t="shared" si="242"/>
        <v>566.48</v>
      </c>
      <c r="AE182" s="11">
        <f t="shared" si="242"/>
        <v>32.4578</v>
      </c>
      <c r="AF182" s="11">
        <f t="shared" si="242"/>
        <v>179</v>
      </c>
      <c r="AG182" s="11">
        <f t="shared" si="242"/>
        <v>0</v>
      </c>
      <c r="AH182" s="11">
        <f t="shared" si="242"/>
        <v>1615.249</v>
      </c>
      <c r="AI182" s="12" t="s">
        <v>1138</v>
      </c>
    </row>
    <row r="183" s="9" customFormat="1" ht="16" customHeight="1" spans="1:35">
      <c r="A183" s="40">
        <f t="shared" si="179"/>
        <v>180</v>
      </c>
      <c r="B183" s="41" t="s">
        <v>1337</v>
      </c>
      <c r="C183" s="42" t="s">
        <v>532</v>
      </c>
      <c r="D183" s="41" t="s">
        <v>533</v>
      </c>
      <c r="E183" s="41">
        <v>3245.4</v>
      </c>
      <c r="F183" s="41">
        <f>VLOOKUP(C183,'[1]9月'!$B:$Q,16,0)</f>
        <v>3245.4</v>
      </c>
      <c r="G183" s="44">
        <v>5664.75</v>
      </c>
      <c r="H183" s="41">
        <v>3245.4</v>
      </c>
      <c r="I183" s="44">
        <v>1790</v>
      </c>
      <c r="J183" s="44"/>
      <c r="K183" s="52">
        <f t="shared" si="180"/>
        <v>58.4172</v>
      </c>
      <c r="L183" s="53">
        <f t="shared" si="181"/>
        <v>519.264</v>
      </c>
      <c r="M183" s="44">
        <f t="shared" si="182"/>
        <v>453.18</v>
      </c>
      <c r="N183" s="41">
        <f t="shared" si="183"/>
        <v>22.7178</v>
      </c>
      <c r="O183" s="44">
        <f t="shared" si="184"/>
        <v>89.5</v>
      </c>
      <c r="P183" s="44">
        <f t="shared" si="185"/>
        <v>0</v>
      </c>
      <c r="Q183" s="44">
        <f t="shared" si="186"/>
        <v>1143.079</v>
      </c>
      <c r="R183" s="41">
        <f t="shared" si="187"/>
        <v>0</v>
      </c>
      <c r="S183" s="41">
        <f t="shared" si="188"/>
        <v>259.63</v>
      </c>
      <c r="T183" s="44">
        <f t="shared" si="189"/>
        <v>113.3</v>
      </c>
      <c r="U183" s="41">
        <f t="shared" si="190"/>
        <v>9.74</v>
      </c>
      <c r="V183" s="44">
        <f t="shared" si="191"/>
        <v>89.5</v>
      </c>
      <c r="W183" s="44">
        <f t="shared" si="192"/>
        <v>0</v>
      </c>
      <c r="X183" s="41">
        <f t="shared" si="193"/>
        <v>472.17</v>
      </c>
      <c r="Y183" s="41">
        <f t="shared" si="194"/>
        <v>1615.249</v>
      </c>
      <c r="Z183" s="41"/>
      <c r="AA183" s="12" t="s">
        <v>18</v>
      </c>
      <c r="AB183" s="11">
        <f t="shared" ref="AB183:AH183" si="243">K183+R183</f>
        <v>58.4172</v>
      </c>
      <c r="AC183" s="11">
        <f t="shared" si="243"/>
        <v>778.894</v>
      </c>
      <c r="AD183" s="11">
        <f t="shared" si="243"/>
        <v>566.48</v>
      </c>
      <c r="AE183" s="11">
        <f t="shared" si="243"/>
        <v>32.4578</v>
      </c>
      <c r="AF183" s="11">
        <f t="shared" si="243"/>
        <v>179</v>
      </c>
      <c r="AG183" s="11">
        <f t="shared" si="243"/>
        <v>0</v>
      </c>
      <c r="AH183" s="11">
        <f t="shared" si="243"/>
        <v>1615.249</v>
      </c>
      <c r="AI183" s="12" t="s">
        <v>1138</v>
      </c>
    </row>
    <row r="184" s="9" customFormat="1" ht="16" customHeight="1" spans="1:35">
      <c r="A184" s="40">
        <f t="shared" si="179"/>
        <v>181</v>
      </c>
      <c r="B184" s="41" t="s">
        <v>1337</v>
      </c>
      <c r="C184" s="42" t="s">
        <v>534</v>
      </c>
      <c r="D184" s="41" t="s">
        <v>535</v>
      </c>
      <c r="E184" s="41">
        <v>3245.4</v>
      </c>
      <c r="F184" s="41">
        <f>VLOOKUP(C184,'[1]9月'!$B:$Q,16,0)</f>
        <v>3245.4</v>
      </c>
      <c r="G184" s="44">
        <v>5664.75</v>
      </c>
      <c r="H184" s="41">
        <v>3245.4</v>
      </c>
      <c r="I184" s="44">
        <v>1790</v>
      </c>
      <c r="J184" s="44"/>
      <c r="K184" s="52">
        <f t="shared" si="180"/>
        <v>58.4172</v>
      </c>
      <c r="L184" s="53">
        <f t="shared" si="181"/>
        <v>519.264</v>
      </c>
      <c r="M184" s="44">
        <f t="shared" si="182"/>
        <v>453.18</v>
      </c>
      <c r="N184" s="41">
        <f t="shared" si="183"/>
        <v>22.7178</v>
      </c>
      <c r="O184" s="44">
        <f t="shared" si="184"/>
        <v>89.5</v>
      </c>
      <c r="P184" s="44">
        <f t="shared" si="185"/>
        <v>0</v>
      </c>
      <c r="Q184" s="44">
        <f t="shared" si="186"/>
        <v>1143.079</v>
      </c>
      <c r="R184" s="41">
        <f t="shared" si="187"/>
        <v>0</v>
      </c>
      <c r="S184" s="41">
        <f t="shared" si="188"/>
        <v>259.63</v>
      </c>
      <c r="T184" s="44">
        <f t="shared" si="189"/>
        <v>113.3</v>
      </c>
      <c r="U184" s="41">
        <f t="shared" si="190"/>
        <v>9.74</v>
      </c>
      <c r="V184" s="44">
        <f t="shared" si="191"/>
        <v>89.5</v>
      </c>
      <c r="W184" s="44">
        <f t="shared" si="192"/>
        <v>0</v>
      </c>
      <c r="X184" s="41">
        <f t="shared" si="193"/>
        <v>472.17</v>
      </c>
      <c r="Y184" s="41">
        <f t="shared" si="194"/>
        <v>1615.249</v>
      </c>
      <c r="Z184" s="41"/>
      <c r="AA184" s="12" t="s">
        <v>18</v>
      </c>
      <c r="AB184" s="11">
        <f t="shared" ref="AB184:AH184" si="244">K184+R184</f>
        <v>58.4172</v>
      </c>
      <c r="AC184" s="11">
        <f t="shared" si="244"/>
        <v>778.894</v>
      </c>
      <c r="AD184" s="11">
        <f t="shared" si="244"/>
        <v>566.48</v>
      </c>
      <c r="AE184" s="11">
        <f t="shared" si="244"/>
        <v>32.4578</v>
      </c>
      <c r="AF184" s="11">
        <f t="shared" si="244"/>
        <v>179</v>
      </c>
      <c r="AG184" s="11">
        <f t="shared" si="244"/>
        <v>0</v>
      </c>
      <c r="AH184" s="11">
        <f t="shared" si="244"/>
        <v>1615.249</v>
      </c>
      <c r="AI184" s="12" t="s">
        <v>1138</v>
      </c>
    </row>
    <row r="185" s="9" customFormat="1" ht="16" customHeight="1" spans="1:35">
      <c r="A185" s="40">
        <f t="shared" si="179"/>
        <v>182</v>
      </c>
      <c r="B185" s="41" t="s">
        <v>1337</v>
      </c>
      <c r="C185" s="42" t="s">
        <v>536</v>
      </c>
      <c r="D185" s="41" t="s">
        <v>537</v>
      </c>
      <c r="E185" s="41">
        <v>3245.4</v>
      </c>
      <c r="F185" s="41">
        <f>VLOOKUP(C185,'[1]9月'!$B:$Q,16,0)</f>
        <v>3245.4</v>
      </c>
      <c r="G185" s="44">
        <v>5664.75</v>
      </c>
      <c r="H185" s="41">
        <v>3245.4</v>
      </c>
      <c r="I185" s="44">
        <v>1790</v>
      </c>
      <c r="J185" s="44"/>
      <c r="K185" s="52">
        <f t="shared" si="180"/>
        <v>58.4172</v>
      </c>
      <c r="L185" s="53">
        <f t="shared" si="181"/>
        <v>519.264</v>
      </c>
      <c r="M185" s="44">
        <f t="shared" si="182"/>
        <v>453.18</v>
      </c>
      <c r="N185" s="41">
        <f t="shared" si="183"/>
        <v>22.7178</v>
      </c>
      <c r="O185" s="44">
        <f t="shared" si="184"/>
        <v>89.5</v>
      </c>
      <c r="P185" s="44">
        <f t="shared" si="185"/>
        <v>0</v>
      </c>
      <c r="Q185" s="44">
        <f t="shared" si="186"/>
        <v>1143.079</v>
      </c>
      <c r="R185" s="41">
        <f t="shared" si="187"/>
        <v>0</v>
      </c>
      <c r="S185" s="41">
        <f t="shared" si="188"/>
        <v>259.63</v>
      </c>
      <c r="T185" s="44">
        <f t="shared" si="189"/>
        <v>113.3</v>
      </c>
      <c r="U185" s="41">
        <f t="shared" si="190"/>
        <v>9.74</v>
      </c>
      <c r="V185" s="44">
        <f t="shared" si="191"/>
        <v>89.5</v>
      </c>
      <c r="W185" s="44">
        <f t="shared" si="192"/>
        <v>0</v>
      </c>
      <c r="X185" s="41">
        <f t="shared" si="193"/>
        <v>472.17</v>
      </c>
      <c r="Y185" s="41">
        <f t="shared" si="194"/>
        <v>1615.249</v>
      </c>
      <c r="Z185" s="41"/>
      <c r="AA185" s="12" t="s">
        <v>18</v>
      </c>
      <c r="AB185" s="11">
        <f t="shared" ref="AB185:AH185" si="245">K185+R185</f>
        <v>58.4172</v>
      </c>
      <c r="AC185" s="11">
        <f t="shared" si="245"/>
        <v>778.894</v>
      </c>
      <c r="AD185" s="11">
        <f t="shared" si="245"/>
        <v>566.48</v>
      </c>
      <c r="AE185" s="11">
        <f t="shared" si="245"/>
        <v>32.4578</v>
      </c>
      <c r="AF185" s="11">
        <f t="shared" si="245"/>
        <v>179</v>
      </c>
      <c r="AG185" s="11">
        <f t="shared" si="245"/>
        <v>0</v>
      </c>
      <c r="AH185" s="11">
        <f t="shared" si="245"/>
        <v>1615.249</v>
      </c>
      <c r="AI185" s="12" t="s">
        <v>1138</v>
      </c>
    </row>
    <row r="186" s="9" customFormat="1" ht="16" customHeight="1" spans="1:35">
      <c r="A186" s="40">
        <f t="shared" si="179"/>
        <v>183</v>
      </c>
      <c r="B186" s="41" t="s">
        <v>1337</v>
      </c>
      <c r="C186" s="42" t="s">
        <v>538</v>
      </c>
      <c r="D186" s="41" t="s">
        <v>539</v>
      </c>
      <c r="E186" s="41">
        <v>3245.4</v>
      </c>
      <c r="F186" s="41">
        <f>VLOOKUP(C186,'[1]9月'!$B:$Q,16,0)</f>
        <v>3245.4</v>
      </c>
      <c r="G186" s="44">
        <v>5664.75</v>
      </c>
      <c r="H186" s="41">
        <v>3245.4</v>
      </c>
      <c r="I186" s="44">
        <v>1790</v>
      </c>
      <c r="J186" s="44"/>
      <c r="K186" s="52">
        <f t="shared" si="180"/>
        <v>58.4172</v>
      </c>
      <c r="L186" s="53">
        <f t="shared" si="181"/>
        <v>519.264</v>
      </c>
      <c r="M186" s="44">
        <f t="shared" si="182"/>
        <v>453.18</v>
      </c>
      <c r="N186" s="41">
        <f t="shared" si="183"/>
        <v>22.7178</v>
      </c>
      <c r="O186" s="44">
        <f t="shared" si="184"/>
        <v>89.5</v>
      </c>
      <c r="P186" s="44">
        <f t="shared" si="185"/>
        <v>0</v>
      </c>
      <c r="Q186" s="44">
        <f t="shared" si="186"/>
        <v>1143.079</v>
      </c>
      <c r="R186" s="41">
        <f t="shared" si="187"/>
        <v>0</v>
      </c>
      <c r="S186" s="41">
        <f t="shared" si="188"/>
        <v>259.63</v>
      </c>
      <c r="T186" s="44">
        <f t="shared" si="189"/>
        <v>113.3</v>
      </c>
      <c r="U186" s="41">
        <f t="shared" si="190"/>
        <v>9.74</v>
      </c>
      <c r="V186" s="44">
        <f t="shared" si="191"/>
        <v>89.5</v>
      </c>
      <c r="W186" s="44">
        <f t="shared" si="192"/>
        <v>0</v>
      </c>
      <c r="X186" s="41">
        <f t="shared" si="193"/>
        <v>472.17</v>
      </c>
      <c r="Y186" s="41">
        <f t="shared" si="194"/>
        <v>1615.249</v>
      </c>
      <c r="Z186" s="41"/>
      <c r="AA186" s="12" t="s">
        <v>18</v>
      </c>
      <c r="AB186" s="11">
        <f t="shared" ref="AB186:AH186" si="246">K186+R186</f>
        <v>58.4172</v>
      </c>
      <c r="AC186" s="11">
        <f t="shared" si="246"/>
        <v>778.894</v>
      </c>
      <c r="AD186" s="11">
        <f t="shared" si="246"/>
        <v>566.48</v>
      </c>
      <c r="AE186" s="11">
        <f t="shared" si="246"/>
        <v>32.4578</v>
      </c>
      <c r="AF186" s="11">
        <f t="shared" si="246"/>
        <v>179</v>
      </c>
      <c r="AG186" s="11">
        <f t="shared" si="246"/>
        <v>0</v>
      </c>
      <c r="AH186" s="11">
        <f t="shared" si="246"/>
        <v>1615.249</v>
      </c>
      <c r="AI186" s="12" t="s">
        <v>1138</v>
      </c>
    </row>
    <row r="187" s="9" customFormat="1" ht="16" customHeight="1" spans="1:35">
      <c r="A187" s="40">
        <f t="shared" si="179"/>
        <v>184</v>
      </c>
      <c r="B187" s="41" t="s">
        <v>1337</v>
      </c>
      <c r="C187" s="42" t="s">
        <v>540</v>
      </c>
      <c r="D187" s="41" t="s">
        <v>541</v>
      </c>
      <c r="E187" s="41">
        <v>3245.4</v>
      </c>
      <c r="F187" s="41">
        <f>VLOOKUP(C187,'[1]9月'!$B:$Q,16,0)</f>
        <v>3245.4</v>
      </c>
      <c r="G187" s="44">
        <v>5664.75</v>
      </c>
      <c r="H187" s="41">
        <v>3245.4</v>
      </c>
      <c r="I187" s="44">
        <v>1790</v>
      </c>
      <c r="J187" s="44"/>
      <c r="K187" s="52">
        <f t="shared" si="180"/>
        <v>58.4172</v>
      </c>
      <c r="L187" s="53">
        <f t="shared" si="181"/>
        <v>519.264</v>
      </c>
      <c r="M187" s="44">
        <f t="shared" si="182"/>
        <v>453.18</v>
      </c>
      <c r="N187" s="41">
        <f t="shared" si="183"/>
        <v>22.7178</v>
      </c>
      <c r="O187" s="44">
        <f t="shared" si="184"/>
        <v>89.5</v>
      </c>
      <c r="P187" s="44">
        <f t="shared" si="185"/>
        <v>0</v>
      </c>
      <c r="Q187" s="44">
        <f t="shared" si="186"/>
        <v>1143.079</v>
      </c>
      <c r="R187" s="41">
        <f t="shared" si="187"/>
        <v>0</v>
      </c>
      <c r="S187" s="41">
        <f t="shared" si="188"/>
        <v>259.63</v>
      </c>
      <c r="T187" s="44">
        <f t="shared" si="189"/>
        <v>113.3</v>
      </c>
      <c r="U187" s="41">
        <f t="shared" si="190"/>
        <v>9.74</v>
      </c>
      <c r="V187" s="44">
        <f t="shared" si="191"/>
        <v>89.5</v>
      </c>
      <c r="W187" s="44">
        <f t="shared" si="192"/>
        <v>0</v>
      </c>
      <c r="X187" s="41">
        <f t="shared" si="193"/>
        <v>472.17</v>
      </c>
      <c r="Y187" s="41">
        <f t="shared" si="194"/>
        <v>1615.249</v>
      </c>
      <c r="Z187" s="41"/>
      <c r="AA187" s="12" t="s">
        <v>18</v>
      </c>
      <c r="AB187" s="11">
        <f t="shared" ref="AB187:AH187" si="247">K187+R187</f>
        <v>58.4172</v>
      </c>
      <c r="AC187" s="11">
        <f t="shared" si="247"/>
        <v>778.894</v>
      </c>
      <c r="AD187" s="11">
        <f t="shared" si="247"/>
        <v>566.48</v>
      </c>
      <c r="AE187" s="11">
        <f t="shared" si="247"/>
        <v>32.4578</v>
      </c>
      <c r="AF187" s="11">
        <f t="shared" si="247"/>
        <v>179</v>
      </c>
      <c r="AG187" s="11">
        <f t="shared" si="247"/>
        <v>0</v>
      </c>
      <c r="AH187" s="11">
        <f t="shared" si="247"/>
        <v>1615.249</v>
      </c>
      <c r="AI187" s="12" t="s">
        <v>1138</v>
      </c>
    </row>
    <row r="188" s="9" customFormat="1" ht="16" customHeight="1" spans="1:35">
      <c r="A188" s="40">
        <f t="shared" si="179"/>
        <v>185</v>
      </c>
      <c r="B188" s="41" t="s">
        <v>1337</v>
      </c>
      <c r="C188" s="42" t="s">
        <v>542</v>
      </c>
      <c r="D188" s="41" t="s">
        <v>543</v>
      </c>
      <c r="E188" s="41">
        <v>3245.4</v>
      </c>
      <c r="F188" s="41">
        <f>VLOOKUP(C188,'[1]9月'!$B:$Q,16,0)</f>
        <v>3245.4</v>
      </c>
      <c r="G188" s="44">
        <v>5664.75</v>
      </c>
      <c r="H188" s="41">
        <v>3245.4</v>
      </c>
      <c r="I188" s="44">
        <v>1790</v>
      </c>
      <c r="J188" s="44"/>
      <c r="K188" s="52">
        <f t="shared" si="180"/>
        <v>58.4172</v>
      </c>
      <c r="L188" s="53">
        <f t="shared" si="181"/>
        <v>519.264</v>
      </c>
      <c r="M188" s="44">
        <f t="shared" si="182"/>
        <v>453.18</v>
      </c>
      <c r="N188" s="41">
        <f t="shared" si="183"/>
        <v>22.7178</v>
      </c>
      <c r="O188" s="44">
        <f t="shared" si="184"/>
        <v>89.5</v>
      </c>
      <c r="P188" s="44">
        <f t="shared" si="185"/>
        <v>0</v>
      </c>
      <c r="Q188" s="44">
        <f t="shared" si="186"/>
        <v>1143.079</v>
      </c>
      <c r="R188" s="41">
        <f t="shared" si="187"/>
        <v>0</v>
      </c>
      <c r="S188" s="41">
        <f t="shared" si="188"/>
        <v>259.63</v>
      </c>
      <c r="T188" s="44">
        <f t="shared" si="189"/>
        <v>113.3</v>
      </c>
      <c r="U188" s="41">
        <f t="shared" si="190"/>
        <v>9.74</v>
      </c>
      <c r="V188" s="44">
        <f t="shared" si="191"/>
        <v>89.5</v>
      </c>
      <c r="W188" s="44">
        <f t="shared" si="192"/>
        <v>0</v>
      </c>
      <c r="X188" s="41">
        <f t="shared" si="193"/>
        <v>472.17</v>
      </c>
      <c r="Y188" s="41">
        <f t="shared" si="194"/>
        <v>1615.249</v>
      </c>
      <c r="Z188" s="41"/>
      <c r="AA188" s="12" t="s">
        <v>18</v>
      </c>
      <c r="AB188" s="11">
        <f t="shared" ref="AB188:AH188" si="248">K188+R188</f>
        <v>58.4172</v>
      </c>
      <c r="AC188" s="11">
        <f t="shared" si="248"/>
        <v>778.894</v>
      </c>
      <c r="AD188" s="11">
        <f t="shared" si="248"/>
        <v>566.48</v>
      </c>
      <c r="AE188" s="11">
        <f t="shared" si="248"/>
        <v>32.4578</v>
      </c>
      <c r="AF188" s="11">
        <f t="shared" si="248"/>
        <v>179</v>
      </c>
      <c r="AG188" s="11">
        <f t="shared" si="248"/>
        <v>0</v>
      </c>
      <c r="AH188" s="11">
        <f t="shared" si="248"/>
        <v>1615.249</v>
      </c>
      <c r="AI188" s="12" t="s">
        <v>1138</v>
      </c>
    </row>
    <row r="189" s="9" customFormat="1" ht="16" customHeight="1" spans="1:35">
      <c r="A189" s="40">
        <f t="shared" si="179"/>
        <v>186</v>
      </c>
      <c r="B189" s="41" t="s">
        <v>1337</v>
      </c>
      <c r="C189" s="42" t="s">
        <v>544</v>
      </c>
      <c r="D189" s="41" t="s">
        <v>545</v>
      </c>
      <c r="E189" s="41">
        <v>3245.4</v>
      </c>
      <c r="F189" s="41">
        <f>VLOOKUP(C189,'[1]9月'!$B:$Q,16,0)</f>
        <v>3245.4</v>
      </c>
      <c r="G189" s="44">
        <v>5664.75</v>
      </c>
      <c r="H189" s="41">
        <v>3245.4</v>
      </c>
      <c r="I189" s="44">
        <v>1790</v>
      </c>
      <c r="J189" s="44"/>
      <c r="K189" s="52">
        <f t="shared" si="180"/>
        <v>58.4172</v>
      </c>
      <c r="L189" s="53">
        <f t="shared" si="181"/>
        <v>519.264</v>
      </c>
      <c r="M189" s="44">
        <f t="shared" si="182"/>
        <v>453.18</v>
      </c>
      <c r="N189" s="41">
        <f t="shared" si="183"/>
        <v>22.7178</v>
      </c>
      <c r="O189" s="44">
        <f t="shared" si="184"/>
        <v>89.5</v>
      </c>
      <c r="P189" s="44">
        <f t="shared" si="185"/>
        <v>0</v>
      </c>
      <c r="Q189" s="44">
        <f t="shared" si="186"/>
        <v>1143.079</v>
      </c>
      <c r="R189" s="41">
        <f t="shared" si="187"/>
        <v>0</v>
      </c>
      <c r="S189" s="41">
        <f t="shared" si="188"/>
        <v>259.63</v>
      </c>
      <c r="T189" s="44">
        <f t="shared" si="189"/>
        <v>113.3</v>
      </c>
      <c r="U189" s="41">
        <f t="shared" si="190"/>
        <v>9.74</v>
      </c>
      <c r="V189" s="44">
        <f t="shared" si="191"/>
        <v>89.5</v>
      </c>
      <c r="W189" s="44">
        <f t="shared" si="192"/>
        <v>0</v>
      </c>
      <c r="X189" s="41">
        <f t="shared" si="193"/>
        <v>472.17</v>
      </c>
      <c r="Y189" s="41">
        <f t="shared" si="194"/>
        <v>1615.249</v>
      </c>
      <c r="Z189" s="41"/>
      <c r="AA189" s="12" t="s">
        <v>18</v>
      </c>
      <c r="AB189" s="11">
        <f t="shared" ref="AB189:AH189" si="249">K189+R189</f>
        <v>58.4172</v>
      </c>
      <c r="AC189" s="11">
        <f t="shared" si="249"/>
        <v>778.894</v>
      </c>
      <c r="AD189" s="11">
        <f t="shared" si="249"/>
        <v>566.48</v>
      </c>
      <c r="AE189" s="11">
        <f t="shared" si="249"/>
        <v>32.4578</v>
      </c>
      <c r="AF189" s="11">
        <f t="shared" si="249"/>
        <v>179</v>
      </c>
      <c r="AG189" s="11">
        <f t="shared" si="249"/>
        <v>0</v>
      </c>
      <c r="AH189" s="11">
        <f t="shared" si="249"/>
        <v>1615.249</v>
      </c>
      <c r="AI189" s="12" t="s">
        <v>1138</v>
      </c>
    </row>
    <row r="190" s="9" customFormat="1" ht="16" customHeight="1" spans="1:35">
      <c r="A190" s="40">
        <f t="shared" si="179"/>
        <v>187</v>
      </c>
      <c r="B190" s="41" t="s">
        <v>1337</v>
      </c>
      <c r="C190" s="42" t="s">
        <v>546</v>
      </c>
      <c r="D190" s="41" t="s">
        <v>547</v>
      </c>
      <c r="E190" s="41">
        <v>3245.4</v>
      </c>
      <c r="F190" s="41">
        <f>VLOOKUP(C190,'[1]9月'!$B:$Q,16,0)</f>
        <v>3245.4</v>
      </c>
      <c r="G190" s="44">
        <v>5664.75</v>
      </c>
      <c r="H190" s="41">
        <v>3245.4</v>
      </c>
      <c r="I190" s="44">
        <v>1790</v>
      </c>
      <c r="J190" s="44"/>
      <c r="K190" s="52">
        <f t="shared" si="180"/>
        <v>58.4172</v>
      </c>
      <c r="L190" s="53">
        <f t="shared" si="181"/>
        <v>519.264</v>
      </c>
      <c r="M190" s="44">
        <f t="shared" si="182"/>
        <v>453.18</v>
      </c>
      <c r="N190" s="41">
        <f t="shared" si="183"/>
        <v>22.7178</v>
      </c>
      <c r="O190" s="44">
        <f t="shared" si="184"/>
        <v>89.5</v>
      </c>
      <c r="P190" s="44">
        <f t="shared" si="185"/>
        <v>0</v>
      </c>
      <c r="Q190" s="44">
        <f t="shared" si="186"/>
        <v>1143.079</v>
      </c>
      <c r="R190" s="41">
        <f t="shared" si="187"/>
        <v>0</v>
      </c>
      <c r="S190" s="41">
        <f t="shared" si="188"/>
        <v>259.63</v>
      </c>
      <c r="T190" s="44">
        <f t="shared" si="189"/>
        <v>113.3</v>
      </c>
      <c r="U190" s="41">
        <f t="shared" si="190"/>
        <v>9.74</v>
      </c>
      <c r="V190" s="44">
        <f t="shared" si="191"/>
        <v>89.5</v>
      </c>
      <c r="W190" s="44">
        <f t="shared" si="192"/>
        <v>0</v>
      </c>
      <c r="X190" s="41">
        <f t="shared" si="193"/>
        <v>472.17</v>
      </c>
      <c r="Y190" s="41">
        <f t="shared" si="194"/>
        <v>1615.249</v>
      </c>
      <c r="Z190" s="41"/>
      <c r="AA190" s="12" t="s">
        <v>18</v>
      </c>
      <c r="AB190" s="11">
        <f t="shared" ref="AB190:AH190" si="250">K190+R190</f>
        <v>58.4172</v>
      </c>
      <c r="AC190" s="11">
        <f t="shared" si="250"/>
        <v>778.894</v>
      </c>
      <c r="AD190" s="11">
        <f t="shared" si="250"/>
        <v>566.48</v>
      </c>
      <c r="AE190" s="11">
        <f t="shared" si="250"/>
        <v>32.4578</v>
      </c>
      <c r="AF190" s="11">
        <f t="shared" si="250"/>
        <v>179</v>
      </c>
      <c r="AG190" s="11">
        <f t="shared" si="250"/>
        <v>0</v>
      </c>
      <c r="AH190" s="11">
        <f t="shared" si="250"/>
        <v>1615.249</v>
      </c>
      <c r="AI190" s="12" t="s">
        <v>1138</v>
      </c>
    </row>
    <row r="191" s="9" customFormat="1" ht="16" customHeight="1" spans="1:35">
      <c r="A191" s="40">
        <f t="shared" si="179"/>
        <v>188</v>
      </c>
      <c r="B191" s="41" t="s">
        <v>1337</v>
      </c>
      <c r="C191" s="42" t="s">
        <v>550</v>
      </c>
      <c r="D191" s="41" t="s">
        <v>551</v>
      </c>
      <c r="E191" s="41">
        <v>3245.4</v>
      </c>
      <c r="F191" s="41">
        <f>VLOOKUP(C191,'[1]9月'!$B:$Q,16,0)</f>
        <v>3245.4</v>
      </c>
      <c r="G191" s="44">
        <v>5664.75</v>
      </c>
      <c r="H191" s="41">
        <v>3245.4</v>
      </c>
      <c r="I191" s="44">
        <v>1790</v>
      </c>
      <c r="J191" s="44"/>
      <c r="K191" s="52">
        <f t="shared" si="180"/>
        <v>58.4172</v>
      </c>
      <c r="L191" s="53">
        <f t="shared" si="181"/>
        <v>519.264</v>
      </c>
      <c r="M191" s="44">
        <f t="shared" si="182"/>
        <v>453.18</v>
      </c>
      <c r="N191" s="41">
        <f t="shared" si="183"/>
        <v>22.7178</v>
      </c>
      <c r="O191" s="44">
        <f t="shared" si="184"/>
        <v>89.5</v>
      </c>
      <c r="P191" s="44">
        <f t="shared" si="185"/>
        <v>0</v>
      </c>
      <c r="Q191" s="44">
        <f t="shared" si="186"/>
        <v>1143.079</v>
      </c>
      <c r="R191" s="41">
        <f t="shared" si="187"/>
        <v>0</v>
      </c>
      <c r="S191" s="41">
        <f t="shared" si="188"/>
        <v>259.63</v>
      </c>
      <c r="T191" s="44">
        <f t="shared" si="189"/>
        <v>113.3</v>
      </c>
      <c r="U191" s="41">
        <f t="shared" si="190"/>
        <v>9.74</v>
      </c>
      <c r="V191" s="44">
        <f t="shared" si="191"/>
        <v>89.5</v>
      </c>
      <c r="W191" s="44">
        <f t="shared" si="192"/>
        <v>0</v>
      </c>
      <c r="X191" s="41">
        <f t="shared" si="193"/>
        <v>472.17</v>
      </c>
      <c r="Y191" s="41">
        <f t="shared" si="194"/>
        <v>1615.249</v>
      </c>
      <c r="Z191" s="41"/>
      <c r="AA191" s="12" t="s">
        <v>18</v>
      </c>
      <c r="AB191" s="11">
        <f t="shared" ref="AB191:AH191" si="251">K191+R191</f>
        <v>58.4172</v>
      </c>
      <c r="AC191" s="11">
        <f t="shared" si="251"/>
        <v>778.894</v>
      </c>
      <c r="AD191" s="11">
        <f t="shared" si="251"/>
        <v>566.48</v>
      </c>
      <c r="AE191" s="11">
        <f t="shared" si="251"/>
        <v>32.4578</v>
      </c>
      <c r="AF191" s="11">
        <f t="shared" si="251"/>
        <v>179</v>
      </c>
      <c r="AG191" s="11">
        <f t="shared" si="251"/>
        <v>0</v>
      </c>
      <c r="AH191" s="11">
        <f t="shared" si="251"/>
        <v>1615.249</v>
      </c>
      <c r="AI191" s="12" t="s">
        <v>1138</v>
      </c>
    </row>
    <row r="192" s="9" customFormat="1" ht="16" customHeight="1" spans="1:35">
      <c r="A192" s="40">
        <f t="shared" si="179"/>
        <v>189</v>
      </c>
      <c r="B192" s="41" t="s">
        <v>1337</v>
      </c>
      <c r="C192" s="46" t="s">
        <v>552</v>
      </c>
      <c r="D192" s="45" t="s">
        <v>553</v>
      </c>
      <c r="E192" s="41">
        <v>3245.4</v>
      </c>
      <c r="F192" s="41">
        <f>VLOOKUP(C192,'[1]9月'!$B:$Q,16,0)</f>
        <v>3245.4</v>
      </c>
      <c r="G192" s="44">
        <v>5664.75</v>
      </c>
      <c r="H192" s="41">
        <v>3245.4</v>
      </c>
      <c r="I192" s="44">
        <v>1790</v>
      </c>
      <c r="J192" s="44"/>
      <c r="K192" s="52">
        <f t="shared" si="180"/>
        <v>58.4172</v>
      </c>
      <c r="L192" s="53">
        <f t="shared" si="181"/>
        <v>519.264</v>
      </c>
      <c r="M192" s="44">
        <f t="shared" si="182"/>
        <v>453.18</v>
      </c>
      <c r="N192" s="41">
        <f t="shared" si="183"/>
        <v>22.7178</v>
      </c>
      <c r="O192" s="44">
        <f t="shared" si="184"/>
        <v>89.5</v>
      </c>
      <c r="P192" s="44">
        <f t="shared" si="185"/>
        <v>0</v>
      </c>
      <c r="Q192" s="44">
        <f t="shared" si="186"/>
        <v>1143.079</v>
      </c>
      <c r="R192" s="41">
        <f t="shared" si="187"/>
        <v>0</v>
      </c>
      <c r="S192" s="41">
        <f t="shared" si="188"/>
        <v>259.63</v>
      </c>
      <c r="T192" s="44">
        <f t="shared" si="189"/>
        <v>113.3</v>
      </c>
      <c r="U192" s="41">
        <f t="shared" si="190"/>
        <v>9.74</v>
      </c>
      <c r="V192" s="44">
        <f t="shared" si="191"/>
        <v>89.5</v>
      </c>
      <c r="W192" s="44">
        <f t="shared" si="192"/>
        <v>0</v>
      </c>
      <c r="X192" s="41">
        <f t="shared" si="193"/>
        <v>472.17</v>
      </c>
      <c r="Y192" s="41">
        <f t="shared" si="194"/>
        <v>1615.249</v>
      </c>
      <c r="Z192" s="41"/>
      <c r="AA192" s="12" t="s">
        <v>18</v>
      </c>
      <c r="AB192" s="11">
        <f t="shared" ref="AB192:AH192" si="252">K192+R192</f>
        <v>58.4172</v>
      </c>
      <c r="AC192" s="11">
        <f t="shared" si="252"/>
        <v>778.894</v>
      </c>
      <c r="AD192" s="11">
        <f t="shared" si="252"/>
        <v>566.48</v>
      </c>
      <c r="AE192" s="11">
        <f t="shared" si="252"/>
        <v>32.4578</v>
      </c>
      <c r="AF192" s="11">
        <f t="shared" si="252"/>
        <v>179</v>
      </c>
      <c r="AG192" s="11">
        <f t="shared" si="252"/>
        <v>0</v>
      </c>
      <c r="AH192" s="11">
        <f t="shared" si="252"/>
        <v>1615.249</v>
      </c>
      <c r="AI192" s="12" t="s">
        <v>1138</v>
      </c>
    </row>
    <row r="193" s="9" customFormat="1" ht="16" customHeight="1" spans="1:35">
      <c r="A193" s="40">
        <f t="shared" si="179"/>
        <v>190</v>
      </c>
      <c r="B193" s="41" t="s">
        <v>1306</v>
      </c>
      <c r="C193" s="42" t="s">
        <v>554</v>
      </c>
      <c r="D193" s="41" t="s">
        <v>555</v>
      </c>
      <c r="E193" s="41">
        <v>3245.4</v>
      </c>
      <c r="F193" s="41">
        <f>VLOOKUP(C193,'[1]9月'!$B:$Q,16,0)</f>
        <v>3245.4</v>
      </c>
      <c r="G193" s="44">
        <v>5664.75</v>
      </c>
      <c r="H193" s="41">
        <v>3245.4</v>
      </c>
      <c r="I193" s="44">
        <v>1790</v>
      </c>
      <c r="J193" s="44"/>
      <c r="K193" s="52">
        <f t="shared" si="180"/>
        <v>58.4172</v>
      </c>
      <c r="L193" s="53">
        <f t="shared" si="181"/>
        <v>519.264</v>
      </c>
      <c r="M193" s="44">
        <f t="shared" si="182"/>
        <v>453.18</v>
      </c>
      <c r="N193" s="41">
        <f t="shared" si="183"/>
        <v>22.7178</v>
      </c>
      <c r="O193" s="44">
        <f t="shared" si="184"/>
        <v>89.5</v>
      </c>
      <c r="P193" s="44">
        <f t="shared" si="185"/>
        <v>0</v>
      </c>
      <c r="Q193" s="44">
        <f t="shared" si="186"/>
        <v>1143.079</v>
      </c>
      <c r="R193" s="41">
        <f t="shared" si="187"/>
        <v>0</v>
      </c>
      <c r="S193" s="41">
        <f t="shared" si="188"/>
        <v>259.63</v>
      </c>
      <c r="T193" s="44">
        <f t="shared" si="189"/>
        <v>113.3</v>
      </c>
      <c r="U193" s="41">
        <f t="shared" si="190"/>
        <v>9.74</v>
      </c>
      <c r="V193" s="44">
        <f t="shared" si="191"/>
        <v>89.5</v>
      </c>
      <c r="W193" s="44">
        <f t="shared" si="192"/>
        <v>0</v>
      </c>
      <c r="X193" s="41">
        <f t="shared" si="193"/>
        <v>472.17</v>
      </c>
      <c r="Y193" s="41">
        <f t="shared" si="194"/>
        <v>1615.249</v>
      </c>
      <c r="Z193" s="41"/>
      <c r="AA193" s="12" t="s">
        <v>24</v>
      </c>
      <c r="AB193" s="11">
        <f t="shared" ref="AB193:AH193" si="253">K193+R193</f>
        <v>58.4172</v>
      </c>
      <c r="AC193" s="11">
        <f t="shared" si="253"/>
        <v>778.894</v>
      </c>
      <c r="AD193" s="11">
        <f t="shared" si="253"/>
        <v>566.48</v>
      </c>
      <c r="AE193" s="11">
        <f t="shared" si="253"/>
        <v>32.4578</v>
      </c>
      <c r="AF193" s="11">
        <f t="shared" si="253"/>
        <v>179</v>
      </c>
      <c r="AG193" s="11">
        <f t="shared" si="253"/>
        <v>0</v>
      </c>
      <c r="AH193" s="11">
        <f t="shared" si="253"/>
        <v>1615.249</v>
      </c>
      <c r="AI193" s="12" t="s">
        <v>1138</v>
      </c>
    </row>
    <row r="194" s="9" customFormat="1" ht="16" customHeight="1" spans="1:35">
      <c r="A194" s="40">
        <f t="shared" si="179"/>
        <v>191</v>
      </c>
      <c r="B194" s="41" t="s">
        <v>1306</v>
      </c>
      <c r="C194" s="42" t="s">
        <v>556</v>
      </c>
      <c r="D194" s="41" t="s">
        <v>557</v>
      </c>
      <c r="E194" s="41">
        <v>3245.4</v>
      </c>
      <c r="F194" s="41">
        <f>VLOOKUP(C194,'[1]9月'!$B:$Q,16,0)</f>
        <v>3245.4</v>
      </c>
      <c r="G194" s="44">
        <v>5664.75</v>
      </c>
      <c r="H194" s="41">
        <v>3245.4</v>
      </c>
      <c r="I194" s="44">
        <v>1790</v>
      </c>
      <c r="J194" s="44"/>
      <c r="K194" s="52">
        <f t="shared" si="180"/>
        <v>58.4172</v>
      </c>
      <c r="L194" s="53">
        <f t="shared" si="181"/>
        <v>519.264</v>
      </c>
      <c r="M194" s="44">
        <f t="shared" si="182"/>
        <v>453.18</v>
      </c>
      <c r="N194" s="41">
        <f t="shared" si="183"/>
        <v>22.7178</v>
      </c>
      <c r="O194" s="44">
        <f t="shared" si="184"/>
        <v>89.5</v>
      </c>
      <c r="P194" s="44">
        <f t="shared" si="185"/>
        <v>0</v>
      </c>
      <c r="Q194" s="44">
        <f t="shared" si="186"/>
        <v>1143.079</v>
      </c>
      <c r="R194" s="41">
        <f t="shared" si="187"/>
        <v>0</v>
      </c>
      <c r="S194" s="41">
        <f t="shared" si="188"/>
        <v>259.63</v>
      </c>
      <c r="T194" s="44">
        <f t="shared" si="189"/>
        <v>113.3</v>
      </c>
      <c r="U194" s="41">
        <f t="shared" si="190"/>
        <v>9.74</v>
      </c>
      <c r="V194" s="44">
        <f t="shared" si="191"/>
        <v>89.5</v>
      </c>
      <c r="W194" s="44">
        <f t="shared" si="192"/>
        <v>0</v>
      </c>
      <c r="X194" s="41">
        <f t="shared" si="193"/>
        <v>472.17</v>
      </c>
      <c r="Y194" s="41">
        <f t="shared" si="194"/>
        <v>1615.249</v>
      </c>
      <c r="Z194" s="41"/>
      <c r="AA194" s="12" t="s">
        <v>24</v>
      </c>
      <c r="AB194" s="11">
        <f t="shared" ref="AB194:AH194" si="254">K194+R194</f>
        <v>58.4172</v>
      </c>
      <c r="AC194" s="11">
        <f t="shared" si="254"/>
        <v>778.894</v>
      </c>
      <c r="AD194" s="11">
        <f t="shared" si="254"/>
        <v>566.48</v>
      </c>
      <c r="AE194" s="11">
        <f t="shared" si="254"/>
        <v>32.4578</v>
      </c>
      <c r="AF194" s="11">
        <f t="shared" si="254"/>
        <v>179</v>
      </c>
      <c r="AG194" s="11">
        <f t="shared" si="254"/>
        <v>0</v>
      </c>
      <c r="AH194" s="11">
        <f t="shared" si="254"/>
        <v>1615.249</v>
      </c>
      <c r="AI194" s="12" t="s">
        <v>1138</v>
      </c>
    </row>
    <row r="195" s="9" customFormat="1" ht="16" customHeight="1" spans="1:35">
      <c r="A195" s="40">
        <f t="shared" si="179"/>
        <v>192</v>
      </c>
      <c r="B195" s="41" t="s">
        <v>1306</v>
      </c>
      <c r="C195" s="42" t="s">
        <v>558</v>
      </c>
      <c r="D195" s="41" t="s">
        <v>559</v>
      </c>
      <c r="E195" s="41">
        <v>3245.4</v>
      </c>
      <c r="F195" s="41">
        <f>VLOOKUP(C195,'[1]9月'!$B:$Q,16,0)</f>
        <v>3245.4</v>
      </c>
      <c r="G195" s="44">
        <v>5664.75</v>
      </c>
      <c r="H195" s="41">
        <v>3245.4</v>
      </c>
      <c r="I195" s="44">
        <v>1790</v>
      </c>
      <c r="J195" s="44"/>
      <c r="K195" s="52">
        <f t="shared" si="180"/>
        <v>58.4172</v>
      </c>
      <c r="L195" s="53">
        <f t="shared" si="181"/>
        <v>519.264</v>
      </c>
      <c r="M195" s="44">
        <f t="shared" si="182"/>
        <v>453.18</v>
      </c>
      <c r="N195" s="41">
        <f t="shared" si="183"/>
        <v>22.7178</v>
      </c>
      <c r="O195" s="44">
        <f t="shared" si="184"/>
        <v>89.5</v>
      </c>
      <c r="P195" s="44">
        <f t="shared" si="185"/>
        <v>0</v>
      </c>
      <c r="Q195" s="44">
        <f t="shared" si="186"/>
        <v>1143.079</v>
      </c>
      <c r="R195" s="41">
        <f t="shared" si="187"/>
        <v>0</v>
      </c>
      <c r="S195" s="41">
        <f t="shared" si="188"/>
        <v>259.63</v>
      </c>
      <c r="T195" s="44">
        <f t="shared" si="189"/>
        <v>113.3</v>
      </c>
      <c r="U195" s="41">
        <f t="shared" si="190"/>
        <v>9.74</v>
      </c>
      <c r="V195" s="44">
        <f t="shared" si="191"/>
        <v>89.5</v>
      </c>
      <c r="W195" s="44">
        <f t="shared" si="192"/>
        <v>0</v>
      </c>
      <c r="X195" s="41">
        <f t="shared" si="193"/>
        <v>472.17</v>
      </c>
      <c r="Y195" s="41">
        <f t="shared" si="194"/>
        <v>1615.249</v>
      </c>
      <c r="Z195" s="41"/>
      <c r="AA195" s="12" t="s">
        <v>24</v>
      </c>
      <c r="AB195" s="11">
        <f t="shared" ref="AB195:AH195" si="255">K195+R195</f>
        <v>58.4172</v>
      </c>
      <c r="AC195" s="11">
        <f t="shared" si="255"/>
        <v>778.894</v>
      </c>
      <c r="AD195" s="11">
        <f t="shared" si="255"/>
        <v>566.48</v>
      </c>
      <c r="AE195" s="11">
        <f t="shared" si="255"/>
        <v>32.4578</v>
      </c>
      <c r="AF195" s="11">
        <f t="shared" si="255"/>
        <v>179</v>
      </c>
      <c r="AG195" s="11">
        <f t="shared" si="255"/>
        <v>0</v>
      </c>
      <c r="AH195" s="11">
        <f t="shared" si="255"/>
        <v>1615.249</v>
      </c>
      <c r="AI195" s="12" t="s">
        <v>1138</v>
      </c>
    </row>
    <row r="196" s="9" customFormat="1" ht="16" customHeight="1" spans="1:35">
      <c r="A196" s="40">
        <f t="shared" si="179"/>
        <v>193</v>
      </c>
      <c r="B196" s="41" t="s">
        <v>1306</v>
      </c>
      <c r="C196" s="42" t="s">
        <v>560</v>
      </c>
      <c r="D196" s="41" t="s">
        <v>561</v>
      </c>
      <c r="E196" s="41">
        <v>3245.4</v>
      </c>
      <c r="F196" s="41">
        <f>VLOOKUP(C196,'[1]9月'!$B:$Q,16,0)</f>
        <v>3245.4</v>
      </c>
      <c r="G196" s="44">
        <v>5664.75</v>
      </c>
      <c r="H196" s="41">
        <v>3245.4</v>
      </c>
      <c r="I196" s="44">
        <v>4180</v>
      </c>
      <c r="J196" s="44"/>
      <c r="K196" s="52">
        <f t="shared" si="180"/>
        <v>58.4172</v>
      </c>
      <c r="L196" s="53">
        <f t="shared" si="181"/>
        <v>519.264</v>
      </c>
      <c r="M196" s="44">
        <f t="shared" si="182"/>
        <v>453.18</v>
      </c>
      <c r="N196" s="41">
        <f t="shared" si="183"/>
        <v>22.7178</v>
      </c>
      <c r="O196" s="44">
        <f t="shared" si="184"/>
        <v>209</v>
      </c>
      <c r="P196" s="44">
        <f t="shared" si="185"/>
        <v>0</v>
      </c>
      <c r="Q196" s="44">
        <f t="shared" si="186"/>
        <v>1262.579</v>
      </c>
      <c r="R196" s="41">
        <f t="shared" si="187"/>
        <v>0</v>
      </c>
      <c r="S196" s="41">
        <f t="shared" si="188"/>
        <v>259.63</v>
      </c>
      <c r="T196" s="44">
        <f t="shared" si="189"/>
        <v>113.3</v>
      </c>
      <c r="U196" s="41">
        <f t="shared" si="190"/>
        <v>9.74</v>
      </c>
      <c r="V196" s="44">
        <f t="shared" si="191"/>
        <v>209</v>
      </c>
      <c r="W196" s="44">
        <f t="shared" si="192"/>
        <v>0</v>
      </c>
      <c r="X196" s="41">
        <f t="shared" si="193"/>
        <v>591.67</v>
      </c>
      <c r="Y196" s="41">
        <f t="shared" si="194"/>
        <v>1854.249</v>
      </c>
      <c r="Z196" s="41"/>
      <c r="AA196" s="12" t="s">
        <v>24</v>
      </c>
      <c r="AB196" s="11">
        <f t="shared" ref="AB196:AH196" si="256">K196+R196</f>
        <v>58.4172</v>
      </c>
      <c r="AC196" s="11">
        <f t="shared" si="256"/>
        <v>778.894</v>
      </c>
      <c r="AD196" s="11">
        <f t="shared" si="256"/>
        <v>566.48</v>
      </c>
      <c r="AE196" s="11">
        <f t="shared" si="256"/>
        <v>32.4578</v>
      </c>
      <c r="AF196" s="11">
        <f t="shared" si="256"/>
        <v>418</v>
      </c>
      <c r="AG196" s="11">
        <f t="shared" si="256"/>
        <v>0</v>
      </c>
      <c r="AH196" s="11">
        <f t="shared" si="256"/>
        <v>1854.249</v>
      </c>
      <c r="AI196" s="12" t="s">
        <v>1138</v>
      </c>
    </row>
    <row r="197" s="9" customFormat="1" ht="16" customHeight="1" spans="1:35">
      <c r="A197" s="40">
        <f t="shared" si="179"/>
        <v>194</v>
      </c>
      <c r="B197" s="41" t="s">
        <v>1306</v>
      </c>
      <c r="C197" s="42" t="s">
        <v>562</v>
      </c>
      <c r="D197" s="41" t="s">
        <v>563</v>
      </c>
      <c r="E197" s="41">
        <v>3245.4</v>
      </c>
      <c r="F197" s="41">
        <f>VLOOKUP(C197,'[1]9月'!$B:$Q,16,0)</f>
        <v>3245.4</v>
      </c>
      <c r="G197" s="44">
        <v>5664.75</v>
      </c>
      <c r="H197" s="41">
        <v>3245.4</v>
      </c>
      <c r="I197" s="44">
        <v>4180</v>
      </c>
      <c r="J197" s="44"/>
      <c r="K197" s="52">
        <f t="shared" si="180"/>
        <v>58.4172</v>
      </c>
      <c r="L197" s="53">
        <f t="shared" si="181"/>
        <v>519.264</v>
      </c>
      <c r="M197" s="44">
        <f t="shared" si="182"/>
        <v>453.18</v>
      </c>
      <c r="N197" s="41">
        <f t="shared" si="183"/>
        <v>22.7178</v>
      </c>
      <c r="O197" s="44">
        <f t="shared" si="184"/>
        <v>209</v>
      </c>
      <c r="P197" s="44">
        <f t="shared" si="185"/>
        <v>0</v>
      </c>
      <c r="Q197" s="44">
        <f t="shared" si="186"/>
        <v>1262.579</v>
      </c>
      <c r="R197" s="41">
        <f t="shared" si="187"/>
        <v>0</v>
      </c>
      <c r="S197" s="41">
        <f t="shared" si="188"/>
        <v>259.63</v>
      </c>
      <c r="T197" s="44">
        <f t="shared" si="189"/>
        <v>113.3</v>
      </c>
      <c r="U197" s="41">
        <f t="shared" si="190"/>
        <v>9.74</v>
      </c>
      <c r="V197" s="44">
        <f t="shared" si="191"/>
        <v>209</v>
      </c>
      <c r="W197" s="44">
        <f t="shared" si="192"/>
        <v>0</v>
      </c>
      <c r="X197" s="41">
        <f t="shared" si="193"/>
        <v>591.67</v>
      </c>
      <c r="Y197" s="41">
        <f t="shared" si="194"/>
        <v>1854.249</v>
      </c>
      <c r="Z197" s="41"/>
      <c r="AA197" s="12" t="s">
        <v>24</v>
      </c>
      <c r="AB197" s="11">
        <f t="shared" ref="AB197:AH197" si="257">K197+R197</f>
        <v>58.4172</v>
      </c>
      <c r="AC197" s="11">
        <f t="shared" si="257"/>
        <v>778.894</v>
      </c>
      <c r="AD197" s="11">
        <f t="shared" si="257"/>
        <v>566.48</v>
      </c>
      <c r="AE197" s="11">
        <f t="shared" si="257"/>
        <v>32.4578</v>
      </c>
      <c r="AF197" s="11">
        <f t="shared" si="257"/>
        <v>418</v>
      </c>
      <c r="AG197" s="11">
        <f t="shared" si="257"/>
        <v>0</v>
      </c>
      <c r="AH197" s="11">
        <f t="shared" si="257"/>
        <v>1854.249</v>
      </c>
      <c r="AI197" s="12" t="s">
        <v>1138</v>
      </c>
    </row>
    <row r="198" s="9" customFormat="1" ht="16" customHeight="1" spans="1:35">
      <c r="A198" s="40">
        <f t="shared" si="179"/>
        <v>195</v>
      </c>
      <c r="B198" s="41" t="s">
        <v>1306</v>
      </c>
      <c r="C198" s="42" t="s">
        <v>564</v>
      </c>
      <c r="D198" s="41" t="s">
        <v>565</v>
      </c>
      <c r="E198" s="41">
        <v>3245.4</v>
      </c>
      <c r="F198" s="41">
        <f>VLOOKUP(C198,'[1]9月'!$B:$Q,16,0)</f>
        <v>3245.4</v>
      </c>
      <c r="G198" s="44">
        <v>5664.75</v>
      </c>
      <c r="H198" s="41">
        <v>3245.4</v>
      </c>
      <c r="I198" s="44">
        <v>4180</v>
      </c>
      <c r="J198" s="44"/>
      <c r="K198" s="52">
        <f t="shared" si="180"/>
        <v>58.4172</v>
      </c>
      <c r="L198" s="53">
        <f t="shared" si="181"/>
        <v>519.264</v>
      </c>
      <c r="M198" s="44">
        <f t="shared" si="182"/>
        <v>453.18</v>
      </c>
      <c r="N198" s="41">
        <f t="shared" si="183"/>
        <v>22.7178</v>
      </c>
      <c r="O198" s="44">
        <f t="shared" si="184"/>
        <v>209</v>
      </c>
      <c r="P198" s="44">
        <f t="shared" si="185"/>
        <v>0</v>
      </c>
      <c r="Q198" s="44">
        <f t="shared" si="186"/>
        <v>1262.579</v>
      </c>
      <c r="R198" s="41">
        <f t="shared" si="187"/>
        <v>0</v>
      </c>
      <c r="S198" s="41">
        <f t="shared" si="188"/>
        <v>259.63</v>
      </c>
      <c r="T198" s="44">
        <f t="shared" si="189"/>
        <v>113.3</v>
      </c>
      <c r="U198" s="41">
        <f t="shared" si="190"/>
        <v>9.74</v>
      </c>
      <c r="V198" s="44">
        <f t="shared" si="191"/>
        <v>209</v>
      </c>
      <c r="W198" s="44">
        <f t="shared" si="192"/>
        <v>0</v>
      </c>
      <c r="X198" s="41">
        <f t="shared" si="193"/>
        <v>591.67</v>
      </c>
      <c r="Y198" s="41">
        <f t="shared" si="194"/>
        <v>1854.249</v>
      </c>
      <c r="Z198" s="41"/>
      <c r="AA198" s="12" t="s">
        <v>24</v>
      </c>
      <c r="AB198" s="11">
        <f t="shared" ref="AB198:AH198" si="258">K198+R198</f>
        <v>58.4172</v>
      </c>
      <c r="AC198" s="11">
        <f t="shared" si="258"/>
        <v>778.894</v>
      </c>
      <c r="AD198" s="11">
        <f t="shared" si="258"/>
        <v>566.48</v>
      </c>
      <c r="AE198" s="11">
        <f t="shared" si="258"/>
        <v>32.4578</v>
      </c>
      <c r="AF198" s="11">
        <f t="shared" si="258"/>
        <v>418</v>
      </c>
      <c r="AG198" s="11">
        <f t="shared" si="258"/>
        <v>0</v>
      </c>
      <c r="AH198" s="11">
        <f t="shared" si="258"/>
        <v>1854.249</v>
      </c>
      <c r="AI198" s="12" t="s">
        <v>1138</v>
      </c>
    </row>
    <row r="199" s="9" customFormat="1" ht="16" customHeight="1" spans="1:35">
      <c r="A199" s="40">
        <f t="shared" ref="A199:A217" si="259">ROW()-3</f>
        <v>196</v>
      </c>
      <c r="B199" s="41" t="s">
        <v>173</v>
      </c>
      <c r="C199" s="42" t="s">
        <v>566</v>
      </c>
      <c r="D199" s="41" t="s">
        <v>567</v>
      </c>
      <c r="E199" s="41">
        <v>3245.4</v>
      </c>
      <c r="F199" s="41">
        <f>VLOOKUP(C199,'[1]9月'!$B:$Q,16,0)</f>
        <v>3245.4</v>
      </c>
      <c r="G199" s="44">
        <v>5664.75</v>
      </c>
      <c r="H199" s="41">
        <v>3245.4</v>
      </c>
      <c r="I199" s="44">
        <v>4180</v>
      </c>
      <c r="J199" s="44"/>
      <c r="K199" s="52">
        <f t="shared" ref="K199:K217" si="260">E199*0.018</f>
        <v>58.4172</v>
      </c>
      <c r="L199" s="53">
        <f t="shared" ref="L199:L217" si="261">F199*0.16</f>
        <v>519.264</v>
      </c>
      <c r="M199" s="44">
        <f t="shared" ref="M199:M217" si="262">ROUND(G199*0.08,2)</f>
        <v>453.18</v>
      </c>
      <c r="N199" s="41">
        <f t="shared" ref="N199:N217" si="263">H199*0.007</f>
        <v>22.7178</v>
      </c>
      <c r="O199" s="44">
        <f t="shared" ref="O199:O217" si="264">I199*5%</f>
        <v>209</v>
      </c>
      <c r="P199" s="44">
        <f t="shared" ref="P199:P217" si="265">J199*50%</f>
        <v>0</v>
      </c>
      <c r="Q199" s="44">
        <f t="shared" ref="Q199:Q217" si="266">SUM(K199:P199)</f>
        <v>1262.579</v>
      </c>
      <c r="R199" s="41">
        <f t="shared" ref="R199:R217" si="267">E199*0</f>
        <v>0</v>
      </c>
      <c r="S199" s="41">
        <f t="shared" ref="S199:S217" si="268">ROUND(F199*0.08,2)</f>
        <v>259.63</v>
      </c>
      <c r="T199" s="44">
        <f t="shared" ref="T199:T217" si="269">ROUND(G199*0.02,2)</f>
        <v>113.3</v>
      </c>
      <c r="U199" s="41">
        <f t="shared" ref="U199:U217" si="270">ROUND(H199*0.003,2)</f>
        <v>9.74</v>
      </c>
      <c r="V199" s="44">
        <f t="shared" ref="V199:V217" si="271">I199*5%</f>
        <v>209</v>
      </c>
      <c r="W199" s="44">
        <f t="shared" ref="W199:W217" si="272">J199*50%</f>
        <v>0</v>
      </c>
      <c r="X199" s="41">
        <f t="shared" ref="X199:X217" si="273">SUM(R199:W199)</f>
        <v>591.67</v>
      </c>
      <c r="Y199" s="41">
        <f t="shared" ref="Y199:Y217" si="274">Q199+X199</f>
        <v>1854.249</v>
      </c>
      <c r="Z199" s="41"/>
      <c r="AA199" s="12" t="s">
        <v>25</v>
      </c>
      <c r="AB199" s="11">
        <f t="shared" ref="AB199:AH199" si="275">K199+R199</f>
        <v>58.4172</v>
      </c>
      <c r="AC199" s="11">
        <f t="shared" si="275"/>
        <v>778.894</v>
      </c>
      <c r="AD199" s="11">
        <f t="shared" si="275"/>
        <v>566.48</v>
      </c>
      <c r="AE199" s="11">
        <f t="shared" si="275"/>
        <v>32.4578</v>
      </c>
      <c r="AF199" s="11">
        <f t="shared" si="275"/>
        <v>418</v>
      </c>
      <c r="AG199" s="11">
        <f t="shared" si="275"/>
        <v>0</v>
      </c>
      <c r="AH199" s="11">
        <f t="shared" si="275"/>
        <v>1854.249</v>
      </c>
      <c r="AI199" s="12" t="s">
        <v>1137</v>
      </c>
    </row>
    <row r="200" s="9" customFormat="1" ht="16" customHeight="1" spans="1:35">
      <c r="A200" s="40">
        <f t="shared" si="259"/>
        <v>197</v>
      </c>
      <c r="B200" s="41" t="s">
        <v>1306</v>
      </c>
      <c r="C200" s="42" t="s">
        <v>568</v>
      </c>
      <c r="D200" s="41" t="s">
        <v>569</v>
      </c>
      <c r="E200" s="41">
        <v>3245.4</v>
      </c>
      <c r="F200" s="41">
        <f>VLOOKUP(C200,'[1]9月'!$B:$Q,16,0)</f>
        <v>3245.4</v>
      </c>
      <c r="G200" s="44">
        <v>5664.75</v>
      </c>
      <c r="H200" s="41">
        <v>3245.4</v>
      </c>
      <c r="I200" s="44">
        <v>4180</v>
      </c>
      <c r="J200" s="44"/>
      <c r="K200" s="52">
        <f t="shared" si="260"/>
        <v>58.4172</v>
      </c>
      <c r="L200" s="53">
        <f t="shared" si="261"/>
        <v>519.264</v>
      </c>
      <c r="M200" s="44">
        <f t="shared" si="262"/>
        <v>453.18</v>
      </c>
      <c r="N200" s="41">
        <f t="shared" si="263"/>
        <v>22.7178</v>
      </c>
      <c r="O200" s="44">
        <f t="shared" si="264"/>
        <v>209</v>
      </c>
      <c r="P200" s="44">
        <f t="shared" si="265"/>
        <v>0</v>
      </c>
      <c r="Q200" s="44">
        <f t="shared" si="266"/>
        <v>1262.579</v>
      </c>
      <c r="R200" s="41">
        <f t="shared" si="267"/>
        <v>0</v>
      </c>
      <c r="S200" s="41">
        <f t="shared" si="268"/>
        <v>259.63</v>
      </c>
      <c r="T200" s="44">
        <f t="shared" si="269"/>
        <v>113.3</v>
      </c>
      <c r="U200" s="41">
        <f t="shared" si="270"/>
        <v>9.74</v>
      </c>
      <c r="V200" s="44">
        <f t="shared" si="271"/>
        <v>209</v>
      </c>
      <c r="W200" s="44">
        <f t="shared" si="272"/>
        <v>0</v>
      </c>
      <c r="X200" s="41">
        <f t="shared" si="273"/>
        <v>591.67</v>
      </c>
      <c r="Y200" s="41">
        <f t="shared" si="274"/>
        <v>1854.249</v>
      </c>
      <c r="Z200" s="41"/>
      <c r="AA200" s="12" t="s">
        <v>24</v>
      </c>
      <c r="AB200" s="11">
        <f t="shared" ref="AB200:AH200" si="276">K200+R200</f>
        <v>58.4172</v>
      </c>
      <c r="AC200" s="11">
        <f t="shared" si="276"/>
        <v>778.894</v>
      </c>
      <c r="AD200" s="11">
        <f t="shared" si="276"/>
        <v>566.48</v>
      </c>
      <c r="AE200" s="11">
        <f t="shared" si="276"/>
        <v>32.4578</v>
      </c>
      <c r="AF200" s="11">
        <f t="shared" si="276"/>
        <v>418</v>
      </c>
      <c r="AG200" s="11">
        <f t="shared" si="276"/>
        <v>0</v>
      </c>
      <c r="AH200" s="11">
        <f t="shared" si="276"/>
        <v>1854.249</v>
      </c>
      <c r="AI200" s="12" t="s">
        <v>1138</v>
      </c>
    </row>
    <row r="201" s="9" customFormat="1" ht="16" customHeight="1" spans="1:35">
      <c r="A201" s="40">
        <f t="shared" si="259"/>
        <v>198</v>
      </c>
      <c r="B201" s="41" t="s">
        <v>1306</v>
      </c>
      <c r="C201" s="42" t="s">
        <v>570</v>
      </c>
      <c r="D201" s="41" t="s">
        <v>571</v>
      </c>
      <c r="E201" s="41">
        <v>3245.4</v>
      </c>
      <c r="F201" s="41">
        <f>VLOOKUP(C201,'[1]9月'!$B:$Q,16,0)</f>
        <v>3245.4</v>
      </c>
      <c r="G201" s="44">
        <v>5664.75</v>
      </c>
      <c r="H201" s="41">
        <v>3245.4</v>
      </c>
      <c r="I201" s="44">
        <v>4180</v>
      </c>
      <c r="J201" s="44"/>
      <c r="K201" s="52">
        <f t="shared" si="260"/>
        <v>58.4172</v>
      </c>
      <c r="L201" s="53">
        <f t="shared" si="261"/>
        <v>519.264</v>
      </c>
      <c r="M201" s="44">
        <f t="shared" si="262"/>
        <v>453.18</v>
      </c>
      <c r="N201" s="41">
        <f t="shared" si="263"/>
        <v>22.7178</v>
      </c>
      <c r="O201" s="44">
        <f t="shared" si="264"/>
        <v>209</v>
      </c>
      <c r="P201" s="44">
        <f t="shared" si="265"/>
        <v>0</v>
      </c>
      <c r="Q201" s="44">
        <f t="shared" si="266"/>
        <v>1262.579</v>
      </c>
      <c r="R201" s="41">
        <f t="shared" si="267"/>
        <v>0</v>
      </c>
      <c r="S201" s="41">
        <f t="shared" si="268"/>
        <v>259.63</v>
      </c>
      <c r="T201" s="44">
        <f t="shared" si="269"/>
        <v>113.3</v>
      </c>
      <c r="U201" s="41">
        <f t="shared" si="270"/>
        <v>9.74</v>
      </c>
      <c r="V201" s="44">
        <f t="shared" si="271"/>
        <v>209</v>
      </c>
      <c r="W201" s="44">
        <f t="shared" si="272"/>
        <v>0</v>
      </c>
      <c r="X201" s="41">
        <f t="shared" si="273"/>
        <v>591.67</v>
      </c>
      <c r="Y201" s="41">
        <f t="shared" si="274"/>
        <v>1854.249</v>
      </c>
      <c r="Z201" s="41"/>
      <c r="AA201" s="12" t="s">
        <v>24</v>
      </c>
      <c r="AB201" s="11">
        <f t="shared" ref="AB201:AH201" si="277">K201+R201</f>
        <v>58.4172</v>
      </c>
      <c r="AC201" s="11">
        <f t="shared" si="277"/>
        <v>778.894</v>
      </c>
      <c r="AD201" s="11">
        <f t="shared" si="277"/>
        <v>566.48</v>
      </c>
      <c r="AE201" s="11">
        <f t="shared" si="277"/>
        <v>32.4578</v>
      </c>
      <c r="AF201" s="11">
        <f t="shared" si="277"/>
        <v>418</v>
      </c>
      <c r="AG201" s="11">
        <f t="shared" si="277"/>
        <v>0</v>
      </c>
      <c r="AH201" s="11">
        <f t="shared" si="277"/>
        <v>1854.249</v>
      </c>
      <c r="AI201" s="12" t="s">
        <v>1138</v>
      </c>
    </row>
    <row r="202" s="9" customFormat="1" ht="16" customHeight="1" spans="1:35">
      <c r="A202" s="40">
        <f t="shared" si="259"/>
        <v>199</v>
      </c>
      <c r="B202" s="41" t="s">
        <v>1306</v>
      </c>
      <c r="C202" s="42" t="s">
        <v>572</v>
      </c>
      <c r="D202" s="41" t="s">
        <v>573</v>
      </c>
      <c r="E202" s="41">
        <v>3245.4</v>
      </c>
      <c r="F202" s="41">
        <f>VLOOKUP(C202,'[1]9月'!$B:$Q,16,0)</f>
        <v>3245.4</v>
      </c>
      <c r="G202" s="44">
        <v>5664.75</v>
      </c>
      <c r="H202" s="41">
        <v>3245.4</v>
      </c>
      <c r="I202" s="44">
        <v>1790</v>
      </c>
      <c r="J202" s="44"/>
      <c r="K202" s="52">
        <f t="shared" si="260"/>
        <v>58.4172</v>
      </c>
      <c r="L202" s="53">
        <f t="shared" si="261"/>
        <v>519.264</v>
      </c>
      <c r="M202" s="44">
        <f t="shared" si="262"/>
        <v>453.18</v>
      </c>
      <c r="N202" s="41">
        <f t="shared" si="263"/>
        <v>22.7178</v>
      </c>
      <c r="O202" s="44">
        <f t="shared" si="264"/>
        <v>89.5</v>
      </c>
      <c r="P202" s="44">
        <f t="shared" si="265"/>
        <v>0</v>
      </c>
      <c r="Q202" s="44">
        <f t="shared" si="266"/>
        <v>1143.079</v>
      </c>
      <c r="R202" s="41">
        <f t="shared" si="267"/>
        <v>0</v>
      </c>
      <c r="S202" s="41">
        <f t="shared" si="268"/>
        <v>259.63</v>
      </c>
      <c r="T202" s="44">
        <f t="shared" si="269"/>
        <v>113.3</v>
      </c>
      <c r="U202" s="41">
        <f t="shared" si="270"/>
        <v>9.74</v>
      </c>
      <c r="V202" s="44">
        <f t="shared" si="271"/>
        <v>89.5</v>
      </c>
      <c r="W202" s="44">
        <f t="shared" si="272"/>
        <v>0</v>
      </c>
      <c r="X202" s="41">
        <f t="shared" si="273"/>
        <v>472.17</v>
      </c>
      <c r="Y202" s="41">
        <f t="shared" si="274"/>
        <v>1615.249</v>
      </c>
      <c r="Z202" s="41"/>
      <c r="AA202" s="12" t="s">
        <v>24</v>
      </c>
      <c r="AB202" s="11">
        <f t="shared" ref="AB202:AH202" si="278">K202+R202</f>
        <v>58.4172</v>
      </c>
      <c r="AC202" s="11">
        <f t="shared" si="278"/>
        <v>778.894</v>
      </c>
      <c r="AD202" s="11">
        <f t="shared" si="278"/>
        <v>566.48</v>
      </c>
      <c r="AE202" s="11">
        <f t="shared" si="278"/>
        <v>32.4578</v>
      </c>
      <c r="AF202" s="11">
        <f t="shared" si="278"/>
        <v>179</v>
      </c>
      <c r="AG202" s="11">
        <f t="shared" si="278"/>
        <v>0</v>
      </c>
      <c r="AH202" s="11">
        <f t="shared" si="278"/>
        <v>1615.249</v>
      </c>
      <c r="AI202" s="12" t="s">
        <v>1138</v>
      </c>
    </row>
    <row r="203" s="9" customFormat="1" ht="16" customHeight="1" spans="1:35">
      <c r="A203" s="40">
        <f t="shared" si="259"/>
        <v>200</v>
      </c>
      <c r="B203" s="41" t="s">
        <v>167</v>
      </c>
      <c r="C203" s="42" t="s">
        <v>574</v>
      </c>
      <c r="D203" s="41" t="s">
        <v>575</v>
      </c>
      <c r="E203" s="41">
        <v>3245.4</v>
      </c>
      <c r="F203" s="41">
        <f>VLOOKUP(C203,'[1]9月'!$B:$Q,16,0)</f>
        <v>3245.4</v>
      </c>
      <c r="G203" s="44">
        <v>5664.75</v>
      </c>
      <c r="H203" s="41">
        <v>3245.4</v>
      </c>
      <c r="I203" s="44">
        <v>1790</v>
      </c>
      <c r="J203" s="44"/>
      <c r="K203" s="52">
        <f t="shared" si="260"/>
        <v>58.4172</v>
      </c>
      <c r="L203" s="53">
        <f t="shared" si="261"/>
        <v>519.264</v>
      </c>
      <c r="M203" s="44">
        <f t="shared" si="262"/>
        <v>453.18</v>
      </c>
      <c r="N203" s="41">
        <f t="shared" si="263"/>
        <v>22.7178</v>
      </c>
      <c r="O203" s="44">
        <f t="shared" si="264"/>
        <v>89.5</v>
      </c>
      <c r="P203" s="44">
        <f t="shared" si="265"/>
        <v>0</v>
      </c>
      <c r="Q203" s="44">
        <f t="shared" si="266"/>
        <v>1143.079</v>
      </c>
      <c r="R203" s="41">
        <f t="shared" si="267"/>
        <v>0</v>
      </c>
      <c r="S203" s="41">
        <f t="shared" si="268"/>
        <v>259.63</v>
      </c>
      <c r="T203" s="44">
        <f t="shared" si="269"/>
        <v>113.3</v>
      </c>
      <c r="U203" s="41">
        <f t="shared" si="270"/>
        <v>9.74</v>
      </c>
      <c r="V203" s="44">
        <f t="shared" si="271"/>
        <v>89.5</v>
      </c>
      <c r="W203" s="44">
        <f t="shared" si="272"/>
        <v>0</v>
      </c>
      <c r="X203" s="41">
        <f t="shared" si="273"/>
        <v>472.17</v>
      </c>
      <c r="Y203" s="41">
        <f t="shared" si="274"/>
        <v>1615.249</v>
      </c>
      <c r="Z203" s="41"/>
      <c r="AA203" s="12" t="s">
        <v>24</v>
      </c>
      <c r="AB203" s="11">
        <f t="shared" ref="AB203:AH203" si="279">K203+R203</f>
        <v>58.4172</v>
      </c>
      <c r="AC203" s="11">
        <f t="shared" si="279"/>
        <v>778.894</v>
      </c>
      <c r="AD203" s="11">
        <f t="shared" si="279"/>
        <v>566.48</v>
      </c>
      <c r="AE203" s="11">
        <f t="shared" si="279"/>
        <v>32.4578</v>
      </c>
      <c r="AF203" s="11">
        <f t="shared" si="279"/>
        <v>179</v>
      </c>
      <c r="AG203" s="11">
        <f t="shared" si="279"/>
        <v>0</v>
      </c>
      <c r="AH203" s="11">
        <f t="shared" si="279"/>
        <v>1615.249</v>
      </c>
      <c r="AI203" s="12" t="s">
        <v>1138</v>
      </c>
    </row>
    <row r="204" s="9" customFormat="1" ht="16" customHeight="1" spans="1:35">
      <c r="A204" s="40">
        <f t="shared" si="259"/>
        <v>201</v>
      </c>
      <c r="B204" s="41" t="s">
        <v>1306</v>
      </c>
      <c r="C204" s="42" t="s">
        <v>576</v>
      </c>
      <c r="D204" s="341" t="s">
        <v>577</v>
      </c>
      <c r="E204" s="41">
        <v>3245.4</v>
      </c>
      <c r="F204" s="41">
        <f>VLOOKUP(C204,'[1]9月'!$B:$Q,16,0)</f>
        <v>3245.4</v>
      </c>
      <c r="G204" s="44">
        <v>5664.75</v>
      </c>
      <c r="H204" s="41">
        <v>3245.4</v>
      </c>
      <c r="I204" s="44">
        <v>1790</v>
      </c>
      <c r="J204" s="44"/>
      <c r="K204" s="52">
        <f t="shared" si="260"/>
        <v>58.4172</v>
      </c>
      <c r="L204" s="53">
        <f t="shared" si="261"/>
        <v>519.264</v>
      </c>
      <c r="M204" s="44">
        <f t="shared" si="262"/>
        <v>453.18</v>
      </c>
      <c r="N204" s="41">
        <f t="shared" si="263"/>
        <v>22.7178</v>
      </c>
      <c r="O204" s="44">
        <f t="shared" si="264"/>
        <v>89.5</v>
      </c>
      <c r="P204" s="44">
        <f t="shared" si="265"/>
        <v>0</v>
      </c>
      <c r="Q204" s="44">
        <f t="shared" si="266"/>
        <v>1143.079</v>
      </c>
      <c r="R204" s="41">
        <f t="shared" si="267"/>
        <v>0</v>
      </c>
      <c r="S204" s="41">
        <f t="shared" si="268"/>
        <v>259.63</v>
      </c>
      <c r="T204" s="44">
        <f t="shared" si="269"/>
        <v>113.3</v>
      </c>
      <c r="U204" s="41">
        <f t="shared" si="270"/>
        <v>9.74</v>
      </c>
      <c r="V204" s="44">
        <f t="shared" si="271"/>
        <v>89.5</v>
      </c>
      <c r="W204" s="44">
        <f t="shared" si="272"/>
        <v>0</v>
      </c>
      <c r="X204" s="41">
        <f t="shared" si="273"/>
        <v>472.17</v>
      </c>
      <c r="Y204" s="41">
        <f t="shared" si="274"/>
        <v>1615.249</v>
      </c>
      <c r="Z204" s="41"/>
      <c r="AA204" s="12" t="s">
        <v>24</v>
      </c>
      <c r="AB204" s="11">
        <f t="shared" ref="AB204:AH204" si="280">K204+R204</f>
        <v>58.4172</v>
      </c>
      <c r="AC204" s="11">
        <f t="shared" si="280"/>
        <v>778.894</v>
      </c>
      <c r="AD204" s="11">
        <f t="shared" si="280"/>
        <v>566.48</v>
      </c>
      <c r="AE204" s="11">
        <f t="shared" si="280"/>
        <v>32.4578</v>
      </c>
      <c r="AF204" s="11">
        <f t="shared" si="280"/>
        <v>179</v>
      </c>
      <c r="AG204" s="11">
        <f t="shared" si="280"/>
        <v>0</v>
      </c>
      <c r="AH204" s="11">
        <f t="shared" si="280"/>
        <v>1615.249</v>
      </c>
      <c r="AI204" s="12" t="s">
        <v>1138</v>
      </c>
    </row>
    <row r="205" s="9" customFormat="1" ht="16" customHeight="1" spans="1:35">
      <c r="A205" s="40">
        <f t="shared" si="259"/>
        <v>202</v>
      </c>
      <c r="B205" s="41" t="s">
        <v>1306</v>
      </c>
      <c r="C205" s="42" t="s">
        <v>580</v>
      </c>
      <c r="D205" s="41" t="s">
        <v>581</v>
      </c>
      <c r="E205" s="41">
        <v>3245.4</v>
      </c>
      <c r="F205" s="41">
        <f>VLOOKUP(C205,'[1]9月'!$B:$Q,16,0)</f>
        <v>3245.4</v>
      </c>
      <c r="G205" s="44">
        <v>5664.75</v>
      </c>
      <c r="H205" s="41">
        <v>3245.4</v>
      </c>
      <c r="I205" s="182">
        <v>3180</v>
      </c>
      <c r="J205" s="44"/>
      <c r="K205" s="52">
        <f t="shared" si="260"/>
        <v>58.4172</v>
      </c>
      <c r="L205" s="53">
        <f t="shared" si="261"/>
        <v>519.264</v>
      </c>
      <c r="M205" s="44">
        <f t="shared" si="262"/>
        <v>453.18</v>
      </c>
      <c r="N205" s="41">
        <f t="shared" si="263"/>
        <v>22.7178</v>
      </c>
      <c r="O205" s="44">
        <f t="shared" si="264"/>
        <v>159</v>
      </c>
      <c r="P205" s="44">
        <f t="shared" si="265"/>
        <v>0</v>
      </c>
      <c r="Q205" s="44">
        <f t="shared" si="266"/>
        <v>1212.579</v>
      </c>
      <c r="R205" s="41">
        <f t="shared" si="267"/>
        <v>0</v>
      </c>
      <c r="S205" s="41">
        <f t="shared" si="268"/>
        <v>259.63</v>
      </c>
      <c r="T205" s="44">
        <f t="shared" si="269"/>
        <v>113.3</v>
      </c>
      <c r="U205" s="41">
        <f t="shared" si="270"/>
        <v>9.74</v>
      </c>
      <c r="V205" s="44">
        <f t="shared" si="271"/>
        <v>159</v>
      </c>
      <c r="W205" s="44">
        <f t="shared" si="272"/>
        <v>0</v>
      </c>
      <c r="X205" s="41">
        <f t="shared" si="273"/>
        <v>541.67</v>
      </c>
      <c r="Y205" s="41">
        <f t="shared" si="274"/>
        <v>1754.249</v>
      </c>
      <c r="Z205" s="41"/>
      <c r="AA205" s="12" t="s">
        <v>24</v>
      </c>
      <c r="AB205" s="11">
        <f t="shared" ref="AB205:AH205" si="281">K205+R205</f>
        <v>58.4172</v>
      </c>
      <c r="AC205" s="11">
        <f t="shared" si="281"/>
        <v>778.894</v>
      </c>
      <c r="AD205" s="11">
        <f t="shared" si="281"/>
        <v>566.48</v>
      </c>
      <c r="AE205" s="11">
        <f t="shared" si="281"/>
        <v>32.4578</v>
      </c>
      <c r="AF205" s="11">
        <f t="shared" si="281"/>
        <v>318</v>
      </c>
      <c r="AG205" s="11">
        <f t="shared" si="281"/>
        <v>0</v>
      </c>
      <c r="AH205" s="11">
        <f t="shared" si="281"/>
        <v>1754.249</v>
      </c>
      <c r="AI205" s="12" t="s">
        <v>1138</v>
      </c>
    </row>
    <row r="206" s="9" customFormat="1" ht="16" customHeight="1" spans="1:35">
      <c r="A206" s="40">
        <f t="shared" si="259"/>
        <v>203</v>
      </c>
      <c r="B206" s="41" t="s">
        <v>1306</v>
      </c>
      <c r="C206" s="42" t="s">
        <v>586</v>
      </c>
      <c r="D206" s="345" t="s">
        <v>587</v>
      </c>
      <c r="E206" s="41">
        <v>3245.4</v>
      </c>
      <c r="F206" s="41">
        <f>VLOOKUP(C206,'[1]9月'!$B:$Q,16,0)</f>
        <v>3245.4</v>
      </c>
      <c r="G206" s="44">
        <v>5664.75</v>
      </c>
      <c r="H206" s="41">
        <v>3245.4</v>
      </c>
      <c r="I206" s="44">
        <v>1790</v>
      </c>
      <c r="J206" s="44"/>
      <c r="K206" s="52">
        <f t="shared" si="260"/>
        <v>58.4172</v>
      </c>
      <c r="L206" s="53">
        <f t="shared" si="261"/>
        <v>519.264</v>
      </c>
      <c r="M206" s="44">
        <f t="shared" si="262"/>
        <v>453.18</v>
      </c>
      <c r="N206" s="41">
        <f t="shared" si="263"/>
        <v>22.7178</v>
      </c>
      <c r="O206" s="44">
        <f t="shared" si="264"/>
        <v>89.5</v>
      </c>
      <c r="P206" s="44">
        <f t="shared" si="265"/>
        <v>0</v>
      </c>
      <c r="Q206" s="44">
        <f t="shared" si="266"/>
        <v>1143.079</v>
      </c>
      <c r="R206" s="41">
        <f t="shared" si="267"/>
        <v>0</v>
      </c>
      <c r="S206" s="41">
        <f t="shared" si="268"/>
        <v>259.63</v>
      </c>
      <c r="T206" s="44">
        <f t="shared" si="269"/>
        <v>113.3</v>
      </c>
      <c r="U206" s="41">
        <f t="shared" si="270"/>
        <v>9.74</v>
      </c>
      <c r="V206" s="44">
        <f t="shared" si="271"/>
        <v>89.5</v>
      </c>
      <c r="W206" s="44">
        <f t="shared" si="272"/>
        <v>0</v>
      </c>
      <c r="X206" s="41">
        <f t="shared" si="273"/>
        <v>472.17</v>
      </c>
      <c r="Y206" s="41">
        <f t="shared" si="274"/>
        <v>1615.249</v>
      </c>
      <c r="Z206" s="41"/>
      <c r="AA206" s="12" t="s">
        <v>24</v>
      </c>
      <c r="AB206" s="11">
        <f t="shared" ref="AB206:AH206" si="282">K206+R206</f>
        <v>58.4172</v>
      </c>
      <c r="AC206" s="11">
        <f t="shared" si="282"/>
        <v>778.894</v>
      </c>
      <c r="AD206" s="11">
        <f t="shared" si="282"/>
        <v>566.48</v>
      </c>
      <c r="AE206" s="11">
        <f t="shared" si="282"/>
        <v>32.4578</v>
      </c>
      <c r="AF206" s="11">
        <f t="shared" si="282"/>
        <v>179</v>
      </c>
      <c r="AG206" s="11">
        <f t="shared" si="282"/>
        <v>0</v>
      </c>
      <c r="AH206" s="11">
        <f t="shared" si="282"/>
        <v>1615.249</v>
      </c>
      <c r="AI206" s="12" t="s">
        <v>1138</v>
      </c>
    </row>
    <row r="207" s="9" customFormat="1" ht="16" customHeight="1" spans="1:35">
      <c r="A207" s="40">
        <f t="shared" si="259"/>
        <v>204</v>
      </c>
      <c r="B207" s="41" t="s">
        <v>1306</v>
      </c>
      <c r="C207" s="46" t="s">
        <v>590</v>
      </c>
      <c r="D207" s="47" t="s">
        <v>591</v>
      </c>
      <c r="E207" s="41">
        <v>3245.4</v>
      </c>
      <c r="F207" s="41">
        <f>VLOOKUP(C207,'[1]9月'!$B:$Q,16,0)</f>
        <v>3245.4</v>
      </c>
      <c r="G207" s="44">
        <v>5664.75</v>
      </c>
      <c r="H207" s="41">
        <v>3245.4</v>
      </c>
      <c r="I207" s="44">
        <v>0</v>
      </c>
      <c r="J207" s="44"/>
      <c r="K207" s="52">
        <f t="shared" si="260"/>
        <v>58.4172</v>
      </c>
      <c r="L207" s="53">
        <f t="shared" si="261"/>
        <v>519.264</v>
      </c>
      <c r="M207" s="44">
        <f t="shared" si="262"/>
        <v>453.18</v>
      </c>
      <c r="N207" s="41">
        <f t="shared" si="263"/>
        <v>22.7178</v>
      </c>
      <c r="O207" s="44">
        <f t="shared" si="264"/>
        <v>0</v>
      </c>
      <c r="P207" s="44">
        <f t="shared" si="265"/>
        <v>0</v>
      </c>
      <c r="Q207" s="44">
        <f t="shared" si="266"/>
        <v>1053.579</v>
      </c>
      <c r="R207" s="41">
        <f t="shared" si="267"/>
        <v>0</v>
      </c>
      <c r="S207" s="41">
        <f t="shared" si="268"/>
        <v>259.63</v>
      </c>
      <c r="T207" s="44">
        <f t="shared" si="269"/>
        <v>113.3</v>
      </c>
      <c r="U207" s="41">
        <f t="shared" si="270"/>
        <v>9.74</v>
      </c>
      <c r="V207" s="44">
        <f t="shared" si="271"/>
        <v>0</v>
      </c>
      <c r="W207" s="44">
        <f t="shared" si="272"/>
        <v>0</v>
      </c>
      <c r="X207" s="41">
        <f t="shared" si="273"/>
        <v>382.67</v>
      </c>
      <c r="Y207" s="41">
        <f t="shared" si="274"/>
        <v>1436.249</v>
      </c>
      <c r="Z207" s="41"/>
      <c r="AA207" s="12" t="s">
        <v>24</v>
      </c>
      <c r="AB207" s="11">
        <f t="shared" ref="AB207:AH207" si="283">K207+R207</f>
        <v>58.4172</v>
      </c>
      <c r="AC207" s="11">
        <f t="shared" si="283"/>
        <v>778.894</v>
      </c>
      <c r="AD207" s="11">
        <f t="shared" si="283"/>
        <v>566.48</v>
      </c>
      <c r="AE207" s="11">
        <f t="shared" si="283"/>
        <v>32.4578</v>
      </c>
      <c r="AF207" s="11">
        <f t="shared" si="283"/>
        <v>0</v>
      </c>
      <c r="AG207" s="11">
        <f t="shared" si="283"/>
        <v>0</v>
      </c>
      <c r="AH207" s="11">
        <f t="shared" si="283"/>
        <v>1436.249</v>
      </c>
      <c r="AI207" s="12" t="s">
        <v>1138</v>
      </c>
    </row>
    <row r="208" s="9" customFormat="1" ht="16" customHeight="1" spans="1:35">
      <c r="A208" s="40">
        <f t="shared" si="259"/>
        <v>205</v>
      </c>
      <c r="B208" s="41" t="s">
        <v>1306</v>
      </c>
      <c r="C208" s="46" t="s">
        <v>594</v>
      </c>
      <c r="D208" s="47" t="s">
        <v>595</v>
      </c>
      <c r="E208" s="41">
        <v>3245.4</v>
      </c>
      <c r="F208" s="41">
        <f>VLOOKUP(C208,'[1]9月'!$B:$Q,16,0)</f>
        <v>3245.4</v>
      </c>
      <c r="G208" s="44">
        <v>5664.75</v>
      </c>
      <c r="H208" s="41">
        <v>3245.4</v>
      </c>
      <c r="I208" s="44">
        <v>1790</v>
      </c>
      <c r="J208" s="44"/>
      <c r="K208" s="52">
        <f t="shared" si="260"/>
        <v>58.4172</v>
      </c>
      <c r="L208" s="53">
        <f t="shared" si="261"/>
        <v>519.264</v>
      </c>
      <c r="M208" s="44">
        <f t="shared" si="262"/>
        <v>453.18</v>
      </c>
      <c r="N208" s="41">
        <f t="shared" si="263"/>
        <v>22.7178</v>
      </c>
      <c r="O208" s="44">
        <f t="shared" si="264"/>
        <v>89.5</v>
      </c>
      <c r="P208" s="44">
        <f t="shared" si="265"/>
        <v>0</v>
      </c>
      <c r="Q208" s="44">
        <f t="shared" si="266"/>
        <v>1143.079</v>
      </c>
      <c r="R208" s="41">
        <f t="shared" si="267"/>
        <v>0</v>
      </c>
      <c r="S208" s="41">
        <f t="shared" si="268"/>
        <v>259.63</v>
      </c>
      <c r="T208" s="44">
        <f t="shared" si="269"/>
        <v>113.3</v>
      </c>
      <c r="U208" s="41">
        <f t="shared" si="270"/>
        <v>9.74</v>
      </c>
      <c r="V208" s="44">
        <f t="shared" si="271"/>
        <v>89.5</v>
      </c>
      <c r="W208" s="44">
        <f t="shared" si="272"/>
        <v>0</v>
      </c>
      <c r="X208" s="41">
        <f t="shared" si="273"/>
        <v>472.17</v>
      </c>
      <c r="Y208" s="41">
        <f t="shared" si="274"/>
        <v>1615.249</v>
      </c>
      <c r="Z208" s="41"/>
      <c r="AA208" s="12" t="s">
        <v>24</v>
      </c>
      <c r="AB208" s="11">
        <f t="shared" ref="AB208:AH208" si="284">K208+R208</f>
        <v>58.4172</v>
      </c>
      <c r="AC208" s="11">
        <f t="shared" si="284"/>
        <v>778.894</v>
      </c>
      <c r="AD208" s="11">
        <f t="shared" si="284"/>
        <v>566.48</v>
      </c>
      <c r="AE208" s="11">
        <f t="shared" si="284"/>
        <v>32.4578</v>
      </c>
      <c r="AF208" s="11">
        <f t="shared" si="284"/>
        <v>179</v>
      </c>
      <c r="AG208" s="11">
        <f t="shared" si="284"/>
        <v>0</v>
      </c>
      <c r="AH208" s="11">
        <f t="shared" si="284"/>
        <v>1615.249</v>
      </c>
      <c r="AI208" s="12" t="s">
        <v>1138</v>
      </c>
    </row>
    <row r="209" s="9" customFormat="1" ht="16" customHeight="1" spans="1:35">
      <c r="A209" s="40">
        <f t="shared" si="259"/>
        <v>206</v>
      </c>
      <c r="B209" s="41" t="s">
        <v>1306</v>
      </c>
      <c r="C209" s="46" t="s">
        <v>596</v>
      </c>
      <c r="D209" s="47" t="s">
        <v>597</v>
      </c>
      <c r="E209" s="41">
        <v>3245.4</v>
      </c>
      <c r="F209" s="41">
        <f>VLOOKUP(C209,'[1]9月'!$B:$Q,16,0)</f>
        <v>3245.4</v>
      </c>
      <c r="G209" s="44">
        <v>5664.75</v>
      </c>
      <c r="H209" s="41">
        <v>3245.4</v>
      </c>
      <c r="I209" s="44">
        <v>1790</v>
      </c>
      <c r="J209" s="44"/>
      <c r="K209" s="52">
        <f t="shared" si="260"/>
        <v>58.4172</v>
      </c>
      <c r="L209" s="53">
        <f t="shared" si="261"/>
        <v>519.264</v>
      </c>
      <c r="M209" s="44">
        <f t="shared" si="262"/>
        <v>453.18</v>
      </c>
      <c r="N209" s="41">
        <f t="shared" si="263"/>
        <v>22.7178</v>
      </c>
      <c r="O209" s="44">
        <f t="shared" si="264"/>
        <v>89.5</v>
      </c>
      <c r="P209" s="44">
        <f t="shared" si="265"/>
        <v>0</v>
      </c>
      <c r="Q209" s="44">
        <f t="shared" si="266"/>
        <v>1143.079</v>
      </c>
      <c r="R209" s="41">
        <f t="shared" si="267"/>
        <v>0</v>
      </c>
      <c r="S209" s="41">
        <f t="shared" si="268"/>
        <v>259.63</v>
      </c>
      <c r="T209" s="44">
        <f t="shared" si="269"/>
        <v>113.3</v>
      </c>
      <c r="U209" s="41">
        <f t="shared" si="270"/>
        <v>9.74</v>
      </c>
      <c r="V209" s="44">
        <f t="shared" si="271"/>
        <v>89.5</v>
      </c>
      <c r="W209" s="44">
        <f t="shared" si="272"/>
        <v>0</v>
      </c>
      <c r="X209" s="41">
        <f t="shared" si="273"/>
        <v>472.17</v>
      </c>
      <c r="Y209" s="41">
        <f t="shared" si="274"/>
        <v>1615.249</v>
      </c>
      <c r="Z209" s="41"/>
      <c r="AA209" s="12" t="s">
        <v>24</v>
      </c>
      <c r="AB209" s="11">
        <f t="shared" ref="AB209:AH209" si="285">K209+R209</f>
        <v>58.4172</v>
      </c>
      <c r="AC209" s="11">
        <f t="shared" si="285"/>
        <v>778.894</v>
      </c>
      <c r="AD209" s="11">
        <f t="shared" si="285"/>
        <v>566.48</v>
      </c>
      <c r="AE209" s="11">
        <f t="shared" si="285"/>
        <v>32.4578</v>
      </c>
      <c r="AF209" s="11">
        <f t="shared" si="285"/>
        <v>179</v>
      </c>
      <c r="AG209" s="11">
        <f t="shared" si="285"/>
        <v>0</v>
      </c>
      <c r="AH209" s="11">
        <f t="shared" si="285"/>
        <v>1615.249</v>
      </c>
      <c r="AI209" s="12" t="s">
        <v>1138</v>
      </c>
    </row>
    <row r="210" s="9" customFormat="1" ht="16" customHeight="1" spans="1:35">
      <c r="A210" s="40">
        <f t="shared" si="259"/>
        <v>207</v>
      </c>
      <c r="B210" s="41" t="s">
        <v>1306</v>
      </c>
      <c r="C210" s="46" t="s">
        <v>598</v>
      </c>
      <c r="D210" s="47" t="s">
        <v>599</v>
      </c>
      <c r="E210" s="41">
        <v>3245.4</v>
      </c>
      <c r="F210" s="41">
        <v>3245.4</v>
      </c>
      <c r="G210" s="44">
        <v>5664.75</v>
      </c>
      <c r="H210" s="41">
        <v>3245.4</v>
      </c>
      <c r="I210" s="44">
        <v>1790</v>
      </c>
      <c r="J210" s="44"/>
      <c r="K210" s="52">
        <f t="shared" si="260"/>
        <v>58.4172</v>
      </c>
      <c r="L210" s="53">
        <f t="shared" si="261"/>
        <v>519.264</v>
      </c>
      <c r="M210" s="44">
        <f t="shared" si="262"/>
        <v>453.18</v>
      </c>
      <c r="N210" s="41">
        <f t="shared" si="263"/>
        <v>22.7178</v>
      </c>
      <c r="O210" s="44">
        <f t="shared" si="264"/>
        <v>89.5</v>
      </c>
      <c r="P210" s="44">
        <f t="shared" si="265"/>
        <v>0</v>
      </c>
      <c r="Q210" s="44">
        <f t="shared" si="266"/>
        <v>1143.079</v>
      </c>
      <c r="R210" s="41">
        <f t="shared" si="267"/>
        <v>0</v>
      </c>
      <c r="S210" s="41">
        <f t="shared" si="268"/>
        <v>259.63</v>
      </c>
      <c r="T210" s="44">
        <f t="shared" si="269"/>
        <v>113.3</v>
      </c>
      <c r="U210" s="41">
        <f t="shared" si="270"/>
        <v>9.74</v>
      </c>
      <c r="V210" s="44">
        <f t="shared" si="271"/>
        <v>89.5</v>
      </c>
      <c r="W210" s="44">
        <f t="shared" si="272"/>
        <v>0</v>
      </c>
      <c r="X210" s="41">
        <f t="shared" si="273"/>
        <v>472.17</v>
      </c>
      <c r="Y210" s="41">
        <f t="shared" si="274"/>
        <v>1615.249</v>
      </c>
      <c r="Z210" s="41"/>
      <c r="AA210" s="12" t="s">
        <v>24</v>
      </c>
      <c r="AB210" s="11">
        <f t="shared" ref="AB210:AH210" si="286">K210+R210</f>
        <v>58.4172</v>
      </c>
      <c r="AC210" s="11">
        <f t="shared" si="286"/>
        <v>778.894</v>
      </c>
      <c r="AD210" s="11">
        <f t="shared" si="286"/>
        <v>566.48</v>
      </c>
      <c r="AE210" s="11">
        <f t="shared" si="286"/>
        <v>32.4578</v>
      </c>
      <c r="AF210" s="11">
        <f t="shared" si="286"/>
        <v>179</v>
      </c>
      <c r="AG210" s="11">
        <f t="shared" si="286"/>
        <v>0</v>
      </c>
      <c r="AH210" s="11">
        <f t="shared" si="286"/>
        <v>1615.249</v>
      </c>
      <c r="AI210" s="12" t="s">
        <v>1138</v>
      </c>
    </row>
    <row r="211" s="9" customFormat="1" ht="16" customHeight="1" spans="1:35">
      <c r="A211" s="40">
        <f t="shared" si="259"/>
        <v>208</v>
      </c>
      <c r="B211" s="41" t="s">
        <v>1306</v>
      </c>
      <c r="C211" s="46" t="s">
        <v>600</v>
      </c>
      <c r="D211" s="47" t="s">
        <v>601</v>
      </c>
      <c r="E211" s="41">
        <v>3245.4</v>
      </c>
      <c r="F211" s="41">
        <f>VLOOKUP(C211,'[1]9月'!$B:$Q,16,0)</f>
        <v>3245.4</v>
      </c>
      <c r="G211" s="44">
        <v>5664.75</v>
      </c>
      <c r="H211" s="41">
        <v>3245.4</v>
      </c>
      <c r="I211" s="44">
        <v>1790</v>
      </c>
      <c r="J211" s="68"/>
      <c r="K211" s="52">
        <f t="shared" si="260"/>
        <v>58.4172</v>
      </c>
      <c r="L211" s="53">
        <f t="shared" si="261"/>
        <v>519.264</v>
      </c>
      <c r="M211" s="44">
        <f t="shared" si="262"/>
        <v>453.18</v>
      </c>
      <c r="N211" s="41">
        <f t="shared" si="263"/>
        <v>22.7178</v>
      </c>
      <c r="O211" s="44">
        <f t="shared" si="264"/>
        <v>89.5</v>
      </c>
      <c r="P211" s="44">
        <f t="shared" si="265"/>
        <v>0</v>
      </c>
      <c r="Q211" s="44">
        <f t="shared" si="266"/>
        <v>1143.079</v>
      </c>
      <c r="R211" s="41">
        <f t="shared" si="267"/>
        <v>0</v>
      </c>
      <c r="S211" s="41">
        <f t="shared" si="268"/>
        <v>259.63</v>
      </c>
      <c r="T211" s="44">
        <f t="shared" si="269"/>
        <v>113.3</v>
      </c>
      <c r="U211" s="41">
        <f t="shared" si="270"/>
        <v>9.74</v>
      </c>
      <c r="V211" s="44">
        <f t="shared" si="271"/>
        <v>89.5</v>
      </c>
      <c r="W211" s="44">
        <f t="shared" si="272"/>
        <v>0</v>
      </c>
      <c r="X211" s="41">
        <f t="shared" si="273"/>
        <v>472.17</v>
      </c>
      <c r="Y211" s="41">
        <f t="shared" si="274"/>
        <v>1615.249</v>
      </c>
      <c r="Z211" s="41"/>
      <c r="AA211" s="12" t="s">
        <v>24</v>
      </c>
      <c r="AB211" s="11">
        <f t="shared" ref="AB211:AH211" si="287">K211+R211</f>
        <v>58.4172</v>
      </c>
      <c r="AC211" s="11">
        <f t="shared" si="287"/>
        <v>778.894</v>
      </c>
      <c r="AD211" s="11">
        <f t="shared" si="287"/>
        <v>566.48</v>
      </c>
      <c r="AE211" s="11">
        <f t="shared" si="287"/>
        <v>32.4578</v>
      </c>
      <c r="AF211" s="11">
        <f t="shared" si="287"/>
        <v>179</v>
      </c>
      <c r="AG211" s="11">
        <f t="shared" si="287"/>
        <v>0</v>
      </c>
      <c r="AH211" s="11">
        <f t="shared" si="287"/>
        <v>1615.249</v>
      </c>
      <c r="AI211" s="12" t="s">
        <v>1138</v>
      </c>
    </row>
    <row r="212" s="9" customFormat="1" ht="16" customHeight="1" spans="1:35">
      <c r="A212" s="40">
        <f t="shared" si="259"/>
        <v>209</v>
      </c>
      <c r="B212" s="41" t="s">
        <v>1306</v>
      </c>
      <c r="C212" s="46" t="s">
        <v>602</v>
      </c>
      <c r="D212" s="47" t="s">
        <v>603</v>
      </c>
      <c r="E212" s="41">
        <v>3245.4</v>
      </c>
      <c r="F212" s="41">
        <f>VLOOKUP(C212,'[1]9月'!$B:$Q,16,0)</f>
        <v>3245.4</v>
      </c>
      <c r="G212" s="44">
        <v>5664.75</v>
      </c>
      <c r="H212" s="41">
        <v>3245.4</v>
      </c>
      <c r="I212" s="44">
        <v>1790</v>
      </c>
      <c r="J212" s="69"/>
      <c r="K212" s="70">
        <f t="shared" si="260"/>
        <v>58.4172</v>
      </c>
      <c r="L212" s="71">
        <f t="shared" si="261"/>
        <v>519.264</v>
      </c>
      <c r="M212" s="69">
        <f t="shared" si="262"/>
        <v>453.18</v>
      </c>
      <c r="N212" s="72">
        <f t="shared" si="263"/>
        <v>22.7178</v>
      </c>
      <c r="O212" s="69">
        <f t="shared" si="264"/>
        <v>89.5</v>
      </c>
      <c r="P212" s="69">
        <f t="shared" si="265"/>
        <v>0</v>
      </c>
      <c r="Q212" s="44">
        <f t="shared" si="266"/>
        <v>1143.079</v>
      </c>
      <c r="R212" s="72">
        <f t="shared" si="267"/>
        <v>0</v>
      </c>
      <c r="S212" s="72">
        <f t="shared" si="268"/>
        <v>259.63</v>
      </c>
      <c r="T212" s="69">
        <f t="shared" si="269"/>
        <v>113.3</v>
      </c>
      <c r="U212" s="72">
        <f t="shared" si="270"/>
        <v>9.74</v>
      </c>
      <c r="V212" s="69">
        <f t="shared" si="271"/>
        <v>89.5</v>
      </c>
      <c r="W212" s="69">
        <f t="shared" si="272"/>
        <v>0</v>
      </c>
      <c r="X212" s="41">
        <f t="shared" si="273"/>
        <v>472.17</v>
      </c>
      <c r="Y212" s="41">
        <f t="shared" si="274"/>
        <v>1615.249</v>
      </c>
      <c r="Z212" s="41"/>
      <c r="AA212" s="12" t="s">
        <v>24</v>
      </c>
      <c r="AB212" s="11">
        <f t="shared" ref="AB212:AH212" si="288">K212+R212</f>
        <v>58.4172</v>
      </c>
      <c r="AC212" s="11">
        <f t="shared" si="288"/>
        <v>778.894</v>
      </c>
      <c r="AD212" s="11">
        <f t="shared" si="288"/>
        <v>566.48</v>
      </c>
      <c r="AE212" s="11">
        <f t="shared" si="288"/>
        <v>32.4578</v>
      </c>
      <c r="AF212" s="11">
        <f t="shared" si="288"/>
        <v>179</v>
      </c>
      <c r="AG212" s="11">
        <f t="shared" si="288"/>
        <v>0</v>
      </c>
      <c r="AH212" s="11">
        <f t="shared" si="288"/>
        <v>1615.249</v>
      </c>
      <c r="AI212" s="12" t="s">
        <v>1138</v>
      </c>
    </row>
    <row r="213" s="9" customFormat="1" ht="16" customHeight="1" spans="1:35">
      <c r="A213" s="40">
        <f t="shared" si="259"/>
        <v>210</v>
      </c>
      <c r="B213" s="41" t="s">
        <v>1306</v>
      </c>
      <c r="C213" s="46" t="s">
        <v>604</v>
      </c>
      <c r="D213" s="47" t="s">
        <v>605</v>
      </c>
      <c r="E213" s="41">
        <v>3245.4</v>
      </c>
      <c r="F213" s="41">
        <f>VLOOKUP(C213,'[1]9月'!$B:$Q,16,0)</f>
        <v>3245.4</v>
      </c>
      <c r="G213" s="44">
        <v>5664.75</v>
      </c>
      <c r="H213" s="41">
        <v>3245.4</v>
      </c>
      <c r="I213" s="44">
        <v>1790</v>
      </c>
      <c r="J213" s="68"/>
      <c r="K213" s="52">
        <f t="shared" si="260"/>
        <v>58.4172</v>
      </c>
      <c r="L213" s="53">
        <f t="shared" si="261"/>
        <v>519.264</v>
      </c>
      <c r="M213" s="44">
        <f t="shared" si="262"/>
        <v>453.18</v>
      </c>
      <c r="N213" s="41">
        <f t="shared" si="263"/>
        <v>22.7178</v>
      </c>
      <c r="O213" s="44">
        <f t="shared" si="264"/>
        <v>89.5</v>
      </c>
      <c r="P213" s="44">
        <f t="shared" si="265"/>
        <v>0</v>
      </c>
      <c r="Q213" s="44">
        <f t="shared" si="266"/>
        <v>1143.079</v>
      </c>
      <c r="R213" s="41">
        <f t="shared" si="267"/>
        <v>0</v>
      </c>
      <c r="S213" s="41">
        <f t="shared" si="268"/>
        <v>259.63</v>
      </c>
      <c r="T213" s="44">
        <f t="shared" si="269"/>
        <v>113.3</v>
      </c>
      <c r="U213" s="41">
        <f t="shared" si="270"/>
        <v>9.74</v>
      </c>
      <c r="V213" s="44">
        <f t="shared" si="271"/>
        <v>89.5</v>
      </c>
      <c r="W213" s="44">
        <f t="shared" si="272"/>
        <v>0</v>
      </c>
      <c r="X213" s="41">
        <f t="shared" si="273"/>
        <v>472.17</v>
      </c>
      <c r="Y213" s="41">
        <f t="shared" si="274"/>
        <v>1615.249</v>
      </c>
      <c r="Z213" s="41"/>
      <c r="AA213" s="12" t="s">
        <v>24</v>
      </c>
      <c r="AB213" s="11">
        <f t="shared" ref="AB213:AH213" si="289">K213+R213</f>
        <v>58.4172</v>
      </c>
      <c r="AC213" s="11">
        <f t="shared" si="289"/>
        <v>778.894</v>
      </c>
      <c r="AD213" s="11">
        <f t="shared" si="289"/>
        <v>566.48</v>
      </c>
      <c r="AE213" s="11">
        <f t="shared" si="289"/>
        <v>32.4578</v>
      </c>
      <c r="AF213" s="11">
        <f t="shared" si="289"/>
        <v>179</v>
      </c>
      <c r="AG213" s="11">
        <f t="shared" si="289"/>
        <v>0</v>
      </c>
      <c r="AH213" s="11">
        <f t="shared" si="289"/>
        <v>1615.249</v>
      </c>
      <c r="AI213" s="12" t="s">
        <v>1138</v>
      </c>
    </row>
    <row r="214" s="9" customFormat="1" ht="16" customHeight="1" spans="1:35">
      <c r="A214" s="40">
        <f t="shared" si="259"/>
        <v>211</v>
      </c>
      <c r="B214" s="41" t="s">
        <v>1306</v>
      </c>
      <c r="C214" s="46" t="s">
        <v>606</v>
      </c>
      <c r="D214" s="45" t="s">
        <v>607</v>
      </c>
      <c r="E214" s="41">
        <v>3245.4</v>
      </c>
      <c r="F214" s="41">
        <f>VLOOKUP(C214,'[1]9月'!$B:$Q,16,0)</f>
        <v>3245.4</v>
      </c>
      <c r="G214" s="44">
        <v>5664.75</v>
      </c>
      <c r="H214" s="41">
        <v>3245.4</v>
      </c>
      <c r="I214" s="44">
        <v>1790</v>
      </c>
      <c r="J214" s="68"/>
      <c r="K214" s="52">
        <f t="shared" si="260"/>
        <v>58.4172</v>
      </c>
      <c r="L214" s="53">
        <f t="shared" si="261"/>
        <v>519.264</v>
      </c>
      <c r="M214" s="44">
        <f t="shared" si="262"/>
        <v>453.18</v>
      </c>
      <c r="N214" s="41">
        <f t="shared" si="263"/>
        <v>22.7178</v>
      </c>
      <c r="O214" s="44">
        <f t="shared" si="264"/>
        <v>89.5</v>
      </c>
      <c r="P214" s="44">
        <f t="shared" si="265"/>
        <v>0</v>
      </c>
      <c r="Q214" s="44">
        <f t="shared" si="266"/>
        <v>1143.079</v>
      </c>
      <c r="R214" s="41">
        <f t="shared" si="267"/>
        <v>0</v>
      </c>
      <c r="S214" s="41">
        <f t="shared" si="268"/>
        <v>259.63</v>
      </c>
      <c r="T214" s="44">
        <f t="shared" si="269"/>
        <v>113.3</v>
      </c>
      <c r="U214" s="41">
        <f t="shared" si="270"/>
        <v>9.74</v>
      </c>
      <c r="V214" s="44">
        <f t="shared" si="271"/>
        <v>89.5</v>
      </c>
      <c r="W214" s="44">
        <f t="shared" si="272"/>
        <v>0</v>
      </c>
      <c r="X214" s="41">
        <f t="shared" si="273"/>
        <v>472.17</v>
      </c>
      <c r="Y214" s="41">
        <f t="shared" si="274"/>
        <v>1615.249</v>
      </c>
      <c r="Z214" s="41"/>
      <c r="AA214" s="12" t="s">
        <v>24</v>
      </c>
      <c r="AB214" s="11">
        <f t="shared" ref="AB214:AH214" si="290">K214+R214</f>
        <v>58.4172</v>
      </c>
      <c r="AC214" s="11">
        <f t="shared" si="290"/>
        <v>778.894</v>
      </c>
      <c r="AD214" s="11">
        <f t="shared" si="290"/>
        <v>566.48</v>
      </c>
      <c r="AE214" s="11">
        <f t="shared" si="290"/>
        <v>32.4578</v>
      </c>
      <c r="AF214" s="11">
        <f t="shared" si="290"/>
        <v>179</v>
      </c>
      <c r="AG214" s="11">
        <f t="shared" si="290"/>
        <v>0</v>
      </c>
      <c r="AH214" s="11">
        <f t="shared" si="290"/>
        <v>1615.249</v>
      </c>
      <c r="AI214" s="12" t="s">
        <v>1138</v>
      </c>
    </row>
    <row r="215" s="9" customFormat="1" ht="16" customHeight="1" spans="1:35">
      <c r="A215" s="40">
        <f t="shared" si="259"/>
        <v>212</v>
      </c>
      <c r="B215" s="41" t="s">
        <v>1306</v>
      </c>
      <c r="C215" s="46" t="s">
        <v>610</v>
      </c>
      <c r="D215" s="45" t="s">
        <v>611</v>
      </c>
      <c r="E215" s="41">
        <v>3245.4</v>
      </c>
      <c r="F215" s="41">
        <f>VLOOKUP(C215,'[1]9月'!$B:$Q,16,0)</f>
        <v>3245.4</v>
      </c>
      <c r="G215" s="44">
        <v>5664.75</v>
      </c>
      <c r="H215" s="41">
        <v>3245.4</v>
      </c>
      <c r="I215" s="44">
        <v>0</v>
      </c>
      <c r="J215" s="68"/>
      <c r="K215" s="52">
        <f t="shared" si="260"/>
        <v>58.4172</v>
      </c>
      <c r="L215" s="53">
        <f t="shared" si="261"/>
        <v>519.264</v>
      </c>
      <c r="M215" s="44">
        <f t="shared" si="262"/>
        <v>453.18</v>
      </c>
      <c r="N215" s="41">
        <f t="shared" si="263"/>
        <v>22.7178</v>
      </c>
      <c r="O215" s="44">
        <f t="shared" si="264"/>
        <v>0</v>
      </c>
      <c r="P215" s="44">
        <f t="shared" si="265"/>
        <v>0</v>
      </c>
      <c r="Q215" s="44">
        <f t="shared" si="266"/>
        <v>1053.579</v>
      </c>
      <c r="R215" s="41">
        <f t="shared" si="267"/>
        <v>0</v>
      </c>
      <c r="S215" s="41">
        <f t="shared" si="268"/>
        <v>259.63</v>
      </c>
      <c r="T215" s="44">
        <f t="shared" si="269"/>
        <v>113.3</v>
      </c>
      <c r="U215" s="41">
        <f t="shared" si="270"/>
        <v>9.74</v>
      </c>
      <c r="V215" s="44">
        <f t="shared" si="271"/>
        <v>0</v>
      </c>
      <c r="W215" s="44">
        <f t="shared" si="272"/>
        <v>0</v>
      </c>
      <c r="X215" s="41">
        <f t="shared" si="273"/>
        <v>382.67</v>
      </c>
      <c r="Y215" s="41">
        <f t="shared" si="274"/>
        <v>1436.249</v>
      </c>
      <c r="Z215" s="41"/>
      <c r="AA215" s="12" t="s">
        <v>24</v>
      </c>
      <c r="AB215" s="11">
        <f t="shared" ref="AB215:AH215" si="291">K215+R215</f>
        <v>58.4172</v>
      </c>
      <c r="AC215" s="11">
        <f t="shared" si="291"/>
        <v>778.894</v>
      </c>
      <c r="AD215" s="11">
        <f t="shared" si="291"/>
        <v>566.48</v>
      </c>
      <c r="AE215" s="11">
        <f t="shared" si="291"/>
        <v>32.4578</v>
      </c>
      <c r="AF215" s="11">
        <f t="shared" si="291"/>
        <v>0</v>
      </c>
      <c r="AG215" s="11">
        <f t="shared" si="291"/>
        <v>0</v>
      </c>
      <c r="AH215" s="11">
        <f t="shared" si="291"/>
        <v>1436.249</v>
      </c>
      <c r="AI215" s="12" t="s">
        <v>1138</v>
      </c>
    </row>
    <row r="216" s="9" customFormat="1" ht="16" customHeight="1" spans="1:35">
      <c r="A216" s="40">
        <f t="shared" si="259"/>
        <v>213</v>
      </c>
      <c r="B216" s="41" t="s">
        <v>1332</v>
      </c>
      <c r="C216" s="46" t="s">
        <v>616</v>
      </c>
      <c r="D216" s="45" t="s">
        <v>617</v>
      </c>
      <c r="E216" s="41">
        <v>3245.4</v>
      </c>
      <c r="F216" s="41">
        <v>3245.4</v>
      </c>
      <c r="G216" s="44">
        <v>5664.75</v>
      </c>
      <c r="H216" s="41">
        <v>3245.4</v>
      </c>
      <c r="I216" s="44">
        <v>3180</v>
      </c>
      <c r="J216" s="68"/>
      <c r="K216" s="52">
        <f t="shared" si="260"/>
        <v>58.4172</v>
      </c>
      <c r="L216" s="53">
        <f t="shared" si="261"/>
        <v>519.264</v>
      </c>
      <c r="M216" s="44">
        <f t="shared" si="262"/>
        <v>453.18</v>
      </c>
      <c r="N216" s="41">
        <f t="shared" si="263"/>
        <v>22.7178</v>
      </c>
      <c r="O216" s="44">
        <f t="shared" si="264"/>
        <v>159</v>
      </c>
      <c r="P216" s="44">
        <f t="shared" si="265"/>
        <v>0</v>
      </c>
      <c r="Q216" s="44">
        <f t="shared" si="266"/>
        <v>1212.579</v>
      </c>
      <c r="R216" s="41">
        <f t="shared" si="267"/>
        <v>0</v>
      </c>
      <c r="S216" s="41">
        <f t="shared" si="268"/>
        <v>259.63</v>
      </c>
      <c r="T216" s="44">
        <f t="shared" si="269"/>
        <v>113.3</v>
      </c>
      <c r="U216" s="41">
        <f t="shared" si="270"/>
        <v>9.74</v>
      </c>
      <c r="V216" s="44">
        <f t="shared" si="271"/>
        <v>159</v>
      </c>
      <c r="W216" s="44">
        <f t="shared" si="272"/>
        <v>0</v>
      </c>
      <c r="X216" s="41">
        <f t="shared" si="273"/>
        <v>541.67</v>
      </c>
      <c r="Y216" s="41">
        <f t="shared" si="274"/>
        <v>1754.249</v>
      </c>
      <c r="Z216" s="41"/>
      <c r="AA216" s="12" t="s">
        <v>26</v>
      </c>
      <c r="AB216" s="11">
        <f t="shared" ref="AB216:AH216" si="292">K216+R216</f>
        <v>58.4172</v>
      </c>
      <c r="AC216" s="11">
        <f t="shared" si="292"/>
        <v>778.894</v>
      </c>
      <c r="AD216" s="11">
        <f t="shared" si="292"/>
        <v>566.48</v>
      </c>
      <c r="AE216" s="11">
        <f t="shared" si="292"/>
        <v>32.4578</v>
      </c>
      <c r="AF216" s="11">
        <f t="shared" si="292"/>
        <v>318</v>
      </c>
      <c r="AG216" s="11">
        <f t="shared" si="292"/>
        <v>0</v>
      </c>
      <c r="AH216" s="11">
        <f t="shared" si="292"/>
        <v>1754.249</v>
      </c>
      <c r="AI216" s="12" t="s">
        <v>1135</v>
      </c>
    </row>
    <row r="217" s="9" customFormat="1" ht="16" customHeight="1" spans="1:35">
      <c r="A217" s="40">
        <f t="shared" si="259"/>
        <v>214</v>
      </c>
      <c r="B217" s="41" t="s">
        <v>173</v>
      </c>
      <c r="C217" s="46" t="s">
        <v>620</v>
      </c>
      <c r="D217" s="342" t="s">
        <v>621</v>
      </c>
      <c r="E217" s="41">
        <v>3245.4</v>
      </c>
      <c r="F217" s="41">
        <v>3245.4</v>
      </c>
      <c r="G217" s="44">
        <v>5664.75</v>
      </c>
      <c r="H217" s="41">
        <v>3245.4</v>
      </c>
      <c r="I217" s="44">
        <v>3180</v>
      </c>
      <c r="J217" s="68"/>
      <c r="K217" s="52">
        <f t="shared" si="260"/>
        <v>58.4172</v>
      </c>
      <c r="L217" s="53">
        <f t="shared" si="261"/>
        <v>519.264</v>
      </c>
      <c r="M217" s="44">
        <f t="shared" si="262"/>
        <v>453.18</v>
      </c>
      <c r="N217" s="41">
        <f t="shared" si="263"/>
        <v>22.7178</v>
      </c>
      <c r="O217" s="44">
        <f t="shared" si="264"/>
        <v>159</v>
      </c>
      <c r="P217" s="44">
        <f t="shared" si="265"/>
        <v>0</v>
      </c>
      <c r="Q217" s="44">
        <f t="shared" si="266"/>
        <v>1212.579</v>
      </c>
      <c r="R217" s="41">
        <f t="shared" si="267"/>
        <v>0</v>
      </c>
      <c r="S217" s="41">
        <f t="shared" si="268"/>
        <v>259.63</v>
      </c>
      <c r="T217" s="44">
        <f t="shared" si="269"/>
        <v>113.3</v>
      </c>
      <c r="U217" s="41">
        <f t="shared" si="270"/>
        <v>9.74</v>
      </c>
      <c r="V217" s="44">
        <f t="shared" si="271"/>
        <v>159</v>
      </c>
      <c r="W217" s="44">
        <f t="shared" si="272"/>
        <v>0</v>
      </c>
      <c r="X217" s="41">
        <f t="shared" si="273"/>
        <v>541.67</v>
      </c>
      <c r="Y217" s="41">
        <f t="shared" si="274"/>
        <v>1754.249</v>
      </c>
      <c r="Z217" s="41"/>
      <c r="AA217" s="12" t="s">
        <v>25</v>
      </c>
      <c r="AB217" s="11">
        <f t="shared" ref="AB217:AH217" si="293">K217+R217</f>
        <v>58.4172</v>
      </c>
      <c r="AC217" s="11">
        <f t="shared" si="293"/>
        <v>778.894</v>
      </c>
      <c r="AD217" s="11">
        <f t="shared" si="293"/>
        <v>566.48</v>
      </c>
      <c r="AE217" s="11">
        <f t="shared" si="293"/>
        <v>32.4578</v>
      </c>
      <c r="AF217" s="11">
        <f t="shared" si="293"/>
        <v>318</v>
      </c>
      <c r="AG217" s="11">
        <f t="shared" si="293"/>
        <v>0</v>
      </c>
      <c r="AH217" s="11">
        <f t="shared" si="293"/>
        <v>1754.249</v>
      </c>
      <c r="AI217" s="12" t="s">
        <v>1137</v>
      </c>
    </row>
    <row r="218" s="9" customFormat="1" ht="16" customHeight="1" spans="1:35">
      <c r="A218" s="40">
        <f t="shared" ref="A218:A255" si="294">ROW()-3</f>
        <v>215</v>
      </c>
      <c r="B218" s="41" t="s">
        <v>1336</v>
      </c>
      <c r="C218" s="46" t="s">
        <v>626</v>
      </c>
      <c r="D218" s="45" t="s">
        <v>627</v>
      </c>
      <c r="E218" s="41">
        <v>3245.4</v>
      </c>
      <c r="F218" s="41">
        <v>3245.4</v>
      </c>
      <c r="G218" s="44">
        <v>5664.75</v>
      </c>
      <c r="H218" s="41">
        <v>3245.4</v>
      </c>
      <c r="I218" s="44">
        <v>1790</v>
      </c>
      <c r="J218" s="44"/>
      <c r="K218" s="52">
        <f t="shared" ref="K218:K255" si="295">E218*0.018</f>
        <v>58.4172</v>
      </c>
      <c r="L218" s="53">
        <f t="shared" ref="L218:L255" si="296">F218*0.16</f>
        <v>519.264</v>
      </c>
      <c r="M218" s="44">
        <f t="shared" ref="M218:M255" si="297">ROUND(G218*0.08,2)</f>
        <v>453.18</v>
      </c>
      <c r="N218" s="41">
        <f t="shared" ref="N218:N255" si="298">H218*0.007</f>
        <v>22.7178</v>
      </c>
      <c r="O218" s="44">
        <f t="shared" ref="O218:O255" si="299">I218*5%</f>
        <v>89.5</v>
      </c>
      <c r="P218" s="44">
        <f t="shared" ref="P218:P255" si="300">J218*50%</f>
        <v>0</v>
      </c>
      <c r="Q218" s="44">
        <f t="shared" ref="Q218:Q255" si="301">SUM(K218:P218)</f>
        <v>1143.079</v>
      </c>
      <c r="R218" s="41">
        <f t="shared" ref="R218:R255" si="302">E218*0</f>
        <v>0</v>
      </c>
      <c r="S218" s="41">
        <f t="shared" ref="S218:S255" si="303">ROUND(F218*0.08,2)</f>
        <v>259.63</v>
      </c>
      <c r="T218" s="44">
        <f t="shared" ref="T218:T255" si="304">ROUND(G218*0.02,2)</f>
        <v>113.3</v>
      </c>
      <c r="U218" s="41">
        <f t="shared" ref="U218:U255" si="305">ROUND(H218*0.003,2)</f>
        <v>9.74</v>
      </c>
      <c r="V218" s="44">
        <f t="shared" ref="V218:V255" si="306">I218*5%</f>
        <v>89.5</v>
      </c>
      <c r="W218" s="44">
        <f t="shared" ref="W218:W255" si="307">J218*50%</f>
        <v>0</v>
      </c>
      <c r="X218" s="41">
        <f t="shared" ref="X218:X255" si="308">SUM(R218:W218)</f>
        <v>472.17</v>
      </c>
      <c r="Y218" s="41">
        <f t="shared" ref="Y218:Y255" si="309">Q218+X218</f>
        <v>1615.249</v>
      </c>
      <c r="Z218" s="41"/>
      <c r="AA218" s="12" t="s">
        <v>21</v>
      </c>
      <c r="AB218" s="11">
        <f t="shared" ref="AB218:AH218" si="310">K218+R218</f>
        <v>58.4172</v>
      </c>
      <c r="AC218" s="11">
        <f t="shared" si="310"/>
        <v>778.894</v>
      </c>
      <c r="AD218" s="11">
        <f t="shared" si="310"/>
        <v>566.48</v>
      </c>
      <c r="AE218" s="11">
        <f t="shared" si="310"/>
        <v>32.4578</v>
      </c>
      <c r="AF218" s="11">
        <f t="shared" si="310"/>
        <v>179</v>
      </c>
      <c r="AG218" s="11">
        <f t="shared" si="310"/>
        <v>0</v>
      </c>
      <c r="AH218" s="11">
        <f t="shared" si="310"/>
        <v>1615.249</v>
      </c>
      <c r="AI218" s="12" t="s">
        <v>1138</v>
      </c>
    </row>
    <row r="219" s="9" customFormat="1" ht="16" customHeight="1" spans="1:35">
      <c r="A219" s="40">
        <f t="shared" si="294"/>
        <v>216</v>
      </c>
      <c r="B219" s="41" t="s">
        <v>1306</v>
      </c>
      <c r="C219" s="46" t="s">
        <v>628</v>
      </c>
      <c r="D219" s="45" t="s">
        <v>629</v>
      </c>
      <c r="E219" s="41">
        <v>3245.4</v>
      </c>
      <c r="F219" s="41">
        <v>3245.4</v>
      </c>
      <c r="G219" s="44">
        <v>5664.75</v>
      </c>
      <c r="H219" s="41">
        <v>3245.4</v>
      </c>
      <c r="I219" s="44">
        <v>1790</v>
      </c>
      <c r="J219" s="44"/>
      <c r="K219" s="52">
        <f t="shared" si="295"/>
        <v>58.4172</v>
      </c>
      <c r="L219" s="53">
        <f t="shared" si="296"/>
        <v>519.264</v>
      </c>
      <c r="M219" s="44">
        <f t="shared" si="297"/>
        <v>453.18</v>
      </c>
      <c r="N219" s="41">
        <f t="shared" si="298"/>
        <v>22.7178</v>
      </c>
      <c r="O219" s="44">
        <f t="shared" si="299"/>
        <v>89.5</v>
      </c>
      <c r="P219" s="44">
        <f t="shared" si="300"/>
        <v>0</v>
      </c>
      <c r="Q219" s="44">
        <f t="shared" si="301"/>
        <v>1143.079</v>
      </c>
      <c r="R219" s="41">
        <f t="shared" si="302"/>
        <v>0</v>
      </c>
      <c r="S219" s="41">
        <f t="shared" si="303"/>
        <v>259.63</v>
      </c>
      <c r="T219" s="44">
        <f t="shared" si="304"/>
        <v>113.3</v>
      </c>
      <c r="U219" s="41">
        <f t="shared" si="305"/>
        <v>9.74</v>
      </c>
      <c r="V219" s="44">
        <f t="shared" si="306"/>
        <v>89.5</v>
      </c>
      <c r="W219" s="44">
        <f t="shared" si="307"/>
        <v>0</v>
      </c>
      <c r="X219" s="41">
        <f t="shared" si="308"/>
        <v>472.17</v>
      </c>
      <c r="Y219" s="41">
        <f t="shared" si="309"/>
        <v>1615.249</v>
      </c>
      <c r="Z219" s="41"/>
      <c r="AA219" s="12" t="s">
        <v>24</v>
      </c>
      <c r="AB219" s="11">
        <f t="shared" ref="AB219:AH219" si="311">K219+R219</f>
        <v>58.4172</v>
      </c>
      <c r="AC219" s="11">
        <f t="shared" si="311"/>
        <v>778.894</v>
      </c>
      <c r="AD219" s="11">
        <f t="shared" si="311"/>
        <v>566.48</v>
      </c>
      <c r="AE219" s="11">
        <f t="shared" si="311"/>
        <v>32.4578</v>
      </c>
      <c r="AF219" s="11">
        <f t="shared" si="311"/>
        <v>179</v>
      </c>
      <c r="AG219" s="11">
        <f t="shared" si="311"/>
        <v>0</v>
      </c>
      <c r="AH219" s="11">
        <f t="shared" si="311"/>
        <v>1615.249</v>
      </c>
      <c r="AI219" s="12" t="s">
        <v>1138</v>
      </c>
    </row>
    <row r="220" s="9" customFormat="1" ht="16" customHeight="1" spans="1:35">
      <c r="A220" s="40">
        <f t="shared" si="294"/>
        <v>217</v>
      </c>
      <c r="B220" s="41" t="s">
        <v>1334</v>
      </c>
      <c r="C220" s="61" t="s">
        <v>636</v>
      </c>
      <c r="D220" s="62" t="s">
        <v>637</v>
      </c>
      <c r="E220" s="44">
        <v>3820</v>
      </c>
      <c r="F220" s="44">
        <v>3820</v>
      </c>
      <c r="G220" s="44">
        <v>5664.75</v>
      </c>
      <c r="H220" s="44">
        <v>3820</v>
      </c>
      <c r="I220" s="44">
        <v>4180</v>
      </c>
      <c r="J220" s="44"/>
      <c r="K220" s="73">
        <f t="shared" si="295"/>
        <v>68.76</v>
      </c>
      <c r="L220" s="74">
        <f t="shared" si="296"/>
        <v>611.2</v>
      </c>
      <c r="M220" s="44">
        <f t="shared" si="297"/>
        <v>453.18</v>
      </c>
      <c r="N220" s="44">
        <f t="shared" si="298"/>
        <v>26.74</v>
      </c>
      <c r="O220" s="44">
        <f t="shared" si="299"/>
        <v>209</v>
      </c>
      <c r="P220" s="44">
        <f t="shared" si="300"/>
        <v>0</v>
      </c>
      <c r="Q220" s="44">
        <f t="shared" si="301"/>
        <v>1368.88</v>
      </c>
      <c r="R220" s="41">
        <f t="shared" si="302"/>
        <v>0</v>
      </c>
      <c r="S220" s="44">
        <f t="shared" si="303"/>
        <v>305.6</v>
      </c>
      <c r="T220" s="44">
        <f t="shared" si="304"/>
        <v>113.3</v>
      </c>
      <c r="U220" s="44">
        <f t="shared" si="305"/>
        <v>11.46</v>
      </c>
      <c r="V220" s="44">
        <f t="shared" si="306"/>
        <v>209</v>
      </c>
      <c r="W220" s="44">
        <f t="shared" si="307"/>
        <v>0</v>
      </c>
      <c r="X220" s="41">
        <f t="shared" si="308"/>
        <v>639.36</v>
      </c>
      <c r="Y220" s="44">
        <f t="shared" si="309"/>
        <v>2008.24</v>
      </c>
      <c r="Z220" s="44"/>
      <c r="AA220" s="12" t="s">
        <v>35</v>
      </c>
      <c r="AB220" s="11">
        <f t="shared" ref="AB220:AH220" si="312">K220+R220</f>
        <v>68.76</v>
      </c>
      <c r="AC220" s="11">
        <f t="shared" si="312"/>
        <v>916.8</v>
      </c>
      <c r="AD220" s="11">
        <f t="shared" si="312"/>
        <v>566.48</v>
      </c>
      <c r="AE220" s="11">
        <f t="shared" si="312"/>
        <v>38.2</v>
      </c>
      <c r="AF220" s="11">
        <f t="shared" si="312"/>
        <v>418</v>
      </c>
      <c r="AG220" s="11">
        <f t="shared" si="312"/>
        <v>0</v>
      </c>
      <c r="AH220" s="11">
        <f t="shared" si="312"/>
        <v>2008.24</v>
      </c>
      <c r="AI220" s="12" t="s">
        <v>1139</v>
      </c>
    </row>
    <row r="221" s="9" customFormat="1" ht="16" customHeight="1" spans="1:35">
      <c r="A221" s="40">
        <f t="shared" si="294"/>
        <v>218</v>
      </c>
      <c r="B221" s="41" t="s">
        <v>1335</v>
      </c>
      <c r="C221" s="61" t="s">
        <v>638</v>
      </c>
      <c r="D221" s="63" t="s">
        <v>639</v>
      </c>
      <c r="E221" s="44">
        <v>3245.4</v>
      </c>
      <c r="F221" s="44">
        <v>3245.5</v>
      </c>
      <c r="G221" s="44">
        <v>5664.75</v>
      </c>
      <c r="H221" s="44">
        <v>3245.4</v>
      </c>
      <c r="I221" s="44">
        <v>1790</v>
      </c>
      <c r="J221" s="44"/>
      <c r="K221" s="73">
        <f t="shared" si="295"/>
        <v>58.4172</v>
      </c>
      <c r="L221" s="74">
        <f t="shared" si="296"/>
        <v>519.28</v>
      </c>
      <c r="M221" s="44">
        <f t="shared" si="297"/>
        <v>453.18</v>
      </c>
      <c r="N221" s="44">
        <f t="shared" si="298"/>
        <v>22.7178</v>
      </c>
      <c r="O221" s="44">
        <f t="shared" si="299"/>
        <v>89.5</v>
      </c>
      <c r="P221" s="44">
        <f t="shared" si="300"/>
        <v>0</v>
      </c>
      <c r="Q221" s="44">
        <f t="shared" si="301"/>
        <v>1143.095</v>
      </c>
      <c r="R221" s="41">
        <f t="shared" si="302"/>
        <v>0</v>
      </c>
      <c r="S221" s="44">
        <f t="shared" si="303"/>
        <v>259.64</v>
      </c>
      <c r="T221" s="44">
        <f t="shared" si="304"/>
        <v>113.3</v>
      </c>
      <c r="U221" s="44">
        <f t="shared" si="305"/>
        <v>9.74</v>
      </c>
      <c r="V221" s="44">
        <f t="shared" si="306"/>
        <v>89.5</v>
      </c>
      <c r="W221" s="44">
        <f t="shared" si="307"/>
        <v>0</v>
      </c>
      <c r="X221" s="41">
        <f t="shared" si="308"/>
        <v>472.18</v>
      </c>
      <c r="Y221" s="44">
        <f t="shared" si="309"/>
        <v>1615.275</v>
      </c>
      <c r="Z221" s="44"/>
      <c r="AA221" s="12" t="s">
        <v>50</v>
      </c>
      <c r="AB221" s="11">
        <f t="shared" ref="AB221:AH221" si="313">K221+R221</f>
        <v>58.4172</v>
      </c>
      <c r="AC221" s="11">
        <f t="shared" si="313"/>
        <v>778.92</v>
      </c>
      <c r="AD221" s="11">
        <f t="shared" si="313"/>
        <v>566.48</v>
      </c>
      <c r="AE221" s="11">
        <f t="shared" si="313"/>
        <v>32.4578</v>
      </c>
      <c r="AF221" s="11">
        <f t="shared" si="313"/>
        <v>179</v>
      </c>
      <c r="AG221" s="11">
        <f t="shared" si="313"/>
        <v>0</v>
      </c>
      <c r="AH221" s="11">
        <f t="shared" si="313"/>
        <v>1615.275</v>
      </c>
      <c r="AI221" s="12" t="s">
        <v>1138</v>
      </c>
    </row>
    <row r="222" s="9" customFormat="1" ht="16" customHeight="1" spans="1:35">
      <c r="A222" s="40">
        <f t="shared" si="294"/>
        <v>219</v>
      </c>
      <c r="B222" s="41" t="s">
        <v>1089</v>
      </c>
      <c r="C222" s="61" t="s">
        <v>644</v>
      </c>
      <c r="D222" s="63" t="s">
        <v>645</v>
      </c>
      <c r="E222" s="44">
        <v>3245.4</v>
      </c>
      <c r="F222" s="44">
        <v>3245.5</v>
      </c>
      <c r="G222" s="44">
        <v>5664.75</v>
      </c>
      <c r="H222" s="44">
        <v>3245.4</v>
      </c>
      <c r="I222" s="44">
        <v>1790</v>
      </c>
      <c r="J222" s="44"/>
      <c r="K222" s="73">
        <f t="shared" si="295"/>
        <v>58.4172</v>
      </c>
      <c r="L222" s="74">
        <f t="shared" si="296"/>
        <v>519.28</v>
      </c>
      <c r="M222" s="44">
        <f t="shared" si="297"/>
        <v>453.18</v>
      </c>
      <c r="N222" s="44">
        <f t="shared" si="298"/>
        <v>22.7178</v>
      </c>
      <c r="O222" s="44">
        <f t="shared" si="299"/>
        <v>89.5</v>
      </c>
      <c r="P222" s="44">
        <f t="shared" si="300"/>
        <v>0</v>
      </c>
      <c r="Q222" s="44">
        <f t="shared" si="301"/>
        <v>1143.095</v>
      </c>
      <c r="R222" s="41">
        <f t="shared" si="302"/>
        <v>0</v>
      </c>
      <c r="S222" s="44">
        <f t="shared" si="303"/>
        <v>259.64</v>
      </c>
      <c r="T222" s="44">
        <f t="shared" si="304"/>
        <v>113.3</v>
      </c>
      <c r="U222" s="44">
        <f t="shared" si="305"/>
        <v>9.74</v>
      </c>
      <c r="V222" s="44">
        <f t="shared" si="306"/>
        <v>89.5</v>
      </c>
      <c r="W222" s="44">
        <f t="shared" si="307"/>
        <v>0</v>
      </c>
      <c r="X222" s="41">
        <f t="shared" si="308"/>
        <v>472.18</v>
      </c>
      <c r="Y222" s="44">
        <f t="shared" si="309"/>
        <v>1615.275</v>
      </c>
      <c r="Z222" s="44"/>
      <c r="AA222" s="12" t="s">
        <v>17</v>
      </c>
      <c r="AB222" s="11">
        <f t="shared" ref="AB222:AH222" si="314">K222+R222</f>
        <v>58.4172</v>
      </c>
      <c r="AC222" s="11">
        <f t="shared" si="314"/>
        <v>778.92</v>
      </c>
      <c r="AD222" s="11">
        <f t="shared" si="314"/>
        <v>566.48</v>
      </c>
      <c r="AE222" s="11">
        <f t="shared" si="314"/>
        <v>32.4578</v>
      </c>
      <c r="AF222" s="11">
        <f t="shared" si="314"/>
        <v>179</v>
      </c>
      <c r="AG222" s="11">
        <f t="shared" si="314"/>
        <v>0</v>
      </c>
      <c r="AH222" s="11">
        <f t="shared" si="314"/>
        <v>1615.275</v>
      </c>
      <c r="AI222" s="12" t="s">
        <v>1138</v>
      </c>
    </row>
    <row r="223" s="9" customFormat="1" ht="16" customHeight="1" spans="1:35">
      <c r="A223" s="40">
        <f t="shared" si="294"/>
        <v>220</v>
      </c>
      <c r="B223" s="41" t="s">
        <v>1336</v>
      </c>
      <c r="C223" s="61" t="s">
        <v>650</v>
      </c>
      <c r="D223" s="62" t="s">
        <v>651</v>
      </c>
      <c r="E223" s="44">
        <v>3245.4</v>
      </c>
      <c r="F223" s="44">
        <v>3245.5</v>
      </c>
      <c r="G223" s="44">
        <v>5664.75</v>
      </c>
      <c r="H223" s="44">
        <v>3245.4</v>
      </c>
      <c r="I223" s="44">
        <v>1790</v>
      </c>
      <c r="J223" s="69"/>
      <c r="K223" s="75">
        <f t="shared" si="295"/>
        <v>58.4172</v>
      </c>
      <c r="L223" s="76">
        <f t="shared" si="296"/>
        <v>519.28</v>
      </c>
      <c r="M223" s="69">
        <f t="shared" si="297"/>
        <v>453.18</v>
      </c>
      <c r="N223" s="69">
        <f t="shared" si="298"/>
        <v>22.7178</v>
      </c>
      <c r="O223" s="69">
        <f t="shared" si="299"/>
        <v>89.5</v>
      </c>
      <c r="P223" s="69">
        <f t="shared" si="300"/>
        <v>0</v>
      </c>
      <c r="Q223" s="44">
        <f t="shared" si="301"/>
        <v>1143.095</v>
      </c>
      <c r="R223" s="72">
        <f t="shared" si="302"/>
        <v>0</v>
      </c>
      <c r="S223" s="69">
        <f t="shared" si="303"/>
        <v>259.64</v>
      </c>
      <c r="T223" s="69">
        <f t="shared" si="304"/>
        <v>113.3</v>
      </c>
      <c r="U223" s="69">
        <f t="shared" si="305"/>
        <v>9.74</v>
      </c>
      <c r="V223" s="69">
        <f t="shared" si="306"/>
        <v>89.5</v>
      </c>
      <c r="W223" s="69">
        <f t="shared" si="307"/>
        <v>0</v>
      </c>
      <c r="X223" s="41">
        <f t="shared" si="308"/>
        <v>472.18</v>
      </c>
      <c r="Y223" s="44">
        <f t="shared" si="309"/>
        <v>1615.275</v>
      </c>
      <c r="Z223" s="44"/>
      <c r="AA223" s="12" t="s">
        <v>21</v>
      </c>
      <c r="AB223" s="11">
        <f t="shared" ref="AB223:AH223" si="315">K223+R223</f>
        <v>58.4172</v>
      </c>
      <c r="AC223" s="11">
        <f t="shared" si="315"/>
        <v>778.92</v>
      </c>
      <c r="AD223" s="11">
        <f t="shared" si="315"/>
        <v>566.48</v>
      </c>
      <c r="AE223" s="11">
        <f t="shared" si="315"/>
        <v>32.4578</v>
      </c>
      <c r="AF223" s="11">
        <f t="shared" si="315"/>
        <v>179</v>
      </c>
      <c r="AG223" s="11">
        <f t="shared" si="315"/>
        <v>0</v>
      </c>
      <c r="AH223" s="11">
        <f t="shared" si="315"/>
        <v>1615.275</v>
      </c>
      <c r="AI223" s="12" t="s">
        <v>1138</v>
      </c>
    </row>
    <row r="224" s="9" customFormat="1" ht="16" customHeight="1" spans="1:35">
      <c r="A224" s="40">
        <f t="shared" si="294"/>
        <v>221</v>
      </c>
      <c r="B224" s="41" t="s">
        <v>1336</v>
      </c>
      <c r="C224" s="61" t="s">
        <v>652</v>
      </c>
      <c r="D224" s="62" t="s">
        <v>653</v>
      </c>
      <c r="E224" s="44">
        <v>3245.4</v>
      </c>
      <c r="F224" s="44">
        <v>3245.5</v>
      </c>
      <c r="G224" s="44">
        <v>5664.75</v>
      </c>
      <c r="H224" s="44">
        <v>3245.4</v>
      </c>
      <c r="I224" s="44">
        <v>1790</v>
      </c>
      <c r="J224" s="68"/>
      <c r="K224" s="73">
        <f t="shared" si="295"/>
        <v>58.4172</v>
      </c>
      <c r="L224" s="74">
        <f t="shared" si="296"/>
        <v>519.28</v>
      </c>
      <c r="M224" s="44">
        <f t="shared" si="297"/>
        <v>453.18</v>
      </c>
      <c r="N224" s="44">
        <f t="shared" si="298"/>
        <v>22.7178</v>
      </c>
      <c r="O224" s="44">
        <f t="shared" si="299"/>
        <v>89.5</v>
      </c>
      <c r="P224" s="44">
        <f t="shared" si="300"/>
        <v>0</v>
      </c>
      <c r="Q224" s="44">
        <f t="shared" si="301"/>
        <v>1143.095</v>
      </c>
      <c r="R224" s="41">
        <f t="shared" si="302"/>
        <v>0</v>
      </c>
      <c r="S224" s="44">
        <f t="shared" si="303"/>
        <v>259.64</v>
      </c>
      <c r="T224" s="44">
        <f t="shared" si="304"/>
        <v>113.3</v>
      </c>
      <c r="U224" s="44">
        <f t="shared" si="305"/>
        <v>9.74</v>
      </c>
      <c r="V224" s="44">
        <f t="shared" si="306"/>
        <v>89.5</v>
      </c>
      <c r="W224" s="44">
        <f t="shared" si="307"/>
        <v>0</v>
      </c>
      <c r="X224" s="41">
        <f t="shared" si="308"/>
        <v>472.18</v>
      </c>
      <c r="Y224" s="44">
        <f t="shared" si="309"/>
        <v>1615.275</v>
      </c>
      <c r="Z224" s="44"/>
      <c r="AA224" s="12" t="s">
        <v>21</v>
      </c>
      <c r="AB224" s="11">
        <f t="shared" ref="AB224:AH224" si="316">K224+R224</f>
        <v>58.4172</v>
      </c>
      <c r="AC224" s="11">
        <f t="shared" si="316"/>
        <v>778.92</v>
      </c>
      <c r="AD224" s="11">
        <f t="shared" si="316"/>
        <v>566.48</v>
      </c>
      <c r="AE224" s="11">
        <f t="shared" si="316"/>
        <v>32.4578</v>
      </c>
      <c r="AF224" s="11">
        <f t="shared" si="316"/>
        <v>179</v>
      </c>
      <c r="AG224" s="11">
        <f t="shared" si="316"/>
        <v>0</v>
      </c>
      <c r="AH224" s="11">
        <f t="shared" si="316"/>
        <v>1615.275</v>
      </c>
      <c r="AI224" s="12" t="s">
        <v>1138</v>
      </c>
    </row>
    <row r="225" s="9" customFormat="1" ht="16" customHeight="1" spans="1:35">
      <c r="A225" s="40">
        <f t="shared" si="294"/>
        <v>222</v>
      </c>
      <c r="B225" s="41" t="s">
        <v>1336</v>
      </c>
      <c r="C225" s="61" t="s">
        <v>656</v>
      </c>
      <c r="D225" s="62" t="s">
        <v>657</v>
      </c>
      <c r="E225" s="44">
        <v>3245.4</v>
      </c>
      <c r="F225" s="44">
        <v>3245.5</v>
      </c>
      <c r="G225" s="44">
        <v>5664.75</v>
      </c>
      <c r="H225" s="44">
        <v>3245.4</v>
      </c>
      <c r="I225" s="44">
        <v>1790</v>
      </c>
      <c r="J225" s="68"/>
      <c r="K225" s="73">
        <f t="shared" si="295"/>
        <v>58.4172</v>
      </c>
      <c r="L225" s="74">
        <f t="shared" si="296"/>
        <v>519.28</v>
      </c>
      <c r="M225" s="44">
        <f t="shared" si="297"/>
        <v>453.18</v>
      </c>
      <c r="N225" s="44">
        <f t="shared" si="298"/>
        <v>22.7178</v>
      </c>
      <c r="O225" s="44">
        <f t="shared" si="299"/>
        <v>89.5</v>
      </c>
      <c r="P225" s="44">
        <f t="shared" si="300"/>
        <v>0</v>
      </c>
      <c r="Q225" s="44">
        <f t="shared" si="301"/>
        <v>1143.095</v>
      </c>
      <c r="R225" s="41">
        <f t="shared" si="302"/>
        <v>0</v>
      </c>
      <c r="S225" s="44">
        <f t="shared" si="303"/>
        <v>259.64</v>
      </c>
      <c r="T225" s="44">
        <f t="shared" si="304"/>
        <v>113.3</v>
      </c>
      <c r="U225" s="44">
        <f t="shared" si="305"/>
        <v>9.74</v>
      </c>
      <c r="V225" s="44">
        <f t="shared" si="306"/>
        <v>89.5</v>
      </c>
      <c r="W225" s="44">
        <f t="shared" si="307"/>
        <v>0</v>
      </c>
      <c r="X225" s="41">
        <f t="shared" si="308"/>
        <v>472.18</v>
      </c>
      <c r="Y225" s="44">
        <f t="shared" si="309"/>
        <v>1615.275</v>
      </c>
      <c r="Z225" s="44"/>
      <c r="AA225" s="12" t="s">
        <v>21</v>
      </c>
      <c r="AB225" s="11">
        <f t="shared" ref="AB225:AH225" si="317">K225+R225</f>
        <v>58.4172</v>
      </c>
      <c r="AC225" s="11">
        <f t="shared" si="317"/>
        <v>778.92</v>
      </c>
      <c r="AD225" s="11">
        <f t="shared" si="317"/>
        <v>566.48</v>
      </c>
      <c r="AE225" s="11">
        <f t="shared" si="317"/>
        <v>32.4578</v>
      </c>
      <c r="AF225" s="11">
        <f t="shared" si="317"/>
        <v>179</v>
      </c>
      <c r="AG225" s="11">
        <f t="shared" si="317"/>
        <v>0</v>
      </c>
      <c r="AH225" s="11">
        <f t="shared" si="317"/>
        <v>1615.275</v>
      </c>
      <c r="AI225" s="12" t="s">
        <v>1138</v>
      </c>
    </row>
    <row r="226" s="9" customFormat="1" ht="16" customHeight="1" spans="1:35">
      <c r="A226" s="40">
        <f t="shared" si="294"/>
        <v>223</v>
      </c>
      <c r="B226" s="41" t="s">
        <v>1306</v>
      </c>
      <c r="C226" s="61" t="s">
        <v>658</v>
      </c>
      <c r="D226" s="62" t="s">
        <v>659</v>
      </c>
      <c r="E226" s="44">
        <v>3245.4</v>
      </c>
      <c r="F226" s="44">
        <v>3245.5</v>
      </c>
      <c r="G226" s="44">
        <v>5664.75</v>
      </c>
      <c r="H226" s="44">
        <v>3245.4</v>
      </c>
      <c r="I226" s="44">
        <v>1790</v>
      </c>
      <c r="J226" s="69"/>
      <c r="K226" s="75">
        <f t="shared" si="295"/>
        <v>58.4172</v>
      </c>
      <c r="L226" s="76">
        <f t="shared" si="296"/>
        <v>519.28</v>
      </c>
      <c r="M226" s="69">
        <f t="shared" si="297"/>
        <v>453.18</v>
      </c>
      <c r="N226" s="69">
        <f t="shared" si="298"/>
        <v>22.7178</v>
      </c>
      <c r="O226" s="69">
        <f t="shared" si="299"/>
        <v>89.5</v>
      </c>
      <c r="P226" s="69">
        <f t="shared" si="300"/>
        <v>0</v>
      </c>
      <c r="Q226" s="44">
        <f t="shared" si="301"/>
        <v>1143.095</v>
      </c>
      <c r="R226" s="72">
        <f t="shared" si="302"/>
        <v>0</v>
      </c>
      <c r="S226" s="69">
        <f t="shared" si="303"/>
        <v>259.64</v>
      </c>
      <c r="T226" s="69">
        <f t="shared" si="304"/>
        <v>113.3</v>
      </c>
      <c r="U226" s="69">
        <f t="shared" si="305"/>
        <v>9.74</v>
      </c>
      <c r="V226" s="69">
        <f t="shared" si="306"/>
        <v>89.5</v>
      </c>
      <c r="W226" s="69">
        <f t="shared" si="307"/>
        <v>0</v>
      </c>
      <c r="X226" s="41">
        <f t="shared" si="308"/>
        <v>472.18</v>
      </c>
      <c r="Y226" s="44">
        <f t="shared" si="309"/>
        <v>1615.275</v>
      </c>
      <c r="Z226" s="44"/>
      <c r="AA226" s="12" t="s">
        <v>24</v>
      </c>
      <c r="AB226" s="11">
        <f t="shared" ref="AB226:AH226" si="318">K226+R226</f>
        <v>58.4172</v>
      </c>
      <c r="AC226" s="11">
        <f t="shared" si="318"/>
        <v>778.92</v>
      </c>
      <c r="AD226" s="11">
        <f t="shared" si="318"/>
        <v>566.48</v>
      </c>
      <c r="AE226" s="11">
        <f t="shared" si="318"/>
        <v>32.4578</v>
      </c>
      <c r="AF226" s="11">
        <f t="shared" si="318"/>
        <v>179</v>
      </c>
      <c r="AG226" s="11">
        <f t="shared" si="318"/>
        <v>0</v>
      </c>
      <c r="AH226" s="11">
        <f t="shared" si="318"/>
        <v>1615.275</v>
      </c>
      <c r="AI226" s="12" t="s">
        <v>1138</v>
      </c>
    </row>
    <row r="227" s="30" customFormat="1" ht="16" customHeight="1" spans="1:35">
      <c r="A227" s="40">
        <f t="shared" si="294"/>
        <v>224</v>
      </c>
      <c r="B227" s="41" t="s">
        <v>1306</v>
      </c>
      <c r="C227" s="61" t="s">
        <v>664</v>
      </c>
      <c r="D227" s="62" t="s">
        <v>665</v>
      </c>
      <c r="E227" s="44">
        <v>3245.4</v>
      </c>
      <c r="F227" s="44">
        <v>3245.5</v>
      </c>
      <c r="G227" s="44">
        <v>5664.75</v>
      </c>
      <c r="H227" s="44">
        <v>3245.4</v>
      </c>
      <c r="I227" s="44">
        <v>1790</v>
      </c>
      <c r="J227" s="68"/>
      <c r="K227" s="73">
        <f t="shared" si="295"/>
        <v>58.4172</v>
      </c>
      <c r="L227" s="74">
        <f t="shared" si="296"/>
        <v>519.28</v>
      </c>
      <c r="M227" s="44">
        <f t="shared" si="297"/>
        <v>453.18</v>
      </c>
      <c r="N227" s="44">
        <f t="shared" si="298"/>
        <v>22.7178</v>
      </c>
      <c r="O227" s="44">
        <f t="shared" si="299"/>
        <v>89.5</v>
      </c>
      <c r="P227" s="44">
        <f t="shared" si="300"/>
        <v>0</v>
      </c>
      <c r="Q227" s="44">
        <f t="shared" si="301"/>
        <v>1143.095</v>
      </c>
      <c r="R227" s="41">
        <f t="shared" si="302"/>
        <v>0</v>
      </c>
      <c r="S227" s="44">
        <f t="shared" si="303"/>
        <v>259.64</v>
      </c>
      <c r="T227" s="44">
        <f t="shared" si="304"/>
        <v>113.3</v>
      </c>
      <c r="U227" s="44">
        <f t="shared" si="305"/>
        <v>9.74</v>
      </c>
      <c r="V227" s="44">
        <f t="shared" si="306"/>
        <v>89.5</v>
      </c>
      <c r="W227" s="44">
        <f t="shared" si="307"/>
        <v>0</v>
      </c>
      <c r="X227" s="41">
        <f t="shared" si="308"/>
        <v>472.18</v>
      </c>
      <c r="Y227" s="44">
        <f t="shared" si="309"/>
        <v>1615.275</v>
      </c>
      <c r="Z227" s="44"/>
      <c r="AA227" s="12" t="s">
        <v>25</v>
      </c>
      <c r="AB227" s="11">
        <f t="shared" ref="AB227:AH227" si="319">K227+R227</f>
        <v>58.4172</v>
      </c>
      <c r="AC227" s="11">
        <f t="shared" si="319"/>
        <v>778.92</v>
      </c>
      <c r="AD227" s="11">
        <f t="shared" si="319"/>
        <v>566.48</v>
      </c>
      <c r="AE227" s="11">
        <f t="shared" si="319"/>
        <v>32.4578</v>
      </c>
      <c r="AF227" s="11">
        <f t="shared" si="319"/>
        <v>179</v>
      </c>
      <c r="AG227" s="11">
        <f t="shared" si="319"/>
        <v>0</v>
      </c>
      <c r="AH227" s="11">
        <f t="shared" si="319"/>
        <v>1615.275</v>
      </c>
      <c r="AI227" s="12" t="s">
        <v>1137</v>
      </c>
    </row>
    <row r="228" s="30" customFormat="1" ht="16" customHeight="1" spans="1:35">
      <c r="A228" s="40">
        <f t="shared" si="294"/>
        <v>225</v>
      </c>
      <c r="B228" s="41" t="s">
        <v>1230</v>
      </c>
      <c r="C228" s="61" t="s">
        <v>666</v>
      </c>
      <c r="D228" s="62" t="s">
        <v>667</v>
      </c>
      <c r="E228" s="44">
        <v>3245.4</v>
      </c>
      <c r="F228" s="44">
        <v>3245.5</v>
      </c>
      <c r="G228" s="44">
        <v>5664.75</v>
      </c>
      <c r="H228" s="44">
        <v>3245.4</v>
      </c>
      <c r="I228" s="44">
        <v>3180</v>
      </c>
      <c r="J228" s="68"/>
      <c r="K228" s="73">
        <f t="shared" si="295"/>
        <v>58.4172</v>
      </c>
      <c r="L228" s="74">
        <f t="shared" si="296"/>
        <v>519.28</v>
      </c>
      <c r="M228" s="44">
        <f t="shared" si="297"/>
        <v>453.18</v>
      </c>
      <c r="N228" s="44">
        <f t="shared" si="298"/>
        <v>22.7178</v>
      </c>
      <c r="O228" s="44">
        <f t="shared" si="299"/>
        <v>159</v>
      </c>
      <c r="P228" s="44">
        <f t="shared" si="300"/>
        <v>0</v>
      </c>
      <c r="Q228" s="44">
        <f t="shared" si="301"/>
        <v>1212.595</v>
      </c>
      <c r="R228" s="41">
        <f t="shared" si="302"/>
        <v>0</v>
      </c>
      <c r="S228" s="44">
        <f t="shared" si="303"/>
        <v>259.64</v>
      </c>
      <c r="T228" s="44">
        <f t="shared" si="304"/>
        <v>113.3</v>
      </c>
      <c r="U228" s="44">
        <f t="shared" si="305"/>
        <v>9.74</v>
      </c>
      <c r="V228" s="44">
        <f t="shared" si="306"/>
        <v>159</v>
      </c>
      <c r="W228" s="44">
        <f t="shared" si="307"/>
        <v>0</v>
      </c>
      <c r="X228" s="41">
        <f t="shared" si="308"/>
        <v>541.68</v>
      </c>
      <c r="Y228" s="44">
        <f t="shared" si="309"/>
        <v>1754.275</v>
      </c>
      <c r="Z228" s="44"/>
      <c r="AA228" s="12" t="s">
        <v>25</v>
      </c>
      <c r="AB228" s="11">
        <f t="shared" ref="AB228:AH228" si="320">K228+R228</f>
        <v>58.4172</v>
      </c>
      <c r="AC228" s="11">
        <f t="shared" si="320"/>
        <v>778.92</v>
      </c>
      <c r="AD228" s="11">
        <f t="shared" si="320"/>
        <v>566.48</v>
      </c>
      <c r="AE228" s="11">
        <f t="shared" si="320"/>
        <v>32.4578</v>
      </c>
      <c r="AF228" s="11">
        <f t="shared" si="320"/>
        <v>318</v>
      </c>
      <c r="AG228" s="11">
        <f t="shared" si="320"/>
        <v>0</v>
      </c>
      <c r="AH228" s="11">
        <f t="shared" si="320"/>
        <v>1754.275</v>
      </c>
      <c r="AI228" s="12" t="s">
        <v>1137</v>
      </c>
    </row>
    <row r="229" s="9" customFormat="1" ht="16" customHeight="1" spans="1:35">
      <c r="A229" s="40">
        <f t="shared" si="294"/>
        <v>226</v>
      </c>
      <c r="B229" s="41" t="s">
        <v>1230</v>
      </c>
      <c r="C229" s="61" t="s">
        <v>668</v>
      </c>
      <c r="D229" s="360" t="s">
        <v>669</v>
      </c>
      <c r="E229" s="44">
        <v>3245.4</v>
      </c>
      <c r="F229" s="44">
        <v>3245.5</v>
      </c>
      <c r="G229" s="44">
        <v>5664.75</v>
      </c>
      <c r="H229" s="44">
        <v>3245.4</v>
      </c>
      <c r="I229" s="44">
        <v>1790</v>
      </c>
      <c r="J229" s="69"/>
      <c r="K229" s="75">
        <f t="shared" si="295"/>
        <v>58.4172</v>
      </c>
      <c r="L229" s="76">
        <f t="shared" si="296"/>
        <v>519.28</v>
      </c>
      <c r="M229" s="69">
        <f t="shared" si="297"/>
        <v>453.18</v>
      </c>
      <c r="N229" s="69">
        <f t="shared" si="298"/>
        <v>22.7178</v>
      </c>
      <c r="O229" s="69">
        <f t="shared" si="299"/>
        <v>89.5</v>
      </c>
      <c r="P229" s="69">
        <f t="shared" si="300"/>
        <v>0</v>
      </c>
      <c r="Q229" s="44">
        <f t="shared" si="301"/>
        <v>1143.095</v>
      </c>
      <c r="R229" s="72">
        <f t="shared" si="302"/>
        <v>0</v>
      </c>
      <c r="S229" s="69">
        <f t="shared" si="303"/>
        <v>259.64</v>
      </c>
      <c r="T229" s="69">
        <f t="shared" si="304"/>
        <v>113.3</v>
      </c>
      <c r="U229" s="69">
        <f t="shared" si="305"/>
        <v>9.74</v>
      </c>
      <c r="V229" s="69">
        <f t="shared" si="306"/>
        <v>89.5</v>
      </c>
      <c r="W229" s="69">
        <f t="shared" si="307"/>
        <v>0</v>
      </c>
      <c r="X229" s="41">
        <f t="shared" si="308"/>
        <v>472.18</v>
      </c>
      <c r="Y229" s="44">
        <f t="shared" si="309"/>
        <v>1615.275</v>
      </c>
      <c r="Z229" s="44"/>
      <c r="AA229" s="12" t="s">
        <v>25</v>
      </c>
      <c r="AB229" s="11">
        <f t="shared" ref="AB229:AH229" si="321">K229+R229</f>
        <v>58.4172</v>
      </c>
      <c r="AC229" s="11">
        <f t="shared" si="321"/>
        <v>778.92</v>
      </c>
      <c r="AD229" s="11">
        <f t="shared" si="321"/>
        <v>566.48</v>
      </c>
      <c r="AE229" s="11">
        <f t="shared" si="321"/>
        <v>32.4578</v>
      </c>
      <c r="AF229" s="11">
        <f t="shared" si="321"/>
        <v>179</v>
      </c>
      <c r="AG229" s="11">
        <f t="shared" si="321"/>
        <v>0</v>
      </c>
      <c r="AH229" s="11">
        <f t="shared" si="321"/>
        <v>1615.275</v>
      </c>
      <c r="AI229" s="12" t="s">
        <v>1137</v>
      </c>
    </row>
    <row r="230" s="30" customFormat="1" ht="16" customHeight="1" spans="1:35">
      <c r="A230" s="40">
        <f t="shared" si="294"/>
        <v>227</v>
      </c>
      <c r="B230" s="41" t="s">
        <v>285</v>
      </c>
      <c r="C230" s="61" t="s">
        <v>672</v>
      </c>
      <c r="D230" s="62" t="s">
        <v>673</v>
      </c>
      <c r="E230" s="44">
        <v>3820</v>
      </c>
      <c r="F230" s="44">
        <v>3820</v>
      </c>
      <c r="G230" s="44">
        <v>5664.75</v>
      </c>
      <c r="H230" s="44">
        <v>3820</v>
      </c>
      <c r="I230" s="44">
        <v>4180</v>
      </c>
      <c r="J230" s="68"/>
      <c r="K230" s="73">
        <f t="shared" si="295"/>
        <v>68.76</v>
      </c>
      <c r="L230" s="74">
        <f t="shared" si="296"/>
        <v>611.2</v>
      </c>
      <c r="M230" s="44">
        <f t="shared" si="297"/>
        <v>453.18</v>
      </c>
      <c r="N230" s="44">
        <f t="shared" si="298"/>
        <v>26.74</v>
      </c>
      <c r="O230" s="44">
        <f t="shared" si="299"/>
        <v>209</v>
      </c>
      <c r="P230" s="44">
        <f t="shared" si="300"/>
        <v>0</v>
      </c>
      <c r="Q230" s="44">
        <f t="shared" si="301"/>
        <v>1368.88</v>
      </c>
      <c r="R230" s="41">
        <f t="shared" si="302"/>
        <v>0</v>
      </c>
      <c r="S230" s="44">
        <f t="shared" si="303"/>
        <v>305.6</v>
      </c>
      <c r="T230" s="44">
        <f t="shared" si="304"/>
        <v>113.3</v>
      </c>
      <c r="U230" s="44">
        <f t="shared" si="305"/>
        <v>11.46</v>
      </c>
      <c r="V230" s="44">
        <f t="shared" si="306"/>
        <v>209</v>
      </c>
      <c r="W230" s="44">
        <f t="shared" si="307"/>
        <v>0</v>
      </c>
      <c r="X230" s="41">
        <f t="shared" si="308"/>
        <v>639.36</v>
      </c>
      <c r="Y230" s="44">
        <f t="shared" si="309"/>
        <v>2008.24</v>
      </c>
      <c r="Z230" s="44"/>
      <c r="AA230" s="12" t="s">
        <v>35</v>
      </c>
      <c r="AB230" s="11">
        <f t="shared" ref="AB230:AH230" si="322">K230+R230</f>
        <v>68.76</v>
      </c>
      <c r="AC230" s="11">
        <f t="shared" si="322"/>
        <v>916.8</v>
      </c>
      <c r="AD230" s="11">
        <f t="shared" si="322"/>
        <v>566.48</v>
      </c>
      <c r="AE230" s="11">
        <f t="shared" si="322"/>
        <v>38.2</v>
      </c>
      <c r="AF230" s="11">
        <f t="shared" si="322"/>
        <v>418</v>
      </c>
      <c r="AG230" s="11">
        <f t="shared" si="322"/>
        <v>0</v>
      </c>
      <c r="AH230" s="11">
        <f t="shared" si="322"/>
        <v>2008.24</v>
      </c>
      <c r="AI230" s="12" t="s">
        <v>1139</v>
      </c>
    </row>
    <row r="231" s="30" customFormat="1" ht="16" customHeight="1" spans="1:35">
      <c r="A231" s="40">
        <f t="shared" si="294"/>
        <v>228</v>
      </c>
      <c r="B231" s="41" t="s">
        <v>184</v>
      </c>
      <c r="C231" s="65" t="s">
        <v>676</v>
      </c>
      <c r="D231" s="41" t="s">
        <v>677</v>
      </c>
      <c r="E231" s="41">
        <v>3245.4</v>
      </c>
      <c r="F231" s="41">
        <f>VLOOKUP(C231,'[1]9月'!$B:$Q,16,0)</f>
        <v>3245.4</v>
      </c>
      <c r="G231" s="44">
        <v>5664.75</v>
      </c>
      <c r="H231" s="41">
        <v>3245.4</v>
      </c>
      <c r="I231" s="44">
        <v>4180</v>
      </c>
      <c r="J231" s="68"/>
      <c r="K231" s="52">
        <f t="shared" si="295"/>
        <v>58.4172</v>
      </c>
      <c r="L231" s="53">
        <f t="shared" si="296"/>
        <v>519.264</v>
      </c>
      <c r="M231" s="44">
        <f t="shared" si="297"/>
        <v>453.18</v>
      </c>
      <c r="N231" s="41">
        <f t="shared" si="298"/>
        <v>22.7178</v>
      </c>
      <c r="O231" s="44">
        <f t="shared" si="299"/>
        <v>209</v>
      </c>
      <c r="P231" s="44">
        <f t="shared" si="300"/>
        <v>0</v>
      </c>
      <c r="Q231" s="44">
        <f t="shared" si="301"/>
        <v>1262.579</v>
      </c>
      <c r="R231" s="41">
        <f t="shared" si="302"/>
        <v>0</v>
      </c>
      <c r="S231" s="41">
        <f t="shared" si="303"/>
        <v>259.63</v>
      </c>
      <c r="T231" s="44">
        <f t="shared" si="304"/>
        <v>113.3</v>
      </c>
      <c r="U231" s="41">
        <f t="shared" si="305"/>
        <v>9.74</v>
      </c>
      <c r="V231" s="44">
        <f t="shared" si="306"/>
        <v>209</v>
      </c>
      <c r="W231" s="44">
        <f t="shared" si="307"/>
        <v>0</v>
      </c>
      <c r="X231" s="41">
        <f t="shared" si="308"/>
        <v>591.67</v>
      </c>
      <c r="Y231" s="41">
        <f t="shared" si="309"/>
        <v>1854.249</v>
      </c>
      <c r="Z231" s="41"/>
      <c r="AA231" s="12" t="s">
        <v>11</v>
      </c>
      <c r="AB231" s="11">
        <f t="shared" ref="AB231:AH231" si="323">K231+R231</f>
        <v>58.4172</v>
      </c>
      <c r="AC231" s="11">
        <f t="shared" si="323"/>
        <v>778.894</v>
      </c>
      <c r="AD231" s="11">
        <f t="shared" si="323"/>
        <v>566.48</v>
      </c>
      <c r="AE231" s="11">
        <f t="shared" si="323"/>
        <v>32.4578</v>
      </c>
      <c r="AF231" s="11">
        <f t="shared" si="323"/>
        <v>418</v>
      </c>
      <c r="AG231" s="11">
        <f t="shared" si="323"/>
        <v>0</v>
      </c>
      <c r="AH231" s="11">
        <f t="shared" si="323"/>
        <v>1854.249</v>
      </c>
      <c r="AI231" s="12" t="s">
        <v>1134</v>
      </c>
    </row>
    <row r="232" s="30" customFormat="1" ht="16" customHeight="1" spans="1:35">
      <c r="A232" s="40">
        <f t="shared" si="294"/>
        <v>229</v>
      </c>
      <c r="B232" s="41" t="s">
        <v>145</v>
      </c>
      <c r="C232" s="65" t="s">
        <v>678</v>
      </c>
      <c r="D232" s="41" t="s">
        <v>679</v>
      </c>
      <c r="E232" s="41">
        <v>3245.4</v>
      </c>
      <c r="F232" s="41">
        <f>VLOOKUP(C232,'[1]9月'!$B:$Q,16,0)</f>
        <v>3245.4</v>
      </c>
      <c r="G232" s="44">
        <v>5664.75</v>
      </c>
      <c r="H232" s="41">
        <v>3245.4</v>
      </c>
      <c r="I232" s="44">
        <v>4180</v>
      </c>
      <c r="J232" s="68"/>
      <c r="K232" s="52">
        <f t="shared" si="295"/>
        <v>58.4172</v>
      </c>
      <c r="L232" s="53">
        <f t="shared" si="296"/>
        <v>519.264</v>
      </c>
      <c r="M232" s="44">
        <f t="shared" si="297"/>
        <v>453.18</v>
      </c>
      <c r="N232" s="41">
        <f t="shared" si="298"/>
        <v>22.7178</v>
      </c>
      <c r="O232" s="44">
        <f t="shared" si="299"/>
        <v>209</v>
      </c>
      <c r="P232" s="44">
        <f t="shared" si="300"/>
        <v>0</v>
      </c>
      <c r="Q232" s="44">
        <f t="shared" si="301"/>
        <v>1262.579</v>
      </c>
      <c r="R232" s="41">
        <f t="shared" si="302"/>
        <v>0</v>
      </c>
      <c r="S232" s="41">
        <f t="shared" si="303"/>
        <v>259.63</v>
      </c>
      <c r="T232" s="44">
        <f t="shared" si="304"/>
        <v>113.3</v>
      </c>
      <c r="U232" s="41">
        <f t="shared" si="305"/>
        <v>9.74</v>
      </c>
      <c r="V232" s="44">
        <f t="shared" si="306"/>
        <v>209</v>
      </c>
      <c r="W232" s="44">
        <f t="shared" si="307"/>
        <v>0</v>
      </c>
      <c r="X232" s="41">
        <f t="shared" si="308"/>
        <v>591.67</v>
      </c>
      <c r="Y232" s="41">
        <f t="shared" si="309"/>
        <v>1854.249</v>
      </c>
      <c r="Z232" s="41"/>
      <c r="AA232" s="12" t="s">
        <v>13</v>
      </c>
      <c r="AB232" s="11">
        <f t="shared" ref="AB232:AH232" si="324">K232+R232</f>
        <v>58.4172</v>
      </c>
      <c r="AC232" s="11">
        <f t="shared" si="324"/>
        <v>778.894</v>
      </c>
      <c r="AD232" s="11">
        <f t="shared" si="324"/>
        <v>566.48</v>
      </c>
      <c r="AE232" s="11">
        <f t="shared" si="324"/>
        <v>32.4578</v>
      </c>
      <c r="AF232" s="11">
        <f t="shared" si="324"/>
        <v>418</v>
      </c>
      <c r="AG232" s="11">
        <f t="shared" si="324"/>
        <v>0</v>
      </c>
      <c r="AH232" s="11">
        <f t="shared" si="324"/>
        <v>1854.249</v>
      </c>
      <c r="AI232" s="12" t="s">
        <v>1134</v>
      </c>
    </row>
    <row r="233" s="30" customFormat="1" ht="16" customHeight="1" spans="1:35">
      <c r="A233" s="40">
        <f t="shared" si="294"/>
        <v>230</v>
      </c>
      <c r="B233" s="41" t="s">
        <v>1332</v>
      </c>
      <c r="C233" s="48" t="s">
        <v>680</v>
      </c>
      <c r="D233" s="66" t="s">
        <v>681</v>
      </c>
      <c r="E233" s="41">
        <v>3245.4</v>
      </c>
      <c r="F233" s="41">
        <f>VLOOKUP(C233,'[1]9月'!$B:$Q,16,0)</f>
        <v>3245.4</v>
      </c>
      <c r="G233" s="44">
        <v>5664.75</v>
      </c>
      <c r="H233" s="41">
        <v>3245.4</v>
      </c>
      <c r="I233" s="44">
        <v>3180</v>
      </c>
      <c r="J233" s="68"/>
      <c r="K233" s="52">
        <f t="shared" si="295"/>
        <v>58.4172</v>
      </c>
      <c r="L233" s="53">
        <f t="shared" si="296"/>
        <v>519.264</v>
      </c>
      <c r="M233" s="44">
        <f t="shared" si="297"/>
        <v>453.18</v>
      </c>
      <c r="N233" s="41">
        <f t="shared" si="298"/>
        <v>22.7178</v>
      </c>
      <c r="O233" s="44">
        <f t="shared" si="299"/>
        <v>159</v>
      </c>
      <c r="P233" s="44">
        <f t="shared" si="300"/>
        <v>0</v>
      </c>
      <c r="Q233" s="44">
        <f t="shared" si="301"/>
        <v>1212.579</v>
      </c>
      <c r="R233" s="41">
        <f t="shared" si="302"/>
        <v>0</v>
      </c>
      <c r="S233" s="41">
        <f t="shared" si="303"/>
        <v>259.63</v>
      </c>
      <c r="T233" s="44">
        <f t="shared" si="304"/>
        <v>113.3</v>
      </c>
      <c r="U233" s="41">
        <f t="shared" si="305"/>
        <v>9.74</v>
      </c>
      <c r="V233" s="44">
        <f t="shared" si="306"/>
        <v>159</v>
      </c>
      <c r="W233" s="44">
        <f t="shared" si="307"/>
        <v>0</v>
      </c>
      <c r="X233" s="41">
        <f t="shared" si="308"/>
        <v>541.67</v>
      </c>
      <c r="Y233" s="41">
        <f t="shared" si="309"/>
        <v>1754.249</v>
      </c>
      <c r="Z233" s="41"/>
      <c r="AA233" s="12" t="s">
        <v>26</v>
      </c>
      <c r="AB233" s="11">
        <f t="shared" ref="AB233:AH233" si="325">K233+R233</f>
        <v>58.4172</v>
      </c>
      <c r="AC233" s="11">
        <f t="shared" si="325"/>
        <v>778.894</v>
      </c>
      <c r="AD233" s="11">
        <f t="shared" si="325"/>
        <v>566.48</v>
      </c>
      <c r="AE233" s="11">
        <f t="shared" si="325"/>
        <v>32.4578</v>
      </c>
      <c r="AF233" s="11">
        <f t="shared" si="325"/>
        <v>318</v>
      </c>
      <c r="AG233" s="11">
        <f t="shared" si="325"/>
        <v>0</v>
      </c>
      <c r="AH233" s="11">
        <f t="shared" si="325"/>
        <v>1754.249</v>
      </c>
      <c r="AI233" s="12" t="s">
        <v>1135</v>
      </c>
    </row>
    <row r="234" s="30" customFormat="1" ht="16" customHeight="1" spans="1:35">
      <c r="A234" s="40">
        <f t="shared" si="294"/>
        <v>231</v>
      </c>
      <c r="B234" s="41" t="s">
        <v>98</v>
      </c>
      <c r="C234" s="48" t="s">
        <v>682</v>
      </c>
      <c r="D234" s="66" t="s">
        <v>683</v>
      </c>
      <c r="E234" s="41">
        <v>3245.4</v>
      </c>
      <c r="F234" s="41">
        <f>VLOOKUP(C234,'[1]9月'!$B:$Q,16,0)</f>
        <v>3245.4</v>
      </c>
      <c r="G234" s="44">
        <v>5664.75</v>
      </c>
      <c r="H234" s="41">
        <v>3245.4</v>
      </c>
      <c r="I234" s="44">
        <v>3180</v>
      </c>
      <c r="J234" s="44"/>
      <c r="K234" s="52">
        <f t="shared" si="295"/>
        <v>58.4172</v>
      </c>
      <c r="L234" s="53">
        <f t="shared" si="296"/>
        <v>519.264</v>
      </c>
      <c r="M234" s="44">
        <f t="shared" si="297"/>
        <v>453.18</v>
      </c>
      <c r="N234" s="41">
        <f t="shared" si="298"/>
        <v>22.7178</v>
      </c>
      <c r="O234" s="44">
        <f t="shared" si="299"/>
        <v>159</v>
      </c>
      <c r="P234" s="44">
        <f t="shared" si="300"/>
        <v>0</v>
      </c>
      <c r="Q234" s="44">
        <f t="shared" si="301"/>
        <v>1212.579</v>
      </c>
      <c r="R234" s="41">
        <f t="shared" si="302"/>
        <v>0</v>
      </c>
      <c r="S234" s="41">
        <f t="shared" si="303"/>
        <v>259.63</v>
      </c>
      <c r="T234" s="44">
        <f t="shared" si="304"/>
        <v>113.3</v>
      </c>
      <c r="U234" s="41">
        <f t="shared" si="305"/>
        <v>9.74</v>
      </c>
      <c r="V234" s="44">
        <f t="shared" si="306"/>
        <v>159</v>
      </c>
      <c r="W234" s="44">
        <f t="shared" si="307"/>
        <v>0</v>
      </c>
      <c r="X234" s="41">
        <f t="shared" si="308"/>
        <v>541.67</v>
      </c>
      <c r="Y234" s="41">
        <f t="shared" si="309"/>
        <v>1754.249</v>
      </c>
      <c r="Z234" s="41"/>
      <c r="AA234" s="12" t="s">
        <v>26</v>
      </c>
      <c r="AB234" s="11">
        <f t="shared" ref="AB234:AH234" si="326">K234+R234</f>
        <v>58.4172</v>
      </c>
      <c r="AC234" s="11">
        <f t="shared" si="326"/>
        <v>778.894</v>
      </c>
      <c r="AD234" s="11">
        <f t="shared" si="326"/>
        <v>566.48</v>
      </c>
      <c r="AE234" s="11">
        <f t="shared" si="326"/>
        <v>32.4578</v>
      </c>
      <c r="AF234" s="11">
        <f t="shared" si="326"/>
        <v>318</v>
      </c>
      <c r="AG234" s="11">
        <f t="shared" si="326"/>
        <v>0</v>
      </c>
      <c r="AH234" s="11">
        <f t="shared" si="326"/>
        <v>1754.249</v>
      </c>
      <c r="AI234" s="12" t="s">
        <v>1135</v>
      </c>
    </row>
    <row r="235" s="30" customFormat="1" ht="16" customHeight="1" spans="1:35">
      <c r="A235" s="40">
        <f t="shared" si="294"/>
        <v>232</v>
      </c>
      <c r="B235" s="41" t="s">
        <v>1299</v>
      </c>
      <c r="C235" s="48" t="s">
        <v>685</v>
      </c>
      <c r="D235" s="66" t="s">
        <v>686</v>
      </c>
      <c r="E235" s="41">
        <v>3245.4</v>
      </c>
      <c r="F235" s="41">
        <f>VLOOKUP(C235,'[1]9月'!$B:$Q,16,0)</f>
        <v>3245.4</v>
      </c>
      <c r="G235" s="44">
        <v>5664.75</v>
      </c>
      <c r="H235" s="41">
        <v>3245.4</v>
      </c>
      <c r="I235" s="44">
        <v>3180</v>
      </c>
      <c r="J235" s="44"/>
      <c r="K235" s="52">
        <f t="shared" si="295"/>
        <v>58.4172</v>
      </c>
      <c r="L235" s="53">
        <f t="shared" si="296"/>
        <v>519.264</v>
      </c>
      <c r="M235" s="44">
        <f t="shared" si="297"/>
        <v>453.18</v>
      </c>
      <c r="N235" s="41">
        <f t="shared" si="298"/>
        <v>22.7178</v>
      </c>
      <c r="O235" s="44">
        <f t="shared" si="299"/>
        <v>159</v>
      </c>
      <c r="P235" s="44">
        <f t="shared" si="300"/>
        <v>0</v>
      </c>
      <c r="Q235" s="44">
        <f t="shared" si="301"/>
        <v>1212.579</v>
      </c>
      <c r="R235" s="41">
        <f t="shared" si="302"/>
        <v>0</v>
      </c>
      <c r="S235" s="41">
        <f t="shared" si="303"/>
        <v>259.63</v>
      </c>
      <c r="T235" s="44">
        <f t="shared" si="304"/>
        <v>113.3</v>
      </c>
      <c r="U235" s="41">
        <f t="shared" si="305"/>
        <v>9.74</v>
      </c>
      <c r="V235" s="44">
        <f t="shared" si="306"/>
        <v>159</v>
      </c>
      <c r="W235" s="44">
        <f t="shared" si="307"/>
        <v>0</v>
      </c>
      <c r="X235" s="41">
        <f t="shared" si="308"/>
        <v>541.67</v>
      </c>
      <c r="Y235" s="41">
        <f t="shared" si="309"/>
        <v>1754.249</v>
      </c>
      <c r="Z235" s="41"/>
      <c r="AA235" s="12" t="s">
        <v>22</v>
      </c>
      <c r="AB235" s="11">
        <f t="shared" ref="AB235:AH235" si="327">K235+R235</f>
        <v>58.4172</v>
      </c>
      <c r="AC235" s="11">
        <f t="shared" si="327"/>
        <v>778.894</v>
      </c>
      <c r="AD235" s="11">
        <f t="shared" si="327"/>
        <v>566.48</v>
      </c>
      <c r="AE235" s="11">
        <f t="shared" si="327"/>
        <v>32.4578</v>
      </c>
      <c r="AF235" s="11">
        <f t="shared" si="327"/>
        <v>318</v>
      </c>
      <c r="AG235" s="11">
        <f t="shared" si="327"/>
        <v>0</v>
      </c>
      <c r="AH235" s="11">
        <f t="shared" si="327"/>
        <v>1754.249</v>
      </c>
      <c r="AI235" s="12" t="s">
        <v>1138</v>
      </c>
    </row>
    <row r="236" s="30" customFormat="1" ht="16" customHeight="1" spans="1:35">
      <c r="A236" s="40">
        <f t="shared" si="294"/>
        <v>233</v>
      </c>
      <c r="B236" s="41" t="s">
        <v>285</v>
      </c>
      <c r="C236" s="48" t="s">
        <v>687</v>
      </c>
      <c r="D236" s="66" t="s">
        <v>688</v>
      </c>
      <c r="E236" s="41">
        <v>3245.4</v>
      </c>
      <c r="F236" s="41">
        <f>VLOOKUP(C236,'[1]9月'!$B:$Q,16,0)</f>
        <v>3245.4</v>
      </c>
      <c r="G236" s="44">
        <v>5664.75</v>
      </c>
      <c r="H236" s="41">
        <v>3245.4</v>
      </c>
      <c r="I236" s="44">
        <v>4180</v>
      </c>
      <c r="J236" s="44"/>
      <c r="K236" s="52">
        <f t="shared" si="295"/>
        <v>58.4172</v>
      </c>
      <c r="L236" s="53">
        <f t="shared" si="296"/>
        <v>519.264</v>
      </c>
      <c r="M236" s="44">
        <f t="shared" si="297"/>
        <v>453.18</v>
      </c>
      <c r="N236" s="41">
        <f t="shared" si="298"/>
        <v>22.7178</v>
      </c>
      <c r="O236" s="44">
        <f t="shared" si="299"/>
        <v>209</v>
      </c>
      <c r="P236" s="44">
        <f t="shared" si="300"/>
        <v>0</v>
      </c>
      <c r="Q236" s="44">
        <f t="shared" si="301"/>
        <v>1262.579</v>
      </c>
      <c r="R236" s="41">
        <f t="shared" si="302"/>
        <v>0</v>
      </c>
      <c r="S236" s="41">
        <f t="shared" si="303"/>
        <v>259.63</v>
      </c>
      <c r="T236" s="44">
        <f t="shared" si="304"/>
        <v>113.3</v>
      </c>
      <c r="U236" s="41">
        <f t="shared" si="305"/>
        <v>9.74</v>
      </c>
      <c r="V236" s="44">
        <f t="shared" si="306"/>
        <v>209</v>
      </c>
      <c r="W236" s="44">
        <f t="shared" si="307"/>
        <v>0</v>
      </c>
      <c r="X236" s="41">
        <f t="shared" si="308"/>
        <v>591.67</v>
      </c>
      <c r="Y236" s="41">
        <f t="shared" si="309"/>
        <v>1854.249</v>
      </c>
      <c r="Z236" s="41"/>
      <c r="AA236" s="12" t="s">
        <v>31</v>
      </c>
      <c r="AB236" s="11">
        <f t="shared" ref="AB236:AH236" si="328">K236+R236</f>
        <v>58.4172</v>
      </c>
      <c r="AC236" s="11">
        <f t="shared" si="328"/>
        <v>778.894</v>
      </c>
      <c r="AD236" s="11">
        <f t="shared" si="328"/>
        <v>566.48</v>
      </c>
      <c r="AE236" s="11">
        <f t="shared" si="328"/>
        <v>32.4578</v>
      </c>
      <c r="AF236" s="11">
        <f t="shared" si="328"/>
        <v>418</v>
      </c>
      <c r="AG236" s="11">
        <f t="shared" si="328"/>
        <v>0</v>
      </c>
      <c r="AH236" s="11">
        <f t="shared" si="328"/>
        <v>1854.249</v>
      </c>
      <c r="AI236" s="12" t="s">
        <v>1139</v>
      </c>
    </row>
    <row r="237" s="30" customFormat="1" ht="16" customHeight="1" spans="1:35">
      <c r="A237" s="40">
        <f t="shared" si="294"/>
        <v>234</v>
      </c>
      <c r="B237" s="41" t="s">
        <v>167</v>
      </c>
      <c r="C237" s="48" t="s">
        <v>689</v>
      </c>
      <c r="D237" s="66" t="s">
        <v>690</v>
      </c>
      <c r="E237" s="41">
        <v>3245.4</v>
      </c>
      <c r="F237" s="41">
        <f>VLOOKUP(C237,'[1]9月'!$B:$Q,16,0)</f>
        <v>3245.4</v>
      </c>
      <c r="G237" s="44">
        <v>5664.75</v>
      </c>
      <c r="H237" s="41">
        <v>3245.4</v>
      </c>
      <c r="I237" s="44">
        <v>1790</v>
      </c>
      <c r="J237" s="44"/>
      <c r="K237" s="52">
        <f t="shared" si="295"/>
        <v>58.4172</v>
      </c>
      <c r="L237" s="53">
        <f t="shared" si="296"/>
        <v>519.264</v>
      </c>
      <c r="M237" s="44">
        <f t="shared" si="297"/>
        <v>453.18</v>
      </c>
      <c r="N237" s="41">
        <f t="shared" si="298"/>
        <v>22.7178</v>
      </c>
      <c r="O237" s="44">
        <f t="shared" si="299"/>
        <v>89.5</v>
      </c>
      <c r="P237" s="44">
        <f t="shared" si="300"/>
        <v>0</v>
      </c>
      <c r="Q237" s="44">
        <f t="shared" si="301"/>
        <v>1143.079</v>
      </c>
      <c r="R237" s="41">
        <f t="shared" si="302"/>
        <v>0</v>
      </c>
      <c r="S237" s="41">
        <f t="shared" si="303"/>
        <v>259.63</v>
      </c>
      <c r="T237" s="44">
        <f t="shared" si="304"/>
        <v>113.3</v>
      </c>
      <c r="U237" s="41">
        <f t="shared" si="305"/>
        <v>9.74</v>
      </c>
      <c r="V237" s="44">
        <f t="shared" si="306"/>
        <v>89.5</v>
      </c>
      <c r="W237" s="44">
        <f t="shared" si="307"/>
        <v>0</v>
      </c>
      <c r="X237" s="41">
        <f t="shared" si="308"/>
        <v>472.17</v>
      </c>
      <c r="Y237" s="41">
        <f t="shared" si="309"/>
        <v>1615.249</v>
      </c>
      <c r="Z237" s="41"/>
      <c r="AA237" s="12" t="s">
        <v>12</v>
      </c>
      <c r="AB237" s="11">
        <f t="shared" ref="AB237:AH237" si="329">K237+R237</f>
        <v>58.4172</v>
      </c>
      <c r="AC237" s="11">
        <f t="shared" si="329"/>
        <v>778.894</v>
      </c>
      <c r="AD237" s="11">
        <f t="shared" si="329"/>
        <v>566.48</v>
      </c>
      <c r="AE237" s="11">
        <f t="shared" si="329"/>
        <v>32.4578</v>
      </c>
      <c r="AF237" s="11">
        <f t="shared" si="329"/>
        <v>179</v>
      </c>
      <c r="AG237" s="11">
        <f t="shared" si="329"/>
        <v>0</v>
      </c>
      <c r="AH237" s="11">
        <f t="shared" si="329"/>
        <v>1615.249</v>
      </c>
      <c r="AI237" s="12" t="s">
        <v>1134</v>
      </c>
    </row>
    <row r="238" s="30" customFormat="1" ht="16" customHeight="1" spans="1:35">
      <c r="A238" s="40">
        <f t="shared" si="294"/>
        <v>235</v>
      </c>
      <c r="B238" s="41" t="s">
        <v>164</v>
      </c>
      <c r="C238" s="48" t="s">
        <v>691</v>
      </c>
      <c r="D238" s="66" t="s">
        <v>692</v>
      </c>
      <c r="E238" s="41">
        <v>3245.4</v>
      </c>
      <c r="F238" s="41">
        <f>VLOOKUP(C238,'[1]9月'!$B:$Q,16,0)</f>
        <v>3245.4</v>
      </c>
      <c r="G238" s="44">
        <v>5664.75</v>
      </c>
      <c r="H238" s="41">
        <v>3245.4</v>
      </c>
      <c r="I238" s="44">
        <v>3180</v>
      </c>
      <c r="J238" s="44"/>
      <c r="K238" s="52">
        <f t="shared" si="295"/>
        <v>58.4172</v>
      </c>
      <c r="L238" s="53">
        <f t="shared" si="296"/>
        <v>519.264</v>
      </c>
      <c r="M238" s="44">
        <f t="shared" si="297"/>
        <v>453.18</v>
      </c>
      <c r="N238" s="41">
        <f t="shared" si="298"/>
        <v>22.7178</v>
      </c>
      <c r="O238" s="44">
        <f t="shared" si="299"/>
        <v>159</v>
      </c>
      <c r="P238" s="44">
        <f t="shared" si="300"/>
        <v>0</v>
      </c>
      <c r="Q238" s="44">
        <f t="shared" si="301"/>
        <v>1212.579</v>
      </c>
      <c r="R238" s="41">
        <f t="shared" si="302"/>
        <v>0</v>
      </c>
      <c r="S238" s="41">
        <f t="shared" si="303"/>
        <v>259.63</v>
      </c>
      <c r="T238" s="44">
        <f t="shared" si="304"/>
        <v>113.3</v>
      </c>
      <c r="U238" s="41">
        <f t="shared" si="305"/>
        <v>9.74</v>
      </c>
      <c r="V238" s="44">
        <f t="shared" si="306"/>
        <v>159</v>
      </c>
      <c r="W238" s="44">
        <f t="shared" si="307"/>
        <v>0</v>
      </c>
      <c r="X238" s="41">
        <f t="shared" si="308"/>
        <v>541.67</v>
      </c>
      <c r="Y238" s="41">
        <f t="shared" si="309"/>
        <v>1754.249</v>
      </c>
      <c r="Z238" s="41"/>
      <c r="AA238" s="12" t="s">
        <v>25</v>
      </c>
      <c r="AB238" s="11">
        <f t="shared" ref="AB238:AH238" si="330">K238+R238</f>
        <v>58.4172</v>
      </c>
      <c r="AC238" s="11">
        <f t="shared" si="330"/>
        <v>778.894</v>
      </c>
      <c r="AD238" s="11">
        <f t="shared" si="330"/>
        <v>566.48</v>
      </c>
      <c r="AE238" s="11">
        <f t="shared" si="330"/>
        <v>32.4578</v>
      </c>
      <c r="AF238" s="11">
        <f t="shared" si="330"/>
        <v>318</v>
      </c>
      <c r="AG238" s="11">
        <f t="shared" si="330"/>
        <v>0</v>
      </c>
      <c r="AH238" s="11">
        <f t="shared" si="330"/>
        <v>1754.249</v>
      </c>
      <c r="AI238" s="12" t="s">
        <v>1137</v>
      </c>
    </row>
    <row r="239" s="9" customFormat="1" ht="16" customHeight="1" spans="1:35">
      <c r="A239" s="40">
        <f t="shared" si="294"/>
        <v>236</v>
      </c>
      <c r="B239" s="41" t="s">
        <v>167</v>
      </c>
      <c r="C239" s="48" t="s">
        <v>693</v>
      </c>
      <c r="D239" s="41" t="s">
        <v>694</v>
      </c>
      <c r="E239" s="41">
        <v>3342.69</v>
      </c>
      <c r="F239" s="41">
        <v>3342.69</v>
      </c>
      <c r="G239" s="44">
        <v>5664.75</v>
      </c>
      <c r="H239" s="41">
        <v>3342.69</v>
      </c>
      <c r="I239" s="44">
        <v>3180</v>
      </c>
      <c r="J239" s="44"/>
      <c r="K239" s="52">
        <f t="shared" si="295"/>
        <v>60.16842</v>
      </c>
      <c r="L239" s="53">
        <f t="shared" si="296"/>
        <v>534.8304</v>
      </c>
      <c r="M239" s="44">
        <f t="shared" si="297"/>
        <v>453.18</v>
      </c>
      <c r="N239" s="41">
        <f t="shared" si="298"/>
        <v>23.39883</v>
      </c>
      <c r="O239" s="44">
        <f t="shared" si="299"/>
        <v>159</v>
      </c>
      <c r="P239" s="44">
        <f t="shared" si="300"/>
        <v>0</v>
      </c>
      <c r="Q239" s="44">
        <f t="shared" si="301"/>
        <v>1230.57765</v>
      </c>
      <c r="R239" s="41">
        <f t="shared" si="302"/>
        <v>0</v>
      </c>
      <c r="S239" s="41">
        <f t="shared" si="303"/>
        <v>267.42</v>
      </c>
      <c r="T239" s="44">
        <f t="shared" si="304"/>
        <v>113.3</v>
      </c>
      <c r="U239" s="41">
        <f t="shared" si="305"/>
        <v>10.03</v>
      </c>
      <c r="V239" s="44">
        <f t="shared" si="306"/>
        <v>159</v>
      </c>
      <c r="W239" s="44">
        <f t="shared" si="307"/>
        <v>0</v>
      </c>
      <c r="X239" s="41">
        <f t="shared" si="308"/>
        <v>549.75</v>
      </c>
      <c r="Y239" s="41">
        <f t="shared" si="309"/>
        <v>1780.32765</v>
      </c>
      <c r="Z239" s="41"/>
      <c r="AA239" s="12" t="s">
        <v>12</v>
      </c>
      <c r="AB239" s="11">
        <f t="shared" ref="AB239:AH239" si="331">K239+R239</f>
        <v>60.16842</v>
      </c>
      <c r="AC239" s="11">
        <f t="shared" si="331"/>
        <v>802.2504</v>
      </c>
      <c r="AD239" s="11">
        <f t="shared" si="331"/>
        <v>566.48</v>
      </c>
      <c r="AE239" s="11">
        <f t="shared" si="331"/>
        <v>33.42883</v>
      </c>
      <c r="AF239" s="11">
        <f t="shared" si="331"/>
        <v>318</v>
      </c>
      <c r="AG239" s="11">
        <f t="shared" si="331"/>
        <v>0</v>
      </c>
      <c r="AH239" s="11">
        <f t="shared" si="331"/>
        <v>1780.32765</v>
      </c>
      <c r="AI239" s="12" t="s">
        <v>1134</v>
      </c>
    </row>
    <row r="240" s="9" customFormat="1" ht="16" customHeight="1" spans="1:35">
      <c r="A240" s="40">
        <f t="shared" si="294"/>
        <v>237</v>
      </c>
      <c r="B240" s="41" t="s">
        <v>167</v>
      </c>
      <c r="C240" s="48" t="s">
        <v>695</v>
      </c>
      <c r="D240" s="41" t="s">
        <v>696</v>
      </c>
      <c r="E240" s="41">
        <v>3245.4</v>
      </c>
      <c r="F240" s="41">
        <f>VLOOKUP(C240,'[1]9月'!$B:$Q,16,0)</f>
        <v>3245.4</v>
      </c>
      <c r="G240" s="44">
        <v>5664.75</v>
      </c>
      <c r="H240" s="41">
        <v>3245.4</v>
      </c>
      <c r="I240" s="44">
        <v>3180</v>
      </c>
      <c r="J240" s="44"/>
      <c r="K240" s="52">
        <f t="shared" si="295"/>
        <v>58.4172</v>
      </c>
      <c r="L240" s="53">
        <f t="shared" si="296"/>
        <v>519.264</v>
      </c>
      <c r="M240" s="44">
        <f t="shared" si="297"/>
        <v>453.18</v>
      </c>
      <c r="N240" s="41">
        <f t="shared" si="298"/>
        <v>22.7178</v>
      </c>
      <c r="O240" s="44">
        <f t="shared" si="299"/>
        <v>159</v>
      </c>
      <c r="P240" s="44">
        <f t="shared" si="300"/>
        <v>0</v>
      </c>
      <c r="Q240" s="44">
        <f t="shared" si="301"/>
        <v>1212.579</v>
      </c>
      <c r="R240" s="41">
        <f t="shared" si="302"/>
        <v>0</v>
      </c>
      <c r="S240" s="41">
        <f t="shared" si="303"/>
        <v>259.63</v>
      </c>
      <c r="T240" s="44">
        <f t="shared" si="304"/>
        <v>113.3</v>
      </c>
      <c r="U240" s="41">
        <f t="shared" si="305"/>
        <v>9.74</v>
      </c>
      <c r="V240" s="44">
        <f t="shared" si="306"/>
        <v>159</v>
      </c>
      <c r="W240" s="44">
        <f t="shared" si="307"/>
        <v>0</v>
      </c>
      <c r="X240" s="41">
        <f t="shared" si="308"/>
        <v>541.67</v>
      </c>
      <c r="Y240" s="41">
        <f t="shared" si="309"/>
        <v>1754.249</v>
      </c>
      <c r="Z240" s="41"/>
      <c r="AA240" s="12" t="s">
        <v>12</v>
      </c>
      <c r="AB240" s="11">
        <f t="shared" ref="AB240:AH240" si="332">K240+R240</f>
        <v>58.4172</v>
      </c>
      <c r="AC240" s="11">
        <f t="shared" si="332"/>
        <v>778.894</v>
      </c>
      <c r="AD240" s="11">
        <f t="shared" si="332"/>
        <v>566.48</v>
      </c>
      <c r="AE240" s="11">
        <f t="shared" si="332"/>
        <v>32.4578</v>
      </c>
      <c r="AF240" s="11">
        <f t="shared" si="332"/>
        <v>318</v>
      </c>
      <c r="AG240" s="11">
        <f t="shared" si="332"/>
        <v>0</v>
      </c>
      <c r="AH240" s="11">
        <f t="shared" si="332"/>
        <v>1754.249</v>
      </c>
      <c r="AI240" s="12" t="s">
        <v>1134</v>
      </c>
    </row>
    <row r="241" s="9" customFormat="1" ht="16" customHeight="1" spans="1:35">
      <c r="A241" s="40">
        <f t="shared" si="294"/>
        <v>238</v>
      </c>
      <c r="B241" s="41" t="s">
        <v>1231</v>
      </c>
      <c r="C241" s="48" t="s">
        <v>697</v>
      </c>
      <c r="D241" s="41" t="s">
        <v>698</v>
      </c>
      <c r="E241" s="41">
        <v>3820</v>
      </c>
      <c r="F241" s="41">
        <f>VLOOKUP(C241,'[1]9月'!$B:$Q,16,0)</f>
        <v>3820</v>
      </c>
      <c r="G241" s="44">
        <v>5664.75</v>
      </c>
      <c r="H241" s="41">
        <v>3820</v>
      </c>
      <c r="I241" s="44">
        <v>4180</v>
      </c>
      <c r="J241" s="44"/>
      <c r="K241" s="52">
        <f t="shared" si="295"/>
        <v>68.76</v>
      </c>
      <c r="L241" s="53">
        <f t="shared" si="296"/>
        <v>611.2</v>
      </c>
      <c r="M241" s="44">
        <f t="shared" si="297"/>
        <v>453.18</v>
      </c>
      <c r="N241" s="41">
        <f t="shared" si="298"/>
        <v>26.74</v>
      </c>
      <c r="O241" s="44">
        <f t="shared" si="299"/>
        <v>209</v>
      </c>
      <c r="P241" s="44">
        <f t="shared" si="300"/>
        <v>0</v>
      </c>
      <c r="Q241" s="44">
        <f t="shared" si="301"/>
        <v>1368.88</v>
      </c>
      <c r="R241" s="41">
        <f t="shared" si="302"/>
        <v>0</v>
      </c>
      <c r="S241" s="41">
        <f t="shared" si="303"/>
        <v>305.6</v>
      </c>
      <c r="T241" s="44">
        <f t="shared" si="304"/>
        <v>113.3</v>
      </c>
      <c r="U241" s="41">
        <f t="shared" si="305"/>
        <v>11.46</v>
      </c>
      <c r="V241" s="44">
        <f t="shared" si="306"/>
        <v>209</v>
      </c>
      <c r="W241" s="44">
        <f t="shared" si="307"/>
        <v>0</v>
      </c>
      <c r="X241" s="41">
        <f t="shared" si="308"/>
        <v>639.36</v>
      </c>
      <c r="Y241" s="41">
        <f t="shared" si="309"/>
        <v>2008.24</v>
      </c>
      <c r="Z241" s="41"/>
      <c r="AA241" s="12" t="s">
        <v>12</v>
      </c>
      <c r="AB241" s="11">
        <f t="shared" ref="AB241:AH241" si="333">K241+R241</f>
        <v>68.76</v>
      </c>
      <c r="AC241" s="11">
        <f t="shared" si="333"/>
        <v>916.8</v>
      </c>
      <c r="AD241" s="11">
        <f t="shared" si="333"/>
        <v>566.48</v>
      </c>
      <c r="AE241" s="11">
        <f t="shared" si="333"/>
        <v>38.2</v>
      </c>
      <c r="AF241" s="11">
        <f t="shared" si="333"/>
        <v>418</v>
      </c>
      <c r="AG241" s="11">
        <f t="shared" si="333"/>
        <v>0</v>
      </c>
      <c r="AH241" s="11">
        <f t="shared" si="333"/>
        <v>2008.24</v>
      </c>
      <c r="AI241" s="12" t="s">
        <v>1134</v>
      </c>
    </row>
    <row r="242" s="9" customFormat="1" ht="16" customHeight="1" spans="1:35">
      <c r="A242" s="40">
        <f t="shared" si="294"/>
        <v>239</v>
      </c>
      <c r="B242" s="41" t="s">
        <v>167</v>
      </c>
      <c r="C242" s="48" t="s">
        <v>699</v>
      </c>
      <c r="D242" s="41" t="s">
        <v>700</v>
      </c>
      <c r="E242" s="41">
        <v>3245.4</v>
      </c>
      <c r="F242" s="41">
        <f>VLOOKUP(C242,'[1]9月'!$B:$Q,16,0)</f>
        <v>3245.4</v>
      </c>
      <c r="G242" s="44">
        <v>5664.75</v>
      </c>
      <c r="H242" s="41">
        <v>3245.4</v>
      </c>
      <c r="I242" s="44">
        <v>3180</v>
      </c>
      <c r="J242" s="44"/>
      <c r="K242" s="52">
        <f t="shared" si="295"/>
        <v>58.4172</v>
      </c>
      <c r="L242" s="53">
        <f t="shared" si="296"/>
        <v>519.264</v>
      </c>
      <c r="M242" s="44">
        <f t="shared" si="297"/>
        <v>453.18</v>
      </c>
      <c r="N242" s="41">
        <f t="shared" si="298"/>
        <v>22.7178</v>
      </c>
      <c r="O242" s="44">
        <f t="shared" si="299"/>
        <v>159</v>
      </c>
      <c r="P242" s="44">
        <f t="shared" si="300"/>
        <v>0</v>
      </c>
      <c r="Q242" s="44">
        <f t="shared" si="301"/>
        <v>1212.579</v>
      </c>
      <c r="R242" s="41">
        <f t="shared" si="302"/>
        <v>0</v>
      </c>
      <c r="S242" s="41">
        <f t="shared" si="303"/>
        <v>259.63</v>
      </c>
      <c r="T242" s="44">
        <f t="shared" si="304"/>
        <v>113.3</v>
      </c>
      <c r="U242" s="41">
        <f t="shared" si="305"/>
        <v>9.74</v>
      </c>
      <c r="V242" s="44">
        <f t="shared" si="306"/>
        <v>159</v>
      </c>
      <c r="W242" s="44">
        <f t="shared" si="307"/>
        <v>0</v>
      </c>
      <c r="X242" s="41">
        <f t="shared" si="308"/>
        <v>541.67</v>
      </c>
      <c r="Y242" s="41">
        <f t="shared" si="309"/>
        <v>1754.249</v>
      </c>
      <c r="Z242" s="41"/>
      <c r="AA242" s="12" t="s">
        <v>12</v>
      </c>
      <c r="AB242" s="11">
        <f t="shared" ref="AB242:AH242" si="334">K242+R242</f>
        <v>58.4172</v>
      </c>
      <c r="AC242" s="11">
        <f t="shared" si="334"/>
        <v>778.894</v>
      </c>
      <c r="AD242" s="11">
        <f t="shared" si="334"/>
        <v>566.48</v>
      </c>
      <c r="AE242" s="11">
        <f t="shared" si="334"/>
        <v>32.4578</v>
      </c>
      <c r="AF242" s="11">
        <f t="shared" si="334"/>
        <v>318</v>
      </c>
      <c r="AG242" s="11">
        <f t="shared" si="334"/>
        <v>0</v>
      </c>
      <c r="AH242" s="11">
        <f t="shared" si="334"/>
        <v>1754.249</v>
      </c>
      <c r="AI242" s="12" t="s">
        <v>1134</v>
      </c>
    </row>
    <row r="243" s="9" customFormat="1" ht="16" customHeight="1" spans="1:35">
      <c r="A243" s="40">
        <f t="shared" si="294"/>
        <v>240</v>
      </c>
      <c r="B243" s="41" t="s">
        <v>1230</v>
      </c>
      <c r="C243" s="48" t="s">
        <v>701</v>
      </c>
      <c r="D243" s="41" t="s">
        <v>702</v>
      </c>
      <c r="E243" s="41">
        <v>3820</v>
      </c>
      <c r="F243" s="41">
        <f>VLOOKUP(C243,'[1]9月'!$B:$Q,16,0)</f>
        <v>3820</v>
      </c>
      <c r="G243" s="44">
        <v>5664.75</v>
      </c>
      <c r="H243" s="41">
        <v>3820</v>
      </c>
      <c r="I243" s="44">
        <v>4180</v>
      </c>
      <c r="J243" s="44"/>
      <c r="K243" s="52">
        <f t="shared" si="295"/>
        <v>68.76</v>
      </c>
      <c r="L243" s="53">
        <f t="shared" si="296"/>
        <v>611.2</v>
      </c>
      <c r="M243" s="44">
        <f t="shared" si="297"/>
        <v>453.18</v>
      </c>
      <c r="N243" s="41">
        <f t="shared" si="298"/>
        <v>26.74</v>
      </c>
      <c r="O243" s="44">
        <f t="shared" si="299"/>
        <v>209</v>
      </c>
      <c r="P243" s="44">
        <f t="shared" si="300"/>
        <v>0</v>
      </c>
      <c r="Q243" s="44">
        <f t="shared" si="301"/>
        <v>1368.88</v>
      </c>
      <c r="R243" s="41">
        <f t="shared" si="302"/>
        <v>0</v>
      </c>
      <c r="S243" s="41">
        <f t="shared" si="303"/>
        <v>305.6</v>
      </c>
      <c r="T243" s="44">
        <f t="shared" si="304"/>
        <v>113.3</v>
      </c>
      <c r="U243" s="41">
        <f t="shared" si="305"/>
        <v>11.46</v>
      </c>
      <c r="V243" s="44">
        <f t="shared" si="306"/>
        <v>209</v>
      </c>
      <c r="W243" s="44">
        <f t="shared" si="307"/>
        <v>0</v>
      </c>
      <c r="X243" s="41">
        <f t="shared" si="308"/>
        <v>639.36</v>
      </c>
      <c r="Y243" s="41">
        <f t="shared" si="309"/>
        <v>2008.24</v>
      </c>
      <c r="Z243" s="41"/>
      <c r="AA243" s="12" t="s">
        <v>12</v>
      </c>
      <c r="AB243" s="11">
        <f t="shared" ref="AB243:AH243" si="335">K243+R243</f>
        <v>68.76</v>
      </c>
      <c r="AC243" s="11">
        <f t="shared" si="335"/>
        <v>916.8</v>
      </c>
      <c r="AD243" s="11">
        <f t="shared" si="335"/>
        <v>566.48</v>
      </c>
      <c r="AE243" s="11">
        <f t="shared" si="335"/>
        <v>38.2</v>
      </c>
      <c r="AF243" s="11">
        <f t="shared" si="335"/>
        <v>418</v>
      </c>
      <c r="AG243" s="11">
        <f t="shared" si="335"/>
        <v>0</v>
      </c>
      <c r="AH243" s="11">
        <f t="shared" si="335"/>
        <v>2008.24</v>
      </c>
      <c r="AI243" s="12" t="s">
        <v>1134</v>
      </c>
    </row>
    <row r="244" s="9" customFormat="1" ht="16" customHeight="1" spans="1:35">
      <c r="A244" s="40">
        <f t="shared" si="294"/>
        <v>241</v>
      </c>
      <c r="B244" s="41" t="s">
        <v>173</v>
      </c>
      <c r="C244" s="48" t="s">
        <v>703</v>
      </c>
      <c r="D244" s="41" t="s">
        <v>704</v>
      </c>
      <c r="E244" s="41">
        <v>3245.4</v>
      </c>
      <c r="F244" s="41">
        <f>VLOOKUP(C244,'[1]9月'!$B:$Q,16,0)</f>
        <v>3245.4</v>
      </c>
      <c r="G244" s="44">
        <v>5664.75</v>
      </c>
      <c r="H244" s="41">
        <v>3245.4</v>
      </c>
      <c r="I244" s="44">
        <v>3180</v>
      </c>
      <c r="J244" s="44"/>
      <c r="K244" s="52">
        <f t="shared" si="295"/>
        <v>58.4172</v>
      </c>
      <c r="L244" s="53">
        <f t="shared" si="296"/>
        <v>519.264</v>
      </c>
      <c r="M244" s="44">
        <f t="shared" si="297"/>
        <v>453.18</v>
      </c>
      <c r="N244" s="41">
        <f t="shared" si="298"/>
        <v>22.7178</v>
      </c>
      <c r="O244" s="44">
        <f t="shared" si="299"/>
        <v>159</v>
      </c>
      <c r="P244" s="44">
        <f t="shared" si="300"/>
        <v>0</v>
      </c>
      <c r="Q244" s="44">
        <f t="shared" si="301"/>
        <v>1212.579</v>
      </c>
      <c r="R244" s="41">
        <f t="shared" si="302"/>
        <v>0</v>
      </c>
      <c r="S244" s="41">
        <f t="shared" si="303"/>
        <v>259.63</v>
      </c>
      <c r="T244" s="44">
        <f t="shared" si="304"/>
        <v>113.3</v>
      </c>
      <c r="U244" s="41">
        <f t="shared" si="305"/>
        <v>9.74</v>
      </c>
      <c r="V244" s="44">
        <f t="shared" si="306"/>
        <v>159</v>
      </c>
      <c r="W244" s="44">
        <f t="shared" si="307"/>
        <v>0</v>
      </c>
      <c r="X244" s="41">
        <f t="shared" si="308"/>
        <v>541.67</v>
      </c>
      <c r="Y244" s="41">
        <f t="shared" si="309"/>
        <v>1754.249</v>
      </c>
      <c r="Z244" s="41"/>
      <c r="AA244" s="12" t="s">
        <v>25</v>
      </c>
      <c r="AB244" s="11">
        <f t="shared" ref="AB244:AH244" si="336">K244+R244</f>
        <v>58.4172</v>
      </c>
      <c r="AC244" s="11">
        <f t="shared" si="336"/>
        <v>778.894</v>
      </c>
      <c r="AD244" s="11">
        <f t="shared" si="336"/>
        <v>566.48</v>
      </c>
      <c r="AE244" s="11">
        <f t="shared" si="336"/>
        <v>32.4578</v>
      </c>
      <c r="AF244" s="11">
        <f t="shared" si="336"/>
        <v>318</v>
      </c>
      <c r="AG244" s="11">
        <f t="shared" si="336"/>
        <v>0</v>
      </c>
      <c r="AH244" s="11">
        <f t="shared" si="336"/>
        <v>1754.249</v>
      </c>
      <c r="AI244" s="12" t="s">
        <v>1137</v>
      </c>
    </row>
    <row r="245" s="9" customFormat="1" ht="16" customHeight="1" spans="1:35">
      <c r="A245" s="40">
        <f t="shared" si="294"/>
        <v>242</v>
      </c>
      <c r="B245" s="41" t="s">
        <v>173</v>
      </c>
      <c r="C245" s="48" t="s">
        <v>705</v>
      </c>
      <c r="D245" s="41" t="s">
        <v>706</v>
      </c>
      <c r="E245" s="41">
        <v>3245.4</v>
      </c>
      <c r="F245" s="41">
        <f>VLOOKUP(C245,'[1]9月'!$B:$Q,16,0)</f>
        <v>3245.4</v>
      </c>
      <c r="G245" s="44">
        <v>5664.75</v>
      </c>
      <c r="H245" s="41">
        <v>3245.4</v>
      </c>
      <c r="I245" s="44">
        <v>3180</v>
      </c>
      <c r="J245" s="44"/>
      <c r="K245" s="52">
        <f t="shared" si="295"/>
        <v>58.4172</v>
      </c>
      <c r="L245" s="53">
        <f t="shared" si="296"/>
        <v>519.264</v>
      </c>
      <c r="M245" s="44">
        <f t="shared" si="297"/>
        <v>453.18</v>
      </c>
      <c r="N245" s="41">
        <f t="shared" si="298"/>
        <v>22.7178</v>
      </c>
      <c r="O245" s="44">
        <f t="shared" si="299"/>
        <v>159</v>
      </c>
      <c r="P245" s="44">
        <f t="shared" si="300"/>
        <v>0</v>
      </c>
      <c r="Q245" s="44">
        <f t="shared" si="301"/>
        <v>1212.579</v>
      </c>
      <c r="R245" s="41">
        <f t="shared" si="302"/>
        <v>0</v>
      </c>
      <c r="S245" s="41">
        <f t="shared" si="303"/>
        <v>259.63</v>
      </c>
      <c r="T245" s="44">
        <f t="shared" si="304"/>
        <v>113.3</v>
      </c>
      <c r="U245" s="41">
        <f t="shared" si="305"/>
        <v>9.74</v>
      </c>
      <c r="V245" s="44">
        <f t="shared" si="306"/>
        <v>159</v>
      </c>
      <c r="W245" s="44">
        <f t="shared" si="307"/>
        <v>0</v>
      </c>
      <c r="X245" s="41">
        <f t="shared" si="308"/>
        <v>541.67</v>
      </c>
      <c r="Y245" s="41">
        <f t="shared" si="309"/>
        <v>1754.249</v>
      </c>
      <c r="Z245" s="41"/>
      <c r="AA245" s="12" t="s">
        <v>25</v>
      </c>
      <c r="AB245" s="11">
        <f t="shared" ref="AB245:AH245" si="337">K245+R245</f>
        <v>58.4172</v>
      </c>
      <c r="AC245" s="11">
        <f t="shared" si="337"/>
        <v>778.894</v>
      </c>
      <c r="AD245" s="11">
        <f t="shared" si="337"/>
        <v>566.48</v>
      </c>
      <c r="AE245" s="11">
        <f t="shared" si="337"/>
        <v>32.4578</v>
      </c>
      <c r="AF245" s="11">
        <f t="shared" si="337"/>
        <v>318</v>
      </c>
      <c r="AG245" s="11">
        <f t="shared" si="337"/>
        <v>0</v>
      </c>
      <c r="AH245" s="11">
        <f t="shared" si="337"/>
        <v>1754.249</v>
      </c>
      <c r="AI245" s="12" t="s">
        <v>1137</v>
      </c>
    </row>
    <row r="246" s="9" customFormat="1" ht="16" customHeight="1" spans="1:35">
      <c r="A246" s="40">
        <f t="shared" si="294"/>
        <v>243</v>
      </c>
      <c r="B246" s="41" t="s">
        <v>164</v>
      </c>
      <c r="C246" s="48" t="s">
        <v>707</v>
      </c>
      <c r="D246" s="41" t="s">
        <v>708</v>
      </c>
      <c r="E246" s="41">
        <v>3245.4</v>
      </c>
      <c r="F246" s="41">
        <f>VLOOKUP(C246,'[1]9月'!$B:$Q,16,0)</f>
        <v>3245.4</v>
      </c>
      <c r="G246" s="44">
        <v>5664.75</v>
      </c>
      <c r="H246" s="41">
        <v>3245.4</v>
      </c>
      <c r="I246" s="44">
        <v>3180</v>
      </c>
      <c r="J246" s="44"/>
      <c r="K246" s="52">
        <f t="shared" si="295"/>
        <v>58.4172</v>
      </c>
      <c r="L246" s="53">
        <f t="shared" si="296"/>
        <v>519.264</v>
      </c>
      <c r="M246" s="44">
        <f t="shared" si="297"/>
        <v>453.18</v>
      </c>
      <c r="N246" s="41">
        <f t="shared" si="298"/>
        <v>22.7178</v>
      </c>
      <c r="O246" s="44">
        <f t="shared" si="299"/>
        <v>159</v>
      </c>
      <c r="P246" s="44">
        <f t="shared" si="300"/>
        <v>0</v>
      </c>
      <c r="Q246" s="44">
        <f t="shared" si="301"/>
        <v>1212.579</v>
      </c>
      <c r="R246" s="41">
        <f t="shared" si="302"/>
        <v>0</v>
      </c>
      <c r="S246" s="41">
        <f t="shared" si="303"/>
        <v>259.63</v>
      </c>
      <c r="T246" s="44">
        <f t="shared" si="304"/>
        <v>113.3</v>
      </c>
      <c r="U246" s="41">
        <f t="shared" si="305"/>
        <v>9.74</v>
      </c>
      <c r="V246" s="44">
        <f t="shared" si="306"/>
        <v>159</v>
      </c>
      <c r="W246" s="44">
        <f t="shared" si="307"/>
        <v>0</v>
      </c>
      <c r="X246" s="41">
        <f t="shared" si="308"/>
        <v>541.67</v>
      </c>
      <c r="Y246" s="41">
        <f t="shared" si="309"/>
        <v>1754.249</v>
      </c>
      <c r="Z246" s="41"/>
      <c r="AA246" s="12" t="s">
        <v>25</v>
      </c>
      <c r="AB246" s="11">
        <f t="shared" ref="AB246:AH246" si="338">K246+R246</f>
        <v>58.4172</v>
      </c>
      <c r="AC246" s="11">
        <f t="shared" si="338"/>
        <v>778.894</v>
      </c>
      <c r="AD246" s="11">
        <f t="shared" si="338"/>
        <v>566.48</v>
      </c>
      <c r="AE246" s="11">
        <f t="shared" si="338"/>
        <v>32.4578</v>
      </c>
      <c r="AF246" s="11">
        <f t="shared" si="338"/>
        <v>318</v>
      </c>
      <c r="AG246" s="11">
        <f t="shared" si="338"/>
        <v>0</v>
      </c>
      <c r="AH246" s="11">
        <f t="shared" si="338"/>
        <v>1754.249</v>
      </c>
      <c r="AI246" s="12" t="s">
        <v>1137</v>
      </c>
    </row>
    <row r="247" s="9" customFormat="1" ht="16" customHeight="1" spans="1:35">
      <c r="A247" s="40">
        <f t="shared" si="294"/>
        <v>244</v>
      </c>
      <c r="B247" s="41" t="s">
        <v>98</v>
      </c>
      <c r="C247" s="48" t="s">
        <v>709</v>
      </c>
      <c r="D247" s="41" t="s">
        <v>710</v>
      </c>
      <c r="E247" s="41">
        <v>3245.4</v>
      </c>
      <c r="F247" s="41">
        <f>VLOOKUP(C247,'[1]9月'!$B:$Q,16,0)</f>
        <v>3245.4</v>
      </c>
      <c r="G247" s="44">
        <v>5664.75</v>
      </c>
      <c r="H247" s="41">
        <v>3245.4</v>
      </c>
      <c r="I247" s="44">
        <v>3180</v>
      </c>
      <c r="J247" s="44"/>
      <c r="K247" s="52">
        <f t="shared" si="295"/>
        <v>58.4172</v>
      </c>
      <c r="L247" s="53">
        <f t="shared" si="296"/>
        <v>519.264</v>
      </c>
      <c r="M247" s="44">
        <f t="shared" si="297"/>
        <v>453.18</v>
      </c>
      <c r="N247" s="41">
        <f t="shared" si="298"/>
        <v>22.7178</v>
      </c>
      <c r="O247" s="44">
        <f t="shared" si="299"/>
        <v>159</v>
      </c>
      <c r="P247" s="44">
        <f t="shared" si="300"/>
        <v>0</v>
      </c>
      <c r="Q247" s="44">
        <f t="shared" si="301"/>
        <v>1212.579</v>
      </c>
      <c r="R247" s="41">
        <f t="shared" si="302"/>
        <v>0</v>
      </c>
      <c r="S247" s="41">
        <f t="shared" si="303"/>
        <v>259.63</v>
      </c>
      <c r="T247" s="44">
        <f t="shared" si="304"/>
        <v>113.3</v>
      </c>
      <c r="U247" s="41">
        <f t="shared" si="305"/>
        <v>9.74</v>
      </c>
      <c r="V247" s="44">
        <f t="shared" si="306"/>
        <v>159</v>
      </c>
      <c r="W247" s="44">
        <f t="shared" si="307"/>
        <v>0</v>
      </c>
      <c r="X247" s="41">
        <f t="shared" si="308"/>
        <v>541.67</v>
      </c>
      <c r="Y247" s="41">
        <f t="shared" si="309"/>
        <v>1754.249</v>
      </c>
      <c r="Z247" s="41"/>
      <c r="AA247" s="12" t="s">
        <v>26</v>
      </c>
      <c r="AB247" s="11">
        <f t="shared" ref="AB247:AH247" si="339">K247+R247</f>
        <v>58.4172</v>
      </c>
      <c r="AC247" s="11">
        <f t="shared" si="339"/>
        <v>778.894</v>
      </c>
      <c r="AD247" s="11">
        <f t="shared" si="339"/>
        <v>566.48</v>
      </c>
      <c r="AE247" s="11">
        <f t="shared" si="339"/>
        <v>32.4578</v>
      </c>
      <c r="AF247" s="11">
        <f t="shared" si="339"/>
        <v>318</v>
      </c>
      <c r="AG247" s="11">
        <f t="shared" si="339"/>
        <v>0</v>
      </c>
      <c r="AH247" s="11">
        <f t="shared" si="339"/>
        <v>1754.249</v>
      </c>
      <c r="AI247" s="12" t="s">
        <v>1135</v>
      </c>
    </row>
    <row r="248" s="9" customFormat="1" ht="16" customHeight="1" spans="1:35">
      <c r="A248" s="40">
        <f t="shared" si="294"/>
        <v>245</v>
      </c>
      <c r="B248" s="41" t="s">
        <v>285</v>
      </c>
      <c r="C248" s="48" t="s">
        <v>711</v>
      </c>
      <c r="D248" s="41" t="s">
        <v>712</v>
      </c>
      <c r="E248" s="41">
        <v>3245.4</v>
      </c>
      <c r="F248" s="41">
        <f>VLOOKUP(C248,'[1]9月'!$B:$Q,16,0)</f>
        <v>3245.4</v>
      </c>
      <c r="G248" s="44">
        <v>5664.75</v>
      </c>
      <c r="H248" s="41">
        <v>3245.4</v>
      </c>
      <c r="I248" s="44">
        <v>4180</v>
      </c>
      <c r="J248" s="44"/>
      <c r="K248" s="52">
        <f t="shared" si="295"/>
        <v>58.4172</v>
      </c>
      <c r="L248" s="53">
        <f t="shared" si="296"/>
        <v>519.264</v>
      </c>
      <c r="M248" s="44">
        <f t="shared" si="297"/>
        <v>453.18</v>
      </c>
      <c r="N248" s="41">
        <f t="shared" si="298"/>
        <v>22.7178</v>
      </c>
      <c r="O248" s="44">
        <f t="shared" si="299"/>
        <v>209</v>
      </c>
      <c r="P248" s="44">
        <f t="shared" si="300"/>
        <v>0</v>
      </c>
      <c r="Q248" s="44">
        <f t="shared" si="301"/>
        <v>1262.579</v>
      </c>
      <c r="R248" s="41">
        <f t="shared" si="302"/>
        <v>0</v>
      </c>
      <c r="S248" s="41">
        <f t="shared" si="303"/>
        <v>259.63</v>
      </c>
      <c r="T248" s="44">
        <f t="shared" si="304"/>
        <v>113.3</v>
      </c>
      <c r="U248" s="41">
        <f t="shared" si="305"/>
        <v>9.74</v>
      </c>
      <c r="V248" s="44">
        <f t="shared" si="306"/>
        <v>209</v>
      </c>
      <c r="W248" s="44">
        <f t="shared" si="307"/>
        <v>0</v>
      </c>
      <c r="X248" s="41">
        <f t="shared" si="308"/>
        <v>591.67</v>
      </c>
      <c r="Y248" s="41">
        <f t="shared" si="309"/>
        <v>1854.249</v>
      </c>
      <c r="Z248" s="41"/>
      <c r="AA248" s="12" t="s">
        <v>35</v>
      </c>
      <c r="AB248" s="11">
        <f t="shared" ref="AB248:AH248" si="340">K248+R248</f>
        <v>58.4172</v>
      </c>
      <c r="AC248" s="11">
        <f t="shared" si="340"/>
        <v>778.894</v>
      </c>
      <c r="AD248" s="11">
        <f t="shared" si="340"/>
        <v>566.48</v>
      </c>
      <c r="AE248" s="11">
        <f t="shared" si="340"/>
        <v>32.4578</v>
      </c>
      <c r="AF248" s="11">
        <f t="shared" si="340"/>
        <v>418</v>
      </c>
      <c r="AG248" s="11">
        <f t="shared" si="340"/>
        <v>0</v>
      </c>
      <c r="AH248" s="11">
        <f t="shared" si="340"/>
        <v>1854.249</v>
      </c>
      <c r="AI248" s="12" t="s">
        <v>1139</v>
      </c>
    </row>
    <row r="249" s="9" customFormat="1" ht="16" customHeight="1" spans="1:35">
      <c r="A249" s="40">
        <f t="shared" si="294"/>
        <v>246</v>
      </c>
      <c r="B249" s="41" t="s">
        <v>285</v>
      </c>
      <c r="C249" s="48" t="s">
        <v>713</v>
      </c>
      <c r="D249" s="341" t="s">
        <v>714</v>
      </c>
      <c r="E249" s="41">
        <v>3245.4</v>
      </c>
      <c r="F249" s="41">
        <f>VLOOKUP(C249,'[1]9月'!$B:$Q,16,0)</f>
        <v>3245.4</v>
      </c>
      <c r="G249" s="44">
        <v>5664.75</v>
      </c>
      <c r="H249" s="41">
        <v>3245.4</v>
      </c>
      <c r="I249" s="44">
        <v>4180</v>
      </c>
      <c r="J249" s="44"/>
      <c r="K249" s="52">
        <f t="shared" si="295"/>
        <v>58.4172</v>
      </c>
      <c r="L249" s="53">
        <f t="shared" si="296"/>
        <v>519.264</v>
      </c>
      <c r="M249" s="44">
        <f t="shared" si="297"/>
        <v>453.18</v>
      </c>
      <c r="N249" s="41">
        <f t="shared" si="298"/>
        <v>22.7178</v>
      </c>
      <c r="O249" s="44">
        <f t="shared" si="299"/>
        <v>209</v>
      </c>
      <c r="P249" s="44">
        <f t="shared" si="300"/>
        <v>0</v>
      </c>
      <c r="Q249" s="44">
        <f t="shared" si="301"/>
        <v>1262.579</v>
      </c>
      <c r="R249" s="41">
        <f t="shared" si="302"/>
        <v>0</v>
      </c>
      <c r="S249" s="41">
        <f t="shared" si="303"/>
        <v>259.63</v>
      </c>
      <c r="T249" s="44">
        <f t="shared" si="304"/>
        <v>113.3</v>
      </c>
      <c r="U249" s="41">
        <f t="shared" si="305"/>
        <v>9.74</v>
      </c>
      <c r="V249" s="44">
        <f t="shared" si="306"/>
        <v>209</v>
      </c>
      <c r="W249" s="44">
        <f t="shared" si="307"/>
        <v>0</v>
      </c>
      <c r="X249" s="41">
        <f t="shared" si="308"/>
        <v>591.67</v>
      </c>
      <c r="Y249" s="41">
        <f t="shared" si="309"/>
        <v>1854.249</v>
      </c>
      <c r="Z249" s="41"/>
      <c r="AA249" s="183" t="s">
        <v>26</v>
      </c>
      <c r="AB249" s="11">
        <f t="shared" ref="AB249:AH249" si="341">K249+R249</f>
        <v>58.4172</v>
      </c>
      <c r="AC249" s="11">
        <f t="shared" si="341"/>
        <v>778.894</v>
      </c>
      <c r="AD249" s="11">
        <f t="shared" si="341"/>
        <v>566.48</v>
      </c>
      <c r="AE249" s="11">
        <f t="shared" si="341"/>
        <v>32.4578</v>
      </c>
      <c r="AF249" s="11">
        <f t="shared" si="341"/>
        <v>418</v>
      </c>
      <c r="AG249" s="11">
        <f t="shared" si="341"/>
        <v>0</v>
      </c>
      <c r="AH249" s="11">
        <f t="shared" si="341"/>
        <v>1854.249</v>
      </c>
      <c r="AI249" s="12" t="s">
        <v>1135</v>
      </c>
    </row>
    <row r="250" s="9" customFormat="1" ht="16" customHeight="1" spans="1:35">
      <c r="A250" s="40">
        <f t="shared" si="294"/>
        <v>247</v>
      </c>
      <c r="B250" s="41" t="s">
        <v>1338</v>
      </c>
      <c r="C250" s="48" t="s">
        <v>716</v>
      </c>
      <c r="D250" s="41" t="s">
        <v>717</v>
      </c>
      <c r="E250" s="41">
        <v>3245.4</v>
      </c>
      <c r="F250" s="41">
        <f>VLOOKUP(C250,'[1]9月'!$B:$Q,16,0)</f>
        <v>3245.4</v>
      </c>
      <c r="G250" s="44">
        <v>5664.75</v>
      </c>
      <c r="H250" s="41">
        <v>3245.4</v>
      </c>
      <c r="I250" s="44">
        <v>1790</v>
      </c>
      <c r="J250" s="44"/>
      <c r="K250" s="52">
        <f t="shared" si="295"/>
        <v>58.4172</v>
      </c>
      <c r="L250" s="53">
        <f t="shared" si="296"/>
        <v>519.264</v>
      </c>
      <c r="M250" s="44">
        <f t="shared" si="297"/>
        <v>453.18</v>
      </c>
      <c r="N250" s="41">
        <f t="shared" si="298"/>
        <v>22.7178</v>
      </c>
      <c r="O250" s="44">
        <f t="shared" si="299"/>
        <v>89.5</v>
      </c>
      <c r="P250" s="44">
        <f t="shared" si="300"/>
        <v>0</v>
      </c>
      <c r="Q250" s="44">
        <f t="shared" si="301"/>
        <v>1143.079</v>
      </c>
      <c r="R250" s="41">
        <f t="shared" si="302"/>
        <v>0</v>
      </c>
      <c r="S250" s="41">
        <f t="shared" si="303"/>
        <v>259.63</v>
      </c>
      <c r="T250" s="44">
        <f t="shared" si="304"/>
        <v>113.3</v>
      </c>
      <c r="U250" s="41">
        <f t="shared" si="305"/>
        <v>9.74</v>
      </c>
      <c r="V250" s="44">
        <f t="shared" si="306"/>
        <v>89.5</v>
      </c>
      <c r="W250" s="44">
        <f t="shared" si="307"/>
        <v>0</v>
      </c>
      <c r="X250" s="41">
        <f t="shared" si="308"/>
        <v>472.17</v>
      </c>
      <c r="Y250" s="41">
        <f t="shared" si="309"/>
        <v>1615.249</v>
      </c>
      <c r="Z250" s="41"/>
      <c r="AA250" s="12" t="s">
        <v>20</v>
      </c>
      <c r="AB250" s="11">
        <f t="shared" ref="AB250:AH250" si="342">K250+R250</f>
        <v>58.4172</v>
      </c>
      <c r="AC250" s="11">
        <f t="shared" si="342"/>
        <v>778.894</v>
      </c>
      <c r="AD250" s="11">
        <f t="shared" si="342"/>
        <v>566.48</v>
      </c>
      <c r="AE250" s="11">
        <f t="shared" si="342"/>
        <v>32.4578</v>
      </c>
      <c r="AF250" s="11">
        <f t="shared" si="342"/>
        <v>179</v>
      </c>
      <c r="AG250" s="11">
        <f t="shared" si="342"/>
        <v>0</v>
      </c>
      <c r="AH250" s="11">
        <f t="shared" si="342"/>
        <v>1615.249</v>
      </c>
      <c r="AI250" s="12" t="s">
        <v>1138</v>
      </c>
    </row>
    <row r="251" s="9" customFormat="1" ht="16" customHeight="1" spans="1:35">
      <c r="A251" s="40">
        <f t="shared" si="294"/>
        <v>248</v>
      </c>
      <c r="B251" s="41" t="s">
        <v>1338</v>
      </c>
      <c r="C251" s="48" t="s">
        <v>718</v>
      </c>
      <c r="D251" s="41" t="s">
        <v>719</v>
      </c>
      <c r="E251" s="41">
        <v>3245.4</v>
      </c>
      <c r="F251" s="41">
        <f>VLOOKUP(C251,'[1]9月'!$B:$Q,16,0)</f>
        <v>3245.4</v>
      </c>
      <c r="G251" s="44">
        <v>5664.75</v>
      </c>
      <c r="H251" s="41">
        <v>3245.4</v>
      </c>
      <c r="I251" s="44">
        <v>1790</v>
      </c>
      <c r="J251" s="44"/>
      <c r="K251" s="52">
        <f t="shared" si="295"/>
        <v>58.4172</v>
      </c>
      <c r="L251" s="53">
        <f t="shared" si="296"/>
        <v>519.264</v>
      </c>
      <c r="M251" s="44">
        <f t="shared" si="297"/>
        <v>453.18</v>
      </c>
      <c r="N251" s="41">
        <f t="shared" si="298"/>
        <v>22.7178</v>
      </c>
      <c r="O251" s="44">
        <f t="shared" si="299"/>
        <v>89.5</v>
      </c>
      <c r="P251" s="44">
        <f t="shared" si="300"/>
        <v>0</v>
      </c>
      <c r="Q251" s="44">
        <f t="shared" si="301"/>
        <v>1143.079</v>
      </c>
      <c r="R251" s="41">
        <f t="shared" si="302"/>
        <v>0</v>
      </c>
      <c r="S251" s="41">
        <f t="shared" si="303"/>
        <v>259.63</v>
      </c>
      <c r="T251" s="44">
        <f t="shared" si="304"/>
        <v>113.3</v>
      </c>
      <c r="U251" s="41">
        <f t="shared" si="305"/>
        <v>9.74</v>
      </c>
      <c r="V251" s="44">
        <f t="shared" si="306"/>
        <v>89.5</v>
      </c>
      <c r="W251" s="44">
        <f t="shared" si="307"/>
        <v>0</v>
      </c>
      <c r="X251" s="41">
        <f t="shared" si="308"/>
        <v>472.17</v>
      </c>
      <c r="Y251" s="41">
        <f t="shared" si="309"/>
        <v>1615.249</v>
      </c>
      <c r="Z251" s="41"/>
      <c r="AA251" s="12" t="s">
        <v>20</v>
      </c>
      <c r="AB251" s="11">
        <f t="shared" ref="AB251:AH251" si="343">K251+R251</f>
        <v>58.4172</v>
      </c>
      <c r="AC251" s="11">
        <f t="shared" si="343"/>
        <v>778.894</v>
      </c>
      <c r="AD251" s="11">
        <f t="shared" si="343"/>
        <v>566.48</v>
      </c>
      <c r="AE251" s="11">
        <f t="shared" si="343"/>
        <v>32.4578</v>
      </c>
      <c r="AF251" s="11">
        <f t="shared" si="343"/>
        <v>179</v>
      </c>
      <c r="AG251" s="11">
        <f t="shared" si="343"/>
        <v>0</v>
      </c>
      <c r="AH251" s="11">
        <f t="shared" si="343"/>
        <v>1615.249</v>
      </c>
      <c r="AI251" s="12" t="s">
        <v>1138</v>
      </c>
    </row>
    <row r="252" s="9" customFormat="1" ht="16" customHeight="1" spans="1:35">
      <c r="A252" s="40">
        <f t="shared" si="294"/>
        <v>249</v>
      </c>
      <c r="B252" s="41" t="s">
        <v>1338</v>
      </c>
      <c r="C252" s="48" t="s">
        <v>720</v>
      </c>
      <c r="D252" s="41" t="s">
        <v>721</v>
      </c>
      <c r="E252" s="41">
        <v>3245.4</v>
      </c>
      <c r="F252" s="41">
        <f>VLOOKUP(C252,'[1]9月'!$B:$Q,16,0)</f>
        <v>3245.4</v>
      </c>
      <c r="G252" s="44">
        <v>5664.75</v>
      </c>
      <c r="H252" s="41">
        <v>3245.4</v>
      </c>
      <c r="I252" s="44">
        <v>3180</v>
      </c>
      <c r="J252" s="44"/>
      <c r="K252" s="52">
        <f t="shared" si="295"/>
        <v>58.4172</v>
      </c>
      <c r="L252" s="53">
        <f t="shared" si="296"/>
        <v>519.264</v>
      </c>
      <c r="M252" s="44">
        <f t="shared" si="297"/>
        <v>453.18</v>
      </c>
      <c r="N252" s="41">
        <f t="shared" si="298"/>
        <v>22.7178</v>
      </c>
      <c r="O252" s="44">
        <f t="shared" si="299"/>
        <v>159</v>
      </c>
      <c r="P252" s="44">
        <f t="shared" si="300"/>
        <v>0</v>
      </c>
      <c r="Q252" s="44">
        <f t="shared" si="301"/>
        <v>1212.579</v>
      </c>
      <c r="R252" s="41">
        <f t="shared" si="302"/>
        <v>0</v>
      </c>
      <c r="S252" s="41">
        <f t="shared" si="303"/>
        <v>259.63</v>
      </c>
      <c r="T252" s="44">
        <f t="shared" si="304"/>
        <v>113.3</v>
      </c>
      <c r="U252" s="41">
        <f t="shared" si="305"/>
        <v>9.74</v>
      </c>
      <c r="V252" s="44">
        <f t="shared" si="306"/>
        <v>159</v>
      </c>
      <c r="W252" s="44">
        <f t="shared" si="307"/>
        <v>0</v>
      </c>
      <c r="X252" s="41">
        <f t="shared" si="308"/>
        <v>541.67</v>
      </c>
      <c r="Y252" s="41">
        <f t="shared" si="309"/>
        <v>1754.249</v>
      </c>
      <c r="Z252" s="41"/>
      <c r="AA252" s="12" t="s">
        <v>20</v>
      </c>
      <c r="AB252" s="11">
        <f t="shared" ref="AB252:AH252" si="344">K252+R252</f>
        <v>58.4172</v>
      </c>
      <c r="AC252" s="11">
        <f t="shared" si="344"/>
        <v>778.894</v>
      </c>
      <c r="AD252" s="11">
        <f t="shared" si="344"/>
        <v>566.48</v>
      </c>
      <c r="AE252" s="11">
        <f t="shared" si="344"/>
        <v>32.4578</v>
      </c>
      <c r="AF252" s="11">
        <f t="shared" si="344"/>
        <v>318</v>
      </c>
      <c r="AG252" s="11">
        <f t="shared" si="344"/>
        <v>0</v>
      </c>
      <c r="AH252" s="11">
        <f t="shared" si="344"/>
        <v>1754.249</v>
      </c>
      <c r="AI252" s="12" t="s">
        <v>1138</v>
      </c>
    </row>
    <row r="253" s="9" customFormat="1" ht="16" customHeight="1" spans="1:35">
      <c r="A253" s="40">
        <f t="shared" si="294"/>
        <v>250</v>
      </c>
      <c r="B253" s="41" t="s">
        <v>1338</v>
      </c>
      <c r="C253" s="48" t="s">
        <v>722</v>
      </c>
      <c r="D253" s="41" t="s">
        <v>723</v>
      </c>
      <c r="E253" s="41">
        <v>3245.4</v>
      </c>
      <c r="F253" s="41">
        <f>VLOOKUP(C253,'[1]9月'!$B:$Q,16,0)</f>
        <v>3245.4</v>
      </c>
      <c r="G253" s="44">
        <v>5664.75</v>
      </c>
      <c r="H253" s="41">
        <v>3245.4</v>
      </c>
      <c r="I253" s="44">
        <v>1790</v>
      </c>
      <c r="J253" s="44"/>
      <c r="K253" s="52">
        <f t="shared" si="295"/>
        <v>58.4172</v>
      </c>
      <c r="L253" s="53">
        <f t="shared" si="296"/>
        <v>519.264</v>
      </c>
      <c r="M253" s="44">
        <f t="shared" si="297"/>
        <v>453.18</v>
      </c>
      <c r="N253" s="41">
        <f t="shared" si="298"/>
        <v>22.7178</v>
      </c>
      <c r="O253" s="44">
        <f t="shared" si="299"/>
        <v>89.5</v>
      </c>
      <c r="P253" s="44">
        <f t="shared" si="300"/>
        <v>0</v>
      </c>
      <c r="Q253" s="44">
        <f t="shared" si="301"/>
        <v>1143.079</v>
      </c>
      <c r="R253" s="41">
        <f t="shared" si="302"/>
        <v>0</v>
      </c>
      <c r="S253" s="41">
        <f t="shared" si="303"/>
        <v>259.63</v>
      </c>
      <c r="T253" s="44">
        <f t="shared" si="304"/>
        <v>113.3</v>
      </c>
      <c r="U253" s="41">
        <f t="shared" si="305"/>
        <v>9.74</v>
      </c>
      <c r="V253" s="44">
        <f t="shared" si="306"/>
        <v>89.5</v>
      </c>
      <c r="W253" s="44">
        <f t="shared" si="307"/>
        <v>0</v>
      </c>
      <c r="X253" s="41">
        <f t="shared" si="308"/>
        <v>472.17</v>
      </c>
      <c r="Y253" s="41">
        <f t="shared" si="309"/>
        <v>1615.249</v>
      </c>
      <c r="Z253" s="41"/>
      <c r="AA253" s="12" t="s">
        <v>20</v>
      </c>
      <c r="AB253" s="11">
        <f t="shared" ref="AB253:AH253" si="345">K253+R253</f>
        <v>58.4172</v>
      </c>
      <c r="AC253" s="11">
        <f t="shared" si="345"/>
        <v>778.894</v>
      </c>
      <c r="AD253" s="11">
        <f t="shared" si="345"/>
        <v>566.48</v>
      </c>
      <c r="AE253" s="11">
        <f t="shared" si="345"/>
        <v>32.4578</v>
      </c>
      <c r="AF253" s="11">
        <f t="shared" si="345"/>
        <v>179</v>
      </c>
      <c r="AG253" s="11">
        <f t="shared" si="345"/>
        <v>0</v>
      </c>
      <c r="AH253" s="11">
        <f t="shared" si="345"/>
        <v>1615.249</v>
      </c>
      <c r="AI253" s="12" t="s">
        <v>1138</v>
      </c>
    </row>
    <row r="254" s="9" customFormat="1" ht="16" customHeight="1" spans="1:35">
      <c r="A254" s="40">
        <f t="shared" si="294"/>
        <v>251</v>
      </c>
      <c r="B254" s="41" t="s">
        <v>1338</v>
      </c>
      <c r="C254" s="48" t="s">
        <v>724</v>
      </c>
      <c r="D254" s="41" t="s">
        <v>725</v>
      </c>
      <c r="E254" s="41">
        <v>3245.4</v>
      </c>
      <c r="F254" s="41">
        <f>VLOOKUP(C254,'[1]9月'!$B:$Q,16,0)</f>
        <v>3245.4</v>
      </c>
      <c r="G254" s="44">
        <v>5664.75</v>
      </c>
      <c r="H254" s="41">
        <v>3245.4</v>
      </c>
      <c r="I254" s="44">
        <v>3180</v>
      </c>
      <c r="J254" s="44"/>
      <c r="K254" s="52">
        <f t="shared" si="295"/>
        <v>58.4172</v>
      </c>
      <c r="L254" s="53">
        <f t="shared" si="296"/>
        <v>519.264</v>
      </c>
      <c r="M254" s="44">
        <f t="shared" si="297"/>
        <v>453.18</v>
      </c>
      <c r="N254" s="41">
        <f t="shared" si="298"/>
        <v>22.7178</v>
      </c>
      <c r="O254" s="44">
        <f t="shared" si="299"/>
        <v>159</v>
      </c>
      <c r="P254" s="44">
        <f t="shared" si="300"/>
        <v>0</v>
      </c>
      <c r="Q254" s="44">
        <f t="shared" si="301"/>
        <v>1212.579</v>
      </c>
      <c r="R254" s="41">
        <f t="shared" si="302"/>
        <v>0</v>
      </c>
      <c r="S254" s="41">
        <f t="shared" si="303"/>
        <v>259.63</v>
      </c>
      <c r="T254" s="44">
        <f t="shared" si="304"/>
        <v>113.3</v>
      </c>
      <c r="U254" s="41">
        <f t="shared" si="305"/>
        <v>9.74</v>
      </c>
      <c r="V254" s="44">
        <f t="shared" si="306"/>
        <v>159</v>
      </c>
      <c r="W254" s="44">
        <f t="shared" si="307"/>
        <v>0</v>
      </c>
      <c r="X254" s="41">
        <f t="shared" si="308"/>
        <v>541.67</v>
      </c>
      <c r="Y254" s="41">
        <f t="shared" si="309"/>
        <v>1754.249</v>
      </c>
      <c r="Z254" s="41"/>
      <c r="AA254" s="12" t="s">
        <v>20</v>
      </c>
      <c r="AB254" s="11">
        <f t="shared" ref="AB254:AH254" si="346">K254+R254</f>
        <v>58.4172</v>
      </c>
      <c r="AC254" s="11">
        <f t="shared" si="346"/>
        <v>778.894</v>
      </c>
      <c r="AD254" s="11">
        <f t="shared" si="346"/>
        <v>566.48</v>
      </c>
      <c r="AE254" s="11">
        <f t="shared" si="346"/>
        <v>32.4578</v>
      </c>
      <c r="AF254" s="11">
        <f t="shared" si="346"/>
        <v>318</v>
      </c>
      <c r="AG254" s="11">
        <f t="shared" si="346"/>
        <v>0</v>
      </c>
      <c r="AH254" s="11">
        <f t="shared" si="346"/>
        <v>1754.249</v>
      </c>
      <c r="AI254" s="12" t="s">
        <v>1138</v>
      </c>
    </row>
    <row r="255" s="9" customFormat="1" ht="16" customHeight="1" spans="1:35">
      <c r="A255" s="40">
        <f t="shared" si="294"/>
        <v>252</v>
      </c>
      <c r="B255" s="41" t="s">
        <v>1338</v>
      </c>
      <c r="C255" s="48" t="s">
        <v>726</v>
      </c>
      <c r="D255" s="41" t="s">
        <v>727</v>
      </c>
      <c r="E255" s="41">
        <v>3245.4</v>
      </c>
      <c r="F255" s="41">
        <f>VLOOKUP(C255,'[1]9月'!$B:$Q,16,0)</f>
        <v>3245.4</v>
      </c>
      <c r="G255" s="44">
        <v>5664.75</v>
      </c>
      <c r="H255" s="41">
        <v>3245.4</v>
      </c>
      <c r="I255" s="44">
        <v>1790</v>
      </c>
      <c r="J255" s="44"/>
      <c r="K255" s="52">
        <f t="shared" si="295"/>
        <v>58.4172</v>
      </c>
      <c r="L255" s="53">
        <f t="shared" si="296"/>
        <v>519.264</v>
      </c>
      <c r="M255" s="44">
        <f t="shared" si="297"/>
        <v>453.18</v>
      </c>
      <c r="N255" s="41">
        <f t="shared" si="298"/>
        <v>22.7178</v>
      </c>
      <c r="O255" s="44">
        <f t="shared" si="299"/>
        <v>89.5</v>
      </c>
      <c r="P255" s="44">
        <f t="shared" si="300"/>
        <v>0</v>
      </c>
      <c r="Q255" s="44">
        <f t="shared" si="301"/>
        <v>1143.079</v>
      </c>
      <c r="R255" s="41">
        <f t="shared" si="302"/>
        <v>0</v>
      </c>
      <c r="S255" s="41">
        <f t="shared" si="303"/>
        <v>259.63</v>
      </c>
      <c r="T255" s="44">
        <f t="shared" si="304"/>
        <v>113.3</v>
      </c>
      <c r="U255" s="41">
        <f t="shared" si="305"/>
        <v>9.74</v>
      </c>
      <c r="V255" s="44">
        <f t="shared" si="306"/>
        <v>89.5</v>
      </c>
      <c r="W255" s="44">
        <f t="shared" si="307"/>
        <v>0</v>
      </c>
      <c r="X255" s="41">
        <f t="shared" si="308"/>
        <v>472.17</v>
      </c>
      <c r="Y255" s="41">
        <f t="shared" si="309"/>
        <v>1615.249</v>
      </c>
      <c r="Z255" s="41"/>
      <c r="AA255" s="12" t="s">
        <v>20</v>
      </c>
      <c r="AB255" s="11">
        <f t="shared" ref="AB255:AH255" si="347">K255+R255</f>
        <v>58.4172</v>
      </c>
      <c r="AC255" s="11">
        <f t="shared" si="347"/>
        <v>778.894</v>
      </c>
      <c r="AD255" s="11">
        <f t="shared" si="347"/>
        <v>566.48</v>
      </c>
      <c r="AE255" s="11">
        <f t="shared" si="347"/>
        <v>32.4578</v>
      </c>
      <c r="AF255" s="11">
        <f t="shared" si="347"/>
        <v>179</v>
      </c>
      <c r="AG255" s="11">
        <f t="shared" si="347"/>
        <v>0</v>
      </c>
      <c r="AH255" s="11">
        <f t="shared" si="347"/>
        <v>1615.249</v>
      </c>
      <c r="AI255" s="12" t="s">
        <v>1138</v>
      </c>
    </row>
    <row r="256" s="9" customFormat="1" ht="16" customHeight="1" spans="1:35">
      <c r="A256" s="40">
        <f t="shared" ref="A256:A319" si="348">ROW()-3</f>
        <v>253</v>
      </c>
      <c r="B256" s="41" t="s">
        <v>1299</v>
      </c>
      <c r="C256" s="67" t="s">
        <v>732</v>
      </c>
      <c r="D256" s="41" t="s">
        <v>733</v>
      </c>
      <c r="E256" s="41">
        <v>3245.4</v>
      </c>
      <c r="F256" s="41">
        <f>VLOOKUP(C256,'[1]9月'!$B:$Q,16,0)</f>
        <v>3245.4</v>
      </c>
      <c r="G256" s="44">
        <v>5664.75</v>
      </c>
      <c r="H256" s="41">
        <v>3245.4</v>
      </c>
      <c r="I256" s="44">
        <v>1790</v>
      </c>
      <c r="J256" s="44"/>
      <c r="K256" s="52">
        <f t="shared" ref="K256:K319" si="349">E256*0.018</f>
        <v>58.4172</v>
      </c>
      <c r="L256" s="53">
        <f t="shared" ref="L256:L319" si="350">F256*0.16</f>
        <v>519.264</v>
      </c>
      <c r="M256" s="44">
        <f t="shared" ref="M256:M319" si="351">ROUND(G256*0.08,2)</f>
        <v>453.18</v>
      </c>
      <c r="N256" s="41">
        <f t="shared" ref="N256:N319" si="352">H256*0.007</f>
        <v>22.7178</v>
      </c>
      <c r="O256" s="44">
        <f t="shared" ref="O256:O319" si="353">I256*5%</f>
        <v>89.5</v>
      </c>
      <c r="P256" s="44">
        <f t="shared" ref="P256:P319" si="354">J256*50%</f>
        <v>0</v>
      </c>
      <c r="Q256" s="44">
        <f t="shared" ref="Q256:Q319" si="355">SUM(K256:P256)</f>
        <v>1143.079</v>
      </c>
      <c r="R256" s="41">
        <f t="shared" ref="R256:R319" si="356">E256*0</f>
        <v>0</v>
      </c>
      <c r="S256" s="41">
        <f t="shared" ref="S256:S319" si="357">ROUND(F256*0.08,2)</f>
        <v>259.63</v>
      </c>
      <c r="T256" s="44">
        <f t="shared" ref="T256:T319" si="358">ROUND(G256*0.02,2)</f>
        <v>113.3</v>
      </c>
      <c r="U256" s="41">
        <f t="shared" ref="U256:U319" si="359">ROUND(H256*0.003,2)</f>
        <v>9.74</v>
      </c>
      <c r="V256" s="44">
        <f t="shared" ref="V256:V319" si="360">I256*5%</f>
        <v>89.5</v>
      </c>
      <c r="W256" s="44">
        <f t="shared" ref="W256:W319" si="361">J256*50%</f>
        <v>0</v>
      </c>
      <c r="X256" s="41">
        <f t="shared" ref="X256:X319" si="362">SUM(R256:W256)</f>
        <v>472.17</v>
      </c>
      <c r="Y256" s="41">
        <f t="shared" ref="Y256:Y319" si="363">Q256+X256</f>
        <v>1615.249</v>
      </c>
      <c r="Z256" s="41"/>
      <c r="AA256" s="12" t="s">
        <v>22</v>
      </c>
      <c r="AB256" s="11">
        <f t="shared" ref="AB256:AH256" si="364">K256+R256</f>
        <v>58.4172</v>
      </c>
      <c r="AC256" s="11">
        <f t="shared" si="364"/>
        <v>778.894</v>
      </c>
      <c r="AD256" s="11">
        <f t="shared" si="364"/>
        <v>566.48</v>
      </c>
      <c r="AE256" s="11">
        <f t="shared" si="364"/>
        <v>32.4578</v>
      </c>
      <c r="AF256" s="11">
        <f t="shared" si="364"/>
        <v>179</v>
      </c>
      <c r="AG256" s="11">
        <f t="shared" si="364"/>
        <v>0</v>
      </c>
      <c r="AH256" s="11">
        <f t="shared" si="364"/>
        <v>1615.249</v>
      </c>
      <c r="AI256" s="12" t="s">
        <v>1138</v>
      </c>
    </row>
    <row r="257" s="9" customFormat="1" ht="16" customHeight="1" spans="1:35">
      <c r="A257" s="40">
        <f t="shared" si="348"/>
        <v>254</v>
      </c>
      <c r="B257" s="41" t="s">
        <v>1299</v>
      </c>
      <c r="C257" s="48" t="s">
        <v>734</v>
      </c>
      <c r="D257" s="41" t="s">
        <v>735</v>
      </c>
      <c r="E257" s="41">
        <v>3245.4</v>
      </c>
      <c r="F257" s="41">
        <f>VLOOKUP(C257,'[1]9月'!$B:$Q,16,0)</f>
        <v>3245.4</v>
      </c>
      <c r="G257" s="44">
        <v>5664.75</v>
      </c>
      <c r="H257" s="41">
        <v>3245.4</v>
      </c>
      <c r="I257" s="44">
        <v>1790</v>
      </c>
      <c r="J257" s="44"/>
      <c r="K257" s="52">
        <f t="shared" si="349"/>
        <v>58.4172</v>
      </c>
      <c r="L257" s="53">
        <f t="shared" si="350"/>
        <v>519.264</v>
      </c>
      <c r="M257" s="44">
        <f t="shared" si="351"/>
        <v>453.18</v>
      </c>
      <c r="N257" s="41">
        <f t="shared" si="352"/>
        <v>22.7178</v>
      </c>
      <c r="O257" s="44">
        <f t="shared" si="353"/>
        <v>89.5</v>
      </c>
      <c r="P257" s="44">
        <f t="shared" si="354"/>
        <v>0</v>
      </c>
      <c r="Q257" s="44">
        <f t="shared" si="355"/>
        <v>1143.079</v>
      </c>
      <c r="R257" s="41">
        <f t="shared" si="356"/>
        <v>0</v>
      </c>
      <c r="S257" s="41">
        <f t="shared" si="357"/>
        <v>259.63</v>
      </c>
      <c r="T257" s="44">
        <f t="shared" si="358"/>
        <v>113.3</v>
      </c>
      <c r="U257" s="41">
        <f t="shared" si="359"/>
        <v>9.74</v>
      </c>
      <c r="V257" s="44">
        <f t="shared" si="360"/>
        <v>89.5</v>
      </c>
      <c r="W257" s="44">
        <f t="shared" si="361"/>
        <v>0</v>
      </c>
      <c r="X257" s="41">
        <f t="shared" si="362"/>
        <v>472.17</v>
      </c>
      <c r="Y257" s="41">
        <f t="shared" si="363"/>
        <v>1615.249</v>
      </c>
      <c r="Z257" s="41"/>
      <c r="AA257" s="12" t="s">
        <v>22</v>
      </c>
      <c r="AB257" s="11">
        <f t="shared" ref="AB257:AH257" si="365">K257+R257</f>
        <v>58.4172</v>
      </c>
      <c r="AC257" s="11">
        <f t="shared" si="365"/>
        <v>778.894</v>
      </c>
      <c r="AD257" s="11">
        <f t="shared" si="365"/>
        <v>566.48</v>
      </c>
      <c r="AE257" s="11">
        <f t="shared" si="365"/>
        <v>32.4578</v>
      </c>
      <c r="AF257" s="11">
        <f t="shared" si="365"/>
        <v>179</v>
      </c>
      <c r="AG257" s="11">
        <f t="shared" si="365"/>
        <v>0</v>
      </c>
      <c r="AH257" s="11">
        <f t="shared" si="365"/>
        <v>1615.249</v>
      </c>
      <c r="AI257" s="12" t="s">
        <v>1138</v>
      </c>
    </row>
    <row r="258" s="9" customFormat="1" ht="16" customHeight="1" spans="1:35">
      <c r="A258" s="40">
        <f t="shared" si="348"/>
        <v>255</v>
      </c>
      <c r="B258" s="41" t="s">
        <v>1339</v>
      </c>
      <c r="C258" s="48" t="s">
        <v>739</v>
      </c>
      <c r="D258" s="41" t="s">
        <v>740</v>
      </c>
      <c r="E258" s="41">
        <v>3245.4</v>
      </c>
      <c r="F258" s="41">
        <f>VLOOKUP(C258,'[1]9月'!$B:$Q,16,0)</f>
        <v>3245.4</v>
      </c>
      <c r="G258" s="44">
        <v>5664.75</v>
      </c>
      <c r="H258" s="41">
        <v>3245.4</v>
      </c>
      <c r="I258" s="44">
        <v>1790</v>
      </c>
      <c r="J258" s="44"/>
      <c r="K258" s="52">
        <f t="shared" si="349"/>
        <v>58.4172</v>
      </c>
      <c r="L258" s="53">
        <f t="shared" si="350"/>
        <v>519.264</v>
      </c>
      <c r="M258" s="44">
        <f t="shared" si="351"/>
        <v>453.18</v>
      </c>
      <c r="N258" s="41">
        <f t="shared" si="352"/>
        <v>22.7178</v>
      </c>
      <c r="O258" s="44">
        <f t="shared" si="353"/>
        <v>89.5</v>
      </c>
      <c r="P258" s="44">
        <f t="shared" si="354"/>
        <v>0</v>
      </c>
      <c r="Q258" s="44">
        <f t="shared" si="355"/>
        <v>1143.079</v>
      </c>
      <c r="R258" s="41">
        <f t="shared" si="356"/>
        <v>0</v>
      </c>
      <c r="S258" s="41">
        <f t="shared" si="357"/>
        <v>259.63</v>
      </c>
      <c r="T258" s="44">
        <f t="shared" si="358"/>
        <v>113.3</v>
      </c>
      <c r="U258" s="41">
        <f t="shared" si="359"/>
        <v>9.74</v>
      </c>
      <c r="V258" s="44">
        <f t="shared" si="360"/>
        <v>89.5</v>
      </c>
      <c r="W258" s="44">
        <f t="shared" si="361"/>
        <v>0</v>
      </c>
      <c r="X258" s="41">
        <f t="shared" si="362"/>
        <v>472.17</v>
      </c>
      <c r="Y258" s="41">
        <f t="shared" si="363"/>
        <v>1615.249</v>
      </c>
      <c r="Z258" s="41"/>
      <c r="AA258" s="12" t="s">
        <v>55</v>
      </c>
      <c r="AB258" s="11">
        <f t="shared" ref="AB258:AH258" si="366">K258+R258</f>
        <v>58.4172</v>
      </c>
      <c r="AC258" s="11">
        <f t="shared" si="366"/>
        <v>778.894</v>
      </c>
      <c r="AD258" s="11">
        <f t="shared" si="366"/>
        <v>566.48</v>
      </c>
      <c r="AE258" s="11">
        <f t="shared" si="366"/>
        <v>32.4578</v>
      </c>
      <c r="AF258" s="11">
        <f t="shared" si="366"/>
        <v>179</v>
      </c>
      <c r="AG258" s="11">
        <f t="shared" si="366"/>
        <v>0</v>
      </c>
      <c r="AH258" s="11">
        <f t="shared" si="366"/>
        <v>1615.249</v>
      </c>
      <c r="AI258" s="12" t="s">
        <v>1138</v>
      </c>
    </row>
    <row r="259" s="9" customFormat="1" ht="16" customHeight="1" spans="1:35">
      <c r="A259" s="40">
        <f t="shared" si="348"/>
        <v>256</v>
      </c>
      <c r="B259" s="41" t="s">
        <v>1339</v>
      </c>
      <c r="C259" s="48" t="s">
        <v>741</v>
      </c>
      <c r="D259" s="41" t="s">
        <v>742</v>
      </c>
      <c r="E259" s="41">
        <v>3245.4</v>
      </c>
      <c r="F259" s="41">
        <f>VLOOKUP(C259,'[1]9月'!$B:$Q,16,0)</f>
        <v>3245.4</v>
      </c>
      <c r="G259" s="44">
        <v>5664.75</v>
      </c>
      <c r="H259" s="41">
        <v>3245.4</v>
      </c>
      <c r="I259" s="44">
        <v>1790</v>
      </c>
      <c r="J259" s="44"/>
      <c r="K259" s="52">
        <f t="shared" si="349"/>
        <v>58.4172</v>
      </c>
      <c r="L259" s="53">
        <f t="shared" si="350"/>
        <v>519.264</v>
      </c>
      <c r="M259" s="44">
        <f t="shared" si="351"/>
        <v>453.18</v>
      </c>
      <c r="N259" s="41">
        <f t="shared" si="352"/>
        <v>22.7178</v>
      </c>
      <c r="O259" s="44">
        <f t="shared" si="353"/>
        <v>89.5</v>
      </c>
      <c r="P259" s="44">
        <f t="shared" si="354"/>
        <v>0</v>
      </c>
      <c r="Q259" s="44">
        <f t="shared" si="355"/>
        <v>1143.079</v>
      </c>
      <c r="R259" s="41">
        <f t="shared" si="356"/>
        <v>0</v>
      </c>
      <c r="S259" s="41">
        <f t="shared" si="357"/>
        <v>259.63</v>
      </c>
      <c r="T259" s="44">
        <f t="shared" si="358"/>
        <v>113.3</v>
      </c>
      <c r="U259" s="41">
        <f t="shared" si="359"/>
        <v>9.74</v>
      </c>
      <c r="V259" s="44">
        <f t="shared" si="360"/>
        <v>89.5</v>
      </c>
      <c r="W259" s="44">
        <f t="shared" si="361"/>
        <v>0</v>
      </c>
      <c r="X259" s="41">
        <f t="shared" si="362"/>
        <v>472.17</v>
      </c>
      <c r="Y259" s="41">
        <f t="shared" si="363"/>
        <v>1615.249</v>
      </c>
      <c r="Z259" s="41"/>
      <c r="AA259" s="12" t="s">
        <v>55</v>
      </c>
      <c r="AB259" s="11">
        <f t="shared" ref="AB259:AH259" si="367">K259+R259</f>
        <v>58.4172</v>
      </c>
      <c r="AC259" s="11">
        <f t="shared" si="367"/>
        <v>778.894</v>
      </c>
      <c r="AD259" s="11">
        <f t="shared" si="367"/>
        <v>566.48</v>
      </c>
      <c r="AE259" s="11">
        <f t="shared" si="367"/>
        <v>32.4578</v>
      </c>
      <c r="AF259" s="11">
        <f t="shared" si="367"/>
        <v>179</v>
      </c>
      <c r="AG259" s="11">
        <f t="shared" si="367"/>
        <v>0</v>
      </c>
      <c r="AH259" s="11">
        <f t="shared" si="367"/>
        <v>1615.249</v>
      </c>
      <c r="AI259" s="12" t="s">
        <v>1138</v>
      </c>
    </row>
    <row r="260" s="9" customFormat="1" ht="16" customHeight="1" spans="1:35">
      <c r="A260" s="40">
        <f t="shared" si="348"/>
        <v>257</v>
      </c>
      <c r="B260" s="41" t="s">
        <v>1306</v>
      </c>
      <c r="C260" s="48" t="s">
        <v>743</v>
      </c>
      <c r="D260" s="41" t="s">
        <v>744</v>
      </c>
      <c r="E260" s="41">
        <v>3245.4</v>
      </c>
      <c r="F260" s="41">
        <f>VLOOKUP(C260,'[1]9月'!$B:$Q,16,0)</f>
        <v>3245.4</v>
      </c>
      <c r="G260" s="44">
        <v>5664.75</v>
      </c>
      <c r="H260" s="41">
        <v>3245.4</v>
      </c>
      <c r="I260" s="44">
        <v>1790</v>
      </c>
      <c r="J260" s="44"/>
      <c r="K260" s="52">
        <f t="shared" si="349"/>
        <v>58.4172</v>
      </c>
      <c r="L260" s="53">
        <f t="shared" si="350"/>
        <v>519.264</v>
      </c>
      <c r="M260" s="44">
        <f t="shared" si="351"/>
        <v>453.18</v>
      </c>
      <c r="N260" s="41">
        <f t="shared" si="352"/>
        <v>22.7178</v>
      </c>
      <c r="O260" s="44">
        <f t="shared" si="353"/>
        <v>89.5</v>
      </c>
      <c r="P260" s="44">
        <f t="shared" si="354"/>
        <v>0</v>
      </c>
      <c r="Q260" s="44">
        <f t="shared" si="355"/>
        <v>1143.079</v>
      </c>
      <c r="R260" s="41">
        <f t="shared" si="356"/>
        <v>0</v>
      </c>
      <c r="S260" s="41">
        <f t="shared" si="357"/>
        <v>259.63</v>
      </c>
      <c r="T260" s="44">
        <f t="shared" si="358"/>
        <v>113.3</v>
      </c>
      <c r="U260" s="41">
        <f t="shared" si="359"/>
        <v>9.74</v>
      </c>
      <c r="V260" s="44">
        <f t="shared" si="360"/>
        <v>89.5</v>
      </c>
      <c r="W260" s="44">
        <f t="shared" si="361"/>
        <v>0</v>
      </c>
      <c r="X260" s="41">
        <f t="shared" si="362"/>
        <v>472.17</v>
      </c>
      <c r="Y260" s="41">
        <f t="shared" si="363"/>
        <v>1615.249</v>
      </c>
      <c r="Z260" s="41"/>
      <c r="AA260" s="12" t="s">
        <v>35</v>
      </c>
      <c r="AB260" s="11">
        <f t="shared" ref="AB260:AH260" si="368">K260+R260</f>
        <v>58.4172</v>
      </c>
      <c r="AC260" s="11">
        <f t="shared" si="368"/>
        <v>778.894</v>
      </c>
      <c r="AD260" s="11">
        <f t="shared" si="368"/>
        <v>566.48</v>
      </c>
      <c r="AE260" s="11">
        <f t="shared" si="368"/>
        <v>32.4578</v>
      </c>
      <c r="AF260" s="11">
        <f t="shared" si="368"/>
        <v>179</v>
      </c>
      <c r="AG260" s="11">
        <f t="shared" si="368"/>
        <v>0</v>
      </c>
      <c r="AH260" s="11">
        <f t="shared" si="368"/>
        <v>1615.249</v>
      </c>
      <c r="AI260" s="12" t="s">
        <v>1138</v>
      </c>
    </row>
    <row r="261" s="9" customFormat="1" ht="16" customHeight="1" spans="1:35">
      <c r="A261" s="40">
        <f t="shared" si="348"/>
        <v>258</v>
      </c>
      <c r="B261" s="41" t="s">
        <v>1339</v>
      </c>
      <c r="C261" s="48" t="s">
        <v>745</v>
      </c>
      <c r="D261" s="41" t="s">
        <v>746</v>
      </c>
      <c r="E261" s="41">
        <v>3245.4</v>
      </c>
      <c r="F261" s="41">
        <f>VLOOKUP(C261,'[1]9月'!$B:$Q,16,0)</f>
        <v>3245.4</v>
      </c>
      <c r="G261" s="44">
        <v>5664.75</v>
      </c>
      <c r="H261" s="41">
        <v>3245.4</v>
      </c>
      <c r="I261" s="44">
        <v>1790</v>
      </c>
      <c r="J261" s="44"/>
      <c r="K261" s="52">
        <f t="shared" si="349"/>
        <v>58.4172</v>
      </c>
      <c r="L261" s="53">
        <f t="shared" si="350"/>
        <v>519.264</v>
      </c>
      <c r="M261" s="44">
        <f t="shared" si="351"/>
        <v>453.18</v>
      </c>
      <c r="N261" s="41">
        <f t="shared" si="352"/>
        <v>22.7178</v>
      </c>
      <c r="O261" s="44">
        <f t="shared" si="353"/>
        <v>89.5</v>
      </c>
      <c r="P261" s="44">
        <f t="shared" si="354"/>
        <v>0</v>
      </c>
      <c r="Q261" s="44">
        <f t="shared" si="355"/>
        <v>1143.079</v>
      </c>
      <c r="R261" s="41">
        <f t="shared" si="356"/>
        <v>0</v>
      </c>
      <c r="S261" s="41">
        <f t="shared" si="357"/>
        <v>259.63</v>
      </c>
      <c r="T261" s="44">
        <f t="shared" si="358"/>
        <v>113.3</v>
      </c>
      <c r="U261" s="41">
        <f t="shared" si="359"/>
        <v>9.74</v>
      </c>
      <c r="V261" s="44">
        <f t="shared" si="360"/>
        <v>89.5</v>
      </c>
      <c r="W261" s="44">
        <f t="shared" si="361"/>
        <v>0</v>
      </c>
      <c r="X261" s="41">
        <f t="shared" si="362"/>
        <v>472.17</v>
      </c>
      <c r="Y261" s="41">
        <f t="shared" si="363"/>
        <v>1615.249</v>
      </c>
      <c r="Z261" s="41"/>
      <c r="AA261" s="12" t="s">
        <v>55</v>
      </c>
      <c r="AB261" s="11">
        <f t="shared" ref="AB261:AH261" si="369">K261+R261</f>
        <v>58.4172</v>
      </c>
      <c r="AC261" s="11">
        <f t="shared" si="369"/>
        <v>778.894</v>
      </c>
      <c r="AD261" s="11">
        <f t="shared" si="369"/>
        <v>566.48</v>
      </c>
      <c r="AE261" s="11">
        <f t="shared" si="369"/>
        <v>32.4578</v>
      </c>
      <c r="AF261" s="11">
        <f t="shared" si="369"/>
        <v>179</v>
      </c>
      <c r="AG261" s="11">
        <f t="shared" si="369"/>
        <v>0</v>
      </c>
      <c r="AH261" s="11">
        <f t="shared" si="369"/>
        <v>1615.249</v>
      </c>
      <c r="AI261" s="12" t="s">
        <v>1138</v>
      </c>
    </row>
    <row r="262" s="9" customFormat="1" ht="16" customHeight="1" spans="1:35">
      <c r="A262" s="40">
        <f t="shared" si="348"/>
        <v>259</v>
      </c>
      <c r="B262" s="41" t="s">
        <v>1339</v>
      </c>
      <c r="C262" s="48" t="s">
        <v>747</v>
      </c>
      <c r="D262" s="41" t="s">
        <v>748</v>
      </c>
      <c r="E262" s="41">
        <v>3245.4</v>
      </c>
      <c r="F262" s="41">
        <f>VLOOKUP(C262,'[1]9月'!$B:$Q,16,0)</f>
        <v>3245.4</v>
      </c>
      <c r="G262" s="44">
        <v>5664.75</v>
      </c>
      <c r="H262" s="41">
        <v>3245.4</v>
      </c>
      <c r="I262" s="44">
        <v>1790</v>
      </c>
      <c r="J262" s="44"/>
      <c r="K262" s="52">
        <f t="shared" si="349"/>
        <v>58.4172</v>
      </c>
      <c r="L262" s="53">
        <f t="shared" si="350"/>
        <v>519.264</v>
      </c>
      <c r="M262" s="44">
        <f t="shared" si="351"/>
        <v>453.18</v>
      </c>
      <c r="N262" s="41">
        <f t="shared" si="352"/>
        <v>22.7178</v>
      </c>
      <c r="O262" s="44">
        <f t="shared" si="353"/>
        <v>89.5</v>
      </c>
      <c r="P262" s="44">
        <f t="shared" si="354"/>
        <v>0</v>
      </c>
      <c r="Q262" s="44">
        <f t="shared" si="355"/>
        <v>1143.079</v>
      </c>
      <c r="R262" s="41">
        <f t="shared" si="356"/>
        <v>0</v>
      </c>
      <c r="S262" s="41">
        <f t="shared" si="357"/>
        <v>259.63</v>
      </c>
      <c r="T262" s="44">
        <f t="shared" si="358"/>
        <v>113.3</v>
      </c>
      <c r="U262" s="41">
        <f t="shared" si="359"/>
        <v>9.74</v>
      </c>
      <c r="V262" s="44">
        <f t="shared" si="360"/>
        <v>89.5</v>
      </c>
      <c r="W262" s="44">
        <f t="shared" si="361"/>
        <v>0</v>
      </c>
      <c r="X262" s="41">
        <f t="shared" si="362"/>
        <v>472.17</v>
      </c>
      <c r="Y262" s="41">
        <f t="shared" si="363"/>
        <v>1615.249</v>
      </c>
      <c r="Z262" s="41"/>
      <c r="AA262" s="12" t="s">
        <v>55</v>
      </c>
      <c r="AB262" s="11">
        <f t="shared" ref="AB262:AH262" si="370">K262+R262</f>
        <v>58.4172</v>
      </c>
      <c r="AC262" s="11">
        <f t="shared" si="370"/>
        <v>778.894</v>
      </c>
      <c r="AD262" s="11">
        <f t="shared" si="370"/>
        <v>566.48</v>
      </c>
      <c r="AE262" s="11">
        <f t="shared" si="370"/>
        <v>32.4578</v>
      </c>
      <c r="AF262" s="11">
        <f t="shared" si="370"/>
        <v>179</v>
      </c>
      <c r="AG262" s="11">
        <f t="shared" si="370"/>
        <v>0</v>
      </c>
      <c r="AH262" s="11">
        <f t="shared" si="370"/>
        <v>1615.249</v>
      </c>
      <c r="AI262" s="12" t="s">
        <v>1138</v>
      </c>
    </row>
    <row r="263" s="9" customFormat="1" ht="16" customHeight="1" spans="1:35">
      <c r="A263" s="40">
        <f t="shared" si="348"/>
        <v>260</v>
      </c>
      <c r="B263" s="41" t="s">
        <v>1339</v>
      </c>
      <c r="C263" s="48" t="s">
        <v>749</v>
      </c>
      <c r="D263" s="41" t="s">
        <v>750</v>
      </c>
      <c r="E263" s="41">
        <v>3245.4</v>
      </c>
      <c r="F263" s="41">
        <f>VLOOKUP(C263,'[1]9月'!$B:$Q,16,0)</f>
        <v>3245.4</v>
      </c>
      <c r="G263" s="44">
        <v>5664.75</v>
      </c>
      <c r="H263" s="41">
        <v>3245.4</v>
      </c>
      <c r="I263" s="44">
        <v>1790</v>
      </c>
      <c r="J263" s="44"/>
      <c r="K263" s="52">
        <f t="shared" si="349"/>
        <v>58.4172</v>
      </c>
      <c r="L263" s="53">
        <f t="shared" si="350"/>
        <v>519.264</v>
      </c>
      <c r="M263" s="44">
        <f t="shared" si="351"/>
        <v>453.18</v>
      </c>
      <c r="N263" s="41">
        <f t="shared" si="352"/>
        <v>22.7178</v>
      </c>
      <c r="O263" s="44">
        <f t="shared" si="353"/>
        <v>89.5</v>
      </c>
      <c r="P263" s="44">
        <f t="shared" si="354"/>
        <v>0</v>
      </c>
      <c r="Q263" s="44">
        <f t="shared" si="355"/>
        <v>1143.079</v>
      </c>
      <c r="R263" s="72">
        <f t="shared" si="356"/>
        <v>0</v>
      </c>
      <c r="S263" s="72">
        <f t="shared" si="357"/>
        <v>259.63</v>
      </c>
      <c r="T263" s="69">
        <f t="shared" si="358"/>
        <v>113.3</v>
      </c>
      <c r="U263" s="72">
        <f t="shared" si="359"/>
        <v>9.74</v>
      </c>
      <c r="V263" s="69">
        <f t="shared" si="360"/>
        <v>89.5</v>
      </c>
      <c r="W263" s="69">
        <f t="shared" si="361"/>
        <v>0</v>
      </c>
      <c r="X263" s="41">
        <f t="shared" si="362"/>
        <v>472.17</v>
      </c>
      <c r="Y263" s="41">
        <f t="shared" si="363"/>
        <v>1615.249</v>
      </c>
      <c r="Z263" s="41"/>
      <c r="AA263" s="12" t="s">
        <v>55</v>
      </c>
      <c r="AB263" s="11">
        <f t="shared" ref="AB263:AH263" si="371">K263+R263</f>
        <v>58.4172</v>
      </c>
      <c r="AC263" s="11">
        <f t="shared" si="371"/>
        <v>778.894</v>
      </c>
      <c r="AD263" s="11">
        <f t="shared" si="371"/>
        <v>566.48</v>
      </c>
      <c r="AE263" s="11">
        <f t="shared" si="371"/>
        <v>32.4578</v>
      </c>
      <c r="AF263" s="11">
        <f t="shared" si="371"/>
        <v>179</v>
      </c>
      <c r="AG263" s="11">
        <f t="shared" si="371"/>
        <v>0</v>
      </c>
      <c r="AH263" s="11">
        <f t="shared" si="371"/>
        <v>1615.249</v>
      </c>
      <c r="AI263" s="12" t="s">
        <v>1138</v>
      </c>
    </row>
    <row r="264" s="9" customFormat="1" ht="16" customHeight="1" spans="1:35">
      <c r="A264" s="40">
        <f t="shared" si="348"/>
        <v>261</v>
      </c>
      <c r="B264" s="41" t="s">
        <v>1339</v>
      </c>
      <c r="C264" s="48" t="s">
        <v>751</v>
      </c>
      <c r="D264" s="41" t="s">
        <v>752</v>
      </c>
      <c r="E264" s="41">
        <v>3245.4</v>
      </c>
      <c r="F264" s="41">
        <f>VLOOKUP(C264,'[1]9月'!$B:$Q,16,0)</f>
        <v>3245.4</v>
      </c>
      <c r="G264" s="44">
        <v>5664.75</v>
      </c>
      <c r="H264" s="41">
        <v>3245.4</v>
      </c>
      <c r="I264" s="44">
        <v>1790</v>
      </c>
      <c r="J264" s="44"/>
      <c r="K264" s="52">
        <f t="shared" si="349"/>
        <v>58.4172</v>
      </c>
      <c r="L264" s="53">
        <f t="shared" si="350"/>
        <v>519.264</v>
      </c>
      <c r="M264" s="44">
        <f t="shared" si="351"/>
        <v>453.18</v>
      </c>
      <c r="N264" s="41">
        <f t="shared" si="352"/>
        <v>22.7178</v>
      </c>
      <c r="O264" s="44">
        <f t="shared" si="353"/>
        <v>89.5</v>
      </c>
      <c r="P264" s="44">
        <f t="shared" si="354"/>
        <v>0</v>
      </c>
      <c r="Q264" s="44">
        <f t="shared" si="355"/>
        <v>1143.079</v>
      </c>
      <c r="R264" s="41">
        <f t="shared" si="356"/>
        <v>0</v>
      </c>
      <c r="S264" s="41">
        <f t="shared" si="357"/>
        <v>259.63</v>
      </c>
      <c r="T264" s="44">
        <f t="shared" si="358"/>
        <v>113.3</v>
      </c>
      <c r="U264" s="41">
        <f t="shared" si="359"/>
        <v>9.74</v>
      </c>
      <c r="V264" s="44">
        <f t="shared" si="360"/>
        <v>89.5</v>
      </c>
      <c r="W264" s="44">
        <f t="shared" si="361"/>
        <v>0</v>
      </c>
      <c r="X264" s="41">
        <f t="shared" si="362"/>
        <v>472.17</v>
      </c>
      <c r="Y264" s="41">
        <f t="shared" si="363"/>
        <v>1615.249</v>
      </c>
      <c r="Z264" s="41"/>
      <c r="AA264" s="12" t="s">
        <v>55</v>
      </c>
      <c r="AB264" s="11">
        <f t="shared" ref="AB264:AH264" si="372">K264+R264</f>
        <v>58.4172</v>
      </c>
      <c r="AC264" s="11">
        <f t="shared" si="372"/>
        <v>778.894</v>
      </c>
      <c r="AD264" s="11">
        <f t="shared" si="372"/>
        <v>566.48</v>
      </c>
      <c r="AE264" s="11">
        <f t="shared" si="372"/>
        <v>32.4578</v>
      </c>
      <c r="AF264" s="11">
        <f t="shared" si="372"/>
        <v>179</v>
      </c>
      <c r="AG264" s="11">
        <f t="shared" si="372"/>
        <v>0</v>
      </c>
      <c r="AH264" s="11">
        <f t="shared" si="372"/>
        <v>1615.249</v>
      </c>
      <c r="AI264" s="12" t="s">
        <v>1138</v>
      </c>
    </row>
    <row r="265" s="9" customFormat="1" ht="16" customHeight="1" spans="1:35">
      <c r="A265" s="40">
        <f t="shared" si="348"/>
        <v>262</v>
      </c>
      <c r="B265" s="41" t="s">
        <v>1339</v>
      </c>
      <c r="C265" s="48" t="s">
        <v>753</v>
      </c>
      <c r="D265" s="41" t="s">
        <v>754</v>
      </c>
      <c r="E265" s="41">
        <v>3245.4</v>
      </c>
      <c r="F265" s="41">
        <f>VLOOKUP(C265,'[1]9月'!$B:$Q,16,0)</f>
        <v>3245.4</v>
      </c>
      <c r="G265" s="44">
        <v>5664.75</v>
      </c>
      <c r="H265" s="41">
        <v>3245.4</v>
      </c>
      <c r="I265" s="44">
        <v>1790</v>
      </c>
      <c r="J265" s="44"/>
      <c r="K265" s="52">
        <f t="shared" si="349"/>
        <v>58.4172</v>
      </c>
      <c r="L265" s="53">
        <f t="shared" si="350"/>
        <v>519.264</v>
      </c>
      <c r="M265" s="44">
        <f t="shared" si="351"/>
        <v>453.18</v>
      </c>
      <c r="N265" s="41">
        <f t="shared" si="352"/>
        <v>22.7178</v>
      </c>
      <c r="O265" s="44">
        <f t="shared" si="353"/>
        <v>89.5</v>
      </c>
      <c r="P265" s="44">
        <f t="shared" si="354"/>
        <v>0</v>
      </c>
      <c r="Q265" s="44">
        <f t="shared" si="355"/>
        <v>1143.079</v>
      </c>
      <c r="R265" s="41">
        <f t="shared" si="356"/>
        <v>0</v>
      </c>
      <c r="S265" s="41">
        <f t="shared" si="357"/>
        <v>259.63</v>
      </c>
      <c r="T265" s="44">
        <f t="shared" si="358"/>
        <v>113.3</v>
      </c>
      <c r="U265" s="41">
        <f t="shared" si="359"/>
        <v>9.74</v>
      </c>
      <c r="V265" s="44">
        <f t="shared" si="360"/>
        <v>89.5</v>
      </c>
      <c r="W265" s="44">
        <f t="shared" si="361"/>
        <v>0</v>
      </c>
      <c r="X265" s="41">
        <f t="shared" si="362"/>
        <v>472.17</v>
      </c>
      <c r="Y265" s="41">
        <f t="shared" si="363"/>
        <v>1615.249</v>
      </c>
      <c r="Z265" s="41"/>
      <c r="AA265" s="12" t="s">
        <v>55</v>
      </c>
      <c r="AB265" s="11">
        <f t="shared" ref="AB265:AH265" si="373">K265+R265</f>
        <v>58.4172</v>
      </c>
      <c r="AC265" s="11">
        <f t="shared" si="373"/>
        <v>778.894</v>
      </c>
      <c r="AD265" s="11">
        <f t="shared" si="373"/>
        <v>566.48</v>
      </c>
      <c r="AE265" s="11">
        <f t="shared" si="373"/>
        <v>32.4578</v>
      </c>
      <c r="AF265" s="11">
        <f t="shared" si="373"/>
        <v>179</v>
      </c>
      <c r="AG265" s="11">
        <f t="shared" si="373"/>
        <v>0</v>
      </c>
      <c r="AH265" s="11">
        <f t="shared" si="373"/>
        <v>1615.249</v>
      </c>
      <c r="AI265" s="12" t="s">
        <v>1138</v>
      </c>
    </row>
    <row r="266" s="9" customFormat="1" ht="16" customHeight="1" spans="1:35">
      <c r="A266" s="40">
        <f t="shared" si="348"/>
        <v>263</v>
      </c>
      <c r="B266" s="41" t="s">
        <v>1339</v>
      </c>
      <c r="C266" s="48" t="s">
        <v>755</v>
      </c>
      <c r="D266" s="41" t="s">
        <v>756</v>
      </c>
      <c r="E266" s="41">
        <v>3245.4</v>
      </c>
      <c r="F266" s="41">
        <f>VLOOKUP(C266,'[1]9月'!$B:$Q,16,0)</f>
        <v>3245.4</v>
      </c>
      <c r="G266" s="44">
        <v>5664.75</v>
      </c>
      <c r="H266" s="41">
        <v>3245.4</v>
      </c>
      <c r="I266" s="44">
        <v>1790</v>
      </c>
      <c r="J266" s="44"/>
      <c r="K266" s="52">
        <f t="shared" si="349"/>
        <v>58.4172</v>
      </c>
      <c r="L266" s="53">
        <f t="shared" si="350"/>
        <v>519.264</v>
      </c>
      <c r="M266" s="44">
        <f t="shared" si="351"/>
        <v>453.18</v>
      </c>
      <c r="N266" s="41">
        <f t="shared" si="352"/>
        <v>22.7178</v>
      </c>
      <c r="O266" s="44">
        <f t="shared" si="353"/>
        <v>89.5</v>
      </c>
      <c r="P266" s="44">
        <f t="shared" si="354"/>
        <v>0</v>
      </c>
      <c r="Q266" s="44">
        <f t="shared" si="355"/>
        <v>1143.079</v>
      </c>
      <c r="R266" s="41">
        <f t="shared" si="356"/>
        <v>0</v>
      </c>
      <c r="S266" s="41">
        <f t="shared" si="357"/>
        <v>259.63</v>
      </c>
      <c r="T266" s="44">
        <f t="shared" si="358"/>
        <v>113.3</v>
      </c>
      <c r="U266" s="41">
        <f t="shared" si="359"/>
        <v>9.74</v>
      </c>
      <c r="V266" s="44">
        <f t="shared" si="360"/>
        <v>89.5</v>
      </c>
      <c r="W266" s="44">
        <f t="shared" si="361"/>
        <v>0</v>
      </c>
      <c r="X266" s="41">
        <f t="shared" si="362"/>
        <v>472.17</v>
      </c>
      <c r="Y266" s="41">
        <f t="shared" si="363"/>
        <v>1615.249</v>
      </c>
      <c r="Z266" s="41"/>
      <c r="AA266" s="12" t="s">
        <v>55</v>
      </c>
      <c r="AB266" s="11">
        <f t="shared" ref="AB266:AH266" si="374">K266+R266</f>
        <v>58.4172</v>
      </c>
      <c r="AC266" s="11">
        <f t="shared" si="374"/>
        <v>778.894</v>
      </c>
      <c r="AD266" s="11">
        <f t="shared" si="374"/>
        <v>566.48</v>
      </c>
      <c r="AE266" s="11">
        <f t="shared" si="374"/>
        <v>32.4578</v>
      </c>
      <c r="AF266" s="11">
        <f t="shared" si="374"/>
        <v>179</v>
      </c>
      <c r="AG266" s="11">
        <f t="shared" si="374"/>
        <v>0</v>
      </c>
      <c r="AH266" s="11">
        <f t="shared" si="374"/>
        <v>1615.249</v>
      </c>
      <c r="AI266" s="12" t="s">
        <v>1138</v>
      </c>
    </row>
    <row r="267" s="9" customFormat="1" ht="16" customHeight="1" spans="1:35">
      <c r="A267" s="40">
        <f t="shared" si="348"/>
        <v>264</v>
      </c>
      <c r="B267" s="41" t="s">
        <v>1306</v>
      </c>
      <c r="C267" s="48" t="s">
        <v>757</v>
      </c>
      <c r="D267" s="41" t="s">
        <v>758</v>
      </c>
      <c r="E267" s="41">
        <v>3245.4</v>
      </c>
      <c r="F267" s="41">
        <f>VLOOKUP(C267,'[1]9月'!$B:$Q,16,0)</f>
        <v>3245.4</v>
      </c>
      <c r="G267" s="44">
        <v>5664.75</v>
      </c>
      <c r="H267" s="41">
        <v>3245.4</v>
      </c>
      <c r="I267" s="44">
        <v>3180</v>
      </c>
      <c r="J267" s="44"/>
      <c r="K267" s="52">
        <f t="shared" si="349"/>
        <v>58.4172</v>
      </c>
      <c r="L267" s="53">
        <f t="shared" si="350"/>
        <v>519.264</v>
      </c>
      <c r="M267" s="44">
        <f t="shared" si="351"/>
        <v>453.18</v>
      </c>
      <c r="N267" s="41">
        <f t="shared" si="352"/>
        <v>22.7178</v>
      </c>
      <c r="O267" s="44">
        <f t="shared" si="353"/>
        <v>159</v>
      </c>
      <c r="P267" s="44">
        <f t="shared" si="354"/>
        <v>0</v>
      </c>
      <c r="Q267" s="44">
        <f t="shared" si="355"/>
        <v>1212.579</v>
      </c>
      <c r="R267" s="41">
        <f t="shared" si="356"/>
        <v>0</v>
      </c>
      <c r="S267" s="41">
        <f t="shared" si="357"/>
        <v>259.63</v>
      </c>
      <c r="T267" s="44">
        <f t="shared" si="358"/>
        <v>113.3</v>
      </c>
      <c r="U267" s="41">
        <f t="shared" si="359"/>
        <v>9.74</v>
      </c>
      <c r="V267" s="44">
        <f t="shared" si="360"/>
        <v>159</v>
      </c>
      <c r="W267" s="44">
        <f t="shared" si="361"/>
        <v>0</v>
      </c>
      <c r="X267" s="41">
        <f t="shared" si="362"/>
        <v>541.67</v>
      </c>
      <c r="Y267" s="41">
        <f t="shared" si="363"/>
        <v>1754.249</v>
      </c>
      <c r="Z267" s="41"/>
      <c r="AA267" s="12" t="s">
        <v>24</v>
      </c>
      <c r="AB267" s="11">
        <f t="shared" ref="AB267:AH267" si="375">K267+R267</f>
        <v>58.4172</v>
      </c>
      <c r="AC267" s="11">
        <f t="shared" si="375"/>
        <v>778.894</v>
      </c>
      <c r="AD267" s="11">
        <f t="shared" si="375"/>
        <v>566.48</v>
      </c>
      <c r="AE267" s="11">
        <f t="shared" si="375"/>
        <v>32.4578</v>
      </c>
      <c r="AF267" s="11">
        <f t="shared" si="375"/>
        <v>318</v>
      </c>
      <c r="AG267" s="11">
        <f t="shared" si="375"/>
        <v>0</v>
      </c>
      <c r="AH267" s="11">
        <f t="shared" si="375"/>
        <v>1754.249</v>
      </c>
      <c r="AI267" s="12" t="s">
        <v>1138</v>
      </c>
    </row>
    <row r="268" s="9" customFormat="1" ht="16" customHeight="1" spans="1:35">
      <c r="A268" s="40">
        <f t="shared" si="348"/>
        <v>265</v>
      </c>
      <c r="B268" s="41" t="s">
        <v>1339</v>
      </c>
      <c r="C268" s="48" t="s">
        <v>759</v>
      </c>
      <c r="D268" s="41" t="s">
        <v>760</v>
      </c>
      <c r="E268" s="41">
        <v>3245.4</v>
      </c>
      <c r="F268" s="41">
        <f>VLOOKUP(C268,'[1]9月'!$B:$Q,16,0)</f>
        <v>3245.4</v>
      </c>
      <c r="G268" s="44">
        <v>5664.75</v>
      </c>
      <c r="H268" s="41">
        <v>3245.4</v>
      </c>
      <c r="I268" s="44">
        <v>1790</v>
      </c>
      <c r="J268" s="44"/>
      <c r="K268" s="52">
        <f t="shared" si="349"/>
        <v>58.4172</v>
      </c>
      <c r="L268" s="53">
        <f t="shared" si="350"/>
        <v>519.264</v>
      </c>
      <c r="M268" s="44">
        <f t="shared" si="351"/>
        <v>453.18</v>
      </c>
      <c r="N268" s="41">
        <f t="shared" si="352"/>
        <v>22.7178</v>
      </c>
      <c r="O268" s="44">
        <f t="shared" si="353"/>
        <v>89.5</v>
      </c>
      <c r="P268" s="44">
        <f t="shared" si="354"/>
        <v>0</v>
      </c>
      <c r="Q268" s="44">
        <f t="shared" si="355"/>
        <v>1143.079</v>
      </c>
      <c r="R268" s="41">
        <f t="shared" si="356"/>
        <v>0</v>
      </c>
      <c r="S268" s="41">
        <f t="shared" si="357"/>
        <v>259.63</v>
      </c>
      <c r="T268" s="44">
        <f t="shared" si="358"/>
        <v>113.3</v>
      </c>
      <c r="U268" s="41">
        <f t="shared" si="359"/>
        <v>9.74</v>
      </c>
      <c r="V268" s="44">
        <f t="shared" si="360"/>
        <v>89.5</v>
      </c>
      <c r="W268" s="44">
        <f t="shared" si="361"/>
        <v>0</v>
      </c>
      <c r="X268" s="41">
        <f t="shared" si="362"/>
        <v>472.17</v>
      </c>
      <c r="Y268" s="41">
        <f t="shared" si="363"/>
        <v>1615.249</v>
      </c>
      <c r="Z268" s="41"/>
      <c r="AA268" s="12" t="s">
        <v>55</v>
      </c>
      <c r="AB268" s="11">
        <f t="shared" ref="AB268:AH268" si="376">K268+R268</f>
        <v>58.4172</v>
      </c>
      <c r="AC268" s="11">
        <f t="shared" si="376"/>
        <v>778.894</v>
      </c>
      <c r="AD268" s="11">
        <f t="shared" si="376"/>
        <v>566.48</v>
      </c>
      <c r="AE268" s="11">
        <f t="shared" si="376"/>
        <v>32.4578</v>
      </c>
      <c r="AF268" s="11">
        <f t="shared" si="376"/>
        <v>179</v>
      </c>
      <c r="AG268" s="11">
        <f t="shared" si="376"/>
        <v>0</v>
      </c>
      <c r="AH268" s="11">
        <f t="shared" si="376"/>
        <v>1615.249</v>
      </c>
      <c r="AI268" s="12" t="s">
        <v>1138</v>
      </c>
    </row>
    <row r="269" s="9" customFormat="1" ht="16" customHeight="1" spans="1:35">
      <c r="A269" s="40">
        <f t="shared" si="348"/>
        <v>266</v>
      </c>
      <c r="B269" s="41" t="s">
        <v>1339</v>
      </c>
      <c r="C269" s="48" t="s">
        <v>761</v>
      </c>
      <c r="D269" s="41" t="s">
        <v>762</v>
      </c>
      <c r="E269" s="41">
        <v>3245.4</v>
      </c>
      <c r="F269" s="41">
        <f>VLOOKUP(C269,'[1]9月'!$B:$Q,16,0)</f>
        <v>3245.4</v>
      </c>
      <c r="G269" s="44">
        <v>5664.75</v>
      </c>
      <c r="H269" s="41">
        <v>3245.4</v>
      </c>
      <c r="I269" s="44">
        <v>1790</v>
      </c>
      <c r="J269" s="44"/>
      <c r="K269" s="52">
        <f t="shared" si="349"/>
        <v>58.4172</v>
      </c>
      <c r="L269" s="53">
        <f t="shared" si="350"/>
        <v>519.264</v>
      </c>
      <c r="M269" s="44">
        <f t="shared" si="351"/>
        <v>453.18</v>
      </c>
      <c r="N269" s="41">
        <f t="shared" si="352"/>
        <v>22.7178</v>
      </c>
      <c r="O269" s="44">
        <f t="shared" si="353"/>
        <v>89.5</v>
      </c>
      <c r="P269" s="44">
        <f t="shared" si="354"/>
        <v>0</v>
      </c>
      <c r="Q269" s="44">
        <f t="shared" si="355"/>
        <v>1143.079</v>
      </c>
      <c r="R269" s="41">
        <f t="shared" si="356"/>
        <v>0</v>
      </c>
      <c r="S269" s="41">
        <f t="shared" si="357"/>
        <v>259.63</v>
      </c>
      <c r="T269" s="44">
        <f t="shared" si="358"/>
        <v>113.3</v>
      </c>
      <c r="U269" s="41">
        <f t="shared" si="359"/>
        <v>9.74</v>
      </c>
      <c r="V269" s="44">
        <f t="shared" si="360"/>
        <v>89.5</v>
      </c>
      <c r="W269" s="44">
        <f t="shared" si="361"/>
        <v>0</v>
      </c>
      <c r="X269" s="41">
        <f t="shared" si="362"/>
        <v>472.17</v>
      </c>
      <c r="Y269" s="41">
        <f t="shared" si="363"/>
        <v>1615.249</v>
      </c>
      <c r="Z269" s="41"/>
      <c r="AA269" s="12" t="s">
        <v>55</v>
      </c>
      <c r="AB269" s="11">
        <f t="shared" ref="AB269:AH269" si="377">K269+R269</f>
        <v>58.4172</v>
      </c>
      <c r="AC269" s="11">
        <f t="shared" si="377"/>
        <v>778.894</v>
      </c>
      <c r="AD269" s="11">
        <f t="shared" si="377"/>
        <v>566.48</v>
      </c>
      <c r="AE269" s="11">
        <f t="shared" si="377"/>
        <v>32.4578</v>
      </c>
      <c r="AF269" s="11">
        <f t="shared" si="377"/>
        <v>179</v>
      </c>
      <c r="AG269" s="11">
        <f t="shared" si="377"/>
        <v>0</v>
      </c>
      <c r="AH269" s="11">
        <f t="shared" si="377"/>
        <v>1615.249</v>
      </c>
      <c r="AI269" s="12" t="s">
        <v>1138</v>
      </c>
    </row>
    <row r="270" s="9" customFormat="1" ht="16" customHeight="1" spans="1:35">
      <c r="A270" s="40">
        <f t="shared" si="348"/>
        <v>267</v>
      </c>
      <c r="B270" s="41" t="s">
        <v>1339</v>
      </c>
      <c r="C270" s="48" t="s">
        <v>763</v>
      </c>
      <c r="D270" s="41" t="s">
        <v>764</v>
      </c>
      <c r="E270" s="41">
        <v>3245.4</v>
      </c>
      <c r="F270" s="41">
        <f>VLOOKUP(C270,'[1]9月'!$B:$Q,16,0)</f>
        <v>3245.4</v>
      </c>
      <c r="G270" s="44">
        <v>5664.75</v>
      </c>
      <c r="H270" s="41">
        <v>3245.4</v>
      </c>
      <c r="I270" s="44">
        <v>1790</v>
      </c>
      <c r="J270" s="44"/>
      <c r="K270" s="52">
        <f t="shared" si="349"/>
        <v>58.4172</v>
      </c>
      <c r="L270" s="53">
        <f t="shared" si="350"/>
        <v>519.264</v>
      </c>
      <c r="M270" s="44">
        <f t="shared" si="351"/>
        <v>453.18</v>
      </c>
      <c r="N270" s="41">
        <f t="shared" si="352"/>
        <v>22.7178</v>
      </c>
      <c r="O270" s="44">
        <f t="shared" si="353"/>
        <v>89.5</v>
      </c>
      <c r="P270" s="44">
        <f t="shared" si="354"/>
        <v>0</v>
      </c>
      <c r="Q270" s="44">
        <f t="shared" si="355"/>
        <v>1143.079</v>
      </c>
      <c r="R270" s="41">
        <f t="shared" si="356"/>
        <v>0</v>
      </c>
      <c r="S270" s="41">
        <f t="shared" si="357"/>
        <v>259.63</v>
      </c>
      <c r="T270" s="44">
        <f t="shared" si="358"/>
        <v>113.3</v>
      </c>
      <c r="U270" s="41">
        <f t="shared" si="359"/>
        <v>9.74</v>
      </c>
      <c r="V270" s="44">
        <f t="shared" si="360"/>
        <v>89.5</v>
      </c>
      <c r="W270" s="44">
        <f t="shared" si="361"/>
        <v>0</v>
      </c>
      <c r="X270" s="41">
        <f t="shared" si="362"/>
        <v>472.17</v>
      </c>
      <c r="Y270" s="41">
        <f t="shared" si="363"/>
        <v>1615.249</v>
      </c>
      <c r="Z270" s="41"/>
      <c r="AA270" s="12" t="s">
        <v>55</v>
      </c>
      <c r="AB270" s="11">
        <f t="shared" ref="AB270:AH270" si="378">K270+R270</f>
        <v>58.4172</v>
      </c>
      <c r="AC270" s="11">
        <f t="shared" si="378"/>
        <v>778.894</v>
      </c>
      <c r="AD270" s="11">
        <f t="shared" si="378"/>
        <v>566.48</v>
      </c>
      <c r="AE270" s="11">
        <f t="shared" si="378"/>
        <v>32.4578</v>
      </c>
      <c r="AF270" s="11">
        <f t="shared" si="378"/>
        <v>179</v>
      </c>
      <c r="AG270" s="11">
        <f t="shared" si="378"/>
        <v>0</v>
      </c>
      <c r="AH270" s="11">
        <f t="shared" si="378"/>
        <v>1615.249</v>
      </c>
      <c r="AI270" s="12" t="s">
        <v>1138</v>
      </c>
    </row>
    <row r="271" s="9" customFormat="1" ht="16" customHeight="1" spans="1:35">
      <c r="A271" s="40">
        <f t="shared" si="348"/>
        <v>268</v>
      </c>
      <c r="B271" s="41" t="s">
        <v>1339</v>
      </c>
      <c r="C271" s="48" t="s">
        <v>765</v>
      </c>
      <c r="D271" s="41" t="s">
        <v>766</v>
      </c>
      <c r="E271" s="41">
        <v>3245.4</v>
      </c>
      <c r="F271" s="41">
        <f>VLOOKUP(C271,'[1]9月'!$B:$Q,16,0)</f>
        <v>3245.4</v>
      </c>
      <c r="G271" s="44">
        <v>5664.75</v>
      </c>
      <c r="H271" s="41">
        <v>3245.4</v>
      </c>
      <c r="I271" s="44">
        <v>1790</v>
      </c>
      <c r="J271" s="44"/>
      <c r="K271" s="52">
        <f t="shared" si="349"/>
        <v>58.4172</v>
      </c>
      <c r="L271" s="53">
        <f t="shared" si="350"/>
        <v>519.264</v>
      </c>
      <c r="M271" s="44">
        <f t="shared" si="351"/>
        <v>453.18</v>
      </c>
      <c r="N271" s="41">
        <f t="shared" si="352"/>
        <v>22.7178</v>
      </c>
      <c r="O271" s="44">
        <f t="shared" si="353"/>
        <v>89.5</v>
      </c>
      <c r="P271" s="44">
        <f t="shared" si="354"/>
        <v>0</v>
      </c>
      <c r="Q271" s="44">
        <f t="shared" si="355"/>
        <v>1143.079</v>
      </c>
      <c r="R271" s="41">
        <f t="shared" si="356"/>
        <v>0</v>
      </c>
      <c r="S271" s="41">
        <f t="shared" si="357"/>
        <v>259.63</v>
      </c>
      <c r="T271" s="44">
        <f t="shared" si="358"/>
        <v>113.3</v>
      </c>
      <c r="U271" s="41">
        <f t="shared" si="359"/>
        <v>9.74</v>
      </c>
      <c r="V271" s="44">
        <f t="shared" si="360"/>
        <v>89.5</v>
      </c>
      <c r="W271" s="44">
        <f t="shared" si="361"/>
        <v>0</v>
      </c>
      <c r="X271" s="41">
        <f t="shared" si="362"/>
        <v>472.17</v>
      </c>
      <c r="Y271" s="41">
        <f t="shared" si="363"/>
        <v>1615.249</v>
      </c>
      <c r="Z271" s="41"/>
      <c r="AA271" s="12" t="s">
        <v>55</v>
      </c>
      <c r="AB271" s="11">
        <f t="shared" ref="AB271:AH271" si="379">K271+R271</f>
        <v>58.4172</v>
      </c>
      <c r="AC271" s="11">
        <f t="shared" si="379"/>
        <v>778.894</v>
      </c>
      <c r="AD271" s="11">
        <f t="shared" si="379"/>
        <v>566.48</v>
      </c>
      <c r="AE271" s="11">
        <f t="shared" si="379"/>
        <v>32.4578</v>
      </c>
      <c r="AF271" s="11">
        <f t="shared" si="379"/>
        <v>179</v>
      </c>
      <c r="AG271" s="11">
        <f t="shared" si="379"/>
        <v>0</v>
      </c>
      <c r="AH271" s="11">
        <f t="shared" si="379"/>
        <v>1615.249</v>
      </c>
      <c r="AI271" s="12" t="s">
        <v>1138</v>
      </c>
    </row>
    <row r="272" s="9" customFormat="1" ht="16" customHeight="1" spans="1:35">
      <c r="A272" s="40">
        <f t="shared" si="348"/>
        <v>269</v>
      </c>
      <c r="B272" s="41" t="s">
        <v>1339</v>
      </c>
      <c r="C272" s="48" t="s">
        <v>767</v>
      </c>
      <c r="D272" s="41" t="s">
        <v>768</v>
      </c>
      <c r="E272" s="41">
        <v>3245.4</v>
      </c>
      <c r="F272" s="41">
        <f>VLOOKUP(C272,'[1]9月'!$B:$Q,16,0)</f>
        <v>3245.4</v>
      </c>
      <c r="G272" s="44">
        <v>5664.75</v>
      </c>
      <c r="H272" s="41">
        <v>3245.4</v>
      </c>
      <c r="I272" s="44">
        <v>1790</v>
      </c>
      <c r="J272" s="44"/>
      <c r="K272" s="52">
        <f t="shared" si="349"/>
        <v>58.4172</v>
      </c>
      <c r="L272" s="53">
        <f t="shared" si="350"/>
        <v>519.264</v>
      </c>
      <c r="M272" s="44">
        <f t="shared" si="351"/>
        <v>453.18</v>
      </c>
      <c r="N272" s="41">
        <f t="shared" si="352"/>
        <v>22.7178</v>
      </c>
      <c r="O272" s="44">
        <f t="shared" si="353"/>
        <v>89.5</v>
      </c>
      <c r="P272" s="44">
        <f t="shared" si="354"/>
        <v>0</v>
      </c>
      <c r="Q272" s="44">
        <f t="shared" si="355"/>
        <v>1143.079</v>
      </c>
      <c r="R272" s="41">
        <f t="shared" si="356"/>
        <v>0</v>
      </c>
      <c r="S272" s="41">
        <f t="shared" si="357"/>
        <v>259.63</v>
      </c>
      <c r="T272" s="44">
        <f t="shared" si="358"/>
        <v>113.3</v>
      </c>
      <c r="U272" s="41">
        <f t="shared" si="359"/>
        <v>9.74</v>
      </c>
      <c r="V272" s="44">
        <f t="shared" si="360"/>
        <v>89.5</v>
      </c>
      <c r="W272" s="44">
        <f t="shared" si="361"/>
        <v>0</v>
      </c>
      <c r="X272" s="41">
        <f t="shared" si="362"/>
        <v>472.17</v>
      </c>
      <c r="Y272" s="41">
        <f t="shared" si="363"/>
        <v>1615.249</v>
      </c>
      <c r="Z272" s="41"/>
      <c r="AA272" s="12" t="s">
        <v>55</v>
      </c>
      <c r="AB272" s="11">
        <f t="shared" ref="AB272:AH272" si="380">K272+R272</f>
        <v>58.4172</v>
      </c>
      <c r="AC272" s="11">
        <f t="shared" si="380"/>
        <v>778.894</v>
      </c>
      <c r="AD272" s="11">
        <f t="shared" si="380"/>
        <v>566.48</v>
      </c>
      <c r="AE272" s="11">
        <f t="shared" si="380"/>
        <v>32.4578</v>
      </c>
      <c r="AF272" s="11">
        <f t="shared" si="380"/>
        <v>179</v>
      </c>
      <c r="AG272" s="11">
        <f t="shared" si="380"/>
        <v>0</v>
      </c>
      <c r="AH272" s="11">
        <f t="shared" si="380"/>
        <v>1615.249</v>
      </c>
      <c r="AI272" s="12" t="s">
        <v>1138</v>
      </c>
    </row>
    <row r="273" s="9" customFormat="1" ht="16" customHeight="1" spans="1:35">
      <c r="A273" s="40">
        <f t="shared" si="348"/>
        <v>270</v>
      </c>
      <c r="B273" s="41" t="s">
        <v>1339</v>
      </c>
      <c r="C273" s="48" t="s">
        <v>770</v>
      </c>
      <c r="D273" s="41" t="s">
        <v>771</v>
      </c>
      <c r="E273" s="41">
        <v>3245.4</v>
      </c>
      <c r="F273" s="41">
        <f>VLOOKUP(C273,'[1]9月'!$B:$Q,16,0)</f>
        <v>3245.4</v>
      </c>
      <c r="G273" s="44">
        <v>5664.75</v>
      </c>
      <c r="H273" s="41">
        <v>3245.4</v>
      </c>
      <c r="I273" s="44">
        <v>1790</v>
      </c>
      <c r="J273" s="44"/>
      <c r="K273" s="52">
        <f t="shared" si="349"/>
        <v>58.4172</v>
      </c>
      <c r="L273" s="53">
        <f t="shared" si="350"/>
        <v>519.264</v>
      </c>
      <c r="M273" s="44">
        <f t="shared" si="351"/>
        <v>453.18</v>
      </c>
      <c r="N273" s="41">
        <f t="shared" si="352"/>
        <v>22.7178</v>
      </c>
      <c r="O273" s="44">
        <f t="shared" si="353"/>
        <v>89.5</v>
      </c>
      <c r="P273" s="44">
        <f t="shared" si="354"/>
        <v>0</v>
      </c>
      <c r="Q273" s="44">
        <f t="shared" si="355"/>
        <v>1143.079</v>
      </c>
      <c r="R273" s="41">
        <f t="shared" si="356"/>
        <v>0</v>
      </c>
      <c r="S273" s="41">
        <f t="shared" si="357"/>
        <v>259.63</v>
      </c>
      <c r="T273" s="44">
        <f t="shared" si="358"/>
        <v>113.3</v>
      </c>
      <c r="U273" s="41">
        <f t="shared" si="359"/>
        <v>9.74</v>
      </c>
      <c r="V273" s="44">
        <f t="shared" si="360"/>
        <v>89.5</v>
      </c>
      <c r="W273" s="44">
        <f t="shared" si="361"/>
        <v>0</v>
      </c>
      <c r="X273" s="41">
        <f t="shared" si="362"/>
        <v>472.17</v>
      </c>
      <c r="Y273" s="41">
        <f t="shared" si="363"/>
        <v>1615.249</v>
      </c>
      <c r="Z273" s="41"/>
      <c r="AA273" s="12" t="s">
        <v>55</v>
      </c>
      <c r="AB273" s="11">
        <f t="shared" ref="AB273:AH273" si="381">K273+R273</f>
        <v>58.4172</v>
      </c>
      <c r="AC273" s="11">
        <f t="shared" si="381"/>
        <v>778.894</v>
      </c>
      <c r="AD273" s="11">
        <f t="shared" si="381"/>
        <v>566.48</v>
      </c>
      <c r="AE273" s="11">
        <f t="shared" si="381"/>
        <v>32.4578</v>
      </c>
      <c r="AF273" s="11">
        <f t="shared" si="381"/>
        <v>179</v>
      </c>
      <c r="AG273" s="11">
        <f t="shared" si="381"/>
        <v>0</v>
      </c>
      <c r="AH273" s="11">
        <f t="shared" si="381"/>
        <v>1615.249</v>
      </c>
      <c r="AI273" s="12" t="s">
        <v>1138</v>
      </c>
    </row>
    <row r="274" s="9" customFormat="1" ht="16" customHeight="1" spans="1:35">
      <c r="A274" s="40">
        <f t="shared" si="348"/>
        <v>271</v>
      </c>
      <c r="B274" s="41" t="s">
        <v>1339</v>
      </c>
      <c r="C274" s="48" t="s">
        <v>773</v>
      </c>
      <c r="D274" s="41" t="s">
        <v>774</v>
      </c>
      <c r="E274" s="41">
        <v>3245.4</v>
      </c>
      <c r="F274" s="41">
        <f>VLOOKUP(C274,'[1]9月'!$B:$Q,16,0)</f>
        <v>3245.4</v>
      </c>
      <c r="G274" s="44">
        <v>5664.75</v>
      </c>
      <c r="H274" s="41">
        <v>3245.4</v>
      </c>
      <c r="I274" s="44">
        <v>0</v>
      </c>
      <c r="J274" s="44"/>
      <c r="K274" s="52">
        <f t="shared" si="349"/>
        <v>58.4172</v>
      </c>
      <c r="L274" s="53">
        <f t="shared" si="350"/>
        <v>519.264</v>
      </c>
      <c r="M274" s="44">
        <f t="shared" si="351"/>
        <v>453.18</v>
      </c>
      <c r="N274" s="41">
        <f t="shared" si="352"/>
        <v>22.7178</v>
      </c>
      <c r="O274" s="44">
        <f t="shared" si="353"/>
        <v>0</v>
      </c>
      <c r="P274" s="44">
        <f t="shared" si="354"/>
        <v>0</v>
      </c>
      <c r="Q274" s="44">
        <f t="shared" si="355"/>
        <v>1053.579</v>
      </c>
      <c r="R274" s="41">
        <f t="shared" si="356"/>
        <v>0</v>
      </c>
      <c r="S274" s="41">
        <f t="shared" si="357"/>
        <v>259.63</v>
      </c>
      <c r="T274" s="44">
        <f t="shared" si="358"/>
        <v>113.3</v>
      </c>
      <c r="U274" s="41">
        <f t="shared" si="359"/>
        <v>9.74</v>
      </c>
      <c r="V274" s="44">
        <f t="shared" si="360"/>
        <v>0</v>
      </c>
      <c r="W274" s="44">
        <f t="shared" si="361"/>
        <v>0</v>
      </c>
      <c r="X274" s="41">
        <f t="shared" si="362"/>
        <v>382.67</v>
      </c>
      <c r="Y274" s="41">
        <f t="shared" si="363"/>
        <v>1436.249</v>
      </c>
      <c r="Z274" s="41"/>
      <c r="AA274" s="12" t="s">
        <v>55</v>
      </c>
      <c r="AB274" s="11">
        <f t="shared" ref="AB274:AH274" si="382">K274+R274</f>
        <v>58.4172</v>
      </c>
      <c r="AC274" s="11">
        <f t="shared" si="382"/>
        <v>778.894</v>
      </c>
      <c r="AD274" s="11">
        <f t="shared" si="382"/>
        <v>566.48</v>
      </c>
      <c r="AE274" s="11">
        <f t="shared" si="382"/>
        <v>32.4578</v>
      </c>
      <c r="AF274" s="11">
        <f t="shared" si="382"/>
        <v>0</v>
      </c>
      <c r="AG274" s="11">
        <f t="shared" si="382"/>
        <v>0</v>
      </c>
      <c r="AH274" s="11">
        <f t="shared" si="382"/>
        <v>1436.249</v>
      </c>
      <c r="AI274" s="12" t="s">
        <v>1138</v>
      </c>
    </row>
    <row r="275" s="9" customFormat="1" ht="16" customHeight="1" spans="1:35">
      <c r="A275" s="40">
        <f t="shared" si="348"/>
        <v>272</v>
      </c>
      <c r="B275" s="41" t="s">
        <v>1339</v>
      </c>
      <c r="C275" s="48" t="s">
        <v>776</v>
      </c>
      <c r="D275" s="41" t="s">
        <v>777</v>
      </c>
      <c r="E275" s="41">
        <v>3245.4</v>
      </c>
      <c r="F275" s="41">
        <f>VLOOKUP(C275,'[1]9月'!$B:$Q,16,0)</f>
        <v>3245.4</v>
      </c>
      <c r="G275" s="44">
        <v>5664.75</v>
      </c>
      <c r="H275" s="41">
        <v>3245.4</v>
      </c>
      <c r="I275" s="44">
        <v>0</v>
      </c>
      <c r="J275" s="44"/>
      <c r="K275" s="52">
        <f t="shared" si="349"/>
        <v>58.4172</v>
      </c>
      <c r="L275" s="53">
        <f t="shared" si="350"/>
        <v>519.264</v>
      </c>
      <c r="M275" s="44">
        <f t="shared" si="351"/>
        <v>453.18</v>
      </c>
      <c r="N275" s="41">
        <f t="shared" si="352"/>
        <v>22.7178</v>
      </c>
      <c r="O275" s="44">
        <f t="shared" si="353"/>
        <v>0</v>
      </c>
      <c r="P275" s="44">
        <f t="shared" si="354"/>
        <v>0</v>
      </c>
      <c r="Q275" s="44">
        <f t="shared" si="355"/>
        <v>1053.579</v>
      </c>
      <c r="R275" s="41">
        <f t="shared" si="356"/>
        <v>0</v>
      </c>
      <c r="S275" s="41">
        <f t="shared" si="357"/>
        <v>259.63</v>
      </c>
      <c r="T275" s="44">
        <f t="shared" si="358"/>
        <v>113.3</v>
      </c>
      <c r="U275" s="41">
        <f t="shared" si="359"/>
        <v>9.74</v>
      </c>
      <c r="V275" s="44">
        <f t="shared" si="360"/>
        <v>0</v>
      </c>
      <c r="W275" s="44">
        <f t="shared" si="361"/>
        <v>0</v>
      </c>
      <c r="X275" s="41">
        <f t="shared" si="362"/>
        <v>382.67</v>
      </c>
      <c r="Y275" s="41">
        <f t="shared" si="363"/>
        <v>1436.249</v>
      </c>
      <c r="Z275" s="41"/>
      <c r="AA275" s="12" t="s">
        <v>55</v>
      </c>
      <c r="AB275" s="11">
        <f t="shared" ref="AB275:AH275" si="383">K275+R275</f>
        <v>58.4172</v>
      </c>
      <c r="AC275" s="11">
        <f t="shared" si="383"/>
        <v>778.894</v>
      </c>
      <c r="AD275" s="11">
        <f t="shared" si="383"/>
        <v>566.48</v>
      </c>
      <c r="AE275" s="11">
        <f t="shared" si="383"/>
        <v>32.4578</v>
      </c>
      <c r="AF275" s="11">
        <f t="shared" si="383"/>
        <v>0</v>
      </c>
      <c r="AG275" s="11">
        <f t="shared" si="383"/>
        <v>0</v>
      </c>
      <c r="AH275" s="11">
        <f t="shared" si="383"/>
        <v>1436.249</v>
      </c>
      <c r="AI275" s="12" t="s">
        <v>1138</v>
      </c>
    </row>
    <row r="276" s="9" customFormat="1" ht="16" customHeight="1" spans="1:35">
      <c r="A276" s="40">
        <f t="shared" si="348"/>
        <v>273</v>
      </c>
      <c r="B276" s="41" t="s">
        <v>1339</v>
      </c>
      <c r="C276" s="48" t="s">
        <v>779</v>
      </c>
      <c r="D276" s="41" t="s">
        <v>780</v>
      </c>
      <c r="E276" s="41">
        <v>3245.4</v>
      </c>
      <c r="F276" s="41">
        <f>VLOOKUP(C276,'[1]9月'!$B:$Q,16,0)</f>
        <v>3245.4</v>
      </c>
      <c r="G276" s="44">
        <v>5664.75</v>
      </c>
      <c r="H276" s="41">
        <v>3245.4</v>
      </c>
      <c r="I276" s="44">
        <v>1790</v>
      </c>
      <c r="J276" s="44"/>
      <c r="K276" s="52">
        <f t="shared" si="349"/>
        <v>58.4172</v>
      </c>
      <c r="L276" s="53">
        <f t="shared" si="350"/>
        <v>519.264</v>
      </c>
      <c r="M276" s="44">
        <f t="shared" si="351"/>
        <v>453.18</v>
      </c>
      <c r="N276" s="41">
        <f t="shared" si="352"/>
        <v>22.7178</v>
      </c>
      <c r="O276" s="44">
        <f t="shared" si="353"/>
        <v>89.5</v>
      </c>
      <c r="P276" s="44">
        <f t="shared" si="354"/>
        <v>0</v>
      </c>
      <c r="Q276" s="44">
        <f t="shared" si="355"/>
        <v>1143.079</v>
      </c>
      <c r="R276" s="41">
        <f t="shared" si="356"/>
        <v>0</v>
      </c>
      <c r="S276" s="41">
        <f t="shared" si="357"/>
        <v>259.63</v>
      </c>
      <c r="T276" s="44">
        <f t="shared" si="358"/>
        <v>113.3</v>
      </c>
      <c r="U276" s="41">
        <f t="shared" si="359"/>
        <v>9.74</v>
      </c>
      <c r="V276" s="44">
        <f t="shared" si="360"/>
        <v>89.5</v>
      </c>
      <c r="W276" s="44">
        <f t="shared" si="361"/>
        <v>0</v>
      </c>
      <c r="X276" s="41">
        <f t="shared" si="362"/>
        <v>472.17</v>
      </c>
      <c r="Y276" s="41">
        <f t="shared" si="363"/>
        <v>1615.249</v>
      </c>
      <c r="Z276" s="41"/>
      <c r="AA276" s="12" t="s">
        <v>55</v>
      </c>
      <c r="AB276" s="11">
        <f t="shared" ref="AB276:AH276" si="384">K276+R276</f>
        <v>58.4172</v>
      </c>
      <c r="AC276" s="11">
        <f t="shared" si="384"/>
        <v>778.894</v>
      </c>
      <c r="AD276" s="11">
        <f t="shared" si="384"/>
        <v>566.48</v>
      </c>
      <c r="AE276" s="11">
        <f t="shared" si="384"/>
        <v>32.4578</v>
      </c>
      <c r="AF276" s="11">
        <f t="shared" si="384"/>
        <v>179</v>
      </c>
      <c r="AG276" s="11">
        <f t="shared" si="384"/>
        <v>0</v>
      </c>
      <c r="AH276" s="11">
        <f t="shared" si="384"/>
        <v>1615.249</v>
      </c>
      <c r="AI276" s="12" t="s">
        <v>1138</v>
      </c>
    </row>
    <row r="277" s="9" customFormat="1" ht="16" customHeight="1" spans="1:35">
      <c r="A277" s="40">
        <f t="shared" si="348"/>
        <v>274</v>
      </c>
      <c r="B277" s="41" t="s">
        <v>1339</v>
      </c>
      <c r="C277" s="48" t="s">
        <v>782</v>
      </c>
      <c r="D277" s="41" t="s">
        <v>783</v>
      </c>
      <c r="E277" s="41">
        <v>3245.4</v>
      </c>
      <c r="F277" s="41">
        <f>VLOOKUP(C277,'[1]9月'!$B:$Q,16,0)</f>
        <v>3245.4</v>
      </c>
      <c r="G277" s="44">
        <v>5664.75</v>
      </c>
      <c r="H277" s="41">
        <v>3245.4</v>
      </c>
      <c r="I277" s="44">
        <v>1790</v>
      </c>
      <c r="J277" s="44"/>
      <c r="K277" s="52">
        <f t="shared" si="349"/>
        <v>58.4172</v>
      </c>
      <c r="L277" s="53">
        <f t="shared" si="350"/>
        <v>519.264</v>
      </c>
      <c r="M277" s="44">
        <f t="shared" si="351"/>
        <v>453.18</v>
      </c>
      <c r="N277" s="41">
        <f t="shared" si="352"/>
        <v>22.7178</v>
      </c>
      <c r="O277" s="44">
        <f t="shared" si="353"/>
        <v>89.5</v>
      </c>
      <c r="P277" s="44">
        <f t="shared" si="354"/>
        <v>0</v>
      </c>
      <c r="Q277" s="44">
        <f t="shared" si="355"/>
        <v>1143.079</v>
      </c>
      <c r="R277" s="41">
        <f t="shared" si="356"/>
        <v>0</v>
      </c>
      <c r="S277" s="41">
        <f t="shared" si="357"/>
        <v>259.63</v>
      </c>
      <c r="T277" s="44">
        <f t="shared" si="358"/>
        <v>113.3</v>
      </c>
      <c r="U277" s="41">
        <f t="shared" si="359"/>
        <v>9.74</v>
      </c>
      <c r="V277" s="44">
        <f t="shared" si="360"/>
        <v>89.5</v>
      </c>
      <c r="W277" s="44">
        <f t="shared" si="361"/>
        <v>0</v>
      </c>
      <c r="X277" s="41">
        <f t="shared" si="362"/>
        <v>472.17</v>
      </c>
      <c r="Y277" s="41">
        <f t="shared" si="363"/>
        <v>1615.249</v>
      </c>
      <c r="Z277" s="41"/>
      <c r="AA277" s="12" t="s">
        <v>55</v>
      </c>
      <c r="AB277" s="11">
        <f t="shared" ref="AB277:AH277" si="385">K277+R277</f>
        <v>58.4172</v>
      </c>
      <c r="AC277" s="11">
        <f t="shared" si="385"/>
        <v>778.894</v>
      </c>
      <c r="AD277" s="11">
        <f t="shared" si="385"/>
        <v>566.48</v>
      </c>
      <c r="AE277" s="11">
        <f t="shared" si="385"/>
        <v>32.4578</v>
      </c>
      <c r="AF277" s="11">
        <f t="shared" si="385"/>
        <v>179</v>
      </c>
      <c r="AG277" s="11">
        <f t="shared" si="385"/>
        <v>0</v>
      </c>
      <c r="AH277" s="11">
        <f t="shared" si="385"/>
        <v>1615.249</v>
      </c>
      <c r="AI277" s="12" t="s">
        <v>1138</v>
      </c>
    </row>
    <row r="278" s="9" customFormat="1" ht="16" customHeight="1" spans="1:35">
      <c r="A278" s="40">
        <f t="shared" si="348"/>
        <v>275</v>
      </c>
      <c r="B278" s="41" t="s">
        <v>1339</v>
      </c>
      <c r="C278" s="48" t="s">
        <v>785</v>
      </c>
      <c r="D278" s="41" t="s">
        <v>786</v>
      </c>
      <c r="E278" s="41">
        <v>3245.4</v>
      </c>
      <c r="F278" s="41">
        <f>VLOOKUP(C278,'[1]9月'!$B:$Q,16,0)</f>
        <v>3245.4</v>
      </c>
      <c r="G278" s="44">
        <v>5664.75</v>
      </c>
      <c r="H278" s="41">
        <v>3245.4</v>
      </c>
      <c r="I278" s="44">
        <v>1790</v>
      </c>
      <c r="J278" s="44"/>
      <c r="K278" s="52">
        <f t="shared" si="349"/>
        <v>58.4172</v>
      </c>
      <c r="L278" s="53">
        <f t="shared" si="350"/>
        <v>519.264</v>
      </c>
      <c r="M278" s="44">
        <f t="shared" si="351"/>
        <v>453.18</v>
      </c>
      <c r="N278" s="41">
        <f t="shared" si="352"/>
        <v>22.7178</v>
      </c>
      <c r="O278" s="44">
        <f t="shared" si="353"/>
        <v>89.5</v>
      </c>
      <c r="P278" s="44">
        <f t="shared" si="354"/>
        <v>0</v>
      </c>
      <c r="Q278" s="44">
        <f t="shared" si="355"/>
        <v>1143.079</v>
      </c>
      <c r="R278" s="41">
        <f t="shared" si="356"/>
        <v>0</v>
      </c>
      <c r="S278" s="41">
        <f t="shared" si="357"/>
        <v>259.63</v>
      </c>
      <c r="T278" s="44">
        <f t="shared" si="358"/>
        <v>113.3</v>
      </c>
      <c r="U278" s="41">
        <f t="shared" si="359"/>
        <v>9.74</v>
      </c>
      <c r="V278" s="44">
        <f t="shared" si="360"/>
        <v>89.5</v>
      </c>
      <c r="W278" s="44">
        <f t="shared" si="361"/>
        <v>0</v>
      </c>
      <c r="X278" s="41">
        <f t="shared" si="362"/>
        <v>472.17</v>
      </c>
      <c r="Y278" s="41">
        <f t="shared" si="363"/>
        <v>1615.249</v>
      </c>
      <c r="Z278" s="41"/>
      <c r="AA278" s="12" t="s">
        <v>55</v>
      </c>
      <c r="AB278" s="11">
        <f t="shared" ref="AB278:AH278" si="386">K278+R278</f>
        <v>58.4172</v>
      </c>
      <c r="AC278" s="11">
        <f t="shared" si="386"/>
        <v>778.894</v>
      </c>
      <c r="AD278" s="11">
        <f t="shared" si="386"/>
        <v>566.48</v>
      </c>
      <c r="AE278" s="11">
        <f t="shared" si="386"/>
        <v>32.4578</v>
      </c>
      <c r="AF278" s="11">
        <f t="shared" si="386"/>
        <v>179</v>
      </c>
      <c r="AG278" s="11">
        <f t="shared" si="386"/>
        <v>0</v>
      </c>
      <c r="AH278" s="11">
        <f t="shared" si="386"/>
        <v>1615.249</v>
      </c>
      <c r="AI278" s="12" t="s">
        <v>1138</v>
      </c>
    </row>
    <row r="279" s="9" customFormat="1" ht="16" customHeight="1" spans="1:35">
      <c r="A279" s="40">
        <f t="shared" si="348"/>
        <v>276</v>
      </c>
      <c r="B279" s="41" t="s">
        <v>167</v>
      </c>
      <c r="C279" s="48" t="s">
        <v>788</v>
      </c>
      <c r="D279" s="41" t="s">
        <v>789</v>
      </c>
      <c r="E279" s="41">
        <v>3245.4</v>
      </c>
      <c r="F279" s="41">
        <f>VLOOKUP(C279,'[1]9月'!$B:$Q,16,0)</f>
        <v>3245.4</v>
      </c>
      <c r="G279" s="44">
        <v>5664.75</v>
      </c>
      <c r="H279" s="41">
        <v>3245.4</v>
      </c>
      <c r="I279" s="182">
        <v>3180</v>
      </c>
      <c r="J279" s="44"/>
      <c r="K279" s="52">
        <f t="shared" si="349"/>
        <v>58.4172</v>
      </c>
      <c r="L279" s="53">
        <f t="shared" si="350"/>
        <v>519.264</v>
      </c>
      <c r="M279" s="44">
        <f t="shared" si="351"/>
        <v>453.18</v>
      </c>
      <c r="N279" s="41">
        <f t="shared" si="352"/>
        <v>22.7178</v>
      </c>
      <c r="O279" s="44">
        <f t="shared" si="353"/>
        <v>159</v>
      </c>
      <c r="P279" s="44">
        <f t="shared" si="354"/>
        <v>0</v>
      </c>
      <c r="Q279" s="44">
        <f t="shared" si="355"/>
        <v>1212.579</v>
      </c>
      <c r="R279" s="41">
        <f t="shared" si="356"/>
        <v>0</v>
      </c>
      <c r="S279" s="41">
        <f t="shared" si="357"/>
        <v>259.63</v>
      </c>
      <c r="T279" s="44">
        <f t="shared" si="358"/>
        <v>113.3</v>
      </c>
      <c r="U279" s="41">
        <f t="shared" si="359"/>
        <v>9.74</v>
      </c>
      <c r="V279" s="44">
        <f t="shared" si="360"/>
        <v>159</v>
      </c>
      <c r="W279" s="44">
        <f t="shared" si="361"/>
        <v>0</v>
      </c>
      <c r="X279" s="41">
        <f t="shared" si="362"/>
        <v>541.67</v>
      </c>
      <c r="Y279" s="41">
        <f t="shared" si="363"/>
        <v>1754.249</v>
      </c>
      <c r="Z279" s="41"/>
      <c r="AA279" s="12" t="s">
        <v>55</v>
      </c>
      <c r="AB279" s="11">
        <f t="shared" ref="AB279:AH279" si="387">K279+R279</f>
        <v>58.4172</v>
      </c>
      <c r="AC279" s="11">
        <f t="shared" si="387"/>
        <v>778.894</v>
      </c>
      <c r="AD279" s="11">
        <f t="shared" si="387"/>
        <v>566.48</v>
      </c>
      <c r="AE279" s="11">
        <f t="shared" si="387"/>
        <v>32.4578</v>
      </c>
      <c r="AF279" s="11">
        <f t="shared" si="387"/>
        <v>318</v>
      </c>
      <c r="AG279" s="11">
        <f t="shared" si="387"/>
        <v>0</v>
      </c>
      <c r="AH279" s="11">
        <f t="shared" si="387"/>
        <v>1754.249</v>
      </c>
      <c r="AI279" s="12" t="s">
        <v>1138</v>
      </c>
    </row>
    <row r="280" s="9" customFormat="1" ht="16" customHeight="1" spans="1:35">
      <c r="A280" s="40">
        <f t="shared" si="348"/>
        <v>277</v>
      </c>
      <c r="B280" s="41" t="s">
        <v>145</v>
      </c>
      <c r="C280" s="48" t="s">
        <v>791</v>
      </c>
      <c r="D280" s="41" t="s">
        <v>792</v>
      </c>
      <c r="E280" s="41">
        <v>3245.4</v>
      </c>
      <c r="F280" s="41">
        <f>VLOOKUP(C280,'[1]9月'!$B:$Q,16,0)</f>
        <v>3245.4</v>
      </c>
      <c r="G280" s="44">
        <v>5664.75</v>
      </c>
      <c r="H280" s="41">
        <v>3245.4</v>
      </c>
      <c r="I280" s="44">
        <v>3180</v>
      </c>
      <c r="J280" s="44"/>
      <c r="K280" s="52">
        <f t="shared" si="349"/>
        <v>58.4172</v>
      </c>
      <c r="L280" s="53">
        <f t="shared" si="350"/>
        <v>519.264</v>
      </c>
      <c r="M280" s="44">
        <f t="shared" si="351"/>
        <v>453.18</v>
      </c>
      <c r="N280" s="41">
        <f t="shared" si="352"/>
        <v>22.7178</v>
      </c>
      <c r="O280" s="44">
        <f t="shared" si="353"/>
        <v>159</v>
      </c>
      <c r="P280" s="44">
        <f t="shared" si="354"/>
        <v>0</v>
      </c>
      <c r="Q280" s="44">
        <f t="shared" si="355"/>
        <v>1212.579</v>
      </c>
      <c r="R280" s="41">
        <f t="shared" si="356"/>
        <v>0</v>
      </c>
      <c r="S280" s="41">
        <f t="shared" si="357"/>
        <v>259.63</v>
      </c>
      <c r="T280" s="44">
        <f t="shared" si="358"/>
        <v>113.3</v>
      </c>
      <c r="U280" s="41">
        <f t="shared" si="359"/>
        <v>9.74</v>
      </c>
      <c r="V280" s="44">
        <f t="shared" si="360"/>
        <v>159</v>
      </c>
      <c r="W280" s="44">
        <f t="shared" si="361"/>
        <v>0</v>
      </c>
      <c r="X280" s="41">
        <f t="shared" si="362"/>
        <v>541.67</v>
      </c>
      <c r="Y280" s="41">
        <f t="shared" si="363"/>
        <v>1754.249</v>
      </c>
      <c r="Z280" s="41"/>
      <c r="AA280" s="12" t="s">
        <v>9</v>
      </c>
      <c r="AB280" s="11">
        <f t="shared" ref="AB280:AH280" si="388">K280+R280</f>
        <v>58.4172</v>
      </c>
      <c r="AC280" s="11">
        <f t="shared" si="388"/>
        <v>778.894</v>
      </c>
      <c r="AD280" s="11">
        <f t="shared" si="388"/>
        <v>566.48</v>
      </c>
      <c r="AE280" s="11">
        <f t="shared" si="388"/>
        <v>32.4578</v>
      </c>
      <c r="AF280" s="11">
        <f t="shared" si="388"/>
        <v>318</v>
      </c>
      <c r="AG280" s="11">
        <f t="shared" si="388"/>
        <v>0</v>
      </c>
      <c r="AH280" s="11">
        <f t="shared" si="388"/>
        <v>1754.249</v>
      </c>
      <c r="AI280" s="12" t="s">
        <v>1136</v>
      </c>
    </row>
    <row r="281" s="9" customFormat="1" ht="16" customHeight="1" spans="1:35">
      <c r="A281" s="40">
        <f t="shared" si="348"/>
        <v>278</v>
      </c>
      <c r="B281" s="41" t="s">
        <v>1299</v>
      </c>
      <c r="C281" s="48" t="s">
        <v>794</v>
      </c>
      <c r="D281" s="41" t="s">
        <v>795</v>
      </c>
      <c r="E281" s="41">
        <v>3245.4</v>
      </c>
      <c r="F281" s="41">
        <f>VLOOKUP(C281,'[1]9月'!$B:$Q,16,0)</f>
        <v>3245.4</v>
      </c>
      <c r="G281" s="44">
        <v>5664.75</v>
      </c>
      <c r="H281" s="41">
        <v>3245.4</v>
      </c>
      <c r="I281" s="44">
        <v>1790</v>
      </c>
      <c r="J281" s="44"/>
      <c r="K281" s="52">
        <f t="shared" si="349"/>
        <v>58.4172</v>
      </c>
      <c r="L281" s="53">
        <f t="shared" si="350"/>
        <v>519.264</v>
      </c>
      <c r="M281" s="44">
        <f t="shared" si="351"/>
        <v>453.18</v>
      </c>
      <c r="N281" s="41">
        <f t="shared" si="352"/>
        <v>22.7178</v>
      </c>
      <c r="O281" s="44">
        <f t="shared" si="353"/>
        <v>89.5</v>
      </c>
      <c r="P281" s="44">
        <f t="shared" si="354"/>
        <v>0</v>
      </c>
      <c r="Q281" s="44">
        <f t="shared" si="355"/>
        <v>1143.079</v>
      </c>
      <c r="R281" s="41">
        <f t="shared" si="356"/>
        <v>0</v>
      </c>
      <c r="S281" s="41">
        <f t="shared" si="357"/>
        <v>259.63</v>
      </c>
      <c r="T281" s="44">
        <f t="shared" si="358"/>
        <v>113.3</v>
      </c>
      <c r="U281" s="41">
        <f t="shared" si="359"/>
        <v>9.74</v>
      </c>
      <c r="V281" s="44">
        <f t="shared" si="360"/>
        <v>89.5</v>
      </c>
      <c r="W281" s="44">
        <f t="shared" si="361"/>
        <v>0</v>
      </c>
      <c r="X281" s="41">
        <f t="shared" si="362"/>
        <v>472.17</v>
      </c>
      <c r="Y281" s="41">
        <f t="shared" si="363"/>
        <v>1615.249</v>
      </c>
      <c r="Z281" s="41"/>
      <c r="AA281" s="12" t="s">
        <v>22</v>
      </c>
      <c r="AB281" s="11">
        <f t="shared" ref="AB281:AH281" si="389">K281+R281</f>
        <v>58.4172</v>
      </c>
      <c r="AC281" s="11">
        <f t="shared" si="389"/>
        <v>778.894</v>
      </c>
      <c r="AD281" s="11">
        <f t="shared" si="389"/>
        <v>566.48</v>
      </c>
      <c r="AE281" s="11">
        <f t="shared" si="389"/>
        <v>32.4578</v>
      </c>
      <c r="AF281" s="11">
        <f t="shared" si="389"/>
        <v>179</v>
      </c>
      <c r="AG281" s="11">
        <f t="shared" si="389"/>
        <v>0</v>
      </c>
      <c r="AH281" s="11">
        <f t="shared" si="389"/>
        <v>1615.249</v>
      </c>
      <c r="AI281" s="12" t="s">
        <v>1138</v>
      </c>
    </row>
    <row r="282" s="9" customFormat="1" ht="16" customHeight="1" spans="1:35">
      <c r="A282" s="40">
        <f t="shared" si="348"/>
        <v>279</v>
      </c>
      <c r="B282" s="41" t="s">
        <v>1339</v>
      </c>
      <c r="C282" s="48" t="s">
        <v>800</v>
      </c>
      <c r="D282" s="41" t="s">
        <v>801</v>
      </c>
      <c r="E282" s="41">
        <v>3245.4</v>
      </c>
      <c r="F282" s="41">
        <f>VLOOKUP(C282,'[1]9月'!$B:$Q,16,0)</f>
        <v>3245.4</v>
      </c>
      <c r="G282" s="44">
        <v>5664.75</v>
      </c>
      <c r="H282" s="41">
        <v>3245.4</v>
      </c>
      <c r="I282" s="44">
        <v>1790</v>
      </c>
      <c r="J282" s="44"/>
      <c r="K282" s="52">
        <f t="shared" si="349"/>
        <v>58.4172</v>
      </c>
      <c r="L282" s="53">
        <f t="shared" si="350"/>
        <v>519.264</v>
      </c>
      <c r="M282" s="44">
        <f t="shared" si="351"/>
        <v>453.18</v>
      </c>
      <c r="N282" s="41">
        <f t="shared" si="352"/>
        <v>22.7178</v>
      </c>
      <c r="O282" s="44">
        <f t="shared" si="353"/>
        <v>89.5</v>
      </c>
      <c r="P282" s="44">
        <f t="shared" si="354"/>
        <v>0</v>
      </c>
      <c r="Q282" s="44">
        <f t="shared" si="355"/>
        <v>1143.079</v>
      </c>
      <c r="R282" s="41">
        <f t="shared" si="356"/>
        <v>0</v>
      </c>
      <c r="S282" s="41">
        <f t="shared" si="357"/>
        <v>259.63</v>
      </c>
      <c r="T282" s="44">
        <f t="shared" si="358"/>
        <v>113.3</v>
      </c>
      <c r="U282" s="41">
        <f t="shared" si="359"/>
        <v>9.74</v>
      </c>
      <c r="V282" s="44">
        <f t="shared" si="360"/>
        <v>89.5</v>
      </c>
      <c r="W282" s="44">
        <f t="shared" si="361"/>
        <v>0</v>
      </c>
      <c r="X282" s="41">
        <f t="shared" si="362"/>
        <v>472.17</v>
      </c>
      <c r="Y282" s="41">
        <f t="shared" si="363"/>
        <v>1615.249</v>
      </c>
      <c r="Z282" s="41"/>
      <c r="AA282" s="12" t="s">
        <v>55</v>
      </c>
      <c r="AB282" s="11">
        <f t="shared" ref="AB282:AH282" si="390">K282+R282</f>
        <v>58.4172</v>
      </c>
      <c r="AC282" s="11">
        <f t="shared" si="390"/>
        <v>778.894</v>
      </c>
      <c r="AD282" s="11">
        <f t="shared" si="390"/>
        <v>566.48</v>
      </c>
      <c r="AE282" s="11">
        <f t="shared" si="390"/>
        <v>32.4578</v>
      </c>
      <c r="AF282" s="11">
        <f t="shared" si="390"/>
        <v>179</v>
      </c>
      <c r="AG282" s="11">
        <f t="shared" si="390"/>
        <v>0</v>
      </c>
      <c r="AH282" s="11">
        <f t="shared" si="390"/>
        <v>1615.249</v>
      </c>
      <c r="AI282" s="12" t="s">
        <v>1138</v>
      </c>
    </row>
    <row r="283" s="9" customFormat="1" ht="16" customHeight="1" spans="1:35">
      <c r="A283" s="40">
        <f t="shared" si="348"/>
        <v>280</v>
      </c>
      <c r="B283" s="41" t="s">
        <v>1339</v>
      </c>
      <c r="C283" s="48" t="s">
        <v>803</v>
      </c>
      <c r="D283" s="41" t="s">
        <v>804</v>
      </c>
      <c r="E283" s="41">
        <v>3245.4</v>
      </c>
      <c r="F283" s="41">
        <f>VLOOKUP(C283,'[1]9月'!$B:$Q,16,0)</f>
        <v>3245.4</v>
      </c>
      <c r="G283" s="44">
        <v>5664.75</v>
      </c>
      <c r="H283" s="41">
        <v>3245.4</v>
      </c>
      <c r="I283" s="44">
        <v>1790</v>
      </c>
      <c r="J283" s="44"/>
      <c r="K283" s="52">
        <f t="shared" si="349"/>
        <v>58.4172</v>
      </c>
      <c r="L283" s="53">
        <f t="shared" si="350"/>
        <v>519.264</v>
      </c>
      <c r="M283" s="44">
        <f t="shared" si="351"/>
        <v>453.18</v>
      </c>
      <c r="N283" s="41">
        <f t="shared" si="352"/>
        <v>22.7178</v>
      </c>
      <c r="O283" s="44">
        <f t="shared" si="353"/>
        <v>89.5</v>
      </c>
      <c r="P283" s="44">
        <f t="shared" si="354"/>
        <v>0</v>
      </c>
      <c r="Q283" s="44">
        <f t="shared" si="355"/>
        <v>1143.079</v>
      </c>
      <c r="R283" s="41">
        <f t="shared" si="356"/>
        <v>0</v>
      </c>
      <c r="S283" s="41">
        <f t="shared" si="357"/>
        <v>259.63</v>
      </c>
      <c r="T283" s="44">
        <f t="shared" si="358"/>
        <v>113.3</v>
      </c>
      <c r="U283" s="41">
        <f t="shared" si="359"/>
        <v>9.74</v>
      </c>
      <c r="V283" s="44">
        <f t="shared" si="360"/>
        <v>89.5</v>
      </c>
      <c r="W283" s="44">
        <f t="shared" si="361"/>
        <v>0</v>
      </c>
      <c r="X283" s="41">
        <f t="shared" si="362"/>
        <v>472.17</v>
      </c>
      <c r="Y283" s="41">
        <f t="shared" si="363"/>
        <v>1615.249</v>
      </c>
      <c r="Z283" s="41"/>
      <c r="AA283" s="12" t="s">
        <v>55</v>
      </c>
      <c r="AB283" s="11">
        <f t="shared" ref="AB283:AH283" si="391">K283+R283</f>
        <v>58.4172</v>
      </c>
      <c r="AC283" s="11">
        <f t="shared" si="391"/>
        <v>778.894</v>
      </c>
      <c r="AD283" s="11">
        <f t="shared" si="391"/>
        <v>566.48</v>
      </c>
      <c r="AE283" s="11">
        <f t="shared" si="391"/>
        <v>32.4578</v>
      </c>
      <c r="AF283" s="11">
        <f t="shared" si="391"/>
        <v>179</v>
      </c>
      <c r="AG283" s="11">
        <f t="shared" si="391"/>
        <v>0</v>
      </c>
      <c r="AH283" s="11">
        <f t="shared" si="391"/>
        <v>1615.249</v>
      </c>
      <c r="AI283" s="12" t="s">
        <v>1138</v>
      </c>
    </row>
    <row r="284" s="9" customFormat="1" ht="16" customHeight="1" spans="1:35">
      <c r="A284" s="40">
        <f t="shared" si="348"/>
        <v>281</v>
      </c>
      <c r="B284" s="41" t="s">
        <v>1339</v>
      </c>
      <c r="C284" s="77" t="s">
        <v>806</v>
      </c>
      <c r="D284" s="41" t="s">
        <v>807</v>
      </c>
      <c r="E284" s="41">
        <v>3245.4</v>
      </c>
      <c r="F284" s="41">
        <f>VLOOKUP(C284,'[1]9月'!$B:$Q,16,0)</f>
        <v>3245.4</v>
      </c>
      <c r="G284" s="44">
        <v>5664.75</v>
      </c>
      <c r="H284" s="41">
        <v>3245.4</v>
      </c>
      <c r="I284" s="44">
        <v>1790</v>
      </c>
      <c r="J284" s="44"/>
      <c r="K284" s="52">
        <f t="shared" si="349"/>
        <v>58.4172</v>
      </c>
      <c r="L284" s="53">
        <f t="shared" si="350"/>
        <v>519.264</v>
      </c>
      <c r="M284" s="44">
        <f t="shared" si="351"/>
        <v>453.18</v>
      </c>
      <c r="N284" s="41">
        <f t="shared" si="352"/>
        <v>22.7178</v>
      </c>
      <c r="O284" s="44">
        <f t="shared" si="353"/>
        <v>89.5</v>
      </c>
      <c r="P284" s="44">
        <f t="shared" si="354"/>
        <v>0</v>
      </c>
      <c r="Q284" s="44">
        <f t="shared" si="355"/>
        <v>1143.079</v>
      </c>
      <c r="R284" s="41">
        <f t="shared" si="356"/>
        <v>0</v>
      </c>
      <c r="S284" s="41">
        <f t="shared" si="357"/>
        <v>259.63</v>
      </c>
      <c r="T284" s="44">
        <f t="shared" si="358"/>
        <v>113.3</v>
      </c>
      <c r="U284" s="41">
        <f t="shared" si="359"/>
        <v>9.74</v>
      </c>
      <c r="V284" s="44">
        <f t="shared" si="360"/>
        <v>89.5</v>
      </c>
      <c r="W284" s="44">
        <f t="shared" si="361"/>
        <v>0</v>
      </c>
      <c r="X284" s="41">
        <f t="shared" si="362"/>
        <v>472.17</v>
      </c>
      <c r="Y284" s="41">
        <f t="shared" si="363"/>
        <v>1615.249</v>
      </c>
      <c r="Z284" s="41"/>
      <c r="AA284" s="12" t="s">
        <v>55</v>
      </c>
      <c r="AB284" s="11">
        <f t="shared" ref="AB284:AH284" si="392">K284+R284</f>
        <v>58.4172</v>
      </c>
      <c r="AC284" s="11">
        <f t="shared" si="392"/>
        <v>778.894</v>
      </c>
      <c r="AD284" s="11">
        <f t="shared" si="392"/>
        <v>566.48</v>
      </c>
      <c r="AE284" s="11">
        <f t="shared" si="392"/>
        <v>32.4578</v>
      </c>
      <c r="AF284" s="11">
        <f t="shared" si="392"/>
        <v>179</v>
      </c>
      <c r="AG284" s="11">
        <f t="shared" si="392"/>
        <v>0</v>
      </c>
      <c r="AH284" s="11">
        <f t="shared" si="392"/>
        <v>1615.249</v>
      </c>
      <c r="AI284" s="12" t="s">
        <v>1138</v>
      </c>
    </row>
    <row r="285" s="9" customFormat="1" ht="16" customHeight="1" spans="1:35">
      <c r="A285" s="40">
        <f t="shared" si="348"/>
        <v>282</v>
      </c>
      <c r="B285" s="41" t="s">
        <v>1299</v>
      </c>
      <c r="C285" s="46" t="s">
        <v>808</v>
      </c>
      <c r="D285" s="45" t="s">
        <v>809</v>
      </c>
      <c r="E285" s="41">
        <v>3245.4</v>
      </c>
      <c r="F285" s="41">
        <f>VLOOKUP(C285,'[1]9月'!$B:$Q,16,0)</f>
        <v>3245.4</v>
      </c>
      <c r="G285" s="63">
        <v>5664.75</v>
      </c>
      <c r="H285" s="41">
        <v>3245.4</v>
      </c>
      <c r="I285" s="44">
        <v>1790</v>
      </c>
      <c r="J285" s="44"/>
      <c r="K285" s="52">
        <f t="shared" si="349"/>
        <v>58.4172</v>
      </c>
      <c r="L285" s="53">
        <f t="shared" si="350"/>
        <v>519.264</v>
      </c>
      <c r="M285" s="44">
        <f t="shared" si="351"/>
        <v>453.18</v>
      </c>
      <c r="N285" s="41">
        <f t="shared" si="352"/>
        <v>22.7178</v>
      </c>
      <c r="O285" s="44">
        <f t="shared" si="353"/>
        <v>89.5</v>
      </c>
      <c r="P285" s="44">
        <f t="shared" si="354"/>
        <v>0</v>
      </c>
      <c r="Q285" s="44">
        <f t="shared" si="355"/>
        <v>1143.079</v>
      </c>
      <c r="R285" s="41">
        <f t="shared" si="356"/>
        <v>0</v>
      </c>
      <c r="S285" s="41">
        <f t="shared" si="357"/>
        <v>259.63</v>
      </c>
      <c r="T285" s="44">
        <f t="shared" si="358"/>
        <v>113.3</v>
      </c>
      <c r="U285" s="41">
        <f t="shared" si="359"/>
        <v>9.74</v>
      </c>
      <c r="V285" s="44">
        <f t="shared" si="360"/>
        <v>89.5</v>
      </c>
      <c r="W285" s="44">
        <f t="shared" si="361"/>
        <v>0</v>
      </c>
      <c r="X285" s="41">
        <f t="shared" si="362"/>
        <v>472.17</v>
      </c>
      <c r="Y285" s="41">
        <f t="shared" si="363"/>
        <v>1615.249</v>
      </c>
      <c r="Z285" s="41"/>
      <c r="AA285" s="12" t="s">
        <v>22</v>
      </c>
      <c r="AB285" s="11">
        <f t="shared" ref="AB285:AH285" si="393">K285+R285</f>
        <v>58.4172</v>
      </c>
      <c r="AC285" s="11">
        <f t="shared" si="393"/>
        <v>778.894</v>
      </c>
      <c r="AD285" s="11">
        <f t="shared" si="393"/>
        <v>566.48</v>
      </c>
      <c r="AE285" s="11">
        <f t="shared" si="393"/>
        <v>32.4578</v>
      </c>
      <c r="AF285" s="11">
        <f t="shared" si="393"/>
        <v>179</v>
      </c>
      <c r="AG285" s="11">
        <f t="shared" si="393"/>
        <v>0</v>
      </c>
      <c r="AH285" s="11">
        <f t="shared" si="393"/>
        <v>1615.249</v>
      </c>
      <c r="AI285" s="12" t="s">
        <v>1138</v>
      </c>
    </row>
    <row r="286" s="9" customFormat="1" ht="16" customHeight="1" spans="1:35">
      <c r="A286" s="40">
        <f t="shared" si="348"/>
        <v>283</v>
      </c>
      <c r="B286" s="41" t="s">
        <v>1339</v>
      </c>
      <c r="C286" s="46" t="s">
        <v>810</v>
      </c>
      <c r="D286" s="45" t="s">
        <v>811</v>
      </c>
      <c r="E286" s="41">
        <v>3245.4</v>
      </c>
      <c r="F286" s="41">
        <f>VLOOKUP(C286,'[1]9月'!$B:$Q,16,0)</f>
        <v>3245.4</v>
      </c>
      <c r="G286" s="63">
        <v>5664.75</v>
      </c>
      <c r="H286" s="41">
        <v>3245.4</v>
      </c>
      <c r="I286" s="44">
        <v>1790</v>
      </c>
      <c r="J286" s="44"/>
      <c r="K286" s="52">
        <f t="shared" si="349"/>
        <v>58.4172</v>
      </c>
      <c r="L286" s="53">
        <f t="shared" si="350"/>
        <v>519.264</v>
      </c>
      <c r="M286" s="44">
        <f t="shared" si="351"/>
        <v>453.18</v>
      </c>
      <c r="N286" s="41">
        <f t="shared" si="352"/>
        <v>22.7178</v>
      </c>
      <c r="O286" s="44">
        <f t="shared" si="353"/>
        <v>89.5</v>
      </c>
      <c r="P286" s="44">
        <f t="shared" si="354"/>
        <v>0</v>
      </c>
      <c r="Q286" s="44">
        <f t="shared" si="355"/>
        <v>1143.079</v>
      </c>
      <c r="R286" s="41">
        <f t="shared" si="356"/>
        <v>0</v>
      </c>
      <c r="S286" s="41">
        <f t="shared" si="357"/>
        <v>259.63</v>
      </c>
      <c r="T286" s="44">
        <f t="shared" si="358"/>
        <v>113.3</v>
      </c>
      <c r="U286" s="41">
        <f t="shared" si="359"/>
        <v>9.74</v>
      </c>
      <c r="V286" s="44">
        <f t="shared" si="360"/>
        <v>89.5</v>
      </c>
      <c r="W286" s="44">
        <f t="shared" si="361"/>
        <v>0</v>
      </c>
      <c r="X286" s="41">
        <f t="shared" si="362"/>
        <v>472.17</v>
      </c>
      <c r="Y286" s="41">
        <f t="shared" si="363"/>
        <v>1615.249</v>
      </c>
      <c r="Z286" s="41"/>
      <c r="AA286" s="12" t="s">
        <v>55</v>
      </c>
      <c r="AB286" s="11">
        <f t="shared" ref="AB286:AH286" si="394">K286+R286</f>
        <v>58.4172</v>
      </c>
      <c r="AC286" s="11">
        <f t="shared" si="394"/>
        <v>778.894</v>
      </c>
      <c r="AD286" s="11">
        <f t="shared" si="394"/>
        <v>566.48</v>
      </c>
      <c r="AE286" s="11">
        <f t="shared" si="394"/>
        <v>32.4578</v>
      </c>
      <c r="AF286" s="11">
        <f t="shared" si="394"/>
        <v>179</v>
      </c>
      <c r="AG286" s="11">
        <f t="shared" si="394"/>
        <v>0</v>
      </c>
      <c r="AH286" s="11">
        <f t="shared" si="394"/>
        <v>1615.249</v>
      </c>
      <c r="AI286" s="12" t="s">
        <v>1138</v>
      </c>
    </row>
    <row r="287" s="9" customFormat="1" ht="16" customHeight="1" spans="1:35">
      <c r="A287" s="40">
        <f t="shared" si="348"/>
        <v>284</v>
      </c>
      <c r="B287" s="41" t="s">
        <v>167</v>
      </c>
      <c r="C287" s="78" t="s">
        <v>814</v>
      </c>
      <c r="D287" s="43" t="s">
        <v>815</v>
      </c>
      <c r="E287" s="41">
        <v>3245.4</v>
      </c>
      <c r="F287" s="41">
        <f>VLOOKUP(C287,'[1]9月'!$B:$Q,16,0)</f>
        <v>3245.4</v>
      </c>
      <c r="G287" s="63">
        <v>5664.75</v>
      </c>
      <c r="H287" s="41">
        <v>3245.4</v>
      </c>
      <c r="I287" s="44">
        <v>3180</v>
      </c>
      <c r="J287" s="44"/>
      <c r="K287" s="52">
        <f t="shared" si="349"/>
        <v>58.4172</v>
      </c>
      <c r="L287" s="53">
        <f t="shared" si="350"/>
        <v>519.264</v>
      </c>
      <c r="M287" s="44">
        <f t="shared" si="351"/>
        <v>453.18</v>
      </c>
      <c r="N287" s="41">
        <f t="shared" si="352"/>
        <v>22.7178</v>
      </c>
      <c r="O287" s="44">
        <f t="shared" si="353"/>
        <v>159</v>
      </c>
      <c r="P287" s="44">
        <f t="shared" si="354"/>
        <v>0</v>
      </c>
      <c r="Q287" s="44">
        <f t="shared" si="355"/>
        <v>1212.579</v>
      </c>
      <c r="R287" s="41">
        <f t="shared" si="356"/>
        <v>0</v>
      </c>
      <c r="S287" s="41">
        <f t="shared" si="357"/>
        <v>259.63</v>
      </c>
      <c r="T287" s="44">
        <f t="shared" si="358"/>
        <v>113.3</v>
      </c>
      <c r="U287" s="41">
        <f t="shared" si="359"/>
        <v>9.74</v>
      </c>
      <c r="V287" s="44">
        <f t="shared" si="360"/>
        <v>159</v>
      </c>
      <c r="W287" s="44">
        <f t="shared" si="361"/>
        <v>0</v>
      </c>
      <c r="X287" s="41">
        <f t="shared" si="362"/>
        <v>541.67</v>
      </c>
      <c r="Y287" s="41">
        <f t="shared" si="363"/>
        <v>1754.249</v>
      </c>
      <c r="Z287" s="41"/>
      <c r="AA287" s="12" t="s">
        <v>12</v>
      </c>
      <c r="AB287" s="11">
        <f t="shared" ref="AB287:AH287" si="395">K287+R287</f>
        <v>58.4172</v>
      </c>
      <c r="AC287" s="11">
        <f t="shared" si="395"/>
        <v>778.894</v>
      </c>
      <c r="AD287" s="11">
        <f t="shared" si="395"/>
        <v>566.48</v>
      </c>
      <c r="AE287" s="11">
        <f t="shared" si="395"/>
        <v>32.4578</v>
      </c>
      <c r="AF287" s="11">
        <f t="shared" si="395"/>
        <v>318</v>
      </c>
      <c r="AG287" s="11">
        <f t="shared" si="395"/>
        <v>0</v>
      </c>
      <c r="AH287" s="11">
        <f t="shared" si="395"/>
        <v>1754.249</v>
      </c>
      <c r="AI287" s="12" t="s">
        <v>1134</v>
      </c>
    </row>
    <row r="288" s="9" customFormat="1" ht="16" customHeight="1" spans="1:35">
      <c r="A288" s="40">
        <f t="shared" si="348"/>
        <v>285</v>
      </c>
      <c r="B288" s="41" t="s">
        <v>1338</v>
      </c>
      <c r="C288" s="78" t="s">
        <v>818</v>
      </c>
      <c r="D288" s="43" t="s">
        <v>819</v>
      </c>
      <c r="E288" s="41">
        <v>3245.4</v>
      </c>
      <c r="F288" s="41">
        <v>3245.4</v>
      </c>
      <c r="G288" s="63">
        <v>5664.75</v>
      </c>
      <c r="H288" s="41">
        <v>3245.4</v>
      </c>
      <c r="I288" s="44">
        <v>0</v>
      </c>
      <c r="J288" s="44"/>
      <c r="K288" s="52">
        <f t="shared" si="349"/>
        <v>58.4172</v>
      </c>
      <c r="L288" s="53">
        <f t="shared" si="350"/>
        <v>519.264</v>
      </c>
      <c r="M288" s="44">
        <f t="shared" si="351"/>
        <v>453.18</v>
      </c>
      <c r="N288" s="41">
        <f t="shared" si="352"/>
        <v>22.7178</v>
      </c>
      <c r="O288" s="44">
        <f t="shared" si="353"/>
        <v>0</v>
      </c>
      <c r="P288" s="44">
        <f t="shared" si="354"/>
        <v>0</v>
      </c>
      <c r="Q288" s="44">
        <f t="shared" si="355"/>
        <v>1053.579</v>
      </c>
      <c r="R288" s="41">
        <f t="shared" si="356"/>
        <v>0</v>
      </c>
      <c r="S288" s="41">
        <f t="shared" si="357"/>
        <v>259.63</v>
      </c>
      <c r="T288" s="44">
        <f t="shared" si="358"/>
        <v>113.3</v>
      </c>
      <c r="U288" s="41">
        <f t="shared" si="359"/>
        <v>9.74</v>
      </c>
      <c r="V288" s="44">
        <f t="shared" si="360"/>
        <v>0</v>
      </c>
      <c r="W288" s="44">
        <f t="shared" si="361"/>
        <v>0</v>
      </c>
      <c r="X288" s="41">
        <f t="shared" si="362"/>
        <v>382.67</v>
      </c>
      <c r="Y288" s="41">
        <f t="shared" si="363"/>
        <v>1436.249</v>
      </c>
      <c r="Z288" s="41"/>
      <c r="AA288" s="12" t="s">
        <v>20</v>
      </c>
      <c r="AB288" s="11">
        <f t="shared" ref="AB288:AH288" si="396">K288+R288</f>
        <v>58.4172</v>
      </c>
      <c r="AC288" s="11">
        <f t="shared" si="396"/>
        <v>778.894</v>
      </c>
      <c r="AD288" s="11">
        <f t="shared" si="396"/>
        <v>566.48</v>
      </c>
      <c r="AE288" s="11">
        <f t="shared" si="396"/>
        <v>32.4578</v>
      </c>
      <c r="AF288" s="11">
        <f t="shared" si="396"/>
        <v>0</v>
      </c>
      <c r="AG288" s="11">
        <f t="shared" si="396"/>
        <v>0</v>
      </c>
      <c r="AH288" s="11">
        <f t="shared" si="396"/>
        <v>1436.249</v>
      </c>
      <c r="AI288" s="12" t="s">
        <v>1138</v>
      </c>
    </row>
    <row r="289" s="9" customFormat="1" ht="16" customHeight="1" spans="1:35">
      <c r="A289" s="40">
        <f t="shared" si="348"/>
        <v>286</v>
      </c>
      <c r="B289" s="41" t="s">
        <v>167</v>
      </c>
      <c r="C289" s="78" t="s">
        <v>822</v>
      </c>
      <c r="D289" s="43" t="s">
        <v>823</v>
      </c>
      <c r="E289" s="41">
        <v>3820</v>
      </c>
      <c r="F289" s="41">
        <v>3820</v>
      </c>
      <c r="G289" s="63">
        <v>5664.75</v>
      </c>
      <c r="H289" s="41">
        <v>3820</v>
      </c>
      <c r="I289" s="44">
        <v>4180</v>
      </c>
      <c r="J289" s="44"/>
      <c r="K289" s="52">
        <f t="shared" si="349"/>
        <v>68.76</v>
      </c>
      <c r="L289" s="53">
        <f t="shared" si="350"/>
        <v>611.2</v>
      </c>
      <c r="M289" s="44">
        <f t="shared" si="351"/>
        <v>453.18</v>
      </c>
      <c r="N289" s="41">
        <f t="shared" si="352"/>
        <v>26.74</v>
      </c>
      <c r="O289" s="44">
        <f t="shared" si="353"/>
        <v>209</v>
      </c>
      <c r="P289" s="44">
        <f t="shared" si="354"/>
        <v>0</v>
      </c>
      <c r="Q289" s="44">
        <f t="shared" si="355"/>
        <v>1368.88</v>
      </c>
      <c r="R289" s="41">
        <f t="shared" si="356"/>
        <v>0</v>
      </c>
      <c r="S289" s="41">
        <f t="shared" si="357"/>
        <v>305.6</v>
      </c>
      <c r="T289" s="44">
        <f t="shared" si="358"/>
        <v>113.3</v>
      </c>
      <c r="U289" s="41">
        <f t="shared" si="359"/>
        <v>11.46</v>
      </c>
      <c r="V289" s="44">
        <f t="shared" si="360"/>
        <v>209</v>
      </c>
      <c r="W289" s="44">
        <f t="shared" si="361"/>
        <v>0</v>
      </c>
      <c r="X289" s="41">
        <f t="shared" si="362"/>
        <v>639.36</v>
      </c>
      <c r="Y289" s="41">
        <f t="shared" si="363"/>
        <v>2008.24</v>
      </c>
      <c r="Z289" s="41"/>
      <c r="AA289" s="12" t="s">
        <v>12</v>
      </c>
      <c r="AB289" s="11">
        <f t="shared" ref="AB289:AH289" si="397">K289+R289</f>
        <v>68.76</v>
      </c>
      <c r="AC289" s="11">
        <f t="shared" si="397"/>
        <v>916.8</v>
      </c>
      <c r="AD289" s="11">
        <f t="shared" si="397"/>
        <v>566.48</v>
      </c>
      <c r="AE289" s="11">
        <f t="shared" si="397"/>
        <v>38.2</v>
      </c>
      <c r="AF289" s="11">
        <f t="shared" si="397"/>
        <v>418</v>
      </c>
      <c r="AG289" s="11">
        <f t="shared" si="397"/>
        <v>0</v>
      </c>
      <c r="AH289" s="11">
        <f t="shared" si="397"/>
        <v>2008.24</v>
      </c>
      <c r="AI289" s="12" t="s">
        <v>1134</v>
      </c>
    </row>
    <row r="290" s="31" customFormat="1" ht="16" customHeight="1" spans="1:35">
      <c r="A290" s="94">
        <f t="shared" si="348"/>
        <v>287</v>
      </c>
      <c r="B290" s="95" t="s">
        <v>1332</v>
      </c>
      <c r="C290" s="165" t="s">
        <v>826</v>
      </c>
      <c r="D290" s="373" t="s">
        <v>827</v>
      </c>
      <c r="E290" s="95">
        <v>3245.4</v>
      </c>
      <c r="F290" s="95">
        <v>0</v>
      </c>
      <c r="G290" s="95">
        <v>0</v>
      </c>
      <c r="H290" s="95">
        <v>0</v>
      </c>
      <c r="I290" s="107">
        <v>0</v>
      </c>
      <c r="J290" s="107"/>
      <c r="K290" s="105">
        <f t="shared" si="349"/>
        <v>58.4172</v>
      </c>
      <c r="L290" s="106">
        <f t="shared" si="350"/>
        <v>0</v>
      </c>
      <c r="M290" s="107">
        <f t="shared" si="351"/>
        <v>0</v>
      </c>
      <c r="N290" s="95">
        <f t="shared" si="352"/>
        <v>0</v>
      </c>
      <c r="O290" s="107">
        <f t="shared" si="353"/>
        <v>0</v>
      </c>
      <c r="P290" s="107">
        <f t="shared" si="354"/>
        <v>0</v>
      </c>
      <c r="Q290" s="107">
        <f t="shared" si="355"/>
        <v>58.4172</v>
      </c>
      <c r="R290" s="95">
        <f t="shared" si="356"/>
        <v>0</v>
      </c>
      <c r="S290" s="95">
        <f t="shared" si="357"/>
        <v>0</v>
      </c>
      <c r="T290" s="107">
        <f t="shared" si="358"/>
        <v>0</v>
      </c>
      <c r="U290" s="95">
        <f t="shared" si="359"/>
        <v>0</v>
      </c>
      <c r="V290" s="107">
        <f t="shared" si="360"/>
        <v>0</v>
      </c>
      <c r="W290" s="107">
        <f t="shared" si="361"/>
        <v>0</v>
      </c>
      <c r="X290" s="95">
        <f t="shared" si="362"/>
        <v>0</v>
      </c>
      <c r="Y290" s="95">
        <f t="shared" si="363"/>
        <v>58.4172</v>
      </c>
      <c r="Z290" s="95"/>
      <c r="AA290" s="16" t="s">
        <v>26</v>
      </c>
      <c r="AB290" s="15">
        <f t="shared" ref="AB290:AH290" si="398">K290+R290</f>
        <v>58.4172</v>
      </c>
      <c r="AC290" s="15">
        <f t="shared" si="398"/>
        <v>0</v>
      </c>
      <c r="AD290" s="15">
        <f t="shared" si="398"/>
        <v>0</v>
      </c>
      <c r="AE290" s="15">
        <f t="shared" si="398"/>
        <v>0</v>
      </c>
      <c r="AF290" s="15">
        <f t="shared" si="398"/>
        <v>0</v>
      </c>
      <c r="AG290" s="15">
        <f t="shared" si="398"/>
        <v>0</v>
      </c>
      <c r="AH290" s="15">
        <f t="shared" si="398"/>
        <v>58.4172</v>
      </c>
      <c r="AI290" s="16" t="s">
        <v>1135</v>
      </c>
    </row>
    <row r="291" s="9" customFormat="1" ht="16" customHeight="1" spans="1:35">
      <c r="A291" s="40">
        <f t="shared" si="348"/>
        <v>288</v>
      </c>
      <c r="B291" s="41" t="s">
        <v>1339</v>
      </c>
      <c r="C291" s="46" t="s">
        <v>828</v>
      </c>
      <c r="D291" s="79" t="s">
        <v>829</v>
      </c>
      <c r="E291" s="41">
        <v>3245.4</v>
      </c>
      <c r="F291" s="41">
        <v>3245.4</v>
      </c>
      <c r="G291" s="63">
        <v>5664.75</v>
      </c>
      <c r="H291" s="41">
        <v>3245.4</v>
      </c>
      <c r="I291" s="44">
        <v>1790</v>
      </c>
      <c r="J291" s="44"/>
      <c r="K291" s="52">
        <f t="shared" si="349"/>
        <v>58.4172</v>
      </c>
      <c r="L291" s="53">
        <f t="shared" si="350"/>
        <v>519.264</v>
      </c>
      <c r="M291" s="44">
        <f t="shared" si="351"/>
        <v>453.18</v>
      </c>
      <c r="N291" s="41">
        <f t="shared" si="352"/>
        <v>22.7178</v>
      </c>
      <c r="O291" s="44">
        <f t="shared" si="353"/>
        <v>89.5</v>
      </c>
      <c r="P291" s="44">
        <f t="shared" si="354"/>
        <v>0</v>
      </c>
      <c r="Q291" s="44">
        <f t="shared" si="355"/>
        <v>1143.079</v>
      </c>
      <c r="R291" s="41">
        <f t="shared" si="356"/>
        <v>0</v>
      </c>
      <c r="S291" s="41">
        <f t="shared" si="357"/>
        <v>259.63</v>
      </c>
      <c r="T291" s="44">
        <f t="shared" si="358"/>
        <v>113.3</v>
      </c>
      <c r="U291" s="41">
        <f t="shared" si="359"/>
        <v>9.74</v>
      </c>
      <c r="V291" s="44">
        <f t="shared" si="360"/>
        <v>89.5</v>
      </c>
      <c r="W291" s="44">
        <f t="shared" si="361"/>
        <v>0</v>
      </c>
      <c r="X291" s="41">
        <f t="shared" si="362"/>
        <v>472.17</v>
      </c>
      <c r="Y291" s="41">
        <f t="shared" si="363"/>
        <v>1615.249</v>
      </c>
      <c r="Z291" s="41"/>
      <c r="AA291" s="12" t="s">
        <v>55</v>
      </c>
      <c r="AB291" s="11">
        <f t="shared" ref="AB291:AH291" si="399">K291+R291</f>
        <v>58.4172</v>
      </c>
      <c r="AC291" s="11">
        <f t="shared" si="399"/>
        <v>778.894</v>
      </c>
      <c r="AD291" s="11">
        <f t="shared" si="399"/>
        <v>566.48</v>
      </c>
      <c r="AE291" s="11">
        <f t="shared" si="399"/>
        <v>32.4578</v>
      </c>
      <c r="AF291" s="11">
        <f t="shared" si="399"/>
        <v>179</v>
      </c>
      <c r="AG291" s="11">
        <f t="shared" si="399"/>
        <v>0</v>
      </c>
      <c r="AH291" s="11">
        <f t="shared" si="399"/>
        <v>1615.249</v>
      </c>
      <c r="AI291" s="12" t="s">
        <v>1138</v>
      </c>
    </row>
    <row r="292" s="9" customFormat="1" ht="16" customHeight="1" spans="1:35">
      <c r="A292" s="40">
        <f t="shared" si="348"/>
        <v>289</v>
      </c>
      <c r="B292" s="41" t="s">
        <v>1299</v>
      </c>
      <c r="C292" s="46" t="s">
        <v>830</v>
      </c>
      <c r="D292" s="79" t="s">
        <v>831</v>
      </c>
      <c r="E292" s="41">
        <v>3245.4</v>
      </c>
      <c r="F292" s="41">
        <v>3245.4</v>
      </c>
      <c r="G292" s="63">
        <v>5664.75</v>
      </c>
      <c r="H292" s="41">
        <v>3245.4</v>
      </c>
      <c r="I292" s="44">
        <v>1790</v>
      </c>
      <c r="J292" s="44"/>
      <c r="K292" s="52">
        <f t="shared" si="349"/>
        <v>58.4172</v>
      </c>
      <c r="L292" s="53">
        <f t="shared" si="350"/>
        <v>519.264</v>
      </c>
      <c r="M292" s="44">
        <f t="shared" si="351"/>
        <v>453.18</v>
      </c>
      <c r="N292" s="41">
        <f t="shared" si="352"/>
        <v>22.7178</v>
      </c>
      <c r="O292" s="44">
        <f t="shared" si="353"/>
        <v>89.5</v>
      </c>
      <c r="P292" s="44">
        <f t="shared" si="354"/>
        <v>0</v>
      </c>
      <c r="Q292" s="44">
        <f t="shared" si="355"/>
        <v>1143.079</v>
      </c>
      <c r="R292" s="41">
        <f t="shared" si="356"/>
        <v>0</v>
      </c>
      <c r="S292" s="41">
        <f t="shared" si="357"/>
        <v>259.63</v>
      </c>
      <c r="T292" s="44">
        <f t="shared" si="358"/>
        <v>113.3</v>
      </c>
      <c r="U292" s="41">
        <f t="shared" si="359"/>
        <v>9.74</v>
      </c>
      <c r="V292" s="44">
        <f t="shared" si="360"/>
        <v>89.5</v>
      </c>
      <c r="W292" s="44">
        <f t="shared" si="361"/>
        <v>0</v>
      </c>
      <c r="X292" s="41">
        <f t="shared" si="362"/>
        <v>472.17</v>
      </c>
      <c r="Y292" s="41">
        <f t="shared" si="363"/>
        <v>1615.249</v>
      </c>
      <c r="Z292" s="41"/>
      <c r="AA292" s="12" t="s">
        <v>22</v>
      </c>
      <c r="AB292" s="11">
        <f t="shared" ref="AB292:AH292" si="400">K292+R292</f>
        <v>58.4172</v>
      </c>
      <c r="AC292" s="11">
        <f t="shared" si="400"/>
        <v>778.894</v>
      </c>
      <c r="AD292" s="11">
        <f t="shared" si="400"/>
        <v>566.48</v>
      </c>
      <c r="AE292" s="11">
        <f t="shared" si="400"/>
        <v>32.4578</v>
      </c>
      <c r="AF292" s="11">
        <f t="shared" si="400"/>
        <v>179</v>
      </c>
      <c r="AG292" s="11">
        <f t="shared" si="400"/>
        <v>0</v>
      </c>
      <c r="AH292" s="11">
        <f t="shared" si="400"/>
        <v>1615.249</v>
      </c>
      <c r="AI292" s="12" t="s">
        <v>1138</v>
      </c>
    </row>
    <row r="293" s="9" customFormat="1" ht="16" customHeight="1" spans="1:35">
      <c r="A293" s="40">
        <f t="shared" si="348"/>
        <v>290</v>
      </c>
      <c r="B293" s="41" t="s">
        <v>145</v>
      </c>
      <c r="C293" s="184" t="s">
        <v>836</v>
      </c>
      <c r="D293" s="81" t="s">
        <v>837</v>
      </c>
      <c r="E293" s="41">
        <v>3245.4</v>
      </c>
      <c r="F293" s="41">
        <v>3245.5</v>
      </c>
      <c r="G293" s="63">
        <v>5664.75</v>
      </c>
      <c r="H293" s="41">
        <v>3245.4</v>
      </c>
      <c r="I293" s="44">
        <v>0</v>
      </c>
      <c r="J293" s="44"/>
      <c r="K293" s="52">
        <f t="shared" si="349"/>
        <v>58.4172</v>
      </c>
      <c r="L293" s="53">
        <f t="shared" si="350"/>
        <v>519.28</v>
      </c>
      <c r="M293" s="44">
        <f t="shared" si="351"/>
        <v>453.18</v>
      </c>
      <c r="N293" s="41">
        <f t="shared" si="352"/>
        <v>22.7178</v>
      </c>
      <c r="O293" s="44">
        <f t="shared" si="353"/>
        <v>0</v>
      </c>
      <c r="P293" s="44">
        <f t="shared" si="354"/>
        <v>0</v>
      </c>
      <c r="Q293" s="44">
        <f t="shared" si="355"/>
        <v>1053.595</v>
      </c>
      <c r="R293" s="41">
        <f t="shared" si="356"/>
        <v>0</v>
      </c>
      <c r="S293" s="41">
        <f t="shared" si="357"/>
        <v>259.64</v>
      </c>
      <c r="T293" s="44">
        <f t="shared" si="358"/>
        <v>113.3</v>
      </c>
      <c r="U293" s="41">
        <f t="shared" si="359"/>
        <v>9.74</v>
      </c>
      <c r="V293" s="44">
        <f t="shared" si="360"/>
        <v>0</v>
      </c>
      <c r="W293" s="44">
        <f t="shared" si="361"/>
        <v>0</v>
      </c>
      <c r="X293" s="41">
        <f t="shared" si="362"/>
        <v>382.68</v>
      </c>
      <c r="Y293" s="41">
        <f t="shared" si="363"/>
        <v>1436.275</v>
      </c>
      <c r="Z293" s="41"/>
      <c r="AA293" s="12" t="s">
        <v>13</v>
      </c>
      <c r="AB293" s="11">
        <f t="shared" ref="AB293:AH293" si="401">K293+R293</f>
        <v>58.4172</v>
      </c>
      <c r="AC293" s="11">
        <f t="shared" si="401"/>
        <v>778.92</v>
      </c>
      <c r="AD293" s="11">
        <f t="shared" si="401"/>
        <v>566.48</v>
      </c>
      <c r="AE293" s="11">
        <f t="shared" si="401"/>
        <v>32.4578</v>
      </c>
      <c r="AF293" s="11">
        <f t="shared" si="401"/>
        <v>0</v>
      </c>
      <c r="AG293" s="11">
        <f t="shared" si="401"/>
        <v>0</v>
      </c>
      <c r="AH293" s="11">
        <f t="shared" si="401"/>
        <v>1436.275</v>
      </c>
      <c r="AI293" s="12" t="s">
        <v>1134</v>
      </c>
    </row>
    <row r="294" s="9" customFormat="1" ht="16" customHeight="1" spans="1:35">
      <c r="A294" s="40">
        <f t="shared" si="348"/>
        <v>291</v>
      </c>
      <c r="B294" s="41" t="s">
        <v>145</v>
      </c>
      <c r="C294" s="184" t="s">
        <v>838</v>
      </c>
      <c r="D294" s="81" t="s">
        <v>839</v>
      </c>
      <c r="E294" s="41">
        <v>3245.4</v>
      </c>
      <c r="F294" s="41">
        <v>3245.5</v>
      </c>
      <c r="G294" s="63">
        <v>5664.75</v>
      </c>
      <c r="H294" s="41">
        <v>3245.4</v>
      </c>
      <c r="I294" s="44">
        <v>0</v>
      </c>
      <c r="J294" s="44"/>
      <c r="K294" s="52">
        <f t="shared" si="349"/>
        <v>58.4172</v>
      </c>
      <c r="L294" s="53">
        <f t="shared" si="350"/>
        <v>519.28</v>
      </c>
      <c r="M294" s="44">
        <f t="shared" si="351"/>
        <v>453.18</v>
      </c>
      <c r="N294" s="41">
        <f t="shared" si="352"/>
        <v>22.7178</v>
      </c>
      <c r="O294" s="44">
        <f t="shared" si="353"/>
        <v>0</v>
      </c>
      <c r="P294" s="44">
        <f t="shared" si="354"/>
        <v>0</v>
      </c>
      <c r="Q294" s="44">
        <f t="shared" si="355"/>
        <v>1053.595</v>
      </c>
      <c r="R294" s="41">
        <f t="shared" si="356"/>
        <v>0</v>
      </c>
      <c r="S294" s="41">
        <f t="shared" si="357"/>
        <v>259.64</v>
      </c>
      <c r="T294" s="44">
        <f t="shared" si="358"/>
        <v>113.3</v>
      </c>
      <c r="U294" s="41">
        <f t="shared" si="359"/>
        <v>9.74</v>
      </c>
      <c r="V294" s="44">
        <f t="shared" si="360"/>
        <v>0</v>
      </c>
      <c r="W294" s="44">
        <f t="shared" si="361"/>
        <v>0</v>
      </c>
      <c r="X294" s="41">
        <f t="shared" si="362"/>
        <v>382.68</v>
      </c>
      <c r="Y294" s="41">
        <f t="shared" si="363"/>
        <v>1436.275</v>
      </c>
      <c r="Z294" s="41"/>
      <c r="AA294" s="12" t="s">
        <v>13</v>
      </c>
      <c r="AB294" s="11">
        <f t="shared" ref="AB294:AH294" si="402">K294+R294</f>
        <v>58.4172</v>
      </c>
      <c r="AC294" s="11">
        <f t="shared" si="402"/>
        <v>778.92</v>
      </c>
      <c r="AD294" s="11">
        <f t="shared" si="402"/>
        <v>566.48</v>
      </c>
      <c r="AE294" s="11">
        <f t="shared" si="402"/>
        <v>32.4578</v>
      </c>
      <c r="AF294" s="11">
        <f t="shared" si="402"/>
        <v>0</v>
      </c>
      <c r="AG294" s="11">
        <f t="shared" si="402"/>
        <v>0</v>
      </c>
      <c r="AH294" s="11">
        <f t="shared" si="402"/>
        <v>1436.275</v>
      </c>
      <c r="AI294" s="12" t="s">
        <v>1134</v>
      </c>
    </row>
    <row r="295" s="9" customFormat="1" ht="16" customHeight="1" spans="1:35">
      <c r="A295" s="40">
        <f t="shared" si="348"/>
        <v>292</v>
      </c>
      <c r="B295" s="41" t="s">
        <v>145</v>
      </c>
      <c r="C295" s="184" t="s">
        <v>840</v>
      </c>
      <c r="D295" s="81" t="s">
        <v>841</v>
      </c>
      <c r="E295" s="41">
        <v>3245.4</v>
      </c>
      <c r="F295" s="41">
        <v>3245.5</v>
      </c>
      <c r="G295" s="63">
        <v>5664.75</v>
      </c>
      <c r="H295" s="41">
        <v>3245.4</v>
      </c>
      <c r="I295" s="44">
        <v>0</v>
      </c>
      <c r="J295" s="44"/>
      <c r="K295" s="52">
        <f t="shared" si="349"/>
        <v>58.4172</v>
      </c>
      <c r="L295" s="53">
        <f t="shared" si="350"/>
        <v>519.28</v>
      </c>
      <c r="M295" s="44">
        <f t="shared" si="351"/>
        <v>453.18</v>
      </c>
      <c r="N295" s="41">
        <f t="shared" si="352"/>
        <v>22.7178</v>
      </c>
      <c r="O295" s="44">
        <f t="shared" si="353"/>
        <v>0</v>
      </c>
      <c r="P295" s="44">
        <f t="shared" si="354"/>
        <v>0</v>
      </c>
      <c r="Q295" s="44">
        <f t="shared" si="355"/>
        <v>1053.595</v>
      </c>
      <c r="R295" s="41">
        <f t="shared" si="356"/>
        <v>0</v>
      </c>
      <c r="S295" s="41">
        <f t="shared" si="357"/>
        <v>259.64</v>
      </c>
      <c r="T295" s="44">
        <f t="shared" si="358"/>
        <v>113.3</v>
      </c>
      <c r="U295" s="41">
        <f t="shared" si="359"/>
        <v>9.74</v>
      </c>
      <c r="V295" s="44">
        <f t="shared" si="360"/>
        <v>0</v>
      </c>
      <c r="W295" s="44">
        <f t="shared" si="361"/>
        <v>0</v>
      </c>
      <c r="X295" s="41">
        <f t="shared" si="362"/>
        <v>382.68</v>
      </c>
      <c r="Y295" s="41">
        <f t="shared" si="363"/>
        <v>1436.275</v>
      </c>
      <c r="Z295" s="41"/>
      <c r="AA295" s="12" t="s">
        <v>13</v>
      </c>
      <c r="AB295" s="11">
        <f t="shared" ref="AB295:AH295" si="403">K295+R295</f>
        <v>58.4172</v>
      </c>
      <c r="AC295" s="11">
        <f t="shared" si="403"/>
        <v>778.92</v>
      </c>
      <c r="AD295" s="11">
        <f t="shared" si="403"/>
        <v>566.48</v>
      </c>
      <c r="AE295" s="11">
        <f t="shared" si="403"/>
        <v>32.4578</v>
      </c>
      <c r="AF295" s="11">
        <f t="shared" si="403"/>
        <v>0</v>
      </c>
      <c r="AG295" s="11">
        <f t="shared" si="403"/>
        <v>0</v>
      </c>
      <c r="AH295" s="11">
        <f t="shared" si="403"/>
        <v>1436.275</v>
      </c>
      <c r="AI295" s="12" t="s">
        <v>1134</v>
      </c>
    </row>
    <row r="296" s="9" customFormat="1" ht="16" customHeight="1" spans="1:35">
      <c r="A296" s="40">
        <f t="shared" si="348"/>
        <v>293</v>
      </c>
      <c r="B296" s="41" t="s">
        <v>1306</v>
      </c>
      <c r="C296" s="46" t="s">
        <v>842</v>
      </c>
      <c r="D296" s="343" t="s">
        <v>843</v>
      </c>
      <c r="E296" s="41">
        <v>3245.4</v>
      </c>
      <c r="F296" s="41">
        <v>3245.5</v>
      </c>
      <c r="G296" s="63">
        <v>5664.75</v>
      </c>
      <c r="H296" s="41">
        <v>3245.4</v>
      </c>
      <c r="I296" s="44">
        <v>4180</v>
      </c>
      <c r="J296" s="44"/>
      <c r="K296" s="52">
        <f t="shared" si="349"/>
        <v>58.4172</v>
      </c>
      <c r="L296" s="53">
        <f t="shared" si="350"/>
        <v>519.28</v>
      </c>
      <c r="M296" s="44">
        <f t="shared" si="351"/>
        <v>453.18</v>
      </c>
      <c r="N296" s="41">
        <f t="shared" si="352"/>
        <v>22.7178</v>
      </c>
      <c r="O296" s="44">
        <f t="shared" si="353"/>
        <v>209</v>
      </c>
      <c r="P296" s="44">
        <f t="shared" si="354"/>
        <v>0</v>
      </c>
      <c r="Q296" s="44">
        <f t="shared" si="355"/>
        <v>1262.595</v>
      </c>
      <c r="R296" s="41">
        <f t="shared" si="356"/>
        <v>0</v>
      </c>
      <c r="S296" s="41">
        <f t="shared" si="357"/>
        <v>259.64</v>
      </c>
      <c r="T296" s="44">
        <f t="shared" si="358"/>
        <v>113.3</v>
      </c>
      <c r="U296" s="41">
        <f t="shared" si="359"/>
        <v>9.74</v>
      </c>
      <c r="V296" s="44">
        <f t="shared" si="360"/>
        <v>209</v>
      </c>
      <c r="W296" s="44">
        <f t="shared" si="361"/>
        <v>0</v>
      </c>
      <c r="X296" s="41">
        <f t="shared" si="362"/>
        <v>591.68</v>
      </c>
      <c r="Y296" s="41">
        <f t="shared" si="363"/>
        <v>1854.275</v>
      </c>
      <c r="Z296" s="41"/>
      <c r="AA296" s="12" t="s">
        <v>24</v>
      </c>
      <c r="AB296" s="11">
        <f t="shared" ref="AB296:AH296" si="404">K296+R296</f>
        <v>58.4172</v>
      </c>
      <c r="AC296" s="11">
        <f t="shared" si="404"/>
        <v>778.92</v>
      </c>
      <c r="AD296" s="11">
        <f t="shared" si="404"/>
        <v>566.48</v>
      </c>
      <c r="AE296" s="11">
        <f t="shared" si="404"/>
        <v>32.4578</v>
      </c>
      <c r="AF296" s="11">
        <f t="shared" si="404"/>
        <v>418</v>
      </c>
      <c r="AG296" s="11">
        <f t="shared" si="404"/>
        <v>0</v>
      </c>
      <c r="AH296" s="11">
        <f t="shared" si="404"/>
        <v>1854.275</v>
      </c>
      <c r="AI296" s="12" t="s">
        <v>1138</v>
      </c>
    </row>
    <row r="297" s="9" customFormat="1" ht="16" customHeight="1" spans="1:35">
      <c r="A297" s="40">
        <f t="shared" si="348"/>
        <v>294</v>
      </c>
      <c r="B297" s="41" t="s">
        <v>285</v>
      </c>
      <c r="C297" s="46" t="s">
        <v>844</v>
      </c>
      <c r="D297" s="343" t="s">
        <v>845</v>
      </c>
      <c r="E297" s="41">
        <v>3245.4</v>
      </c>
      <c r="F297" s="41">
        <v>3245.5</v>
      </c>
      <c r="G297" s="63">
        <v>5664.75</v>
      </c>
      <c r="H297" s="41">
        <v>3245.4</v>
      </c>
      <c r="I297" s="44">
        <v>4180</v>
      </c>
      <c r="J297" s="44"/>
      <c r="K297" s="52">
        <f t="shared" si="349"/>
        <v>58.4172</v>
      </c>
      <c r="L297" s="53">
        <f t="shared" si="350"/>
        <v>519.28</v>
      </c>
      <c r="M297" s="44">
        <f t="shared" si="351"/>
        <v>453.18</v>
      </c>
      <c r="N297" s="41">
        <f t="shared" si="352"/>
        <v>22.7178</v>
      </c>
      <c r="O297" s="44">
        <f t="shared" si="353"/>
        <v>209</v>
      </c>
      <c r="P297" s="44">
        <f t="shared" si="354"/>
        <v>0</v>
      </c>
      <c r="Q297" s="44">
        <f t="shared" si="355"/>
        <v>1262.595</v>
      </c>
      <c r="R297" s="41">
        <f t="shared" si="356"/>
        <v>0</v>
      </c>
      <c r="S297" s="41">
        <f t="shared" si="357"/>
        <v>259.64</v>
      </c>
      <c r="T297" s="44">
        <f t="shared" si="358"/>
        <v>113.3</v>
      </c>
      <c r="U297" s="41">
        <f t="shared" si="359"/>
        <v>9.74</v>
      </c>
      <c r="V297" s="44">
        <f t="shared" si="360"/>
        <v>209</v>
      </c>
      <c r="W297" s="44">
        <f t="shared" si="361"/>
        <v>0</v>
      </c>
      <c r="X297" s="41">
        <f t="shared" si="362"/>
        <v>591.68</v>
      </c>
      <c r="Y297" s="41">
        <f t="shared" si="363"/>
        <v>1854.275</v>
      </c>
      <c r="Z297" s="41"/>
      <c r="AA297" s="12" t="s">
        <v>24</v>
      </c>
      <c r="AB297" s="11">
        <f t="shared" ref="AB297:AH297" si="405">K297+R297</f>
        <v>58.4172</v>
      </c>
      <c r="AC297" s="11">
        <f t="shared" si="405"/>
        <v>778.92</v>
      </c>
      <c r="AD297" s="11">
        <f t="shared" si="405"/>
        <v>566.48</v>
      </c>
      <c r="AE297" s="11">
        <f t="shared" si="405"/>
        <v>32.4578</v>
      </c>
      <c r="AF297" s="11">
        <f t="shared" si="405"/>
        <v>418</v>
      </c>
      <c r="AG297" s="11">
        <f t="shared" si="405"/>
        <v>0</v>
      </c>
      <c r="AH297" s="11">
        <f t="shared" si="405"/>
        <v>1854.275</v>
      </c>
      <c r="AI297" s="12" t="s">
        <v>1138</v>
      </c>
    </row>
    <row r="298" s="9" customFormat="1" ht="16" customHeight="1" spans="1:35">
      <c r="A298" s="40">
        <f t="shared" si="348"/>
        <v>295</v>
      </c>
      <c r="B298" s="41" t="s">
        <v>1306</v>
      </c>
      <c r="C298" s="46" t="s">
        <v>846</v>
      </c>
      <c r="D298" s="58" t="s">
        <v>847</v>
      </c>
      <c r="E298" s="82">
        <v>3245.4</v>
      </c>
      <c r="F298" s="82">
        <v>3245.5</v>
      </c>
      <c r="G298" s="185">
        <v>5664.75</v>
      </c>
      <c r="H298" s="82">
        <v>3245.4</v>
      </c>
      <c r="I298" s="68">
        <v>1790</v>
      </c>
      <c r="J298" s="68"/>
      <c r="K298" s="52">
        <f t="shared" si="349"/>
        <v>58.4172</v>
      </c>
      <c r="L298" s="53">
        <f t="shared" si="350"/>
        <v>519.28</v>
      </c>
      <c r="M298" s="44">
        <f t="shared" si="351"/>
        <v>453.18</v>
      </c>
      <c r="N298" s="41">
        <f t="shared" si="352"/>
        <v>22.7178</v>
      </c>
      <c r="O298" s="44">
        <f t="shared" si="353"/>
        <v>89.5</v>
      </c>
      <c r="P298" s="44">
        <f t="shared" si="354"/>
        <v>0</v>
      </c>
      <c r="Q298" s="44">
        <f t="shared" si="355"/>
        <v>1143.095</v>
      </c>
      <c r="R298" s="41">
        <f t="shared" si="356"/>
        <v>0</v>
      </c>
      <c r="S298" s="41">
        <f t="shared" si="357"/>
        <v>259.64</v>
      </c>
      <c r="T298" s="44">
        <f t="shared" si="358"/>
        <v>113.3</v>
      </c>
      <c r="U298" s="41">
        <f t="shared" si="359"/>
        <v>9.74</v>
      </c>
      <c r="V298" s="44">
        <f t="shared" si="360"/>
        <v>89.5</v>
      </c>
      <c r="W298" s="44">
        <f t="shared" si="361"/>
        <v>0</v>
      </c>
      <c r="X298" s="41">
        <f t="shared" si="362"/>
        <v>472.18</v>
      </c>
      <c r="Y298" s="41">
        <f t="shared" si="363"/>
        <v>1615.275</v>
      </c>
      <c r="Z298" s="41"/>
      <c r="AA298" s="12" t="s">
        <v>24</v>
      </c>
      <c r="AB298" s="11">
        <f t="shared" ref="AB298:AH298" si="406">K298+R298</f>
        <v>58.4172</v>
      </c>
      <c r="AC298" s="11">
        <f t="shared" si="406"/>
        <v>778.92</v>
      </c>
      <c r="AD298" s="11">
        <f t="shared" si="406"/>
        <v>566.48</v>
      </c>
      <c r="AE298" s="11">
        <f t="shared" si="406"/>
        <v>32.4578</v>
      </c>
      <c r="AF298" s="11">
        <f t="shared" si="406"/>
        <v>179</v>
      </c>
      <c r="AG298" s="11">
        <f t="shared" si="406"/>
        <v>0</v>
      </c>
      <c r="AH298" s="11">
        <f t="shared" si="406"/>
        <v>1615.275</v>
      </c>
      <c r="AI298" s="12" t="s">
        <v>1138</v>
      </c>
    </row>
    <row r="299" s="9" customFormat="1" ht="16" customHeight="1" spans="1:35">
      <c r="A299" s="40">
        <f t="shared" si="348"/>
        <v>296</v>
      </c>
      <c r="B299" s="41" t="s">
        <v>145</v>
      </c>
      <c r="C299" s="46" t="s">
        <v>848</v>
      </c>
      <c r="D299" s="352" t="s">
        <v>849</v>
      </c>
      <c r="E299" s="82">
        <v>3245.4</v>
      </c>
      <c r="F299" s="82">
        <v>3245.5</v>
      </c>
      <c r="G299" s="185">
        <v>5664.75</v>
      </c>
      <c r="H299" s="82">
        <v>3245.4</v>
      </c>
      <c r="I299" s="68">
        <v>3180</v>
      </c>
      <c r="J299" s="68"/>
      <c r="K299" s="52">
        <f t="shared" si="349"/>
        <v>58.4172</v>
      </c>
      <c r="L299" s="53">
        <f t="shared" si="350"/>
        <v>519.28</v>
      </c>
      <c r="M299" s="44">
        <f t="shared" si="351"/>
        <v>453.18</v>
      </c>
      <c r="N299" s="41">
        <f t="shared" si="352"/>
        <v>22.7178</v>
      </c>
      <c r="O299" s="44">
        <f t="shared" si="353"/>
        <v>159</v>
      </c>
      <c r="P299" s="44">
        <f t="shared" si="354"/>
        <v>0</v>
      </c>
      <c r="Q299" s="44">
        <f t="shared" si="355"/>
        <v>1212.595</v>
      </c>
      <c r="R299" s="41">
        <f t="shared" si="356"/>
        <v>0</v>
      </c>
      <c r="S299" s="41">
        <f t="shared" si="357"/>
        <v>259.64</v>
      </c>
      <c r="T299" s="44">
        <f t="shared" si="358"/>
        <v>113.3</v>
      </c>
      <c r="U299" s="41">
        <f t="shared" si="359"/>
        <v>9.74</v>
      </c>
      <c r="V299" s="44">
        <f t="shared" si="360"/>
        <v>159</v>
      </c>
      <c r="W299" s="44">
        <f t="shared" si="361"/>
        <v>0</v>
      </c>
      <c r="X299" s="41">
        <f t="shared" si="362"/>
        <v>541.68</v>
      </c>
      <c r="Y299" s="41">
        <f t="shared" si="363"/>
        <v>1754.275</v>
      </c>
      <c r="Z299" s="41"/>
      <c r="AA299" s="12" t="s">
        <v>9</v>
      </c>
      <c r="AB299" s="11">
        <f t="shared" ref="AB299:AH299" si="407">K299+R299</f>
        <v>58.4172</v>
      </c>
      <c r="AC299" s="11">
        <f t="shared" si="407"/>
        <v>778.92</v>
      </c>
      <c r="AD299" s="11">
        <f t="shared" si="407"/>
        <v>566.48</v>
      </c>
      <c r="AE299" s="11">
        <f t="shared" si="407"/>
        <v>32.4578</v>
      </c>
      <c r="AF299" s="11">
        <f t="shared" si="407"/>
        <v>318</v>
      </c>
      <c r="AG299" s="11">
        <f t="shared" si="407"/>
        <v>0</v>
      </c>
      <c r="AH299" s="11">
        <f t="shared" si="407"/>
        <v>1754.275</v>
      </c>
      <c r="AI299" s="12" t="s">
        <v>1136</v>
      </c>
    </row>
    <row r="300" s="9" customFormat="1" ht="16" customHeight="1" spans="1:35">
      <c r="A300" s="40">
        <f t="shared" si="348"/>
        <v>297</v>
      </c>
      <c r="B300" s="41" t="s">
        <v>167</v>
      </c>
      <c r="C300" s="61" t="s">
        <v>852</v>
      </c>
      <c r="D300" s="45" t="s">
        <v>853</v>
      </c>
      <c r="E300" s="82">
        <v>3245.4</v>
      </c>
      <c r="F300" s="82">
        <v>3245.5</v>
      </c>
      <c r="G300" s="185">
        <v>5664.75</v>
      </c>
      <c r="H300" s="82">
        <v>3245.4</v>
      </c>
      <c r="I300" s="44">
        <v>3180</v>
      </c>
      <c r="J300" s="68"/>
      <c r="K300" s="52">
        <f t="shared" si="349"/>
        <v>58.4172</v>
      </c>
      <c r="L300" s="53">
        <f t="shared" si="350"/>
        <v>519.28</v>
      </c>
      <c r="M300" s="44">
        <f t="shared" si="351"/>
        <v>453.18</v>
      </c>
      <c r="N300" s="41">
        <f t="shared" si="352"/>
        <v>22.7178</v>
      </c>
      <c r="O300" s="44">
        <f t="shared" si="353"/>
        <v>159</v>
      </c>
      <c r="P300" s="44">
        <f t="shared" si="354"/>
        <v>0</v>
      </c>
      <c r="Q300" s="44">
        <f t="shared" si="355"/>
        <v>1212.595</v>
      </c>
      <c r="R300" s="41">
        <f t="shared" si="356"/>
        <v>0</v>
      </c>
      <c r="S300" s="41">
        <f t="shared" si="357"/>
        <v>259.64</v>
      </c>
      <c r="T300" s="44">
        <f t="shared" si="358"/>
        <v>113.3</v>
      </c>
      <c r="U300" s="41">
        <f t="shared" si="359"/>
        <v>9.74</v>
      </c>
      <c r="V300" s="44">
        <f t="shared" si="360"/>
        <v>159</v>
      </c>
      <c r="W300" s="44">
        <f t="shared" si="361"/>
        <v>0</v>
      </c>
      <c r="X300" s="41">
        <f t="shared" si="362"/>
        <v>541.68</v>
      </c>
      <c r="Y300" s="41">
        <f t="shared" si="363"/>
        <v>1754.275</v>
      </c>
      <c r="Z300" s="41"/>
      <c r="AA300" s="12" t="s">
        <v>12</v>
      </c>
      <c r="AB300" s="11">
        <f t="shared" ref="AB300:AH300" si="408">K300+R300</f>
        <v>58.4172</v>
      </c>
      <c r="AC300" s="11">
        <f t="shared" si="408"/>
        <v>778.92</v>
      </c>
      <c r="AD300" s="11">
        <f t="shared" si="408"/>
        <v>566.48</v>
      </c>
      <c r="AE300" s="11">
        <f t="shared" si="408"/>
        <v>32.4578</v>
      </c>
      <c r="AF300" s="11">
        <f t="shared" si="408"/>
        <v>318</v>
      </c>
      <c r="AG300" s="11">
        <f t="shared" si="408"/>
        <v>0</v>
      </c>
      <c r="AH300" s="11">
        <f t="shared" si="408"/>
        <v>1754.275</v>
      </c>
      <c r="AI300" s="12" t="s">
        <v>1134</v>
      </c>
    </row>
    <row r="301" s="9" customFormat="1" ht="16" customHeight="1" spans="1:35">
      <c r="A301" s="40">
        <f t="shared" si="348"/>
        <v>298</v>
      </c>
      <c r="B301" s="41" t="s">
        <v>167</v>
      </c>
      <c r="C301" s="61" t="s">
        <v>854</v>
      </c>
      <c r="D301" s="45" t="s">
        <v>855</v>
      </c>
      <c r="E301" s="82">
        <v>3245.4</v>
      </c>
      <c r="F301" s="82">
        <v>3245.5</v>
      </c>
      <c r="G301" s="185">
        <v>5664.75</v>
      </c>
      <c r="H301" s="82">
        <v>3245.4</v>
      </c>
      <c r="I301" s="44">
        <v>3180</v>
      </c>
      <c r="J301" s="68"/>
      <c r="K301" s="52">
        <f t="shared" si="349"/>
        <v>58.4172</v>
      </c>
      <c r="L301" s="53">
        <f t="shared" si="350"/>
        <v>519.28</v>
      </c>
      <c r="M301" s="44">
        <f t="shared" si="351"/>
        <v>453.18</v>
      </c>
      <c r="N301" s="41">
        <f t="shared" si="352"/>
        <v>22.7178</v>
      </c>
      <c r="O301" s="44">
        <f t="shared" si="353"/>
        <v>159</v>
      </c>
      <c r="P301" s="44">
        <f t="shared" si="354"/>
        <v>0</v>
      </c>
      <c r="Q301" s="44">
        <f t="shared" si="355"/>
        <v>1212.595</v>
      </c>
      <c r="R301" s="41">
        <f t="shared" si="356"/>
        <v>0</v>
      </c>
      <c r="S301" s="41">
        <f t="shared" si="357"/>
        <v>259.64</v>
      </c>
      <c r="T301" s="44">
        <f t="shared" si="358"/>
        <v>113.3</v>
      </c>
      <c r="U301" s="41">
        <f t="shared" si="359"/>
        <v>9.74</v>
      </c>
      <c r="V301" s="44">
        <f t="shared" si="360"/>
        <v>159</v>
      </c>
      <c r="W301" s="44">
        <f t="shared" si="361"/>
        <v>0</v>
      </c>
      <c r="X301" s="41">
        <f t="shared" si="362"/>
        <v>541.68</v>
      </c>
      <c r="Y301" s="41">
        <f t="shared" si="363"/>
        <v>1754.275</v>
      </c>
      <c r="Z301" s="41"/>
      <c r="AA301" s="12" t="s">
        <v>12</v>
      </c>
      <c r="AB301" s="11">
        <f t="shared" ref="AB301:AH301" si="409">K301+R301</f>
        <v>58.4172</v>
      </c>
      <c r="AC301" s="11">
        <f t="shared" si="409"/>
        <v>778.92</v>
      </c>
      <c r="AD301" s="11">
        <f t="shared" si="409"/>
        <v>566.48</v>
      </c>
      <c r="AE301" s="11">
        <f t="shared" si="409"/>
        <v>32.4578</v>
      </c>
      <c r="AF301" s="11">
        <f t="shared" si="409"/>
        <v>318</v>
      </c>
      <c r="AG301" s="11">
        <f t="shared" si="409"/>
        <v>0</v>
      </c>
      <c r="AH301" s="11">
        <f t="shared" si="409"/>
        <v>1754.275</v>
      </c>
      <c r="AI301" s="12" t="s">
        <v>1134</v>
      </c>
    </row>
    <row r="302" s="9" customFormat="1" ht="16" customHeight="1" spans="1:35">
      <c r="A302" s="40">
        <f t="shared" si="348"/>
        <v>299</v>
      </c>
      <c r="B302" s="41" t="s">
        <v>167</v>
      </c>
      <c r="C302" s="61" t="s">
        <v>632</v>
      </c>
      <c r="D302" s="63" t="s">
        <v>633</v>
      </c>
      <c r="E302" s="68">
        <v>3245.4</v>
      </c>
      <c r="F302" s="68">
        <v>3245.5</v>
      </c>
      <c r="G302" s="68">
        <v>5664.75</v>
      </c>
      <c r="H302" s="68">
        <v>3245.4</v>
      </c>
      <c r="I302" s="44">
        <v>3180</v>
      </c>
      <c r="J302" s="68"/>
      <c r="K302" s="73">
        <f t="shared" si="349"/>
        <v>58.4172</v>
      </c>
      <c r="L302" s="74">
        <f t="shared" si="350"/>
        <v>519.28</v>
      </c>
      <c r="M302" s="44">
        <f t="shared" si="351"/>
        <v>453.18</v>
      </c>
      <c r="N302" s="44">
        <f t="shared" si="352"/>
        <v>22.7178</v>
      </c>
      <c r="O302" s="44">
        <f t="shared" si="353"/>
        <v>159</v>
      </c>
      <c r="P302" s="44">
        <f t="shared" si="354"/>
        <v>0</v>
      </c>
      <c r="Q302" s="44">
        <f t="shared" si="355"/>
        <v>1212.595</v>
      </c>
      <c r="R302" s="41">
        <f t="shared" si="356"/>
        <v>0</v>
      </c>
      <c r="S302" s="44">
        <f t="shared" si="357"/>
        <v>259.64</v>
      </c>
      <c r="T302" s="44">
        <f t="shared" si="358"/>
        <v>113.3</v>
      </c>
      <c r="U302" s="44">
        <f t="shared" si="359"/>
        <v>9.74</v>
      </c>
      <c r="V302" s="44">
        <f t="shared" si="360"/>
        <v>159</v>
      </c>
      <c r="W302" s="44">
        <f t="shared" si="361"/>
        <v>0</v>
      </c>
      <c r="X302" s="41">
        <f t="shared" si="362"/>
        <v>541.68</v>
      </c>
      <c r="Y302" s="44">
        <f t="shared" si="363"/>
        <v>1754.275</v>
      </c>
      <c r="Z302" s="44"/>
      <c r="AA302" s="12" t="s">
        <v>12</v>
      </c>
      <c r="AB302" s="11">
        <f t="shared" ref="AB302:AH302" si="410">K302+R302</f>
        <v>58.4172</v>
      </c>
      <c r="AC302" s="11">
        <f t="shared" si="410"/>
        <v>778.92</v>
      </c>
      <c r="AD302" s="11">
        <f t="shared" si="410"/>
        <v>566.48</v>
      </c>
      <c r="AE302" s="11">
        <f t="shared" si="410"/>
        <v>32.4578</v>
      </c>
      <c r="AF302" s="11">
        <f t="shared" si="410"/>
        <v>318</v>
      </c>
      <c r="AG302" s="11">
        <f t="shared" si="410"/>
        <v>0</v>
      </c>
      <c r="AH302" s="11">
        <f t="shared" si="410"/>
        <v>1754.275</v>
      </c>
      <c r="AI302" s="12" t="s">
        <v>1134</v>
      </c>
    </row>
    <row r="303" s="9" customFormat="1" ht="16" customHeight="1" spans="1:35">
      <c r="A303" s="40">
        <f t="shared" si="348"/>
        <v>300</v>
      </c>
      <c r="B303" s="41" t="s">
        <v>1337</v>
      </c>
      <c r="C303" s="46" t="s">
        <v>861</v>
      </c>
      <c r="D303" s="352" t="s">
        <v>862</v>
      </c>
      <c r="E303" s="82">
        <v>3245.4</v>
      </c>
      <c r="F303" s="82">
        <v>3245.5</v>
      </c>
      <c r="G303" s="185">
        <v>5664.75</v>
      </c>
      <c r="H303" s="82">
        <v>3245.4</v>
      </c>
      <c r="I303" s="44">
        <v>1790</v>
      </c>
      <c r="J303" s="68"/>
      <c r="K303" s="52">
        <f t="shared" si="349"/>
        <v>58.4172</v>
      </c>
      <c r="L303" s="53">
        <f t="shared" si="350"/>
        <v>519.28</v>
      </c>
      <c r="M303" s="44">
        <f t="shared" si="351"/>
        <v>453.18</v>
      </c>
      <c r="N303" s="41">
        <f t="shared" si="352"/>
        <v>22.7178</v>
      </c>
      <c r="O303" s="44">
        <f t="shared" si="353"/>
        <v>89.5</v>
      </c>
      <c r="P303" s="44">
        <f t="shared" si="354"/>
        <v>0</v>
      </c>
      <c r="Q303" s="44">
        <f t="shared" si="355"/>
        <v>1143.095</v>
      </c>
      <c r="R303" s="41">
        <f t="shared" si="356"/>
        <v>0</v>
      </c>
      <c r="S303" s="41">
        <f t="shared" si="357"/>
        <v>259.64</v>
      </c>
      <c r="T303" s="44">
        <f t="shared" si="358"/>
        <v>113.3</v>
      </c>
      <c r="U303" s="41">
        <f t="shared" si="359"/>
        <v>9.74</v>
      </c>
      <c r="V303" s="44">
        <f t="shared" si="360"/>
        <v>89.5</v>
      </c>
      <c r="W303" s="44">
        <f t="shared" si="361"/>
        <v>0</v>
      </c>
      <c r="X303" s="41">
        <f t="shared" si="362"/>
        <v>472.18</v>
      </c>
      <c r="Y303" s="41">
        <f t="shared" si="363"/>
        <v>1615.275</v>
      </c>
      <c r="Z303" s="41"/>
      <c r="AA303" s="12" t="s">
        <v>18</v>
      </c>
      <c r="AB303" s="11">
        <f t="shared" ref="AB303:AH303" si="411">K303+R303</f>
        <v>58.4172</v>
      </c>
      <c r="AC303" s="11">
        <f t="shared" si="411"/>
        <v>778.92</v>
      </c>
      <c r="AD303" s="11">
        <f t="shared" si="411"/>
        <v>566.48</v>
      </c>
      <c r="AE303" s="11">
        <f t="shared" si="411"/>
        <v>32.4578</v>
      </c>
      <c r="AF303" s="11">
        <f t="shared" si="411"/>
        <v>179</v>
      </c>
      <c r="AG303" s="11">
        <f t="shared" si="411"/>
        <v>0</v>
      </c>
      <c r="AH303" s="11">
        <f t="shared" si="411"/>
        <v>1615.275</v>
      </c>
      <c r="AI303" s="12" t="s">
        <v>1138</v>
      </c>
    </row>
    <row r="304" s="9" customFormat="1" ht="16" customHeight="1" spans="1:35">
      <c r="A304" s="40">
        <f t="shared" si="348"/>
        <v>301</v>
      </c>
      <c r="B304" s="41" t="s">
        <v>1335</v>
      </c>
      <c r="C304" s="46" t="s">
        <v>867</v>
      </c>
      <c r="D304" s="352" t="s">
        <v>868</v>
      </c>
      <c r="E304" s="82">
        <v>3245.4</v>
      </c>
      <c r="F304" s="82">
        <v>3245.5</v>
      </c>
      <c r="G304" s="185">
        <v>5664.75</v>
      </c>
      <c r="H304" s="82">
        <v>3245.4</v>
      </c>
      <c r="I304" s="44">
        <v>1790</v>
      </c>
      <c r="J304" s="68"/>
      <c r="K304" s="52">
        <f t="shared" si="349"/>
        <v>58.4172</v>
      </c>
      <c r="L304" s="53">
        <f t="shared" si="350"/>
        <v>519.28</v>
      </c>
      <c r="M304" s="44">
        <f t="shared" si="351"/>
        <v>453.18</v>
      </c>
      <c r="N304" s="41">
        <f t="shared" si="352"/>
        <v>22.7178</v>
      </c>
      <c r="O304" s="44">
        <f t="shared" si="353"/>
        <v>89.5</v>
      </c>
      <c r="P304" s="44">
        <f t="shared" si="354"/>
        <v>0</v>
      </c>
      <c r="Q304" s="44">
        <f t="shared" si="355"/>
        <v>1143.095</v>
      </c>
      <c r="R304" s="41">
        <f t="shared" si="356"/>
        <v>0</v>
      </c>
      <c r="S304" s="41">
        <f t="shared" si="357"/>
        <v>259.64</v>
      </c>
      <c r="T304" s="44">
        <f t="shared" si="358"/>
        <v>113.3</v>
      </c>
      <c r="U304" s="41">
        <f t="shared" si="359"/>
        <v>9.74</v>
      </c>
      <c r="V304" s="44">
        <f t="shared" si="360"/>
        <v>89.5</v>
      </c>
      <c r="W304" s="44">
        <f t="shared" si="361"/>
        <v>0</v>
      </c>
      <c r="X304" s="41">
        <f t="shared" si="362"/>
        <v>472.18</v>
      </c>
      <c r="Y304" s="41">
        <f t="shared" si="363"/>
        <v>1615.275</v>
      </c>
      <c r="Z304" s="41"/>
      <c r="AA304" s="12" t="s">
        <v>50</v>
      </c>
      <c r="AB304" s="11">
        <f t="shared" ref="AB304:AH304" si="412">K304+R304</f>
        <v>58.4172</v>
      </c>
      <c r="AC304" s="11">
        <f t="shared" si="412"/>
        <v>778.92</v>
      </c>
      <c r="AD304" s="11">
        <f t="shared" si="412"/>
        <v>566.48</v>
      </c>
      <c r="AE304" s="11">
        <f t="shared" si="412"/>
        <v>32.4578</v>
      </c>
      <c r="AF304" s="11">
        <f t="shared" si="412"/>
        <v>179</v>
      </c>
      <c r="AG304" s="11">
        <f t="shared" si="412"/>
        <v>0</v>
      </c>
      <c r="AH304" s="11">
        <f t="shared" si="412"/>
        <v>1615.275</v>
      </c>
      <c r="AI304" s="12" t="s">
        <v>1138</v>
      </c>
    </row>
    <row r="305" s="9" customFormat="1" ht="16" customHeight="1" spans="1:35">
      <c r="A305" s="40">
        <f t="shared" si="348"/>
        <v>302</v>
      </c>
      <c r="B305" s="41" t="s">
        <v>1334</v>
      </c>
      <c r="C305" s="61" t="s">
        <v>869</v>
      </c>
      <c r="D305" s="343" t="s">
        <v>870</v>
      </c>
      <c r="E305" s="82">
        <v>3245.4</v>
      </c>
      <c r="F305" s="82">
        <v>3245.5</v>
      </c>
      <c r="G305" s="185">
        <v>5664.75</v>
      </c>
      <c r="H305" s="82">
        <v>3245.4</v>
      </c>
      <c r="I305" s="44">
        <v>3180</v>
      </c>
      <c r="J305" s="68"/>
      <c r="K305" s="52">
        <f t="shared" si="349"/>
        <v>58.4172</v>
      </c>
      <c r="L305" s="53">
        <f t="shared" si="350"/>
        <v>519.28</v>
      </c>
      <c r="M305" s="44">
        <f t="shared" si="351"/>
        <v>453.18</v>
      </c>
      <c r="N305" s="41">
        <f t="shared" si="352"/>
        <v>22.7178</v>
      </c>
      <c r="O305" s="44">
        <f t="shared" si="353"/>
        <v>159</v>
      </c>
      <c r="P305" s="44">
        <f t="shared" si="354"/>
        <v>0</v>
      </c>
      <c r="Q305" s="44">
        <f t="shared" si="355"/>
        <v>1212.595</v>
      </c>
      <c r="R305" s="41">
        <f t="shared" si="356"/>
        <v>0</v>
      </c>
      <c r="S305" s="41">
        <f t="shared" si="357"/>
        <v>259.64</v>
      </c>
      <c r="T305" s="44">
        <f t="shared" si="358"/>
        <v>113.3</v>
      </c>
      <c r="U305" s="41">
        <f t="shared" si="359"/>
        <v>9.74</v>
      </c>
      <c r="V305" s="44">
        <f t="shared" si="360"/>
        <v>159</v>
      </c>
      <c r="W305" s="44">
        <f t="shared" si="361"/>
        <v>0</v>
      </c>
      <c r="X305" s="41">
        <f t="shared" si="362"/>
        <v>541.68</v>
      </c>
      <c r="Y305" s="41">
        <f t="shared" si="363"/>
        <v>1754.275</v>
      </c>
      <c r="Z305" s="41"/>
      <c r="AA305" s="12" t="s">
        <v>64</v>
      </c>
      <c r="AB305" s="11">
        <f t="shared" ref="AB305:AH305" si="413">K305+R305</f>
        <v>58.4172</v>
      </c>
      <c r="AC305" s="11">
        <f t="shared" si="413"/>
        <v>778.92</v>
      </c>
      <c r="AD305" s="11">
        <f t="shared" si="413"/>
        <v>566.48</v>
      </c>
      <c r="AE305" s="11">
        <f t="shared" si="413"/>
        <v>32.4578</v>
      </c>
      <c r="AF305" s="11">
        <f t="shared" si="413"/>
        <v>318</v>
      </c>
      <c r="AG305" s="11">
        <f t="shared" si="413"/>
        <v>0</v>
      </c>
      <c r="AH305" s="11">
        <f t="shared" si="413"/>
        <v>1754.275</v>
      </c>
      <c r="AI305" s="12" t="s">
        <v>1139</v>
      </c>
    </row>
    <row r="306" s="9" customFormat="1" ht="16" customHeight="1" spans="1:35">
      <c r="A306" s="40">
        <f t="shared" si="348"/>
        <v>303</v>
      </c>
      <c r="B306" s="41" t="s">
        <v>470</v>
      </c>
      <c r="C306" s="46" t="s">
        <v>871</v>
      </c>
      <c r="D306" s="352" t="s">
        <v>872</v>
      </c>
      <c r="E306" s="82">
        <v>3245.4</v>
      </c>
      <c r="F306" s="82">
        <v>3245.5</v>
      </c>
      <c r="G306" s="185">
        <v>5664.75</v>
      </c>
      <c r="H306" s="82">
        <v>3245.4</v>
      </c>
      <c r="I306" s="44">
        <v>1790</v>
      </c>
      <c r="J306" s="68"/>
      <c r="K306" s="52">
        <f t="shared" si="349"/>
        <v>58.4172</v>
      </c>
      <c r="L306" s="53">
        <f t="shared" si="350"/>
        <v>519.28</v>
      </c>
      <c r="M306" s="44">
        <f t="shared" si="351"/>
        <v>453.18</v>
      </c>
      <c r="N306" s="41">
        <f t="shared" si="352"/>
        <v>22.7178</v>
      </c>
      <c r="O306" s="44">
        <f t="shared" si="353"/>
        <v>89.5</v>
      </c>
      <c r="P306" s="44">
        <f t="shared" si="354"/>
        <v>0</v>
      </c>
      <c r="Q306" s="44">
        <f t="shared" si="355"/>
        <v>1143.095</v>
      </c>
      <c r="R306" s="41">
        <f t="shared" si="356"/>
        <v>0</v>
      </c>
      <c r="S306" s="41">
        <f t="shared" si="357"/>
        <v>259.64</v>
      </c>
      <c r="T306" s="44">
        <f t="shared" si="358"/>
        <v>113.3</v>
      </c>
      <c r="U306" s="41">
        <f t="shared" si="359"/>
        <v>9.74</v>
      </c>
      <c r="V306" s="44">
        <f t="shared" si="360"/>
        <v>89.5</v>
      </c>
      <c r="W306" s="44">
        <f t="shared" si="361"/>
        <v>0</v>
      </c>
      <c r="X306" s="41">
        <f t="shared" si="362"/>
        <v>472.18</v>
      </c>
      <c r="Y306" s="41">
        <f t="shared" si="363"/>
        <v>1615.275</v>
      </c>
      <c r="Z306" s="41"/>
      <c r="AA306" s="12" t="s">
        <v>16</v>
      </c>
      <c r="AB306" s="11">
        <f t="shared" ref="AB306:AH306" si="414">K306+R306</f>
        <v>58.4172</v>
      </c>
      <c r="AC306" s="11">
        <f t="shared" si="414"/>
        <v>778.92</v>
      </c>
      <c r="AD306" s="11">
        <f t="shared" si="414"/>
        <v>566.48</v>
      </c>
      <c r="AE306" s="11">
        <f t="shared" si="414"/>
        <v>32.4578</v>
      </c>
      <c r="AF306" s="11">
        <f t="shared" si="414"/>
        <v>179</v>
      </c>
      <c r="AG306" s="11">
        <f t="shared" si="414"/>
        <v>0</v>
      </c>
      <c r="AH306" s="11">
        <f t="shared" si="414"/>
        <v>1615.275</v>
      </c>
      <c r="AI306" s="12" t="s">
        <v>1138</v>
      </c>
    </row>
    <row r="307" s="9" customFormat="1" ht="16" customHeight="1" spans="1:35">
      <c r="A307" s="40">
        <f t="shared" si="348"/>
        <v>304</v>
      </c>
      <c r="B307" s="41" t="s">
        <v>1336</v>
      </c>
      <c r="C307" s="83" t="s">
        <v>873</v>
      </c>
      <c r="D307" s="357" t="s">
        <v>874</v>
      </c>
      <c r="E307" s="82">
        <v>3245.4</v>
      </c>
      <c r="F307" s="82">
        <v>3245.5</v>
      </c>
      <c r="G307" s="185">
        <v>5664.75</v>
      </c>
      <c r="H307" s="82">
        <v>3245.4</v>
      </c>
      <c r="I307" s="44">
        <v>1790</v>
      </c>
      <c r="J307" s="68"/>
      <c r="K307" s="52">
        <f t="shared" si="349"/>
        <v>58.4172</v>
      </c>
      <c r="L307" s="53">
        <f t="shared" si="350"/>
        <v>519.28</v>
      </c>
      <c r="M307" s="44">
        <f t="shared" si="351"/>
        <v>453.18</v>
      </c>
      <c r="N307" s="41">
        <f t="shared" si="352"/>
        <v>22.7178</v>
      </c>
      <c r="O307" s="44">
        <f t="shared" si="353"/>
        <v>89.5</v>
      </c>
      <c r="P307" s="44">
        <f t="shared" si="354"/>
        <v>0</v>
      </c>
      <c r="Q307" s="44">
        <f t="shared" si="355"/>
        <v>1143.095</v>
      </c>
      <c r="R307" s="41">
        <f t="shared" si="356"/>
        <v>0</v>
      </c>
      <c r="S307" s="41">
        <f t="shared" si="357"/>
        <v>259.64</v>
      </c>
      <c r="T307" s="44">
        <f t="shared" si="358"/>
        <v>113.3</v>
      </c>
      <c r="U307" s="41">
        <f t="shared" si="359"/>
        <v>9.74</v>
      </c>
      <c r="V307" s="44">
        <f t="shared" si="360"/>
        <v>89.5</v>
      </c>
      <c r="W307" s="44">
        <f t="shared" si="361"/>
        <v>0</v>
      </c>
      <c r="X307" s="41">
        <f t="shared" si="362"/>
        <v>472.18</v>
      </c>
      <c r="Y307" s="41">
        <f t="shared" si="363"/>
        <v>1615.275</v>
      </c>
      <c r="Z307" s="41"/>
      <c r="AA307" s="12" t="s">
        <v>50</v>
      </c>
      <c r="AB307" s="11">
        <f t="shared" ref="AB307:AH307" si="415">K307+R307</f>
        <v>58.4172</v>
      </c>
      <c r="AC307" s="11">
        <f t="shared" si="415"/>
        <v>778.92</v>
      </c>
      <c r="AD307" s="11">
        <f t="shared" si="415"/>
        <v>566.48</v>
      </c>
      <c r="AE307" s="11">
        <f t="shared" si="415"/>
        <v>32.4578</v>
      </c>
      <c r="AF307" s="11">
        <f t="shared" si="415"/>
        <v>179</v>
      </c>
      <c r="AG307" s="11">
        <f t="shared" si="415"/>
        <v>0</v>
      </c>
      <c r="AH307" s="11">
        <f t="shared" si="415"/>
        <v>1615.275</v>
      </c>
      <c r="AI307" s="12" t="s">
        <v>1138</v>
      </c>
    </row>
    <row r="308" s="30" customFormat="1" ht="16" customHeight="1" spans="1:35">
      <c r="A308" s="40">
        <f t="shared" si="348"/>
        <v>305</v>
      </c>
      <c r="B308" s="41" t="s">
        <v>1335</v>
      </c>
      <c r="C308" s="46" t="s">
        <v>875</v>
      </c>
      <c r="D308" s="358" t="s">
        <v>876</v>
      </c>
      <c r="E308" s="41">
        <v>3245.4</v>
      </c>
      <c r="F308" s="41">
        <v>3245.5</v>
      </c>
      <c r="G308" s="63">
        <v>5664.75</v>
      </c>
      <c r="H308" s="41">
        <v>3245.4</v>
      </c>
      <c r="I308" s="44">
        <v>1790</v>
      </c>
      <c r="J308" s="44"/>
      <c r="K308" s="52">
        <f t="shared" si="349"/>
        <v>58.4172</v>
      </c>
      <c r="L308" s="53">
        <f t="shared" si="350"/>
        <v>519.28</v>
      </c>
      <c r="M308" s="44">
        <f t="shared" si="351"/>
        <v>453.18</v>
      </c>
      <c r="N308" s="41">
        <f t="shared" si="352"/>
        <v>22.7178</v>
      </c>
      <c r="O308" s="44">
        <f t="shared" si="353"/>
        <v>89.5</v>
      </c>
      <c r="P308" s="44">
        <f t="shared" si="354"/>
        <v>0</v>
      </c>
      <c r="Q308" s="44">
        <f t="shared" si="355"/>
        <v>1143.095</v>
      </c>
      <c r="R308" s="41">
        <f t="shared" si="356"/>
        <v>0</v>
      </c>
      <c r="S308" s="41">
        <f t="shared" si="357"/>
        <v>259.64</v>
      </c>
      <c r="T308" s="44">
        <f t="shared" si="358"/>
        <v>113.3</v>
      </c>
      <c r="U308" s="41">
        <f t="shared" si="359"/>
        <v>9.74</v>
      </c>
      <c r="V308" s="44">
        <f t="shared" si="360"/>
        <v>89.5</v>
      </c>
      <c r="W308" s="44">
        <f t="shared" si="361"/>
        <v>0</v>
      </c>
      <c r="X308" s="41">
        <f t="shared" si="362"/>
        <v>472.18</v>
      </c>
      <c r="Y308" s="41">
        <f t="shared" si="363"/>
        <v>1615.275</v>
      </c>
      <c r="Z308" s="41"/>
      <c r="AA308" s="12" t="s">
        <v>50</v>
      </c>
      <c r="AB308" s="11">
        <f t="shared" ref="AB308:AH308" si="416">K308+R308</f>
        <v>58.4172</v>
      </c>
      <c r="AC308" s="11">
        <f t="shared" si="416"/>
        <v>778.92</v>
      </c>
      <c r="AD308" s="11">
        <f t="shared" si="416"/>
        <v>566.48</v>
      </c>
      <c r="AE308" s="11">
        <f t="shared" si="416"/>
        <v>32.4578</v>
      </c>
      <c r="AF308" s="11">
        <f t="shared" si="416"/>
        <v>179</v>
      </c>
      <c r="AG308" s="11">
        <f t="shared" si="416"/>
        <v>0</v>
      </c>
      <c r="AH308" s="11">
        <f t="shared" si="416"/>
        <v>1615.275</v>
      </c>
      <c r="AI308" s="12" t="s">
        <v>1138</v>
      </c>
    </row>
    <row r="309" s="9" customFormat="1" ht="16" customHeight="1" spans="1:35">
      <c r="A309" s="40">
        <f t="shared" si="348"/>
        <v>306</v>
      </c>
      <c r="B309" s="41" t="s">
        <v>1306</v>
      </c>
      <c r="C309" s="64" t="s">
        <v>916</v>
      </c>
      <c r="D309" s="343" t="s">
        <v>917</v>
      </c>
      <c r="E309" s="82">
        <v>3245.4</v>
      </c>
      <c r="F309" s="82">
        <v>3245.5</v>
      </c>
      <c r="G309" s="185">
        <v>5664.75</v>
      </c>
      <c r="H309" s="82">
        <v>3245.4</v>
      </c>
      <c r="I309" s="44">
        <v>1790</v>
      </c>
      <c r="J309" s="68"/>
      <c r="K309" s="52">
        <f t="shared" si="349"/>
        <v>58.4172</v>
      </c>
      <c r="L309" s="53">
        <f t="shared" si="350"/>
        <v>519.28</v>
      </c>
      <c r="M309" s="44">
        <f t="shared" si="351"/>
        <v>453.18</v>
      </c>
      <c r="N309" s="41">
        <f t="shared" si="352"/>
        <v>22.7178</v>
      </c>
      <c r="O309" s="44">
        <f t="shared" si="353"/>
        <v>89.5</v>
      </c>
      <c r="P309" s="44">
        <f t="shared" si="354"/>
        <v>0</v>
      </c>
      <c r="Q309" s="44">
        <f t="shared" si="355"/>
        <v>1143.095</v>
      </c>
      <c r="R309" s="41">
        <f t="shared" si="356"/>
        <v>0</v>
      </c>
      <c r="S309" s="41">
        <f t="shared" si="357"/>
        <v>259.64</v>
      </c>
      <c r="T309" s="44">
        <f t="shared" si="358"/>
        <v>113.3</v>
      </c>
      <c r="U309" s="41">
        <f t="shared" si="359"/>
        <v>9.74</v>
      </c>
      <c r="V309" s="44">
        <f t="shared" si="360"/>
        <v>89.5</v>
      </c>
      <c r="W309" s="44">
        <f t="shared" si="361"/>
        <v>0</v>
      </c>
      <c r="X309" s="41">
        <f t="shared" si="362"/>
        <v>472.18</v>
      </c>
      <c r="Y309" s="41">
        <f t="shared" si="363"/>
        <v>1615.275</v>
      </c>
      <c r="Z309" s="41"/>
      <c r="AA309" s="12" t="s">
        <v>24</v>
      </c>
      <c r="AB309" s="11">
        <f t="shared" ref="AB309:AH309" si="417">K309+R309</f>
        <v>58.4172</v>
      </c>
      <c r="AC309" s="11">
        <f t="shared" si="417"/>
        <v>778.92</v>
      </c>
      <c r="AD309" s="11">
        <f t="shared" si="417"/>
        <v>566.48</v>
      </c>
      <c r="AE309" s="11">
        <f t="shared" si="417"/>
        <v>32.4578</v>
      </c>
      <c r="AF309" s="11">
        <f t="shared" si="417"/>
        <v>179</v>
      </c>
      <c r="AG309" s="11">
        <f t="shared" si="417"/>
        <v>0</v>
      </c>
      <c r="AH309" s="11">
        <f t="shared" si="417"/>
        <v>1615.275</v>
      </c>
      <c r="AI309" s="12" t="s">
        <v>1138</v>
      </c>
    </row>
    <row r="310" s="9" customFormat="1" ht="16" customHeight="1" spans="1:35">
      <c r="A310" s="40">
        <f t="shared" si="348"/>
        <v>307</v>
      </c>
      <c r="B310" s="41" t="s">
        <v>1333</v>
      </c>
      <c r="C310" s="64" t="s">
        <v>918</v>
      </c>
      <c r="D310" s="45" t="s">
        <v>919</v>
      </c>
      <c r="E310" s="82">
        <v>3245.4</v>
      </c>
      <c r="F310" s="82">
        <v>3245.5</v>
      </c>
      <c r="G310" s="185">
        <v>5664.75</v>
      </c>
      <c r="H310" s="82">
        <v>3245.4</v>
      </c>
      <c r="I310" s="44">
        <v>3180</v>
      </c>
      <c r="J310" s="68"/>
      <c r="K310" s="52">
        <f t="shared" si="349"/>
        <v>58.4172</v>
      </c>
      <c r="L310" s="53">
        <f t="shared" si="350"/>
        <v>519.28</v>
      </c>
      <c r="M310" s="44">
        <f t="shared" si="351"/>
        <v>453.18</v>
      </c>
      <c r="N310" s="41">
        <f t="shared" si="352"/>
        <v>22.7178</v>
      </c>
      <c r="O310" s="44">
        <f t="shared" si="353"/>
        <v>159</v>
      </c>
      <c r="P310" s="44">
        <f t="shared" si="354"/>
        <v>0</v>
      </c>
      <c r="Q310" s="44">
        <f t="shared" si="355"/>
        <v>1212.595</v>
      </c>
      <c r="R310" s="41">
        <f t="shared" si="356"/>
        <v>0</v>
      </c>
      <c r="S310" s="41">
        <f t="shared" si="357"/>
        <v>259.64</v>
      </c>
      <c r="T310" s="44">
        <f t="shared" si="358"/>
        <v>113.3</v>
      </c>
      <c r="U310" s="41">
        <f t="shared" si="359"/>
        <v>9.74</v>
      </c>
      <c r="V310" s="44">
        <f t="shared" si="360"/>
        <v>159</v>
      </c>
      <c r="W310" s="44">
        <f t="shared" si="361"/>
        <v>0</v>
      </c>
      <c r="X310" s="41">
        <f t="shared" si="362"/>
        <v>541.68</v>
      </c>
      <c r="Y310" s="41">
        <f t="shared" si="363"/>
        <v>1754.275</v>
      </c>
      <c r="Z310" s="41"/>
      <c r="AA310" s="12" t="s">
        <v>26</v>
      </c>
      <c r="AB310" s="11">
        <f t="shared" ref="AB310:AH310" si="418">K310+R310</f>
        <v>58.4172</v>
      </c>
      <c r="AC310" s="11">
        <f t="shared" si="418"/>
        <v>778.92</v>
      </c>
      <c r="AD310" s="11">
        <f t="shared" si="418"/>
        <v>566.48</v>
      </c>
      <c r="AE310" s="11">
        <f t="shared" si="418"/>
        <v>32.4578</v>
      </c>
      <c r="AF310" s="11">
        <f t="shared" si="418"/>
        <v>318</v>
      </c>
      <c r="AG310" s="11">
        <f t="shared" si="418"/>
        <v>0</v>
      </c>
      <c r="AH310" s="11">
        <f t="shared" si="418"/>
        <v>1754.275</v>
      </c>
      <c r="AI310" s="12" t="s">
        <v>1135</v>
      </c>
    </row>
    <row r="311" s="9" customFormat="1" ht="16" customHeight="1" spans="1:35">
      <c r="A311" s="40">
        <f t="shared" si="348"/>
        <v>308</v>
      </c>
      <c r="B311" s="41" t="s">
        <v>164</v>
      </c>
      <c r="C311" s="64" t="s">
        <v>920</v>
      </c>
      <c r="D311" s="45" t="s">
        <v>921</v>
      </c>
      <c r="E311" s="82">
        <v>3245.4</v>
      </c>
      <c r="F311" s="82">
        <v>3245.5</v>
      </c>
      <c r="G311" s="185">
        <v>5664.75</v>
      </c>
      <c r="H311" s="82">
        <v>3245.4</v>
      </c>
      <c r="I311" s="44">
        <v>3180</v>
      </c>
      <c r="J311" s="68"/>
      <c r="K311" s="52">
        <f t="shared" si="349"/>
        <v>58.4172</v>
      </c>
      <c r="L311" s="53">
        <f t="shared" si="350"/>
        <v>519.28</v>
      </c>
      <c r="M311" s="44">
        <f t="shared" si="351"/>
        <v>453.18</v>
      </c>
      <c r="N311" s="41">
        <f t="shared" si="352"/>
        <v>22.7178</v>
      </c>
      <c r="O311" s="44">
        <f t="shared" si="353"/>
        <v>159</v>
      </c>
      <c r="P311" s="44">
        <f t="shared" si="354"/>
        <v>0</v>
      </c>
      <c r="Q311" s="44">
        <f t="shared" si="355"/>
        <v>1212.595</v>
      </c>
      <c r="R311" s="41">
        <f t="shared" si="356"/>
        <v>0</v>
      </c>
      <c r="S311" s="41">
        <f t="shared" si="357"/>
        <v>259.64</v>
      </c>
      <c r="T311" s="44">
        <f t="shared" si="358"/>
        <v>113.3</v>
      </c>
      <c r="U311" s="41">
        <f t="shared" si="359"/>
        <v>9.74</v>
      </c>
      <c r="V311" s="44">
        <f t="shared" si="360"/>
        <v>159</v>
      </c>
      <c r="W311" s="44">
        <f t="shared" si="361"/>
        <v>0</v>
      </c>
      <c r="X311" s="41">
        <f t="shared" si="362"/>
        <v>541.68</v>
      </c>
      <c r="Y311" s="41">
        <f t="shared" si="363"/>
        <v>1754.275</v>
      </c>
      <c r="Z311" s="41"/>
      <c r="AA311" s="12" t="s">
        <v>25</v>
      </c>
      <c r="AB311" s="11">
        <f t="shared" ref="AB311:AH311" si="419">K311+R311</f>
        <v>58.4172</v>
      </c>
      <c r="AC311" s="11">
        <f t="shared" si="419"/>
        <v>778.92</v>
      </c>
      <c r="AD311" s="11">
        <f t="shared" si="419"/>
        <v>566.48</v>
      </c>
      <c r="AE311" s="11">
        <f t="shared" si="419"/>
        <v>32.4578</v>
      </c>
      <c r="AF311" s="11">
        <f t="shared" si="419"/>
        <v>318</v>
      </c>
      <c r="AG311" s="11">
        <f t="shared" si="419"/>
        <v>0</v>
      </c>
      <c r="AH311" s="11">
        <f t="shared" si="419"/>
        <v>1754.275</v>
      </c>
      <c r="AI311" s="12" t="s">
        <v>1137</v>
      </c>
    </row>
    <row r="312" s="9" customFormat="1" ht="16" customHeight="1" spans="1:35">
      <c r="A312" s="40">
        <f t="shared" si="348"/>
        <v>309</v>
      </c>
      <c r="B312" s="41" t="s">
        <v>167</v>
      </c>
      <c r="C312" s="64" t="s">
        <v>924</v>
      </c>
      <c r="D312" s="45" t="s">
        <v>925</v>
      </c>
      <c r="E312" s="82">
        <v>3245.4</v>
      </c>
      <c r="F312" s="82">
        <v>3245.5</v>
      </c>
      <c r="G312" s="185">
        <v>5664.75</v>
      </c>
      <c r="H312" s="82">
        <v>3245.4</v>
      </c>
      <c r="I312" s="44">
        <v>3180</v>
      </c>
      <c r="J312" s="68"/>
      <c r="K312" s="52">
        <f t="shared" si="349"/>
        <v>58.4172</v>
      </c>
      <c r="L312" s="53">
        <f t="shared" si="350"/>
        <v>519.28</v>
      </c>
      <c r="M312" s="44">
        <f t="shared" si="351"/>
        <v>453.18</v>
      </c>
      <c r="N312" s="41">
        <f t="shared" si="352"/>
        <v>22.7178</v>
      </c>
      <c r="O312" s="44">
        <f t="shared" si="353"/>
        <v>159</v>
      </c>
      <c r="P312" s="44">
        <f t="shared" si="354"/>
        <v>0</v>
      </c>
      <c r="Q312" s="44">
        <f t="shared" si="355"/>
        <v>1212.595</v>
      </c>
      <c r="R312" s="41">
        <f t="shared" si="356"/>
        <v>0</v>
      </c>
      <c r="S312" s="41">
        <f t="shared" si="357"/>
        <v>259.64</v>
      </c>
      <c r="T312" s="44">
        <f t="shared" si="358"/>
        <v>113.3</v>
      </c>
      <c r="U312" s="41">
        <f t="shared" si="359"/>
        <v>9.74</v>
      </c>
      <c r="V312" s="44">
        <f t="shared" si="360"/>
        <v>159</v>
      </c>
      <c r="W312" s="44">
        <f t="shared" si="361"/>
        <v>0</v>
      </c>
      <c r="X312" s="41">
        <f t="shared" si="362"/>
        <v>541.68</v>
      </c>
      <c r="Y312" s="41">
        <f t="shared" si="363"/>
        <v>1754.275</v>
      </c>
      <c r="Z312" s="41"/>
      <c r="AA312" s="12" t="s">
        <v>12</v>
      </c>
      <c r="AB312" s="11">
        <f t="shared" ref="AB312:AH312" si="420">K312+R312</f>
        <v>58.4172</v>
      </c>
      <c r="AC312" s="11">
        <f t="shared" si="420"/>
        <v>778.92</v>
      </c>
      <c r="AD312" s="11">
        <f t="shared" si="420"/>
        <v>566.48</v>
      </c>
      <c r="AE312" s="11">
        <f t="shared" si="420"/>
        <v>32.4578</v>
      </c>
      <c r="AF312" s="11">
        <f t="shared" si="420"/>
        <v>318</v>
      </c>
      <c r="AG312" s="11">
        <f t="shared" si="420"/>
        <v>0</v>
      </c>
      <c r="AH312" s="11">
        <f t="shared" si="420"/>
        <v>1754.275</v>
      </c>
      <c r="AI312" s="12" t="s">
        <v>1134</v>
      </c>
    </row>
    <row r="313" s="9" customFormat="1" ht="16" customHeight="1" spans="1:35">
      <c r="A313" s="40">
        <f t="shared" si="348"/>
        <v>310</v>
      </c>
      <c r="B313" s="41" t="s">
        <v>167</v>
      </c>
      <c r="C313" s="86" t="s">
        <v>926</v>
      </c>
      <c r="D313" s="86" t="s">
        <v>927</v>
      </c>
      <c r="E313" s="82">
        <v>3245.4</v>
      </c>
      <c r="F313" s="82">
        <v>3245.5</v>
      </c>
      <c r="G313" s="185">
        <v>5664.75</v>
      </c>
      <c r="H313" s="82">
        <v>3245.4</v>
      </c>
      <c r="I313" s="44">
        <v>3180</v>
      </c>
      <c r="J313" s="68"/>
      <c r="K313" s="52">
        <f t="shared" si="349"/>
        <v>58.4172</v>
      </c>
      <c r="L313" s="53">
        <f t="shared" si="350"/>
        <v>519.28</v>
      </c>
      <c r="M313" s="44">
        <f t="shared" si="351"/>
        <v>453.18</v>
      </c>
      <c r="N313" s="41">
        <f t="shared" si="352"/>
        <v>22.7178</v>
      </c>
      <c r="O313" s="44">
        <f t="shared" si="353"/>
        <v>159</v>
      </c>
      <c r="P313" s="44">
        <f t="shared" si="354"/>
        <v>0</v>
      </c>
      <c r="Q313" s="44">
        <f t="shared" si="355"/>
        <v>1212.595</v>
      </c>
      <c r="R313" s="41">
        <f t="shared" si="356"/>
        <v>0</v>
      </c>
      <c r="S313" s="41">
        <f t="shared" si="357"/>
        <v>259.64</v>
      </c>
      <c r="T313" s="44">
        <f t="shared" si="358"/>
        <v>113.3</v>
      </c>
      <c r="U313" s="41">
        <f t="shared" si="359"/>
        <v>9.74</v>
      </c>
      <c r="V313" s="44">
        <f t="shared" si="360"/>
        <v>159</v>
      </c>
      <c r="W313" s="44">
        <f t="shared" si="361"/>
        <v>0</v>
      </c>
      <c r="X313" s="41">
        <f t="shared" si="362"/>
        <v>541.68</v>
      </c>
      <c r="Y313" s="41">
        <f t="shared" si="363"/>
        <v>1754.275</v>
      </c>
      <c r="Z313" s="41"/>
      <c r="AA313" s="12" t="s">
        <v>12</v>
      </c>
      <c r="AB313" s="11">
        <f t="shared" ref="AB313:AH313" si="421">K313+R313</f>
        <v>58.4172</v>
      </c>
      <c r="AC313" s="11">
        <f t="shared" si="421"/>
        <v>778.92</v>
      </c>
      <c r="AD313" s="11">
        <f t="shared" si="421"/>
        <v>566.48</v>
      </c>
      <c r="AE313" s="11">
        <f t="shared" si="421"/>
        <v>32.4578</v>
      </c>
      <c r="AF313" s="11">
        <f t="shared" si="421"/>
        <v>318</v>
      </c>
      <c r="AG313" s="11">
        <f t="shared" si="421"/>
        <v>0</v>
      </c>
      <c r="AH313" s="11">
        <f t="shared" si="421"/>
        <v>1754.275</v>
      </c>
      <c r="AI313" s="12" t="s">
        <v>1134</v>
      </c>
    </row>
    <row r="314" s="9" customFormat="1" ht="16" customHeight="1" spans="1:35">
      <c r="A314" s="40">
        <f t="shared" si="348"/>
        <v>311</v>
      </c>
      <c r="B314" s="41" t="s">
        <v>1332</v>
      </c>
      <c r="C314" s="86" t="s">
        <v>928</v>
      </c>
      <c r="D314" s="351" t="s">
        <v>929</v>
      </c>
      <c r="E314" s="82">
        <v>3245.4</v>
      </c>
      <c r="F314" s="82">
        <v>3245.5</v>
      </c>
      <c r="G314" s="185">
        <v>5664.75</v>
      </c>
      <c r="H314" s="82">
        <v>3245.4</v>
      </c>
      <c r="I314" s="44">
        <v>3180</v>
      </c>
      <c r="J314" s="68"/>
      <c r="K314" s="52">
        <f t="shared" si="349"/>
        <v>58.4172</v>
      </c>
      <c r="L314" s="53">
        <f t="shared" si="350"/>
        <v>519.28</v>
      </c>
      <c r="M314" s="44">
        <f t="shared" si="351"/>
        <v>453.18</v>
      </c>
      <c r="N314" s="41">
        <f t="shared" si="352"/>
        <v>22.7178</v>
      </c>
      <c r="O314" s="44">
        <f t="shared" si="353"/>
        <v>159</v>
      </c>
      <c r="P314" s="44">
        <f t="shared" si="354"/>
        <v>0</v>
      </c>
      <c r="Q314" s="44">
        <f t="shared" si="355"/>
        <v>1212.595</v>
      </c>
      <c r="R314" s="41">
        <f t="shared" si="356"/>
        <v>0</v>
      </c>
      <c r="S314" s="41">
        <f t="shared" si="357"/>
        <v>259.64</v>
      </c>
      <c r="T314" s="44">
        <f t="shared" si="358"/>
        <v>113.3</v>
      </c>
      <c r="U314" s="41">
        <f t="shared" si="359"/>
        <v>9.74</v>
      </c>
      <c r="V314" s="44">
        <f t="shared" si="360"/>
        <v>159</v>
      </c>
      <c r="W314" s="44">
        <f t="shared" si="361"/>
        <v>0</v>
      </c>
      <c r="X314" s="41">
        <f t="shared" si="362"/>
        <v>541.68</v>
      </c>
      <c r="Y314" s="41">
        <f t="shared" si="363"/>
        <v>1754.275</v>
      </c>
      <c r="Z314" s="41"/>
      <c r="AA314" s="12" t="s">
        <v>26</v>
      </c>
      <c r="AB314" s="11">
        <f t="shared" ref="AB314:AH314" si="422">K314+R314</f>
        <v>58.4172</v>
      </c>
      <c r="AC314" s="11">
        <f t="shared" si="422"/>
        <v>778.92</v>
      </c>
      <c r="AD314" s="11">
        <f t="shared" si="422"/>
        <v>566.48</v>
      </c>
      <c r="AE314" s="11">
        <f t="shared" si="422"/>
        <v>32.4578</v>
      </c>
      <c r="AF314" s="11">
        <f t="shared" si="422"/>
        <v>318</v>
      </c>
      <c r="AG314" s="11">
        <f t="shared" si="422"/>
        <v>0</v>
      </c>
      <c r="AH314" s="11">
        <f t="shared" si="422"/>
        <v>1754.275</v>
      </c>
      <c r="AI314" s="12" t="s">
        <v>1135</v>
      </c>
    </row>
    <row r="315" s="9" customFormat="1" ht="16" customHeight="1" spans="1:35">
      <c r="A315" s="40">
        <f t="shared" si="348"/>
        <v>312</v>
      </c>
      <c r="B315" s="41" t="s">
        <v>1337</v>
      </c>
      <c r="C315" s="64" t="s">
        <v>932</v>
      </c>
      <c r="D315" s="343" t="s">
        <v>933</v>
      </c>
      <c r="E315" s="82">
        <v>3245.4</v>
      </c>
      <c r="F315" s="82">
        <v>3245.5</v>
      </c>
      <c r="G315" s="185">
        <v>5664.75</v>
      </c>
      <c r="H315" s="82">
        <v>3245.4</v>
      </c>
      <c r="I315" s="44">
        <v>1790</v>
      </c>
      <c r="J315" s="68"/>
      <c r="K315" s="52">
        <f t="shared" si="349"/>
        <v>58.4172</v>
      </c>
      <c r="L315" s="53">
        <f t="shared" si="350"/>
        <v>519.28</v>
      </c>
      <c r="M315" s="44">
        <f t="shared" si="351"/>
        <v>453.18</v>
      </c>
      <c r="N315" s="41">
        <f t="shared" si="352"/>
        <v>22.7178</v>
      </c>
      <c r="O315" s="44">
        <f t="shared" si="353"/>
        <v>89.5</v>
      </c>
      <c r="P315" s="44">
        <f t="shared" si="354"/>
        <v>0</v>
      </c>
      <c r="Q315" s="44">
        <f t="shared" si="355"/>
        <v>1143.095</v>
      </c>
      <c r="R315" s="41">
        <f t="shared" si="356"/>
        <v>0</v>
      </c>
      <c r="S315" s="41">
        <f t="shared" si="357"/>
        <v>259.64</v>
      </c>
      <c r="T315" s="44">
        <f t="shared" si="358"/>
        <v>113.3</v>
      </c>
      <c r="U315" s="41">
        <f t="shared" si="359"/>
        <v>9.74</v>
      </c>
      <c r="V315" s="44">
        <f t="shared" si="360"/>
        <v>89.5</v>
      </c>
      <c r="W315" s="44">
        <f t="shared" si="361"/>
        <v>0</v>
      </c>
      <c r="X315" s="41">
        <f t="shared" si="362"/>
        <v>472.18</v>
      </c>
      <c r="Y315" s="41">
        <f t="shared" si="363"/>
        <v>1615.275</v>
      </c>
      <c r="Z315" s="41"/>
      <c r="AA315" s="12" t="s">
        <v>18</v>
      </c>
      <c r="AB315" s="11">
        <f t="shared" ref="AB315:AH315" si="423">K315+R315</f>
        <v>58.4172</v>
      </c>
      <c r="AC315" s="11">
        <f t="shared" si="423"/>
        <v>778.92</v>
      </c>
      <c r="AD315" s="11">
        <f t="shared" si="423"/>
        <v>566.48</v>
      </c>
      <c r="AE315" s="11">
        <f t="shared" si="423"/>
        <v>32.4578</v>
      </c>
      <c r="AF315" s="11">
        <f t="shared" si="423"/>
        <v>179</v>
      </c>
      <c r="AG315" s="11">
        <f t="shared" si="423"/>
        <v>0</v>
      </c>
      <c r="AH315" s="11">
        <f t="shared" si="423"/>
        <v>1615.275</v>
      </c>
      <c r="AI315" s="12" t="s">
        <v>1138</v>
      </c>
    </row>
    <row r="316" s="9" customFormat="1" ht="16" customHeight="1" spans="1:35">
      <c r="A316" s="40">
        <f t="shared" si="348"/>
        <v>313</v>
      </c>
      <c r="B316" s="41" t="s">
        <v>184</v>
      </c>
      <c r="C316" s="86" t="s">
        <v>938</v>
      </c>
      <c r="D316" s="87" t="s">
        <v>939</v>
      </c>
      <c r="E316" s="82">
        <v>3245.4</v>
      </c>
      <c r="F316" s="82">
        <v>3245.5</v>
      </c>
      <c r="G316" s="185">
        <v>5664.75</v>
      </c>
      <c r="H316" s="82">
        <v>3245.4</v>
      </c>
      <c r="I316" s="44">
        <v>3180</v>
      </c>
      <c r="J316" s="68"/>
      <c r="K316" s="52">
        <f t="shared" si="349"/>
        <v>58.4172</v>
      </c>
      <c r="L316" s="53">
        <f t="shared" si="350"/>
        <v>519.28</v>
      </c>
      <c r="M316" s="44">
        <f t="shared" si="351"/>
        <v>453.18</v>
      </c>
      <c r="N316" s="41">
        <f t="shared" si="352"/>
        <v>22.7178</v>
      </c>
      <c r="O316" s="44">
        <f t="shared" si="353"/>
        <v>159</v>
      </c>
      <c r="P316" s="44">
        <f t="shared" si="354"/>
        <v>0</v>
      </c>
      <c r="Q316" s="44">
        <f t="shared" si="355"/>
        <v>1212.595</v>
      </c>
      <c r="R316" s="41">
        <f t="shared" si="356"/>
        <v>0</v>
      </c>
      <c r="S316" s="41">
        <f t="shared" si="357"/>
        <v>259.64</v>
      </c>
      <c r="T316" s="44">
        <f t="shared" si="358"/>
        <v>113.3</v>
      </c>
      <c r="U316" s="41">
        <f t="shared" si="359"/>
        <v>9.74</v>
      </c>
      <c r="V316" s="44">
        <f t="shared" si="360"/>
        <v>159</v>
      </c>
      <c r="W316" s="44">
        <f t="shared" si="361"/>
        <v>0</v>
      </c>
      <c r="X316" s="41">
        <f t="shared" si="362"/>
        <v>541.68</v>
      </c>
      <c r="Y316" s="41">
        <f t="shared" si="363"/>
        <v>1754.275</v>
      </c>
      <c r="Z316" s="41"/>
      <c r="AA316" s="12" t="s">
        <v>11</v>
      </c>
      <c r="AB316" s="11">
        <f t="shared" ref="AB316:AH316" si="424">K316+R316</f>
        <v>58.4172</v>
      </c>
      <c r="AC316" s="11">
        <f t="shared" si="424"/>
        <v>778.92</v>
      </c>
      <c r="AD316" s="11">
        <f t="shared" si="424"/>
        <v>566.48</v>
      </c>
      <c r="AE316" s="11">
        <f t="shared" si="424"/>
        <v>32.4578</v>
      </c>
      <c r="AF316" s="11">
        <f t="shared" si="424"/>
        <v>318</v>
      </c>
      <c r="AG316" s="11">
        <f t="shared" si="424"/>
        <v>0</v>
      </c>
      <c r="AH316" s="11">
        <f t="shared" si="424"/>
        <v>1754.275</v>
      </c>
      <c r="AI316" s="12" t="s">
        <v>1134</v>
      </c>
    </row>
    <row r="317" s="9" customFormat="1" ht="16" customHeight="1" spans="1:35">
      <c r="A317" s="40">
        <f t="shared" si="348"/>
        <v>314</v>
      </c>
      <c r="B317" s="41" t="s">
        <v>1336</v>
      </c>
      <c r="C317" s="47" t="s">
        <v>934</v>
      </c>
      <c r="D317" s="343" t="s">
        <v>935</v>
      </c>
      <c r="E317" s="82">
        <v>3245.4</v>
      </c>
      <c r="F317" s="82">
        <v>3245.5</v>
      </c>
      <c r="G317" s="185">
        <v>5664.75</v>
      </c>
      <c r="H317" s="82">
        <v>3245.4</v>
      </c>
      <c r="I317" s="44">
        <v>0</v>
      </c>
      <c r="J317" s="82"/>
      <c r="K317" s="52">
        <f t="shared" si="349"/>
        <v>58.4172</v>
      </c>
      <c r="L317" s="53">
        <f t="shared" si="350"/>
        <v>519.28</v>
      </c>
      <c r="M317" s="44">
        <f t="shared" si="351"/>
        <v>453.18</v>
      </c>
      <c r="N317" s="41">
        <f t="shared" si="352"/>
        <v>22.7178</v>
      </c>
      <c r="O317" s="44">
        <f t="shared" si="353"/>
        <v>0</v>
      </c>
      <c r="P317" s="44">
        <f t="shared" si="354"/>
        <v>0</v>
      </c>
      <c r="Q317" s="44">
        <f t="shared" si="355"/>
        <v>1053.595</v>
      </c>
      <c r="R317" s="41">
        <f t="shared" si="356"/>
        <v>0</v>
      </c>
      <c r="S317" s="41">
        <f t="shared" si="357"/>
        <v>259.64</v>
      </c>
      <c r="T317" s="44">
        <f t="shared" si="358"/>
        <v>113.3</v>
      </c>
      <c r="U317" s="41">
        <f t="shared" si="359"/>
        <v>9.74</v>
      </c>
      <c r="V317" s="44">
        <f t="shared" si="360"/>
        <v>0</v>
      </c>
      <c r="W317" s="44">
        <f t="shared" si="361"/>
        <v>0</v>
      </c>
      <c r="X317" s="41">
        <f t="shared" si="362"/>
        <v>382.68</v>
      </c>
      <c r="Y317" s="41">
        <f t="shared" si="363"/>
        <v>1436.275</v>
      </c>
      <c r="Z317" s="41"/>
      <c r="AA317" s="12" t="s">
        <v>50</v>
      </c>
      <c r="AB317" s="11">
        <f t="shared" ref="AB317:AH317" si="425">K317+R317</f>
        <v>58.4172</v>
      </c>
      <c r="AC317" s="11">
        <f t="shared" si="425"/>
        <v>778.92</v>
      </c>
      <c r="AD317" s="11">
        <f t="shared" si="425"/>
        <v>566.48</v>
      </c>
      <c r="AE317" s="11">
        <f t="shared" si="425"/>
        <v>32.4578</v>
      </c>
      <c r="AF317" s="11">
        <f t="shared" si="425"/>
        <v>0</v>
      </c>
      <c r="AG317" s="11">
        <f t="shared" si="425"/>
        <v>0</v>
      </c>
      <c r="AH317" s="11">
        <f t="shared" si="425"/>
        <v>1436.275</v>
      </c>
      <c r="AI317" s="12" t="s">
        <v>1138</v>
      </c>
    </row>
    <row r="318" s="9" customFormat="1" ht="16" customHeight="1" spans="1:35">
      <c r="A318" s="40">
        <f t="shared" si="348"/>
        <v>315</v>
      </c>
      <c r="B318" s="41" t="s">
        <v>1334</v>
      </c>
      <c r="C318" s="64" t="s">
        <v>940</v>
      </c>
      <c r="D318" s="45" t="s">
        <v>941</v>
      </c>
      <c r="E318" s="82">
        <v>3245.4</v>
      </c>
      <c r="F318" s="82">
        <v>3245.5</v>
      </c>
      <c r="G318" s="185">
        <v>5664.75</v>
      </c>
      <c r="H318" s="82">
        <v>3245.4</v>
      </c>
      <c r="I318" s="44">
        <v>3180</v>
      </c>
      <c r="J318" s="68"/>
      <c r="K318" s="52">
        <f t="shared" si="349"/>
        <v>58.4172</v>
      </c>
      <c r="L318" s="53">
        <f t="shared" si="350"/>
        <v>519.28</v>
      </c>
      <c r="M318" s="44">
        <f t="shared" si="351"/>
        <v>453.18</v>
      </c>
      <c r="N318" s="41">
        <f t="shared" si="352"/>
        <v>22.7178</v>
      </c>
      <c r="O318" s="44">
        <f t="shared" si="353"/>
        <v>159</v>
      </c>
      <c r="P318" s="44">
        <f t="shared" si="354"/>
        <v>0</v>
      </c>
      <c r="Q318" s="44">
        <f t="shared" si="355"/>
        <v>1212.595</v>
      </c>
      <c r="R318" s="41">
        <f t="shared" si="356"/>
        <v>0</v>
      </c>
      <c r="S318" s="41">
        <f t="shared" si="357"/>
        <v>259.64</v>
      </c>
      <c r="T318" s="44">
        <f t="shared" si="358"/>
        <v>113.3</v>
      </c>
      <c r="U318" s="41">
        <f t="shared" si="359"/>
        <v>9.74</v>
      </c>
      <c r="V318" s="44">
        <f t="shared" si="360"/>
        <v>159</v>
      </c>
      <c r="W318" s="44">
        <f t="shared" si="361"/>
        <v>0</v>
      </c>
      <c r="X318" s="41">
        <f t="shared" si="362"/>
        <v>541.68</v>
      </c>
      <c r="Y318" s="41">
        <f t="shared" si="363"/>
        <v>1754.275</v>
      </c>
      <c r="Z318" s="41"/>
      <c r="AA318" s="12" t="s">
        <v>35</v>
      </c>
      <c r="AB318" s="11">
        <f t="shared" ref="AB318:AH318" si="426">K318+R318</f>
        <v>58.4172</v>
      </c>
      <c r="AC318" s="11">
        <f t="shared" si="426"/>
        <v>778.92</v>
      </c>
      <c r="AD318" s="11">
        <f t="shared" si="426"/>
        <v>566.48</v>
      </c>
      <c r="AE318" s="11">
        <f t="shared" si="426"/>
        <v>32.4578</v>
      </c>
      <c r="AF318" s="11">
        <f t="shared" si="426"/>
        <v>318</v>
      </c>
      <c r="AG318" s="11">
        <f t="shared" si="426"/>
        <v>0</v>
      </c>
      <c r="AH318" s="11">
        <f t="shared" si="426"/>
        <v>1754.275</v>
      </c>
      <c r="AI318" s="12" t="s">
        <v>1139</v>
      </c>
    </row>
    <row r="319" s="9" customFormat="1" ht="16" customHeight="1" spans="1:35">
      <c r="A319" s="40">
        <f t="shared" si="348"/>
        <v>316</v>
      </c>
      <c r="B319" s="41" t="s">
        <v>1336</v>
      </c>
      <c r="C319" s="47" t="s">
        <v>943</v>
      </c>
      <c r="D319" s="342" t="s">
        <v>944</v>
      </c>
      <c r="E319" s="82">
        <v>3245.4</v>
      </c>
      <c r="F319" s="82">
        <v>3245.5</v>
      </c>
      <c r="G319" s="185">
        <v>5664.75</v>
      </c>
      <c r="H319" s="82">
        <v>3245.4</v>
      </c>
      <c r="I319" s="44">
        <v>0</v>
      </c>
      <c r="J319" s="68"/>
      <c r="K319" s="52">
        <f t="shared" si="349"/>
        <v>58.4172</v>
      </c>
      <c r="L319" s="53">
        <f t="shared" si="350"/>
        <v>519.28</v>
      </c>
      <c r="M319" s="44">
        <f t="shared" si="351"/>
        <v>453.18</v>
      </c>
      <c r="N319" s="41">
        <f t="shared" si="352"/>
        <v>22.7178</v>
      </c>
      <c r="O319" s="44">
        <f t="shared" si="353"/>
        <v>0</v>
      </c>
      <c r="P319" s="44">
        <f t="shared" si="354"/>
        <v>0</v>
      </c>
      <c r="Q319" s="44">
        <f t="shared" si="355"/>
        <v>1053.595</v>
      </c>
      <c r="R319" s="41">
        <f t="shared" si="356"/>
        <v>0</v>
      </c>
      <c r="S319" s="41">
        <f t="shared" si="357"/>
        <v>259.64</v>
      </c>
      <c r="T319" s="44">
        <f t="shared" si="358"/>
        <v>113.3</v>
      </c>
      <c r="U319" s="41">
        <f t="shared" si="359"/>
        <v>9.74</v>
      </c>
      <c r="V319" s="44">
        <f t="shared" si="360"/>
        <v>0</v>
      </c>
      <c r="W319" s="44">
        <f t="shared" si="361"/>
        <v>0</v>
      </c>
      <c r="X319" s="41">
        <f t="shared" si="362"/>
        <v>382.68</v>
      </c>
      <c r="Y319" s="41">
        <f t="shared" si="363"/>
        <v>1436.275</v>
      </c>
      <c r="Z319" s="41"/>
      <c r="AA319" s="12" t="s">
        <v>21</v>
      </c>
      <c r="AB319" s="11">
        <f t="shared" ref="AB319:AH319" si="427">K319+R319</f>
        <v>58.4172</v>
      </c>
      <c r="AC319" s="11">
        <f t="shared" si="427"/>
        <v>778.92</v>
      </c>
      <c r="AD319" s="11">
        <f t="shared" si="427"/>
        <v>566.48</v>
      </c>
      <c r="AE319" s="11">
        <f t="shared" si="427"/>
        <v>32.4578</v>
      </c>
      <c r="AF319" s="11">
        <f t="shared" si="427"/>
        <v>0</v>
      </c>
      <c r="AG319" s="11">
        <f t="shared" si="427"/>
        <v>0</v>
      </c>
      <c r="AH319" s="11">
        <f t="shared" si="427"/>
        <v>1436.275</v>
      </c>
      <c r="AI319" s="12" t="s">
        <v>1138</v>
      </c>
    </row>
    <row r="320" s="9" customFormat="1" ht="16" customHeight="1" spans="1:35">
      <c r="A320" s="40">
        <f t="shared" ref="A320:A350" si="428">ROW()-3</f>
        <v>317</v>
      </c>
      <c r="B320" s="41" t="s">
        <v>167</v>
      </c>
      <c r="C320" s="47" t="s">
        <v>945</v>
      </c>
      <c r="D320" s="342" t="s">
        <v>946</v>
      </c>
      <c r="E320" s="82">
        <v>3245.4</v>
      </c>
      <c r="F320" s="82">
        <v>3245.5</v>
      </c>
      <c r="G320" s="185">
        <v>5664.75</v>
      </c>
      <c r="H320" s="82">
        <v>3245.4</v>
      </c>
      <c r="I320" s="44">
        <v>3180</v>
      </c>
      <c r="J320" s="68"/>
      <c r="K320" s="52">
        <f t="shared" ref="K320:K350" si="429">E320*0.018</f>
        <v>58.4172</v>
      </c>
      <c r="L320" s="53">
        <f t="shared" ref="L320:L350" si="430">F320*0.16</f>
        <v>519.28</v>
      </c>
      <c r="M320" s="44">
        <f t="shared" ref="M320:M350" si="431">ROUND(G320*0.08,2)</f>
        <v>453.18</v>
      </c>
      <c r="N320" s="41">
        <f t="shared" ref="N320:N350" si="432">H320*0.007</f>
        <v>22.7178</v>
      </c>
      <c r="O320" s="44">
        <f t="shared" ref="O320:O350" si="433">I320*5%</f>
        <v>159</v>
      </c>
      <c r="P320" s="44">
        <f t="shared" ref="P320:P350" si="434">J320*50%</f>
        <v>0</v>
      </c>
      <c r="Q320" s="44">
        <f t="shared" ref="Q320:Q350" si="435">SUM(K320:P320)</f>
        <v>1212.595</v>
      </c>
      <c r="R320" s="41">
        <f t="shared" ref="R320:R350" si="436">E320*0</f>
        <v>0</v>
      </c>
      <c r="S320" s="41">
        <f t="shared" ref="S320:S350" si="437">ROUND(F320*0.08,2)</f>
        <v>259.64</v>
      </c>
      <c r="T320" s="44">
        <f t="shared" ref="T320:T350" si="438">ROUND(G320*0.02,2)</f>
        <v>113.3</v>
      </c>
      <c r="U320" s="41">
        <f t="shared" ref="U320:U350" si="439">ROUND(H320*0.003,2)</f>
        <v>9.74</v>
      </c>
      <c r="V320" s="44">
        <f t="shared" ref="V320:V350" si="440">I320*5%</f>
        <v>159</v>
      </c>
      <c r="W320" s="44">
        <f t="shared" ref="W320:W350" si="441">J320*50%</f>
        <v>0</v>
      </c>
      <c r="X320" s="41">
        <f t="shared" ref="X320:X350" si="442">SUM(R320:W320)</f>
        <v>541.68</v>
      </c>
      <c r="Y320" s="41">
        <f t="shared" ref="Y320:Y350" si="443">Q320+X320</f>
        <v>1754.275</v>
      </c>
      <c r="Z320" s="41"/>
      <c r="AA320" s="12" t="s">
        <v>12</v>
      </c>
      <c r="AB320" s="11">
        <f t="shared" ref="AB320:AH320" si="444">K320+R320</f>
        <v>58.4172</v>
      </c>
      <c r="AC320" s="11">
        <f t="shared" si="444"/>
        <v>778.92</v>
      </c>
      <c r="AD320" s="11">
        <f t="shared" si="444"/>
        <v>566.48</v>
      </c>
      <c r="AE320" s="11">
        <f t="shared" si="444"/>
        <v>32.4578</v>
      </c>
      <c r="AF320" s="11">
        <f t="shared" si="444"/>
        <v>318</v>
      </c>
      <c r="AG320" s="11">
        <f t="shared" si="444"/>
        <v>0</v>
      </c>
      <c r="AH320" s="11">
        <f t="shared" si="444"/>
        <v>1754.275</v>
      </c>
      <c r="AI320" s="12" t="s">
        <v>1134</v>
      </c>
    </row>
    <row r="321" s="9" customFormat="1" ht="16" customHeight="1" spans="1:35">
      <c r="A321" s="40">
        <f t="shared" si="428"/>
        <v>318</v>
      </c>
      <c r="B321" s="41" t="s">
        <v>1306</v>
      </c>
      <c r="C321" s="47" t="s">
        <v>949</v>
      </c>
      <c r="D321" s="45" t="s">
        <v>950</v>
      </c>
      <c r="E321" s="82">
        <v>3245.4</v>
      </c>
      <c r="F321" s="82">
        <v>3245.5</v>
      </c>
      <c r="G321" s="185">
        <v>5664.75</v>
      </c>
      <c r="H321" s="82">
        <v>3245.4</v>
      </c>
      <c r="I321" s="44">
        <v>1790</v>
      </c>
      <c r="J321" s="68"/>
      <c r="K321" s="52">
        <f t="shared" si="429"/>
        <v>58.4172</v>
      </c>
      <c r="L321" s="53">
        <f t="shared" si="430"/>
        <v>519.28</v>
      </c>
      <c r="M321" s="44">
        <f t="shared" si="431"/>
        <v>453.18</v>
      </c>
      <c r="N321" s="41">
        <f t="shared" si="432"/>
        <v>22.7178</v>
      </c>
      <c r="O321" s="44">
        <f t="shared" si="433"/>
        <v>89.5</v>
      </c>
      <c r="P321" s="44">
        <f t="shared" si="434"/>
        <v>0</v>
      </c>
      <c r="Q321" s="44">
        <f t="shared" si="435"/>
        <v>1143.095</v>
      </c>
      <c r="R321" s="41">
        <f t="shared" si="436"/>
        <v>0</v>
      </c>
      <c r="S321" s="41">
        <f t="shared" si="437"/>
        <v>259.64</v>
      </c>
      <c r="T321" s="44">
        <f t="shared" si="438"/>
        <v>113.3</v>
      </c>
      <c r="U321" s="41">
        <f t="shared" si="439"/>
        <v>9.74</v>
      </c>
      <c r="V321" s="44">
        <f t="shared" si="440"/>
        <v>89.5</v>
      </c>
      <c r="W321" s="44">
        <f t="shared" si="441"/>
        <v>0</v>
      </c>
      <c r="X321" s="41">
        <f t="shared" si="442"/>
        <v>472.18</v>
      </c>
      <c r="Y321" s="41">
        <f t="shared" si="443"/>
        <v>1615.275</v>
      </c>
      <c r="Z321" s="41"/>
      <c r="AA321" s="12" t="s">
        <v>24</v>
      </c>
      <c r="AB321" s="11">
        <f t="shared" ref="AB321:AH321" si="445">K321+R321</f>
        <v>58.4172</v>
      </c>
      <c r="AC321" s="11">
        <f t="shared" si="445"/>
        <v>778.92</v>
      </c>
      <c r="AD321" s="11">
        <f t="shared" si="445"/>
        <v>566.48</v>
      </c>
      <c r="AE321" s="11">
        <f t="shared" si="445"/>
        <v>32.4578</v>
      </c>
      <c r="AF321" s="11">
        <f t="shared" si="445"/>
        <v>179</v>
      </c>
      <c r="AG321" s="11">
        <f t="shared" si="445"/>
        <v>0</v>
      </c>
      <c r="AH321" s="11">
        <f t="shared" si="445"/>
        <v>1615.275</v>
      </c>
      <c r="AI321" s="12" t="s">
        <v>1138</v>
      </c>
    </row>
    <row r="322" s="9" customFormat="1" ht="16" customHeight="1" spans="1:35">
      <c r="A322" s="40">
        <f t="shared" si="428"/>
        <v>319</v>
      </c>
      <c r="B322" s="41" t="s">
        <v>1338</v>
      </c>
      <c r="C322" s="47" t="s">
        <v>951</v>
      </c>
      <c r="D322" s="45" t="s">
        <v>952</v>
      </c>
      <c r="E322" s="82">
        <v>3245.4</v>
      </c>
      <c r="F322" s="82">
        <v>3245.5</v>
      </c>
      <c r="G322" s="185">
        <v>5664.75</v>
      </c>
      <c r="H322" s="82">
        <v>3245.4</v>
      </c>
      <c r="I322" s="44">
        <v>1790</v>
      </c>
      <c r="J322" s="68"/>
      <c r="K322" s="52">
        <f t="shared" si="429"/>
        <v>58.4172</v>
      </c>
      <c r="L322" s="53">
        <f t="shared" si="430"/>
        <v>519.28</v>
      </c>
      <c r="M322" s="44">
        <f t="shared" si="431"/>
        <v>453.18</v>
      </c>
      <c r="N322" s="41">
        <f t="shared" si="432"/>
        <v>22.7178</v>
      </c>
      <c r="O322" s="44">
        <f t="shared" si="433"/>
        <v>89.5</v>
      </c>
      <c r="P322" s="44">
        <f t="shared" si="434"/>
        <v>0</v>
      </c>
      <c r="Q322" s="44">
        <f t="shared" si="435"/>
        <v>1143.095</v>
      </c>
      <c r="R322" s="41">
        <f t="shared" si="436"/>
        <v>0</v>
      </c>
      <c r="S322" s="41">
        <f t="shared" si="437"/>
        <v>259.64</v>
      </c>
      <c r="T322" s="44">
        <f t="shared" si="438"/>
        <v>113.3</v>
      </c>
      <c r="U322" s="41">
        <f t="shared" si="439"/>
        <v>9.74</v>
      </c>
      <c r="V322" s="44">
        <f t="shared" si="440"/>
        <v>89.5</v>
      </c>
      <c r="W322" s="44">
        <f t="shared" si="441"/>
        <v>0</v>
      </c>
      <c r="X322" s="41">
        <f t="shared" si="442"/>
        <v>472.18</v>
      </c>
      <c r="Y322" s="41">
        <f t="shared" si="443"/>
        <v>1615.275</v>
      </c>
      <c r="Z322" s="41"/>
      <c r="AA322" s="12" t="s">
        <v>20</v>
      </c>
      <c r="AB322" s="11">
        <f t="shared" ref="AB322:AH322" si="446">K322+R322</f>
        <v>58.4172</v>
      </c>
      <c r="AC322" s="11">
        <f t="shared" si="446"/>
        <v>778.92</v>
      </c>
      <c r="AD322" s="11">
        <f t="shared" si="446"/>
        <v>566.48</v>
      </c>
      <c r="AE322" s="11">
        <f t="shared" si="446"/>
        <v>32.4578</v>
      </c>
      <c r="AF322" s="11">
        <f t="shared" si="446"/>
        <v>179</v>
      </c>
      <c r="AG322" s="11">
        <f t="shared" si="446"/>
        <v>0</v>
      </c>
      <c r="AH322" s="11">
        <f t="shared" si="446"/>
        <v>1615.275</v>
      </c>
      <c r="AI322" s="12" t="s">
        <v>1138</v>
      </c>
    </row>
    <row r="323" s="9" customFormat="1" ht="16" customHeight="1" spans="1:35">
      <c r="A323" s="40">
        <f t="shared" si="428"/>
        <v>320</v>
      </c>
      <c r="B323" s="41" t="s">
        <v>1338</v>
      </c>
      <c r="C323" s="47" t="s">
        <v>953</v>
      </c>
      <c r="D323" s="342" t="s">
        <v>954</v>
      </c>
      <c r="E323" s="82">
        <v>3245.4</v>
      </c>
      <c r="F323" s="82">
        <v>3245.5</v>
      </c>
      <c r="G323" s="185">
        <v>5664.75</v>
      </c>
      <c r="H323" s="82">
        <v>3245.4</v>
      </c>
      <c r="I323" s="44">
        <v>1790</v>
      </c>
      <c r="J323" s="68"/>
      <c r="K323" s="52">
        <f t="shared" si="429"/>
        <v>58.4172</v>
      </c>
      <c r="L323" s="53">
        <f t="shared" si="430"/>
        <v>519.28</v>
      </c>
      <c r="M323" s="44">
        <f t="shared" si="431"/>
        <v>453.18</v>
      </c>
      <c r="N323" s="41">
        <f t="shared" si="432"/>
        <v>22.7178</v>
      </c>
      <c r="O323" s="44">
        <f t="shared" si="433"/>
        <v>89.5</v>
      </c>
      <c r="P323" s="44">
        <f t="shared" si="434"/>
        <v>0</v>
      </c>
      <c r="Q323" s="44">
        <f t="shared" si="435"/>
        <v>1143.095</v>
      </c>
      <c r="R323" s="41">
        <f t="shared" si="436"/>
        <v>0</v>
      </c>
      <c r="S323" s="41">
        <f t="shared" si="437"/>
        <v>259.64</v>
      </c>
      <c r="T323" s="44">
        <f t="shared" si="438"/>
        <v>113.3</v>
      </c>
      <c r="U323" s="41">
        <f t="shared" si="439"/>
        <v>9.74</v>
      </c>
      <c r="V323" s="44">
        <f t="shared" si="440"/>
        <v>89.5</v>
      </c>
      <c r="W323" s="44">
        <f t="shared" si="441"/>
        <v>0</v>
      </c>
      <c r="X323" s="41">
        <f t="shared" si="442"/>
        <v>472.18</v>
      </c>
      <c r="Y323" s="41">
        <f t="shared" si="443"/>
        <v>1615.275</v>
      </c>
      <c r="Z323" s="41"/>
      <c r="AA323" s="12" t="s">
        <v>20</v>
      </c>
      <c r="AB323" s="11">
        <f t="shared" ref="AB323:AH323" si="447">K323+R323</f>
        <v>58.4172</v>
      </c>
      <c r="AC323" s="11">
        <f t="shared" si="447"/>
        <v>778.92</v>
      </c>
      <c r="AD323" s="11">
        <f t="shared" si="447"/>
        <v>566.48</v>
      </c>
      <c r="AE323" s="11">
        <f t="shared" si="447"/>
        <v>32.4578</v>
      </c>
      <c r="AF323" s="11">
        <f t="shared" si="447"/>
        <v>179</v>
      </c>
      <c r="AG323" s="11">
        <f t="shared" si="447"/>
        <v>0</v>
      </c>
      <c r="AH323" s="11">
        <f t="shared" si="447"/>
        <v>1615.275</v>
      </c>
      <c r="AI323" s="12" t="s">
        <v>1138</v>
      </c>
    </row>
    <row r="324" s="9" customFormat="1" ht="16" customHeight="1" spans="1:35">
      <c r="A324" s="40">
        <f t="shared" si="428"/>
        <v>321</v>
      </c>
      <c r="B324" s="41" t="s">
        <v>1306</v>
      </c>
      <c r="C324" s="47" t="s">
        <v>957</v>
      </c>
      <c r="D324" s="342" t="s">
        <v>958</v>
      </c>
      <c r="E324" s="82">
        <v>3245.4</v>
      </c>
      <c r="F324" s="82">
        <v>3245.5</v>
      </c>
      <c r="G324" s="185">
        <v>5664.75</v>
      </c>
      <c r="H324" s="82">
        <v>3245.4</v>
      </c>
      <c r="I324" s="44">
        <v>0</v>
      </c>
      <c r="J324" s="68"/>
      <c r="K324" s="52">
        <f t="shared" si="429"/>
        <v>58.4172</v>
      </c>
      <c r="L324" s="53">
        <f t="shared" si="430"/>
        <v>519.28</v>
      </c>
      <c r="M324" s="44">
        <f t="shared" si="431"/>
        <v>453.18</v>
      </c>
      <c r="N324" s="41">
        <f t="shared" si="432"/>
        <v>22.7178</v>
      </c>
      <c r="O324" s="44">
        <f t="shared" si="433"/>
        <v>0</v>
      </c>
      <c r="P324" s="44">
        <f t="shared" si="434"/>
        <v>0</v>
      </c>
      <c r="Q324" s="44">
        <f t="shared" si="435"/>
        <v>1053.595</v>
      </c>
      <c r="R324" s="41">
        <f t="shared" si="436"/>
        <v>0</v>
      </c>
      <c r="S324" s="41">
        <f t="shared" si="437"/>
        <v>259.64</v>
      </c>
      <c r="T324" s="44">
        <f t="shared" si="438"/>
        <v>113.3</v>
      </c>
      <c r="U324" s="41">
        <f t="shared" si="439"/>
        <v>9.74</v>
      </c>
      <c r="V324" s="44">
        <f t="shared" si="440"/>
        <v>0</v>
      </c>
      <c r="W324" s="44">
        <f t="shared" si="441"/>
        <v>0</v>
      </c>
      <c r="X324" s="41">
        <f t="shared" si="442"/>
        <v>382.68</v>
      </c>
      <c r="Y324" s="41">
        <f t="shared" si="443"/>
        <v>1436.275</v>
      </c>
      <c r="Z324" s="41"/>
      <c r="AA324" s="12" t="s">
        <v>24</v>
      </c>
      <c r="AB324" s="11">
        <f t="shared" ref="AB324:AH324" si="448">K324+R324</f>
        <v>58.4172</v>
      </c>
      <c r="AC324" s="11">
        <f t="shared" si="448"/>
        <v>778.92</v>
      </c>
      <c r="AD324" s="11">
        <f t="shared" si="448"/>
        <v>566.48</v>
      </c>
      <c r="AE324" s="11">
        <f t="shared" si="448"/>
        <v>32.4578</v>
      </c>
      <c r="AF324" s="11">
        <f t="shared" si="448"/>
        <v>0</v>
      </c>
      <c r="AG324" s="11">
        <f t="shared" si="448"/>
        <v>0</v>
      </c>
      <c r="AH324" s="11">
        <f t="shared" si="448"/>
        <v>1436.275</v>
      </c>
      <c r="AI324" s="12" t="s">
        <v>1138</v>
      </c>
    </row>
    <row r="325" s="9" customFormat="1" ht="16" customHeight="1" spans="1:35">
      <c r="A325" s="40">
        <f t="shared" si="428"/>
        <v>322</v>
      </c>
      <c r="B325" s="41" t="s">
        <v>167</v>
      </c>
      <c r="C325" s="47" t="s">
        <v>959</v>
      </c>
      <c r="D325" s="45" t="s">
        <v>960</v>
      </c>
      <c r="E325" s="82">
        <v>3245.4</v>
      </c>
      <c r="F325" s="82">
        <v>3245.5</v>
      </c>
      <c r="G325" s="185">
        <v>5664.75</v>
      </c>
      <c r="H325" s="82">
        <v>3245.4</v>
      </c>
      <c r="I325" s="44">
        <v>3180</v>
      </c>
      <c r="J325" s="68"/>
      <c r="K325" s="52">
        <f t="shared" si="429"/>
        <v>58.4172</v>
      </c>
      <c r="L325" s="53">
        <f t="shared" si="430"/>
        <v>519.28</v>
      </c>
      <c r="M325" s="44">
        <f t="shared" si="431"/>
        <v>453.18</v>
      </c>
      <c r="N325" s="41">
        <f t="shared" si="432"/>
        <v>22.7178</v>
      </c>
      <c r="O325" s="44">
        <f t="shared" si="433"/>
        <v>159</v>
      </c>
      <c r="P325" s="44">
        <f t="shared" si="434"/>
        <v>0</v>
      </c>
      <c r="Q325" s="44">
        <f t="shared" si="435"/>
        <v>1212.595</v>
      </c>
      <c r="R325" s="41">
        <f t="shared" si="436"/>
        <v>0</v>
      </c>
      <c r="S325" s="41">
        <f t="shared" si="437"/>
        <v>259.64</v>
      </c>
      <c r="T325" s="44">
        <f t="shared" si="438"/>
        <v>113.3</v>
      </c>
      <c r="U325" s="41">
        <f t="shared" si="439"/>
        <v>9.74</v>
      </c>
      <c r="V325" s="44">
        <f t="shared" si="440"/>
        <v>159</v>
      </c>
      <c r="W325" s="44">
        <f t="shared" si="441"/>
        <v>0</v>
      </c>
      <c r="X325" s="41">
        <f t="shared" si="442"/>
        <v>541.68</v>
      </c>
      <c r="Y325" s="41">
        <f t="shared" si="443"/>
        <v>1754.275</v>
      </c>
      <c r="Z325" s="41"/>
      <c r="AA325" s="12" t="s">
        <v>12</v>
      </c>
      <c r="AB325" s="11">
        <f t="shared" ref="AB325:AH325" si="449">K325+R325</f>
        <v>58.4172</v>
      </c>
      <c r="AC325" s="11">
        <f t="shared" si="449"/>
        <v>778.92</v>
      </c>
      <c r="AD325" s="11">
        <f t="shared" si="449"/>
        <v>566.48</v>
      </c>
      <c r="AE325" s="11">
        <f t="shared" si="449"/>
        <v>32.4578</v>
      </c>
      <c r="AF325" s="11">
        <f t="shared" si="449"/>
        <v>318</v>
      </c>
      <c r="AG325" s="11">
        <f t="shared" si="449"/>
        <v>0</v>
      </c>
      <c r="AH325" s="11">
        <f t="shared" si="449"/>
        <v>1754.275</v>
      </c>
      <c r="AI325" s="12" t="s">
        <v>1134</v>
      </c>
    </row>
    <row r="326" s="9" customFormat="1" ht="16" customHeight="1" spans="1:35">
      <c r="A326" s="40">
        <f t="shared" si="428"/>
        <v>323</v>
      </c>
      <c r="B326" s="41" t="s">
        <v>167</v>
      </c>
      <c r="C326" s="47" t="s">
        <v>961</v>
      </c>
      <c r="D326" s="45" t="s">
        <v>962</v>
      </c>
      <c r="E326" s="82">
        <v>3245.4</v>
      </c>
      <c r="F326" s="82">
        <v>3245.5</v>
      </c>
      <c r="G326" s="185">
        <v>5664.75</v>
      </c>
      <c r="H326" s="82">
        <v>3245.4</v>
      </c>
      <c r="I326" s="44">
        <v>3180</v>
      </c>
      <c r="J326" s="68"/>
      <c r="K326" s="52">
        <f t="shared" si="429"/>
        <v>58.4172</v>
      </c>
      <c r="L326" s="53">
        <f t="shared" si="430"/>
        <v>519.28</v>
      </c>
      <c r="M326" s="44">
        <f t="shared" si="431"/>
        <v>453.18</v>
      </c>
      <c r="N326" s="41">
        <f t="shared" si="432"/>
        <v>22.7178</v>
      </c>
      <c r="O326" s="44">
        <f t="shared" si="433"/>
        <v>159</v>
      </c>
      <c r="P326" s="44">
        <f t="shared" si="434"/>
        <v>0</v>
      </c>
      <c r="Q326" s="44">
        <f t="shared" si="435"/>
        <v>1212.595</v>
      </c>
      <c r="R326" s="41">
        <f t="shared" si="436"/>
        <v>0</v>
      </c>
      <c r="S326" s="41">
        <f t="shared" si="437"/>
        <v>259.64</v>
      </c>
      <c r="T326" s="44">
        <f t="shared" si="438"/>
        <v>113.3</v>
      </c>
      <c r="U326" s="41">
        <f t="shared" si="439"/>
        <v>9.74</v>
      </c>
      <c r="V326" s="44">
        <f t="shared" si="440"/>
        <v>159</v>
      </c>
      <c r="W326" s="44">
        <f t="shared" si="441"/>
        <v>0</v>
      </c>
      <c r="X326" s="41">
        <f t="shared" si="442"/>
        <v>541.68</v>
      </c>
      <c r="Y326" s="41">
        <f t="shared" si="443"/>
        <v>1754.275</v>
      </c>
      <c r="Z326" s="41"/>
      <c r="AA326" s="12" t="s">
        <v>12</v>
      </c>
      <c r="AB326" s="11">
        <f t="shared" ref="AB326:AH326" si="450">K326+R326</f>
        <v>58.4172</v>
      </c>
      <c r="AC326" s="11">
        <f t="shared" si="450"/>
        <v>778.92</v>
      </c>
      <c r="AD326" s="11">
        <f t="shared" si="450"/>
        <v>566.48</v>
      </c>
      <c r="AE326" s="11">
        <f t="shared" si="450"/>
        <v>32.4578</v>
      </c>
      <c r="AF326" s="11">
        <f t="shared" si="450"/>
        <v>318</v>
      </c>
      <c r="AG326" s="11">
        <f t="shared" si="450"/>
        <v>0</v>
      </c>
      <c r="AH326" s="11">
        <f t="shared" si="450"/>
        <v>1754.275</v>
      </c>
      <c r="AI326" s="12" t="s">
        <v>1134</v>
      </c>
    </row>
    <row r="327" s="9" customFormat="1" ht="16" customHeight="1" spans="1:35">
      <c r="A327" s="40">
        <f t="shared" si="428"/>
        <v>324</v>
      </c>
      <c r="B327" s="41" t="s">
        <v>1306</v>
      </c>
      <c r="C327" s="47" t="s">
        <v>965</v>
      </c>
      <c r="D327" s="45" t="s">
        <v>966</v>
      </c>
      <c r="E327" s="82">
        <v>3245.4</v>
      </c>
      <c r="F327" s="82">
        <v>3245.5</v>
      </c>
      <c r="G327" s="185">
        <v>5664.75</v>
      </c>
      <c r="H327" s="82">
        <v>3245.4</v>
      </c>
      <c r="I327" s="44">
        <v>1790</v>
      </c>
      <c r="J327" s="68"/>
      <c r="K327" s="52">
        <f t="shared" si="429"/>
        <v>58.4172</v>
      </c>
      <c r="L327" s="53">
        <f t="shared" si="430"/>
        <v>519.28</v>
      </c>
      <c r="M327" s="44">
        <f t="shared" si="431"/>
        <v>453.18</v>
      </c>
      <c r="N327" s="41">
        <f t="shared" si="432"/>
        <v>22.7178</v>
      </c>
      <c r="O327" s="44">
        <f t="shared" si="433"/>
        <v>89.5</v>
      </c>
      <c r="P327" s="44">
        <f t="shared" si="434"/>
        <v>0</v>
      </c>
      <c r="Q327" s="44">
        <f t="shared" si="435"/>
        <v>1143.095</v>
      </c>
      <c r="R327" s="41">
        <f t="shared" si="436"/>
        <v>0</v>
      </c>
      <c r="S327" s="41">
        <f t="shared" si="437"/>
        <v>259.64</v>
      </c>
      <c r="T327" s="44">
        <f t="shared" si="438"/>
        <v>113.3</v>
      </c>
      <c r="U327" s="41">
        <f t="shared" si="439"/>
        <v>9.74</v>
      </c>
      <c r="V327" s="44">
        <f t="shared" si="440"/>
        <v>89.5</v>
      </c>
      <c r="W327" s="44">
        <f t="shared" si="441"/>
        <v>0</v>
      </c>
      <c r="X327" s="41">
        <f t="shared" si="442"/>
        <v>472.18</v>
      </c>
      <c r="Y327" s="41">
        <f t="shared" si="443"/>
        <v>1615.275</v>
      </c>
      <c r="Z327" s="41"/>
      <c r="AA327" s="12" t="s">
        <v>24</v>
      </c>
      <c r="AB327" s="11">
        <f t="shared" ref="AB327:AH327" si="451">K327+R327</f>
        <v>58.4172</v>
      </c>
      <c r="AC327" s="11">
        <f t="shared" si="451"/>
        <v>778.92</v>
      </c>
      <c r="AD327" s="11">
        <f t="shared" si="451"/>
        <v>566.48</v>
      </c>
      <c r="AE327" s="11">
        <f t="shared" si="451"/>
        <v>32.4578</v>
      </c>
      <c r="AF327" s="11">
        <f t="shared" si="451"/>
        <v>179</v>
      </c>
      <c r="AG327" s="11">
        <f t="shared" si="451"/>
        <v>0</v>
      </c>
      <c r="AH327" s="11">
        <f t="shared" si="451"/>
        <v>1615.275</v>
      </c>
      <c r="AI327" s="12" t="s">
        <v>1138</v>
      </c>
    </row>
    <row r="328" s="9" customFormat="1" ht="16" customHeight="1" spans="1:35">
      <c r="A328" s="40">
        <f t="shared" si="428"/>
        <v>325</v>
      </c>
      <c r="B328" s="41" t="s">
        <v>1306</v>
      </c>
      <c r="C328" s="47" t="s">
        <v>967</v>
      </c>
      <c r="D328" s="45" t="s">
        <v>968</v>
      </c>
      <c r="E328" s="82">
        <v>3245.4</v>
      </c>
      <c r="F328" s="82">
        <v>3245.5</v>
      </c>
      <c r="G328" s="185">
        <v>5664.75</v>
      </c>
      <c r="H328" s="82">
        <v>3245.4</v>
      </c>
      <c r="I328" s="44">
        <v>1790</v>
      </c>
      <c r="J328" s="68"/>
      <c r="K328" s="52">
        <f t="shared" si="429"/>
        <v>58.4172</v>
      </c>
      <c r="L328" s="53">
        <f t="shared" si="430"/>
        <v>519.28</v>
      </c>
      <c r="M328" s="44">
        <f t="shared" si="431"/>
        <v>453.18</v>
      </c>
      <c r="N328" s="41">
        <f t="shared" si="432"/>
        <v>22.7178</v>
      </c>
      <c r="O328" s="44">
        <f t="shared" si="433"/>
        <v>89.5</v>
      </c>
      <c r="P328" s="44">
        <f t="shared" si="434"/>
        <v>0</v>
      </c>
      <c r="Q328" s="44">
        <f t="shared" si="435"/>
        <v>1143.095</v>
      </c>
      <c r="R328" s="41">
        <f t="shared" si="436"/>
        <v>0</v>
      </c>
      <c r="S328" s="41">
        <f t="shared" si="437"/>
        <v>259.64</v>
      </c>
      <c r="T328" s="44">
        <f t="shared" si="438"/>
        <v>113.3</v>
      </c>
      <c r="U328" s="41">
        <f t="shared" si="439"/>
        <v>9.74</v>
      </c>
      <c r="V328" s="44">
        <f t="shared" si="440"/>
        <v>89.5</v>
      </c>
      <c r="W328" s="44">
        <f t="shared" si="441"/>
        <v>0</v>
      </c>
      <c r="X328" s="41">
        <f t="shared" si="442"/>
        <v>472.18</v>
      </c>
      <c r="Y328" s="41">
        <f t="shared" si="443"/>
        <v>1615.275</v>
      </c>
      <c r="Z328" s="41"/>
      <c r="AA328" s="12" t="s">
        <v>24</v>
      </c>
      <c r="AB328" s="11">
        <f t="shared" ref="AB328:AH328" si="452">K328+R328</f>
        <v>58.4172</v>
      </c>
      <c r="AC328" s="11">
        <f t="shared" si="452"/>
        <v>778.92</v>
      </c>
      <c r="AD328" s="11">
        <f t="shared" si="452"/>
        <v>566.48</v>
      </c>
      <c r="AE328" s="11">
        <f t="shared" si="452"/>
        <v>32.4578</v>
      </c>
      <c r="AF328" s="11">
        <f t="shared" si="452"/>
        <v>179</v>
      </c>
      <c r="AG328" s="11">
        <f t="shared" si="452"/>
        <v>0</v>
      </c>
      <c r="AH328" s="11">
        <f t="shared" si="452"/>
        <v>1615.275</v>
      </c>
      <c r="AI328" s="12" t="s">
        <v>1138</v>
      </c>
    </row>
    <row r="329" s="9" customFormat="1" ht="16" customHeight="1" spans="1:35">
      <c r="A329" s="40">
        <f t="shared" si="428"/>
        <v>326</v>
      </c>
      <c r="B329" s="41" t="s">
        <v>1306</v>
      </c>
      <c r="C329" s="47" t="s">
        <v>969</v>
      </c>
      <c r="D329" s="45" t="s">
        <v>970</v>
      </c>
      <c r="E329" s="82">
        <v>3245.4</v>
      </c>
      <c r="F329" s="82">
        <v>3245.5</v>
      </c>
      <c r="G329" s="185">
        <v>5664.75</v>
      </c>
      <c r="H329" s="82">
        <v>3245.4</v>
      </c>
      <c r="I329" s="44">
        <v>1790</v>
      </c>
      <c r="J329" s="68"/>
      <c r="K329" s="52">
        <f t="shared" si="429"/>
        <v>58.4172</v>
      </c>
      <c r="L329" s="53">
        <f t="shared" si="430"/>
        <v>519.28</v>
      </c>
      <c r="M329" s="44">
        <f t="shared" si="431"/>
        <v>453.18</v>
      </c>
      <c r="N329" s="41">
        <f t="shared" si="432"/>
        <v>22.7178</v>
      </c>
      <c r="O329" s="44">
        <f t="shared" si="433"/>
        <v>89.5</v>
      </c>
      <c r="P329" s="44">
        <f t="shared" si="434"/>
        <v>0</v>
      </c>
      <c r="Q329" s="44">
        <f t="shared" si="435"/>
        <v>1143.095</v>
      </c>
      <c r="R329" s="41">
        <f t="shared" si="436"/>
        <v>0</v>
      </c>
      <c r="S329" s="41">
        <f t="shared" si="437"/>
        <v>259.64</v>
      </c>
      <c r="T329" s="44">
        <f t="shared" si="438"/>
        <v>113.3</v>
      </c>
      <c r="U329" s="41">
        <f t="shared" si="439"/>
        <v>9.74</v>
      </c>
      <c r="V329" s="44">
        <f t="shared" si="440"/>
        <v>89.5</v>
      </c>
      <c r="W329" s="44">
        <f t="shared" si="441"/>
        <v>0</v>
      </c>
      <c r="X329" s="41">
        <f t="shared" si="442"/>
        <v>472.18</v>
      </c>
      <c r="Y329" s="41">
        <f t="shared" si="443"/>
        <v>1615.275</v>
      </c>
      <c r="Z329" s="41"/>
      <c r="AA329" s="12" t="s">
        <v>24</v>
      </c>
      <c r="AB329" s="11">
        <f t="shared" ref="AB329:AH329" si="453">K329+R329</f>
        <v>58.4172</v>
      </c>
      <c r="AC329" s="11">
        <f t="shared" si="453"/>
        <v>778.92</v>
      </c>
      <c r="AD329" s="11">
        <f t="shared" si="453"/>
        <v>566.48</v>
      </c>
      <c r="AE329" s="11">
        <f t="shared" si="453"/>
        <v>32.4578</v>
      </c>
      <c r="AF329" s="11">
        <f t="shared" si="453"/>
        <v>179</v>
      </c>
      <c r="AG329" s="11">
        <f t="shared" si="453"/>
        <v>0</v>
      </c>
      <c r="AH329" s="11">
        <f t="shared" si="453"/>
        <v>1615.275</v>
      </c>
      <c r="AI329" s="12" t="s">
        <v>1138</v>
      </c>
    </row>
    <row r="330" s="9" customFormat="1" ht="16" customHeight="1" spans="1:35">
      <c r="A330" s="40">
        <f t="shared" si="428"/>
        <v>327</v>
      </c>
      <c r="B330" s="41" t="s">
        <v>1306</v>
      </c>
      <c r="C330" s="47" t="s">
        <v>973</v>
      </c>
      <c r="D330" s="45" t="s">
        <v>974</v>
      </c>
      <c r="E330" s="82">
        <v>3245.4</v>
      </c>
      <c r="F330" s="82">
        <v>3245.5</v>
      </c>
      <c r="G330" s="185">
        <v>5664.75</v>
      </c>
      <c r="H330" s="82">
        <v>3245.4</v>
      </c>
      <c r="I330" s="44">
        <v>1790</v>
      </c>
      <c r="J330" s="68"/>
      <c r="K330" s="52">
        <f t="shared" si="429"/>
        <v>58.4172</v>
      </c>
      <c r="L330" s="53">
        <f t="shared" si="430"/>
        <v>519.28</v>
      </c>
      <c r="M330" s="44">
        <f t="shared" si="431"/>
        <v>453.18</v>
      </c>
      <c r="N330" s="41">
        <f t="shared" si="432"/>
        <v>22.7178</v>
      </c>
      <c r="O330" s="44">
        <f t="shared" si="433"/>
        <v>89.5</v>
      </c>
      <c r="P330" s="44">
        <f t="shared" si="434"/>
        <v>0</v>
      </c>
      <c r="Q330" s="44">
        <f t="shared" si="435"/>
        <v>1143.095</v>
      </c>
      <c r="R330" s="41">
        <f t="shared" si="436"/>
        <v>0</v>
      </c>
      <c r="S330" s="41">
        <f t="shared" si="437"/>
        <v>259.64</v>
      </c>
      <c r="T330" s="44">
        <f t="shared" si="438"/>
        <v>113.3</v>
      </c>
      <c r="U330" s="41">
        <f t="shared" si="439"/>
        <v>9.74</v>
      </c>
      <c r="V330" s="44">
        <f t="shared" si="440"/>
        <v>89.5</v>
      </c>
      <c r="W330" s="44">
        <f t="shared" si="441"/>
        <v>0</v>
      </c>
      <c r="X330" s="41">
        <f t="shared" si="442"/>
        <v>472.18</v>
      </c>
      <c r="Y330" s="41">
        <f t="shared" si="443"/>
        <v>1615.275</v>
      </c>
      <c r="Z330" s="41"/>
      <c r="AA330" s="12" t="s">
        <v>24</v>
      </c>
      <c r="AB330" s="11">
        <f t="shared" ref="AB330:AH330" si="454">K330+R330</f>
        <v>58.4172</v>
      </c>
      <c r="AC330" s="11">
        <f t="shared" si="454"/>
        <v>778.92</v>
      </c>
      <c r="AD330" s="11">
        <f t="shared" si="454"/>
        <v>566.48</v>
      </c>
      <c r="AE330" s="11">
        <f t="shared" si="454"/>
        <v>32.4578</v>
      </c>
      <c r="AF330" s="11">
        <f t="shared" si="454"/>
        <v>179</v>
      </c>
      <c r="AG330" s="11">
        <f t="shared" si="454"/>
        <v>0</v>
      </c>
      <c r="AH330" s="11">
        <f t="shared" si="454"/>
        <v>1615.275</v>
      </c>
      <c r="AI330" s="12" t="s">
        <v>1138</v>
      </c>
    </row>
    <row r="331" s="9" customFormat="1" ht="16" customHeight="1" spans="1:35">
      <c r="A331" s="40">
        <f t="shared" si="428"/>
        <v>328</v>
      </c>
      <c r="B331" s="41" t="s">
        <v>1306</v>
      </c>
      <c r="C331" s="47" t="s">
        <v>975</v>
      </c>
      <c r="D331" s="45" t="s">
        <v>976</v>
      </c>
      <c r="E331" s="82">
        <v>3245.4</v>
      </c>
      <c r="F331" s="82">
        <v>3245.5</v>
      </c>
      <c r="G331" s="185">
        <v>5664.75</v>
      </c>
      <c r="H331" s="82">
        <v>3245.4</v>
      </c>
      <c r="I331" s="44">
        <v>1790</v>
      </c>
      <c r="J331" s="68"/>
      <c r="K331" s="52">
        <f t="shared" si="429"/>
        <v>58.4172</v>
      </c>
      <c r="L331" s="53">
        <f t="shared" si="430"/>
        <v>519.28</v>
      </c>
      <c r="M331" s="44">
        <f t="shared" si="431"/>
        <v>453.18</v>
      </c>
      <c r="N331" s="41">
        <f t="shared" si="432"/>
        <v>22.7178</v>
      </c>
      <c r="O331" s="44">
        <f t="shared" si="433"/>
        <v>89.5</v>
      </c>
      <c r="P331" s="44">
        <f t="shared" si="434"/>
        <v>0</v>
      </c>
      <c r="Q331" s="44">
        <f t="shared" si="435"/>
        <v>1143.095</v>
      </c>
      <c r="R331" s="41">
        <f t="shared" si="436"/>
        <v>0</v>
      </c>
      <c r="S331" s="41">
        <f t="shared" si="437"/>
        <v>259.64</v>
      </c>
      <c r="T331" s="44">
        <f t="shared" si="438"/>
        <v>113.3</v>
      </c>
      <c r="U331" s="41">
        <f t="shared" si="439"/>
        <v>9.74</v>
      </c>
      <c r="V331" s="44">
        <f t="shared" si="440"/>
        <v>89.5</v>
      </c>
      <c r="W331" s="44">
        <f t="shared" si="441"/>
        <v>0</v>
      </c>
      <c r="X331" s="41">
        <f t="shared" si="442"/>
        <v>472.18</v>
      </c>
      <c r="Y331" s="41">
        <f t="shared" si="443"/>
        <v>1615.275</v>
      </c>
      <c r="Z331" s="41"/>
      <c r="AA331" s="12" t="s">
        <v>24</v>
      </c>
      <c r="AB331" s="11">
        <f t="shared" ref="AB331:AH331" si="455">K331+R331</f>
        <v>58.4172</v>
      </c>
      <c r="AC331" s="11">
        <f t="shared" si="455"/>
        <v>778.92</v>
      </c>
      <c r="AD331" s="11">
        <f t="shared" si="455"/>
        <v>566.48</v>
      </c>
      <c r="AE331" s="11">
        <f t="shared" si="455"/>
        <v>32.4578</v>
      </c>
      <c r="AF331" s="11">
        <f t="shared" si="455"/>
        <v>179</v>
      </c>
      <c r="AG331" s="11">
        <f t="shared" si="455"/>
        <v>0</v>
      </c>
      <c r="AH331" s="11">
        <f t="shared" si="455"/>
        <v>1615.275</v>
      </c>
      <c r="AI331" s="12" t="s">
        <v>1138</v>
      </c>
    </row>
    <row r="332" s="9" customFormat="1" ht="16" customHeight="1" spans="1:35">
      <c r="A332" s="40">
        <f t="shared" si="428"/>
        <v>329</v>
      </c>
      <c r="B332" s="41" t="s">
        <v>1306</v>
      </c>
      <c r="C332" s="47" t="s">
        <v>977</v>
      </c>
      <c r="D332" s="45" t="s">
        <v>978</v>
      </c>
      <c r="E332" s="82">
        <v>3245.4</v>
      </c>
      <c r="F332" s="82">
        <v>3245.5</v>
      </c>
      <c r="G332" s="185">
        <v>5664.75</v>
      </c>
      <c r="H332" s="82">
        <v>3245.4</v>
      </c>
      <c r="I332" s="44">
        <v>1790</v>
      </c>
      <c r="J332" s="68"/>
      <c r="K332" s="52">
        <f t="shared" si="429"/>
        <v>58.4172</v>
      </c>
      <c r="L332" s="53">
        <f t="shared" si="430"/>
        <v>519.28</v>
      </c>
      <c r="M332" s="44">
        <f t="shared" si="431"/>
        <v>453.18</v>
      </c>
      <c r="N332" s="41">
        <f t="shared" si="432"/>
        <v>22.7178</v>
      </c>
      <c r="O332" s="44">
        <f t="shared" si="433"/>
        <v>89.5</v>
      </c>
      <c r="P332" s="44">
        <f t="shared" si="434"/>
        <v>0</v>
      </c>
      <c r="Q332" s="44">
        <f t="shared" si="435"/>
        <v>1143.095</v>
      </c>
      <c r="R332" s="41">
        <f t="shared" si="436"/>
        <v>0</v>
      </c>
      <c r="S332" s="41">
        <f t="shared" si="437"/>
        <v>259.64</v>
      </c>
      <c r="T332" s="44">
        <f t="shared" si="438"/>
        <v>113.3</v>
      </c>
      <c r="U332" s="41">
        <f t="shared" si="439"/>
        <v>9.74</v>
      </c>
      <c r="V332" s="44">
        <f t="shared" si="440"/>
        <v>89.5</v>
      </c>
      <c r="W332" s="44">
        <f t="shared" si="441"/>
        <v>0</v>
      </c>
      <c r="X332" s="41">
        <f t="shared" si="442"/>
        <v>472.18</v>
      </c>
      <c r="Y332" s="41">
        <f t="shared" si="443"/>
        <v>1615.275</v>
      </c>
      <c r="Z332" s="41"/>
      <c r="AA332" s="12" t="s">
        <v>24</v>
      </c>
      <c r="AB332" s="11">
        <f t="shared" ref="AB332:AH332" si="456">K332+R332</f>
        <v>58.4172</v>
      </c>
      <c r="AC332" s="11">
        <f t="shared" si="456"/>
        <v>778.92</v>
      </c>
      <c r="AD332" s="11">
        <f t="shared" si="456"/>
        <v>566.48</v>
      </c>
      <c r="AE332" s="11">
        <f t="shared" si="456"/>
        <v>32.4578</v>
      </c>
      <c r="AF332" s="11">
        <f t="shared" si="456"/>
        <v>179</v>
      </c>
      <c r="AG332" s="11">
        <f t="shared" si="456"/>
        <v>0</v>
      </c>
      <c r="AH332" s="11">
        <f t="shared" si="456"/>
        <v>1615.275</v>
      </c>
      <c r="AI332" s="12" t="s">
        <v>1138</v>
      </c>
    </row>
    <row r="333" s="9" customFormat="1" ht="16" customHeight="1" spans="1:35">
      <c r="A333" s="40">
        <f t="shared" si="428"/>
        <v>330</v>
      </c>
      <c r="B333" s="41" t="s">
        <v>1306</v>
      </c>
      <c r="C333" s="47" t="s">
        <v>979</v>
      </c>
      <c r="D333" s="45" t="s">
        <v>980</v>
      </c>
      <c r="E333" s="82">
        <v>3245.4</v>
      </c>
      <c r="F333" s="82">
        <v>3245.5</v>
      </c>
      <c r="G333" s="185">
        <v>5664.75</v>
      </c>
      <c r="H333" s="82">
        <v>3245.4</v>
      </c>
      <c r="I333" s="44">
        <v>1790</v>
      </c>
      <c r="J333" s="68"/>
      <c r="K333" s="52">
        <f t="shared" si="429"/>
        <v>58.4172</v>
      </c>
      <c r="L333" s="53">
        <f t="shared" si="430"/>
        <v>519.28</v>
      </c>
      <c r="M333" s="44">
        <f t="shared" si="431"/>
        <v>453.18</v>
      </c>
      <c r="N333" s="41">
        <f t="shared" si="432"/>
        <v>22.7178</v>
      </c>
      <c r="O333" s="44">
        <f t="shared" si="433"/>
        <v>89.5</v>
      </c>
      <c r="P333" s="44">
        <f t="shared" si="434"/>
        <v>0</v>
      </c>
      <c r="Q333" s="44">
        <f t="shared" si="435"/>
        <v>1143.095</v>
      </c>
      <c r="R333" s="41">
        <f t="shared" si="436"/>
        <v>0</v>
      </c>
      <c r="S333" s="41">
        <f t="shared" si="437"/>
        <v>259.64</v>
      </c>
      <c r="T333" s="44">
        <f t="shared" si="438"/>
        <v>113.3</v>
      </c>
      <c r="U333" s="41">
        <f t="shared" si="439"/>
        <v>9.74</v>
      </c>
      <c r="V333" s="44">
        <f t="shared" si="440"/>
        <v>89.5</v>
      </c>
      <c r="W333" s="44">
        <f t="shared" si="441"/>
        <v>0</v>
      </c>
      <c r="X333" s="41">
        <f t="shared" si="442"/>
        <v>472.18</v>
      </c>
      <c r="Y333" s="41">
        <f t="shared" si="443"/>
        <v>1615.275</v>
      </c>
      <c r="Z333" s="41"/>
      <c r="AA333" s="12" t="s">
        <v>24</v>
      </c>
      <c r="AB333" s="11">
        <f t="shared" ref="AB333:AH333" si="457">K333+R333</f>
        <v>58.4172</v>
      </c>
      <c r="AC333" s="11">
        <f t="shared" si="457"/>
        <v>778.92</v>
      </c>
      <c r="AD333" s="11">
        <f t="shared" si="457"/>
        <v>566.48</v>
      </c>
      <c r="AE333" s="11">
        <f t="shared" si="457"/>
        <v>32.4578</v>
      </c>
      <c r="AF333" s="11">
        <f t="shared" si="457"/>
        <v>179</v>
      </c>
      <c r="AG333" s="11">
        <f t="shared" si="457"/>
        <v>0</v>
      </c>
      <c r="AH333" s="11">
        <f t="shared" si="457"/>
        <v>1615.275</v>
      </c>
      <c r="AI333" s="12" t="s">
        <v>1138</v>
      </c>
    </row>
    <row r="334" s="9" customFormat="1" ht="16" customHeight="1" spans="1:35">
      <c r="A334" s="40">
        <f t="shared" si="428"/>
        <v>331</v>
      </c>
      <c r="B334" s="41" t="s">
        <v>1334</v>
      </c>
      <c r="C334" s="47" t="s">
        <v>981</v>
      </c>
      <c r="D334" s="45" t="s">
        <v>982</v>
      </c>
      <c r="E334" s="82">
        <v>3245.4</v>
      </c>
      <c r="F334" s="82">
        <v>3245.5</v>
      </c>
      <c r="G334" s="185">
        <v>5664.75</v>
      </c>
      <c r="H334" s="82">
        <v>3245.4</v>
      </c>
      <c r="I334" s="44">
        <v>3180</v>
      </c>
      <c r="J334" s="68"/>
      <c r="K334" s="52">
        <f t="shared" si="429"/>
        <v>58.4172</v>
      </c>
      <c r="L334" s="53">
        <f t="shared" si="430"/>
        <v>519.28</v>
      </c>
      <c r="M334" s="44">
        <f t="shared" si="431"/>
        <v>453.18</v>
      </c>
      <c r="N334" s="41">
        <f t="shared" si="432"/>
        <v>22.7178</v>
      </c>
      <c r="O334" s="44">
        <f t="shared" si="433"/>
        <v>159</v>
      </c>
      <c r="P334" s="44">
        <f t="shared" si="434"/>
        <v>0</v>
      </c>
      <c r="Q334" s="44">
        <f t="shared" si="435"/>
        <v>1212.595</v>
      </c>
      <c r="R334" s="41">
        <f t="shared" si="436"/>
        <v>0</v>
      </c>
      <c r="S334" s="41">
        <f t="shared" si="437"/>
        <v>259.64</v>
      </c>
      <c r="T334" s="44">
        <f t="shared" si="438"/>
        <v>113.3</v>
      </c>
      <c r="U334" s="41">
        <f t="shared" si="439"/>
        <v>9.74</v>
      </c>
      <c r="V334" s="44">
        <f t="shared" si="440"/>
        <v>159</v>
      </c>
      <c r="W334" s="44">
        <f t="shared" si="441"/>
        <v>0</v>
      </c>
      <c r="X334" s="41">
        <f t="shared" si="442"/>
        <v>541.68</v>
      </c>
      <c r="Y334" s="41">
        <f t="shared" si="443"/>
        <v>1754.275</v>
      </c>
      <c r="Z334" s="41"/>
      <c r="AA334" s="12" t="s">
        <v>30</v>
      </c>
      <c r="AB334" s="11">
        <f t="shared" ref="AB334:AH334" si="458">K334+R334</f>
        <v>58.4172</v>
      </c>
      <c r="AC334" s="11">
        <f t="shared" si="458"/>
        <v>778.92</v>
      </c>
      <c r="AD334" s="11">
        <f t="shared" si="458"/>
        <v>566.48</v>
      </c>
      <c r="AE334" s="11">
        <f t="shared" si="458"/>
        <v>32.4578</v>
      </c>
      <c r="AF334" s="11">
        <f t="shared" si="458"/>
        <v>318</v>
      </c>
      <c r="AG334" s="11">
        <f t="shared" si="458"/>
        <v>0</v>
      </c>
      <c r="AH334" s="11">
        <f t="shared" si="458"/>
        <v>1754.275</v>
      </c>
      <c r="AI334" s="12" t="s">
        <v>1139</v>
      </c>
    </row>
    <row r="335" s="9" customFormat="1" ht="16" customHeight="1" spans="1:35">
      <c r="A335" s="40">
        <f t="shared" si="428"/>
        <v>332</v>
      </c>
      <c r="B335" s="41" t="s">
        <v>167</v>
      </c>
      <c r="C335" s="64" t="s">
        <v>985</v>
      </c>
      <c r="D335" s="45" t="s">
        <v>986</v>
      </c>
      <c r="E335" s="82">
        <v>3245.4</v>
      </c>
      <c r="F335" s="82">
        <v>3245.5</v>
      </c>
      <c r="G335" s="185">
        <v>5664.75</v>
      </c>
      <c r="H335" s="82">
        <v>3245.4</v>
      </c>
      <c r="I335" s="44">
        <v>3180</v>
      </c>
      <c r="J335" s="68"/>
      <c r="K335" s="52">
        <f t="shared" si="429"/>
        <v>58.4172</v>
      </c>
      <c r="L335" s="53">
        <f t="shared" si="430"/>
        <v>519.28</v>
      </c>
      <c r="M335" s="44">
        <f t="shared" si="431"/>
        <v>453.18</v>
      </c>
      <c r="N335" s="41">
        <f t="shared" si="432"/>
        <v>22.7178</v>
      </c>
      <c r="O335" s="44">
        <f t="shared" si="433"/>
        <v>159</v>
      </c>
      <c r="P335" s="44">
        <f t="shared" si="434"/>
        <v>0</v>
      </c>
      <c r="Q335" s="44">
        <f t="shared" si="435"/>
        <v>1212.595</v>
      </c>
      <c r="R335" s="41">
        <f t="shared" si="436"/>
        <v>0</v>
      </c>
      <c r="S335" s="41">
        <f t="shared" si="437"/>
        <v>259.64</v>
      </c>
      <c r="T335" s="44">
        <f t="shared" si="438"/>
        <v>113.3</v>
      </c>
      <c r="U335" s="41">
        <f t="shared" si="439"/>
        <v>9.74</v>
      </c>
      <c r="V335" s="44">
        <f t="shared" si="440"/>
        <v>159</v>
      </c>
      <c r="W335" s="44">
        <f t="shared" si="441"/>
        <v>0</v>
      </c>
      <c r="X335" s="41">
        <f t="shared" si="442"/>
        <v>541.68</v>
      </c>
      <c r="Y335" s="41">
        <f t="shared" si="443"/>
        <v>1754.275</v>
      </c>
      <c r="Z335" s="41"/>
      <c r="AA335" s="12" t="s">
        <v>12</v>
      </c>
      <c r="AB335" s="11">
        <f t="shared" ref="AB335:AH335" si="459">K335+R335</f>
        <v>58.4172</v>
      </c>
      <c r="AC335" s="11">
        <f t="shared" si="459"/>
        <v>778.92</v>
      </c>
      <c r="AD335" s="11">
        <f t="shared" si="459"/>
        <v>566.48</v>
      </c>
      <c r="AE335" s="11">
        <f t="shared" si="459"/>
        <v>32.4578</v>
      </c>
      <c r="AF335" s="11">
        <f t="shared" si="459"/>
        <v>318</v>
      </c>
      <c r="AG335" s="11">
        <f t="shared" si="459"/>
        <v>0</v>
      </c>
      <c r="AH335" s="11">
        <f t="shared" si="459"/>
        <v>1754.275</v>
      </c>
      <c r="AI335" s="12" t="s">
        <v>1134</v>
      </c>
    </row>
    <row r="336" s="9" customFormat="1" ht="16" customHeight="1" spans="1:35">
      <c r="A336" s="40">
        <f t="shared" si="428"/>
        <v>333</v>
      </c>
      <c r="B336" s="41" t="s">
        <v>1339</v>
      </c>
      <c r="C336" s="64" t="s">
        <v>987</v>
      </c>
      <c r="D336" s="45" t="s">
        <v>988</v>
      </c>
      <c r="E336" s="82">
        <v>3245.4</v>
      </c>
      <c r="F336" s="82">
        <v>3245.5</v>
      </c>
      <c r="G336" s="185">
        <v>5664.75</v>
      </c>
      <c r="H336" s="82">
        <v>3245.4</v>
      </c>
      <c r="I336" s="44">
        <v>1790</v>
      </c>
      <c r="J336" s="68"/>
      <c r="K336" s="52">
        <f t="shared" si="429"/>
        <v>58.4172</v>
      </c>
      <c r="L336" s="53">
        <f t="shared" si="430"/>
        <v>519.28</v>
      </c>
      <c r="M336" s="44">
        <f t="shared" si="431"/>
        <v>453.18</v>
      </c>
      <c r="N336" s="41">
        <f t="shared" si="432"/>
        <v>22.7178</v>
      </c>
      <c r="O336" s="44">
        <f t="shared" si="433"/>
        <v>89.5</v>
      </c>
      <c r="P336" s="44">
        <f t="shared" si="434"/>
        <v>0</v>
      </c>
      <c r="Q336" s="44">
        <f t="shared" si="435"/>
        <v>1143.095</v>
      </c>
      <c r="R336" s="41">
        <f t="shared" si="436"/>
        <v>0</v>
      </c>
      <c r="S336" s="41">
        <f t="shared" si="437"/>
        <v>259.64</v>
      </c>
      <c r="T336" s="44">
        <f t="shared" si="438"/>
        <v>113.3</v>
      </c>
      <c r="U336" s="41">
        <f t="shared" si="439"/>
        <v>9.74</v>
      </c>
      <c r="V336" s="44">
        <f t="shared" si="440"/>
        <v>89.5</v>
      </c>
      <c r="W336" s="44">
        <f t="shared" si="441"/>
        <v>0</v>
      </c>
      <c r="X336" s="41">
        <f t="shared" si="442"/>
        <v>472.18</v>
      </c>
      <c r="Y336" s="41">
        <f t="shared" si="443"/>
        <v>1615.275</v>
      </c>
      <c r="Z336" s="41"/>
      <c r="AA336" s="12" t="s">
        <v>55</v>
      </c>
      <c r="AB336" s="11">
        <f t="shared" ref="AB336:AH336" si="460">K336+R336</f>
        <v>58.4172</v>
      </c>
      <c r="AC336" s="11">
        <f t="shared" si="460"/>
        <v>778.92</v>
      </c>
      <c r="AD336" s="11">
        <f t="shared" si="460"/>
        <v>566.48</v>
      </c>
      <c r="AE336" s="11">
        <f t="shared" si="460"/>
        <v>32.4578</v>
      </c>
      <c r="AF336" s="11">
        <f t="shared" si="460"/>
        <v>179</v>
      </c>
      <c r="AG336" s="11">
        <f t="shared" si="460"/>
        <v>0</v>
      </c>
      <c r="AH336" s="11">
        <f t="shared" si="460"/>
        <v>1615.275</v>
      </c>
      <c r="AI336" s="12" t="s">
        <v>1138</v>
      </c>
    </row>
    <row r="337" s="9" customFormat="1" ht="16" customHeight="1" spans="1:35">
      <c r="A337" s="40">
        <f t="shared" si="428"/>
        <v>334</v>
      </c>
      <c r="B337" s="41" t="s">
        <v>1306</v>
      </c>
      <c r="C337" s="64" t="s">
        <v>989</v>
      </c>
      <c r="D337" s="45" t="s">
        <v>990</v>
      </c>
      <c r="E337" s="82">
        <v>3245.4</v>
      </c>
      <c r="F337" s="82">
        <v>3245.5</v>
      </c>
      <c r="G337" s="185">
        <v>5664.75</v>
      </c>
      <c r="H337" s="82">
        <v>3245.4</v>
      </c>
      <c r="I337" s="44">
        <v>1790</v>
      </c>
      <c r="J337" s="68"/>
      <c r="K337" s="52">
        <f t="shared" si="429"/>
        <v>58.4172</v>
      </c>
      <c r="L337" s="53">
        <f t="shared" si="430"/>
        <v>519.28</v>
      </c>
      <c r="M337" s="44">
        <f t="shared" si="431"/>
        <v>453.18</v>
      </c>
      <c r="N337" s="41">
        <f t="shared" si="432"/>
        <v>22.7178</v>
      </c>
      <c r="O337" s="44">
        <f t="shared" si="433"/>
        <v>89.5</v>
      </c>
      <c r="P337" s="44">
        <f t="shared" si="434"/>
        <v>0</v>
      </c>
      <c r="Q337" s="44">
        <f t="shared" si="435"/>
        <v>1143.095</v>
      </c>
      <c r="R337" s="41">
        <f t="shared" si="436"/>
        <v>0</v>
      </c>
      <c r="S337" s="41">
        <f t="shared" si="437"/>
        <v>259.64</v>
      </c>
      <c r="T337" s="44">
        <f t="shared" si="438"/>
        <v>113.3</v>
      </c>
      <c r="U337" s="41">
        <f t="shared" si="439"/>
        <v>9.74</v>
      </c>
      <c r="V337" s="44">
        <f t="shared" si="440"/>
        <v>89.5</v>
      </c>
      <c r="W337" s="44">
        <f t="shared" si="441"/>
        <v>0</v>
      </c>
      <c r="X337" s="41">
        <f t="shared" si="442"/>
        <v>472.18</v>
      </c>
      <c r="Y337" s="41">
        <f t="shared" si="443"/>
        <v>1615.275</v>
      </c>
      <c r="Z337" s="41"/>
      <c r="AA337" s="12" t="s">
        <v>24</v>
      </c>
      <c r="AB337" s="11">
        <f t="shared" ref="AB337:AH337" si="461">K337+R337</f>
        <v>58.4172</v>
      </c>
      <c r="AC337" s="11">
        <f t="shared" si="461"/>
        <v>778.92</v>
      </c>
      <c r="AD337" s="11">
        <f t="shared" si="461"/>
        <v>566.48</v>
      </c>
      <c r="AE337" s="11">
        <f t="shared" si="461"/>
        <v>32.4578</v>
      </c>
      <c r="AF337" s="11">
        <f t="shared" si="461"/>
        <v>179</v>
      </c>
      <c r="AG337" s="11">
        <f t="shared" si="461"/>
        <v>0</v>
      </c>
      <c r="AH337" s="11">
        <f t="shared" si="461"/>
        <v>1615.275</v>
      </c>
      <c r="AI337" s="12" t="s">
        <v>1138</v>
      </c>
    </row>
    <row r="338" s="9" customFormat="1" ht="16" customHeight="1" spans="1:35">
      <c r="A338" s="40">
        <f t="shared" si="428"/>
        <v>335</v>
      </c>
      <c r="B338" s="41" t="s">
        <v>1306</v>
      </c>
      <c r="C338" s="64" t="s">
        <v>993</v>
      </c>
      <c r="D338" s="45" t="s">
        <v>994</v>
      </c>
      <c r="E338" s="82">
        <v>3245.4</v>
      </c>
      <c r="F338" s="82">
        <v>3245.5</v>
      </c>
      <c r="G338" s="185">
        <v>5664.75</v>
      </c>
      <c r="H338" s="82">
        <v>3245.4</v>
      </c>
      <c r="I338" s="44">
        <v>1790</v>
      </c>
      <c r="J338" s="68"/>
      <c r="K338" s="52">
        <f t="shared" si="429"/>
        <v>58.4172</v>
      </c>
      <c r="L338" s="53">
        <f t="shared" si="430"/>
        <v>519.28</v>
      </c>
      <c r="M338" s="44">
        <f t="shared" si="431"/>
        <v>453.18</v>
      </c>
      <c r="N338" s="41">
        <f t="shared" si="432"/>
        <v>22.7178</v>
      </c>
      <c r="O338" s="44">
        <f t="shared" si="433"/>
        <v>89.5</v>
      </c>
      <c r="P338" s="44">
        <f t="shared" si="434"/>
        <v>0</v>
      </c>
      <c r="Q338" s="44">
        <f t="shared" si="435"/>
        <v>1143.095</v>
      </c>
      <c r="R338" s="41">
        <f t="shared" si="436"/>
        <v>0</v>
      </c>
      <c r="S338" s="41">
        <f t="shared" si="437"/>
        <v>259.64</v>
      </c>
      <c r="T338" s="44">
        <f t="shared" si="438"/>
        <v>113.3</v>
      </c>
      <c r="U338" s="41">
        <f t="shared" si="439"/>
        <v>9.74</v>
      </c>
      <c r="V338" s="44">
        <f t="shared" si="440"/>
        <v>89.5</v>
      </c>
      <c r="W338" s="44">
        <f t="shared" si="441"/>
        <v>0</v>
      </c>
      <c r="X338" s="41">
        <f t="shared" si="442"/>
        <v>472.18</v>
      </c>
      <c r="Y338" s="41">
        <f t="shared" si="443"/>
        <v>1615.275</v>
      </c>
      <c r="Z338" s="41"/>
      <c r="AA338" s="12" t="s">
        <v>24</v>
      </c>
      <c r="AB338" s="11">
        <f t="shared" ref="AB338:AH338" si="462">K338+R338</f>
        <v>58.4172</v>
      </c>
      <c r="AC338" s="11">
        <f t="shared" si="462"/>
        <v>778.92</v>
      </c>
      <c r="AD338" s="11">
        <f t="shared" si="462"/>
        <v>566.48</v>
      </c>
      <c r="AE338" s="11">
        <f t="shared" si="462"/>
        <v>32.4578</v>
      </c>
      <c r="AF338" s="11">
        <f t="shared" si="462"/>
        <v>179</v>
      </c>
      <c r="AG338" s="11">
        <f t="shared" si="462"/>
        <v>0</v>
      </c>
      <c r="AH338" s="11">
        <f t="shared" si="462"/>
        <v>1615.275</v>
      </c>
      <c r="AI338" s="12" t="s">
        <v>1138</v>
      </c>
    </row>
    <row r="339" s="9" customFormat="1" ht="16" customHeight="1" spans="1:35">
      <c r="A339" s="40">
        <f t="shared" si="428"/>
        <v>336</v>
      </c>
      <c r="B339" s="41" t="s">
        <v>167</v>
      </c>
      <c r="C339" s="64" t="s">
        <v>997</v>
      </c>
      <c r="D339" s="45" t="s">
        <v>998</v>
      </c>
      <c r="E339" s="82">
        <v>3245.4</v>
      </c>
      <c r="F339" s="82">
        <v>3245.5</v>
      </c>
      <c r="G339" s="185">
        <v>5664.75</v>
      </c>
      <c r="H339" s="82">
        <v>3245.4</v>
      </c>
      <c r="I339" s="44">
        <v>3180</v>
      </c>
      <c r="J339" s="68"/>
      <c r="K339" s="52">
        <f t="shared" si="429"/>
        <v>58.4172</v>
      </c>
      <c r="L339" s="53">
        <f t="shared" si="430"/>
        <v>519.28</v>
      </c>
      <c r="M339" s="44">
        <f t="shared" si="431"/>
        <v>453.18</v>
      </c>
      <c r="N339" s="41">
        <f t="shared" si="432"/>
        <v>22.7178</v>
      </c>
      <c r="O339" s="44">
        <f t="shared" si="433"/>
        <v>159</v>
      </c>
      <c r="P339" s="44">
        <f t="shared" si="434"/>
        <v>0</v>
      </c>
      <c r="Q339" s="44">
        <f t="shared" si="435"/>
        <v>1212.595</v>
      </c>
      <c r="R339" s="41">
        <f t="shared" si="436"/>
        <v>0</v>
      </c>
      <c r="S339" s="41">
        <f t="shared" si="437"/>
        <v>259.64</v>
      </c>
      <c r="T339" s="44">
        <f t="shared" si="438"/>
        <v>113.3</v>
      </c>
      <c r="U339" s="41">
        <f t="shared" si="439"/>
        <v>9.74</v>
      </c>
      <c r="V339" s="44">
        <f t="shared" si="440"/>
        <v>159</v>
      </c>
      <c r="W339" s="44">
        <f t="shared" si="441"/>
        <v>0</v>
      </c>
      <c r="X339" s="41">
        <f t="shared" si="442"/>
        <v>541.68</v>
      </c>
      <c r="Y339" s="41">
        <f t="shared" si="443"/>
        <v>1754.275</v>
      </c>
      <c r="Z339" s="41"/>
      <c r="AA339" s="12" t="s">
        <v>12</v>
      </c>
      <c r="AB339" s="11">
        <f t="shared" ref="AB339:AH339" si="463">K339+R339</f>
        <v>58.4172</v>
      </c>
      <c r="AC339" s="11">
        <f t="shared" si="463"/>
        <v>778.92</v>
      </c>
      <c r="AD339" s="11">
        <f t="shared" si="463"/>
        <v>566.48</v>
      </c>
      <c r="AE339" s="11">
        <f t="shared" si="463"/>
        <v>32.4578</v>
      </c>
      <c r="AF339" s="11">
        <f t="shared" si="463"/>
        <v>318</v>
      </c>
      <c r="AG339" s="11">
        <f t="shared" si="463"/>
        <v>0</v>
      </c>
      <c r="AH339" s="11">
        <f t="shared" si="463"/>
        <v>1754.275</v>
      </c>
      <c r="AI339" s="12" t="s">
        <v>1134</v>
      </c>
    </row>
    <row r="340" s="9" customFormat="1" ht="16" customHeight="1" spans="1:35">
      <c r="A340" s="40">
        <f t="shared" si="428"/>
        <v>337</v>
      </c>
      <c r="B340" s="41" t="s">
        <v>1306</v>
      </c>
      <c r="C340" s="64" t="s">
        <v>1001</v>
      </c>
      <c r="D340" s="45" t="s">
        <v>1002</v>
      </c>
      <c r="E340" s="82">
        <v>3245.4</v>
      </c>
      <c r="F340" s="82">
        <v>3245.5</v>
      </c>
      <c r="G340" s="185">
        <v>5664.75</v>
      </c>
      <c r="H340" s="82">
        <v>3245.4</v>
      </c>
      <c r="I340" s="44">
        <v>1790</v>
      </c>
      <c r="J340" s="68"/>
      <c r="K340" s="52">
        <f t="shared" si="429"/>
        <v>58.4172</v>
      </c>
      <c r="L340" s="53">
        <f t="shared" si="430"/>
        <v>519.28</v>
      </c>
      <c r="M340" s="44">
        <f t="shared" si="431"/>
        <v>453.18</v>
      </c>
      <c r="N340" s="41">
        <f t="shared" si="432"/>
        <v>22.7178</v>
      </c>
      <c r="O340" s="44">
        <f t="shared" si="433"/>
        <v>89.5</v>
      </c>
      <c r="P340" s="44">
        <f t="shared" si="434"/>
        <v>0</v>
      </c>
      <c r="Q340" s="44">
        <f t="shared" si="435"/>
        <v>1143.095</v>
      </c>
      <c r="R340" s="41">
        <f t="shared" si="436"/>
        <v>0</v>
      </c>
      <c r="S340" s="41">
        <f t="shared" si="437"/>
        <v>259.64</v>
      </c>
      <c r="T340" s="44">
        <f t="shared" si="438"/>
        <v>113.3</v>
      </c>
      <c r="U340" s="41">
        <f t="shared" si="439"/>
        <v>9.74</v>
      </c>
      <c r="V340" s="44">
        <f t="shared" si="440"/>
        <v>89.5</v>
      </c>
      <c r="W340" s="44">
        <f t="shared" si="441"/>
        <v>0</v>
      </c>
      <c r="X340" s="41">
        <f t="shared" si="442"/>
        <v>472.18</v>
      </c>
      <c r="Y340" s="41">
        <f t="shared" si="443"/>
        <v>1615.275</v>
      </c>
      <c r="Z340" s="41"/>
      <c r="AA340" s="12" t="s">
        <v>24</v>
      </c>
      <c r="AB340" s="11">
        <f t="shared" ref="AB340:AH340" si="464">K340+R340</f>
        <v>58.4172</v>
      </c>
      <c r="AC340" s="11">
        <f t="shared" si="464"/>
        <v>778.92</v>
      </c>
      <c r="AD340" s="11">
        <f t="shared" si="464"/>
        <v>566.48</v>
      </c>
      <c r="AE340" s="11">
        <f t="shared" si="464"/>
        <v>32.4578</v>
      </c>
      <c r="AF340" s="11">
        <f t="shared" si="464"/>
        <v>179</v>
      </c>
      <c r="AG340" s="11">
        <f t="shared" si="464"/>
        <v>0</v>
      </c>
      <c r="AH340" s="11">
        <f t="shared" si="464"/>
        <v>1615.275</v>
      </c>
      <c r="AI340" s="12" t="s">
        <v>1138</v>
      </c>
    </row>
    <row r="341" s="9" customFormat="1" ht="16" customHeight="1" spans="1:35">
      <c r="A341" s="40">
        <f t="shared" si="428"/>
        <v>338</v>
      </c>
      <c r="B341" s="41" t="s">
        <v>1306</v>
      </c>
      <c r="C341" s="64" t="s">
        <v>1005</v>
      </c>
      <c r="D341" s="45" t="s">
        <v>1006</v>
      </c>
      <c r="E341" s="82">
        <v>3245.4</v>
      </c>
      <c r="F341" s="82">
        <v>3245.5</v>
      </c>
      <c r="G341" s="185">
        <v>5664.75</v>
      </c>
      <c r="H341" s="82">
        <v>3245.4</v>
      </c>
      <c r="I341" s="44">
        <v>1790</v>
      </c>
      <c r="J341" s="68"/>
      <c r="K341" s="52">
        <f t="shared" si="429"/>
        <v>58.4172</v>
      </c>
      <c r="L341" s="53">
        <f t="shared" si="430"/>
        <v>519.28</v>
      </c>
      <c r="M341" s="44">
        <f t="shared" si="431"/>
        <v>453.18</v>
      </c>
      <c r="N341" s="41">
        <f t="shared" si="432"/>
        <v>22.7178</v>
      </c>
      <c r="O341" s="44">
        <f t="shared" si="433"/>
        <v>89.5</v>
      </c>
      <c r="P341" s="44">
        <f t="shared" si="434"/>
        <v>0</v>
      </c>
      <c r="Q341" s="44">
        <f t="shared" si="435"/>
        <v>1143.095</v>
      </c>
      <c r="R341" s="41">
        <f t="shared" si="436"/>
        <v>0</v>
      </c>
      <c r="S341" s="41">
        <f t="shared" si="437"/>
        <v>259.64</v>
      </c>
      <c r="T341" s="44">
        <f t="shared" si="438"/>
        <v>113.3</v>
      </c>
      <c r="U341" s="41">
        <f t="shared" si="439"/>
        <v>9.74</v>
      </c>
      <c r="V341" s="44">
        <f t="shared" si="440"/>
        <v>89.5</v>
      </c>
      <c r="W341" s="44">
        <f t="shared" si="441"/>
        <v>0</v>
      </c>
      <c r="X341" s="41">
        <f t="shared" si="442"/>
        <v>472.18</v>
      </c>
      <c r="Y341" s="41">
        <f t="shared" si="443"/>
        <v>1615.275</v>
      </c>
      <c r="Z341" s="41"/>
      <c r="AA341" s="12" t="s">
        <v>24</v>
      </c>
      <c r="AB341" s="11">
        <f t="shared" ref="AB341:AH341" si="465">K341+R341</f>
        <v>58.4172</v>
      </c>
      <c r="AC341" s="11">
        <f t="shared" si="465"/>
        <v>778.92</v>
      </c>
      <c r="AD341" s="11">
        <f t="shared" si="465"/>
        <v>566.48</v>
      </c>
      <c r="AE341" s="11">
        <f t="shared" si="465"/>
        <v>32.4578</v>
      </c>
      <c r="AF341" s="11">
        <f t="shared" si="465"/>
        <v>179</v>
      </c>
      <c r="AG341" s="11">
        <f t="shared" si="465"/>
        <v>0</v>
      </c>
      <c r="AH341" s="11">
        <f t="shared" si="465"/>
        <v>1615.275</v>
      </c>
      <c r="AI341" s="12" t="s">
        <v>1138</v>
      </c>
    </row>
    <row r="342" s="9" customFormat="1" ht="16" customHeight="1" spans="1:35">
      <c r="A342" s="40">
        <f t="shared" si="428"/>
        <v>339</v>
      </c>
      <c r="B342" s="41" t="s">
        <v>1306</v>
      </c>
      <c r="C342" s="64" t="s">
        <v>1007</v>
      </c>
      <c r="D342" s="45" t="s">
        <v>1008</v>
      </c>
      <c r="E342" s="82">
        <v>3245.4</v>
      </c>
      <c r="F342" s="82">
        <v>3245.5</v>
      </c>
      <c r="G342" s="185">
        <v>5664.75</v>
      </c>
      <c r="H342" s="82">
        <v>3245.4</v>
      </c>
      <c r="I342" s="44">
        <v>1790</v>
      </c>
      <c r="J342" s="68"/>
      <c r="K342" s="52">
        <f t="shared" si="429"/>
        <v>58.4172</v>
      </c>
      <c r="L342" s="53">
        <f t="shared" si="430"/>
        <v>519.28</v>
      </c>
      <c r="M342" s="44">
        <f t="shared" si="431"/>
        <v>453.18</v>
      </c>
      <c r="N342" s="41">
        <f t="shared" si="432"/>
        <v>22.7178</v>
      </c>
      <c r="O342" s="44">
        <f t="shared" si="433"/>
        <v>89.5</v>
      </c>
      <c r="P342" s="44">
        <f t="shared" si="434"/>
        <v>0</v>
      </c>
      <c r="Q342" s="44">
        <f t="shared" si="435"/>
        <v>1143.095</v>
      </c>
      <c r="R342" s="41">
        <f t="shared" si="436"/>
        <v>0</v>
      </c>
      <c r="S342" s="41">
        <f t="shared" si="437"/>
        <v>259.64</v>
      </c>
      <c r="T342" s="44">
        <f t="shared" si="438"/>
        <v>113.3</v>
      </c>
      <c r="U342" s="41">
        <f t="shared" si="439"/>
        <v>9.74</v>
      </c>
      <c r="V342" s="44">
        <f t="shared" si="440"/>
        <v>89.5</v>
      </c>
      <c r="W342" s="44">
        <f t="shared" si="441"/>
        <v>0</v>
      </c>
      <c r="X342" s="41">
        <f t="shared" si="442"/>
        <v>472.18</v>
      </c>
      <c r="Y342" s="41">
        <f t="shared" si="443"/>
        <v>1615.275</v>
      </c>
      <c r="Z342" s="41"/>
      <c r="AA342" s="12" t="s">
        <v>24</v>
      </c>
      <c r="AB342" s="11">
        <f t="shared" ref="AB342:AH342" si="466">K342+R342</f>
        <v>58.4172</v>
      </c>
      <c r="AC342" s="11">
        <f t="shared" si="466"/>
        <v>778.92</v>
      </c>
      <c r="AD342" s="11">
        <f t="shared" si="466"/>
        <v>566.48</v>
      </c>
      <c r="AE342" s="11">
        <f t="shared" si="466"/>
        <v>32.4578</v>
      </c>
      <c r="AF342" s="11">
        <f t="shared" si="466"/>
        <v>179</v>
      </c>
      <c r="AG342" s="11">
        <f t="shared" si="466"/>
        <v>0</v>
      </c>
      <c r="AH342" s="11">
        <f t="shared" si="466"/>
        <v>1615.275</v>
      </c>
      <c r="AI342" s="12" t="s">
        <v>1138</v>
      </c>
    </row>
    <row r="343" s="9" customFormat="1" ht="16" customHeight="1" spans="1:35">
      <c r="A343" s="40">
        <f t="shared" si="428"/>
        <v>340</v>
      </c>
      <c r="B343" s="41" t="s">
        <v>1306</v>
      </c>
      <c r="C343" s="47" t="s">
        <v>1009</v>
      </c>
      <c r="D343" s="58" t="s">
        <v>1010</v>
      </c>
      <c r="E343" s="82">
        <v>3245.4</v>
      </c>
      <c r="F343" s="82">
        <v>3245.5</v>
      </c>
      <c r="G343" s="185">
        <v>5664.75</v>
      </c>
      <c r="H343" s="82">
        <v>3245.4</v>
      </c>
      <c r="I343" s="44">
        <v>1790</v>
      </c>
      <c r="J343" s="68"/>
      <c r="K343" s="52">
        <f t="shared" si="429"/>
        <v>58.4172</v>
      </c>
      <c r="L343" s="53">
        <f t="shared" si="430"/>
        <v>519.28</v>
      </c>
      <c r="M343" s="44">
        <f t="shared" si="431"/>
        <v>453.18</v>
      </c>
      <c r="N343" s="41">
        <f t="shared" si="432"/>
        <v>22.7178</v>
      </c>
      <c r="O343" s="44">
        <f t="shared" si="433"/>
        <v>89.5</v>
      </c>
      <c r="P343" s="44">
        <f t="shared" si="434"/>
        <v>0</v>
      </c>
      <c r="Q343" s="44">
        <f t="shared" si="435"/>
        <v>1143.095</v>
      </c>
      <c r="R343" s="41">
        <f t="shared" si="436"/>
        <v>0</v>
      </c>
      <c r="S343" s="41">
        <f t="shared" si="437"/>
        <v>259.64</v>
      </c>
      <c r="T343" s="44">
        <f t="shared" si="438"/>
        <v>113.3</v>
      </c>
      <c r="U343" s="41">
        <f t="shared" si="439"/>
        <v>9.74</v>
      </c>
      <c r="V343" s="44">
        <f t="shared" si="440"/>
        <v>89.5</v>
      </c>
      <c r="W343" s="44">
        <f t="shared" si="441"/>
        <v>0</v>
      </c>
      <c r="X343" s="41">
        <f t="shared" si="442"/>
        <v>472.18</v>
      </c>
      <c r="Y343" s="41">
        <f t="shared" si="443"/>
        <v>1615.275</v>
      </c>
      <c r="Z343" s="41"/>
      <c r="AA343" s="12" t="s">
        <v>24</v>
      </c>
      <c r="AB343" s="11">
        <f t="shared" ref="AB343:AH343" si="467">K343+R343</f>
        <v>58.4172</v>
      </c>
      <c r="AC343" s="11">
        <f t="shared" si="467"/>
        <v>778.92</v>
      </c>
      <c r="AD343" s="11">
        <f t="shared" si="467"/>
        <v>566.48</v>
      </c>
      <c r="AE343" s="11">
        <f t="shared" si="467"/>
        <v>32.4578</v>
      </c>
      <c r="AF343" s="11">
        <f t="shared" si="467"/>
        <v>179</v>
      </c>
      <c r="AG343" s="11">
        <f t="shared" si="467"/>
        <v>0</v>
      </c>
      <c r="AH343" s="11">
        <f t="shared" si="467"/>
        <v>1615.275</v>
      </c>
      <c r="AI343" s="12" t="s">
        <v>1138</v>
      </c>
    </row>
    <row r="344" s="9" customFormat="1" ht="16" customHeight="1" spans="1:35">
      <c r="A344" s="40">
        <f t="shared" si="428"/>
        <v>341</v>
      </c>
      <c r="B344" s="41" t="s">
        <v>98</v>
      </c>
      <c r="C344" s="47" t="s">
        <v>1013</v>
      </c>
      <c r="D344" s="58" t="s">
        <v>1014</v>
      </c>
      <c r="E344" s="82">
        <v>3245.4</v>
      </c>
      <c r="F344" s="82">
        <v>3245.5</v>
      </c>
      <c r="G344" s="185">
        <v>5664.75</v>
      </c>
      <c r="H344" s="82">
        <v>3245.4</v>
      </c>
      <c r="I344" s="44">
        <v>3180</v>
      </c>
      <c r="J344" s="68"/>
      <c r="K344" s="52">
        <f t="shared" si="429"/>
        <v>58.4172</v>
      </c>
      <c r="L344" s="53">
        <f t="shared" si="430"/>
        <v>519.28</v>
      </c>
      <c r="M344" s="44">
        <f t="shared" si="431"/>
        <v>453.18</v>
      </c>
      <c r="N344" s="41">
        <f t="shared" si="432"/>
        <v>22.7178</v>
      </c>
      <c r="O344" s="44">
        <f t="shared" si="433"/>
        <v>159</v>
      </c>
      <c r="P344" s="44">
        <f t="shared" si="434"/>
        <v>0</v>
      </c>
      <c r="Q344" s="44">
        <f t="shared" si="435"/>
        <v>1212.595</v>
      </c>
      <c r="R344" s="41">
        <f t="shared" si="436"/>
        <v>0</v>
      </c>
      <c r="S344" s="41">
        <f t="shared" si="437"/>
        <v>259.64</v>
      </c>
      <c r="T344" s="44">
        <f t="shared" si="438"/>
        <v>113.3</v>
      </c>
      <c r="U344" s="41">
        <f t="shared" si="439"/>
        <v>9.74</v>
      </c>
      <c r="V344" s="44">
        <f t="shared" si="440"/>
        <v>159</v>
      </c>
      <c r="W344" s="44">
        <f t="shared" si="441"/>
        <v>0</v>
      </c>
      <c r="X344" s="41">
        <f t="shared" si="442"/>
        <v>541.68</v>
      </c>
      <c r="Y344" s="41">
        <f t="shared" si="443"/>
        <v>1754.275</v>
      </c>
      <c r="Z344" s="41"/>
      <c r="AA344" s="12" t="s">
        <v>26</v>
      </c>
      <c r="AB344" s="11">
        <f t="shared" ref="AB344:AH344" si="468">K344+R344</f>
        <v>58.4172</v>
      </c>
      <c r="AC344" s="11">
        <f t="shared" si="468"/>
        <v>778.92</v>
      </c>
      <c r="AD344" s="11">
        <f t="shared" si="468"/>
        <v>566.48</v>
      </c>
      <c r="AE344" s="11">
        <f t="shared" si="468"/>
        <v>32.4578</v>
      </c>
      <c r="AF344" s="11">
        <f t="shared" si="468"/>
        <v>318</v>
      </c>
      <c r="AG344" s="11">
        <f t="shared" si="468"/>
        <v>0</v>
      </c>
      <c r="AH344" s="11">
        <f t="shared" si="468"/>
        <v>1754.275</v>
      </c>
      <c r="AI344" s="12" t="s">
        <v>1135</v>
      </c>
    </row>
    <row r="345" s="9" customFormat="1" ht="16" customHeight="1" spans="1:35">
      <c r="A345" s="40">
        <f t="shared" si="428"/>
        <v>342</v>
      </c>
      <c r="B345" s="41" t="s">
        <v>98</v>
      </c>
      <c r="C345" s="47" t="s">
        <v>1015</v>
      </c>
      <c r="D345" s="352" t="s">
        <v>1016</v>
      </c>
      <c r="E345" s="82">
        <v>3245.4</v>
      </c>
      <c r="F345" s="82">
        <v>3245.5</v>
      </c>
      <c r="G345" s="185">
        <v>5664.75</v>
      </c>
      <c r="H345" s="82">
        <v>3245.4</v>
      </c>
      <c r="I345" s="44">
        <v>3180</v>
      </c>
      <c r="J345" s="68"/>
      <c r="K345" s="52">
        <f t="shared" si="429"/>
        <v>58.4172</v>
      </c>
      <c r="L345" s="53">
        <f t="shared" si="430"/>
        <v>519.28</v>
      </c>
      <c r="M345" s="44">
        <f t="shared" si="431"/>
        <v>453.18</v>
      </c>
      <c r="N345" s="41">
        <f t="shared" si="432"/>
        <v>22.7178</v>
      </c>
      <c r="O345" s="44">
        <f t="shared" si="433"/>
        <v>159</v>
      </c>
      <c r="P345" s="44">
        <f t="shared" si="434"/>
        <v>0</v>
      </c>
      <c r="Q345" s="44">
        <f t="shared" si="435"/>
        <v>1212.595</v>
      </c>
      <c r="R345" s="41">
        <f t="shared" si="436"/>
        <v>0</v>
      </c>
      <c r="S345" s="41">
        <f t="shared" si="437"/>
        <v>259.64</v>
      </c>
      <c r="T345" s="44">
        <f t="shared" si="438"/>
        <v>113.3</v>
      </c>
      <c r="U345" s="41">
        <f t="shared" si="439"/>
        <v>9.74</v>
      </c>
      <c r="V345" s="44">
        <f t="shared" si="440"/>
        <v>159</v>
      </c>
      <c r="W345" s="44">
        <f t="shared" si="441"/>
        <v>0</v>
      </c>
      <c r="X345" s="41">
        <f t="shared" si="442"/>
        <v>541.68</v>
      </c>
      <c r="Y345" s="41">
        <f t="shared" si="443"/>
        <v>1754.275</v>
      </c>
      <c r="Z345" s="41"/>
      <c r="AA345" s="12" t="s">
        <v>26</v>
      </c>
      <c r="AB345" s="11">
        <f t="shared" ref="AB345:AH345" si="469">K345+R345</f>
        <v>58.4172</v>
      </c>
      <c r="AC345" s="11">
        <f t="shared" si="469"/>
        <v>778.92</v>
      </c>
      <c r="AD345" s="11">
        <f t="shared" si="469"/>
        <v>566.48</v>
      </c>
      <c r="AE345" s="11">
        <f t="shared" si="469"/>
        <v>32.4578</v>
      </c>
      <c r="AF345" s="11">
        <f t="shared" si="469"/>
        <v>318</v>
      </c>
      <c r="AG345" s="11">
        <f t="shared" si="469"/>
        <v>0</v>
      </c>
      <c r="AH345" s="11">
        <f t="shared" si="469"/>
        <v>1754.275</v>
      </c>
      <c r="AI345" s="12" t="s">
        <v>1135</v>
      </c>
    </row>
    <row r="346" s="9" customFormat="1" ht="16" customHeight="1" spans="1:35">
      <c r="A346" s="40">
        <f t="shared" si="428"/>
        <v>343</v>
      </c>
      <c r="B346" s="41" t="s">
        <v>1339</v>
      </c>
      <c r="C346" s="47" t="s">
        <v>1017</v>
      </c>
      <c r="D346" s="58" t="s">
        <v>1018</v>
      </c>
      <c r="E346" s="82">
        <v>3245.4</v>
      </c>
      <c r="F346" s="82">
        <v>3245.5</v>
      </c>
      <c r="G346" s="185">
        <v>5664.75</v>
      </c>
      <c r="H346" s="82">
        <v>3245.4</v>
      </c>
      <c r="I346" s="44">
        <v>1790</v>
      </c>
      <c r="J346" s="68"/>
      <c r="K346" s="52">
        <f t="shared" si="429"/>
        <v>58.4172</v>
      </c>
      <c r="L346" s="53">
        <f t="shared" si="430"/>
        <v>519.28</v>
      </c>
      <c r="M346" s="44">
        <f t="shared" si="431"/>
        <v>453.18</v>
      </c>
      <c r="N346" s="41">
        <f t="shared" si="432"/>
        <v>22.7178</v>
      </c>
      <c r="O346" s="44">
        <f t="shared" si="433"/>
        <v>89.5</v>
      </c>
      <c r="P346" s="44">
        <f t="shared" si="434"/>
        <v>0</v>
      </c>
      <c r="Q346" s="44">
        <f t="shared" si="435"/>
        <v>1143.095</v>
      </c>
      <c r="R346" s="41">
        <f t="shared" si="436"/>
        <v>0</v>
      </c>
      <c r="S346" s="41">
        <f t="shared" si="437"/>
        <v>259.64</v>
      </c>
      <c r="T346" s="44">
        <f t="shared" si="438"/>
        <v>113.3</v>
      </c>
      <c r="U346" s="41">
        <f t="shared" si="439"/>
        <v>9.74</v>
      </c>
      <c r="V346" s="44">
        <f t="shared" si="440"/>
        <v>89.5</v>
      </c>
      <c r="W346" s="44">
        <f t="shared" si="441"/>
        <v>0</v>
      </c>
      <c r="X346" s="41">
        <f t="shared" si="442"/>
        <v>472.18</v>
      </c>
      <c r="Y346" s="41">
        <f t="shared" si="443"/>
        <v>1615.275</v>
      </c>
      <c r="Z346" s="41"/>
      <c r="AA346" s="12" t="s">
        <v>55</v>
      </c>
      <c r="AB346" s="11">
        <f t="shared" ref="AB346:AH346" si="470">K346+R346</f>
        <v>58.4172</v>
      </c>
      <c r="AC346" s="11">
        <f t="shared" si="470"/>
        <v>778.92</v>
      </c>
      <c r="AD346" s="11">
        <f t="shared" si="470"/>
        <v>566.48</v>
      </c>
      <c r="AE346" s="11">
        <f t="shared" si="470"/>
        <v>32.4578</v>
      </c>
      <c r="AF346" s="11">
        <f t="shared" si="470"/>
        <v>179</v>
      </c>
      <c r="AG346" s="11">
        <f t="shared" si="470"/>
        <v>0</v>
      </c>
      <c r="AH346" s="11">
        <f t="shared" si="470"/>
        <v>1615.275</v>
      </c>
      <c r="AI346" s="12" t="s">
        <v>1138</v>
      </c>
    </row>
    <row r="347" s="9" customFormat="1" ht="16" customHeight="1" spans="1:35">
      <c r="A347" s="40">
        <f t="shared" si="428"/>
        <v>344</v>
      </c>
      <c r="B347" s="41" t="s">
        <v>1306</v>
      </c>
      <c r="C347" s="47" t="s">
        <v>1020</v>
      </c>
      <c r="D347" s="352" t="s">
        <v>1021</v>
      </c>
      <c r="E347" s="82">
        <v>3245.4</v>
      </c>
      <c r="F347" s="82">
        <v>3245.5</v>
      </c>
      <c r="G347" s="185">
        <v>5664.75</v>
      </c>
      <c r="H347" s="82">
        <v>3245.4</v>
      </c>
      <c r="I347" s="44">
        <v>1790</v>
      </c>
      <c r="J347" s="68"/>
      <c r="K347" s="52">
        <f t="shared" si="429"/>
        <v>58.4172</v>
      </c>
      <c r="L347" s="53">
        <f t="shared" si="430"/>
        <v>519.28</v>
      </c>
      <c r="M347" s="44">
        <f t="shared" si="431"/>
        <v>453.18</v>
      </c>
      <c r="N347" s="41">
        <f t="shared" si="432"/>
        <v>22.7178</v>
      </c>
      <c r="O347" s="44">
        <f t="shared" si="433"/>
        <v>89.5</v>
      </c>
      <c r="P347" s="44">
        <f t="shared" si="434"/>
        <v>0</v>
      </c>
      <c r="Q347" s="44">
        <f t="shared" si="435"/>
        <v>1143.095</v>
      </c>
      <c r="R347" s="41">
        <f t="shared" si="436"/>
        <v>0</v>
      </c>
      <c r="S347" s="41">
        <f t="shared" si="437"/>
        <v>259.64</v>
      </c>
      <c r="T347" s="44">
        <f t="shared" si="438"/>
        <v>113.3</v>
      </c>
      <c r="U347" s="41">
        <f t="shared" si="439"/>
        <v>9.74</v>
      </c>
      <c r="V347" s="44">
        <f t="shared" si="440"/>
        <v>89.5</v>
      </c>
      <c r="W347" s="44">
        <f t="shared" si="441"/>
        <v>0</v>
      </c>
      <c r="X347" s="41">
        <f t="shared" si="442"/>
        <v>472.18</v>
      </c>
      <c r="Y347" s="41">
        <f t="shared" si="443"/>
        <v>1615.275</v>
      </c>
      <c r="Z347" s="41"/>
      <c r="AA347" s="12" t="s">
        <v>24</v>
      </c>
      <c r="AB347" s="11">
        <f t="shared" ref="AB347:AH347" si="471">K347+R347</f>
        <v>58.4172</v>
      </c>
      <c r="AC347" s="11">
        <f t="shared" si="471"/>
        <v>778.92</v>
      </c>
      <c r="AD347" s="11">
        <f t="shared" si="471"/>
        <v>566.48</v>
      </c>
      <c r="AE347" s="11">
        <f t="shared" si="471"/>
        <v>32.4578</v>
      </c>
      <c r="AF347" s="11">
        <f t="shared" si="471"/>
        <v>179</v>
      </c>
      <c r="AG347" s="11">
        <f t="shared" si="471"/>
        <v>0</v>
      </c>
      <c r="AH347" s="11">
        <f t="shared" si="471"/>
        <v>1615.275</v>
      </c>
      <c r="AI347" s="12" t="s">
        <v>1138</v>
      </c>
    </row>
    <row r="348" s="9" customFormat="1" ht="16" customHeight="1" spans="1:35">
      <c r="A348" s="40">
        <f t="shared" si="428"/>
        <v>345</v>
      </c>
      <c r="B348" s="41" t="s">
        <v>1306</v>
      </c>
      <c r="C348" s="47" t="s">
        <v>1022</v>
      </c>
      <c r="D348" s="58" t="s">
        <v>1023</v>
      </c>
      <c r="E348" s="82">
        <v>3245.4</v>
      </c>
      <c r="F348" s="82">
        <v>3245.5</v>
      </c>
      <c r="G348" s="185">
        <v>5664.75</v>
      </c>
      <c r="H348" s="82">
        <v>3245.4</v>
      </c>
      <c r="I348" s="44">
        <v>1790</v>
      </c>
      <c r="J348" s="68"/>
      <c r="K348" s="52">
        <f t="shared" si="429"/>
        <v>58.4172</v>
      </c>
      <c r="L348" s="53">
        <f t="shared" si="430"/>
        <v>519.28</v>
      </c>
      <c r="M348" s="44">
        <f t="shared" si="431"/>
        <v>453.18</v>
      </c>
      <c r="N348" s="41">
        <f t="shared" si="432"/>
        <v>22.7178</v>
      </c>
      <c r="O348" s="44">
        <f t="shared" si="433"/>
        <v>89.5</v>
      </c>
      <c r="P348" s="44">
        <f t="shared" si="434"/>
        <v>0</v>
      </c>
      <c r="Q348" s="44">
        <f t="shared" si="435"/>
        <v>1143.095</v>
      </c>
      <c r="R348" s="41">
        <f t="shared" si="436"/>
        <v>0</v>
      </c>
      <c r="S348" s="41">
        <f t="shared" si="437"/>
        <v>259.64</v>
      </c>
      <c r="T348" s="44">
        <f t="shared" si="438"/>
        <v>113.3</v>
      </c>
      <c r="U348" s="41">
        <f t="shared" si="439"/>
        <v>9.74</v>
      </c>
      <c r="V348" s="44">
        <f t="shared" si="440"/>
        <v>89.5</v>
      </c>
      <c r="W348" s="44">
        <f t="shared" si="441"/>
        <v>0</v>
      </c>
      <c r="X348" s="41">
        <f t="shared" si="442"/>
        <v>472.18</v>
      </c>
      <c r="Y348" s="41">
        <f t="shared" si="443"/>
        <v>1615.275</v>
      </c>
      <c r="Z348" s="41"/>
      <c r="AA348" s="12" t="s">
        <v>24</v>
      </c>
      <c r="AB348" s="11">
        <f t="shared" ref="AB348:AH348" si="472">K348+R348</f>
        <v>58.4172</v>
      </c>
      <c r="AC348" s="11">
        <f t="shared" si="472"/>
        <v>778.92</v>
      </c>
      <c r="AD348" s="11">
        <f t="shared" si="472"/>
        <v>566.48</v>
      </c>
      <c r="AE348" s="11">
        <f t="shared" si="472"/>
        <v>32.4578</v>
      </c>
      <c r="AF348" s="11">
        <f t="shared" si="472"/>
        <v>179</v>
      </c>
      <c r="AG348" s="11">
        <f t="shared" si="472"/>
        <v>0</v>
      </c>
      <c r="AH348" s="11">
        <f t="shared" si="472"/>
        <v>1615.275</v>
      </c>
      <c r="AI348" s="12" t="s">
        <v>1138</v>
      </c>
    </row>
    <row r="349" s="9" customFormat="1" ht="16" customHeight="1" spans="1:35">
      <c r="A349" s="40">
        <f t="shared" si="428"/>
        <v>346</v>
      </c>
      <c r="B349" s="41" t="s">
        <v>1306</v>
      </c>
      <c r="C349" s="47" t="s">
        <v>1024</v>
      </c>
      <c r="D349" s="58" t="s">
        <v>1025</v>
      </c>
      <c r="E349" s="82">
        <v>3245.4</v>
      </c>
      <c r="F349" s="82">
        <v>3245.5</v>
      </c>
      <c r="G349" s="185">
        <v>5664.75</v>
      </c>
      <c r="H349" s="82">
        <v>3245.4</v>
      </c>
      <c r="I349" s="44">
        <v>1790</v>
      </c>
      <c r="J349" s="68"/>
      <c r="K349" s="52">
        <f t="shared" si="429"/>
        <v>58.4172</v>
      </c>
      <c r="L349" s="53">
        <f t="shared" si="430"/>
        <v>519.28</v>
      </c>
      <c r="M349" s="44">
        <f t="shared" si="431"/>
        <v>453.18</v>
      </c>
      <c r="N349" s="41">
        <f t="shared" si="432"/>
        <v>22.7178</v>
      </c>
      <c r="O349" s="44">
        <f t="shared" si="433"/>
        <v>89.5</v>
      </c>
      <c r="P349" s="44">
        <f t="shared" si="434"/>
        <v>0</v>
      </c>
      <c r="Q349" s="44">
        <f t="shared" si="435"/>
        <v>1143.095</v>
      </c>
      <c r="R349" s="41">
        <f t="shared" si="436"/>
        <v>0</v>
      </c>
      <c r="S349" s="41">
        <f t="shared" si="437"/>
        <v>259.64</v>
      </c>
      <c r="T349" s="44">
        <f t="shared" si="438"/>
        <v>113.3</v>
      </c>
      <c r="U349" s="41">
        <f t="shared" si="439"/>
        <v>9.74</v>
      </c>
      <c r="V349" s="44">
        <f t="shared" si="440"/>
        <v>89.5</v>
      </c>
      <c r="W349" s="44">
        <f t="shared" si="441"/>
        <v>0</v>
      </c>
      <c r="X349" s="41">
        <f t="shared" si="442"/>
        <v>472.18</v>
      </c>
      <c r="Y349" s="41">
        <f t="shared" si="443"/>
        <v>1615.275</v>
      </c>
      <c r="Z349" s="41"/>
      <c r="AA349" s="12" t="s">
        <v>24</v>
      </c>
      <c r="AB349" s="11">
        <f t="shared" ref="AB349:AH349" si="473">K349+R349</f>
        <v>58.4172</v>
      </c>
      <c r="AC349" s="11">
        <f t="shared" si="473"/>
        <v>778.92</v>
      </c>
      <c r="AD349" s="11">
        <f t="shared" si="473"/>
        <v>566.48</v>
      </c>
      <c r="AE349" s="11">
        <f t="shared" si="473"/>
        <v>32.4578</v>
      </c>
      <c r="AF349" s="11">
        <f t="shared" si="473"/>
        <v>179</v>
      </c>
      <c r="AG349" s="11">
        <f t="shared" si="473"/>
        <v>0</v>
      </c>
      <c r="AH349" s="11">
        <f t="shared" si="473"/>
        <v>1615.275</v>
      </c>
      <c r="AI349" s="12" t="s">
        <v>1138</v>
      </c>
    </row>
    <row r="350" s="9" customFormat="1" ht="16" customHeight="1" spans="1:35">
      <c r="A350" s="40">
        <f t="shared" ref="A350:A399" si="474">ROW()-3</f>
        <v>347</v>
      </c>
      <c r="B350" s="41" t="s">
        <v>1306</v>
      </c>
      <c r="C350" s="47" t="s">
        <v>1028</v>
      </c>
      <c r="D350" s="58" t="s">
        <v>1029</v>
      </c>
      <c r="E350" s="82">
        <v>3245.4</v>
      </c>
      <c r="F350" s="82">
        <v>3245.5</v>
      </c>
      <c r="G350" s="185">
        <v>5664.75</v>
      </c>
      <c r="H350" s="82">
        <v>3245.4</v>
      </c>
      <c r="I350" s="44">
        <v>1790</v>
      </c>
      <c r="J350" s="68"/>
      <c r="K350" s="52">
        <f t="shared" ref="K350:K399" si="475">E350*0.018</f>
        <v>58.4172</v>
      </c>
      <c r="L350" s="53">
        <f t="shared" ref="L350:L399" si="476">F350*0.16</f>
        <v>519.28</v>
      </c>
      <c r="M350" s="44">
        <f t="shared" ref="M350:M399" si="477">ROUND(G350*0.08,2)</f>
        <v>453.18</v>
      </c>
      <c r="N350" s="41">
        <f t="shared" ref="N350:N399" si="478">H350*0.007</f>
        <v>22.7178</v>
      </c>
      <c r="O350" s="44">
        <f t="shared" ref="O350:O399" si="479">I350*5%</f>
        <v>89.5</v>
      </c>
      <c r="P350" s="44">
        <f t="shared" ref="P350:P399" si="480">J350*50%</f>
        <v>0</v>
      </c>
      <c r="Q350" s="44">
        <f t="shared" ref="Q350:Q399" si="481">SUM(K350:P350)</f>
        <v>1143.095</v>
      </c>
      <c r="R350" s="41">
        <f t="shared" ref="R350:R399" si="482">E350*0</f>
        <v>0</v>
      </c>
      <c r="S350" s="41">
        <f t="shared" ref="S350:S399" si="483">ROUND(F350*0.08,2)</f>
        <v>259.64</v>
      </c>
      <c r="T350" s="44">
        <f t="shared" ref="T350:T399" si="484">ROUND(G350*0.02,2)</f>
        <v>113.3</v>
      </c>
      <c r="U350" s="41">
        <f t="shared" ref="U350:U399" si="485">ROUND(H350*0.003,2)</f>
        <v>9.74</v>
      </c>
      <c r="V350" s="44">
        <f t="shared" ref="V350:V399" si="486">I350*5%</f>
        <v>89.5</v>
      </c>
      <c r="W350" s="44">
        <f t="shared" ref="W350:W399" si="487">J350*50%</f>
        <v>0</v>
      </c>
      <c r="X350" s="41">
        <f t="shared" ref="X350:X399" si="488">SUM(R350:W350)</f>
        <v>472.18</v>
      </c>
      <c r="Y350" s="41">
        <f t="shared" ref="Y350:Y399" si="489">Q350+X350</f>
        <v>1615.275</v>
      </c>
      <c r="Z350" s="41"/>
      <c r="AA350" s="12" t="s">
        <v>24</v>
      </c>
      <c r="AB350" s="11">
        <f t="shared" ref="AB350:AH350" si="490">K350+R350</f>
        <v>58.4172</v>
      </c>
      <c r="AC350" s="11">
        <f t="shared" si="490"/>
        <v>778.92</v>
      </c>
      <c r="AD350" s="11">
        <f t="shared" si="490"/>
        <v>566.48</v>
      </c>
      <c r="AE350" s="11">
        <f t="shared" si="490"/>
        <v>32.4578</v>
      </c>
      <c r="AF350" s="11">
        <f t="shared" si="490"/>
        <v>179</v>
      </c>
      <c r="AG350" s="11">
        <f t="shared" si="490"/>
        <v>0</v>
      </c>
      <c r="AH350" s="11">
        <f t="shared" si="490"/>
        <v>1615.275</v>
      </c>
      <c r="AI350" s="12" t="s">
        <v>1138</v>
      </c>
    </row>
    <row r="351" s="9" customFormat="1" ht="16" customHeight="1" spans="1:35">
      <c r="A351" s="40">
        <f t="shared" si="474"/>
        <v>348</v>
      </c>
      <c r="B351" s="41" t="s">
        <v>1306</v>
      </c>
      <c r="C351" s="47" t="s">
        <v>1030</v>
      </c>
      <c r="D351" s="58" t="s">
        <v>1031</v>
      </c>
      <c r="E351" s="82">
        <v>3245.4</v>
      </c>
      <c r="F351" s="82">
        <v>3245.5</v>
      </c>
      <c r="G351" s="185">
        <v>5664.75</v>
      </c>
      <c r="H351" s="82">
        <v>3245.4</v>
      </c>
      <c r="I351" s="44">
        <v>1790</v>
      </c>
      <c r="J351" s="68"/>
      <c r="K351" s="52">
        <f t="shared" si="475"/>
        <v>58.4172</v>
      </c>
      <c r="L351" s="53">
        <f t="shared" si="476"/>
        <v>519.28</v>
      </c>
      <c r="M351" s="44">
        <f t="shared" si="477"/>
        <v>453.18</v>
      </c>
      <c r="N351" s="41">
        <f t="shared" si="478"/>
        <v>22.7178</v>
      </c>
      <c r="O351" s="44">
        <f t="shared" si="479"/>
        <v>89.5</v>
      </c>
      <c r="P351" s="44">
        <f t="shared" si="480"/>
        <v>0</v>
      </c>
      <c r="Q351" s="44">
        <f t="shared" si="481"/>
        <v>1143.095</v>
      </c>
      <c r="R351" s="41">
        <f t="shared" si="482"/>
        <v>0</v>
      </c>
      <c r="S351" s="41">
        <f t="shared" si="483"/>
        <v>259.64</v>
      </c>
      <c r="T351" s="44">
        <f t="shared" si="484"/>
        <v>113.3</v>
      </c>
      <c r="U351" s="41">
        <f t="shared" si="485"/>
        <v>9.74</v>
      </c>
      <c r="V351" s="44">
        <f t="shared" si="486"/>
        <v>89.5</v>
      </c>
      <c r="W351" s="44">
        <f t="shared" si="487"/>
        <v>0</v>
      </c>
      <c r="X351" s="41">
        <f t="shared" si="488"/>
        <v>472.18</v>
      </c>
      <c r="Y351" s="41">
        <f t="shared" si="489"/>
        <v>1615.275</v>
      </c>
      <c r="Z351" s="41"/>
      <c r="AA351" s="12" t="s">
        <v>24</v>
      </c>
      <c r="AB351" s="11">
        <f t="shared" ref="AB351:AH351" si="491">K351+R351</f>
        <v>58.4172</v>
      </c>
      <c r="AC351" s="11">
        <f t="shared" si="491"/>
        <v>778.92</v>
      </c>
      <c r="AD351" s="11">
        <f t="shared" si="491"/>
        <v>566.48</v>
      </c>
      <c r="AE351" s="11">
        <f t="shared" si="491"/>
        <v>32.4578</v>
      </c>
      <c r="AF351" s="11">
        <f t="shared" si="491"/>
        <v>179</v>
      </c>
      <c r="AG351" s="11">
        <f t="shared" si="491"/>
        <v>0</v>
      </c>
      <c r="AH351" s="11">
        <f t="shared" si="491"/>
        <v>1615.275</v>
      </c>
      <c r="AI351" s="12" t="s">
        <v>1138</v>
      </c>
    </row>
    <row r="352" s="9" customFormat="1" ht="16" customHeight="1" spans="1:35">
      <c r="A352" s="40">
        <f t="shared" si="474"/>
        <v>349</v>
      </c>
      <c r="B352" s="41" t="s">
        <v>1306</v>
      </c>
      <c r="C352" s="47" t="s">
        <v>614</v>
      </c>
      <c r="D352" s="352" t="s">
        <v>615</v>
      </c>
      <c r="E352" s="82">
        <v>3245.4</v>
      </c>
      <c r="F352" s="82">
        <v>3245.5</v>
      </c>
      <c r="G352" s="185">
        <v>5664.75</v>
      </c>
      <c r="H352" s="82">
        <v>3245.4</v>
      </c>
      <c r="I352" s="44">
        <v>1790</v>
      </c>
      <c r="J352" s="68"/>
      <c r="K352" s="52">
        <f t="shared" si="475"/>
        <v>58.4172</v>
      </c>
      <c r="L352" s="53">
        <f t="shared" si="476"/>
        <v>519.28</v>
      </c>
      <c r="M352" s="44">
        <f t="shared" si="477"/>
        <v>453.18</v>
      </c>
      <c r="N352" s="41">
        <f t="shared" si="478"/>
        <v>22.7178</v>
      </c>
      <c r="O352" s="44">
        <f t="shared" si="479"/>
        <v>89.5</v>
      </c>
      <c r="P352" s="44">
        <f t="shared" si="480"/>
        <v>0</v>
      </c>
      <c r="Q352" s="44">
        <f t="shared" si="481"/>
        <v>1143.095</v>
      </c>
      <c r="R352" s="41">
        <f t="shared" si="482"/>
        <v>0</v>
      </c>
      <c r="S352" s="41">
        <f t="shared" si="483"/>
        <v>259.64</v>
      </c>
      <c r="T352" s="44">
        <f t="shared" si="484"/>
        <v>113.3</v>
      </c>
      <c r="U352" s="41">
        <f t="shared" si="485"/>
        <v>9.74</v>
      </c>
      <c r="V352" s="44">
        <f t="shared" si="486"/>
        <v>89.5</v>
      </c>
      <c r="W352" s="44">
        <f t="shared" si="487"/>
        <v>0</v>
      </c>
      <c r="X352" s="41">
        <f t="shared" si="488"/>
        <v>472.18</v>
      </c>
      <c r="Y352" s="41">
        <f t="shared" si="489"/>
        <v>1615.275</v>
      </c>
      <c r="Z352" s="41"/>
      <c r="AA352" s="12" t="s">
        <v>24</v>
      </c>
      <c r="AB352" s="11">
        <f t="shared" ref="AB352:AH352" si="492">K352+R352</f>
        <v>58.4172</v>
      </c>
      <c r="AC352" s="11">
        <f t="shared" si="492"/>
        <v>778.92</v>
      </c>
      <c r="AD352" s="11">
        <f t="shared" si="492"/>
        <v>566.48</v>
      </c>
      <c r="AE352" s="11">
        <f t="shared" si="492"/>
        <v>32.4578</v>
      </c>
      <c r="AF352" s="11">
        <f t="shared" si="492"/>
        <v>179</v>
      </c>
      <c r="AG352" s="11">
        <f t="shared" si="492"/>
        <v>0</v>
      </c>
      <c r="AH352" s="11">
        <f t="shared" si="492"/>
        <v>1615.275</v>
      </c>
      <c r="AI352" s="12" t="s">
        <v>1138</v>
      </c>
    </row>
    <row r="353" s="9" customFormat="1" ht="16" customHeight="1" spans="1:35">
      <c r="A353" s="40">
        <f t="shared" si="474"/>
        <v>350</v>
      </c>
      <c r="B353" s="41" t="s">
        <v>1306</v>
      </c>
      <c r="C353" s="47" t="s">
        <v>1038</v>
      </c>
      <c r="D353" s="58" t="s">
        <v>1039</v>
      </c>
      <c r="E353" s="82">
        <v>3245.4</v>
      </c>
      <c r="F353" s="82">
        <v>3245.5</v>
      </c>
      <c r="G353" s="185">
        <v>5664.75</v>
      </c>
      <c r="H353" s="82">
        <v>3245.4</v>
      </c>
      <c r="I353" s="44">
        <v>1790</v>
      </c>
      <c r="J353" s="68"/>
      <c r="K353" s="52">
        <f t="shared" si="475"/>
        <v>58.4172</v>
      </c>
      <c r="L353" s="53">
        <f t="shared" si="476"/>
        <v>519.28</v>
      </c>
      <c r="M353" s="44">
        <f t="shared" si="477"/>
        <v>453.18</v>
      </c>
      <c r="N353" s="41">
        <f t="shared" si="478"/>
        <v>22.7178</v>
      </c>
      <c r="O353" s="44">
        <f t="shared" si="479"/>
        <v>89.5</v>
      </c>
      <c r="P353" s="44">
        <f t="shared" si="480"/>
        <v>0</v>
      </c>
      <c r="Q353" s="44">
        <f t="shared" si="481"/>
        <v>1143.095</v>
      </c>
      <c r="R353" s="41">
        <f t="shared" si="482"/>
        <v>0</v>
      </c>
      <c r="S353" s="41">
        <f t="shared" si="483"/>
        <v>259.64</v>
      </c>
      <c r="T353" s="44">
        <f t="shared" si="484"/>
        <v>113.3</v>
      </c>
      <c r="U353" s="41">
        <f t="shared" si="485"/>
        <v>9.74</v>
      </c>
      <c r="V353" s="44">
        <f t="shared" si="486"/>
        <v>89.5</v>
      </c>
      <c r="W353" s="44">
        <f t="shared" si="487"/>
        <v>0</v>
      </c>
      <c r="X353" s="41">
        <f t="shared" si="488"/>
        <v>472.18</v>
      </c>
      <c r="Y353" s="41">
        <f t="shared" si="489"/>
        <v>1615.275</v>
      </c>
      <c r="Z353" s="41"/>
      <c r="AA353" s="12" t="s">
        <v>24</v>
      </c>
      <c r="AB353" s="11">
        <f t="shared" ref="AB353:AH353" si="493">K353+R353</f>
        <v>58.4172</v>
      </c>
      <c r="AC353" s="11">
        <f t="shared" si="493"/>
        <v>778.92</v>
      </c>
      <c r="AD353" s="11">
        <f t="shared" si="493"/>
        <v>566.48</v>
      </c>
      <c r="AE353" s="11">
        <f t="shared" si="493"/>
        <v>32.4578</v>
      </c>
      <c r="AF353" s="11">
        <f t="shared" si="493"/>
        <v>179</v>
      </c>
      <c r="AG353" s="11">
        <f t="shared" si="493"/>
        <v>0</v>
      </c>
      <c r="AH353" s="11">
        <f t="shared" si="493"/>
        <v>1615.275</v>
      </c>
      <c r="AI353" s="12" t="s">
        <v>1138</v>
      </c>
    </row>
    <row r="354" s="9" customFormat="1" ht="16" customHeight="1" spans="1:35">
      <c r="A354" s="40">
        <f t="shared" si="474"/>
        <v>351</v>
      </c>
      <c r="B354" s="41" t="s">
        <v>1306</v>
      </c>
      <c r="C354" s="47" t="s">
        <v>784</v>
      </c>
      <c r="D354" s="58" t="s">
        <v>902</v>
      </c>
      <c r="E354" s="82">
        <v>3245.4</v>
      </c>
      <c r="F354" s="82">
        <v>3245.5</v>
      </c>
      <c r="G354" s="185">
        <v>5664.75</v>
      </c>
      <c r="H354" s="82">
        <v>3245.4</v>
      </c>
      <c r="I354" s="44">
        <v>1790</v>
      </c>
      <c r="J354" s="68"/>
      <c r="K354" s="52">
        <f t="shared" si="475"/>
        <v>58.4172</v>
      </c>
      <c r="L354" s="53">
        <f t="shared" si="476"/>
        <v>519.28</v>
      </c>
      <c r="M354" s="44">
        <f t="shared" si="477"/>
        <v>453.18</v>
      </c>
      <c r="N354" s="41">
        <f t="shared" si="478"/>
        <v>22.7178</v>
      </c>
      <c r="O354" s="44">
        <f t="shared" si="479"/>
        <v>89.5</v>
      </c>
      <c r="P354" s="44">
        <f t="shared" si="480"/>
        <v>0</v>
      </c>
      <c r="Q354" s="44">
        <f t="shared" si="481"/>
        <v>1143.095</v>
      </c>
      <c r="R354" s="41">
        <f t="shared" si="482"/>
        <v>0</v>
      </c>
      <c r="S354" s="41">
        <f t="shared" si="483"/>
        <v>259.64</v>
      </c>
      <c r="T354" s="44">
        <f t="shared" si="484"/>
        <v>113.3</v>
      </c>
      <c r="U354" s="41">
        <f t="shared" si="485"/>
        <v>9.74</v>
      </c>
      <c r="V354" s="44">
        <f t="shared" si="486"/>
        <v>89.5</v>
      </c>
      <c r="W354" s="44">
        <f t="shared" si="487"/>
        <v>0</v>
      </c>
      <c r="X354" s="41">
        <f t="shared" si="488"/>
        <v>472.18</v>
      </c>
      <c r="Y354" s="41">
        <f t="shared" si="489"/>
        <v>1615.275</v>
      </c>
      <c r="Z354" s="41"/>
      <c r="AA354" s="12" t="s">
        <v>24</v>
      </c>
      <c r="AB354" s="11">
        <f t="shared" ref="AB354:AH354" si="494">K354+R354</f>
        <v>58.4172</v>
      </c>
      <c r="AC354" s="11">
        <f t="shared" si="494"/>
        <v>778.92</v>
      </c>
      <c r="AD354" s="11">
        <f t="shared" si="494"/>
        <v>566.48</v>
      </c>
      <c r="AE354" s="11">
        <f t="shared" si="494"/>
        <v>32.4578</v>
      </c>
      <c r="AF354" s="11">
        <f t="shared" si="494"/>
        <v>179</v>
      </c>
      <c r="AG354" s="11">
        <f t="shared" si="494"/>
        <v>0</v>
      </c>
      <c r="AH354" s="11">
        <f t="shared" si="494"/>
        <v>1615.275</v>
      </c>
      <c r="AI354" s="12" t="s">
        <v>1138</v>
      </c>
    </row>
    <row r="355" s="9" customFormat="1" ht="16" customHeight="1" spans="1:35">
      <c r="A355" s="40">
        <f t="shared" si="474"/>
        <v>352</v>
      </c>
      <c r="B355" s="41" t="s">
        <v>1333</v>
      </c>
      <c r="C355" s="47" t="s">
        <v>1047</v>
      </c>
      <c r="D355" s="352" t="s">
        <v>1048</v>
      </c>
      <c r="E355" s="82">
        <v>3245.4</v>
      </c>
      <c r="F355" s="82">
        <v>3245.5</v>
      </c>
      <c r="G355" s="185">
        <v>5664.75</v>
      </c>
      <c r="H355" s="82">
        <v>3245.4</v>
      </c>
      <c r="I355" s="44">
        <v>3180</v>
      </c>
      <c r="J355" s="68"/>
      <c r="K355" s="52">
        <f t="shared" si="475"/>
        <v>58.4172</v>
      </c>
      <c r="L355" s="53">
        <f t="shared" si="476"/>
        <v>519.28</v>
      </c>
      <c r="M355" s="44">
        <f t="shared" si="477"/>
        <v>453.18</v>
      </c>
      <c r="N355" s="41">
        <f t="shared" si="478"/>
        <v>22.7178</v>
      </c>
      <c r="O355" s="44">
        <f t="shared" si="479"/>
        <v>159</v>
      </c>
      <c r="P355" s="44">
        <f t="shared" si="480"/>
        <v>0</v>
      </c>
      <c r="Q355" s="44">
        <f t="shared" si="481"/>
        <v>1212.595</v>
      </c>
      <c r="R355" s="41">
        <f t="shared" si="482"/>
        <v>0</v>
      </c>
      <c r="S355" s="41">
        <f t="shared" si="483"/>
        <v>259.64</v>
      </c>
      <c r="T355" s="44">
        <f t="shared" si="484"/>
        <v>113.3</v>
      </c>
      <c r="U355" s="41">
        <f t="shared" si="485"/>
        <v>9.74</v>
      </c>
      <c r="V355" s="44">
        <f t="shared" si="486"/>
        <v>159</v>
      </c>
      <c r="W355" s="44">
        <f t="shared" si="487"/>
        <v>0</v>
      </c>
      <c r="X355" s="41">
        <f t="shared" si="488"/>
        <v>541.68</v>
      </c>
      <c r="Y355" s="41">
        <f t="shared" si="489"/>
        <v>1754.275</v>
      </c>
      <c r="Z355" s="41"/>
      <c r="AA355" s="12" t="s">
        <v>26</v>
      </c>
      <c r="AB355" s="11">
        <f t="shared" ref="AB355:AH355" si="495">K355+R355</f>
        <v>58.4172</v>
      </c>
      <c r="AC355" s="11">
        <f t="shared" si="495"/>
        <v>778.92</v>
      </c>
      <c r="AD355" s="11">
        <f t="shared" si="495"/>
        <v>566.48</v>
      </c>
      <c r="AE355" s="11">
        <f t="shared" si="495"/>
        <v>32.4578</v>
      </c>
      <c r="AF355" s="11">
        <f t="shared" si="495"/>
        <v>318</v>
      </c>
      <c r="AG355" s="11">
        <f t="shared" si="495"/>
        <v>0</v>
      </c>
      <c r="AH355" s="11">
        <f t="shared" si="495"/>
        <v>1754.275</v>
      </c>
      <c r="AI355" s="12" t="s">
        <v>1135</v>
      </c>
    </row>
    <row r="356" s="9" customFormat="1" ht="16" customHeight="1" spans="1:35">
      <c r="A356" s="40">
        <f t="shared" si="474"/>
        <v>353</v>
      </c>
      <c r="B356" s="41" t="s">
        <v>164</v>
      </c>
      <c r="C356" s="47" t="s">
        <v>1049</v>
      </c>
      <c r="D356" s="352" t="s">
        <v>1050</v>
      </c>
      <c r="E356" s="82">
        <v>3245.4</v>
      </c>
      <c r="F356" s="82">
        <v>3245.5</v>
      </c>
      <c r="G356" s="185">
        <v>5664.75</v>
      </c>
      <c r="H356" s="82">
        <v>3245.4</v>
      </c>
      <c r="I356" s="44">
        <v>0</v>
      </c>
      <c r="J356" s="68"/>
      <c r="K356" s="52">
        <f t="shared" si="475"/>
        <v>58.4172</v>
      </c>
      <c r="L356" s="53">
        <f t="shared" si="476"/>
        <v>519.28</v>
      </c>
      <c r="M356" s="44">
        <f t="shared" si="477"/>
        <v>453.18</v>
      </c>
      <c r="N356" s="41">
        <f t="shared" si="478"/>
        <v>22.7178</v>
      </c>
      <c r="O356" s="44">
        <f t="shared" si="479"/>
        <v>0</v>
      </c>
      <c r="P356" s="44">
        <f t="shared" si="480"/>
        <v>0</v>
      </c>
      <c r="Q356" s="44">
        <f t="shared" si="481"/>
        <v>1053.595</v>
      </c>
      <c r="R356" s="41">
        <f t="shared" si="482"/>
        <v>0</v>
      </c>
      <c r="S356" s="41">
        <f t="shared" si="483"/>
        <v>259.64</v>
      </c>
      <c r="T356" s="44">
        <f t="shared" si="484"/>
        <v>113.3</v>
      </c>
      <c r="U356" s="41">
        <f t="shared" si="485"/>
        <v>9.74</v>
      </c>
      <c r="V356" s="44">
        <f t="shared" si="486"/>
        <v>0</v>
      </c>
      <c r="W356" s="44">
        <f t="shared" si="487"/>
        <v>0</v>
      </c>
      <c r="X356" s="41">
        <f t="shared" si="488"/>
        <v>382.68</v>
      </c>
      <c r="Y356" s="41">
        <f t="shared" si="489"/>
        <v>1436.275</v>
      </c>
      <c r="Z356" s="41"/>
      <c r="AA356" s="12" t="s">
        <v>25</v>
      </c>
      <c r="AB356" s="11">
        <f t="shared" ref="AB356:AH356" si="496">K356+R356</f>
        <v>58.4172</v>
      </c>
      <c r="AC356" s="11">
        <f t="shared" si="496"/>
        <v>778.92</v>
      </c>
      <c r="AD356" s="11">
        <f t="shared" si="496"/>
        <v>566.48</v>
      </c>
      <c r="AE356" s="11">
        <f t="shared" si="496"/>
        <v>32.4578</v>
      </c>
      <c r="AF356" s="11">
        <f t="shared" si="496"/>
        <v>0</v>
      </c>
      <c r="AG356" s="11">
        <f t="shared" si="496"/>
        <v>0</v>
      </c>
      <c r="AH356" s="11">
        <f t="shared" si="496"/>
        <v>1436.275</v>
      </c>
      <c r="AI356" s="12" t="s">
        <v>1137</v>
      </c>
    </row>
    <row r="357" s="9" customFormat="1" ht="16" customHeight="1" spans="1:35">
      <c r="A357" s="40">
        <f t="shared" si="474"/>
        <v>354</v>
      </c>
      <c r="B357" s="41" t="s">
        <v>1274</v>
      </c>
      <c r="C357" s="47" t="s">
        <v>1051</v>
      </c>
      <c r="D357" s="58" t="s">
        <v>1052</v>
      </c>
      <c r="E357" s="82">
        <v>3245.4</v>
      </c>
      <c r="F357" s="82">
        <v>3245.5</v>
      </c>
      <c r="G357" s="68">
        <v>5664.75</v>
      </c>
      <c r="H357" s="82">
        <v>3245.4</v>
      </c>
      <c r="I357" s="44">
        <v>3180</v>
      </c>
      <c r="J357" s="68"/>
      <c r="K357" s="52">
        <f t="shared" si="475"/>
        <v>58.4172</v>
      </c>
      <c r="L357" s="53">
        <f t="shared" si="476"/>
        <v>519.28</v>
      </c>
      <c r="M357" s="44">
        <f t="shared" si="477"/>
        <v>453.18</v>
      </c>
      <c r="N357" s="41">
        <f t="shared" si="478"/>
        <v>22.7178</v>
      </c>
      <c r="O357" s="44">
        <f t="shared" si="479"/>
        <v>159</v>
      </c>
      <c r="P357" s="44">
        <f t="shared" si="480"/>
        <v>0</v>
      </c>
      <c r="Q357" s="44">
        <f t="shared" si="481"/>
        <v>1212.595</v>
      </c>
      <c r="R357" s="41">
        <f t="shared" si="482"/>
        <v>0</v>
      </c>
      <c r="S357" s="41">
        <f t="shared" si="483"/>
        <v>259.64</v>
      </c>
      <c r="T357" s="44">
        <f t="shared" si="484"/>
        <v>113.3</v>
      </c>
      <c r="U357" s="41">
        <f t="shared" si="485"/>
        <v>9.74</v>
      </c>
      <c r="V357" s="44">
        <f t="shared" si="486"/>
        <v>159</v>
      </c>
      <c r="W357" s="44">
        <f t="shared" si="487"/>
        <v>0</v>
      </c>
      <c r="X357" s="41">
        <f t="shared" si="488"/>
        <v>541.68</v>
      </c>
      <c r="Y357" s="41">
        <f t="shared" si="489"/>
        <v>1754.275</v>
      </c>
      <c r="Z357" s="41"/>
      <c r="AA357" s="12" t="s">
        <v>10</v>
      </c>
      <c r="AB357" s="11">
        <f t="shared" ref="AB357:AH357" si="497">K357+R357</f>
        <v>58.4172</v>
      </c>
      <c r="AC357" s="11">
        <f t="shared" si="497"/>
        <v>778.92</v>
      </c>
      <c r="AD357" s="11">
        <f t="shared" si="497"/>
        <v>566.48</v>
      </c>
      <c r="AE357" s="11">
        <f t="shared" si="497"/>
        <v>32.4578</v>
      </c>
      <c r="AF357" s="11">
        <f t="shared" si="497"/>
        <v>318</v>
      </c>
      <c r="AG357" s="11">
        <f t="shared" si="497"/>
        <v>0</v>
      </c>
      <c r="AH357" s="11">
        <f t="shared" si="497"/>
        <v>1754.275</v>
      </c>
      <c r="AI357" s="12" t="s">
        <v>1134</v>
      </c>
    </row>
    <row r="358" s="9" customFormat="1" ht="16" customHeight="1" spans="1:35">
      <c r="A358" s="40">
        <f t="shared" si="474"/>
        <v>355</v>
      </c>
      <c r="B358" s="41" t="s">
        <v>1336</v>
      </c>
      <c r="C358" s="47" t="s">
        <v>112</v>
      </c>
      <c r="D358" s="58" t="s">
        <v>1053</v>
      </c>
      <c r="E358" s="82">
        <v>3245.4</v>
      </c>
      <c r="F358" s="82">
        <v>3245.5</v>
      </c>
      <c r="G358" s="185">
        <v>5664.75</v>
      </c>
      <c r="H358" s="82">
        <v>3245.4</v>
      </c>
      <c r="I358" s="44">
        <v>3180</v>
      </c>
      <c r="J358" s="68"/>
      <c r="K358" s="52">
        <f t="shared" si="475"/>
        <v>58.4172</v>
      </c>
      <c r="L358" s="53">
        <f t="shared" si="476"/>
        <v>519.28</v>
      </c>
      <c r="M358" s="44">
        <f t="shared" si="477"/>
        <v>453.18</v>
      </c>
      <c r="N358" s="41">
        <f t="shared" si="478"/>
        <v>22.7178</v>
      </c>
      <c r="O358" s="44">
        <f t="shared" si="479"/>
        <v>159</v>
      </c>
      <c r="P358" s="44">
        <f t="shared" si="480"/>
        <v>0</v>
      </c>
      <c r="Q358" s="44">
        <f t="shared" si="481"/>
        <v>1212.595</v>
      </c>
      <c r="R358" s="41">
        <f t="shared" si="482"/>
        <v>0</v>
      </c>
      <c r="S358" s="41">
        <f t="shared" si="483"/>
        <v>259.64</v>
      </c>
      <c r="T358" s="44">
        <f t="shared" si="484"/>
        <v>113.3</v>
      </c>
      <c r="U358" s="41">
        <f t="shared" si="485"/>
        <v>9.74</v>
      </c>
      <c r="V358" s="44">
        <f t="shared" si="486"/>
        <v>159</v>
      </c>
      <c r="W358" s="44">
        <f t="shared" si="487"/>
        <v>0</v>
      </c>
      <c r="X358" s="41">
        <f t="shared" si="488"/>
        <v>541.68</v>
      </c>
      <c r="Y358" s="41">
        <f t="shared" si="489"/>
        <v>1754.275</v>
      </c>
      <c r="Z358" s="41"/>
      <c r="AA358" s="12" t="s">
        <v>26</v>
      </c>
      <c r="AB358" s="11">
        <f t="shared" ref="AB358:AH358" si="498">K358+R358</f>
        <v>58.4172</v>
      </c>
      <c r="AC358" s="11">
        <f t="shared" si="498"/>
        <v>778.92</v>
      </c>
      <c r="AD358" s="11">
        <f t="shared" si="498"/>
        <v>566.48</v>
      </c>
      <c r="AE358" s="11">
        <f t="shared" si="498"/>
        <v>32.4578</v>
      </c>
      <c r="AF358" s="11">
        <f t="shared" si="498"/>
        <v>318</v>
      </c>
      <c r="AG358" s="11">
        <f t="shared" si="498"/>
        <v>0</v>
      </c>
      <c r="AH358" s="11">
        <f t="shared" si="498"/>
        <v>1754.275</v>
      </c>
      <c r="AI358" s="12" t="s">
        <v>1135</v>
      </c>
    </row>
    <row r="359" s="9" customFormat="1" ht="16" customHeight="1" spans="1:35">
      <c r="A359" s="40">
        <f t="shared" si="474"/>
        <v>356</v>
      </c>
      <c r="B359" s="41" t="s">
        <v>167</v>
      </c>
      <c r="C359" s="47" t="s">
        <v>1054</v>
      </c>
      <c r="D359" s="58" t="s">
        <v>1055</v>
      </c>
      <c r="E359" s="82">
        <v>3245.4</v>
      </c>
      <c r="F359" s="82">
        <v>3245.5</v>
      </c>
      <c r="G359" s="185">
        <v>5664.75</v>
      </c>
      <c r="H359" s="82">
        <v>3245.4</v>
      </c>
      <c r="I359" s="44">
        <v>3180</v>
      </c>
      <c r="J359" s="68"/>
      <c r="K359" s="52">
        <f t="shared" si="475"/>
        <v>58.4172</v>
      </c>
      <c r="L359" s="53">
        <f t="shared" si="476"/>
        <v>519.28</v>
      </c>
      <c r="M359" s="44">
        <f t="shared" si="477"/>
        <v>453.18</v>
      </c>
      <c r="N359" s="41">
        <f t="shared" si="478"/>
        <v>22.7178</v>
      </c>
      <c r="O359" s="44">
        <f t="shared" si="479"/>
        <v>159</v>
      </c>
      <c r="P359" s="44">
        <f t="shared" si="480"/>
        <v>0</v>
      </c>
      <c r="Q359" s="44">
        <f t="shared" si="481"/>
        <v>1212.595</v>
      </c>
      <c r="R359" s="41">
        <f t="shared" si="482"/>
        <v>0</v>
      </c>
      <c r="S359" s="41">
        <f t="shared" si="483"/>
        <v>259.64</v>
      </c>
      <c r="T359" s="44">
        <f t="shared" si="484"/>
        <v>113.3</v>
      </c>
      <c r="U359" s="41">
        <f t="shared" si="485"/>
        <v>9.74</v>
      </c>
      <c r="V359" s="44">
        <f t="shared" si="486"/>
        <v>159</v>
      </c>
      <c r="W359" s="44">
        <f t="shared" si="487"/>
        <v>0</v>
      </c>
      <c r="X359" s="41">
        <f t="shared" si="488"/>
        <v>541.68</v>
      </c>
      <c r="Y359" s="41">
        <f t="shared" si="489"/>
        <v>1754.275</v>
      </c>
      <c r="Z359" s="41"/>
      <c r="AA359" s="12" t="s">
        <v>12</v>
      </c>
      <c r="AB359" s="11">
        <f t="shared" ref="AB359:AH359" si="499">K359+R359</f>
        <v>58.4172</v>
      </c>
      <c r="AC359" s="11">
        <f t="shared" si="499"/>
        <v>778.92</v>
      </c>
      <c r="AD359" s="11">
        <f t="shared" si="499"/>
        <v>566.48</v>
      </c>
      <c r="AE359" s="11">
        <f t="shared" si="499"/>
        <v>32.4578</v>
      </c>
      <c r="AF359" s="11">
        <f t="shared" si="499"/>
        <v>318</v>
      </c>
      <c r="AG359" s="11">
        <f t="shared" si="499"/>
        <v>0</v>
      </c>
      <c r="AH359" s="11">
        <f t="shared" si="499"/>
        <v>1754.275</v>
      </c>
      <c r="AI359" s="12" t="s">
        <v>1134</v>
      </c>
    </row>
    <row r="360" s="9" customFormat="1" ht="16" customHeight="1" spans="1:35">
      <c r="A360" s="40">
        <f t="shared" si="474"/>
        <v>357</v>
      </c>
      <c r="B360" s="41" t="s">
        <v>167</v>
      </c>
      <c r="C360" s="47" t="s">
        <v>1057</v>
      </c>
      <c r="D360" s="352" t="s">
        <v>1058</v>
      </c>
      <c r="E360" s="82">
        <v>3245.4</v>
      </c>
      <c r="F360" s="82">
        <v>3245.5</v>
      </c>
      <c r="G360" s="185">
        <v>5664.75</v>
      </c>
      <c r="H360" s="82">
        <v>3245.4</v>
      </c>
      <c r="I360" s="44">
        <v>3180</v>
      </c>
      <c r="J360" s="68"/>
      <c r="K360" s="52">
        <f t="shared" si="475"/>
        <v>58.4172</v>
      </c>
      <c r="L360" s="53">
        <f t="shared" si="476"/>
        <v>519.28</v>
      </c>
      <c r="M360" s="44">
        <f t="shared" si="477"/>
        <v>453.18</v>
      </c>
      <c r="N360" s="41">
        <f t="shared" si="478"/>
        <v>22.7178</v>
      </c>
      <c r="O360" s="44">
        <f t="shared" si="479"/>
        <v>159</v>
      </c>
      <c r="P360" s="44">
        <f t="shared" si="480"/>
        <v>0</v>
      </c>
      <c r="Q360" s="44">
        <f t="shared" si="481"/>
        <v>1212.595</v>
      </c>
      <c r="R360" s="41">
        <f t="shared" si="482"/>
        <v>0</v>
      </c>
      <c r="S360" s="41">
        <f t="shared" si="483"/>
        <v>259.64</v>
      </c>
      <c r="T360" s="44">
        <f t="shared" si="484"/>
        <v>113.3</v>
      </c>
      <c r="U360" s="41">
        <f t="shared" si="485"/>
        <v>9.74</v>
      </c>
      <c r="V360" s="44">
        <f t="shared" si="486"/>
        <v>159</v>
      </c>
      <c r="W360" s="44">
        <f t="shared" si="487"/>
        <v>0</v>
      </c>
      <c r="X360" s="41">
        <f t="shared" si="488"/>
        <v>541.68</v>
      </c>
      <c r="Y360" s="41">
        <f t="shared" si="489"/>
        <v>1754.275</v>
      </c>
      <c r="Z360" s="41"/>
      <c r="AA360" s="12" t="s">
        <v>12</v>
      </c>
      <c r="AB360" s="11">
        <f t="shared" ref="AB360:AH360" si="500">K360+R360</f>
        <v>58.4172</v>
      </c>
      <c r="AC360" s="11">
        <f t="shared" si="500"/>
        <v>778.92</v>
      </c>
      <c r="AD360" s="11">
        <f t="shared" si="500"/>
        <v>566.48</v>
      </c>
      <c r="AE360" s="11">
        <f t="shared" si="500"/>
        <v>32.4578</v>
      </c>
      <c r="AF360" s="11">
        <f t="shared" si="500"/>
        <v>318</v>
      </c>
      <c r="AG360" s="11">
        <f t="shared" si="500"/>
        <v>0</v>
      </c>
      <c r="AH360" s="11">
        <f t="shared" si="500"/>
        <v>1754.275</v>
      </c>
      <c r="AI360" s="12" t="s">
        <v>1134</v>
      </c>
    </row>
    <row r="361" s="9" customFormat="1" ht="16" customHeight="1" spans="1:35">
      <c r="A361" s="40">
        <f t="shared" si="474"/>
        <v>358</v>
      </c>
      <c r="B361" s="41" t="s">
        <v>167</v>
      </c>
      <c r="C361" s="47" t="s">
        <v>1059</v>
      </c>
      <c r="D361" s="352" t="s">
        <v>1060</v>
      </c>
      <c r="E361" s="82">
        <v>3245.4</v>
      </c>
      <c r="F361" s="82">
        <v>3245.5</v>
      </c>
      <c r="G361" s="185">
        <v>5664.75</v>
      </c>
      <c r="H361" s="82">
        <v>3245.4</v>
      </c>
      <c r="I361" s="44">
        <v>3180</v>
      </c>
      <c r="J361" s="68"/>
      <c r="K361" s="52">
        <f t="shared" si="475"/>
        <v>58.4172</v>
      </c>
      <c r="L361" s="53">
        <f t="shared" si="476"/>
        <v>519.28</v>
      </c>
      <c r="M361" s="44">
        <f t="shared" si="477"/>
        <v>453.18</v>
      </c>
      <c r="N361" s="41">
        <f t="shared" si="478"/>
        <v>22.7178</v>
      </c>
      <c r="O361" s="44">
        <f t="shared" si="479"/>
        <v>159</v>
      </c>
      <c r="P361" s="44">
        <f t="shared" si="480"/>
        <v>0</v>
      </c>
      <c r="Q361" s="44">
        <f t="shared" si="481"/>
        <v>1212.595</v>
      </c>
      <c r="R361" s="41">
        <f t="shared" si="482"/>
        <v>0</v>
      </c>
      <c r="S361" s="41">
        <f t="shared" si="483"/>
        <v>259.64</v>
      </c>
      <c r="T361" s="44">
        <f t="shared" si="484"/>
        <v>113.3</v>
      </c>
      <c r="U361" s="41">
        <f t="shared" si="485"/>
        <v>9.74</v>
      </c>
      <c r="V361" s="44">
        <f t="shared" si="486"/>
        <v>159</v>
      </c>
      <c r="W361" s="44">
        <f t="shared" si="487"/>
        <v>0</v>
      </c>
      <c r="X361" s="41">
        <f t="shared" si="488"/>
        <v>541.68</v>
      </c>
      <c r="Y361" s="41">
        <f t="shared" si="489"/>
        <v>1754.275</v>
      </c>
      <c r="Z361" s="41"/>
      <c r="AA361" s="12" t="s">
        <v>12</v>
      </c>
      <c r="AB361" s="11">
        <f t="shared" ref="AB361:AH361" si="501">K361+R361</f>
        <v>58.4172</v>
      </c>
      <c r="AC361" s="11">
        <f t="shared" si="501"/>
        <v>778.92</v>
      </c>
      <c r="AD361" s="11">
        <f t="shared" si="501"/>
        <v>566.48</v>
      </c>
      <c r="AE361" s="11">
        <f t="shared" si="501"/>
        <v>32.4578</v>
      </c>
      <c r="AF361" s="11">
        <f t="shared" si="501"/>
        <v>318</v>
      </c>
      <c r="AG361" s="11">
        <f t="shared" si="501"/>
        <v>0</v>
      </c>
      <c r="AH361" s="11">
        <f t="shared" si="501"/>
        <v>1754.275</v>
      </c>
      <c r="AI361" s="12" t="s">
        <v>1134</v>
      </c>
    </row>
    <row r="362" s="9" customFormat="1" ht="16" customHeight="1" spans="1:35">
      <c r="A362" s="40">
        <f t="shared" si="474"/>
        <v>359</v>
      </c>
      <c r="B362" s="41" t="s">
        <v>1338</v>
      </c>
      <c r="C362" s="47" t="s">
        <v>1063</v>
      </c>
      <c r="D362" s="58" t="s">
        <v>1064</v>
      </c>
      <c r="E362" s="82">
        <v>3245.4</v>
      </c>
      <c r="F362" s="82">
        <v>3245.5</v>
      </c>
      <c r="G362" s="185">
        <v>5664.75</v>
      </c>
      <c r="H362" s="82">
        <v>3245.4</v>
      </c>
      <c r="I362" s="44">
        <v>1790</v>
      </c>
      <c r="J362" s="68"/>
      <c r="K362" s="52">
        <f t="shared" si="475"/>
        <v>58.4172</v>
      </c>
      <c r="L362" s="53">
        <f t="shared" si="476"/>
        <v>519.28</v>
      </c>
      <c r="M362" s="44">
        <f t="shared" si="477"/>
        <v>453.18</v>
      </c>
      <c r="N362" s="41">
        <f t="shared" si="478"/>
        <v>22.7178</v>
      </c>
      <c r="O362" s="44">
        <f t="shared" si="479"/>
        <v>89.5</v>
      </c>
      <c r="P362" s="44">
        <f t="shared" si="480"/>
        <v>0</v>
      </c>
      <c r="Q362" s="44">
        <f t="shared" si="481"/>
        <v>1143.095</v>
      </c>
      <c r="R362" s="41">
        <f t="shared" si="482"/>
        <v>0</v>
      </c>
      <c r="S362" s="41">
        <f t="shared" si="483"/>
        <v>259.64</v>
      </c>
      <c r="T362" s="44">
        <f t="shared" si="484"/>
        <v>113.3</v>
      </c>
      <c r="U362" s="41">
        <f t="shared" si="485"/>
        <v>9.74</v>
      </c>
      <c r="V362" s="44">
        <f t="shared" si="486"/>
        <v>89.5</v>
      </c>
      <c r="W362" s="44">
        <f t="shared" si="487"/>
        <v>0</v>
      </c>
      <c r="X362" s="41">
        <f t="shared" si="488"/>
        <v>472.18</v>
      </c>
      <c r="Y362" s="41">
        <f t="shared" si="489"/>
        <v>1615.275</v>
      </c>
      <c r="Z362" s="41"/>
      <c r="AA362" s="12" t="s">
        <v>20</v>
      </c>
      <c r="AB362" s="11">
        <f t="shared" ref="AB362:AH362" si="502">K362+R362</f>
        <v>58.4172</v>
      </c>
      <c r="AC362" s="11">
        <f t="shared" si="502"/>
        <v>778.92</v>
      </c>
      <c r="AD362" s="11">
        <f t="shared" si="502"/>
        <v>566.48</v>
      </c>
      <c r="AE362" s="11">
        <f t="shared" si="502"/>
        <v>32.4578</v>
      </c>
      <c r="AF362" s="11">
        <f t="shared" si="502"/>
        <v>179</v>
      </c>
      <c r="AG362" s="11">
        <f t="shared" si="502"/>
        <v>0</v>
      </c>
      <c r="AH362" s="11">
        <f t="shared" si="502"/>
        <v>1615.275</v>
      </c>
      <c r="AI362" s="12" t="s">
        <v>1138</v>
      </c>
    </row>
    <row r="363" s="9" customFormat="1" ht="16" customHeight="1" spans="1:35">
      <c r="A363" s="40">
        <f t="shared" si="474"/>
        <v>360</v>
      </c>
      <c r="B363" s="41" t="s">
        <v>1332</v>
      </c>
      <c r="C363" s="47" t="s">
        <v>1069</v>
      </c>
      <c r="D363" s="352" t="s">
        <v>1070</v>
      </c>
      <c r="E363" s="82">
        <v>3245.4</v>
      </c>
      <c r="F363" s="82">
        <v>3245.5</v>
      </c>
      <c r="G363" s="185">
        <v>5664.75</v>
      </c>
      <c r="H363" s="82">
        <v>3245.4</v>
      </c>
      <c r="I363" s="44">
        <v>3180</v>
      </c>
      <c r="J363" s="68"/>
      <c r="K363" s="52">
        <f t="shared" si="475"/>
        <v>58.4172</v>
      </c>
      <c r="L363" s="53">
        <f t="shared" si="476"/>
        <v>519.28</v>
      </c>
      <c r="M363" s="44">
        <f t="shared" si="477"/>
        <v>453.18</v>
      </c>
      <c r="N363" s="41">
        <f t="shared" si="478"/>
        <v>22.7178</v>
      </c>
      <c r="O363" s="44">
        <f t="shared" si="479"/>
        <v>159</v>
      </c>
      <c r="P363" s="44">
        <f t="shared" si="480"/>
        <v>0</v>
      </c>
      <c r="Q363" s="44">
        <f t="shared" si="481"/>
        <v>1212.595</v>
      </c>
      <c r="R363" s="41">
        <f t="shared" si="482"/>
        <v>0</v>
      </c>
      <c r="S363" s="41">
        <f t="shared" si="483"/>
        <v>259.64</v>
      </c>
      <c r="T363" s="44">
        <f t="shared" si="484"/>
        <v>113.3</v>
      </c>
      <c r="U363" s="41">
        <f t="shared" si="485"/>
        <v>9.74</v>
      </c>
      <c r="V363" s="44">
        <f t="shared" si="486"/>
        <v>159</v>
      </c>
      <c r="W363" s="44">
        <f t="shared" si="487"/>
        <v>0</v>
      </c>
      <c r="X363" s="41">
        <f t="shared" si="488"/>
        <v>541.68</v>
      </c>
      <c r="Y363" s="41">
        <f t="shared" si="489"/>
        <v>1754.275</v>
      </c>
      <c r="Z363" s="41"/>
      <c r="AA363" s="12" t="s">
        <v>26</v>
      </c>
      <c r="AB363" s="11">
        <f t="shared" ref="AB363:AH363" si="503">K363+R363</f>
        <v>58.4172</v>
      </c>
      <c r="AC363" s="11">
        <f t="shared" si="503"/>
        <v>778.92</v>
      </c>
      <c r="AD363" s="11">
        <f t="shared" si="503"/>
        <v>566.48</v>
      </c>
      <c r="AE363" s="11">
        <f t="shared" si="503"/>
        <v>32.4578</v>
      </c>
      <c r="AF363" s="11">
        <f t="shared" si="503"/>
        <v>318</v>
      </c>
      <c r="AG363" s="11">
        <f t="shared" si="503"/>
        <v>0</v>
      </c>
      <c r="AH363" s="11">
        <f t="shared" si="503"/>
        <v>1754.275</v>
      </c>
      <c r="AI363" s="12" t="s">
        <v>1135</v>
      </c>
    </row>
    <row r="364" s="9" customFormat="1" ht="16" customHeight="1" spans="1:35">
      <c r="A364" s="40">
        <f t="shared" si="474"/>
        <v>361</v>
      </c>
      <c r="B364" s="41" t="s">
        <v>1339</v>
      </c>
      <c r="C364" s="47" t="s">
        <v>1071</v>
      </c>
      <c r="D364" s="58" t="s">
        <v>1072</v>
      </c>
      <c r="E364" s="82">
        <v>3245.4</v>
      </c>
      <c r="F364" s="82">
        <v>3245.5</v>
      </c>
      <c r="G364" s="185">
        <v>5664.75</v>
      </c>
      <c r="H364" s="82">
        <v>3245.4</v>
      </c>
      <c r="I364" s="44">
        <v>1790</v>
      </c>
      <c r="J364" s="68"/>
      <c r="K364" s="52">
        <f t="shared" si="475"/>
        <v>58.4172</v>
      </c>
      <c r="L364" s="53">
        <f t="shared" si="476"/>
        <v>519.28</v>
      </c>
      <c r="M364" s="44">
        <f t="shared" si="477"/>
        <v>453.18</v>
      </c>
      <c r="N364" s="41">
        <f t="shared" si="478"/>
        <v>22.7178</v>
      </c>
      <c r="O364" s="44">
        <f t="shared" si="479"/>
        <v>89.5</v>
      </c>
      <c r="P364" s="44">
        <f t="shared" si="480"/>
        <v>0</v>
      </c>
      <c r="Q364" s="44">
        <f t="shared" si="481"/>
        <v>1143.095</v>
      </c>
      <c r="R364" s="41">
        <f t="shared" si="482"/>
        <v>0</v>
      </c>
      <c r="S364" s="41">
        <f t="shared" si="483"/>
        <v>259.64</v>
      </c>
      <c r="T364" s="44">
        <f t="shared" si="484"/>
        <v>113.3</v>
      </c>
      <c r="U364" s="41">
        <f t="shared" si="485"/>
        <v>9.74</v>
      </c>
      <c r="V364" s="44">
        <f t="shared" si="486"/>
        <v>89.5</v>
      </c>
      <c r="W364" s="44">
        <f t="shared" si="487"/>
        <v>0</v>
      </c>
      <c r="X364" s="41">
        <f t="shared" si="488"/>
        <v>472.18</v>
      </c>
      <c r="Y364" s="41">
        <f t="shared" si="489"/>
        <v>1615.275</v>
      </c>
      <c r="Z364" s="41"/>
      <c r="AA364" s="12" t="s">
        <v>55</v>
      </c>
      <c r="AB364" s="11">
        <f t="shared" ref="AB364:AH364" si="504">K364+R364</f>
        <v>58.4172</v>
      </c>
      <c r="AC364" s="11">
        <f t="shared" si="504"/>
        <v>778.92</v>
      </c>
      <c r="AD364" s="11">
        <f t="shared" si="504"/>
        <v>566.48</v>
      </c>
      <c r="AE364" s="11">
        <f t="shared" si="504"/>
        <v>32.4578</v>
      </c>
      <c r="AF364" s="11">
        <f t="shared" si="504"/>
        <v>179</v>
      </c>
      <c r="AG364" s="11">
        <f t="shared" si="504"/>
        <v>0</v>
      </c>
      <c r="AH364" s="11">
        <f t="shared" si="504"/>
        <v>1615.275</v>
      </c>
      <c r="AI364" s="12" t="s">
        <v>1138</v>
      </c>
    </row>
    <row r="365" s="9" customFormat="1" ht="16" customHeight="1" spans="1:35">
      <c r="A365" s="40">
        <f t="shared" si="474"/>
        <v>362</v>
      </c>
      <c r="B365" s="41" t="s">
        <v>1339</v>
      </c>
      <c r="C365" s="47" t="s">
        <v>1075</v>
      </c>
      <c r="D365" s="58" t="s">
        <v>1076</v>
      </c>
      <c r="E365" s="82">
        <v>3245.4</v>
      </c>
      <c r="F365" s="82">
        <v>3245.5</v>
      </c>
      <c r="G365" s="185">
        <v>5664.75</v>
      </c>
      <c r="H365" s="82">
        <v>3245.4</v>
      </c>
      <c r="I365" s="44">
        <v>1790</v>
      </c>
      <c r="J365" s="68"/>
      <c r="K365" s="52">
        <f t="shared" si="475"/>
        <v>58.4172</v>
      </c>
      <c r="L365" s="53">
        <f t="shared" si="476"/>
        <v>519.28</v>
      </c>
      <c r="M365" s="44">
        <f t="shared" si="477"/>
        <v>453.18</v>
      </c>
      <c r="N365" s="41">
        <f t="shared" si="478"/>
        <v>22.7178</v>
      </c>
      <c r="O365" s="44">
        <f t="shared" si="479"/>
        <v>89.5</v>
      </c>
      <c r="P365" s="44">
        <f t="shared" si="480"/>
        <v>0</v>
      </c>
      <c r="Q365" s="44">
        <f t="shared" si="481"/>
        <v>1143.095</v>
      </c>
      <c r="R365" s="41">
        <f t="shared" si="482"/>
        <v>0</v>
      </c>
      <c r="S365" s="41">
        <f t="shared" si="483"/>
        <v>259.64</v>
      </c>
      <c r="T365" s="44">
        <f t="shared" si="484"/>
        <v>113.3</v>
      </c>
      <c r="U365" s="41">
        <f t="shared" si="485"/>
        <v>9.74</v>
      </c>
      <c r="V365" s="44">
        <f t="shared" si="486"/>
        <v>89.5</v>
      </c>
      <c r="W365" s="44">
        <f t="shared" si="487"/>
        <v>0</v>
      </c>
      <c r="X365" s="41">
        <f t="shared" si="488"/>
        <v>472.18</v>
      </c>
      <c r="Y365" s="41">
        <f t="shared" si="489"/>
        <v>1615.275</v>
      </c>
      <c r="Z365" s="41"/>
      <c r="AA365" s="12" t="s">
        <v>55</v>
      </c>
      <c r="AB365" s="11">
        <f t="shared" ref="AB365:AH365" si="505">K365+R365</f>
        <v>58.4172</v>
      </c>
      <c r="AC365" s="11">
        <f t="shared" si="505"/>
        <v>778.92</v>
      </c>
      <c r="AD365" s="11">
        <f t="shared" si="505"/>
        <v>566.48</v>
      </c>
      <c r="AE365" s="11">
        <f t="shared" si="505"/>
        <v>32.4578</v>
      </c>
      <c r="AF365" s="11">
        <f t="shared" si="505"/>
        <v>179</v>
      </c>
      <c r="AG365" s="11">
        <f t="shared" si="505"/>
        <v>0</v>
      </c>
      <c r="AH365" s="11">
        <f t="shared" si="505"/>
        <v>1615.275</v>
      </c>
      <c r="AI365" s="12" t="s">
        <v>1138</v>
      </c>
    </row>
    <row r="366" s="9" customFormat="1" ht="16" customHeight="1" spans="1:35">
      <c r="A366" s="40">
        <f t="shared" si="474"/>
        <v>363</v>
      </c>
      <c r="B366" s="41" t="s">
        <v>896</v>
      </c>
      <c r="C366" s="47" t="s">
        <v>1079</v>
      </c>
      <c r="D366" s="58" t="s">
        <v>1080</v>
      </c>
      <c r="E366" s="82">
        <v>3245.4</v>
      </c>
      <c r="F366" s="82">
        <v>3245.5</v>
      </c>
      <c r="G366" s="185">
        <v>5664.75</v>
      </c>
      <c r="H366" s="82">
        <v>3245.4</v>
      </c>
      <c r="I366" s="44">
        <v>1790</v>
      </c>
      <c r="J366" s="68"/>
      <c r="K366" s="52">
        <f t="shared" si="475"/>
        <v>58.4172</v>
      </c>
      <c r="L366" s="53">
        <f t="shared" si="476"/>
        <v>519.28</v>
      </c>
      <c r="M366" s="44">
        <f t="shared" si="477"/>
        <v>453.18</v>
      </c>
      <c r="N366" s="41">
        <f t="shared" si="478"/>
        <v>22.7178</v>
      </c>
      <c r="O366" s="44">
        <f t="shared" si="479"/>
        <v>89.5</v>
      </c>
      <c r="P366" s="44">
        <f t="shared" si="480"/>
        <v>0</v>
      </c>
      <c r="Q366" s="44">
        <f t="shared" si="481"/>
        <v>1143.095</v>
      </c>
      <c r="R366" s="41">
        <f t="shared" si="482"/>
        <v>0</v>
      </c>
      <c r="S366" s="41">
        <f t="shared" si="483"/>
        <v>259.64</v>
      </c>
      <c r="T366" s="44">
        <f t="shared" si="484"/>
        <v>113.3</v>
      </c>
      <c r="U366" s="41">
        <f t="shared" si="485"/>
        <v>9.74</v>
      </c>
      <c r="V366" s="44">
        <f t="shared" si="486"/>
        <v>89.5</v>
      </c>
      <c r="W366" s="44">
        <f t="shared" si="487"/>
        <v>0</v>
      </c>
      <c r="X366" s="41">
        <f t="shared" si="488"/>
        <v>472.18</v>
      </c>
      <c r="Y366" s="41">
        <f t="shared" si="489"/>
        <v>1615.275</v>
      </c>
      <c r="Z366" s="41"/>
      <c r="AA366" s="12" t="s">
        <v>19</v>
      </c>
      <c r="AB366" s="11">
        <f t="shared" ref="AB366:AH366" si="506">K366+R366</f>
        <v>58.4172</v>
      </c>
      <c r="AC366" s="11">
        <f t="shared" si="506"/>
        <v>778.92</v>
      </c>
      <c r="AD366" s="11">
        <f t="shared" si="506"/>
        <v>566.48</v>
      </c>
      <c r="AE366" s="11">
        <f t="shared" si="506"/>
        <v>32.4578</v>
      </c>
      <c r="AF366" s="11">
        <f t="shared" si="506"/>
        <v>179</v>
      </c>
      <c r="AG366" s="11">
        <f t="shared" si="506"/>
        <v>0</v>
      </c>
      <c r="AH366" s="11">
        <f t="shared" si="506"/>
        <v>1615.275</v>
      </c>
      <c r="AI366" s="12" t="s">
        <v>1138</v>
      </c>
    </row>
    <row r="367" s="9" customFormat="1" ht="16" customHeight="1" spans="1:35">
      <c r="A367" s="40">
        <f t="shared" si="474"/>
        <v>364</v>
      </c>
      <c r="B367" s="41" t="s">
        <v>896</v>
      </c>
      <c r="C367" s="47" t="s">
        <v>1083</v>
      </c>
      <c r="D367" s="58" t="s">
        <v>1084</v>
      </c>
      <c r="E367" s="82">
        <v>3245.4</v>
      </c>
      <c r="F367" s="82">
        <v>3245.5</v>
      </c>
      <c r="G367" s="185">
        <v>5664.75</v>
      </c>
      <c r="H367" s="82">
        <v>3245.4</v>
      </c>
      <c r="I367" s="44">
        <v>1790</v>
      </c>
      <c r="J367" s="68"/>
      <c r="K367" s="52">
        <f t="shared" si="475"/>
        <v>58.4172</v>
      </c>
      <c r="L367" s="53">
        <f t="shared" si="476"/>
        <v>519.28</v>
      </c>
      <c r="M367" s="44">
        <f t="shared" si="477"/>
        <v>453.18</v>
      </c>
      <c r="N367" s="41">
        <f t="shared" si="478"/>
        <v>22.7178</v>
      </c>
      <c r="O367" s="44">
        <f t="shared" si="479"/>
        <v>89.5</v>
      </c>
      <c r="P367" s="44">
        <f t="shared" si="480"/>
        <v>0</v>
      </c>
      <c r="Q367" s="44">
        <f t="shared" si="481"/>
        <v>1143.095</v>
      </c>
      <c r="R367" s="41">
        <f t="shared" si="482"/>
        <v>0</v>
      </c>
      <c r="S367" s="41">
        <f t="shared" si="483"/>
        <v>259.64</v>
      </c>
      <c r="T367" s="44">
        <f t="shared" si="484"/>
        <v>113.3</v>
      </c>
      <c r="U367" s="41">
        <f t="shared" si="485"/>
        <v>9.74</v>
      </c>
      <c r="V367" s="44">
        <f t="shared" si="486"/>
        <v>89.5</v>
      </c>
      <c r="W367" s="44">
        <f t="shared" si="487"/>
        <v>0</v>
      </c>
      <c r="X367" s="41">
        <f t="shared" si="488"/>
        <v>472.18</v>
      </c>
      <c r="Y367" s="41">
        <f t="shared" si="489"/>
        <v>1615.275</v>
      </c>
      <c r="Z367" s="41"/>
      <c r="AA367" s="12" t="s">
        <v>19</v>
      </c>
      <c r="AB367" s="11">
        <f t="shared" ref="AB367:AH367" si="507">K367+R367</f>
        <v>58.4172</v>
      </c>
      <c r="AC367" s="11">
        <f t="shared" si="507"/>
        <v>778.92</v>
      </c>
      <c r="AD367" s="11">
        <f t="shared" si="507"/>
        <v>566.48</v>
      </c>
      <c r="AE367" s="11">
        <f t="shared" si="507"/>
        <v>32.4578</v>
      </c>
      <c r="AF367" s="11">
        <f t="shared" si="507"/>
        <v>179</v>
      </c>
      <c r="AG367" s="11">
        <f t="shared" si="507"/>
        <v>0</v>
      </c>
      <c r="AH367" s="11">
        <f t="shared" si="507"/>
        <v>1615.275</v>
      </c>
      <c r="AI367" s="12" t="s">
        <v>1138</v>
      </c>
    </row>
    <row r="368" s="9" customFormat="1" ht="16" customHeight="1" spans="1:35">
      <c r="A368" s="40">
        <f t="shared" si="474"/>
        <v>365</v>
      </c>
      <c r="B368" s="41" t="s">
        <v>1089</v>
      </c>
      <c r="C368" s="47" t="s">
        <v>1090</v>
      </c>
      <c r="D368" s="58" t="s">
        <v>1091</v>
      </c>
      <c r="E368" s="82">
        <v>3245.4</v>
      </c>
      <c r="F368" s="82">
        <v>3245.5</v>
      </c>
      <c r="G368" s="185">
        <v>5664.75</v>
      </c>
      <c r="H368" s="82">
        <v>3245.4</v>
      </c>
      <c r="I368" s="44">
        <v>1790</v>
      </c>
      <c r="J368" s="68"/>
      <c r="K368" s="52">
        <f t="shared" si="475"/>
        <v>58.4172</v>
      </c>
      <c r="L368" s="53">
        <f t="shared" si="476"/>
        <v>519.28</v>
      </c>
      <c r="M368" s="44">
        <f t="shared" si="477"/>
        <v>453.18</v>
      </c>
      <c r="N368" s="41">
        <f t="shared" si="478"/>
        <v>22.7178</v>
      </c>
      <c r="O368" s="44">
        <f t="shared" si="479"/>
        <v>89.5</v>
      </c>
      <c r="P368" s="44">
        <f t="shared" si="480"/>
        <v>0</v>
      </c>
      <c r="Q368" s="44">
        <f t="shared" si="481"/>
        <v>1143.095</v>
      </c>
      <c r="R368" s="41">
        <f t="shared" si="482"/>
        <v>0</v>
      </c>
      <c r="S368" s="41">
        <f t="shared" si="483"/>
        <v>259.64</v>
      </c>
      <c r="T368" s="44">
        <f t="shared" si="484"/>
        <v>113.3</v>
      </c>
      <c r="U368" s="41">
        <f t="shared" si="485"/>
        <v>9.74</v>
      </c>
      <c r="V368" s="44">
        <f t="shared" si="486"/>
        <v>89.5</v>
      </c>
      <c r="W368" s="44">
        <f t="shared" si="487"/>
        <v>0</v>
      </c>
      <c r="X368" s="41">
        <f t="shared" si="488"/>
        <v>472.18</v>
      </c>
      <c r="Y368" s="41">
        <f t="shared" si="489"/>
        <v>1615.275</v>
      </c>
      <c r="Z368" s="41"/>
      <c r="AA368" s="12" t="s">
        <v>17</v>
      </c>
      <c r="AB368" s="11">
        <f t="shared" ref="AB368:AH368" si="508">K368+R368</f>
        <v>58.4172</v>
      </c>
      <c r="AC368" s="11">
        <f t="shared" si="508"/>
        <v>778.92</v>
      </c>
      <c r="AD368" s="11">
        <f t="shared" si="508"/>
        <v>566.48</v>
      </c>
      <c r="AE368" s="11">
        <f t="shared" si="508"/>
        <v>32.4578</v>
      </c>
      <c r="AF368" s="11">
        <f t="shared" si="508"/>
        <v>179</v>
      </c>
      <c r="AG368" s="11">
        <f t="shared" si="508"/>
        <v>0</v>
      </c>
      <c r="AH368" s="11">
        <f t="shared" si="508"/>
        <v>1615.275</v>
      </c>
      <c r="AI368" s="12" t="s">
        <v>1138</v>
      </c>
    </row>
    <row r="369" s="31" customFormat="1" ht="16" customHeight="1" spans="1:35">
      <c r="A369" s="94">
        <f t="shared" si="474"/>
        <v>366</v>
      </c>
      <c r="B369" s="95" t="s">
        <v>167</v>
      </c>
      <c r="C369" s="97" t="s">
        <v>1098</v>
      </c>
      <c r="D369" s="365" t="s">
        <v>1099</v>
      </c>
      <c r="E369" s="98">
        <v>3820</v>
      </c>
      <c r="F369" s="98">
        <v>0</v>
      </c>
      <c r="G369" s="95">
        <v>0</v>
      </c>
      <c r="H369" s="98">
        <v>0</v>
      </c>
      <c r="I369" s="107">
        <v>0</v>
      </c>
      <c r="J369" s="150"/>
      <c r="K369" s="105">
        <f t="shared" si="475"/>
        <v>68.76</v>
      </c>
      <c r="L369" s="106">
        <f t="shared" si="476"/>
        <v>0</v>
      </c>
      <c r="M369" s="107">
        <f t="shared" si="477"/>
        <v>0</v>
      </c>
      <c r="N369" s="95">
        <f t="shared" si="478"/>
        <v>0</v>
      </c>
      <c r="O369" s="107">
        <f t="shared" si="479"/>
        <v>0</v>
      </c>
      <c r="P369" s="107">
        <f t="shared" si="480"/>
        <v>0</v>
      </c>
      <c r="Q369" s="107">
        <f t="shared" si="481"/>
        <v>68.76</v>
      </c>
      <c r="R369" s="95">
        <f t="shared" si="482"/>
        <v>0</v>
      </c>
      <c r="S369" s="95">
        <f t="shared" si="483"/>
        <v>0</v>
      </c>
      <c r="T369" s="107">
        <f t="shared" si="484"/>
        <v>0</v>
      </c>
      <c r="U369" s="95">
        <f t="shared" si="485"/>
        <v>0</v>
      </c>
      <c r="V369" s="107">
        <f t="shared" si="486"/>
        <v>0</v>
      </c>
      <c r="W369" s="107">
        <f t="shared" si="487"/>
        <v>0</v>
      </c>
      <c r="X369" s="95">
        <f t="shared" si="488"/>
        <v>0</v>
      </c>
      <c r="Y369" s="95">
        <f t="shared" si="489"/>
        <v>68.76</v>
      </c>
      <c r="Z369" s="95"/>
      <c r="AA369" s="16" t="s">
        <v>12</v>
      </c>
      <c r="AB369" s="15">
        <f t="shared" ref="AB369:AH369" si="509">K369+R369</f>
        <v>68.76</v>
      </c>
      <c r="AC369" s="15">
        <f t="shared" si="509"/>
        <v>0</v>
      </c>
      <c r="AD369" s="15">
        <f t="shared" si="509"/>
        <v>0</v>
      </c>
      <c r="AE369" s="15">
        <f t="shared" si="509"/>
        <v>0</v>
      </c>
      <c r="AF369" s="15">
        <f t="shared" si="509"/>
        <v>0</v>
      </c>
      <c r="AG369" s="15">
        <f t="shared" si="509"/>
        <v>0</v>
      </c>
      <c r="AH369" s="15">
        <f t="shared" si="509"/>
        <v>68.76</v>
      </c>
      <c r="AI369" s="16" t="s">
        <v>1134</v>
      </c>
    </row>
    <row r="370" s="31" customFormat="1" ht="16" customHeight="1" spans="1:35">
      <c r="A370" s="94">
        <f t="shared" si="474"/>
        <v>367</v>
      </c>
      <c r="B370" s="95" t="s">
        <v>167</v>
      </c>
      <c r="C370" s="97" t="s">
        <v>1100</v>
      </c>
      <c r="D370" s="365" t="s">
        <v>1101</v>
      </c>
      <c r="E370" s="98">
        <v>3820</v>
      </c>
      <c r="F370" s="98">
        <v>0</v>
      </c>
      <c r="G370" s="95">
        <v>0</v>
      </c>
      <c r="H370" s="98">
        <v>0</v>
      </c>
      <c r="I370" s="107">
        <v>0</v>
      </c>
      <c r="J370" s="150"/>
      <c r="K370" s="105">
        <f t="shared" si="475"/>
        <v>68.76</v>
      </c>
      <c r="L370" s="106">
        <f t="shared" si="476"/>
        <v>0</v>
      </c>
      <c r="M370" s="107">
        <f t="shared" si="477"/>
        <v>0</v>
      </c>
      <c r="N370" s="95">
        <f t="shared" si="478"/>
        <v>0</v>
      </c>
      <c r="O370" s="107">
        <f t="shared" si="479"/>
        <v>0</v>
      </c>
      <c r="P370" s="107">
        <f t="shared" si="480"/>
        <v>0</v>
      </c>
      <c r="Q370" s="107">
        <f t="shared" si="481"/>
        <v>68.76</v>
      </c>
      <c r="R370" s="95">
        <f t="shared" si="482"/>
        <v>0</v>
      </c>
      <c r="S370" s="95">
        <f t="shared" si="483"/>
        <v>0</v>
      </c>
      <c r="T370" s="107">
        <f t="shared" si="484"/>
        <v>0</v>
      </c>
      <c r="U370" s="95">
        <f t="shared" si="485"/>
        <v>0</v>
      </c>
      <c r="V370" s="107">
        <f t="shared" si="486"/>
        <v>0</v>
      </c>
      <c r="W370" s="107">
        <f t="shared" si="487"/>
        <v>0</v>
      </c>
      <c r="X370" s="95">
        <f t="shared" si="488"/>
        <v>0</v>
      </c>
      <c r="Y370" s="95">
        <f t="shared" si="489"/>
        <v>68.76</v>
      </c>
      <c r="Z370" s="95"/>
      <c r="AA370" s="16" t="s">
        <v>12</v>
      </c>
      <c r="AB370" s="15">
        <f t="shared" ref="AB370:AH370" si="510">K370+R370</f>
        <v>68.76</v>
      </c>
      <c r="AC370" s="15">
        <f t="shared" si="510"/>
        <v>0</v>
      </c>
      <c r="AD370" s="15">
        <f t="shared" si="510"/>
        <v>0</v>
      </c>
      <c r="AE370" s="15">
        <f t="shared" si="510"/>
        <v>0</v>
      </c>
      <c r="AF370" s="15">
        <f t="shared" si="510"/>
        <v>0</v>
      </c>
      <c r="AG370" s="15">
        <f t="shared" si="510"/>
        <v>0</v>
      </c>
      <c r="AH370" s="15">
        <f t="shared" si="510"/>
        <v>68.76</v>
      </c>
      <c r="AI370" s="16" t="s">
        <v>1134</v>
      </c>
    </row>
    <row r="371" s="9" customFormat="1" ht="16" customHeight="1" spans="1:35">
      <c r="A371" s="40">
        <f t="shared" si="474"/>
        <v>368</v>
      </c>
      <c r="B371" s="41" t="s">
        <v>285</v>
      </c>
      <c r="C371" s="47" t="s">
        <v>1102</v>
      </c>
      <c r="D371" s="58" t="s">
        <v>1103</v>
      </c>
      <c r="E371" s="82">
        <v>3245.4</v>
      </c>
      <c r="F371" s="82">
        <v>3245.5</v>
      </c>
      <c r="G371" s="185">
        <v>5664.75</v>
      </c>
      <c r="H371" s="82">
        <v>3245.4</v>
      </c>
      <c r="I371" s="44">
        <v>4180</v>
      </c>
      <c r="J371" s="68"/>
      <c r="K371" s="52">
        <f t="shared" si="475"/>
        <v>58.4172</v>
      </c>
      <c r="L371" s="53">
        <f t="shared" si="476"/>
        <v>519.28</v>
      </c>
      <c r="M371" s="44">
        <f t="shared" si="477"/>
        <v>453.18</v>
      </c>
      <c r="N371" s="41">
        <f t="shared" si="478"/>
        <v>22.7178</v>
      </c>
      <c r="O371" s="44">
        <f t="shared" si="479"/>
        <v>209</v>
      </c>
      <c r="P371" s="44">
        <f t="shared" si="480"/>
        <v>0</v>
      </c>
      <c r="Q371" s="44">
        <f t="shared" si="481"/>
        <v>1262.595</v>
      </c>
      <c r="R371" s="41">
        <f t="shared" si="482"/>
        <v>0</v>
      </c>
      <c r="S371" s="41">
        <f t="shared" si="483"/>
        <v>259.64</v>
      </c>
      <c r="T371" s="44">
        <f t="shared" si="484"/>
        <v>113.3</v>
      </c>
      <c r="U371" s="41">
        <f t="shared" si="485"/>
        <v>9.74</v>
      </c>
      <c r="V371" s="44">
        <f t="shared" si="486"/>
        <v>209</v>
      </c>
      <c r="W371" s="44">
        <f t="shared" si="487"/>
        <v>0</v>
      </c>
      <c r="X371" s="41">
        <f t="shared" si="488"/>
        <v>591.68</v>
      </c>
      <c r="Y371" s="41">
        <f t="shared" si="489"/>
        <v>1854.275</v>
      </c>
      <c r="Z371" s="41"/>
      <c r="AA371" s="12" t="s">
        <v>24</v>
      </c>
      <c r="AB371" s="11">
        <f t="shared" ref="AB371:AH371" si="511">K371+R371</f>
        <v>58.4172</v>
      </c>
      <c r="AC371" s="11">
        <f t="shared" si="511"/>
        <v>778.92</v>
      </c>
      <c r="AD371" s="11">
        <f t="shared" si="511"/>
        <v>566.48</v>
      </c>
      <c r="AE371" s="11">
        <f t="shared" si="511"/>
        <v>32.4578</v>
      </c>
      <c r="AF371" s="11">
        <f t="shared" si="511"/>
        <v>418</v>
      </c>
      <c r="AG371" s="11">
        <f t="shared" si="511"/>
        <v>0</v>
      </c>
      <c r="AH371" s="11">
        <f t="shared" si="511"/>
        <v>1854.275</v>
      </c>
      <c r="AI371" s="12" t="s">
        <v>1138</v>
      </c>
    </row>
    <row r="372" s="9" customFormat="1" ht="16" customHeight="1" spans="1:35">
      <c r="A372" s="40">
        <f t="shared" si="474"/>
        <v>369</v>
      </c>
      <c r="B372" s="41" t="s">
        <v>1299</v>
      </c>
      <c r="C372" s="47" t="s">
        <v>1104</v>
      </c>
      <c r="D372" s="352" t="s">
        <v>1105</v>
      </c>
      <c r="E372" s="82">
        <v>3245.4</v>
      </c>
      <c r="F372" s="82">
        <v>3245.5</v>
      </c>
      <c r="G372" s="185">
        <v>5664.75</v>
      </c>
      <c r="H372" s="82">
        <v>3245.4</v>
      </c>
      <c r="I372" s="44">
        <v>3180</v>
      </c>
      <c r="J372" s="68"/>
      <c r="K372" s="52">
        <f t="shared" si="475"/>
        <v>58.4172</v>
      </c>
      <c r="L372" s="53">
        <f t="shared" si="476"/>
        <v>519.28</v>
      </c>
      <c r="M372" s="44">
        <f t="shared" si="477"/>
        <v>453.18</v>
      </c>
      <c r="N372" s="41">
        <f t="shared" si="478"/>
        <v>22.7178</v>
      </c>
      <c r="O372" s="44">
        <f t="shared" si="479"/>
        <v>159</v>
      </c>
      <c r="P372" s="44">
        <f t="shared" si="480"/>
        <v>0</v>
      </c>
      <c r="Q372" s="44">
        <f t="shared" si="481"/>
        <v>1212.595</v>
      </c>
      <c r="R372" s="41">
        <f t="shared" si="482"/>
        <v>0</v>
      </c>
      <c r="S372" s="41">
        <f t="shared" si="483"/>
        <v>259.64</v>
      </c>
      <c r="T372" s="44">
        <f t="shared" si="484"/>
        <v>113.3</v>
      </c>
      <c r="U372" s="41">
        <f t="shared" si="485"/>
        <v>9.74</v>
      </c>
      <c r="V372" s="44">
        <f t="shared" si="486"/>
        <v>159</v>
      </c>
      <c r="W372" s="44">
        <f t="shared" si="487"/>
        <v>0</v>
      </c>
      <c r="X372" s="41">
        <f t="shared" si="488"/>
        <v>541.68</v>
      </c>
      <c r="Y372" s="41">
        <f t="shared" si="489"/>
        <v>1754.275</v>
      </c>
      <c r="Z372" s="41"/>
      <c r="AA372" s="12" t="s">
        <v>22</v>
      </c>
      <c r="AB372" s="11">
        <f t="shared" ref="AB372:AH372" si="512">K372+R372</f>
        <v>58.4172</v>
      </c>
      <c r="AC372" s="11">
        <f t="shared" si="512"/>
        <v>778.92</v>
      </c>
      <c r="AD372" s="11">
        <f t="shared" si="512"/>
        <v>566.48</v>
      </c>
      <c r="AE372" s="11">
        <f t="shared" si="512"/>
        <v>32.4578</v>
      </c>
      <c r="AF372" s="11">
        <f t="shared" si="512"/>
        <v>318</v>
      </c>
      <c r="AG372" s="11">
        <f t="shared" si="512"/>
        <v>0</v>
      </c>
      <c r="AH372" s="11">
        <f t="shared" si="512"/>
        <v>1754.275</v>
      </c>
      <c r="AI372" s="12" t="s">
        <v>1138</v>
      </c>
    </row>
    <row r="373" s="9" customFormat="1" ht="16" customHeight="1" spans="1:35">
      <c r="A373" s="40">
        <f t="shared" si="474"/>
        <v>370</v>
      </c>
      <c r="B373" s="41" t="s">
        <v>1306</v>
      </c>
      <c r="C373" s="47" t="s">
        <v>1106</v>
      </c>
      <c r="D373" s="58" t="s">
        <v>1107</v>
      </c>
      <c r="E373" s="82">
        <v>3245.4</v>
      </c>
      <c r="F373" s="82">
        <v>3245.5</v>
      </c>
      <c r="G373" s="82">
        <v>5664.75</v>
      </c>
      <c r="H373" s="82">
        <v>3245.4</v>
      </c>
      <c r="I373" s="44">
        <v>1790</v>
      </c>
      <c r="J373" s="68"/>
      <c r="K373" s="52">
        <f t="shared" si="475"/>
        <v>58.4172</v>
      </c>
      <c r="L373" s="53">
        <f t="shared" si="476"/>
        <v>519.28</v>
      </c>
      <c r="M373" s="44">
        <f t="shared" si="477"/>
        <v>453.18</v>
      </c>
      <c r="N373" s="41">
        <f t="shared" si="478"/>
        <v>22.7178</v>
      </c>
      <c r="O373" s="44">
        <f t="shared" si="479"/>
        <v>89.5</v>
      </c>
      <c r="P373" s="44">
        <f t="shared" si="480"/>
        <v>0</v>
      </c>
      <c r="Q373" s="44">
        <f t="shared" si="481"/>
        <v>1143.095</v>
      </c>
      <c r="R373" s="41">
        <f t="shared" si="482"/>
        <v>0</v>
      </c>
      <c r="S373" s="41">
        <f t="shared" si="483"/>
        <v>259.64</v>
      </c>
      <c r="T373" s="44">
        <f t="shared" si="484"/>
        <v>113.3</v>
      </c>
      <c r="U373" s="41">
        <f t="shared" si="485"/>
        <v>9.74</v>
      </c>
      <c r="V373" s="44">
        <f t="shared" si="486"/>
        <v>89.5</v>
      </c>
      <c r="W373" s="44">
        <f t="shared" si="487"/>
        <v>0</v>
      </c>
      <c r="X373" s="41">
        <f t="shared" si="488"/>
        <v>472.18</v>
      </c>
      <c r="Y373" s="41">
        <f t="shared" si="489"/>
        <v>1615.275</v>
      </c>
      <c r="Z373" s="41"/>
      <c r="AA373" s="12" t="s">
        <v>24</v>
      </c>
      <c r="AB373" s="11">
        <f t="shared" ref="AB373:AH373" si="513">K373+R373</f>
        <v>58.4172</v>
      </c>
      <c r="AC373" s="11">
        <f t="shared" si="513"/>
        <v>778.92</v>
      </c>
      <c r="AD373" s="11">
        <f t="shared" si="513"/>
        <v>566.48</v>
      </c>
      <c r="AE373" s="11">
        <f t="shared" si="513"/>
        <v>32.4578</v>
      </c>
      <c r="AF373" s="11">
        <f t="shared" si="513"/>
        <v>179</v>
      </c>
      <c r="AG373" s="11">
        <f t="shared" si="513"/>
        <v>0</v>
      </c>
      <c r="AH373" s="11">
        <f t="shared" si="513"/>
        <v>1615.275</v>
      </c>
      <c r="AI373" s="12" t="s">
        <v>1138</v>
      </c>
    </row>
    <row r="374" s="9" customFormat="1" ht="16" customHeight="1" spans="1:35">
      <c r="A374" s="40">
        <f t="shared" si="474"/>
        <v>371</v>
      </c>
      <c r="B374" s="41" t="s">
        <v>1306</v>
      </c>
      <c r="C374" s="47" t="s">
        <v>1108</v>
      </c>
      <c r="D374" s="58" t="s">
        <v>1109</v>
      </c>
      <c r="E374" s="82">
        <v>3245.4</v>
      </c>
      <c r="F374" s="82">
        <v>3245.5</v>
      </c>
      <c r="G374" s="82">
        <v>5664.75</v>
      </c>
      <c r="H374" s="82">
        <v>3245.4</v>
      </c>
      <c r="I374" s="44">
        <v>1790</v>
      </c>
      <c r="J374" s="68"/>
      <c r="K374" s="52">
        <f t="shared" si="475"/>
        <v>58.4172</v>
      </c>
      <c r="L374" s="53">
        <f t="shared" si="476"/>
        <v>519.28</v>
      </c>
      <c r="M374" s="44">
        <f t="shared" si="477"/>
        <v>453.18</v>
      </c>
      <c r="N374" s="41">
        <f t="shared" si="478"/>
        <v>22.7178</v>
      </c>
      <c r="O374" s="44">
        <f t="shared" si="479"/>
        <v>89.5</v>
      </c>
      <c r="P374" s="44">
        <f t="shared" si="480"/>
        <v>0</v>
      </c>
      <c r="Q374" s="44">
        <f t="shared" si="481"/>
        <v>1143.095</v>
      </c>
      <c r="R374" s="41">
        <f t="shared" si="482"/>
        <v>0</v>
      </c>
      <c r="S374" s="41">
        <f t="shared" si="483"/>
        <v>259.64</v>
      </c>
      <c r="T374" s="44">
        <f t="shared" si="484"/>
        <v>113.3</v>
      </c>
      <c r="U374" s="41">
        <f t="shared" si="485"/>
        <v>9.74</v>
      </c>
      <c r="V374" s="44">
        <f t="shared" si="486"/>
        <v>89.5</v>
      </c>
      <c r="W374" s="44">
        <f t="shared" si="487"/>
        <v>0</v>
      </c>
      <c r="X374" s="41">
        <f t="shared" si="488"/>
        <v>472.18</v>
      </c>
      <c r="Y374" s="41">
        <f t="shared" si="489"/>
        <v>1615.275</v>
      </c>
      <c r="Z374" s="41"/>
      <c r="AA374" s="12" t="s">
        <v>24</v>
      </c>
      <c r="AB374" s="11">
        <f t="shared" ref="AB374:AH374" si="514">K374+R374</f>
        <v>58.4172</v>
      </c>
      <c r="AC374" s="11">
        <f t="shared" si="514"/>
        <v>778.92</v>
      </c>
      <c r="AD374" s="11">
        <f t="shared" si="514"/>
        <v>566.48</v>
      </c>
      <c r="AE374" s="11">
        <f t="shared" si="514"/>
        <v>32.4578</v>
      </c>
      <c r="AF374" s="11">
        <f t="shared" si="514"/>
        <v>179</v>
      </c>
      <c r="AG374" s="11">
        <f t="shared" si="514"/>
        <v>0</v>
      </c>
      <c r="AH374" s="11">
        <f t="shared" si="514"/>
        <v>1615.275</v>
      </c>
      <c r="AI374" s="12" t="s">
        <v>1138</v>
      </c>
    </row>
    <row r="375" s="9" customFormat="1" ht="16" customHeight="1" spans="1:35">
      <c r="A375" s="40">
        <f t="shared" si="474"/>
        <v>372</v>
      </c>
      <c r="B375" s="41" t="s">
        <v>1306</v>
      </c>
      <c r="C375" s="47" t="s">
        <v>1110</v>
      </c>
      <c r="D375" s="58" t="s">
        <v>1111</v>
      </c>
      <c r="E375" s="82">
        <v>3245.4</v>
      </c>
      <c r="F375" s="82">
        <v>3245.5</v>
      </c>
      <c r="G375" s="82">
        <v>5664.75</v>
      </c>
      <c r="H375" s="82">
        <v>3245.4</v>
      </c>
      <c r="I375" s="44">
        <v>1790</v>
      </c>
      <c r="J375" s="68"/>
      <c r="K375" s="52">
        <f t="shared" si="475"/>
        <v>58.4172</v>
      </c>
      <c r="L375" s="53">
        <f t="shared" si="476"/>
        <v>519.28</v>
      </c>
      <c r="M375" s="44">
        <f t="shared" si="477"/>
        <v>453.18</v>
      </c>
      <c r="N375" s="41">
        <f t="shared" si="478"/>
        <v>22.7178</v>
      </c>
      <c r="O375" s="44">
        <f t="shared" si="479"/>
        <v>89.5</v>
      </c>
      <c r="P375" s="44">
        <f t="shared" si="480"/>
        <v>0</v>
      </c>
      <c r="Q375" s="44">
        <f t="shared" si="481"/>
        <v>1143.095</v>
      </c>
      <c r="R375" s="41">
        <f t="shared" si="482"/>
        <v>0</v>
      </c>
      <c r="S375" s="41">
        <f t="shared" si="483"/>
        <v>259.64</v>
      </c>
      <c r="T375" s="44">
        <f t="shared" si="484"/>
        <v>113.3</v>
      </c>
      <c r="U375" s="41">
        <f t="shared" si="485"/>
        <v>9.74</v>
      </c>
      <c r="V375" s="44">
        <f t="shared" si="486"/>
        <v>89.5</v>
      </c>
      <c r="W375" s="44">
        <f t="shared" si="487"/>
        <v>0</v>
      </c>
      <c r="X375" s="41">
        <f t="shared" si="488"/>
        <v>472.18</v>
      </c>
      <c r="Y375" s="41">
        <f t="shared" si="489"/>
        <v>1615.275</v>
      </c>
      <c r="Z375" s="41"/>
      <c r="AA375" s="12" t="s">
        <v>24</v>
      </c>
      <c r="AB375" s="11">
        <f t="shared" ref="AB375:AH375" si="515">K375+R375</f>
        <v>58.4172</v>
      </c>
      <c r="AC375" s="11">
        <f t="shared" si="515"/>
        <v>778.92</v>
      </c>
      <c r="AD375" s="11">
        <f t="shared" si="515"/>
        <v>566.48</v>
      </c>
      <c r="AE375" s="11">
        <f t="shared" si="515"/>
        <v>32.4578</v>
      </c>
      <c r="AF375" s="11">
        <f t="shared" si="515"/>
        <v>179</v>
      </c>
      <c r="AG375" s="11">
        <f t="shared" si="515"/>
        <v>0</v>
      </c>
      <c r="AH375" s="11">
        <f t="shared" si="515"/>
        <v>1615.275</v>
      </c>
      <c r="AI375" s="12" t="s">
        <v>1138</v>
      </c>
    </row>
    <row r="376" s="9" customFormat="1" ht="16" customHeight="1" spans="1:35">
      <c r="A376" s="40">
        <f t="shared" si="474"/>
        <v>373</v>
      </c>
      <c r="B376" s="41" t="s">
        <v>1299</v>
      </c>
      <c r="C376" s="47" t="s">
        <v>834</v>
      </c>
      <c r="D376" s="352" t="s">
        <v>835</v>
      </c>
      <c r="E376" s="82">
        <v>3245.4</v>
      </c>
      <c r="F376" s="82">
        <v>3245.5</v>
      </c>
      <c r="G376" s="82">
        <v>5664.75</v>
      </c>
      <c r="H376" s="82">
        <v>3245.4</v>
      </c>
      <c r="I376" s="44">
        <v>1790</v>
      </c>
      <c r="J376" s="68"/>
      <c r="K376" s="52">
        <f t="shared" si="475"/>
        <v>58.4172</v>
      </c>
      <c r="L376" s="53">
        <f t="shared" si="476"/>
        <v>519.28</v>
      </c>
      <c r="M376" s="44">
        <f t="shared" si="477"/>
        <v>453.18</v>
      </c>
      <c r="N376" s="41">
        <f t="shared" si="478"/>
        <v>22.7178</v>
      </c>
      <c r="O376" s="44">
        <f t="shared" si="479"/>
        <v>89.5</v>
      </c>
      <c r="P376" s="44">
        <f t="shared" si="480"/>
        <v>0</v>
      </c>
      <c r="Q376" s="44">
        <f t="shared" si="481"/>
        <v>1143.095</v>
      </c>
      <c r="R376" s="41">
        <f t="shared" si="482"/>
        <v>0</v>
      </c>
      <c r="S376" s="41">
        <f t="shared" si="483"/>
        <v>259.64</v>
      </c>
      <c r="T376" s="44">
        <f t="shared" si="484"/>
        <v>113.3</v>
      </c>
      <c r="U376" s="41">
        <f t="shared" si="485"/>
        <v>9.74</v>
      </c>
      <c r="V376" s="44">
        <f t="shared" si="486"/>
        <v>89.5</v>
      </c>
      <c r="W376" s="44">
        <f t="shared" si="487"/>
        <v>0</v>
      </c>
      <c r="X376" s="41">
        <f t="shared" si="488"/>
        <v>472.18</v>
      </c>
      <c r="Y376" s="41">
        <f t="shared" si="489"/>
        <v>1615.275</v>
      </c>
      <c r="Z376" s="41"/>
      <c r="AA376" s="12" t="s">
        <v>22</v>
      </c>
      <c r="AB376" s="11">
        <f t="shared" ref="AB376:AH376" si="516">K376+R376</f>
        <v>58.4172</v>
      </c>
      <c r="AC376" s="11">
        <f t="shared" si="516"/>
        <v>778.92</v>
      </c>
      <c r="AD376" s="11">
        <f t="shared" si="516"/>
        <v>566.48</v>
      </c>
      <c r="AE376" s="11">
        <f t="shared" si="516"/>
        <v>32.4578</v>
      </c>
      <c r="AF376" s="11">
        <f t="shared" si="516"/>
        <v>179</v>
      </c>
      <c r="AG376" s="11">
        <f t="shared" si="516"/>
        <v>0</v>
      </c>
      <c r="AH376" s="11">
        <f t="shared" si="516"/>
        <v>1615.275</v>
      </c>
      <c r="AI376" s="12" t="s">
        <v>1138</v>
      </c>
    </row>
    <row r="377" s="9" customFormat="1" ht="16" customHeight="1" spans="1:35">
      <c r="A377" s="40">
        <f t="shared" si="474"/>
        <v>374</v>
      </c>
      <c r="B377" s="41" t="s">
        <v>167</v>
      </c>
      <c r="C377" s="47" t="s">
        <v>1114</v>
      </c>
      <c r="D377" s="352" t="s">
        <v>1115</v>
      </c>
      <c r="E377" s="82">
        <v>3245.4</v>
      </c>
      <c r="F377" s="82">
        <v>3245.5</v>
      </c>
      <c r="G377" s="82">
        <v>5664.75</v>
      </c>
      <c r="H377" s="82">
        <v>3245.4</v>
      </c>
      <c r="I377" s="54">
        <v>3180</v>
      </c>
      <c r="J377" s="59"/>
      <c r="K377" s="52">
        <f t="shared" si="475"/>
        <v>58.4172</v>
      </c>
      <c r="L377" s="53">
        <f t="shared" si="476"/>
        <v>519.28</v>
      </c>
      <c r="M377" s="44">
        <f t="shared" si="477"/>
        <v>453.18</v>
      </c>
      <c r="N377" s="41">
        <f t="shared" si="478"/>
        <v>22.7178</v>
      </c>
      <c r="O377" s="44">
        <f t="shared" si="479"/>
        <v>159</v>
      </c>
      <c r="P377" s="44">
        <f t="shared" si="480"/>
        <v>0</v>
      </c>
      <c r="Q377" s="44">
        <f t="shared" si="481"/>
        <v>1212.595</v>
      </c>
      <c r="R377" s="41">
        <f t="shared" si="482"/>
        <v>0</v>
      </c>
      <c r="S377" s="41">
        <f t="shared" si="483"/>
        <v>259.64</v>
      </c>
      <c r="T377" s="44">
        <f t="shared" si="484"/>
        <v>113.3</v>
      </c>
      <c r="U377" s="41">
        <f t="shared" si="485"/>
        <v>9.74</v>
      </c>
      <c r="V377" s="44">
        <f t="shared" si="486"/>
        <v>159</v>
      </c>
      <c r="W377" s="44">
        <f t="shared" si="487"/>
        <v>0</v>
      </c>
      <c r="X377" s="41">
        <f t="shared" si="488"/>
        <v>541.68</v>
      </c>
      <c r="Y377" s="41">
        <f t="shared" si="489"/>
        <v>1754.275</v>
      </c>
      <c r="Z377" s="54"/>
      <c r="AA377" s="12" t="s">
        <v>12</v>
      </c>
      <c r="AB377" s="11">
        <f t="shared" ref="AB377:AH377" si="517">K377+R377</f>
        <v>58.4172</v>
      </c>
      <c r="AC377" s="11">
        <f t="shared" si="517"/>
        <v>778.92</v>
      </c>
      <c r="AD377" s="11">
        <f t="shared" si="517"/>
        <v>566.48</v>
      </c>
      <c r="AE377" s="11">
        <f t="shared" si="517"/>
        <v>32.4578</v>
      </c>
      <c r="AF377" s="11">
        <f t="shared" si="517"/>
        <v>318</v>
      </c>
      <c r="AG377" s="11">
        <f t="shared" si="517"/>
        <v>0</v>
      </c>
      <c r="AH377" s="11">
        <f t="shared" si="517"/>
        <v>1754.275</v>
      </c>
      <c r="AI377" s="12" t="s">
        <v>1134</v>
      </c>
    </row>
    <row r="378" s="9" customFormat="1" ht="16" customHeight="1" spans="1:35">
      <c r="A378" s="40">
        <f t="shared" si="474"/>
        <v>375</v>
      </c>
      <c r="B378" s="41" t="s">
        <v>1335</v>
      </c>
      <c r="C378" s="47" t="s">
        <v>1126</v>
      </c>
      <c r="D378" s="58" t="s">
        <v>1127</v>
      </c>
      <c r="E378" s="82">
        <v>3245.4</v>
      </c>
      <c r="F378" s="82">
        <v>3245.5</v>
      </c>
      <c r="G378" s="82">
        <v>5664.75</v>
      </c>
      <c r="H378" s="82">
        <v>3245.4</v>
      </c>
      <c r="I378" s="54">
        <v>1790</v>
      </c>
      <c r="J378" s="59"/>
      <c r="K378" s="52">
        <f t="shared" si="475"/>
        <v>58.4172</v>
      </c>
      <c r="L378" s="53">
        <f t="shared" si="476"/>
        <v>519.28</v>
      </c>
      <c r="M378" s="44">
        <f t="shared" si="477"/>
        <v>453.18</v>
      </c>
      <c r="N378" s="41">
        <f t="shared" si="478"/>
        <v>22.7178</v>
      </c>
      <c r="O378" s="44">
        <f t="shared" si="479"/>
        <v>89.5</v>
      </c>
      <c r="P378" s="44">
        <f t="shared" si="480"/>
        <v>0</v>
      </c>
      <c r="Q378" s="44">
        <f t="shared" si="481"/>
        <v>1143.095</v>
      </c>
      <c r="R378" s="41">
        <f t="shared" si="482"/>
        <v>0</v>
      </c>
      <c r="S378" s="41">
        <f t="shared" si="483"/>
        <v>259.64</v>
      </c>
      <c r="T378" s="44">
        <f t="shared" si="484"/>
        <v>113.3</v>
      </c>
      <c r="U378" s="41">
        <f t="shared" si="485"/>
        <v>9.74</v>
      </c>
      <c r="V378" s="44">
        <f t="shared" si="486"/>
        <v>89.5</v>
      </c>
      <c r="W378" s="44">
        <f t="shared" si="487"/>
        <v>0</v>
      </c>
      <c r="X378" s="41">
        <f t="shared" si="488"/>
        <v>472.18</v>
      </c>
      <c r="Y378" s="41">
        <f t="shared" si="489"/>
        <v>1615.275</v>
      </c>
      <c r="Z378" s="54"/>
      <c r="AA378" s="12" t="s">
        <v>50</v>
      </c>
      <c r="AB378" s="11">
        <f t="shared" ref="AB378:AH378" si="518">K378+R378</f>
        <v>58.4172</v>
      </c>
      <c r="AC378" s="11">
        <f t="shared" si="518"/>
        <v>778.92</v>
      </c>
      <c r="AD378" s="11">
        <f t="shared" si="518"/>
        <v>566.48</v>
      </c>
      <c r="AE378" s="11">
        <f t="shared" si="518"/>
        <v>32.4578</v>
      </c>
      <c r="AF378" s="11">
        <f t="shared" si="518"/>
        <v>179</v>
      </c>
      <c r="AG378" s="11">
        <f t="shared" si="518"/>
        <v>0</v>
      </c>
      <c r="AH378" s="11">
        <f t="shared" si="518"/>
        <v>1615.275</v>
      </c>
      <c r="AI378" s="12" t="s">
        <v>1138</v>
      </c>
    </row>
    <row r="379" s="9" customFormat="1" ht="16" customHeight="1" spans="1:35">
      <c r="A379" s="40">
        <f t="shared" si="474"/>
        <v>376</v>
      </c>
      <c r="B379" s="41" t="s">
        <v>1334</v>
      </c>
      <c r="C379" s="47" t="s">
        <v>1128</v>
      </c>
      <c r="D379" s="58" t="s">
        <v>1129</v>
      </c>
      <c r="E379" s="82">
        <v>3245.4</v>
      </c>
      <c r="F379" s="82">
        <v>3245.5</v>
      </c>
      <c r="G379" s="82">
        <v>5664.75</v>
      </c>
      <c r="H379" s="82">
        <v>3245.4</v>
      </c>
      <c r="I379" s="54">
        <v>3180</v>
      </c>
      <c r="J379" s="59"/>
      <c r="K379" s="52">
        <f t="shared" si="475"/>
        <v>58.4172</v>
      </c>
      <c r="L379" s="53">
        <f t="shared" si="476"/>
        <v>519.28</v>
      </c>
      <c r="M379" s="44">
        <f t="shared" si="477"/>
        <v>453.18</v>
      </c>
      <c r="N379" s="41">
        <f t="shared" si="478"/>
        <v>22.7178</v>
      </c>
      <c r="O379" s="44">
        <f t="shared" si="479"/>
        <v>159</v>
      </c>
      <c r="P379" s="44">
        <f t="shared" si="480"/>
        <v>0</v>
      </c>
      <c r="Q379" s="44">
        <f t="shared" si="481"/>
        <v>1212.595</v>
      </c>
      <c r="R379" s="41">
        <f t="shared" si="482"/>
        <v>0</v>
      </c>
      <c r="S379" s="41">
        <f t="shared" si="483"/>
        <v>259.64</v>
      </c>
      <c r="T379" s="44">
        <f t="shared" si="484"/>
        <v>113.3</v>
      </c>
      <c r="U379" s="41">
        <f t="shared" si="485"/>
        <v>9.74</v>
      </c>
      <c r="V379" s="44">
        <f t="shared" si="486"/>
        <v>159</v>
      </c>
      <c r="W379" s="44">
        <f t="shared" si="487"/>
        <v>0</v>
      </c>
      <c r="X379" s="41">
        <f t="shared" si="488"/>
        <v>541.68</v>
      </c>
      <c r="Y379" s="41">
        <f t="shared" si="489"/>
        <v>1754.275</v>
      </c>
      <c r="Z379" s="54"/>
      <c r="AA379" s="12" t="s">
        <v>35</v>
      </c>
      <c r="AB379" s="11">
        <f t="shared" ref="AB379:AH379" si="519">K379+R379</f>
        <v>58.4172</v>
      </c>
      <c r="AC379" s="11">
        <f t="shared" si="519"/>
        <v>778.92</v>
      </c>
      <c r="AD379" s="11">
        <f t="shared" si="519"/>
        <v>566.48</v>
      </c>
      <c r="AE379" s="11">
        <f t="shared" si="519"/>
        <v>32.4578</v>
      </c>
      <c r="AF379" s="11">
        <f t="shared" si="519"/>
        <v>318</v>
      </c>
      <c r="AG379" s="11">
        <f t="shared" si="519"/>
        <v>0</v>
      </c>
      <c r="AH379" s="11">
        <f t="shared" si="519"/>
        <v>1754.275</v>
      </c>
      <c r="AI379" s="12" t="s">
        <v>1139</v>
      </c>
    </row>
    <row r="380" s="9" customFormat="1" ht="16" customHeight="1" spans="1:35">
      <c r="A380" s="40">
        <f t="shared" si="474"/>
        <v>377</v>
      </c>
      <c r="B380" s="41" t="s">
        <v>1306</v>
      </c>
      <c r="C380" s="47" t="s">
        <v>1140</v>
      </c>
      <c r="D380" s="343" t="s">
        <v>1141</v>
      </c>
      <c r="E380" s="82">
        <v>3245.4</v>
      </c>
      <c r="F380" s="82">
        <v>3245.5</v>
      </c>
      <c r="G380" s="82">
        <v>5664.75</v>
      </c>
      <c r="H380" s="82">
        <v>3245.4</v>
      </c>
      <c r="I380" s="59">
        <v>1790</v>
      </c>
      <c r="J380" s="59"/>
      <c r="K380" s="52">
        <f t="shared" si="475"/>
        <v>58.4172</v>
      </c>
      <c r="L380" s="53">
        <f t="shared" si="476"/>
        <v>519.28</v>
      </c>
      <c r="M380" s="44">
        <f t="shared" si="477"/>
        <v>453.18</v>
      </c>
      <c r="N380" s="41">
        <f t="shared" si="478"/>
        <v>22.7178</v>
      </c>
      <c r="O380" s="44">
        <f t="shared" si="479"/>
        <v>89.5</v>
      </c>
      <c r="P380" s="44">
        <f t="shared" si="480"/>
        <v>0</v>
      </c>
      <c r="Q380" s="44">
        <f t="shared" si="481"/>
        <v>1143.095</v>
      </c>
      <c r="R380" s="41">
        <f t="shared" si="482"/>
        <v>0</v>
      </c>
      <c r="S380" s="41">
        <f t="shared" si="483"/>
        <v>259.64</v>
      </c>
      <c r="T380" s="44">
        <f t="shared" si="484"/>
        <v>113.3</v>
      </c>
      <c r="U380" s="41">
        <f t="shared" si="485"/>
        <v>9.74</v>
      </c>
      <c r="V380" s="44">
        <f t="shared" si="486"/>
        <v>89.5</v>
      </c>
      <c r="W380" s="44">
        <f t="shared" si="487"/>
        <v>0</v>
      </c>
      <c r="X380" s="41">
        <f t="shared" si="488"/>
        <v>472.18</v>
      </c>
      <c r="Y380" s="41">
        <f t="shared" si="489"/>
        <v>1615.275</v>
      </c>
      <c r="Z380" s="54"/>
      <c r="AA380" s="12" t="s">
        <v>24</v>
      </c>
      <c r="AB380" s="11">
        <f t="shared" ref="AB380:AH380" si="520">K380+R380</f>
        <v>58.4172</v>
      </c>
      <c r="AC380" s="11">
        <f t="shared" si="520"/>
        <v>778.92</v>
      </c>
      <c r="AD380" s="11">
        <f t="shared" si="520"/>
        <v>566.48</v>
      </c>
      <c r="AE380" s="11">
        <f t="shared" si="520"/>
        <v>32.4578</v>
      </c>
      <c r="AF380" s="11">
        <f t="shared" si="520"/>
        <v>179</v>
      </c>
      <c r="AG380" s="11">
        <f t="shared" si="520"/>
        <v>0</v>
      </c>
      <c r="AH380" s="11">
        <f t="shared" si="520"/>
        <v>1615.275</v>
      </c>
      <c r="AI380" s="12" t="s">
        <v>1138</v>
      </c>
    </row>
    <row r="381" s="9" customFormat="1" ht="16" customHeight="1" spans="1:35">
      <c r="A381" s="40">
        <f t="shared" si="474"/>
        <v>378</v>
      </c>
      <c r="B381" s="41" t="s">
        <v>1306</v>
      </c>
      <c r="C381" s="47" t="s">
        <v>1142</v>
      </c>
      <c r="D381" s="343" t="s">
        <v>1143</v>
      </c>
      <c r="E381" s="82">
        <v>3245.4</v>
      </c>
      <c r="F381" s="82">
        <v>3245.5</v>
      </c>
      <c r="G381" s="82">
        <v>5664.75</v>
      </c>
      <c r="H381" s="82">
        <v>3245.4</v>
      </c>
      <c r="I381" s="59">
        <v>0</v>
      </c>
      <c r="J381" s="59"/>
      <c r="K381" s="52">
        <f t="shared" si="475"/>
        <v>58.4172</v>
      </c>
      <c r="L381" s="53">
        <f t="shared" si="476"/>
        <v>519.28</v>
      </c>
      <c r="M381" s="44">
        <f t="shared" si="477"/>
        <v>453.18</v>
      </c>
      <c r="N381" s="41">
        <f t="shared" si="478"/>
        <v>22.7178</v>
      </c>
      <c r="O381" s="44">
        <f t="shared" si="479"/>
        <v>0</v>
      </c>
      <c r="P381" s="44">
        <f t="shared" si="480"/>
        <v>0</v>
      </c>
      <c r="Q381" s="44">
        <f t="shared" si="481"/>
        <v>1053.595</v>
      </c>
      <c r="R381" s="41">
        <f t="shared" si="482"/>
        <v>0</v>
      </c>
      <c r="S381" s="41">
        <f t="shared" si="483"/>
        <v>259.64</v>
      </c>
      <c r="T381" s="44">
        <f t="shared" si="484"/>
        <v>113.3</v>
      </c>
      <c r="U381" s="41">
        <f t="shared" si="485"/>
        <v>9.74</v>
      </c>
      <c r="V381" s="44">
        <f t="shared" si="486"/>
        <v>0</v>
      </c>
      <c r="W381" s="44">
        <f t="shared" si="487"/>
        <v>0</v>
      </c>
      <c r="X381" s="41">
        <f t="shared" si="488"/>
        <v>382.68</v>
      </c>
      <c r="Y381" s="41">
        <f t="shared" si="489"/>
        <v>1436.275</v>
      </c>
      <c r="Z381" s="54"/>
      <c r="AA381" s="12" t="s">
        <v>24</v>
      </c>
      <c r="AB381" s="11">
        <f t="shared" ref="AB381:AH381" si="521">K381+R381</f>
        <v>58.4172</v>
      </c>
      <c r="AC381" s="11">
        <f t="shared" si="521"/>
        <v>778.92</v>
      </c>
      <c r="AD381" s="11">
        <f t="shared" si="521"/>
        <v>566.48</v>
      </c>
      <c r="AE381" s="11">
        <f t="shared" si="521"/>
        <v>32.4578</v>
      </c>
      <c r="AF381" s="11">
        <f t="shared" si="521"/>
        <v>0</v>
      </c>
      <c r="AG381" s="11">
        <f t="shared" si="521"/>
        <v>0</v>
      </c>
      <c r="AH381" s="11">
        <f t="shared" si="521"/>
        <v>1436.275</v>
      </c>
      <c r="AI381" s="12" t="s">
        <v>1138</v>
      </c>
    </row>
    <row r="382" s="9" customFormat="1" ht="16" customHeight="1" spans="1:35">
      <c r="A382" s="40">
        <f t="shared" si="474"/>
        <v>379</v>
      </c>
      <c r="B382" s="41" t="s">
        <v>1306</v>
      </c>
      <c r="C382" s="47" t="s">
        <v>1144</v>
      </c>
      <c r="D382" s="343" t="s">
        <v>1145</v>
      </c>
      <c r="E382" s="82">
        <v>3245.4</v>
      </c>
      <c r="F382" s="82">
        <v>3245.5</v>
      </c>
      <c r="G382" s="82">
        <v>5664.75</v>
      </c>
      <c r="H382" s="82">
        <v>3245.4</v>
      </c>
      <c r="I382" s="59">
        <v>1790</v>
      </c>
      <c r="J382" s="59"/>
      <c r="K382" s="52">
        <f t="shared" si="475"/>
        <v>58.4172</v>
      </c>
      <c r="L382" s="53">
        <f t="shared" si="476"/>
        <v>519.28</v>
      </c>
      <c r="M382" s="44">
        <f t="shared" si="477"/>
        <v>453.18</v>
      </c>
      <c r="N382" s="41">
        <f t="shared" si="478"/>
        <v>22.7178</v>
      </c>
      <c r="O382" s="44">
        <f t="shared" si="479"/>
        <v>89.5</v>
      </c>
      <c r="P382" s="44">
        <f t="shared" si="480"/>
        <v>0</v>
      </c>
      <c r="Q382" s="44">
        <f t="shared" si="481"/>
        <v>1143.095</v>
      </c>
      <c r="R382" s="41">
        <f t="shared" si="482"/>
        <v>0</v>
      </c>
      <c r="S382" s="41">
        <f t="shared" si="483"/>
        <v>259.64</v>
      </c>
      <c r="T382" s="44">
        <f t="shared" si="484"/>
        <v>113.3</v>
      </c>
      <c r="U382" s="41">
        <f t="shared" si="485"/>
        <v>9.74</v>
      </c>
      <c r="V382" s="44">
        <f t="shared" si="486"/>
        <v>89.5</v>
      </c>
      <c r="W382" s="44">
        <f t="shared" si="487"/>
        <v>0</v>
      </c>
      <c r="X382" s="41">
        <f t="shared" si="488"/>
        <v>472.18</v>
      </c>
      <c r="Y382" s="41">
        <f t="shared" si="489"/>
        <v>1615.275</v>
      </c>
      <c r="Z382" s="54"/>
      <c r="AA382" s="12" t="s">
        <v>24</v>
      </c>
      <c r="AB382" s="11">
        <f t="shared" ref="AB382:AH382" si="522">K382+R382</f>
        <v>58.4172</v>
      </c>
      <c r="AC382" s="11">
        <f t="shared" si="522"/>
        <v>778.92</v>
      </c>
      <c r="AD382" s="11">
        <f t="shared" si="522"/>
        <v>566.48</v>
      </c>
      <c r="AE382" s="11">
        <f t="shared" si="522"/>
        <v>32.4578</v>
      </c>
      <c r="AF382" s="11">
        <f t="shared" si="522"/>
        <v>179</v>
      </c>
      <c r="AG382" s="11">
        <f t="shared" si="522"/>
        <v>0</v>
      </c>
      <c r="AH382" s="11">
        <f t="shared" si="522"/>
        <v>1615.275</v>
      </c>
      <c r="AI382" s="12" t="s">
        <v>1138</v>
      </c>
    </row>
    <row r="383" s="9" customFormat="1" ht="16" customHeight="1" spans="1:35">
      <c r="A383" s="40">
        <f t="shared" si="474"/>
        <v>380</v>
      </c>
      <c r="B383" s="41" t="s">
        <v>1306</v>
      </c>
      <c r="C383" s="47" t="s">
        <v>1146</v>
      </c>
      <c r="D383" s="343" t="s">
        <v>1147</v>
      </c>
      <c r="E383" s="82">
        <v>3245.4</v>
      </c>
      <c r="F383" s="82">
        <v>3245.5</v>
      </c>
      <c r="G383" s="82">
        <v>5664.75</v>
      </c>
      <c r="H383" s="82">
        <v>3245.4</v>
      </c>
      <c r="I383" s="59">
        <v>1790</v>
      </c>
      <c r="J383" s="59"/>
      <c r="K383" s="52">
        <f t="shared" si="475"/>
        <v>58.4172</v>
      </c>
      <c r="L383" s="53">
        <f t="shared" si="476"/>
        <v>519.28</v>
      </c>
      <c r="M383" s="44">
        <f t="shared" si="477"/>
        <v>453.18</v>
      </c>
      <c r="N383" s="41">
        <f t="shared" si="478"/>
        <v>22.7178</v>
      </c>
      <c r="O383" s="44">
        <f t="shared" si="479"/>
        <v>89.5</v>
      </c>
      <c r="P383" s="44">
        <f t="shared" si="480"/>
        <v>0</v>
      </c>
      <c r="Q383" s="44">
        <f t="shared" si="481"/>
        <v>1143.095</v>
      </c>
      <c r="R383" s="41">
        <f t="shared" si="482"/>
        <v>0</v>
      </c>
      <c r="S383" s="41">
        <f t="shared" si="483"/>
        <v>259.64</v>
      </c>
      <c r="T383" s="44">
        <f t="shared" si="484"/>
        <v>113.3</v>
      </c>
      <c r="U383" s="41">
        <f t="shared" si="485"/>
        <v>9.74</v>
      </c>
      <c r="V383" s="44">
        <f t="shared" si="486"/>
        <v>89.5</v>
      </c>
      <c r="W383" s="44">
        <f t="shared" si="487"/>
        <v>0</v>
      </c>
      <c r="X383" s="41">
        <f t="shared" si="488"/>
        <v>472.18</v>
      </c>
      <c r="Y383" s="41">
        <f t="shared" si="489"/>
        <v>1615.275</v>
      </c>
      <c r="Z383" s="54"/>
      <c r="AA383" s="12" t="s">
        <v>24</v>
      </c>
      <c r="AB383" s="11">
        <f t="shared" ref="AB383:AH383" si="523">K383+R383</f>
        <v>58.4172</v>
      </c>
      <c r="AC383" s="11">
        <f t="shared" si="523"/>
        <v>778.92</v>
      </c>
      <c r="AD383" s="11">
        <f t="shared" si="523"/>
        <v>566.48</v>
      </c>
      <c r="AE383" s="11">
        <f t="shared" si="523"/>
        <v>32.4578</v>
      </c>
      <c r="AF383" s="11">
        <f t="shared" si="523"/>
        <v>179</v>
      </c>
      <c r="AG383" s="11">
        <f t="shared" si="523"/>
        <v>0</v>
      </c>
      <c r="AH383" s="11">
        <f t="shared" si="523"/>
        <v>1615.275</v>
      </c>
      <c r="AI383" s="12" t="s">
        <v>1138</v>
      </c>
    </row>
    <row r="384" s="9" customFormat="1" ht="16" customHeight="1" spans="1:35">
      <c r="A384" s="40">
        <f t="shared" si="474"/>
        <v>381</v>
      </c>
      <c r="B384" s="41" t="s">
        <v>1306</v>
      </c>
      <c r="C384" s="47" t="s">
        <v>1148</v>
      </c>
      <c r="D384" s="343" t="s">
        <v>1149</v>
      </c>
      <c r="E384" s="82">
        <v>3245.4</v>
      </c>
      <c r="F384" s="82">
        <v>3245.5</v>
      </c>
      <c r="G384" s="82">
        <v>5664.75</v>
      </c>
      <c r="H384" s="82">
        <v>3245.4</v>
      </c>
      <c r="I384" s="59">
        <v>1790</v>
      </c>
      <c r="J384" s="59"/>
      <c r="K384" s="52">
        <f t="shared" si="475"/>
        <v>58.4172</v>
      </c>
      <c r="L384" s="53">
        <f t="shared" si="476"/>
        <v>519.28</v>
      </c>
      <c r="M384" s="44">
        <f t="shared" si="477"/>
        <v>453.18</v>
      </c>
      <c r="N384" s="41">
        <f t="shared" si="478"/>
        <v>22.7178</v>
      </c>
      <c r="O384" s="44">
        <f t="shared" si="479"/>
        <v>89.5</v>
      </c>
      <c r="P384" s="44">
        <f t="shared" si="480"/>
        <v>0</v>
      </c>
      <c r="Q384" s="44">
        <f t="shared" si="481"/>
        <v>1143.095</v>
      </c>
      <c r="R384" s="41">
        <f t="shared" si="482"/>
        <v>0</v>
      </c>
      <c r="S384" s="41">
        <f t="shared" si="483"/>
        <v>259.64</v>
      </c>
      <c r="T384" s="44">
        <f t="shared" si="484"/>
        <v>113.3</v>
      </c>
      <c r="U384" s="41">
        <f t="shared" si="485"/>
        <v>9.74</v>
      </c>
      <c r="V384" s="44">
        <f t="shared" si="486"/>
        <v>89.5</v>
      </c>
      <c r="W384" s="44">
        <f t="shared" si="487"/>
        <v>0</v>
      </c>
      <c r="X384" s="41">
        <f t="shared" si="488"/>
        <v>472.18</v>
      </c>
      <c r="Y384" s="41">
        <f t="shared" si="489"/>
        <v>1615.275</v>
      </c>
      <c r="Z384" s="54"/>
      <c r="AA384" s="12" t="s">
        <v>24</v>
      </c>
      <c r="AB384" s="11">
        <f t="shared" ref="AB384:AH384" si="524">K384+R384</f>
        <v>58.4172</v>
      </c>
      <c r="AC384" s="11">
        <f t="shared" si="524"/>
        <v>778.92</v>
      </c>
      <c r="AD384" s="11">
        <f t="shared" si="524"/>
        <v>566.48</v>
      </c>
      <c r="AE384" s="11">
        <f t="shared" si="524"/>
        <v>32.4578</v>
      </c>
      <c r="AF384" s="11">
        <f t="shared" si="524"/>
        <v>179</v>
      </c>
      <c r="AG384" s="11">
        <f t="shared" si="524"/>
        <v>0</v>
      </c>
      <c r="AH384" s="11">
        <f t="shared" si="524"/>
        <v>1615.275</v>
      </c>
      <c r="AI384" s="12" t="s">
        <v>1138</v>
      </c>
    </row>
    <row r="385" s="9" customFormat="1" ht="16" customHeight="1" spans="1:35">
      <c r="A385" s="40">
        <f t="shared" si="474"/>
        <v>382</v>
      </c>
      <c r="B385" s="41" t="s">
        <v>1306</v>
      </c>
      <c r="C385" s="47" t="s">
        <v>1154</v>
      </c>
      <c r="D385" s="362" t="s">
        <v>1155</v>
      </c>
      <c r="E385" s="82">
        <v>3245.4</v>
      </c>
      <c r="F385" s="82">
        <v>3245.5</v>
      </c>
      <c r="G385" s="82">
        <v>5664.75</v>
      </c>
      <c r="H385" s="82">
        <v>3245.4</v>
      </c>
      <c r="I385" s="59">
        <v>3180</v>
      </c>
      <c r="J385" s="59"/>
      <c r="K385" s="52">
        <f t="shared" si="475"/>
        <v>58.4172</v>
      </c>
      <c r="L385" s="53">
        <f t="shared" si="476"/>
        <v>519.28</v>
      </c>
      <c r="M385" s="44">
        <f t="shared" si="477"/>
        <v>453.18</v>
      </c>
      <c r="N385" s="41">
        <f t="shared" si="478"/>
        <v>22.7178</v>
      </c>
      <c r="O385" s="44">
        <f t="shared" si="479"/>
        <v>159</v>
      </c>
      <c r="P385" s="44">
        <f t="shared" si="480"/>
        <v>0</v>
      </c>
      <c r="Q385" s="44">
        <f t="shared" si="481"/>
        <v>1212.595</v>
      </c>
      <c r="R385" s="41">
        <f t="shared" si="482"/>
        <v>0</v>
      </c>
      <c r="S385" s="41">
        <f t="shared" si="483"/>
        <v>259.64</v>
      </c>
      <c r="T385" s="44">
        <f t="shared" si="484"/>
        <v>113.3</v>
      </c>
      <c r="U385" s="41">
        <f t="shared" si="485"/>
        <v>9.74</v>
      </c>
      <c r="V385" s="44">
        <f t="shared" si="486"/>
        <v>159</v>
      </c>
      <c r="W385" s="44">
        <f t="shared" si="487"/>
        <v>0</v>
      </c>
      <c r="X385" s="41">
        <f t="shared" si="488"/>
        <v>541.68</v>
      </c>
      <c r="Y385" s="41">
        <f t="shared" si="489"/>
        <v>1754.275</v>
      </c>
      <c r="Z385" s="54"/>
      <c r="AA385" s="12" t="s">
        <v>24</v>
      </c>
      <c r="AB385" s="11">
        <f t="shared" ref="AB385:AH385" si="525">K385+R385</f>
        <v>58.4172</v>
      </c>
      <c r="AC385" s="11">
        <f t="shared" si="525"/>
        <v>778.92</v>
      </c>
      <c r="AD385" s="11">
        <f t="shared" si="525"/>
        <v>566.48</v>
      </c>
      <c r="AE385" s="11">
        <f t="shared" si="525"/>
        <v>32.4578</v>
      </c>
      <c r="AF385" s="11">
        <f t="shared" si="525"/>
        <v>318</v>
      </c>
      <c r="AG385" s="11">
        <f t="shared" si="525"/>
        <v>0</v>
      </c>
      <c r="AH385" s="11">
        <f t="shared" si="525"/>
        <v>1754.275</v>
      </c>
      <c r="AI385" s="12" t="s">
        <v>1138</v>
      </c>
    </row>
    <row r="386" s="9" customFormat="1" ht="16" customHeight="1" spans="1:35">
      <c r="A386" s="40">
        <f t="shared" si="474"/>
        <v>383</v>
      </c>
      <c r="B386" s="41" t="s">
        <v>1306</v>
      </c>
      <c r="C386" s="47" t="s">
        <v>1156</v>
      </c>
      <c r="D386" s="343" t="s">
        <v>1157</v>
      </c>
      <c r="E386" s="82">
        <v>3245.4</v>
      </c>
      <c r="F386" s="82">
        <v>3245.5</v>
      </c>
      <c r="G386" s="82">
        <v>5664.75</v>
      </c>
      <c r="H386" s="82">
        <v>3245.4</v>
      </c>
      <c r="I386" s="108">
        <v>1790</v>
      </c>
      <c r="J386" s="59"/>
      <c r="K386" s="52">
        <f t="shared" si="475"/>
        <v>58.4172</v>
      </c>
      <c r="L386" s="53">
        <f t="shared" si="476"/>
        <v>519.28</v>
      </c>
      <c r="M386" s="44">
        <f t="shared" si="477"/>
        <v>453.18</v>
      </c>
      <c r="N386" s="41">
        <f t="shared" si="478"/>
        <v>22.7178</v>
      </c>
      <c r="O386" s="44">
        <f t="shared" si="479"/>
        <v>89.5</v>
      </c>
      <c r="P386" s="44">
        <f t="shared" si="480"/>
        <v>0</v>
      </c>
      <c r="Q386" s="44">
        <f t="shared" si="481"/>
        <v>1143.095</v>
      </c>
      <c r="R386" s="41">
        <f t="shared" si="482"/>
        <v>0</v>
      </c>
      <c r="S386" s="41">
        <f t="shared" si="483"/>
        <v>259.64</v>
      </c>
      <c r="T386" s="44">
        <f t="shared" si="484"/>
        <v>113.3</v>
      </c>
      <c r="U386" s="41">
        <f t="shared" si="485"/>
        <v>9.74</v>
      </c>
      <c r="V386" s="44">
        <f t="shared" si="486"/>
        <v>89.5</v>
      </c>
      <c r="W386" s="44">
        <f t="shared" si="487"/>
        <v>0</v>
      </c>
      <c r="X386" s="41">
        <f t="shared" si="488"/>
        <v>472.18</v>
      </c>
      <c r="Y386" s="41">
        <f t="shared" si="489"/>
        <v>1615.275</v>
      </c>
      <c r="Z386" s="54"/>
      <c r="AA386" s="12" t="s">
        <v>24</v>
      </c>
      <c r="AB386" s="11">
        <f t="shared" ref="AB386:AH386" si="526">K386+R386</f>
        <v>58.4172</v>
      </c>
      <c r="AC386" s="11">
        <f t="shared" si="526"/>
        <v>778.92</v>
      </c>
      <c r="AD386" s="11">
        <f t="shared" si="526"/>
        <v>566.48</v>
      </c>
      <c r="AE386" s="11">
        <f t="shared" si="526"/>
        <v>32.4578</v>
      </c>
      <c r="AF386" s="11">
        <f t="shared" si="526"/>
        <v>179</v>
      </c>
      <c r="AG386" s="11">
        <f t="shared" si="526"/>
        <v>0</v>
      </c>
      <c r="AH386" s="11">
        <f t="shared" si="526"/>
        <v>1615.275</v>
      </c>
      <c r="AI386" s="12" t="s">
        <v>1138</v>
      </c>
    </row>
    <row r="387" s="9" customFormat="1" ht="16" customHeight="1" spans="1:35">
      <c r="A387" s="40">
        <f t="shared" si="474"/>
        <v>384</v>
      </c>
      <c r="B387" s="41" t="s">
        <v>1336</v>
      </c>
      <c r="C387" s="47" t="s">
        <v>1160</v>
      </c>
      <c r="D387" s="343" t="s">
        <v>1161</v>
      </c>
      <c r="E387" s="82">
        <v>3245.4</v>
      </c>
      <c r="F387" s="82">
        <v>3245.5</v>
      </c>
      <c r="G387" s="82">
        <v>5664.75</v>
      </c>
      <c r="H387" s="82">
        <v>3245.4</v>
      </c>
      <c r="I387" s="108">
        <v>3180</v>
      </c>
      <c r="J387" s="59"/>
      <c r="K387" s="52">
        <f t="shared" si="475"/>
        <v>58.4172</v>
      </c>
      <c r="L387" s="53">
        <f t="shared" si="476"/>
        <v>519.28</v>
      </c>
      <c r="M387" s="44">
        <f t="shared" si="477"/>
        <v>453.18</v>
      </c>
      <c r="N387" s="41">
        <f t="shared" si="478"/>
        <v>22.7178</v>
      </c>
      <c r="O387" s="44">
        <f t="shared" si="479"/>
        <v>159</v>
      </c>
      <c r="P387" s="44">
        <f t="shared" si="480"/>
        <v>0</v>
      </c>
      <c r="Q387" s="44">
        <f t="shared" si="481"/>
        <v>1212.595</v>
      </c>
      <c r="R387" s="41">
        <f t="shared" si="482"/>
        <v>0</v>
      </c>
      <c r="S387" s="41">
        <f t="shared" si="483"/>
        <v>259.64</v>
      </c>
      <c r="T387" s="44">
        <f t="shared" si="484"/>
        <v>113.3</v>
      </c>
      <c r="U387" s="41">
        <f t="shared" si="485"/>
        <v>9.74</v>
      </c>
      <c r="V387" s="44">
        <f t="shared" si="486"/>
        <v>159</v>
      </c>
      <c r="W387" s="44">
        <f t="shared" si="487"/>
        <v>0</v>
      </c>
      <c r="X387" s="41">
        <f t="shared" si="488"/>
        <v>541.68</v>
      </c>
      <c r="Y387" s="41">
        <f t="shared" si="489"/>
        <v>1754.275</v>
      </c>
      <c r="Z387" s="54"/>
      <c r="AA387" s="12" t="s">
        <v>21</v>
      </c>
      <c r="AB387" s="11">
        <f t="shared" ref="AB387:AH387" si="527">K387+R387</f>
        <v>58.4172</v>
      </c>
      <c r="AC387" s="11">
        <f t="shared" si="527"/>
        <v>778.92</v>
      </c>
      <c r="AD387" s="11">
        <f t="shared" si="527"/>
        <v>566.48</v>
      </c>
      <c r="AE387" s="11">
        <f t="shared" si="527"/>
        <v>32.4578</v>
      </c>
      <c r="AF387" s="11">
        <f t="shared" si="527"/>
        <v>318</v>
      </c>
      <c r="AG387" s="11">
        <f t="shared" si="527"/>
        <v>0</v>
      </c>
      <c r="AH387" s="11">
        <f t="shared" si="527"/>
        <v>1754.275</v>
      </c>
      <c r="AI387" s="12" t="s">
        <v>1138</v>
      </c>
    </row>
    <row r="388" s="9" customFormat="1" ht="16" customHeight="1" spans="1:35">
      <c r="A388" s="40">
        <f t="shared" si="474"/>
        <v>385</v>
      </c>
      <c r="B388" s="41" t="s">
        <v>167</v>
      </c>
      <c r="C388" s="47" t="s">
        <v>1166</v>
      </c>
      <c r="D388" s="343" t="s">
        <v>1167</v>
      </c>
      <c r="E388" s="82">
        <v>3820</v>
      </c>
      <c r="F388" s="82">
        <v>3820</v>
      </c>
      <c r="G388" s="82">
        <v>5664.75</v>
      </c>
      <c r="H388" s="82">
        <v>3820</v>
      </c>
      <c r="I388" s="59">
        <v>4180</v>
      </c>
      <c r="J388" s="59"/>
      <c r="K388" s="52">
        <f t="shared" si="475"/>
        <v>68.76</v>
      </c>
      <c r="L388" s="53">
        <f t="shared" si="476"/>
        <v>611.2</v>
      </c>
      <c r="M388" s="44">
        <f t="shared" si="477"/>
        <v>453.18</v>
      </c>
      <c r="N388" s="41">
        <f t="shared" si="478"/>
        <v>26.74</v>
      </c>
      <c r="O388" s="44">
        <f t="shared" si="479"/>
        <v>209</v>
      </c>
      <c r="P388" s="44">
        <f t="shared" si="480"/>
        <v>0</v>
      </c>
      <c r="Q388" s="44">
        <f t="shared" si="481"/>
        <v>1368.88</v>
      </c>
      <c r="R388" s="41">
        <f t="shared" si="482"/>
        <v>0</v>
      </c>
      <c r="S388" s="41">
        <f t="shared" si="483"/>
        <v>305.6</v>
      </c>
      <c r="T388" s="44">
        <f t="shared" si="484"/>
        <v>113.3</v>
      </c>
      <c r="U388" s="41">
        <f t="shared" si="485"/>
        <v>11.46</v>
      </c>
      <c r="V388" s="44">
        <f t="shared" si="486"/>
        <v>209</v>
      </c>
      <c r="W388" s="44">
        <f t="shared" si="487"/>
        <v>0</v>
      </c>
      <c r="X388" s="41">
        <f t="shared" si="488"/>
        <v>639.36</v>
      </c>
      <c r="Y388" s="41">
        <f t="shared" si="489"/>
        <v>2008.24</v>
      </c>
      <c r="Z388" s="54"/>
      <c r="AA388" s="12" t="s">
        <v>12</v>
      </c>
      <c r="AB388" s="11">
        <f t="shared" ref="AB388:AH388" si="528">K388+R388</f>
        <v>68.76</v>
      </c>
      <c r="AC388" s="11">
        <f t="shared" si="528"/>
        <v>916.8</v>
      </c>
      <c r="AD388" s="11">
        <f t="shared" si="528"/>
        <v>566.48</v>
      </c>
      <c r="AE388" s="11">
        <f t="shared" si="528"/>
        <v>38.2</v>
      </c>
      <c r="AF388" s="11">
        <f t="shared" si="528"/>
        <v>418</v>
      </c>
      <c r="AG388" s="11">
        <f t="shared" si="528"/>
        <v>0</v>
      </c>
      <c r="AH388" s="11">
        <f t="shared" si="528"/>
        <v>2008.24</v>
      </c>
      <c r="AI388" s="12" t="s">
        <v>1134</v>
      </c>
    </row>
    <row r="389" s="9" customFormat="1" ht="16" customHeight="1" spans="1:35">
      <c r="A389" s="40">
        <f t="shared" si="474"/>
        <v>386</v>
      </c>
      <c r="B389" s="41" t="s">
        <v>167</v>
      </c>
      <c r="C389" s="47" t="s">
        <v>1169</v>
      </c>
      <c r="D389" s="362" t="s">
        <v>1170</v>
      </c>
      <c r="E389" s="82">
        <v>3245.4</v>
      </c>
      <c r="F389" s="82">
        <v>3245.5</v>
      </c>
      <c r="G389" s="82">
        <v>5664.75</v>
      </c>
      <c r="H389" s="82">
        <v>3245.4</v>
      </c>
      <c r="I389" s="59">
        <v>3180</v>
      </c>
      <c r="J389" s="59"/>
      <c r="K389" s="52">
        <f t="shared" si="475"/>
        <v>58.4172</v>
      </c>
      <c r="L389" s="53">
        <f t="shared" si="476"/>
        <v>519.28</v>
      </c>
      <c r="M389" s="44">
        <f t="shared" si="477"/>
        <v>453.18</v>
      </c>
      <c r="N389" s="41">
        <f t="shared" si="478"/>
        <v>22.7178</v>
      </c>
      <c r="O389" s="44">
        <f t="shared" si="479"/>
        <v>159</v>
      </c>
      <c r="P389" s="44">
        <f t="shared" si="480"/>
        <v>0</v>
      </c>
      <c r="Q389" s="44">
        <f t="shared" si="481"/>
        <v>1212.595</v>
      </c>
      <c r="R389" s="41">
        <f t="shared" si="482"/>
        <v>0</v>
      </c>
      <c r="S389" s="41">
        <f t="shared" si="483"/>
        <v>259.64</v>
      </c>
      <c r="T389" s="44">
        <f t="shared" si="484"/>
        <v>113.3</v>
      </c>
      <c r="U389" s="41">
        <f t="shared" si="485"/>
        <v>9.74</v>
      </c>
      <c r="V389" s="44">
        <f t="shared" si="486"/>
        <v>159</v>
      </c>
      <c r="W389" s="44">
        <f t="shared" si="487"/>
        <v>0</v>
      </c>
      <c r="X389" s="41">
        <f t="shared" si="488"/>
        <v>541.68</v>
      </c>
      <c r="Y389" s="41">
        <f t="shared" si="489"/>
        <v>1754.275</v>
      </c>
      <c r="Z389" s="54"/>
      <c r="AA389" s="12" t="s">
        <v>12</v>
      </c>
      <c r="AB389" s="11">
        <f t="shared" ref="AB389:AH389" si="529">K389+R389</f>
        <v>58.4172</v>
      </c>
      <c r="AC389" s="11">
        <f t="shared" si="529"/>
        <v>778.92</v>
      </c>
      <c r="AD389" s="11">
        <f t="shared" si="529"/>
        <v>566.48</v>
      </c>
      <c r="AE389" s="11">
        <f t="shared" si="529"/>
        <v>32.4578</v>
      </c>
      <c r="AF389" s="11">
        <f t="shared" si="529"/>
        <v>318</v>
      </c>
      <c r="AG389" s="11">
        <f t="shared" si="529"/>
        <v>0</v>
      </c>
      <c r="AH389" s="11">
        <f t="shared" si="529"/>
        <v>1754.275</v>
      </c>
      <c r="AI389" s="12" t="s">
        <v>1134</v>
      </c>
    </row>
    <row r="390" s="9" customFormat="1" ht="16" customHeight="1" spans="1:35">
      <c r="A390" s="40">
        <f t="shared" si="474"/>
        <v>387</v>
      </c>
      <c r="B390" s="41" t="s">
        <v>167</v>
      </c>
      <c r="C390" s="47" t="s">
        <v>1171</v>
      </c>
      <c r="D390" s="362" t="s">
        <v>1172</v>
      </c>
      <c r="E390" s="82">
        <v>3245.4</v>
      </c>
      <c r="F390" s="82">
        <v>3245.5</v>
      </c>
      <c r="G390" s="82">
        <v>5664.75</v>
      </c>
      <c r="H390" s="82">
        <v>3245.4</v>
      </c>
      <c r="I390" s="59">
        <v>3180</v>
      </c>
      <c r="J390" s="59"/>
      <c r="K390" s="52">
        <f t="shared" si="475"/>
        <v>58.4172</v>
      </c>
      <c r="L390" s="53">
        <f t="shared" si="476"/>
        <v>519.28</v>
      </c>
      <c r="M390" s="44">
        <f t="shared" si="477"/>
        <v>453.18</v>
      </c>
      <c r="N390" s="41">
        <f t="shared" si="478"/>
        <v>22.7178</v>
      </c>
      <c r="O390" s="44">
        <f t="shared" si="479"/>
        <v>159</v>
      </c>
      <c r="P390" s="44">
        <f t="shared" si="480"/>
        <v>0</v>
      </c>
      <c r="Q390" s="44">
        <f t="shared" si="481"/>
        <v>1212.595</v>
      </c>
      <c r="R390" s="41">
        <f t="shared" si="482"/>
        <v>0</v>
      </c>
      <c r="S390" s="41">
        <f t="shared" si="483"/>
        <v>259.64</v>
      </c>
      <c r="T390" s="44">
        <f t="shared" si="484"/>
        <v>113.3</v>
      </c>
      <c r="U390" s="41">
        <f t="shared" si="485"/>
        <v>9.74</v>
      </c>
      <c r="V390" s="44">
        <f t="shared" si="486"/>
        <v>159</v>
      </c>
      <c r="W390" s="44">
        <f t="shared" si="487"/>
        <v>0</v>
      </c>
      <c r="X390" s="41">
        <f t="shared" si="488"/>
        <v>541.68</v>
      </c>
      <c r="Y390" s="41">
        <f t="shared" si="489"/>
        <v>1754.275</v>
      </c>
      <c r="Z390" s="54"/>
      <c r="AA390" s="12" t="s">
        <v>12</v>
      </c>
      <c r="AB390" s="11">
        <f t="shared" ref="AB390:AH390" si="530">K390+R390</f>
        <v>58.4172</v>
      </c>
      <c r="AC390" s="11">
        <f t="shared" si="530"/>
        <v>778.92</v>
      </c>
      <c r="AD390" s="11">
        <f t="shared" si="530"/>
        <v>566.48</v>
      </c>
      <c r="AE390" s="11">
        <f t="shared" si="530"/>
        <v>32.4578</v>
      </c>
      <c r="AF390" s="11">
        <f t="shared" si="530"/>
        <v>318</v>
      </c>
      <c r="AG390" s="11">
        <f t="shared" si="530"/>
        <v>0</v>
      </c>
      <c r="AH390" s="11">
        <f t="shared" si="530"/>
        <v>1754.275</v>
      </c>
      <c r="AI390" s="12" t="s">
        <v>1134</v>
      </c>
    </row>
    <row r="391" s="9" customFormat="1" ht="16" customHeight="1" spans="1:35">
      <c r="A391" s="40">
        <f t="shared" si="474"/>
        <v>388</v>
      </c>
      <c r="B391" s="41" t="s">
        <v>167</v>
      </c>
      <c r="C391" s="47" t="s">
        <v>1173</v>
      </c>
      <c r="D391" s="362" t="s">
        <v>1174</v>
      </c>
      <c r="E391" s="82">
        <v>3245.4</v>
      </c>
      <c r="F391" s="82">
        <v>3245.5</v>
      </c>
      <c r="G391" s="82">
        <v>5664.75</v>
      </c>
      <c r="H391" s="82">
        <v>3245.4</v>
      </c>
      <c r="I391" s="59">
        <v>3180</v>
      </c>
      <c r="J391" s="59"/>
      <c r="K391" s="52">
        <f t="shared" si="475"/>
        <v>58.4172</v>
      </c>
      <c r="L391" s="53">
        <f t="shared" si="476"/>
        <v>519.28</v>
      </c>
      <c r="M391" s="44">
        <f t="shared" si="477"/>
        <v>453.18</v>
      </c>
      <c r="N391" s="41">
        <f t="shared" si="478"/>
        <v>22.7178</v>
      </c>
      <c r="O391" s="44">
        <f t="shared" si="479"/>
        <v>159</v>
      </c>
      <c r="P391" s="44">
        <f t="shared" si="480"/>
        <v>0</v>
      </c>
      <c r="Q391" s="44">
        <f t="shared" si="481"/>
        <v>1212.595</v>
      </c>
      <c r="R391" s="41">
        <f t="shared" si="482"/>
        <v>0</v>
      </c>
      <c r="S391" s="41">
        <f t="shared" si="483"/>
        <v>259.64</v>
      </c>
      <c r="T391" s="44">
        <f t="shared" si="484"/>
        <v>113.3</v>
      </c>
      <c r="U391" s="41">
        <f t="shared" si="485"/>
        <v>9.74</v>
      </c>
      <c r="V391" s="44">
        <f t="shared" si="486"/>
        <v>159</v>
      </c>
      <c r="W391" s="44">
        <f t="shared" si="487"/>
        <v>0</v>
      </c>
      <c r="X391" s="41">
        <f t="shared" si="488"/>
        <v>541.68</v>
      </c>
      <c r="Y391" s="41">
        <f t="shared" si="489"/>
        <v>1754.275</v>
      </c>
      <c r="Z391" s="54"/>
      <c r="AA391" s="12" t="s">
        <v>12</v>
      </c>
      <c r="AB391" s="11">
        <f t="shared" ref="AB391:AH391" si="531">K391+R391</f>
        <v>58.4172</v>
      </c>
      <c r="AC391" s="11">
        <f t="shared" si="531"/>
        <v>778.92</v>
      </c>
      <c r="AD391" s="11">
        <f t="shared" si="531"/>
        <v>566.48</v>
      </c>
      <c r="AE391" s="11">
        <f t="shared" si="531"/>
        <v>32.4578</v>
      </c>
      <c r="AF391" s="11">
        <f t="shared" si="531"/>
        <v>318</v>
      </c>
      <c r="AG391" s="11">
        <f t="shared" si="531"/>
        <v>0</v>
      </c>
      <c r="AH391" s="11">
        <f t="shared" si="531"/>
        <v>1754.275</v>
      </c>
      <c r="AI391" s="12" t="s">
        <v>1134</v>
      </c>
    </row>
    <row r="392" s="9" customFormat="1" ht="16" customHeight="1" spans="1:35">
      <c r="A392" s="40">
        <f t="shared" si="474"/>
        <v>389</v>
      </c>
      <c r="B392" s="41" t="s">
        <v>1338</v>
      </c>
      <c r="C392" s="47" t="s">
        <v>1175</v>
      </c>
      <c r="D392" s="343" t="s">
        <v>1176</v>
      </c>
      <c r="E392" s="82">
        <v>3245.4</v>
      </c>
      <c r="F392" s="82">
        <v>3245.5</v>
      </c>
      <c r="G392" s="82">
        <v>5664.75</v>
      </c>
      <c r="H392" s="82">
        <v>3245.4</v>
      </c>
      <c r="I392" s="108">
        <v>1790</v>
      </c>
      <c r="J392" s="59"/>
      <c r="K392" s="52">
        <f t="shared" si="475"/>
        <v>58.4172</v>
      </c>
      <c r="L392" s="53">
        <f t="shared" si="476"/>
        <v>519.28</v>
      </c>
      <c r="M392" s="44">
        <f t="shared" si="477"/>
        <v>453.18</v>
      </c>
      <c r="N392" s="41">
        <f t="shared" si="478"/>
        <v>22.7178</v>
      </c>
      <c r="O392" s="44">
        <f t="shared" si="479"/>
        <v>89.5</v>
      </c>
      <c r="P392" s="44">
        <f t="shared" si="480"/>
        <v>0</v>
      </c>
      <c r="Q392" s="44">
        <f t="shared" si="481"/>
        <v>1143.095</v>
      </c>
      <c r="R392" s="41">
        <f t="shared" si="482"/>
        <v>0</v>
      </c>
      <c r="S392" s="41">
        <f t="shared" si="483"/>
        <v>259.64</v>
      </c>
      <c r="T392" s="44">
        <f t="shared" si="484"/>
        <v>113.3</v>
      </c>
      <c r="U392" s="41">
        <f t="shared" si="485"/>
        <v>9.74</v>
      </c>
      <c r="V392" s="44">
        <f t="shared" si="486"/>
        <v>89.5</v>
      </c>
      <c r="W392" s="44">
        <f t="shared" si="487"/>
        <v>0</v>
      </c>
      <c r="X392" s="41">
        <f t="shared" si="488"/>
        <v>472.18</v>
      </c>
      <c r="Y392" s="41">
        <f t="shared" si="489"/>
        <v>1615.275</v>
      </c>
      <c r="Z392" s="54"/>
      <c r="AA392" s="12" t="s">
        <v>20</v>
      </c>
      <c r="AB392" s="11">
        <f t="shared" ref="AB392:AH392" si="532">K392+R392</f>
        <v>58.4172</v>
      </c>
      <c r="AC392" s="11">
        <f t="shared" si="532"/>
        <v>778.92</v>
      </c>
      <c r="AD392" s="11">
        <f t="shared" si="532"/>
        <v>566.48</v>
      </c>
      <c r="AE392" s="11">
        <f t="shared" si="532"/>
        <v>32.4578</v>
      </c>
      <c r="AF392" s="11">
        <f t="shared" si="532"/>
        <v>179</v>
      </c>
      <c r="AG392" s="11">
        <f t="shared" si="532"/>
        <v>0</v>
      </c>
      <c r="AH392" s="11">
        <f t="shared" si="532"/>
        <v>1615.275</v>
      </c>
      <c r="AI392" s="12" t="s">
        <v>1138</v>
      </c>
    </row>
    <row r="393" s="9" customFormat="1" ht="16" customHeight="1" spans="1:35">
      <c r="A393" s="40">
        <f t="shared" si="474"/>
        <v>390</v>
      </c>
      <c r="B393" s="41" t="s">
        <v>1332</v>
      </c>
      <c r="C393" s="47" t="s">
        <v>1177</v>
      </c>
      <c r="D393" s="343" t="s">
        <v>1178</v>
      </c>
      <c r="E393" s="82">
        <v>3245.4</v>
      </c>
      <c r="F393" s="82">
        <v>3245.5</v>
      </c>
      <c r="G393" s="82">
        <v>5664.75</v>
      </c>
      <c r="H393" s="82">
        <v>3245.4</v>
      </c>
      <c r="I393" s="108">
        <v>3180</v>
      </c>
      <c r="J393" s="59"/>
      <c r="K393" s="52">
        <f t="shared" si="475"/>
        <v>58.4172</v>
      </c>
      <c r="L393" s="53">
        <f t="shared" si="476"/>
        <v>519.28</v>
      </c>
      <c r="M393" s="44">
        <f t="shared" si="477"/>
        <v>453.18</v>
      </c>
      <c r="N393" s="41">
        <f t="shared" si="478"/>
        <v>22.7178</v>
      </c>
      <c r="O393" s="44">
        <f t="shared" si="479"/>
        <v>159</v>
      </c>
      <c r="P393" s="44">
        <f t="shared" si="480"/>
        <v>0</v>
      </c>
      <c r="Q393" s="44">
        <f t="shared" si="481"/>
        <v>1212.595</v>
      </c>
      <c r="R393" s="41">
        <f t="shared" si="482"/>
        <v>0</v>
      </c>
      <c r="S393" s="41">
        <f t="shared" si="483"/>
        <v>259.64</v>
      </c>
      <c r="T393" s="44">
        <f t="shared" si="484"/>
        <v>113.3</v>
      </c>
      <c r="U393" s="41">
        <f t="shared" si="485"/>
        <v>9.74</v>
      </c>
      <c r="V393" s="44">
        <f t="shared" si="486"/>
        <v>159</v>
      </c>
      <c r="W393" s="44">
        <f t="shared" si="487"/>
        <v>0</v>
      </c>
      <c r="X393" s="41">
        <f t="shared" si="488"/>
        <v>541.68</v>
      </c>
      <c r="Y393" s="41">
        <f t="shared" si="489"/>
        <v>1754.275</v>
      </c>
      <c r="Z393" s="54"/>
      <c r="AA393" s="12" t="s">
        <v>26</v>
      </c>
      <c r="AB393" s="11">
        <f t="shared" ref="AB393:AH393" si="533">K393+R393</f>
        <v>58.4172</v>
      </c>
      <c r="AC393" s="11">
        <f t="shared" si="533"/>
        <v>778.92</v>
      </c>
      <c r="AD393" s="11">
        <f t="shared" si="533"/>
        <v>566.48</v>
      </c>
      <c r="AE393" s="11">
        <f t="shared" si="533"/>
        <v>32.4578</v>
      </c>
      <c r="AF393" s="11">
        <f t="shared" si="533"/>
        <v>318</v>
      </c>
      <c r="AG393" s="11">
        <f t="shared" si="533"/>
        <v>0</v>
      </c>
      <c r="AH393" s="11">
        <f t="shared" si="533"/>
        <v>1754.275</v>
      </c>
      <c r="AI393" s="12" t="s">
        <v>1135</v>
      </c>
    </row>
    <row r="394" s="9" customFormat="1" ht="16" customHeight="1" spans="1:35">
      <c r="A394" s="40">
        <f t="shared" si="474"/>
        <v>391</v>
      </c>
      <c r="B394" s="41" t="s">
        <v>1306</v>
      </c>
      <c r="C394" s="186" t="s">
        <v>1179</v>
      </c>
      <c r="D394" s="89" t="s">
        <v>1180</v>
      </c>
      <c r="E394" s="82">
        <v>3245.4</v>
      </c>
      <c r="F394" s="82">
        <v>3245.5</v>
      </c>
      <c r="G394" s="82">
        <v>5664.75</v>
      </c>
      <c r="H394" s="82">
        <v>3245.4</v>
      </c>
      <c r="I394" s="59">
        <v>0</v>
      </c>
      <c r="J394" s="59"/>
      <c r="K394" s="52">
        <f t="shared" si="475"/>
        <v>58.4172</v>
      </c>
      <c r="L394" s="53">
        <f t="shared" si="476"/>
        <v>519.28</v>
      </c>
      <c r="M394" s="44">
        <f t="shared" si="477"/>
        <v>453.18</v>
      </c>
      <c r="N394" s="41">
        <f t="shared" si="478"/>
        <v>22.7178</v>
      </c>
      <c r="O394" s="44">
        <f t="shared" si="479"/>
        <v>0</v>
      </c>
      <c r="P394" s="44">
        <f t="shared" si="480"/>
        <v>0</v>
      </c>
      <c r="Q394" s="44">
        <f t="shared" si="481"/>
        <v>1053.595</v>
      </c>
      <c r="R394" s="41">
        <f t="shared" si="482"/>
        <v>0</v>
      </c>
      <c r="S394" s="41">
        <f t="shared" si="483"/>
        <v>259.64</v>
      </c>
      <c r="T394" s="44">
        <f t="shared" si="484"/>
        <v>113.3</v>
      </c>
      <c r="U394" s="41">
        <f t="shared" si="485"/>
        <v>9.74</v>
      </c>
      <c r="V394" s="44">
        <f t="shared" si="486"/>
        <v>0</v>
      </c>
      <c r="W394" s="44">
        <f t="shared" si="487"/>
        <v>0</v>
      </c>
      <c r="X394" s="41">
        <f t="shared" si="488"/>
        <v>382.68</v>
      </c>
      <c r="Y394" s="41">
        <f t="shared" si="489"/>
        <v>1436.275</v>
      </c>
      <c r="Z394" s="54"/>
      <c r="AA394" s="12" t="s">
        <v>24</v>
      </c>
      <c r="AB394" s="11">
        <f t="shared" ref="AB394:AH394" si="534">K394+R394</f>
        <v>58.4172</v>
      </c>
      <c r="AC394" s="11">
        <f t="shared" si="534"/>
        <v>778.92</v>
      </c>
      <c r="AD394" s="11">
        <f t="shared" si="534"/>
        <v>566.48</v>
      </c>
      <c r="AE394" s="11">
        <f t="shared" si="534"/>
        <v>32.4578</v>
      </c>
      <c r="AF394" s="11">
        <f t="shared" si="534"/>
        <v>0</v>
      </c>
      <c r="AG394" s="11">
        <f t="shared" si="534"/>
        <v>0</v>
      </c>
      <c r="AH394" s="11">
        <f t="shared" si="534"/>
        <v>1436.275</v>
      </c>
      <c r="AI394" s="12" t="s">
        <v>1138</v>
      </c>
    </row>
    <row r="395" s="9" customFormat="1" ht="16" customHeight="1" spans="1:35">
      <c r="A395" s="40">
        <f t="shared" si="474"/>
        <v>392</v>
      </c>
      <c r="B395" s="41" t="s">
        <v>1332</v>
      </c>
      <c r="C395" s="47" t="s">
        <v>1181</v>
      </c>
      <c r="D395" s="343" t="s">
        <v>1182</v>
      </c>
      <c r="E395" s="82">
        <v>3245.4</v>
      </c>
      <c r="F395" s="82">
        <v>3245.5</v>
      </c>
      <c r="G395" s="82">
        <v>5664.75</v>
      </c>
      <c r="H395" s="82">
        <v>3245.4</v>
      </c>
      <c r="I395" s="108">
        <v>3180</v>
      </c>
      <c r="J395" s="59"/>
      <c r="K395" s="52">
        <f t="shared" si="475"/>
        <v>58.4172</v>
      </c>
      <c r="L395" s="53">
        <f t="shared" si="476"/>
        <v>519.28</v>
      </c>
      <c r="M395" s="44">
        <f t="shared" si="477"/>
        <v>453.18</v>
      </c>
      <c r="N395" s="41">
        <f t="shared" si="478"/>
        <v>22.7178</v>
      </c>
      <c r="O395" s="44">
        <f t="shared" si="479"/>
        <v>159</v>
      </c>
      <c r="P395" s="44">
        <f t="shared" si="480"/>
        <v>0</v>
      </c>
      <c r="Q395" s="44">
        <f t="shared" si="481"/>
        <v>1212.595</v>
      </c>
      <c r="R395" s="41">
        <f t="shared" si="482"/>
        <v>0</v>
      </c>
      <c r="S395" s="41">
        <f t="shared" si="483"/>
        <v>259.64</v>
      </c>
      <c r="T395" s="44">
        <f t="shared" si="484"/>
        <v>113.3</v>
      </c>
      <c r="U395" s="41">
        <f t="shared" si="485"/>
        <v>9.74</v>
      </c>
      <c r="V395" s="44">
        <f t="shared" si="486"/>
        <v>159</v>
      </c>
      <c r="W395" s="44">
        <f t="shared" si="487"/>
        <v>0</v>
      </c>
      <c r="X395" s="41">
        <f t="shared" si="488"/>
        <v>541.68</v>
      </c>
      <c r="Y395" s="41">
        <f t="shared" si="489"/>
        <v>1754.275</v>
      </c>
      <c r="Z395" s="54"/>
      <c r="AA395" s="12" t="s">
        <v>26</v>
      </c>
      <c r="AB395" s="11">
        <f t="shared" ref="AB395:AH395" si="535">K395+R395</f>
        <v>58.4172</v>
      </c>
      <c r="AC395" s="11">
        <f t="shared" si="535"/>
        <v>778.92</v>
      </c>
      <c r="AD395" s="11">
        <f t="shared" si="535"/>
        <v>566.48</v>
      </c>
      <c r="AE395" s="11">
        <f t="shared" si="535"/>
        <v>32.4578</v>
      </c>
      <c r="AF395" s="11">
        <f t="shared" si="535"/>
        <v>318</v>
      </c>
      <c r="AG395" s="11">
        <f t="shared" si="535"/>
        <v>0</v>
      </c>
      <c r="AH395" s="11">
        <f t="shared" si="535"/>
        <v>1754.275</v>
      </c>
      <c r="AI395" s="12" t="s">
        <v>1135</v>
      </c>
    </row>
    <row r="396" s="9" customFormat="1" ht="16" customHeight="1" spans="1:35">
      <c r="A396" s="40">
        <f t="shared" si="474"/>
        <v>393</v>
      </c>
      <c r="B396" s="41" t="s">
        <v>1332</v>
      </c>
      <c r="C396" s="47" t="s">
        <v>1183</v>
      </c>
      <c r="D396" s="343" t="s">
        <v>1184</v>
      </c>
      <c r="E396" s="82">
        <v>3820</v>
      </c>
      <c r="F396" s="82">
        <v>3820</v>
      </c>
      <c r="G396" s="82">
        <v>5664.75</v>
      </c>
      <c r="H396" s="82">
        <v>3820</v>
      </c>
      <c r="I396" s="59">
        <v>4180</v>
      </c>
      <c r="J396" s="59"/>
      <c r="K396" s="52">
        <f t="shared" si="475"/>
        <v>68.76</v>
      </c>
      <c r="L396" s="53">
        <f t="shared" si="476"/>
        <v>611.2</v>
      </c>
      <c r="M396" s="44">
        <f t="shared" si="477"/>
        <v>453.18</v>
      </c>
      <c r="N396" s="41">
        <f t="shared" si="478"/>
        <v>26.74</v>
      </c>
      <c r="O396" s="44">
        <f t="shared" si="479"/>
        <v>209</v>
      </c>
      <c r="P396" s="44">
        <f t="shared" si="480"/>
        <v>0</v>
      </c>
      <c r="Q396" s="44">
        <f t="shared" si="481"/>
        <v>1368.88</v>
      </c>
      <c r="R396" s="41">
        <f t="shared" si="482"/>
        <v>0</v>
      </c>
      <c r="S396" s="41">
        <f t="shared" si="483"/>
        <v>305.6</v>
      </c>
      <c r="T396" s="44">
        <f t="shared" si="484"/>
        <v>113.3</v>
      </c>
      <c r="U396" s="41">
        <f t="shared" si="485"/>
        <v>11.46</v>
      </c>
      <c r="V396" s="44">
        <f t="shared" si="486"/>
        <v>209</v>
      </c>
      <c r="W396" s="44">
        <f t="shared" si="487"/>
        <v>0</v>
      </c>
      <c r="X396" s="41">
        <f t="shared" si="488"/>
        <v>639.36</v>
      </c>
      <c r="Y396" s="41">
        <f t="shared" si="489"/>
        <v>2008.24</v>
      </c>
      <c r="Z396" s="54"/>
      <c r="AA396" s="12" t="s">
        <v>26</v>
      </c>
      <c r="AB396" s="11">
        <f t="shared" ref="AB396:AH396" si="536">K396+R396</f>
        <v>68.76</v>
      </c>
      <c r="AC396" s="11">
        <f t="shared" si="536"/>
        <v>916.8</v>
      </c>
      <c r="AD396" s="11">
        <f t="shared" si="536"/>
        <v>566.48</v>
      </c>
      <c r="AE396" s="11">
        <f t="shared" si="536"/>
        <v>38.2</v>
      </c>
      <c r="AF396" s="11">
        <f t="shared" si="536"/>
        <v>418</v>
      </c>
      <c r="AG396" s="11">
        <f t="shared" si="536"/>
        <v>0</v>
      </c>
      <c r="AH396" s="11">
        <f t="shared" si="536"/>
        <v>2008.24</v>
      </c>
      <c r="AI396" s="12" t="s">
        <v>1135</v>
      </c>
    </row>
    <row r="397" s="9" customFormat="1" ht="16" customHeight="1" spans="1:35">
      <c r="A397" s="40">
        <f t="shared" si="474"/>
        <v>394</v>
      </c>
      <c r="B397" s="41" t="s">
        <v>896</v>
      </c>
      <c r="C397" s="47" t="s">
        <v>1185</v>
      </c>
      <c r="D397" s="343" t="s">
        <v>1186</v>
      </c>
      <c r="E397" s="82">
        <v>3245.4</v>
      </c>
      <c r="F397" s="82">
        <v>3245.5</v>
      </c>
      <c r="G397" s="82">
        <v>5664.75</v>
      </c>
      <c r="H397" s="82">
        <v>3245.4</v>
      </c>
      <c r="I397" s="108">
        <v>3180</v>
      </c>
      <c r="J397" s="59"/>
      <c r="K397" s="52">
        <f t="shared" si="475"/>
        <v>58.4172</v>
      </c>
      <c r="L397" s="53">
        <f t="shared" si="476"/>
        <v>519.28</v>
      </c>
      <c r="M397" s="44">
        <f t="shared" si="477"/>
        <v>453.18</v>
      </c>
      <c r="N397" s="41">
        <f t="shared" si="478"/>
        <v>22.7178</v>
      </c>
      <c r="O397" s="44">
        <f t="shared" si="479"/>
        <v>159</v>
      </c>
      <c r="P397" s="44">
        <f t="shared" si="480"/>
        <v>0</v>
      </c>
      <c r="Q397" s="44">
        <f t="shared" si="481"/>
        <v>1212.595</v>
      </c>
      <c r="R397" s="41">
        <f t="shared" si="482"/>
        <v>0</v>
      </c>
      <c r="S397" s="41">
        <f t="shared" si="483"/>
        <v>259.64</v>
      </c>
      <c r="T397" s="44">
        <f t="shared" si="484"/>
        <v>113.3</v>
      </c>
      <c r="U397" s="41">
        <f t="shared" si="485"/>
        <v>9.74</v>
      </c>
      <c r="V397" s="44">
        <f t="shared" si="486"/>
        <v>159</v>
      </c>
      <c r="W397" s="44">
        <f t="shared" si="487"/>
        <v>0</v>
      </c>
      <c r="X397" s="41">
        <f t="shared" si="488"/>
        <v>541.68</v>
      </c>
      <c r="Y397" s="41">
        <f t="shared" si="489"/>
        <v>1754.275</v>
      </c>
      <c r="Z397" s="54"/>
      <c r="AA397" s="12" t="s">
        <v>19</v>
      </c>
      <c r="AB397" s="11">
        <f t="shared" ref="AB397:AH397" si="537">K397+R397</f>
        <v>58.4172</v>
      </c>
      <c r="AC397" s="11">
        <f t="shared" si="537"/>
        <v>778.92</v>
      </c>
      <c r="AD397" s="11">
        <f t="shared" si="537"/>
        <v>566.48</v>
      </c>
      <c r="AE397" s="11">
        <f t="shared" si="537"/>
        <v>32.4578</v>
      </c>
      <c r="AF397" s="11">
        <f t="shared" si="537"/>
        <v>318</v>
      </c>
      <c r="AG397" s="11">
        <f t="shared" si="537"/>
        <v>0</v>
      </c>
      <c r="AH397" s="11">
        <f t="shared" si="537"/>
        <v>1754.275</v>
      </c>
      <c r="AI397" s="12" t="s">
        <v>1138</v>
      </c>
    </row>
    <row r="398" s="9" customFormat="1" ht="16" customHeight="1" spans="1:35">
      <c r="A398" s="40">
        <f t="shared" si="474"/>
        <v>395</v>
      </c>
      <c r="B398" s="41" t="s">
        <v>1337</v>
      </c>
      <c r="C398" s="47" t="s">
        <v>1187</v>
      </c>
      <c r="D398" s="362" t="s">
        <v>1188</v>
      </c>
      <c r="E398" s="82">
        <v>3245.4</v>
      </c>
      <c r="F398" s="82">
        <v>3245.5</v>
      </c>
      <c r="G398" s="82">
        <v>5664.75</v>
      </c>
      <c r="H398" s="82">
        <v>3245.4</v>
      </c>
      <c r="I398" s="59">
        <v>1790</v>
      </c>
      <c r="J398" s="59"/>
      <c r="K398" s="52">
        <f t="shared" si="475"/>
        <v>58.4172</v>
      </c>
      <c r="L398" s="53">
        <f t="shared" si="476"/>
        <v>519.28</v>
      </c>
      <c r="M398" s="44">
        <f t="shared" si="477"/>
        <v>453.18</v>
      </c>
      <c r="N398" s="41">
        <f t="shared" si="478"/>
        <v>22.7178</v>
      </c>
      <c r="O398" s="44">
        <f t="shared" si="479"/>
        <v>89.5</v>
      </c>
      <c r="P398" s="44">
        <f t="shared" si="480"/>
        <v>0</v>
      </c>
      <c r="Q398" s="44">
        <f t="shared" si="481"/>
        <v>1143.095</v>
      </c>
      <c r="R398" s="41">
        <f t="shared" si="482"/>
        <v>0</v>
      </c>
      <c r="S398" s="41">
        <f t="shared" si="483"/>
        <v>259.64</v>
      </c>
      <c r="T398" s="44">
        <f t="shared" si="484"/>
        <v>113.3</v>
      </c>
      <c r="U398" s="41">
        <f t="shared" si="485"/>
        <v>9.74</v>
      </c>
      <c r="V398" s="44">
        <f t="shared" si="486"/>
        <v>89.5</v>
      </c>
      <c r="W398" s="44">
        <f t="shared" si="487"/>
        <v>0</v>
      </c>
      <c r="X398" s="41">
        <f t="shared" si="488"/>
        <v>472.18</v>
      </c>
      <c r="Y398" s="41">
        <f t="shared" si="489"/>
        <v>1615.275</v>
      </c>
      <c r="Z398" s="54"/>
      <c r="AA398" s="12" t="s">
        <v>18</v>
      </c>
      <c r="AB398" s="11">
        <f t="shared" ref="AB398:AH398" si="538">K398+R398</f>
        <v>58.4172</v>
      </c>
      <c r="AC398" s="11">
        <f t="shared" si="538"/>
        <v>778.92</v>
      </c>
      <c r="AD398" s="11">
        <f t="shared" si="538"/>
        <v>566.48</v>
      </c>
      <c r="AE398" s="11">
        <f t="shared" si="538"/>
        <v>32.4578</v>
      </c>
      <c r="AF398" s="11">
        <f t="shared" si="538"/>
        <v>179</v>
      </c>
      <c r="AG398" s="11">
        <f t="shared" si="538"/>
        <v>0</v>
      </c>
      <c r="AH398" s="11">
        <f t="shared" si="538"/>
        <v>1615.275</v>
      </c>
      <c r="AI398" s="12" t="s">
        <v>1138</v>
      </c>
    </row>
    <row r="399" s="9" customFormat="1" ht="16" customHeight="1" spans="1:35">
      <c r="A399" s="40">
        <f t="shared" si="474"/>
        <v>396</v>
      </c>
      <c r="B399" s="41" t="s">
        <v>1337</v>
      </c>
      <c r="C399" s="47" t="s">
        <v>1189</v>
      </c>
      <c r="D399" s="362" t="s">
        <v>1190</v>
      </c>
      <c r="E399" s="82">
        <v>3245.4</v>
      </c>
      <c r="F399" s="82">
        <v>3245.5</v>
      </c>
      <c r="G399" s="82">
        <v>5664.75</v>
      </c>
      <c r="H399" s="82">
        <v>3245.4</v>
      </c>
      <c r="I399" s="59">
        <v>1790</v>
      </c>
      <c r="J399" s="59"/>
      <c r="K399" s="52">
        <f t="shared" si="475"/>
        <v>58.4172</v>
      </c>
      <c r="L399" s="53">
        <f t="shared" si="476"/>
        <v>519.28</v>
      </c>
      <c r="M399" s="44">
        <f t="shared" si="477"/>
        <v>453.18</v>
      </c>
      <c r="N399" s="41">
        <f t="shared" si="478"/>
        <v>22.7178</v>
      </c>
      <c r="O399" s="44">
        <f t="shared" si="479"/>
        <v>89.5</v>
      </c>
      <c r="P399" s="44">
        <f t="shared" si="480"/>
        <v>0</v>
      </c>
      <c r="Q399" s="44">
        <f t="shared" si="481"/>
        <v>1143.095</v>
      </c>
      <c r="R399" s="41">
        <f t="shared" si="482"/>
        <v>0</v>
      </c>
      <c r="S399" s="41">
        <f t="shared" si="483"/>
        <v>259.64</v>
      </c>
      <c r="T399" s="44">
        <f t="shared" si="484"/>
        <v>113.3</v>
      </c>
      <c r="U399" s="41">
        <f t="shared" si="485"/>
        <v>9.74</v>
      </c>
      <c r="V399" s="44">
        <f t="shared" si="486"/>
        <v>89.5</v>
      </c>
      <c r="W399" s="44">
        <f t="shared" si="487"/>
        <v>0</v>
      </c>
      <c r="X399" s="41">
        <f t="shared" si="488"/>
        <v>472.18</v>
      </c>
      <c r="Y399" s="41">
        <f t="shared" si="489"/>
        <v>1615.275</v>
      </c>
      <c r="Z399" s="54"/>
      <c r="AA399" s="12" t="s">
        <v>18</v>
      </c>
      <c r="AB399" s="11">
        <f t="shared" ref="AB399:AH399" si="539">K399+R399</f>
        <v>58.4172</v>
      </c>
      <c r="AC399" s="11">
        <f t="shared" si="539"/>
        <v>778.92</v>
      </c>
      <c r="AD399" s="11">
        <f t="shared" si="539"/>
        <v>566.48</v>
      </c>
      <c r="AE399" s="11">
        <f t="shared" si="539"/>
        <v>32.4578</v>
      </c>
      <c r="AF399" s="11">
        <f t="shared" si="539"/>
        <v>179</v>
      </c>
      <c r="AG399" s="11">
        <f t="shared" si="539"/>
        <v>0</v>
      </c>
      <c r="AH399" s="11">
        <f t="shared" si="539"/>
        <v>1615.275</v>
      </c>
      <c r="AI399" s="12" t="s">
        <v>1138</v>
      </c>
    </row>
    <row r="400" s="9" customFormat="1" ht="16" customHeight="1" spans="1:35">
      <c r="A400" s="40">
        <f t="shared" ref="A400:A428" si="540">ROW()-3</f>
        <v>397</v>
      </c>
      <c r="B400" s="41" t="s">
        <v>1306</v>
      </c>
      <c r="C400" s="47" t="s">
        <v>1193</v>
      </c>
      <c r="D400" s="343" t="s">
        <v>1194</v>
      </c>
      <c r="E400" s="82">
        <v>3245.4</v>
      </c>
      <c r="F400" s="82">
        <v>3245.5</v>
      </c>
      <c r="G400" s="82">
        <v>5664.75</v>
      </c>
      <c r="H400" s="82">
        <v>3245.4</v>
      </c>
      <c r="I400" s="108">
        <v>3180</v>
      </c>
      <c r="J400" s="59"/>
      <c r="K400" s="52">
        <f t="shared" ref="K400:K428" si="541">E400*0.018</f>
        <v>58.4172</v>
      </c>
      <c r="L400" s="53">
        <f t="shared" ref="L400:L428" si="542">F400*0.16</f>
        <v>519.28</v>
      </c>
      <c r="M400" s="44">
        <f t="shared" ref="M400:M428" si="543">ROUND(G400*0.08,2)</f>
        <v>453.18</v>
      </c>
      <c r="N400" s="41">
        <f t="shared" ref="N400:N428" si="544">H400*0.007</f>
        <v>22.7178</v>
      </c>
      <c r="O400" s="44">
        <f t="shared" ref="O400:O428" si="545">I400*5%</f>
        <v>159</v>
      </c>
      <c r="P400" s="44">
        <f t="shared" ref="P400:P428" si="546">J400*50%</f>
        <v>0</v>
      </c>
      <c r="Q400" s="44">
        <f t="shared" ref="Q400:Q428" si="547">SUM(K400:P400)</f>
        <v>1212.595</v>
      </c>
      <c r="R400" s="41">
        <f t="shared" ref="R400:R428" si="548">E400*0</f>
        <v>0</v>
      </c>
      <c r="S400" s="41">
        <f t="shared" ref="S400:S428" si="549">ROUND(F400*0.08,2)</f>
        <v>259.64</v>
      </c>
      <c r="T400" s="44">
        <f t="shared" ref="T400:T428" si="550">ROUND(G400*0.02,2)</f>
        <v>113.3</v>
      </c>
      <c r="U400" s="41">
        <f t="shared" ref="U400:U428" si="551">ROUND(H400*0.003,2)</f>
        <v>9.74</v>
      </c>
      <c r="V400" s="44">
        <f t="shared" ref="V400:V428" si="552">I400*5%</f>
        <v>159</v>
      </c>
      <c r="W400" s="44">
        <f t="shared" ref="W400:W428" si="553">J400*50%</f>
        <v>0</v>
      </c>
      <c r="X400" s="41">
        <f t="shared" ref="X400:X428" si="554">SUM(R400:W400)</f>
        <v>541.68</v>
      </c>
      <c r="Y400" s="41">
        <f t="shared" ref="Y400:Y428" si="555">Q400+X400</f>
        <v>1754.275</v>
      </c>
      <c r="Z400" s="54"/>
      <c r="AA400" s="12" t="s">
        <v>50</v>
      </c>
      <c r="AB400" s="11">
        <f t="shared" ref="AB400:AH400" si="556">K400+R400</f>
        <v>58.4172</v>
      </c>
      <c r="AC400" s="11">
        <f t="shared" si="556"/>
        <v>778.92</v>
      </c>
      <c r="AD400" s="11">
        <f t="shared" si="556"/>
        <v>566.48</v>
      </c>
      <c r="AE400" s="11">
        <f t="shared" si="556"/>
        <v>32.4578</v>
      </c>
      <c r="AF400" s="11">
        <f t="shared" si="556"/>
        <v>318</v>
      </c>
      <c r="AG400" s="11">
        <f t="shared" si="556"/>
        <v>0</v>
      </c>
      <c r="AH400" s="11">
        <f t="shared" si="556"/>
        <v>1754.275</v>
      </c>
      <c r="AI400" s="12" t="s">
        <v>1138</v>
      </c>
    </row>
    <row r="401" s="9" customFormat="1" ht="16" customHeight="1" spans="1:35">
      <c r="A401" s="40">
        <f t="shared" si="540"/>
        <v>398</v>
      </c>
      <c r="B401" s="41" t="s">
        <v>1335</v>
      </c>
      <c r="C401" s="47" t="s">
        <v>1195</v>
      </c>
      <c r="D401" s="362" t="s">
        <v>1196</v>
      </c>
      <c r="E401" s="82">
        <v>3245.4</v>
      </c>
      <c r="F401" s="82">
        <v>3245.5</v>
      </c>
      <c r="G401" s="82">
        <v>5664.75</v>
      </c>
      <c r="H401" s="82">
        <v>3245.4</v>
      </c>
      <c r="I401" s="59">
        <v>1790</v>
      </c>
      <c r="J401" s="59"/>
      <c r="K401" s="52">
        <f t="shared" si="541"/>
        <v>58.4172</v>
      </c>
      <c r="L401" s="53">
        <f t="shared" si="542"/>
        <v>519.28</v>
      </c>
      <c r="M401" s="44">
        <f t="shared" si="543"/>
        <v>453.18</v>
      </c>
      <c r="N401" s="41">
        <f t="shared" si="544"/>
        <v>22.7178</v>
      </c>
      <c r="O401" s="44">
        <f t="shared" si="545"/>
        <v>89.5</v>
      </c>
      <c r="P401" s="44">
        <f t="shared" si="546"/>
        <v>0</v>
      </c>
      <c r="Q401" s="44">
        <f t="shared" si="547"/>
        <v>1143.095</v>
      </c>
      <c r="R401" s="41">
        <f t="shared" si="548"/>
        <v>0</v>
      </c>
      <c r="S401" s="41">
        <f t="shared" si="549"/>
        <v>259.64</v>
      </c>
      <c r="T401" s="44">
        <f t="shared" si="550"/>
        <v>113.3</v>
      </c>
      <c r="U401" s="41">
        <f t="shared" si="551"/>
        <v>9.74</v>
      </c>
      <c r="V401" s="44">
        <f t="shared" si="552"/>
        <v>89.5</v>
      </c>
      <c r="W401" s="44">
        <f t="shared" si="553"/>
        <v>0</v>
      </c>
      <c r="X401" s="41">
        <f t="shared" si="554"/>
        <v>472.18</v>
      </c>
      <c r="Y401" s="41">
        <f t="shared" si="555"/>
        <v>1615.275</v>
      </c>
      <c r="Z401" s="54"/>
      <c r="AA401" s="12" t="s">
        <v>50</v>
      </c>
      <c r="AB401" s="11">
        <f t="shared" ref="AB401:AH401" si="557">K401+R401</f>
        <v>58.4172</v>
      </c>
      <c r="AC401" s="11">
        <f t="shared" si="557"/>
        <v>778.92</v>
      </c>
      <c r="AD401" s="11">
        <f t="shared" si="557"/>
        <v>566.48</v>
      </c>
      <c r="AE401" s="11">
        <f t="shared" si="557"/>
        <v>32.4578</v>
      </c>
      <c r="AF401" s="11">
        <f t="shared" si="557"/>
        <v>179</v>
      </c>
      <c r="AG401" s="11">
        <f t="shared" si="557"/>
        <v>0</v>
      </c>
      <c r="AH401" s="11">
        <f t="shared" si="557"/>
        <v>1615.275</v>
      </c>
      <c r="AI401" s="12" t="s">
        <v>1138</v>
      </c>
    </row>
    <row r="402" s="9" customFormat="1" ht="16" customHeight="1" spans="1:35">
      <c r="A402" s="40">
        <f t="shared" si="540"/>
        <v>399</v>
      </c>
      <c r="B402" s="41" t="s">
        <v>98</v>
      </c>
      <c r="C402" s="47" t="s">
        <v>118</v>
      </c>
      <c r="D402" s="343" t="s">
        <v>119</v>
      </c>
      <c r="E402" s="82">
        <v>3820</v>
      </c>
      <c r="F402" s="82">
        <v>3820</v>
      </c>
      <c r="G402" s="82">
        <v>5664.75</v>
      </c>
      <c r="H402" s="82">
        <v>3820</v>
      </c>
      <c r="I402" s="59">
        <v>4180</v>
      </c>
      <c r="J402" s="59"/>
      <c r="K402" s="52">
        <f t="shared" si="541"/>
        <v>68.76</v>
      </c>
      <c r="L402" s="53">
        <f t="shared" si="542"/>
        <v>611.2</v>
      </c>
      <c r="M402" s="44">
        <f t="shared" si="543"/>
        <v>453.18</v>
      </c>
      <c r="N402" s="41">
        <f t="shared" si="544"/>
        <v>26.74</v>
      </c>
      <c r="O402" s="44">
        <f t="shared" si="545"/>
        <v>209</v>
      </c>
      <c r="P402" s="44">
        <f t="shared" si="546"/>
        <v>0</v>
      </c>
      <c r="Q402" s="44">
        <f t="shared" si="547"/>
        <v>1368.88</v>
      </c>
      <c r="R402" s="41">
        <f t="shared" si="548"/>
        <v>0</v>
      </c>
      <c r="S402" s="41">
        <f t="shared" si="549"/>
        <v>305.6</v>
      </c>
      <c r="T402" s="44">
        <f t="shared" si="550"/>
        <v>113.3</v>
      </c>
      <c r="U402" s="41">
        <f t="shared" si="551"/>
        <v>11.46</v>
      </c>
      <c r="V402" s="44">
        <f t="shared" si="552"/>
        <v>209</v>
      </c>
      <c r="W402" s="44">
        <f t="shared" si="553"/>
        <v>0</v>
      </c>
      <c r="X402" s="41">
        <f t="shared" si="554"/>
        <v>639.36</v>
      </c>
      <c r="Y402" s="41">
        <f t="shared" si="555"/>
        <v>2008.24</v>
      </c>
      <c r="Z402" s="54"/>
      <c r="AA402" s="12" t="s">
        <v>26</v>
      </c>
      <c r="AB402" s="11">
        <f t="shared" ref="AB402:AH402" si="558">K402+R402</f>
        <v>68.76</v>
      </c>
      <c r="AC402" s="11">
        <f t="shared" si="558"/>
        <v>916.8</v>
      </c>
      <c r="AD402" s="11">
        <f t="shared" si="558"/>
        <v>566.48</v>
      </c>
      <c r="AE402" s="11">
        <f t="shared" si="558"/>
        <v>38.2</v>
      </c>
      <c r="AF402" s="11">
        <f t="shared" si="558"/>
        <v>418</v>
      </c>
      <c r="AG402" s="11">
        <f t="shared" si="558"/>
        <v>0</v>
      </c>
      <c r="AH402" s="11">
        <f t="shared" si="558"/>
        <v>2008.24</v>
      </c>
      <c r="AI402" s="12" t="s">
        <v>1135</v>
      </c>
    </row>
    <row r="403" s="9" customFormat="1" ht="16" customHeight="1" spans="1:35">
      <c r="A403" s="40">
        <f t="shared" si="540"/>
        <v>400</v>
      </c>
      <c r="B403" s="41" t="s">
        <v>98</v>
      </c>
      <c r="C403" s="47" t="s">
        <v>1200</v>
      </c>
      <c r="D403" s="343" t="s">
        <v>1201</v>
      </c>
      <c r="E403" s="82">
        <v>3245.4</v>
      </c>
      <c r="F403" s="82">
        <v>0</v>
      </c>
      <c r="G403" s="82">
        <v>0</v>
      </c>
      <c r="H403" s="82">
        <v>0</v>
      </c>
      <c r="I403" s="59">
        <v>0</v>
      </c>
      <c r="J403" s="59"/>
      <c r="K403" s="52">
        <f t="shared" si="541"/>
        <v>58.4172</v>
      </c>
      <c r="L403" s="53">
        <f t="shared" si="542"/>
        <v>0</v>
      </c>
      <c r="M403" s="44">
        <f t="shared" si="543"/>
        <v>0</v>
      </c>
      <c r="N403" s="41">
        <f t="shared" si="544"/>
        <v>0</v>
      </c>
      <c r="O403" s="44">
        <f t="shared" si="545"/>
        <v>0</v>
      </c>
      <c r="P403" s="44">
        <f t="shared" si="546"/>
        <v>0</v>
      </c>
      <c r="Q403" s="44">
        <f t="shared" si="547"/>
        <v>58.4172</v>
      </c>
      <c r="R403" s="41">
        <f t="shared" si="548"/>
        <v>0</v>
      </c>
      <c r="S403" s="41">
        <f t="shared" si="549"/>
        <v>0</v>
      </c>
      <c r="T403" s="44">
        <f t="shared" si="550"/>
        <v>0</v>
      </c>
      <c r="U403" s="41">
        <f t="shared" si="551"/>
        <v>0</v>
      </c>
      <c r="V403" s="44">
        <f t="shared" si="552"/>
        <v>0</v>
      </c>
      <c r="W403" s="44">
        <f t="shared" si="553"/>
        <v>0</v>
      </c>
      <c r="X403" s="41">
        <f t="shared" si="554"/>
        <v>0</v>
      </c>
      <c r="Y403" s="41">
        <f t="shared" si="555"/>
        <v>58.4172</v>
      </c>
      <c r="Z403" s="54"/>
      <c r="AA403" s="12" t="s">
        <v>12</v>
      </c>
      <c r="AB403" s="11">
        <f t="shared" ref="AB403:AH403" si="559">K403+R403</f>
        <v>58.4172</v>
      </c>
      <c r="AC403" s="11">
        <f t="shared" si="559"/>
        <v>0</v>
      </c>
      <c r="AD403" s="11">
        <f t="shared" si="559"/>
        <v>0</v>
      </c>
      <c r="AE403" s="11">
        <f t="shared" si="559"/>
        <v>0</v>
      </c>
      <c r="AF403" s="11">
        <f t="shared" si="559"/>
        <v>0</v>
      </c>
      <c r="AG403" s="11">
        <f t="shared" si="559"/>
        <v>0</v>
      </c>
      <c r="AH403" s="11">
        <f t="shared" si="559"/>
        <v>58.4172</v>
      </c>
      <c r="AI403" s="12" t="s">
        <v>1134</v>
      </c>
    </row>
    <row r="404" s="9" customFormat="1" ht="16" customHeight="1" spans="1:35">
      <c r="A404" s="40">
        <f t="shared" si="540"/>
        <v>401</v>
      </c>
      <c r="B404" s="41" t="s">
        <v>1089</v>
      </c>
      <c r="C404" s="64" t="s">
        <v>1204</v>
      </c>
      <c r="D404" s="89" t="s">
        <v>1205</v>
      </c>
      <c r="E404" s="82">
        <v>3245.4</v>
      </c>
      <c r="F404" s="82">
        <v>3245.5</v>
      </c>
      <c r="G404" s="82">
        <v>5664.75</v>
      </c>
      <c r="H404" s="82">
        <v>3245.4</v>
      </c>
      <c r="I404" s="108">
        <v>1790</v>
      </c>
      <c r="J404" s="59"/>
      <c r="K404" s="52">
        <f t="shared" si="541"/>
        <v>58.4172</v>
      </c>
      <c r="L404" s="53">
        <f t="shared" si="542"/>
        <v>519.28</v>
      </c>
      <c r="M404" s="44">
        <f t="shared" si="543"/>
        <v>453.18</v>
      </c>
      <c r="N404" s="41">
        <f t="shared" si="544"/>
        <v>22.7178</v>
      </c>
      <c r="O404" s="44">
        <f t="shared" si="545"/>
        <v>89.5</v>
      </c>
      <c r="P404" s="44">
        <f t="shared" si="546"/>
        <v>0</v>
      </c>
      <c r="Q404" s="44">
        <f t="shared" si="547"/>
        <v>1143.095</v>
      </c>
      <c r="R404" s="41">
        <f t="shared" si="548"/>
        <v>0</v>
      </c>
      <c r="S404" s="41">
        <f t="shared" si="549"/>
        <v>259.64</v>
      </c>
      <c r="T404" s="44">
        <f t="shared" si="550"/>
        <v>113.3</v>
      </c>
      <c r="U404" s="41">
        <f t="shared" si="551"/>
        <v>9.74</v>
      </c>
      <c r="V404" s="44">
        <f t="shared" si="552"/>
        <v>89.5</v>
      </c>
      <c r="W404" s="44">
        <f t="shared" si="553"/>
        <v>0</v>
      </c>
      <c r="X404" s="41">
        <f t="shared" si="554"/>
        <v>472.18</v>
      </c>
      <c r="Y404" s="41">
        <f t="shared" si="555"/>
        <v>1615.275</v>
      </c>
      <c r="Z404" s="54"/>
      <c r="AA404" s="12" t="s">
        <v>17</v>
      </c>
      <c r="AB404" s="11">
        <f t="shared" ref="AB404:AH404" si="560">K404+R404</f>
        <v>58.4172</v>
      </c>
      <c r="AC404" s="11">
        <f t="shared" si="560"/>
        <v>778.92</v>
      </c>
      <c r="AD404" s="11">
        <f t="shared" si="560"/>
        <v>566.48</v>
      </c>
      <c r="AE404" s="11">
        <f t="shared" si="560"/>
        <v>32.4578</v>
      </c>
      <c r="AF404" s="11">
        <f t="shared" si="560"/>
        <v>179</v>
      </c>
      <c r="AG404" s="11">
        <f t="shared" si="560"/>
        <v>0</v>
      </c>
      <c r="AH404" s="11">
        <f t="shared" si="560"/>
        <v>1615.275</v>
      </c>
      <c r="AI404" s="12" t="s">
        <v>1138</v>
      </c>
    </row>
    <row r="405" s="9" customFormat="1" ht="16" customHeight="1" spans="1:35">
      <c r="A405" s="40">
        <f t="shared" si="540"/>
        <v>402</v>
      </c>
      <c r="B405" s="41" t="s">
        <v>1089</v>
      </c>
      <c r="C405" s="64" t="s">
        <v>1206</v>
      </c>
      <c r="D405" s="367" t="s">
        <v>1207</v>
      </c>
      <c r="E405" s="82">
        <v>3245.4</v>
      </c>
      <c r="F405" s="82">
        <v>3245.5</v>
      </c>
      <c r="G405" s="82">
        <v>5664.75</v>
      </c>
      <c r="H405" s="82">
        <v>3245.4</v>
      </c>
      <c r="I405" s="108">
        <v>1790</v>
      </c>
      <c r="J405" s="59"/>
      <c r="K405" s="52">
        <f t="shared" si="541"/>
        <v>58.4172</v>
      </c>
      <c r="L405" s="53">
        <f t="shared" si="542"/>
        <v>519.28</v>
      </c>
      <c r="M405" s="44">
        <f t="shared" si="543"/>
        <v>453.18</v>
      </c>
      <c r="N405" s="41">
        <f t="shared" si="544"/>
        <v>22.7178</v>
      </c>
      <c r="O405" s="44">
        <f t="shared" si="545"/>
        <v>89.5</v>
      </c>
      <c r="P405" s="44">
        <f t="shared" si="546"/>
        <v>0</v>
      </c>
      <c r="Q405" s="44">
        <f t="shared" si="547"/>
        <v>1143.095</v>
      </c>
      <c r="R405" s="41">
        <f t="shared" si="548"/>
        <v>0</v>
      </c>
      <c r="S405" s="41">
        <f t="shared" si="549"/>
        <v>259.64</v>
      </c>
      <c r="T405" s="44">
        <f t="shared" si="550"/>
        <v>113.3</v>
      </c>
      <c r="U405" s="41">
        <f t="shared" si="551"/>
        <v>9.74</v>
      </c>
      <c r="V405" s="44">
        <f t="shared" si="552"/>
        <v>89.5</v>
      </c>
      <c r="W405" s="44">
        <f t="shared" si="553"/>
        <v>0</v>
      </c>
      <c r="X405" s="41">
        <f t="shared" si="554"/>
        <v>472.18</v>
      </c>
      <c r="Y405" s="41">
        <f t="shared" si="555"/>
        <v>1615.275</v>
      </c>
      <c r="Z405" s="54"/>
      <c r="AA405" s="12" t="s">
        <v>17</v>
      </c>
      <c r="AB405" s="11">
        <f t="shared" ref="AB405:AH405" si="561">K405+R405</f>
        <v>58.4172</v>
      </c>
      <c r="AC405" s="11">
        <f t="shared" si="561"/>
        <v>778.92</v>
      </c>
      <c r="AD405" s="11">
        <f t="shared" si="561"/>
        <v>566.48</v>
      </c>
      <c r="AE405" s="11">
        <f t="shared" si="561"/>
        <v>32.4578</v>
      </c>
      <c r="AF405" s="11">
        <f t="shared" si="561"/>
        <v>179</v>
      </c>
      <c r="AG405" s="11">
        <f t="shared" si="561"/>
        <v>0</v>
      </c>
      <c r="AH405" s="11">
        <f t="shared" si="561"/>
        <v>1615.275</v>
      </c>
      <c r="AI405" s="12" t="s">
        <v>1138</v>
      </c>
    </row>
    <row r="406" s="9" customFormat="1" ht="16" customHeight="1" spans="1:35">
      <c r="A406" s="40">
        <f t="shared" si="540"/>
        <v>403</v>
      </c>
      <c r="B406" s="41" t="s">
        <v>1089</v>
      </c>
      <c r="C406" s="64" t="s">
        <v>1208</v>
      </c>
      <c r="D406" s="367" t="s">
        <v>1209</v>
      </c>
      <c r="E406" s="82">
        <v>3245.4</v>
      </c>
      <c r="F406" s="82">
        <v>3245.5</v>
      </c>
      <c r="G406" s="82">
        <v>5664.75</v>
      </c>
      <c r="H406" s="82">
        <v>3245.4</v>
      </c>
      <c r="I406" s="108">
        <v>1790</v>
      </c>
      <c r="J406" s="59"/>
      <c r="K406" s="52">
        <f t="shared" si="541"/>
        <v>58.4172</v>
      </c>
      <c r="L406" s="53">
        <f t="shared" si="542"/>
        <v>519.28</v>
      </c>
      <c r="M406" s="44">
        <f t="shared" si="543"/>
        <v>453.18</v>
      </c>
      <c r="N406" s="41">
        <f t="shared" si="544"/>
        <v>22.7178</v>
      </c>
      <c r="O406" s="44">
        <f t="shared" si="545"/>
        <v>89.5</v>
      </c>
      <c r="P406" s="44">
        <f t="shared" si="546"/>
        <v>0</v>
      </c>
      <c r="Q406" s="44">
        <f t="shared" si="547"/>
        <v>1143.095</v>
      </c>
      <c r="R406" s="41">
        <f t="shared" si="548"/>
        <v>0</v>
      </c>
      <c r="S406" s="41">
        <f t="shared" si="549"/>
        <v>259.64</v>
      </c>
      <c r="T406" s="44">
        <f t="shared" si="550"/>
        <v>113.3</v>
      </c>
      <c r="U406" s="41">
        <f t="shared" si="551"/>
        <v>9.74</v>
      </c>
      <c r="V406" s="44">
        <f t="shared" si="552"/>
        <v>89.5</v>
      </c>
      <c r="W406" s="44">
        <f t="shared" si="553"/>
        <v>0</v>
      </c>
      <c r="X406" s="41">
        <f t="shared" si="554"/>
        <v>472.18</v>
      </c>
      <c r="Y406" s="41">
        <f t="shared" si="555"/>
        <v>1615.275</v>
      </c>
      <c r="Z406" s="54"/>
      <c r="AA406" s="12" t="s">
        <v>17</v>
      </c>
      <c r="AB406" s="11">
        <f t="shared" ref="AB406:AH406" si="562">K406+R406</f>
        <v>58.4172</v>
      </c>
      <c r="AC406" s="11">
        <f t="shared" si="562"/>
        <v>778.92</v>
      </c>
      <c r="AD406" s="11">
        <f t="shared" si="562"/>
        <v>566.48</v>
      </c>
      <c r="AE406" s="11">
        <f t="shared" si="562"/>
        <v>32.4578</v>
      </c>
      <c r="AF406" s="11">
        <f t="shared" si="562"/>
        <v>179</v>
      </c>
      <c r="AG406" s="11">
        <f t="shared" si="562"/>
        <v>0</v>
      </c>
      <c r="AH406" s="11">
        <f t="shared" si="562"/>
        <v>1615.275</v>
      </c>
      <c r="AI406" s="12" t="s">
        <v>1138</v>
      </c>
    </row>
    <row r="407" s="9" customFormat="1" ht="16" customHeight="1" spans="1:35">
      <c r="A407" s="40">
        <f t="shared" si="540"/>
        <v>404</v>
      </c>
      <c r="B407" s="41" t="s">
        <v>1339</v>
      </c>
      <c r="C407" s="64" t="s">
        <v>1210</v>
      </c>
      <c r="D407" s="367" t="s">
        <v>1211</v>
      </c>
      <c r="E407" s="82">
        <v>3245.4</v>
      </c>
      <c r="F407" s="82">
        <v>3245.5</v>
      </c>
      <c r="G407" s="82">
        <v>5664.75</v>
      </c>
      <c r="H407" s="82">
        <v>3245.4</v>
      </c>
      <c r="I407" s="108">
        <v>1790</v>
      </c>
      <c r="J407" s="59"/>
      <c r="K407" s="52">
        <f t="shared" si="541"/>
        <v>58.4172</v>
      </c>
      <c r="L407" s="53">
        <f t="shared" si="542"/>
        <v>519.28</v>
      </c>
      <c r="M407" s="44">
        <f t="shared" si="543"/>
        <v>453.18</v>
      </c>
      <c r="N407" s="41">
        <f t="shared" si="544"/>
        <v>22.7178</v>
      </c>
      <c r="O407" s="44">
        <f t="shared" si="545"/>
        <v>89.5</v>
      </c>
      <c r="P407" s="44">
        <f t="shared" si="546"/>
        <v>0</v>
      </c>
      <c r="Q407" s="44">
        <f t="shared" si="547"/>
        <v>1143.095</v>
      </c>
      <c r="R407" s="41">
        <f t="shared" si="548"/>
        <v>0</v>
      </c>
      <c r="S407" s="41">
        <f t="shared" si="549"/>
        <v>259.64</v>
      </c>
      <c r="T407" s="44">
        <f t="shared" si="550"/>
        <v>113.3</v>
      </c>
      <c r="U407" s="41">
        <f t="shared" si="551"/>
        <v>9.74</v>
      </c>
      <c r="V407" s="44">
        <f t="shared" si="552"/>
        <v>89.5</v>
      </c>
      <c r="W407" s="44">
        <f t="shared" si="553"/>
        <v>0</v>
      </c>
      <c r="X407" s="41">
        <f t="shared" si="554"/>
        <v>472.18</v>
      </c>
      <c r="Y407" s="41">
        <f t="shared" si="555"/>
        <v>1615.275</v>
      </c>
      <c r="Z407" s="54"/>
      <c r="AA407" s="12" t="s">
        <v>55</v>
      </c>
      <c r="AB407" s="11">
        <f t="shared" ref="AB407:AH407" si="563">K407+R407</f>
        <v>58.4172</v>
      </c>
      <c r="AC407" s="11">
        <f t="shared" si="563"/>
        <v>778.92</v>
      </c>
      <c r="AD407" s="11">
        <f t="shared" si="563"/>
        <v>566.48</v>
      </c>
      <c r="AE407" s="11">
        <f t="shared" si="563"/>
        <v>32.4578</v>
      </c>
      <c r="AF407" s="11">
        <f t="shared" si="563"/>
        <v>179</v>
      </c>
      <c r="AG407" s="11">
        <f t="shared" si="563"/>
        <v>0</v>
      </c>
      <c r="AH407" s="11">
        <f t="shared" si="563"/>
        <v>1615.275</v>
      </c>
      <c r="AI407" s="12" t="s">
        <v>1138</v>
      </c>
    </row>
    <row r="408" s="9" customFormat="1" ht="16" customHeight="1" spans="1:35">
      <c r="A408" s="40">
        <f t="shared" si="540"/>
        <v>405</v>
      </c>
      <c r="B408" s="41" t="s">
        <v>1339</v>
      </c>
      <c r="C408" s="64" t="s">
        <v>1212</v>
      </c>
      <c r="D408" s="89" t="s">
        <v>1213</v>
      </c>
      <c r="E408" s="82">
        <v>3245.4</v>
      </c>
      <c r="F408" s="82">
        <v>3245.5</v>
      </c>
      <c r="G408" s="82">
        <v>5664.75</v>
      </c>
      <c r="H408" s="82">
        <v>3245.4</v>
      </c>
      <c r="I408" s="59">
        <v>0</v>
      </c>
      <c r="J408" s="59"/>
      <c r="K408" s="52">
        <f t="shared" si="541"/>
        <v>58.4172</v>
      </c>
      <c r="L408" s="53">
        <f t="shared" si="542"/>
        <v>519.28</v>
      </c>
      <c r="M408" s="44">
        <f t="shared" si="543"/>
        <v>453.18</v>
      </c>
      <c r="N408" s="41">
        <f t="shared" si="544"/>
        <v>22.7178</v>
      </c>
      <c r="O408" s="44">
        <f t="shared" si="545"/>
        <v>0</v>
      </c>
      <c r="P408" s="44">
        <f t="shared" si="546"/>
        <v>0</v>
      </c>
      <c r="Q408" s="44">
        <f t="shared" si="547"/>
        <v>1053.595</v>
      </c>
      <c r="R408" s="41">
        <f t="shared" si="548"/>
        <v>0</v>
      </c>
      <c r="S408" s="41">
        <f t="shared" si="549"/>
        <v>259.64</v>
      </c>
      <c r="T408" s="44">
        <f t="shared" si="550"/>
        <v>113.3</v>
      </c>
      <c r="U408" s="41">
        <f t="shared" si="551"/>
        <v>9.74</v>
      </c>
      <c r="V408" s="44">
        <f t="shared" si="552"/>
        <v>0</v>
      </c>
      <c r="W408" s="44">
        <f t="shared" si="553"/>
        <v>0</v>
      </c>
      <c r="X408" s="41">
        <f t="shared" si="554"/>
        <v>382.68</v>
      </c>
      <c r="Y408" s="41">
        <f t="shared" si="555"/>
        <v>1436.275</v>
      </c>
      <c r="Z408" s="54"/>
      <c r="AA408" s="12" t="s">
        <v>55</v>
      </c>
      <c r="AB408" s="11">
        <f t="shared" ref="AB408:AH408" si="564">K408+R408</f>
        <v>58.4172</v>
      </c>
      <c r="AC408" s="11">
        <f t="shared" si="564"/>
        <v>778.92</v>
      </c>
      <c r="AD408" s="11">
        <f t="shared" si="564"/>
        <v>566.48</v>
      </c>
      <c r="AE408" s="11">
        <f t="shared" si="564"/>
        <v>32.4578</v>
      </c>
      <c r="AF408" s="11">
        <f t="shared" si="564"/>
        <v>0</v>
      </c>
      <c r="AG408" s="11">
        <f t="shared" si="564"/>
        <v>0</v>
      </c>
      <c r="AH408" s="11">
        <f t="shared" si="564"/>
        <v>1436.275</v>
      </c>
      <c r="AI408" s="12" t="s">
        <v>1138</v>
      </c>
    </row>
    <row r="409" s="9" customFormat="1" ht="16" customHeight="1" spans="1:35">
      <c r="A409" s="40">
        <f t="shared" si="540"/>
        <v>406</v>
      </c>
      <c r="B409" s="41" t="s">
        <v>1338</v>
      </c>
      <c r="C409" s="64" t="s">
        <v>1214</v>
      </c>
      <c r="D409" s="89" t="s">
        <v>1215</v>
      </c>
      <c r="E409" s="82">
        <v>3245.4</v>
      </c>
      <c r="F409" s="82">
        <v>3245.5</v>
      </c>
      <c r="G409" s="82">
        <v>5664.75</v>
      </c>
      <c r="H409" s="82">
        <v>3245.4</v>
      </c>
      <c r="I409" s="108">
        <v>1790</v>
      </c>
      <c r="J409" s="59"/>
      <c r="K409" s="52">
        <f t="shared" si="541"/>
        <v>58.4172</v>
      </c>
      <c r="L409" s="53">
        <f t="shared" si="542"/>
        <v>519.28</v>
      </c>
      <c r="M409" s="44">
        <f t="shared" si="543"/>
        <v>453.18</v>
      </c>
      <c r="N409" s="41">
        <f t="shared" si="544"/>
        <v>22.7178</v>
      </c>
      <c r="O409" s="44">
        <f t="shared" si="545"/>
        <v>89.5</v>
      </c>
      <c r="P409" s="44">
        <f t="shared" si="546"/>
        <v>0</v>
      </c>
      <c r="Q409" s="44">
        <f t="shared" si="547"/>
        <v>1143.095</v>
      </c>
      <c r="R409" s="41">
        <f t="shared" si="548"/>
        <v>0</v>
      </c>
      <c r="S409" s="41">
        <f t="shared" si="549"/>
        <v>259.64</v>
      </c>
      <c r="T409" s="44">
        <f t="shared" si="550"/>
        <v>113.3</v>
      </c>
      <c r="U409" s="41">
        <f t="shared" si="551"/>
        <v>9.74</v>
      </c>
      <c r="V409" s="44">
        <f t="shared" si="552"/>
        <v>89.5</v>
      </c>
      <c r="W409" s="44">
        <f t="shared" si="553"/>
        <v>0</v>
      </c>
      <c r="X409" s="41">
        <f t="shared" si="554"/>
        <v>472.18</v>
      </c>
      <c r="Y409" s="41">
        <f t="shared" si="555"/>
        <v>1615.275</v>
      </c>
      <c r="Z409" s="54"/>
      <c r="AA409" s="12" t="s">
        <v>20</v>
      </c>
      <c r="AB409" s="11">
        <f t="shared" ref="AB409:AH409" si="565">K409+R409</f>
        <v>58.4172</v>
      </c>
      <c r="AC409" s="11">
        <f t="shared" si="565"/>
        <v>778.92</v>
      </c>
      <c r="AD409" s="11">
        <f t="shared" si="565"/>
        <v>566.48</v>
      </c>
      <c r="AE409" s="11">
        <f t="shared" si="565"/>
        <v>32.4578</v>
      </c>
      <c r="AF409" s="11">
        <f t="shared" si="565"/>
        <v>179</v>
      </c>
      <c r="AG409" s="11">
        <f t="shared" si="565"/>
        <v>0</v>
      </c>
      <c r="AH409" s="11">
        <f t="shared" si="565"/>
        <v>1615.275</v>
      </c>
      <c r="AI409" s="12" t="s">
        <v>1138</v>
      </c>
    </row>
    <row r="410" s="9" customFormat="1" ht="16" customHeight="1" spans="1:35">
      <c r="A410" s="40">
        <f t="shared" si="540"/>
        <v>407</v>
      </c>
      <c r="B410" s="41" t="s">
        <v>1336</v>
      </c>
      <c r="C410" s="64" t="s">
        <v>1218</v>
      </c>
      <c r="D410" s="367" t="s">
        <v>1219</v>
      </c>
      <c r="E410" s="82">
        <v>3245.4</v>
      </c>
      <c r="F410" s="82">
        <v>3245.5</v>
      </c>
      <c r="G410" s="82">
        <v>5664.75</v>
      </c>
      <c r="H410" s="82">
        <v>3245.4</v>
      </c>
      <c r="I410" s="59">
        <v>0</v>
      </c>
      <c r="J410" s="59"/>
      <c r="K410" s="52">
        <f t="shared" si="541"/>
        <v>58.4172</v>
      </c>
      <c r="L410" s="53">
        <f t="shared" si="542"/>
        <v>519.28</v>
      </c>
      <c r="M410" s="44">
        <f t="shared" si="543"/>
        <v>453.18</v>
      </c>
      <c r="N410" s="41">
        <f t="shared" si="544"/>
        <v>22.7178</v>
      </c>
      <c r="O410" s="44">
        <f t="shared" si="545"/>
        <v>0</v>
      </c>
      <c r="P410" s="44">
        <f t="shared" si="546"/>
        <v>0</v>
      </c>
      <c r="Q410" s="44">
        <f t="shared" si="547"/>
        <v>1053.595</v>
      </c>
      <c r="R410" s="41">
        <f t="shared" si="548"/>
        <v>0</v>
      </c>
      <c r="S410" s="41">
        <f t="shared" si="549"/>
        <v>259.64</v>
      </c>
      <c r="T410" s="44">
        <f t="shared" si="550"/>
        <v>113.3</v>
      </c>
      <c r="U410" s="41">
        <f t="shared" si="551"/>
        <v>9.74</v>
      </c>
      <c r="V410" s="44">
        <f t="shared" si="552"/>
        <v>0</v>
      </c>
      <c r="W410" s="44">
        <f t="shared" si="553"/>
        <v>0</v>
      </c>
      <c r="X410" s="41">
        <f t="shared" si="554"/>
        <v>382.68</v>
      </c>
      <c r="Y410" s="41">
        <f t="shared" si="555"/>
        <v>1436.275</v>
      </c>
      <c r="Z410" s="54"/>
      <c r="AA410" s="12" t="s">
        <v>21</v>
      </c>
      <c r="AB410" s="11">
        <f t="shared" ref="AB410:AH410" si="566">K410+R410</f>
        <v>58.4172</v>
      </c>
      <c r="AC410" s="11">
        <f t="shared" si="566"/>
        <v>778.92</v>
      </c>
      <c r="AD410" s="11">
        <f t="shared" si="566"/>
        <v>566.48</v>
      </c>
      <c r="AE410" s="11">
        <f t="shared" si="566"/>
        <v>32.4578</v>
      </c>
      <c r="AF410" s="11">
        <f t="shared" si="566"/>
        <v>0</v>
      </c>
      <c r="AG410" s="11">
        <f t="shared" si="566"/>
        <v>0</v>
      </c>
      <c r="AH410" s="11">
        <f t="shared" si="566"/>
        <v>1436.275</v>
      </c>
      <c r="AI410" s="12" t="s">
        <v>1138</v>
      </c>
    </row>
    <row r="411" s="9" customFormat="1" ht="16" customHeight="1" spans="1:35">
      <c r="A411" s="40">
        <f t="shared" si="540"/>
        <v>408</v>
      </c>
      <c r="B411" s="41" t="s">
        <v>1335</v>
      </c>
      <c r="C411" s="47" t="s">
        <v>1220</v>
      </c>
      <c r="D411" s="47" t="s">
        <v>1221</v>
      </c>
      <c r="E411" s="82">
        <v>3245.4</v>
      </c>
      <c r="F411" s="82">
        <v>3245.5</v>
      </c>
      <c r="G411" s="82">
        <v>5664.75</v>
      </c>
      <c r="H411" s="82">
        <v>3245.4</v>
      </c>
      <c r="I411" s="59">
        <v>1790</v>
      </c>
      <c r="J411" s="59"/>
      <c r="K411" s="52">
        <f t="shared" si="541"/>
        <v>58.4172</v>
      </c>
      <c r="L411" s="53">
        <f t="shared" si="542"/>
        <v>519.28</v>
      </c>
      <c r="M411" s="44">
        <f t="shared" si="543"/>
        <v>453.18</v>
      </c>
      <c r="N411" s="41">
        <f t="shared" si="544"/>
        <v>22.7178</v>
      </c>
      <c r="O411" s="44">
        <f t="shared" si="545"/>
        <v>89.5</v>
      </c>
      <c r="P411" s="44">
        <f t="shared" si="546"/>
        <v>0</v>
      </c>
      <c r="Q411" s="44">
        <f t="shared" si="547"/>
        <v>1143.095</v>
      </c>
      <c r="R411" s="41">
        <f t="shared" si="548"/>
        <v>0</v>
      </c>
      <c r="S411" s="41">
        <f t="shared" si="549"/>
        <v>259.64</v>
      </c>
      <c r="T411" s="44">
        <f t="shared" si="550"/>
        <v>113.3</v>
      </c>
      <c r="U411" s="41">
        <f t="shared" si="551"/>
        <v>9.74</v>
      </c>
      <c r="V411" s="44">
        <f t="shared" si="552"/>
        <v>89.5</v>
      </c>
      <c r="W411" s="44">
        <f t="shared" si="553"/>
        <v>0</v>
      </c>
      <c r="X411" s="41">
        <f t="shared" si="554"/>
        <v>472.18</v>
      </c>
      <c r="Y411" s="41">
        <f t="shared" si="555"/>
        <v>1615.275</v>
      </c>
      <c r="Z411" s="54"/>
      <c r="AA411" s="12" t="s">
        <v>50</v>
      </c>
      <c r="AB411" s="11">
        <f t="shared" ref="AB411:AH411" si="567">K411+R411</f>
        <v>58.4172</v>
      </c>
      <c r="AC411" s="11">
        <f t="shared" si="567"/>
        <v>778.92</v>
      </c>
      <c r="AD411" s="11">
        <f t="shared" si="567"/>
        <v>566.48</v>
      </c>
      <c r="AE411" s="11">
        <f t="shared" si="567"/>
        <v>32.4578</v>
      </c>
      <c r="AF411" s="11">
        <f t="shared" si="567"/>
        <v>179</v>
      </c>
      <c r="AG411" s="11">
        <f t="shared" si="567"/>
        <v>0</v>
      </c>
      <c r="AH411" s="11">
        <f t="shared" si="567"/>
        <v>1615.275</v>
      </c>
      <c r="AI411" s="12" t="s">
        <v>1138</v>
      </c>
    </row>
    <row r="412" s="9" customFormat="1" ht="16" customHeight="1" spans="1:35">
      <c r="A412" s="40">
        <f t="shared" si="540"/>
        <v>409</v>
      </c>
      <c r="B412" s="41" t="s">
        <v>1334</v>
      </c>
      <c r="C412" s="64" t="s">
        <v>1233</v>
      </c>
      <c r="D412" s="89" t="s">
        <v>1234</v>
      </c>
      <c r="E412" s="82">
        <v>3245.4</v>
      </c>
      <c r="F412" s="82">
        <v>3245.5</v>
      </c>
      <c r="G412" s="82">
        <v>5664.75</v>
      </c>
      <c r="H412" s="82">
        <v>3245.4</v>
      </c>
      <c r="I412" s="59"/>
      <c r="J412" s="59"/>
      <c r="K412" s="52">
        <f t="shared" si="541"/>
        <v>58.4172</v>
      </c>
      <c r="L412" s="53">
        <f t="shared" si="542"/>
        <v>519.28</v>
      </c>
      <c r="M412" s="44">
        <f t="shared" si="543"/>
        <v>453.18</v>
      </c>
      <c r="N412" s="41">
        <f t="shared" si="544"/>
        <v>22.7178</v>
      </c>
      <c r="O412" s="44">
        <f t="shared" si="545"/>
        <v>0</v>
      </c>
      <c r="P412" s="44">
        <f t="shared" si="546"/>
        <v>0</v>
      </c>
      <c r="Q412" s="44">
        <f t="shared" si="547"/>
        <v>1053.595</v>
      </c>
      <c r="R412" s="41">
        <f t="shared" si="548"/>
        <v>0</v>
      </c>
      <c r="S412" s="41">
        <f t="shared" si="549"/>
        <v>259.64</v>
      </c>
      <c r="T412" s="44">
        <f t="shared" si="550"/>
        <v>113.3</v>
      </c>
      <c r="U412" s="41">
        <f t="shared" si="551"/>
        <v>9.74</v>
      </c>
      <c r="V412" s="44">
        <f t="shared" si="552"/>
        <v>0</v>
      </c>
      <c r="W412" s="44">
        <f t="shared" si="553"/>
        <v>0</v>
      </c>
      <c r="X412" s="41">
        <f t="shared" si="554"/>
        <v>382.68</v>
      </c>
      <c r="Y412" s="41">
        <f t="shared" si="555"/>
        <v>1436.275</v>
      </c>
      <c r="Z412" s="54"/>
      <c r="AA412" s="12" t="s">
        <v>61</v>
      </c>
      <c r="AB412" s="11">
        <f t="shared" ref="AB412:AH412" si="568">K412+R412</f>
        <v>58.4172</v>
      </c>
      <c r="AC412" s="11">
        <f t="shared" si="568"/>
        <v>778.92</v>
      </c>
      <c r="AD412" s="11">
        <f t="shared" si="568"/>
        <v>566.48</v>
      </c>
      <c r="AE412" s="11">
        <f t="shared" si="568"/>
        <v>32.4578</v>
      </c>
      <c r="AF412" s="11">
        <f t="shared" si="568"/>
        <v>0</v>
      </c>
      <c r="AG412" s="11">
        <f t="shared" si="568"/>
        <v>0</v>
      </c>
      <c r="AH412" s="11">
        <f t="shared" si="568"/>
        <v>1436.275</v>
      </c>
      <c r="AI412" s="12" t="s">
        <v>1139</v>
      </c>
    </row>
    <row r="413" s="9" customFormat="1" ht="16" customHeight="1" spans="1:35">
      <c r="A413" s="40">
        <f t="shared" si="540"/>
        <v>410</v>
      </c>
      <c r="B413" s="41" t="s">
        <v>285</v>
      </c>
      <c r="C413" s="64" t="s">
        <v>1235</v>
      </c>
      <c r="D413" s="367" t="s">
        <v>1236</v>
      </c>
      <c r="E413" s="82">
        <v>3820</v>
      </c>
      <c r="F413" s="82">
        <v>3820</v>
      </c>
      <c r="G413" s="82">
        <v>5664.75</v>
      </c>
      <c r="H413" s="82">
        <v>3820</v>
      </c>
      <c r="I413" s="59"/>
      <c r="J413" s="59"/>
      <c r="K413" s="52">
        <f t="shared" si="541"/>
        <v>68.76</v>
      </c>
      <c r="L413" s="53">
        <f t="shared" si="542"/>
        <v>611.2</v>
      </c>
      <c r="M413" s="44">
        <f t="shared" si="543"/>
        <v>453.18</v>
      </c>
      <c r="N413" s="41">
        <f t="shared" si="544"/>
        <v>26.74</v>
      </c>
      <c r="O413" s="44">
        <f t="shared" si="545"/>
        <v>0</v>
      </c>
      <c r="P413" s="44">
        <f t="shared" si="546"/>
        <v>0</v>
      </c>
      <c r="Q413" s="44">
        <f t="shared" si="547"/>
        <v>1159.88</v>
      </c>
      <c r="R413" s="41">
        <f t="shared" si="548"/>
        <v>0</v>
      </c>
      <c r="S413" s="41">
        <f t="shared" si="549"/>
        <v>305.6</v>
      </c>
      <c r="T413" s="44">
        <f t="shared" si="550"/>
        <v>113.3</v>
      </c>
      <c r="U413" s="41">
        <f t="shared" si="551"/>
        <v>11.46</v>
      </c>
      <c r="V413" s="44">
        <f t="shared" si="552"/>
        <v>0</v>
      </c>
      <c r="W413" s="44">
        <f t="shared" si="553"/>
        <v>0</v>
      </c>
      <c r="X413" s="41">
        <f t="shared" si="554"/>
        <v>430.36</v>
      </c>
      <c r="Y413" s="41">
        <f t="shared" si="555"/>
        <v>1590.24</v>
      </c>
      <c r="Z413" s="54"/>
      <c r="AA413" s="12" t="s">
        <v>30</v>
      </c>
      <c r="AB413" s="11">
        <f t="shared" ref="AB413:AH413" si="569">K413+R413</f>
        <v>68.76</v>
      </c>
      <c r="AC413" s="11">
        <f t="shared" si="569"/>
        <v>916.8</v>
      </c>
      <c r="AD413" s="11">
        <f t="shared" si="569"/>
        <v>566.48</v>
      </c>
      <c r="AE413" s="11">
        <f t="shared" si="569"/>
        <v>38.2</v>
      </c>
      <c r="AF413" s="11">
        <f t="shared" si="569"/>
        <v>0</v>
      </c>
      <c r="AG413" s="11">
        <f t="shared" si="569"/>
        <v>0</v>
      </c>
      <c r="AH413" s="11">
        <f t="shared" si="569"/>
        <v>1590.24</v>
      </c>
      <c r="AI413" s="12" t="s">
        <v>1139</v>
      </c>
    </row>
    <row r="414" s="9" customFormat="1" ht="16" customHeight="1" spans="1:35">
      <c r="A414" s="40">
        <f t="shared" si="540"/>
        <v>411</v>
      </c>
      <c r="B414" s="41" t="s">
        <v>1089</v>
      </c>
      <c r="C414" s="64" t="s">
        <v>1239</v>
      </c>
      <c r="D414" s="367" t="s">
        <v>1240</v>
      </c>
      <c r="E414" s="82">
        <v>3245.4</v>
      </c>
      <c r="F414" s="82">
        <v>3245.5</v>
      </c>
      <c r="G414" s="82">
        <v>5664.75</v>
      </c>
      <c r="H414" s="82">
        <v>3245.4</v>
      </c>
      <c r="I414" s="59"/>
      <c r="J414" s="59"/>
      <c r="K414" s="52">
        <f t="shared" si="541"/>
        <v>58.4172</v>
      </c>
      <c r="L414" s="53">
        <f t="shared" si="542"/>
        <v>519.28</v>
      </c>
      <c r="M414" s="44">
        <f t="shared" si="543"/>
        <v>453.18</v>
      </c>
      <c r="N414" s="41">
        <f t="shared" si="544"/>
        <v>22.7178</v>
      </c>
      <c r="O414" s="44">
        <f t="shared" si="545"/>
        <v>0</v>
      </c>
      <c r="P414" s="44">
        <f t="shared" si="546"/>
        <v>0</v>
      </c>
      <c r="Q414" s="44">
        <f t="shared" si="547"/>
        <v>1053.595</v>
      </c>
      <c r="R414" s="41">
        <f t="shared" si="548"/>
        <v>0</v>
      </c>
      <c r="S414" s="41">
        <f t="shared" si="549"/>
        <v>259.64</v>
      </c>
      <c r="T414" s="44">
        <f t="shared" si="550"/>
        <v>113.3</v>
      </c>
      <c r="U414" s="41">
        <f t="shared" si="551"/>
        <v>9.74</v>
      </c>
      <c r="V414" s="44">
        <f t="shared" si="552"/>
        <v>0</v>
      </c>
      <c r="W414" s="44">
        <f t="shared" si="553"/>
        <v>0</v>
      </c>
      <c r="X414" s="41">
        <f t="shared" si="554"/>
        <v>382.68</v>
      </c>
      <c r="Y414" s="41">
        <f t="shared" si="555"/>
        <v>1436.275</v>
      </c>
      <c r="Z414" s="54"/>
      <c r="AA414" s="12" t="s">
        <v>17</v>
      </c>
      <c r="AB414" s="11">
        <f t="shared" ref="AB414:AH414" si="570">K414+R414</f>
        <v>58.4172</v>
      </c>
      <c r="AC414" s="11">
        <f t="shared" si="570"/>
        <v>778.92</v>
      </c>
      <c r="AD414" s="11">
        <f t="shared" si="570"/>
        <v>566.48</v>
      </c>
      <c r="AE414" s="11">
        <f t="shared" si="570"/>
        <v>32.4578</v>
      </c>
      <c r="AF414" s="11">
        <f t="shared" si="570"/>
        <v>0</v>
      </c>
      <c r="AG414" s="11">
        <f t="shared" si="570"/>
        <v>0</v>
      </c>
      <c r="AH414" s="11">
        <f t="shared" si="570"/>
        <v>1436.275</v>
      </c>
      <c r="AI414" s="12" t="s">
        <v>1138</v>
      </c>
    </row>
    <row r="415" s="9" customFormat="1" ht="16" customHeight="1" spans="1:35">
      <c r="A415" s="40">
        <f t="shared" si="540"/>
        <v>412</v>
      </c>
      <c r="B415" s="41" t="s">
        <v>1338</v>
      </c>
      <c r="C415" s="64" t="s">
        <v>1245</v>
      </c>
      <c r="D415" s="367" t="s">
        <v>1246</v>
      </c>
      <c r="E415" s="82">
        <v>3245.4</v>
      </c>
      <c r="F415" s="82">
        <v>3245.5</v>
      </c>
      <c r="G415" s="82">
        <v>5664.75</v>
      </c>
      <c r="H415" s="82">
        <v>3245.4</v>
      </c>
      <c r="I415" s="108">
        <v>1790</v>
      </c>
      <c r="J415" s="59"/>
      <c r="K415" s="52">
        <f t="shared" si="541"/>
        <v>58.4172</v>
      </c>
      <c r="L415" s="53">
        <f t="shared" si="542"/>
        <v>519.28</v>
      </c>
      <c r="M415" s="44">
        <f t="shared" si="543"/>
        <v>453.18</v>
      </c>
      <c r="N415" s="41">
        <f t="shared" si="544"/>
        <v>22.7178</v>
      </c>
      <c r="O415" s="44">
        <f t="shared" si="545"/>
        <v>89.5</v>
      </c>
      <c r="P415" s="44">
        <f t="shared" si="546"/>
        <v>0</v>
      </c>
      <c r="Q415" s="44">
        <f t="shared" si="547"/>
        <v>1143.095</v>
      </c>
      <c r="R415" s="41">
        <f t="shared" si="548"/>
        <v>0</v>
      </c>
      <c r="S415" s="41">
        <f t="shared" si="549"/>
        <v>259.64</v>
      </c>
      <c r="T415" s="44">
        <f t="shared" si="550"/>
        <v>113.3</v>
      </c>
      <c r="U415" s="41">
        <f t="shared" si="551"/>
        <v>9.74</v>
      </c>
      <c r="V415" s="44">
        <f t="shared" si="552"/>
        <v>89.5</v>
      </c>
      <c r="W415" s="44">
        <f t="shared" si="553"/>
        <v>0</v>
      </c>
      <c r="X415" s="41">
        <f t="shared" si="554"/>
        <v>472.18</v>
      </c>
      <c r="Y415" s="41">
        <f t="shared" si="555"/>
        <v>1615.275</v>
      </c>
      <c r="Z415" s="54"/>
      <c r="AA415" s="12" t="s">
        <v>20</v>
      </c>
      <c r="AB415" s="11">
        <f t="shared" ref="AB415:AH415" si="571">K415+R415</f>
        <v>58.4172</v>
      </c>
      <c r="AC415" s="11">
        <f t="shared" si="571"/>
        <v>778.92</v>
      </c>
      <c r="AD415" s="11">
        <f t="shared" si="571"/>
        <v>566.48</v>
      </c>
      <c r="AE415" s="11">
        <f t="shared" si="571"/>
        <v>32.4578</v>
      </c>
      <c r="AF415" s="11">
        <f t="shared" si="571"/>
        <v>179</v>
      </c>
      <c r="AG415" s="11">
        <f t="shared" si="571"/>
        <v>0</v>
      </c>
      <c r="AH415" s="11">
        <f t="shared" si="571"/>
        <v>1615.275</v>
      </c>
      <c r="AI415" s="12" t="s">
        <v>1138</v>
      </c>
    </row>
    <row r="416" s="9" customFormat="1" ht="16" customHeight="1" spans="1:35">
      <c r="A416" s="40">
        <f t="shared" si="540"/>
        <v>413</v>
      </c>
      <c r="B416" s="41" t="s">
        <v>167</v>
      </c>
      <c r="C416" s="64" t="s">
        <v>1251</v>
      </c>
      <c r="D416" s="367" t="s">
        <v>1252</v>
      </c>
      <c r="E416" s="82">
        <v>3245.4</v>
      </c>
      <c r="F416" s="82">
        <v>3245.5</v>
      </c>
      <c r="G416" s="82">
        <v>5664.75</v>
      </c>
      <c r="H416" s="82">
        <v>3245.4</v>
      </c>
      <c r="I416" s="59"/>
      <c r="J416" s="59"/>
      <c r="K416" s="52">
        <f t="shared" si="541"/>
        <v>58.4172</v>
      </c>
      <c r="L416" s="53">
        <f t="shared" si="542"/>
        <v>519.28</v>
      </c>
      <c r="M416" s="44">
        <f t="shared" si="543"/>
        <v>453.18</v>
      </c>
      <c r="N416" s="41">
        <f t="shared" si="544"/>
        <v>22.7178</v>
      </c>
      <c r="O416" s="44">
        <f t="shared" si="545"/>
        <v>0</v>
      </c>
      <c r="P416" s="44">
        <f t="shared" si="546"/>
        <v>0</v>
      </c>
      <c r="Q416" s="44">
        <f t="shared" si="547"/>
        <v>1053.595</v>
      </c>
      <c r="R416" s="41">
        <f t="shared" si="548"/>
        <v>0</v>
      </c>
      <c r="S416" s="41">
        <f t="shared" si="549"/>
        <v>259.64</v>
      </c>
      <c r="T416" s="44">
        <f t="shared" si="550"/>
        <v>113.3</v>
      </c>
      <c r="U416" s="41">
        <f t="shared" si="551"/>
        <v>9.74</v>
      </c>
      <c r="V416" s="44">
        <f t="shared" si="552"/>
        <v>0</v>
      </c>
      <c r="W416" s="44">
        <f t="shared" si="553"/>
        <v>0</v>
      </c>
      <c r="X416" s="41">
        <f t="shared" si="554"/>
        <v>382.68</v>
      </c>
      <c r="Y416" s="41">
        <f t="shared" si="555"/>
        <v>1436.275</v>
      </c>
      <c r="Z416" s="54"/>
      <c r="AA416" s="12" t="s">
        <v>12</v>
      </c>
      <c r="AB416" s="11">
        <f t="shared" ref="AB416:AH416" si="572">K416+R416</f>
        <v>58.4172</v>
      </c>
      <c r="AC416" s="11">
        <f t="shared" si="572"/>
        <v>778.92</v>
      </c>
      <c r="AD416" s="11">
        <f t="shared" si="572"/>
        <v>566.48</v>
      </c>
      <c r="AE416" s="11">
        <f t="shared" si="572"/>
        <v>32.4578</v>
      </c>
      <c r="AF416" s="11">
        <f t="shared" si="572"/>
        <v>0</v>
      </c>
      <c r="AG416" s="11">
        <f t="shared" si="572"/>
        <v>0</v>
      </c>
      <c r="AH416" s="11">
        <f t="shared" si="572"/>
        <v>1436.275</v>
      </c>
      <c r="AI416" s="12" t="s">
        <v>1134</v>
      </c>
    </row>
    <row r="417" s="9" customFormat="1" ht="16" customHeight="1" spans="1:35">
      <c r="A417" s="40">
        <f t="shared" si="540"/>
        <v>414</v>
      </c>
      <c r="B417" s="41" t="s">
        <v>167</v>
      </c>
      <c r="C417" s="64" t="s">
        <v>1255</v>
      </c>
      <c r="D417" s="367" t="s">
        <v>1256</v>
      </c>
      <c r="E417" s="82">
        <v>3245.4</v>
      </c>
      <c r="F417" s="82">
        <v>3245.5</v>
      </c>
      <c r="G417" s="82">
        <v>5664.75</v>
      </c>
      <c r="H417" s="82">
        <v>3245.4</v>
      </c>
      <c r="I417" s="108">
        <v>4180</v>
      </c>
      <c r="J417" s="59"/>
      <c r="K417" s="52">
        <f t="shared" si="541"/>
        <v>58.4172</v>
      </c>
      <c r="L417" s="53">
        <f t="shared" si="542"/>
        <v>519.28</v>
      </c>
      <c r="M417" s="44">
        <f t="shared" si="543"/>
        <v>453.18</v>
      </c>
      <c r="N417" s="41">
        <f t="shared" si="544"/>
        <v>22.7178</v>
      </c>
      <c r="O417" s="44">
        <f t="shared" si="545"/>
        <v>209</v>
      </c>
      <c r="P417" s="44">
        <f t="shared" si="546"/>
        <v>0</v>
      </c>
      <c r="Q417" s="44">
        <f t="shared" si="547"/>
        <v>1262.595</v>
      </c>
      <c r="R417" s="41">
        <f t="shared" si="548"/>
        <v>0</v>
      </c>
      <c r="S417" s="41">
        <f t="shared" si="549"/>
        <v>259.64</v>
      </c>
      <c r="T417" s="44">
        <f t="shared" si="550"/>
        <v>113.3</v>
      </c>
      <c r="U417" s="41">
        <f t="shared" si="551"/>
        <v>9.74</v>
      </c>
      <c r="V417" s="44">
        <f t="shared" si="552"/>
        <v>209</v>
      </c>
      <c r="W417" s="44">
        <f t="shared" si="553"/>
        <v>0</v>
      </c>
      <c r="X417" s="41">
        <f t="shared" si="554"/>
        <v>591.68</v>
      </c>
      <c r="Y417" s="41">
        <f t="shared" si="555"/>
        <v>1854.275</v>
      </c>
      <c r="Z417" s="54"/>
      <c r="AA417" s="12" t="s">
        <v>12</v>
      </c>
      <c r="AB417" s="11">
        <f t="shared" ref="AB417:AH417" si="573">K417+R417</f>
        <v>58.4172</v>
      </c>
      <c r="AC417" s="11">
        <f t="shared" si="573"/>
        <v>778.92</v>
      </c>
      <c r="AD417" s="11">
        <f t="shared" si="573"/>
        <v>566.48</v>
      </c>
      <c r="AE417" s="11">
        <f t="shared" si="573"/>
        <v>32.4578</v>
      </c>
      <c r="AF417" s="11">
        <f t="shared" si="573"/>
        <v>418</v>
      </c>
      <c r="AG417" s="11">
        <f t="shared" si="573"/>
        <v>0</v>
      </c>
      <c r="AH417" s="11">
        <f t="shared" si="573"/>
        <v>1854.275</v>
      </c>
      <c r="AI417" s="12" t="s">
        <v>1134</v>
      </c>
    </row>
    <row r="418" s="9" customFormat="1" ht="16" customHeight="1" spans="1:35">
      <c r="A418" s="40">
        <f t="shared" si="540"/>
        <v>415</v>
      </c>
      <c r="B418" s="41" t="s">
        <v>1336</v>
      </c>
      <c r="C418" s="64" t="s">
        <v>1257</v>
      </c>
      <c r="D418" s="367" t="s">
        <v>1258</v>
      </c>
      <c r="E418" s="82">
        <v>3245.4</v>
      </c>
      <c r="F418" s="82">
        <v>3245.5</v>
      </c>
      <c r="G418" s="82">
        <v>5664.75</v>
      </c>
      <c r="H418" s="82">
        <v>3245.4</v>
      </c>
      <c r="I418" s="59"/>
      <c r="J418" s="59"/>
      <c r="K418" s="52">
        <f t="shared" si="541"/>
        <v>58.4172</v>
      </c>
      <c r="L418" s="53">
        <f t="shared" si="542"/>
        <v>519.28</v>
      </c>
      <c r="M418" s="44">
        <f t="shared" si="543"/>
        <v>453.18</v>
      </c>
      <c r="N418" s="41">
        <f t="shared" si="544"/>
        <v>22.7178</v>
      </c>
      <c r="O418" s="44">
        <f t="shared" si="545"/>
        <v>0</v>
      </c>
      <c r="P418" s="44">
        <f t="shared" si="546"/>
        <v>0</v>
      </c>
      <c r="Q418" s="44">
        <f t="shared" si="547"/>
        <v>1053.595</v>
      </c>
      <c r="R418" s="41">
        <f t="shared" si="548"/>
        <v>0</v>
      </c>
      <c r="S418" s="41">
        <f t="shared" si="549"/>
        <v>259.64</v>
      </c>
      <c r="T418" s="44">
        <f t="shared" si="550"/>
        <v>113.3</v>
      </c>
      <c r="U418" s="41">
        <f t="shared" si="551"/>
        <v>9.74</v>
      </c>
      <c r="V418" s="44">
        <f t="shared" si="552"/>
        <v>0</v>
      </c>
      <c r="W418" s="44">
        <f t="shared" si="553"/>
        <v>0</v>
      </c>
      <c r="X418" s="41">
        <f t="shared" si="554"/>
        <v>382.68</v>
      </c>
      <c r="Y418" s="41">
        <f t="shared" si="555"/>
        <v>1436.275</v>
      </c>
      <c r="Z418" s="54"/>
      <c r="AA418" s="12" t="s">
        <v>21</v>
      </c>
      <c r="AB418" s="11">
        <f t="shared" ref="AB418:AH418" si="574">K418+R418</f>
        <v>58.4172</v>
      </c>
      <c r="AC418" s="11">
        <f t="shared" si="574"/>
        <v>778.92</v>
      </c>
      <c r="AD418" s="11">
        <f t="shared" si="574"/>
        <v>566.48</v>
      </c>
      <c r="AE418" s="11">
        <f t="shared" si="574"/>
        <v>32.4578</v>
      </c>
      <c r="AF418" s="11">
        <f t="shared" si="574"/>
        <v>0</v>
      </c>
      <c r="AG418" s="11">
        <f t="shared" si="574"/>
        <v>0</v>
      </c>
      <c r="AH418" s="11">
        <f t="shared" si="574"/>
        <v>1436.275</v>
      </c>
      <c r="AI418" s="12" t="s">
        <v>1138</v>
      </c>
    </row>
    <row r="419" s="9" customFormat="1" ht="16" customHeight="1" spans="1:35">
      <c r="A419" s="40">
        <f t="shared" si="540"/>
        <v>416</v>
      </c>
      <c r="B419" s="41" t="s">
        <v>1299</v>
      </c>
      <c r="C419" s="64" t="s">
        <v>1261</v>
      </c>
      <c r="D419" s="367" t="s">
        <v>1262</v>
      </c>
      <c r="E419" s="82">
        <v>3245.4</v>
      </c>
      <c r="F419" s="82">
        <v>3245.5</v>
      </c>
      <c r="G419" s="82">
        <v>5664.75</v>
      </c>
      <c r="H419" s="82">
        <v>3245.4</v>
      </c>
      <c r="I419" s="59"/>
      <c r="J419" s="59"/>
      <c r="K419" s="52">
        <f t="shared" si="541"/>
        <v>58.4172</v>
      </c>
      <c r="L419" s="53">
        <f t="shared" si="542"/>
        <v>519.28</v>
      </c>
      <c r="M419" s="44">
        <f t="shared" si="543"/>
        <v>453.18</v>
      </c>
      <c r="N419" s="41">
        <f t="shared" si="544"/>
        <v>22.7178</v>
      </c>
      <c r="O419" s="44">
        <f t="shared" si="545"/>
        <v>0</v>
      </c>
      <c r="P419" s="44">
        <f t="shared" si="546"/>
        <v>0</v>
      </c>
      <c r="Q419" s="44">
        <f t="shared" si="547"/>
        <v>1053.595</v>
      </c>
      <c r="R419" s="41">
        <f t="shared" si="548"/>
        <v>0</v>
      </c>
      <c r="S419" s="41">
        <f t="shared" si="549"/>
        <v>259.64</v>
      </c>
      <c r="T419" s="44">
        <f t="shared" si="550"/>
        <v>113.3</v>
      </c>
      <c r="U419" s="41">
        <f t="shared" si="551"/>
        <v>9.74</v>
      </c>
      <c r="V419" s="44">
        <f t="shared" si="552"/>
        <v>0</v>
      </c>
      <c r="W419" s="44">
        <f t="shared" si="553"/>
        <v>0</v>
      </c>
      <c r="X419" s="41">
        <f t="shared" si="554"/>
        <v>382.68</v>
      </c>
      <c r="Y419" s="41">
        <f t="shared" si="555"/>
        <v>1436.275</v>
      </c>
      <c r="Z419" s="54"/>
      <c r="AA419" s="12" t="s">
        <v>22</v>
      </c>
      <c r="AB419" s="11">
        <f t="shared" ref="AB419:AH419" si="575">K419+R419</f>
        <v>58.4172</v>
      </c>
      <c r="AC419" s="11">
        <f t="shared" si="575"/>
        <v>778.92</v>
      </c>
      <c r="AD419" s="11">
        <f t="shared" si="575"/>
        <v>566.48</v>
      </c>
      <c r="AE419" s="11">
        <f t="shared" si="575"/>
        <v>32.4578</v>
      </c>
      <c r="AF419" s="11">
        <f t="shared" si="575"/>
        <v>0</v>
      </c>
      <c r="AG419" s="11">
        <f t="shared" si="575"/>
        <v>0</v>
      </c>
      <c r="AH419" s="11">
        <f t="shared" si="575"/>
        <v>1436.275</v>
      </c>
      <c r="AI419" s="12" t="s">
        <v>1138</v>
      </c>
    </row>
    <row r="420" s="9" customFormat="1" ht="16" customHeight="1" spans="1:35">
      <c r="A420" s="40">
        <f t="shared" si="540"/>
        <v>417</v>
      </c>
      <c r="B420" s="41" t="s">
        <v>1306</v>
      </c>
      <c r="C420" s="64" t="s">
        <v>1263</v>
      </c>
      <c r="D420" s="367" t="s">
        <v>1264</v>
      </c>
      <c r="E420" s="82">
        <v>3245.4</v>
      </c>
      <c r="F420" s="82">
        <v>3245.5</v>
      </c>
      <c r="G420" s="82">
        <v>5664.75</v>
      </c>
      <c r="H420" s="82">
        <v>3245.4</v>
      </c>
      <c r="I420" s="59"/>
      <c r="J420" s="59"/>
      <c r="K420" s="52">
        <f t="shared" si="541"/>
        <v>58.4172</v>
      </c>
      <c r="L420" s="53">
        <f t="shared" si="542"/>
        <v>519.28</v>
      </c>
      <c r="M420" s="44">
        <f t="shared" si="543"/>
        <v>453.18</v>
      </c>
      <c r="N420" s="41">
        <f t="shared" si="544"/>
        <v>22.7178</v>
      </c>
      <c r="O420" s="44">
        <f t="shared" si="545"/>
        <v>0</v>
      </c>
      <c r="P420" s="44">
        <f t="shared" si="546"/>
        <v>0</v>
      </c>
      <c r="Q420" s="44">
        <f t="shared" si="547"/>
        <v>1053.595</v>
      </c>
      <c r="R420" s="41">
        <f t="shared" si="548"/>
        <v>0</v>
      </c>
      <c r="S420" s="41">
        <f t="shared" si="549"/>
        <v>259.64</v>
      </c>
      <c r="T420" s="44">
        <f t="shared" si="550"/>
        <v>113.3</v>
      </c>
      <c r="U420" s="41">
        <f t="shared" si="551"/>
        <v>9.74</v>
      </c>
      <c r="V420" s="44">
        <f t="shared" si="552"/>
        <v>0</v>
      </c>
      <c r="W420" s="44">
        <f t="shared" si="553"/>
        <v>0</v>
      </c>
      <c r="X420" s="41">
        <f t="shared" si="554"/>
        <v>382.68</v>
      </c>
      <c r="Y420" s="41">
        <f t="shared" si="555"/>
        <v>1436.275</v>
      </c>
      <c r="Z420" s="54"/>
      <c r="AA420" s="12" t="s">
        <v>24</v>
      </c>
      <c r="AB420" s="11">
        <f t="shared" ref="AB420:AH420" si="576">K420+R420</f>
        <v>58.4172</v>
      </c>
      <c r="AC420" s="11">
        <f t="shared" si="576"/>
        <v>778.92</v>
      </c>
      <c r="AD420" s="11">
        <f t="shared" si="576"/>
        <v>566.48</v>
      </c>
      <c r="AE420" s="11">
        <f t="shared" si="576"/>
        <v>32.4578</v>
      </c>
      <c r="AF420" s="11">
        <f t="shared" si="576"/>
        <v>0</v>
      </c>
      <c r="AG420" s="11">
        <f t="shared" si="576"/>
        <v>0</v>
      </c>
      <c r="AH420" s="11">
        <f t="shared" si="576"/>
        <v>1436.275</v>
      </c>
      <c r="AI420" s="12" t="s">
        <v>1138</v>
      </c>
    </row>
    <row r="421" s="9" customFormat="1" ht="16" customHeight="1" spans="1:35">
      <c r="A421" s="40">
        <f t="shared" si="540"/>
        <v>418</v>
      </c>
      <c r="B421" s="41" t="s">
        <v>1306</v>
      </c>
      <c r="C421" s="64" t="s">
        <v>1265</v>
      </c>
      <c r="D421" s="367" t="s">
        <v>1266</v>
      </c>
      <c r="E421" s="82">
        <v>3245.4</v>
      </c>
      <c r="F421" s="82">
        <v>3245.5</v>
      </c>
      <c r="G421" s="82">
        <v>5664.75</v>
      </c>
      <c r="H421" s="82">
        <v>3245.4</v>
      </c>
      <c r="I421" s="59"/>
      <c r="J421" s="59"/>
      <c r="K421" s="52">
        <f t="shared" si="541"/>
        <v>58.4172</v>
      </c>
      <c r="L421" s="53">
        <f t="shared" si="542"/>
        <v>519.28</v>
      </c>
      <c r="M421" s="44">
        <f t="shared" si="543"/>
        <v>453.18</v>
      </c>
      <c r="N421" s="41">
        <f t="shared" si="544"/>
        <v>22.7178</v>
      </c>
      <c r="O421" s="44">
        <f t="shared" si="545"/>
        <v>0</v>
      </c>
      <c r="P421" s="44">
        <f t="shared" si="546"/>
        <v>0</v>
      </c>
      <c r="Q421" s="44">
        <f t="shared" si="547"/>
        <v>1053.595</v>
      </c>
      <c r="R421" s="41">
        <f t="shared" si="548"/>
        <v>0</v>
      </c>
      <c r="S421" s="41">
        <f t="shared" si="549"/>
        <v>259.64</v>
      </c>
      <c r="T421" s="44">
        <f t="shared" si="550"/>
        <v>113.3</v>
      </c>
      <c r="U421" s="41">
        <f t="shared" si="551"/>
        <v>9.74</v>
      </c>
      <c r="V421" s="44">
        <f t="shared" si="552"/>
        <v>0</v>
      </c>
      <c r="W421" s="44">
        <f t="shared" si="553"/>
        <v>0</v>
      </c>
      <c r="X421" s="41">
        <f t="shared" si="554"/>
        <v>382.68</v>
      </c>
      <c r="Y421" s="41">
        <f t="shared" si="555"/>
        <v>1436.275</v>
      </c>
      <c r="Z421" s="54"/>
      <c r="AA421" s="12" t="s">
        <v>24</v>
      </c>
      <c r="AB421" s="11">
        <f t="shared" ref="AB421:AH421" si="577">K421+R421</f>
        <v>58.4172</v>
      </c>
      <c r="AC421" s="11">
        <f t="shared" si="577"/>
        <v>778.92</v>
      </c>
      <c r="AD421" s="11">
        <f t="shared" si="577"/>
        <v>566.48</v>
      </c>
      <c r="AE421" s="11">
        <f t="shared" si="577"/>
        <v>32.4578</v>
      </c>
      <c r="AF421" s="11">
        <f t="shared" si="577"/>
        <v>0</v>
      </c>
      <c r="AG421" s="11">
        <f t="shared" si="577"/>
        <v>0</v>
      </c>
      <c r="AH421" s="11">
        <f t="shared" si="577"/>
        <v>1436.275</v>
      </c>
      <c r="AI421" s="12" t="s">
        <v>1138</v>
      </c>
    </row>
    <row r="422" s="9" customFormat="1" ht="16" customHeight="1" spans="1:35">
      <c r="A422" s="40">
        <f t="shared" si="540"/>
        <v>419</v>
      </c>
      <c r="B422" s="41" t="s">
        <v>184</v>
      </c>
      <c r="C422" s="64" t="s">
        <v>1269</v>
      </c>
      <c r="D422" s="367" t="s">
        <v>1270</v>
      </c>
      <c r="E422" s="82">
        <v>3245.4</v>
      </c>
      <c r="F422" s="82">
        <v>3245.5</v>
      </c>
      <c r="G422" s="82">
        <v>5664.75</v>
      </c>
      <c r="H422" s="82">
        <v>3245.4</v>
      </c>
      <c r="I422" s="59"/>
      <c r="J422" s="59"/>
      <c r="K422" s="52">
        <f t="shared" si="541"/>
        <v>58.4172</v>
      </c>
      <c r="L422" s="53">
        <f t="shared" si="542"/>
        <v>519.28</v>
      </c>
      <c r="M422" s="44">
        <f t="shared" si="543"/>
        <v>453.18</v>
      </c>
      <c r="N422" s="41">
        <f t="shared" si="544"/>
        <v>22.7178</v>
      </c>
      <c r="O422" s="44">
        <f t="shared" si="545"/>
        <v>0</v>
      </c>
      <c r="P422" s="44">
        <f t="shared" si="546"/>
        <v>0</v>
      </c>
      <c r="Q422" s="44">
        <f t="shared" si="547"/>
        <v>1053.595</v>
      </c>
      <c r="R422" s="41">
        <f t="shared" si="548"/>
        <v>0</v>
      </c>
      <c r="S422" s="41">
        <f t="shared" si="549"/>
        <v>259.64</v>
      </c>
      <c r="T422" s="44">
        <f t="shared" si="550"/>
        <v>113.3</v>
      </c>
      <c r="U422" s="41">
        <f t="shared" si="551"/>
        <v>9.74</v>
      </c>
      <c r="V422" s="44">
        <f t="shared" si="552"/>
        <v>0</v>
      </c>
      <c r="W422" s="44">
        <f t="shared" si="553"/>
        <v>0</v>
      </c>
      <c r="X422" s="41">
        <f t="shared" si="554"/>
        <v>382.68</v>
      </c>
      <c r="Y422" s="41">
        <f t="shared" si="555"/>
        <v>1436.275</v>
      </c>
      <c r="Z422" s="54"/>
      <c r="AA422" s="12" t="s">
        <v>11</v>
      </c>
      <c r="AB422" s="11">
        <f t="shared" ref="AB422:AH422" si="578">K422+R422</f>
        <v>58.4172</v>
      </c>
      <c r="AC422" s="11">
        <f t="shared" si="578"/>
        <v>778.92</v>
      </c>
      <c r="AD422" s="11">
        <f t="shared" si="578"/>
        <v>566.48</v>
      </c>
      <c r="AE422" s="11">
        <f t="shared" si="578"/>
        <v>32.4578</v>
      </c>
      <c r="AF422" s="11">
        <f t="shared" si="578"/>
        <v>0</v>
      </c>
      <c r="AG422" s="11">
        <f t="shared" si="578"/>
        <v>0</v>
      </c>
      <c r="AH422" s="11">
        <f t="shared" si="578"/>
        <v>1436.275</v>
      </c>
      <c r="AI422" s="12" t="s">
        <v>1134</v>
      </c>
    </row>
    <row r="423" s="30" customFormat="1" ht="16" customHeight="1" spans="1:35">
      <c r="A423" s="90">
        <f t="shared" si="540"/>
        <v>420</v>
      </c>
      <c r="B423" s="44" t="s">
        <v>1338</v>
      </c>
      <c r="C423" s="64" t="s">
        <v>1277</v>
      </c>
      <c r="D423" s="374" t="s">
        <v>1278</v>
      </c>
      <c r="E423" s="68">
        <v>3245.4</v>
      </c>
      <c r="F423" s="158"/>
      <c r="G423" s="82">
        <v>5664.75</v>
      </c>
      <c r="H423" s="82">
        <v>3245.5</v>
      </c>
      <c r="I423" s="91"/>
      <c r="J423" s="91"/>
      <c r="K423" s="73">
        <f t="shared" si="541"/>
        <v>58.4172</v>
      </c>
      <c r="L423" s="74">
        <f t="shared" si="542"/>
        <v>0</v>
      </c>
      <c r="M423" s="44">
        <f t="shared" si="543"/>
        <v>453.18</v>
      </c>
      <c r="N423" s="44">
        <f t="shared" si="544"/>
        <v>22.7185</v>
      </c>
      <c r="O423" s="44">
        <f t="shared" si="545"/>
        <v>0</v>
      </c>
      <c r="P423" s="44">
        <f t="shared" si="546"/>
        <v>0</v>
      </c>
      <c r="Q423" s="44">
        <f t="shared" si="547"/>
        <v>534.3157</v>
      </c>
      <c r="R423" s="44">
        <f t="shared" si="548"/>
        <v>0</v>
      </c>
      <c r="S423" s="44">
        <f t="shared" si="549"/>
        <v>0</v>
      </c>
      <c r="T423" s="44">
        <f t="shared" si="550"/>
        <v>113.3</v>
      </c>
      <c r="U423" s="44">
        <f t="shared" si="551"/>
        <v>9.74</v>
      </c>
      <c r="V423" s="44">
        <f t="shared" si="552"/>
        <v>0</v>
      </c>
      <c r="W423" s="44">
        <f t="shared" si="553"/>
        <v>0</v>
      </c>
      <c r="X423" s="44">
        <f t="shared" si="554"/>
        <v>123.04</v>
      </c>
      <c r="Y423" s="44">
        <f t="shared" si="555"/>
        <v>657.3557</v>
      </c>
      <c r="Z423" s="92"/>
      <c r="AA423" s="187" t="s">
        <v>20</v>
      </c>
      <c r="AB423" s="17">
        <f t="shared" ref="AB423:AH423" si="579">K423+R423</f>
        <v>58.4172</v>
      </c>
      <c r="AC423" s="17">
        <f t="shared" si="579"/>
        <v>0</v>
      </c>
      <c r="AD423" s="17">
        <f t="shared" si="579"/>
        <v>566.48</v>
      </c>
      <c r="AE423" s="17">
        <f t="shared" si="579"/>
        <v>32.4585</v>
      </c>
      <c r="AF423" s="17">
        <f t="shared" si="579"/>
        <v>0</v>
      </c>
      <c r="AG423" s="17">
        <f t="shared" si="579"/>
        <v>0</v>
      </c>
      <c r="AH423" s="17">
        <f t="shared" si="579"/>
        <v>657.3557</v>
      </c>
      <c r="AI423" s="187" t="s">
        <v>1138</v>
      </c>
    </row>
    <row r="424" s="9" customFormat="1" ht="16" customHeight="1" spans="1:35">
      <c r="A424" s="40">
        <f t="shared" si="540"/>
        <v>421</v>
      </c>
      <c r="B424" s="41" t="s">
        <v>167</v>
      </c>
      <c r="C424" s="47" t="s">
        <v>1202</v>
      </c>
      <c r="D424" s="362" t="s">
        <v>1203</v>
      </c>
      <c r="E424" s="82">
        <v>3820</v>
      </c>
      <c r="F424" s="82">
        <v>3820</v>
      </c>
      <c r="G424" s="82">
        <v>5664.75</v>
      </c>
      <c r="H424" s="82">
        <v>3820</v>
      </c>
      <c r="I424" s="108">
        <v>4180</v>
      </c>
      <c r="J424" s="59"/>
      <c r="K424" s="52">
        <f t="shared" si="541"/>
        <v>68.76</v>
      </c>
      <c r="L424" s="53">
        <f t="shared" si="542"/>
        <v>611.2</v>
      </c>
      <c r="M424" s="44">
        <f t="shared" si="543"/>
        <v>453.18</v>
      </c>
      <c r="N424" s="41">
        <f t="shared" si="544"/>
        <v>26.74</v>
      </c>
      <c r="O424" s="44">
        <f t="shared" si="545"/>
        <v>209</v>
      </c>
      <c r="P424" s="44">
        <f t="shared" si="546"/>
        <v>0</v>
      </c>
      <c r="Q424" s="44">
        <f t="shared" si="547"/>
        <v>1368.88</v>
      </c>
      <c r="R424" s="41">
        <f t="shared" si="548"/>
        <v>0</v>
      </c>
      <c r="S424" s="41">
        <f t="shared" si="549"/>
        <v>305.6</v>
      </c>
      <c r="T424" s="44">
        <f t="shared" si="550"/>
        <v>113.3</v>
      </c>
      <c r="U424" s="41">
        <f t="shared" si="551"/>
        <v>11.46</v>
      </c>
      <c r="V424" s="44">
        <f t="shared" si="552"/>
        <v>209</v>
      </c>
      <c r="W424" s="44">
        <f t="shared" si="553"/>
        <v>0</v>
      </c>
      <c r="X424" s="41">
        <f t="shared" si="554"/>
        <v>639.36</v>
      </c>
      <c r="Y424" s="41">
        <f t="shared" si="555"/>
        <v>2008.24</v>
      </c>
      <c r="Z424" s="54"/>
      <c r="AA424" s="12" t="s">
        <v>12</v>
      </c>
      <c r="AB424" s="11">
        <f t="shared" ref="AB424:AH424" si="580">K424+R424</f>
        <v>68.76</v>
      </c>
      <c r="AC424" s="11">
        <f t="shared" si="580"/>
        <v>916.8</v>
      </c>
      <c r="AD424" s="11">
        <f t="shared" si="580"/>
        <v>566.48</v>
      </c>
      <c r="AE424" s="11">
        <f t="shared" si="580"/>
        <v>38.2</v>
      </c>
      <c r="AF424" s="11">
        <f t="shared" si="580"/>
        <v>418</v>
      </c>
      <c r="AG424" s="11">
        <f t="shared" si="580"/>
        <v>0</v>
      </c>
      <c r="AH424" s="11">
        <f t="shared" si="580"/>
        <v>2008.24</v>
      </c>
      <c r="AI424" s="12" t="s">
        <v>1134</v>
      </c>
    </row>
    <row r="425" s="9" customFormat="1" ht="16" customHeight="1" spans="1:35">
      <c r="A425" s="40">
        <f t="shared" si="540"/>
        <v>422</v>
      </c>
      <c r="B425" s="41" t="s">
        <v>167</v>
      </c>
      <c r="C425" s="47" t="s">
        <v>1279</v>
      </c>
      <c r="D425" s="342" t="s">
        <v>1280</v>
      </c>
      <c r="E425" s="82">
        <v>3245.4</v>
      </c>
      <c r="F425" s="82">
        <v>3245.5</v>
      </c>
      <c r="G425" s="82">
        <v>5664.75</v>
      </c>
      <c r="H425" s="82">
        <v>3245.5</v>
      </c>
      <c r="I425" s="59">
        <v>3180</v>
      </c>
      <c r="J425" s="59"/>
      <c r="K425" s="52">
        <f t="shared" si="541"/>
        <v>58.4172</v>
      </c>
      <c r="L425" s="53">
        <f t="shared" si="542"/>
        <v>519.28</v>
      </c>
      <c r="M425" s="44">
        <f t="shared" si="543"/>
        <v>453.18</v>
      </c>
      <c r="N425" s="41">
        <f t="shared" si="544"/>
        <v>22.7185</v>
      </c>
      <c r="O425" s="44">
        <f t="shared" si="545"/>
        <v>159</v>
      </c>
      <c r="P425" s="44">
        <f t="shared" si="546"/>
        <v>0</v>
      </c>
      <c r="Q425" s="44">
        <f t="shared" si="547"/>
        <v>1212.5957</v>
      </c>
      <c r="R425" s="41">
        <f t="shared" si="548"/>
        <v>0</v>
      </c>
      <c r="S425" s="41">
        <f t="shared" si="549"/>
        <v>259.64</v>
      </c>
      <c r="T425" s="44">
        <f t="shared" si="550"/>
        <v>113.3</v>
      </c>
      <c r="U425" s="41">
        <f t="shared" si="551"/>
        <v>9.74</v>
      </c>
      <c r="V425" s="44">
        <f t="shared" si="552"/>
        <v>159</v>
      </c>
      <c r="W425" s="44">
        <f t="shared" si="553"/>
        <v>0</v>
      </c>
      <c r="X425" s="41">
        <f t="shared" si="554"/>
        <v>541.68</v>
      </c>
      <c r="Y425" s="41">
        <f t="shared" si="555"/>
        <v>1754.2757</v>
      </c>
      <c r="Z425" s="54"/>
      <c r="AA425" s="12" t="s">
        <v>12</v>
      </c>
      <c r="AB425" s="11">
        <f t="shared" ref="AB425:AH425" si="581">K425+R425</f>
        <v>58.4172</v>
      </c>
      <c r="AC425" s="11">
        <f t="shared" si="581"/>
        <v>778.92</v>
      </c>
      <c r="AD425" s="11">
        <f t="shared" si="581"/>
        <v>566.48</v>
      </c>
      <c r="AE425" s="11">
        <f t="shared" si="581"/>
        <v>32.4585</v>
      </c>
      <c r="AF425" s="11">
        <f t="shared" si="581"/>
        <v>318</v>
      </c>
      <c r="AG425" s="11">
        <f t="shared" si="581"/>
        <v>0</v>
      </c>
      <c r="AH425" s="11">
        <f t="shared" si="581"/>
        <v>1754.2757</v>
      </c>
      <c r="AI425" s="12" t="s">
        <v>1134</v>
      </c>
    </row>
    <row r="426" s="9" customFormat="1" ht="16" customHeight="1" spans="1:35">
      <c r="A426" s="40">
        <f t="shared" si="540"/>
        <v>423</v>
      </c>
      <c r="B426" s="41" t="s">
        <v>167</v>
      </c>
      <c r="C426" s="47" t="s">
        <v>1281</v>
      </c>
      <c r="D426" s="342" t="s">
        <v>1282</v>
      </c>
      <c r="E426" s="82">
        <v>3245.4</v>
      </c>
      <c r="F426" s="82">
        <v>3245.5</v>
      </c>
      <c r="G426" s="82">
        <v>5664.75</v>
      </c>
      <c r="H426" s="82">
        <v>3245.5</v>
      </c>
      <c r="I426" s="59"/>
      <c r="J426" s="59"/>
      <c r="K426" s="52">
        <f t="shared" si="541"/>
        <v>58.4172</v>
      </c>
      <c r="L426" s="53">
        <f t="shared" si="542"/>
        <v>519.28</v>
      </c>
      <c r="M426" s="44">
        <f t="shared" si="543"/>
        <v>453.18</v>
      </c>
      <c r="N426" s="41">
        <f t="shared" si="544"/>
        <v>22.7185</v>
      </c>
      <c r="O426" s="44">
        <f t="shared" si="545"/>
        <v>0</v>
      </c>
      <c r="P426" s="44">
        <f t="shared" si="546"/>
        <v>0</v>
      </c>
      <c r="Q426" s="44">
        <f t="shared" si="547"/>
        <v>1053.5957</v>
      </c>
      <c r="R426" s="41">
        <f t="shared" si="548"/>
        <v>0</v>
      </c>
      <c r="S426" s="41">
        <f t="shared" si="549"/>
        <v>259.64</v>
      </c>
      <c r="T426" s="44">
        <f t="shared" si="550"/>
        <v>113.3</v>
      </c>
      <c r="U426" s="41">
        <f t="shared" si="551"/>
        <v>9.74</v>
      </c>
      <c r="V426" s="44">
        <f t="shared" si="552"/>
        <v>0</v>
      </c>
      <c r="W426" s="44">
        <f t="shared" si="553"/>
        <v>0</v>
      </c>
      <c r="X426" s="41">
        <f t="shared" si="554"/>
        <v>382.68</v>
      </c>
      <c r="Y426" s="41">
        <f t="shared" si="555"/>
        <v>1436.2757</v>
      </c>
      <c r="Z426" s="54"/>
      <c r="AA426" s="12" t="s">
        <v>12</v>
      </c>
      <c r="AB426" s="11">
        <f t="shared" ref="AB426:AH426" si="582">K426+R426</f>
        <v>58.4172</v>
      </c>
      <c r="AC426" s="11">
        <f t="shared" si="582"/>
        <v>778.92</v>
      </c>
      <c r="AD426" s="11">
        <f t="shared" si="582"/>
        <v>566.48</v>
      </c>
      <c r="AE426" s="11">
        <f t="shared" si="582"/>
        <v>32.4585</v>
      </c>
      <c r="AF426" s="11">
        <f t="shared" si="582"/>
        <v>0</v>
      </c>
      <c r="AG426" s="11">
        <f t="shared" si="582"/>
        <v>0</v>
      </c>
      <c r="AH426" s="11">
        <f t="shared" si="582"/>
        <v>1436.2757</v>
      </c>
      <c r="AI426" s="12" t="s">
        <v>1134</v>
      </c>
    </row>
    <row r="427" s="9" customFormat="1" ht="16" customHeight="1" spans="1:35">
      <c r="A427" s="40">
        <f t="shared" si="540"/>
        <v>424</v>
      </c>
      <c r="B427" s="41" t="s">
        <v>167</v>
      </c>
      <c r="C427" s="46" t="s">
        <v>300</v>
      </c>
      <c r="D427" s="47" t="s">
        <v>301</v>
      </c>
      <c r="E427" s="41">
        <v>3245.4</v>
      </c>
      <c r="F427" s="41">
        <f>VLOOKUP(C427,'[1]9月'!$B:$Q,16,0)</f>
        <v>3245.4</v>
      </c>
      <c r="G427" s="44">
        <v>5664.75</v>
      </c>
      <c r="H427" s="41">
        <v>3245.4</v>
      </c>
      <c r="I427" s="44">
        <v>1790</v>
      </c>
      <c r="J427" s="44"/>
      <c r="K427" s="52">
        <f t="shared" si="541"/>
        <v>58.4172</v>
      </c>
      <c r="L427" s="53">
        <f t="shared" si="542"/>
        <v>519.264</v>
      </c>
      <c r="M427" s="44">
        <f t="shared" si="543"/>
        <v>453.18</v>
      </c>
      <c r="N427" s="41">
        <f t="shared" si="544"/>
        <v>22.7178</v>
      </c>
      <c r="O427" s="44">
        <f t="shared" si="545"/>
        <v>89.5</v>
      </c>
      <c r="P427" s="44">
        <f t="shared" si="546"/>
        <v>0</v>
      </c>
      <c r="Q427" s="44">
        <f t="shared" si="547"/>
        <v>1143.079</v>
      </c>
      <c r="R427" s="41">
        <f t="shared" si="548"/>
        <v>0</v>
      </c>
      <c r="S427" s="41">
        <f t="shared" si="549"/>
        <v>259.63</v>
      </c>
      <c r="T427" s="44">
        <f t="shared" si="550"/>
        <v>113.3</v>
      </c>
      <c r="U427" s="41">
        <f t="shared" si="551"/>
        <v>9.74</v>
      </c>
      <c r="V427" s="44">
        <f t="shared" si="552"/>
        <v>89.5</v>
      </c>
      <c r="W427" s="44">
        <f t="shared" si="553"/>
        <v>0</v>
      </c>
      <c r="X427" s="41">
        <f t="shared" si="554"/>
        <v>472.17</v>
      </c>
      <c r="Y427" s="41">
        <f t="shared" si="555"/>
        <v>1615.249</v>
      </c>
      <c r="Z427" s="41"/>
      <c r="AA427" s="12" t="s">
        <v>12</v>
      </c>
      <c r="AB427" s="11">
        <f t="shared" ref="AB427:AH427" si="583">K427+R427</f>
        <v>58.4172</v>
      </c>
      <c r="AC427" s="11">
        <f t="shared" si="583"/>
        <v>778.894</v>
      </c>
      <c r="AD427" s="11">
        <f t="shared" si="583"/>
        <v>566.48</v>
      </c>
      <c r="AE427" s="11">
        <f t="shared" si="583"/>
        <v>32.4578</v>
      </c>
      <c r="AF427" s="11">
        <f t="shared" si="583"/>
        <v>179</v>
      </c>
      <c r="AG427" s="11">
        <f t="shared" si="583"/>
        <v>0</v>
      </c>
      <c r="AH427" s="11">
        <f t="shared" si="583"/>
        <v>1615.249</v>
      </c>
      <c r="AI427" s="12" t="s">
        <v>1134</v>
      </c>
    </row>
    <row r="428" s="9" customFormat="1" ht="16" customHeight="1" spans="1:35">
      <c r="A428" s="40">
        <f t="shared" si="540"/>
        <v>425</v>
      </c>
      <c r="B428" s="41" t="s">
        <v>1306</v>
      </c>
      <c r="C428" s="46" t="s">
        <v>612</v>
      </c>
      <c r="D428" s="45" t="s">
        <v>613</v>
      </c>
      <c r="E428" s="41">
        <v>3245.4</v>
      </c>
      <c r="F428" s="41">
        <f>VLOOKUP(C428,'[1]9月'!$B:$Q,16,0)</f>
        <v>3245.4</v>
      </c>
      <c r="G428" s="44">
        <v>5664.75</v>
      </c>
      <c r="H428" s="41">
        <v>3245.4</v>
      </c>
      <c r="I428" s="44">
        <v>1790</v>
      </c>
      <c r="J428" s="68"/>
      <c r="K428" s="52">
        <f t="shared" si="541"/>
        <v>58.4172</v>
      </c>
      <c r="L428" s="53">
        <f t="shared" si="542"/>
        <v>519.264</v>
      </c>
      <c r="M428" s="44">
        <f t="shared" si="543"/>
        <v>453.18</v>
      </c>
      <c r="N428" s="41">
        <f t="shared" si="544"/>
        <v>22.7178</v>
      </c>
      <c r="O428" s="44">
        <f t="shared" si="545"/>
        <v>89.5</v>
      </c>
      <c r="P428" s="44">
        <f t="shared" si="546"/>
        <v>0</v>
      </c>
      <c r="Q428" s="44">
        <f t="shared" si="547"/>
        <v>1143.079</v>
      </c>
      <c r="R428" s="41">
        <f t="shared" si="548"/>
        <v>0</v>
      </c>
      <c r="S428" s="41">
        <f t="shared" si="549"/>
        <v>259.63</v>
      </c>
      <c r="T428" s="44">
        <f t="shared" si="550"/>
        <v>113.3</v>
      </c>
      <c r="U428" s="41">
        <f t="shared" si="551"/>
        <v>9.74</v>
      </c>
      <c r="V428" s="44">
        <f t="shared" si="552"/>
        <v>89.5</v>
      </c>
      <c r="W428" s="44">
        <f t="shared" si="553"/>
        <v>0</v>
      </c>
      <c r="X428" s="41">
        <f t="shared" si="554"/>
        <v>472.17</v>
      </c>
      <c r="Y428" s="41">
        <f t="shared" si="555"/>
        <v>1615.249</v>
      </c>
      <c r="Z428" s="41"/>
      <c r="AA428" s="12" t="s">
        <v>24</v>
      </c>
      <c r="AB428" s="11">
        <f t="shared" ref="AB428:AH428" si="584">K428+R428</f>
        <v>58.4172</v>
      </c>
      <c r="AC428" s="11">
        <f t="shared" si="584"/>
        <v>778.894</v>
      </c>
      <c r="AD428" s="11">
        <f t="shared" si="584"/>
        <v>566.48</v>
      </c>
      <c r="AE428" s="11">
        <f t="shared" si="584"/>
        <v>32.4578</v>
      </c>
      <c r="AF428" s="11">
        <f t="shared" si="584"/>
        <v>179</v>
      </c>
      <c r="AG428" s="11">
        <f t="shared" si="584"/>
        <v>0</v>
      </c>
      <c r="AH428" s="11">
        <f t="shared" si="584"/>
        <v>1615.249</v>
      </c>
      <c r="AI428" s="12" t="s">
        <v>1138</v>
      </c>
    </row>
    <row r="429" s="9" customFormat="1" ht="16" customHeight="1" spans="1:35">
      <c r="A429" s="40">
        <f t="shared" ref="A429:A439" si="585">ROW()-3</f>
        <v>426</v>
      </c>
      <c r="B429" s="41" t="s">
        <v>1299</v>
      </c>
      <c r="C429" s="47" t="s">
        <v>1283</v>
      </c>
      <c r="D429" s="45" t="s">
        <v>1284</v>
      </c>
      <c r="E429" s="82">
        <v>3245.4</v>
      </c>
      <c r="F429" s="93"/>
      <c r="G429" s="82">
        <v>5664.75</v>
      </c>
      <c r="H429" s="82">
        <v>3245.5</v>
      </c>
      <c r="I429" s="59"/>
      <c r="J429" s="59"/>
      <c r="K429" s="52">
        <f t="shared" ref="K429:K439" si="586">E429*0.018</f>
        <v>58.4172</v>
      </c>
      <c r="L429" s="53">
        <f t="shared" ref="L429:L439" si="587">F429*0.16</f>
        <v>0</v>
      </c>
      <c r="M429" s="44">
        <f t="shared" ref="M429:M439" si="588">ROUND(G429*0.08,2)</f>
        <v>453.18</v>
      </c>
      <c r="N429" s="41">
        <f t="shared" ref="N429:N439" si="589">H429*0.007</f>
        <v>22.7185</v>
      </c>
      <c r="O429" s="44">
        <f t="shared" ref="O429:O439" si="590">I429*5%</f>
        <v>0</v>
      </c>
      <c r="P429" s="44">
        <f t="shared" ref="P429:P439" si="591">J429*50%</f>
        <v>0</v>
      </c>
      <c r="Q429" s="44">
        <f t="shared" ref="Q429:Q439" si="592">SUM(K429:P429)</f>
        <v>534.3157</v>
      </c>
      <c r="R429" s="41">
        <f t="shared" ref="R429:R439" si="593">E429*0</f>
        <v>0</v>
      </c>
      <c r="S429" s="41">
        <f t="shared" ref="S429:S439" si="594">ROUND(F429*0.08,2)</f>
        <v>0</v>
      </c>
      <c r="T429" s="44">
        <f t="shared" ref="T429:T439" si="595">ROUND(G429*0.02,2)</f>
        <v>113.3</v>
      </c>
      <c r="U429" s="41">
        <f t="shared" ref="U429:U439" si="596">ROUND(H429*0.003,2)</f>
        <v>9.74</v>
      </c>
      <c r="V429" s="44">
        <f t="shared" ref="V429:V439" si="597">I429*5%</f>
        <v>0</v>
      </c>
      <c r="W429" s="44">
        <f t="shared" ref="W429:W439" si="598">J429*50%</f>
        <v>0</v>
      </c>
      <c r="X429" s="41">
        <f t="shared" ref="X429:X439" si="599">SUM(R429:W429)</f>
        <v>123.04</v>
      </c>
      <c r="Y429" s="41">
        <f t="shared" ref="Y429:Y439" si="600">Q429+X429</f>
        <v>657.3557</v>
      </c>
      <c r="Z429" s="54"/>
      <c r="AA429" s="12" t="s">
        <v>12</v>
      </c>
      <c r="AB429" s="11">
        <f t="shared" ref="AB429:AH429" si="601">K429+R429</f>
        <v>58.4172</v>
      </c>
      <c r="AC429" s="11">
        <f t="shared" si="601"/>
        <v>0</v>
      </c>
      <c r="AD429" s="11">
        <f t="shared" si="601"/>
        <v>566.48</v>
      </c>
      <c r="AE429" s="11">
        <f t="shared" si="601"/>
        <v>32.4585</v>
      </c>
      <c r="AF429" s="11">
        <f t="shared" si="601"/>
        <v>0</v>
      </c>
      <c r="AG429" s="11">
        <f t="shared" si="601"/>
        <v>0</v>
      </c>
      <c r="AH429" s="11">
        <f t="shared" si="601"/>
        <v>657.3557</v>
      </c>
      <c r="AI429" s="12" t="s">
        <v>1134</v>
      </c>
    </row>
    <row r="430" s="9" customFormat="1" ht="16" customHeight="1" spans="1:35">
      <c r="A430" s="40">
        <f t="shared" si="585"/>
        <v>427</v>
      </c>
      <c r="B430" s="41" t="s">
        <v>167</v>
      </c>
      <c r="C430" s="47" t="s">
        <v>1285</v>
      </c>
      <c r="D430" s="45" t="s">
        <v>1286</v>
      </c>
      <c r="E430" s="82">
        <v>3245.4</v>
      </c>
      <c r="F430" s="82">
        <v>3245.5</v>
      </c>
      <c r="G430" s="82">
        <v>5664.75</v>
      </c>
      <c r="H430" s="82">
        <v>3245.5</v>
      </c>
      <c r="I430" s="59"/>
      <c r="J430" s="59"/>
      <c r="K430" s="52">
        <f t="shared" si="586"/>
        <v>58.4172</v>
      </c>
      <c r="L430" s="53">
        <f t="shared" si="587"/>
        <v>519.28</v>
      </c>
      <c r="M430" s="44">
        <f t="shared" si="588"/>
        <v>453.18</v>
      </c>
      <c r="N430" s="41">
        <f t="shared" si="589"/>
        <v>22.7185</v>
      </c>
      <c r="O430" s="44">
        <f t="shared" si="590"/>
        <v>0</v>
      </c>
      <c r="P430" s="44">
        <f t="shared" si="591"/>
        <v>0</v>
      </c>
      <c r="Q430" s="44">
        <f t="shared" si="592"/>
        <v>1053.5957</v>
      </c>
      <c r="R430" s="41">
        <f t="shared" si="593"/>
        <v>0</v>
      </c>
      <c r="S430" s="41">
        <f t="shared" si="594"/>
        <v>259.64</v>
      </c>
      <c r="T430" s="44">
        <f t="shared" si="595"/>
        <v>113.3</v>
      </c>
      <c r="U430" s="41">
        <f t="shared" si="596"/>
        <v>9.74</v>
      </c>
      <c r="V430" s="44">
        <f t="shared" si="597"/>
        <v>0</v>
      </c>
      <c r="W430" s="44">
        <f t="shared" si="598"/>
        <v>0</v>
      </c>
      <c r="X430" s="41">
        <f t="shared" si="599"/>
        <v>382.68</v>
      </c>
      <c r="Y430" s="41">
        <f t="shared" si="600"/>
        <v>1436.2757</v>
      </c>
      <c r="Z430" s="54"/>
      <c r="AA430" s="12" t="s">
        <v>12</v>
      </c>
      <c r="AB430" s="11">
        <f t="shared" ref="AB430:AH430" si="602">K430+R430</f>
        <v>58.4172</v>
      </c>
      <c r="AC430" s="11">
        <f t="shared" si="602"/>
        <v>778.92</v>
      </c>
      <c r="AD430" s="11">
        <f t="shared" si="602"/>
        <v>566.48</v>
      </c>
      <c r="AE430" s="11">
        <f t="shared" si="602"/>
        <v>32.4585</v>
      </c>
      <c r="AF430" s="11">
        <f t="shared" si="602"/>
        <v>0</v>
      </c>
      <c r="AG430" s="11">
        <f t="shared" si="602"/>
        <v>0</v>
      </c>
      <c r="AH430" s="11">
        <f t="shared" si="602"/>
        <v>1436.2757</v>
      </c>
      <c r="AI430" s="12" t="s">
        <v>1134</v>
      </c>
    </row>
    <row r="431" s="9" customFormat="1" ht="16" customHeight="1" spans="1:35">
      <c r="A431" s="40">
        <f t="shared" si="585"/>
        <v>428</v>
      </c>
      <c r="B431" s="41" t="s">
        <v>1336</v>
      </c>
      <c r="C431" s="47" t="s">
        <v>1287</v>
      </c>
      <c r="D431" s="45" t="s">
        <v>1288</v>
      </c>
      <c r="E431" s="82">
        <v>3245.4</v>
      </c>
      <c r="F431" s="82">
        <v>3245.5</v>
      </c>
      <c r="G431" s="82">
        <v>5664.75</v>
      </c>
      <c r="H431" s="82">
        <v>3245.5</v>
      </c>
      <c r="I431" s="59"/>
      <c r="J431" s="59"/>
      <c r="K431" s="52">
        <f t="shared" si="586"/>
        <v>58.4172</v>
      </c>
      <c r="L431" s="53">
        <f t="shared" si="587"/>
        <v>519.28</v>
      </c>
      <c r="M431" s="44">
        <f t="shared" si="588"/>
        <v>453.18</v>
      </c>
      <c r="N431" s="41">
        <f t="shared" si="589"/>
        <v>22.7185</v>
      </c>
      <c r="O431" s="44">
        <f t="shared" si="590"/>
        <v>0</v>
      </c>
      <c r="P431" s="44">
        <f t="shared" si="591"/>
        <v>0</v>
      </c>
      <c r="Q431" s="44">
        <f t="shared" si="592"/>
        <v>1053.5957</v>
      </c>
      <c r="R431" s="41">
        <f t="shared" si="593"/>
        <v>0</v>
      </c>
      <c r="S431" s="41">
        <f t="shared" si="594"/>
        <v>259.64</v>
      </c>
      <c r="T431" s="44">
        <f t="shared" si="595"/>
        <v>113.3</v>
      </c>
      <c r="U431" s="41">
        <f t="shared" si="596"/>
        <v>9.74</v>
      </c>
      <c r="V431" s="44">
        <f t="shared" si="597"/>
        <v>0</v>
      </c>
      <c r="W431" s="44">
        <f t="shared" si="598"/>
        <v>0</v>
      </c>
      <c r="X431" s="41">
        <f t="shared" si="599"/>
        <v>382.68</v>
      </c>
      <c r="Y431" s="41">
        <f t="shared" si="600"/>
        <v>1436.2757</v>
      </c>
      <c r="Z431" s="54"/>
      <c r="AA431" s="12" t="s">
        <v>21</v>
      </c>
      <c r="AB431" s="11">
        <f t="shared" ref="AB431:AH431" si="603">K431+R431</f>
        <v>58.4172</v>
      </c>
      <c r="AC431" s="11">
        <f t="shared" si="603"/>
        <v>778.92</v>
      </c>
      <c r="AD431" s="11">
        <f t="shared" si="603"/>
        <v>566.48</v>
      </c>
      <c r="AE431" s="11">
        <f t="shared" si="603"/>
        <v>32.4585</v>
      </c>
      <c r="AF431" s="11">
        <f t="shared" si="603"/>
        <v>0</v>
      </c>
      <c r="AG431" s="11">
        <f t="shared" si="603"/>
        <v>0</v>
      </c>
      <c r="AH431" s="11">
        <f t="shared" si="603"/>
        <v>1436.2757</v>
      </c>
      <c r="AI431" s="12" t="s">
        <v>1138</v>
      </c>
    </row>
    <row r="432" s="9" customFormat="1" ht="16" customHeight="1" spans="1:35">
      <c r="A432" s="40">
        <f t="shared" si="585"/>
        <v>429</v>
      </c>
      <c r="B432" s="41" t="s">
        <v>1336</v>
      </c>
      <c r="C432" s="47" t="s">
        <v>1291</v>
      </c>
      <c r="D432" s="45" t="s">
        <v>1292</v>
      </c>
      <c r="E432" s="82">
        <v>3245.4</v>
      </c>
      <c r="F432" s="82">
        <v>3245.5</v>
      </c>
      <c r="G432" s="82">
        <v>5664.75</v>
      </c>
      <c r="H432" s="82">
        <v>3245.5</v>
      </c>
      <c r="I432" s="59"/>
      <c r="J432" s="59"/>
      <c r="K432" s="52">
        <f t="shared" si="586"/>
        <v>58.4172</v>
      </c>
      <c r="L432" s="53">
        <f t="shared" si="587"/>
        <v>519.28</v>
      </c>
      <c r="M432" s="44">
        <f t="shared" si="588"/>
        <v>453.18</v>
      </c>
      <c r="N432" s="41">
        <f t="shared" si="589"/>
        <v>22.7185</v>
      </c>
      <c r="O432" s="44">
        <f t="shared" si="590"/>
        <v>0</v>
      </c>
      <c r="P432" s="44">
        <f t="shared" si="591"/>
        <v>0</v>
      </c>
      <c r="Q432" s="44">
        <f t="shared" si="592"/>
        <v>1053.5957</v>
      </c>
      <c r="R432" s="41">
        <f t="shared" si="593"/>
        <v>0</v>
      </c>
      <c r="S432" s="41">
        <f t="shared" si="594"/>
        <v>259.64</v>
      </c>
      <c r="T432" s="44">
        <f t="shared" si="595"/>
        <v>113.3</v>
      </c>
      <c r="U432" s="41">
        <f t="shared" si="596"/>
        <v>9.74</v>
      </c>
      <c r="V432" s="44">
        <f t="shared" si="597"/>
        <v>0</v>
      </c>
      <c r="W432" s="44">
        <f t="shared" si="598"/>
        <v>0</v>
      </c>
      <c r="X432" s="41">
        <f t="shared" si="599"/>
        <v>382.68</v>
      </c>
      <c r="Y432" s="41">
        <f t="shared" si="600"/>
        <v>1436.2757</v>
      </c>
      <c r="Z432" s="54"/>
      <c r="AA432" s="12" t="s">
        <v>21</v>
      </c>
      <c r="AB432" s="11">
        <f t="shared" ref="AB432:AH432" si="604">K432+R432</f>
        <v>58.4172</v>
      </c>
      <c r="AC432" s="11">
        <f t="shared" si="604"/>
        <v>778.92</v>
      </c>
      <c r="AD432" s="11">
        <f t="shared" si="604"/>
        <v>566.48</v>
      </c>
      <c r="AE432" s="11">
        <f t="shared" si="604"/>
        <v>32.4585</v>
      </c>
      <c r="AF432" s="11">
        <f t="shared" si="604"/>
        <v>0</v>
      </c>
      <c r="AG432" s="11">
        <f t="shared" si="604"/>
        <v>0</v>
      </c>
      <c r="AH432" s="11">
        <f t="shared" si="604"/>
        <v>1436.2757</v>
      </c>
      <c r="AI432" s="12" t="s">
        <v>1138</v>
      </c>
    </row>
    <row r="433" s="9" customFormat="1" ht="16" customHeight="1" spans="1:35">
      <c r="A433" s="40">
        <f t="shared" si="585"/>
        <v>430</v>
      </c>
      <c r="B433" s="41" t="s">
        <v>1336</v>
      </c>
      <c r="C433" s="64" t="s">
        <v>1293</v>
      </c>
      <c r="D433" s="367" t="s">
        <v>1294</v>
      </c>
      <c r="E433" s="82">
        <v>3245.4</v>
      </c>
      <c r="F433" s="82">
        <v>3245.5</v>
      </c>
      <c r="G433" s="82">
        <v>5664.75</v>
      </c>
      <c r="H433" s="82">
        <v>3245.5</v>
      </c>
      <c r="I433" s="59"/>
      <c r="J433" s="59"/>
      <c r="K433" s="52">
        <f t="shared" si="586"/>
        <v>58.4172</v>
      </c>
      <c r="L433" s="53">
        <f t="shared" si="587"/>
        <v>519.28</v>
      </c>
      <c r="M433" s="44">
        <f t="shared" si="588"/>
        <v>453.18</v>
      </c>
      <c r="N433" s="41">
        <f t="shared" si="589"/>
        <v>22.7185</v>
      </c>
      <c r="O433" s="44">
        <f t="shared" si="590"/>
        <v>0</v>
      </c>
      <c r="P433" s="44">
        <f t="shared" si="591"/>
        <v>0</v>
      </c>
      <c r="Q433" s="44">
        <f t="shared" si="592"/>
        <v>1053.5957</v>
      </c>
      <c r="R433" s="41">
        <f t="shared" si="593"/>
        <v>0</v>
      </c>
      <c r="S433" s="41">
        <f t="shared" si="594"/>
        <v>259.64</v>
      </c>
      <c r="T433" s="44">
        <f t="shared" si="595"/>
        <v>113.3</v>
      </c>
      <c r="U433" s="41">
        <f t="shared" si="596"/>
        <v>9.74</v>
      </c>
      <c r="V433" s="44">
        <f t="shared" si="597"/>
        <v>0</v>
      </c>
      <c r="W433" s="44">
        <f t="shared" si="598"/>
        <v>0</v>
      </c>
      <c r="X433" s="41">
        <f t="shared" si="599"/>
        <v>382.68</v>
      </c>
      <c r="Y433" s="41">
        <f t="shared" si="600"/>
        <v>1436.2757</v>
      </c>
      <c r="Z433" s="54"/>
      <c r="AA433" s="12" t="s">
        <v>21</v>
      </c>
      <c r="AB433" s="11">
        <f t="shared" ref="AB433:AH433" si="605">K433+R433</f>
        <v>58.4172</v>
      </c>
      <c r="AC433" s="11">
        <f t="shared" si="605"/>
        <v>778.92</v>
      </c>
      <c r="AD433" s="11">
        <f t="shared" si="605"/>
        <v>566.48</v>
      </c>
      <c r="AE433" s="11">
        <f t="shared" si="605"/>
        <v>32.4585</v>
      </c>
      <c r="AF433" s="11">
        <f t="shared" si="605"/>
        <v>0</v>
      </c>
      <c r="AG433" s="11">
        <f t="shared" si="605"/>
        <v>0</v>
      </c>
      <c r="AH433" s="11">
        <f t="shared" si="605"/>
        <v>1436.2757</v>
      </c>
      <c r="AI433" s="12" t="s">
        <v>1138</v>
      </c>
    </row>
    <row r="434" s="9" customFormat="1" ht="16" customHeight="1" spans="1:35">
      <c r="A434" s="40">
        <f t="shared" si="585"/>
        <v>431</v>
      </c>
      <c r="B434" s="41" t="s">
        <v>285</v>
      </c>
      <c r="C434" s="47" t="s">
        <v>1295</v>
      </c>
      <c r="D434" s="45" t="s">
        <v>1296</v>
      </c>
      <c r="E434" s="82">
        <v>3820</v>
      </c>
      <c r="F434" s="82">
        <v>3820</v>
      </c>
      <c r="G434" s="82">
        <v>5664.75</v>
      </c>
      <c r="H434" s="82">
        <v>3820</v>
      </c>
      <c r="I434" s="59"/>
      <c r="J434" s="59"/>
      <c r="K434" s="52">
        <f t="shared" si="586"/>
        <v>68.76</v>
      </c>
      <c r="L434" s="53">
        <f t="shared" si="587"/>
        <v>611.2</v>
      </c>
      <c r="M434" s="44">
        <f t="shared" si="588"/>
        <v>453.18</v>
      </c>
      <c r="N434" s="41">
        <f t="shared" si="589"/>
        <v>26.74</v>
      </c>
      <c r="O434" s="44">
        <f t="shared" si="590"/>
        <v>0</v>
      </c>
      <c r="P434" s="44">
        <f t="shared" si="591"/>
        <v>0</v>
      </c>
      <c r="Q434" s="44">
        <f t="shared" si="592"/>
        <v>1159.88</v>
      </c>
      <c r="R434" s="41">
        <f t="shared" si="593"/>
        <v>0</v>
      </c>
      <c r="S434" s="41">
        <f t="shared" si="594"/>
        <v>305.6</v>
      </c>
      <c r="T434" s="44">
        <f t="shared" si="595"/>
        <v>113.3</v>
      </c>
      <c r="U434" s="41">
        <f t="shared" si="596"/>
        <v>11.46</v>
      </c>
      <c r="V434" s="44">
        <f t="shared" si="597"/>
        <v>0</v>
      </c>
      <c r="W434" s="44">
        <f t="shared" si="598"/>
        <v>0</v>
      </c>
      <c r="X434" s="41">
        <f t="shared" si="599"/>
        <v>430.36</v>
      </c>
      <c r="Y434" s="41">
        <f t="shared" si="600"/>
        <v>1590.24</v>
      </c>
      <c r="Z434" s="54"/>
      <c r="AA434" s="12" t="s">
        <v>30</v>
      </c>
      <c r="AB434" s="11">
        <f t="shared" ref="AB434:AH434" si="606">K434+R434</f>
        <v>68.76</v>
      </c>
      <c r="AC434" s="11">
        <f t="shared" si="606"/>
        <v>916.8</v>
      </c>
      <c r="AD434" s="11">
        <f t="shared" si="606"/>
        <v>566.48</v>
      </c>
      <c r="AE434" s="11">
        <f t="shared" si="606"/>
        <v>38.2</v>
      </c>
      <c r="AF434" s="11">
        <f t="shared" si="606"/>
        <v>0</v>
      </c>
      <c r="AG434" s="11">
        <f t="shared" si="606"/>
        <v>0</v>
      </c>
      <c r="AH434" s="11">
        <f t="shared" si="606"/>
        <v>1590.24</v>
      </c>
      <c r="AI434" s="12" t="s">
        <v>1139</v>
      </c>
    </row>
    <row r="435" s="9" customFormat="1" ht="16" customHeight="1" spans="1:35">
      <c r="A435" s="40">
        <f t="shared" si="585"/>
        <v>432</v>
      </c>
      <c r="B435" s="41" t="s">
        <v>98</v>
      </c>
      <c r="C435" s="47" t="s">
        <v>1297</v>
      </c>
      <c r="D435" s="342" t="s">
        <v>1298</v>
      </c>
      <c r="E435" s="82">
        <v>3820</v>
      </c>
      <c r="F435" s="82">
        <v>3820</v>
      </c>
      <c r="G435" s="82">
        <v>5664.75</v>
      </c>
      <c r="H435" s="82">
        <v>3820</v>
      </c>
      <c r="I435" s="59"/>
      <c r="J435" s="59"/>
      <c r="K435" s="52">
        <f t="shared" si="586"/>
        <v>68.76</v>
      </c>
      <c r="L435" s="53">
        <f t="shared" si="587"/>
        <v>611.2</v>
      </c>
      <c r="M435" s="44">
        <f t="shared" si="588"/>
        <v>453.18</v>
      </c>
      <c r="N435" s="41">
        <f t="shared" si="589"/>
        <v>26.74</v>
      </c>
      <c r="O435" s="44">
        <f t="shared" si="590"/>
        <v>0</v>
      </c>
      <c r="P435" s="44">
        <f t="shared" si="591"/>
        <v>0</v>
      </c>
      <c r="Q435" s="44">
        <f t="shared" si="592"/>
        <v>1159.88</v>
      </c>
      <c r="R435" s="41">
        <f t="shared" si="593"/>
        <v>0</v>
      </c>
      <c r="S435" s="41">
        <f t="shared" si="594"/>
        <v>305.6</v>
      </c>
      <c r="T435" s="44">
        <f t="shared" si="595"/>
        <v>113.3</v>
      </c>
      <c r="U435" s="41">
        <f t="shared" si="596"/>
        <v>11.46</v>
      </c>
      <c r="V435" s="44">
        <f t="shared" si="597"/>
        <v>0</v>
      </c>
      <c r="W435" s="44">
        <f t="shared" si="598"/>
        <v>0</v>
      </c>
      <c r="X435" s="41">
        <f t="shared" si="599"/>
        <v>430.36</v>
      </c>
      <c r="Y435" s="41">
        <f t="shared" si="600"/>
        <v>1590.24</v>
      </c>
      <c r="Z435" s="54"/>
      <c r="AA435" s="12" t="s">
        <v>26</v>
      </c>
      <c r="AB435" s="11">
        <f t="shared" ref="AB435:AH435" si="607">K435+R435</f>
        <v>68.76</v>
      </c>
      <c r="AC435" s="11">
        <f t="shared" si="607"/>
        <v>916.8</v>
      </c>
      <c r="AD435" s="11">
        <f t="shared" si="607"/>
        <v>566.48</v>
      </c>
      <c r="AE435" s="11">
        <f t="shared" si="607"/>
        <v>38.2</v>
      </c>
      <c r="AF435" s="11">
        <f t="shared" si="607"/>
        <v>0</v>
      </c>
      <c r="AG435" s="11">
        <f t="shared" si="607"/>
        <v>0</v>
      </c>
      <c r="AH435" s="11">
        <f t="shared" si="607"/>
        <v>1590.24</v>
      </c>
      <c r="AI435" s="12" t="s">
        <v>1135</v>
      </c>
    </row>
    <row r="436" s="9" customFormat="1" ht="16" customHeight="1" spans="1:35">
      <c r="A436" s="40">
        <f t="shared" si="585"/>
        <v>433</v>
      </c>
      <c r="B436" s="41" t="s">
        <v>1299</v>
      </c>
      <c r="C436" s="47" t="s">
        <v>1302</v>
      </c>
      <c r="D436" s="342" t="s">
        <v>1303</v>
      </c>
      <c r="E436" s="82">
        <v>3245.4</v>
      </c>
      <c r="F436" s="82">
        <v>3245.5</v>
      </c>
      <c r="G436" s="82">
        <v>5664.75</v>
      </c>
      <c r="H436" s="82">
        <v>3245.5</v>
      </c>
      <c r="I436" s="59"/>
      <c r="J436" s="59"/>
      <c r="K436" s="52">
        <f t="shared" si="586"/>
        <v>58.4172</v>
      </c>
      <c r="L436" s="53">
        <f t="shared" si="587"/>
        <v>519.28</v>
      </c>
      <c r="M436" s="44">
        <f t="shared" si="588"/>
        <v>453.18</v>
      </c>
      <c r="N436" s="41">
        <f t="shared" si="589"/>
        <v>22.7185</v>
      </c>
      <c r="O436" s="44">
        <f t="shared" si="590"/>
        <v>0</v>
      </c>
      <c r="P436" s="44">
        <f t="shared" si="591"/>
        <v>0</v>
      </c>
      <c r="Q436" s="44">
        <f t="shared" si="592"/>
        <v>1053.5957</v>
      </c>
      <c r="R436" s="41">
        <f t="shared" si="593"/>
        <v>0</v>
      </c>
      <c r="S436" s="41">
        <f t="shared" si="594"/>
        <v>259.64</v>
      </c>
      <c r="T436" s="44">
        <f t="shared" si="595"/>
        <v>113.3</v>
      </c>
      <c r="U436" s="41">
        <f t="shared" si="596"/>
        <v>9.74</v>
      </c>
      <c r="V436" s="44">
        <f t="shared" si="597"/>
        <v>0</v>
      </c>
      <c r="W436" s="44">
        <f t="shared" si="598"/>
        <v>0</v>
      </c>
      <c r="X436" s="41">
        <f t="shared" si="599"/>
        <v>382.68</v>
      </c>
      <c r="Y436" s="41">
        <f t="shared" si="600"/>
        <v>1436.2757</v>
      </c>
      <c r="Z436" s="54"/>
      <c r="AA436" s="12" t="s">
        <v>22</v>
      </c>
      <c r="AB436" s="11">
        <f t="shared" ref="AB436:AH436" si="608">K436+R436</f>
        <v>58.4172</v>
      </c>
      <c r="AC436" s="11">
        <f t="shared" si="608"/>
        <v>778.92</v>
      </c>
      <c r="AD436" s="11">
        <f t="shared" si="608"/>
        <v>566.48</v>
      </c>
      <c r="AE436" s="11">
        <f t="shared" si="608"/>
        <v>32.4585</v>
      </c>
      <c r="AF436" s="11">
        <f t="shared" si="608"/>
        <v>0</v>
      </c>
      <c r="AG436" s="11">
        <f t="shared" si="608"/>
        <v>0</v>
      </c>
      <c r="AH436" s="11">
        <f t="shared" si="608"/>
        <v>1436.2757</v>
      </c>
      <c r="AI436" s="12" t="s">
        <v>1138</v>
      </c>
    </row>
    <row r="437" s="9" customFormat="1" ht="16" customHeight="1" spans="1:35">
      <c r="A437" s="40">
        <f t="shared" si="585"/>
        <v>434</v>
      </c>
      <c r="B437" s="41" t="s">
        <v>1306</v>
      </c>
      <c r="C437" s="47" t="s">
        <v>1307</v>
      </c>
      <c r="D437" s="45" t="s">
        <v>1308</v>
      </c>
      <c r="E437" s="82">
        <v>3245.4</v>
      </c>
      <c r="F437" s="82">
        <v>3245.5</v>
      </c>
      <c r="G437" s="82">
        <v>5664.75</v>
      </c>
      <c r="H437" s="82">
        <v>3245.5</v>
      </c>
      <c r="I437" s="59"/>
      <c r="J437" s="59"/>
      <c r="K437" s="52">
        <f t="shared" si="586"/>
        <v>58.4172</v>
      </c>
      <c r="L437" s="53">
        <f t="shared" si="587"/>
        <v>519.28</v>
      </c>
      <c r="M437" s="44">
        <f t="shared" si="588"/>
        <v>453.18</v>
      </c>
      <c r="N437" s="41">
        <f t="shared" si="589"/>
        <v>22.7185</v>
      </c>
      <c r="O437" s="44">
        <f t="shared" si="590"/>
        <v>0</v>
      </c>
      <c r="P437" s="44">
        <f t="shared" si="591"/>
        <v>0</v>
      </c>
      <c r="Q437" s="44">
        <f t="shared" si="592"/>
        <v>1053.5957</v>
      </c>
      <c r="R437" s="41">
        <f t="shared" si="593"/>
        <v>0</v>
      </c>
      <c r="S437" s="41">
        <f t="shared" si="594"/>
        <v>259.64</v>
      </c>
      <c r="T437" s="44">
        <f t="shared" si="595"/>
        <v>113.3</v>
      </c>
      <c r="U437" s="41">
        <f t="shared" si="596"/>
        <v>9.74</v>
      </c>
      <c r="V437" s="44">
        <f t="shared" si="597"/>
        <v>0</v>
      </c>
      <c r="W437" s="44">
        <f t="shared" si="598"/>
        <v>0</v>
      </c>
      <c r="X437" s="41">
        <f t="shared" si="599"/>
        <v>382.68</v>
      </c>
      <c r="Y437" s="41">
        <f t="shared" si="600"/>
        <v>1436.2757</v>
      </c>
      <c r="Z437" s="54"/>
      <c r="AA437" s="12" t="s">
        <v>24</v>
      </c>
      <c r="AB437" s="11">
        <f t="shared" ref="AB437:AH437" si="609">K437+R437</f>
        <v>58.4172</v>
      </c>
      <c r="AC437" s="11">
        <f t="shared" si="609"/>
        <v>778.92</v>
      </c>
      <c r="AD437" s="11">
        <f t="shared" si="609"/>
        <v>566.48</v>
      </c>
      <c r="AE437" s="11">
        <f t="shared" si="609"/>
        <v>32.4585</v>
      </c>
      <c r="AF437" s="11">
        <f t="shared" si="609"/>
        <v>0</v>
      </c>
      <c r="AG437" s="11">
        <f t="shared" si="609"/>
        <v>0</v>
      </c>
      <c r="AH437" s="11">
        <f t="shared" si="609"/>
        <v>1436.2757</v>
      </c>
      <c r="AI437" s="12" t="s">
        <v>1138</v>
      </c>
    </row>
    <row r="438" s="9" customFormat="1" ht="16" customHeight="1" spans="1:35">
      <c r="A438" s="40">
        <f t="shared" ref="A438:A444" si="610">ROW()-3</f>
        <v>435</v>
      </c>
      <c r="B438" s="41" t="s">
        <v>1306</v>
      </c>
      <c r="C438" s="47" t="s">
        <v>1311</v>
      </c>
      <c r="D438" s="342" t="s">
        <v>1312</v>
      </c>
      <c r="E438" s="82">
        <v>3245.4</v>
      </c>
      <c r="F438" s="82">
        <v>3245.5</v>
      </c>
      <c r="G438" s="82">
        <v>5664.75</v>
      </c>
      <c r="H438" s="82">
        <v>3245.5</v>
      </c>
      <c r="I438" s="59"/>
      <c r="J438" s="59"/>
      <c r="K438" s="52">
        <f t="shared" ref="K438:K444" si="611">E438*0.018</f>
        <v>58.4172</v>
      </c>
      <c r="L438" s="53">
        <f t="shared" ref="L438:L444" si="612">F438*0.16</f>
        <v>519.28</v>
      </c>
      <c r="M438" s="44">
        <f t="shared" ref="M438:M444" si="613">ROUND(G438*0.08,2)</f>
        <v>453.18</v>
      </c>
      <c r="N438" s="41">
        <f t="shared" ref="N438:N444" si="614">H438*0.007</f>
        <v>22.7185</v>
      </c>
      <c r="O438" s="44">
        <f t="shared" ref="O438:O444" si="615">I438*5%</f>
        <v>0</v>
      </c>
      <c r="P438" s="44">
        <f t="shared" ref="P438:P444" si="616">J438*50%</f>
        <v>0</v>
      </c>
      <c r="Q438" s="44">
        <f t="shared" ref="Q438:Q444" si="617">SUM(K438:P438)</f>
        <v>1053.5957</v>
      </c>
      <c r="R438" s="41">
        <f t="shared" ref="R438:R444" si="618">E438*0</f>
        <v>0</v>
      </c>
      <c r="S438" s="41">
        <f t="shared" ref="S438:S444" si="619">ROUND(F438*0.08,2)</f>
        <v>259.64</v>
      </c>
      <c r="T438" s="44">
        <f t="shared" ref="T438:T444" si="620">ROUND(G438*0.02,2)</f>
        <v>113.3</v>
      </c>
      <c r="U438" s="41">
        <f t="shared" ref="U438:U444" si="621">ROUND(H438*0.003,2)</f>
        <v>9.74</v>
      </c>
      <c r="V438" s="44">
        <f t="shared" ref="V438:V444" si="622">I438*5%</f>
        <v>0</v>
      </c>
      <c r="W438" s="44">
        <f t="shared" ref="W438:W444" si="623">J438*50%</f>
        <v>0</v>
      </c>
      <c r="X438" s="41">
        <f t="shared" ref="X438:X444" si="624">SUM(R438:W438)</f>
        <v>382.68</v>
      </c>
      <c r="Y438" s="41">
        <f t="shared" ref="Y438:Y444" si="625">Q438+X438</f>
        <v>1436.2757</v>
      </c>
      <c r="Z438" s="54"/>
      <c r="AA438" s="12" t="s">
        <v>24</v>
      </c>
      <c r="AB438" s="11">
        <f t="shared" ref="AB438:AH438" si="626">K438+R438</f>
        <v>58.4172</v>
      </c>
      <c r="AC438" s="11">
        <f t="shared" si="626"/>
        <v>778.92</v>
      </c>
      <c r="AD438" s="11">
        <f t="shared" si="626"/>
        <v>566.48</v>
      </c>
      <c r="AE438" s="11">
        <f t="shared" si="626"/>
        <v>32.4585</v>
      </c>
      <c r="AF438" s="11">
        <f t="shared" si="626"/>
        <v>0</v>
      </c>
      <c r="AG438" s="11">
        <f t="shared" si="626"/>
        <v>0</v>
      </c>
      <c r="AH438" s="11">
        <f t="shared" si="626"/>
        <v>1436.2757</v>
      </c>
      <c r="AI438" s="12" t="s">
        <v>1138</v>
      </c>
    </row>
    <row r="439" s="9" customFormat="1" ht="16" customHeight="1" spans="1:35">
      <c r="A439" s="40">
        <f t="shared" si="610"/>
        <v>436</v>
      </c>
      <c r="B439" s="41" t="s">
        <v>1306</v>
      </c>
      <c r="C439" s="47" t="s">
        <v>1313</v>
      </c>
      <c r="D439" s="342" t="s">
        <v>1314</v>
      </c>
      <c r="E439" s="82">
        <v>3245.4</v>
      </c>
      <c r="F439" s="93"/>
      <c r="G439" s="82">
        <v>5664.75</v>
      </c>
      <c r="H439" s="82">
        <v>3245.5</v>
      </c>
      <c r="I439" s="59"/>
      <c r="J439" s="59"/>
      <c r="K439" s="52">
        <f t="shared" si="611"/>
        <v>58.4172</v>
      </c>
      <c r="L439" s="53">
        <f t="shared" si="612"/>
        <v>0</v>
      </c>
      <c r="M439" s="44">
        <f t="shared" si="613"/>
        <v>453.18</v>
      </c>
      <c r="N439" s="41">
        <f t="shared" si="614"/>
        <v>22.7185</v>
      </c>
      <c r="O439" s="44">
        <f t="shared" si="615"/>
        <v>0</v>
      </c>
      <c r="P439" s="44">
        <f t="shared" si="616"/>
        <v>0</v>
      </c>
      <c r="Q439" s="44">
        <f t="shared" si="617"/>
        <v>534.3157</v>
      </c>
      <c r="R439" s="41">
        <f t="shared" si="618"/>
        <v>0</v>
      </c>
      <c r="S439" s="41">
        <f t="shared" si="619"/>
        <v>0</v>
      </c>
      <c r="T439" s="44">
        <f t="shared" si="620"/>
        <v>113.3</v>
      </c>
      <c r="U439" s="41">
        <f t="shared" si="621"/>
        <v>9.74</v>
      </c>
      <c r="V439" s="44">
        <f t="shared" si="622"/>
        <v>0</v>
      </c>
      <c r="W439" s="44">
        <f t="shared" si="623"/>
        <v>0</v>
      </c>
      <c r="X439" s="41">
        <f t="shared" si="624"/>
        <v>123.04</v>
      </c>
      <c r="Y439" s="41">
        <f t="shared" si="625"/>
        <v>657.3557</v>
      </c>
      <c r="Z439" s="54"/>
      <c r="AA439" s="12" t="s">
        <v>24</v>
      </c>
      <c r="AB439" s="11">
        <f t="shared" ref="AB439:AH439" si="627">K439+R439</f>
        <v>58.4172</v>
      </c>
      <c r="AC439" s="11">
        <f t="shared" si="627"/>
        <v>0</v>
      </c>
      <c r="AD439" s="11">
        <f t="shared" si="627"/>
        <v>566.48</v>
      </c>
      <c r="AE439" s="11">
        <f t="shared" si="627"/>
        <v>32.4585</v>
      </c>
      <c r="AF439" s="11">
        <f t="shared" si="627"/>
        <v>0</v>
      </c>
      <c r="AG439" s="11">
        <f t="shared" si="627"/>
        <v>0</v>
      </c>
      <c r="AH439" s="11">
        <f t="shared" si="627"/>
        <v>657.3557</v>
      </c>
      <c r="AI439" s="12" t="s">
        <v>1138</v>
      </c>
    </row>
    <row r="440" s="9" customFormat="1" ht="16" customHeight="1" spans="1:35">
      <c r="A440" s="40">
        <f t="shared" si="610"/>
        <v>437</v>
      </c>
      <c r="B440" s="41" t="s">
        <v>1306</v>
      </c>
      <c r="C440" s="47" t="s">
        <v>1315</v>
      </c>
      <c r="D440" s="342" t="s">
        <v>1316</v>
      </c>
      <c r="E440" s="82">
        <v>3245.4</v>
      </c>
      <c r="F440" s="93"/>
      <c r="G440" s="82">
        <v>5664.75</v>
      </c>
      <c r="H440" s="82">
        <v>3245.5</v>
      </c>
      <c r="I440" s="59"/>
      <c r="J440" s="59"/>
      <c r="K440" s="52">
        <f t="shared" si="611"/>
        <v>58.4172</v>
      </c>
      <c r="L440" s="53">
        <f t="shared" si="612"/>
        <v>0</v>
      </c>
      <c r="M440" s="44">
        <f t="shared" si="613"/>
        <v>453.18</v>
      </c>
      <c r="N440" s="41">
        <f t="shared" si="614"/>
        <v>22.7185</v>
      </c>
      <c r="O440" s="44">
        <f t="shared" si="615"/>
        <v>0</v>
      </c>
      <c r="P440" s="44">
        <f t="shared" si="616"/>
        <v>0</v>
      </c>
      <c r="Q440" s="44">
        <f t="shared" si="617"/>
        <v>534.3157</v>
      </c>
      <c r="R440" s="41">
        <f t="shared" si="618"/>
        <v>0</v>
      </c>
      <c r="S440" s="41">
        <f t="shared" si="619"/>
        <v>0</v>
      </c>
      <c r="T440" s="44">
        <f t="shared" si="620"/>
        <v>113.3</v>
      </c>
      <c r="U440" s="41">
        <f t="shared" si="621"/>
        <v>9.74</v>
      </c>
      <c r="V440" s="44">
        <f t="shared" si="622"/>
        <v>0</v>
      </c>
      <c r="W440" s="44">
        <f t="shared" si="623"/>
        <v>0</v>
      </c>
      <c r="X440" s="41">
        <f t="shared" si="624"/>
        <v>123.04</v>
      </c>
      <c r="Y440" s="41">
        <f t="shared" si="625"/>
        <v>657.3557</v>
      </c>
      <c r="Z440" s="54"/>
      <c r="AA440" s="12" t="s">
        <v>24</v>
      </c>
      <c r="AB440" s="11">
        <f t="shared" ref="AB440:AH440" si="628">K440+R440</f>
        <v>58.4172</v>
      </c>
      <c r="AC440" s="11">
        <f t="shared" si="628"/>
        <v>0</v>
      </c>
      <c r="AD440" s="11">
        <f t="shared" si="628"/>
        <v>566.48</v>
      </c>
      <c r="AE440" s="11">
        <f t="shared" si="628"/>
        <v>32.4585</v>
      </c>
      <c r="AF440" s="11">
        <f t="shared" si="628"/>
        <v>0</v>
      </c>
      <c r="AG440" s="11">
        <f t="shared" si="628"/>
        <v>0</v>
      </c>
      <c r="AH440" s="11">
        <f t="shared" si="628"/>
        <v>657.3557</v>
      </c>
      <c r="AI440" s="12" t="s">
        <v>1138</v>
      </c>
    </row>
    <row r="441" s="9" customFormat="1" ht="16" customHeight="1" spans="1:35">
      <c r="A441" s="40">
        <f t="shared" si="610"/>
        <v>438</v>
      </c>
      <c r="B441" s="41" t="s">
        <v>1306</v>
      </c>
      <c r="C441" s="47" t="s">
        <v>1317</v>
      </c>
      <c r="D441" s="342" t="s">
        <v>1318</v>
      </c>
      <c r="E441" s="82">
        <v>3245.4</v>
      </c>
      <c r="F441" s="82">
        <v>3245.5</v>
      </c>
      <c r="G441" s="82">
        <v>5664.75</v>
      </c>
      <c r="H441" s="82">
        <v>3245.5</v>
      </c>
      <c r="I441" s="59"/>
      <c r="J441" s="59"/>
      <c r="K441" s="52">
        <f t="shared" si="611"/>
        <v>58.4172</v>
      </c>
      <c r="L441" s="53">
        <f t="shared" si="612"/>
        <v>519.28</v>
      </c>
      <c r="M441" s="44">
        <f t="shared" si="613"/>
        <v>453.18</v>
      </c>
      <c r="N441" s="41">
        <f t="shared" si="614"/>
        <v>22.7185</v>
      </c>
      <c r="O441" s="44">
        <f t="shared" si="615"/>
        <v>0</v>
      </c>
      <c r="P441" s="44">
        <f t="shared" si="616"/>
        <v>0</v>
      </c>
      <c r="Q441" s="44">
        <f t="shared" si="617"/>
        <v>1053.5957</v>
      </c>
      <c r="R441" s="41">
        <f t="shared" si="618"/>
        <v>0</v>
      </c>
      <c r="S441" s="41">
        <f t="shared" si="619"/>
        <v>259.64</v>
      </c>
      <c r="T441" s="44">
        <f t="shared" si="620"/>
        <v>113.3</v>
      </c>
      <c r="U441" s="41">
        <f t="shared" si="621"/>
        <v>9.74</v>
      </c>
      <c r="V441" s="44">
        <f t="shared" si="622"/>
        <v>0</v>
      </c>
      <c r="W441" s="44">
        <f t="shared" si="623"/>
        <v>0</v>
      </c>
      <c r="X441" s="41">
        <f t="shared" si="624"/>
        <v>382.68</v>
      </c>
      <c r="Y441" s="41">
        <f t="shared" si="625"/>
        <v>1436.2757</v>
      </c>
      <c r="Z441" s="54"/>
      <c r="AA441" s="12" t="s">
        <v>24</v>
      </c>
      <c r="AB441" s="11">
        <f t="shared" ref="AB441:AH441" si="629">K441+R441</f>
        <v>58.4172</v>
      </c>
      <c r="AC441" s="11">
        <f t="shared" si="629"/>
        <v>778.92</v>
      </c>
      <c r="AD441" s="11">
        <f t="shared" si="629"/>
        <v>566.48</v>
      </c>
      <c r="AE441" s="11">
        <f t="shared" si="629"/>
        <v>32.4585</v>
      </c>
      <c r="AF441" s="11">
        <f t="shared" si="629"/>
        <v>0</v>
      </c>
      <c r="AG441" s="11">
        <f t="shared" si="629"/>
        <v>0</v>
      </c>
      <c r="AH441" s="11">
        <f t="shared" si="629"/>
        <v>1436.2757</v>
      </c>
      <c r="AI441" s="12" t="s">
        <v>1138</v>
      </c>
    </row>
    <row r="442" s="9" customFormat="1" ht="16" customHeight="1" spans="1:35">
      <c r="A442" s="40">
        <f t="shared" si="610"/>
        <v>439</v>
      </c>
      <c r="B442" s="41" t="s">
        <v>1306</v>
      </c>
      <c r="C442" s="47" t="s">
        <v>1319</v>
      </c>
      <c r="D442" s="342" t="s">
        <v>1320</v>
      </c>
      <c r="E442" s="82">
        <v>3245.4</v>
      </c>
      <c r="F442" s="82">
        <v>3245.5</v>
      </c>
      <c r="G442" s="82">
        <v>5664.75</v>
      </c>
      <c r="H442" s="82">
        <v>3245.5</v>
      </c>
      <c r="I442" s="59"/>
      <c r="J442" s="59"/>
      <c r="K442" s="52">
        <f t="shared" si="611"/>
        <v>58.4172</v>
      </c>
      <c r="L442" s="53">
        <f t="shared" si="612"/>
        <v>519.28</v>
      </c>
      <c r="M442" s="44">
        <f t="shared" si="613"/>
        <v>453.18</v>
      </c>
      <c r="N442" s="41">
        <f t="shared" si="614"/>
        <v>22.7185</v>
      </c>
      <c r="O442" s="44">
        <f t="shared" si="615"/>
        <v>0</v>
      </c>
      <c r="P442" s="44">
        <f t="shared" si="616"/>
        <v>0</v>
      </c>
      <c r="Q442" s="44">
        <f t="shared" si="617"/>
        <v>1053.5957</v>
      </c>
      <c r="R442" s="41">
        <f t="shared" si="618"/>
        <v>0</v>
      </c>
      <c r="S442" s="41">
        <f t="shared" si="619"/>
        <v>259.64</v>
      </c>
      <c r="T442" s="44">
        <f t="shared" si="620"/>
        <v>113.3</v>
      </c>
      <c r="U442" s="41">
        <f t="shared" si="621"/>
        <v>9.74</v>
      </c>
      <c r="V442" s="44">
        <f t="shared" si="622"/>
        <v>0</v>
      </c>
      <c r="W442" s="44">
        <f t="shared" si="623"/>
        <v>0</v>
      </c>
      <c r="X442" s="41">
        <f t="shared" si="624"/>
        <v>382.68</v>
      </c>
      <c r="Y442" s="41">
        <f t="shared" si="625"/>
        <v>1436.2757</v>
      </c>
      <c r="Z442" s="54"/>
      <c r="AA442" s="12" t="s">
        <v>24</v>
      </c>
      <c r="AB442" s="11">
        <f t="shared" ref="AB442:AH442" si="630">K442+R442</f>
        <v>58.4172</v>
      </c>
      <c r="AC442" s="11">
        <f t="shared" si="630"/>
        <v>778.92</v>
      </c>
      <c r="AD442" s="11">
        <f t="shared" si="630"/>
        <v>566.48</v>
      </c>
      <c r="AE442" s="11">
        <f t="shared" si="630"/>
        <v>32.4585</v>
      </c>
      <c r="AF442" s="11">
        <f t="shared" si="630"/>
        <v>0</v>
      </c>
      <c r="AG442" s="11">
        <f t="shared" si="630"/>
        <v>0</v>
      </c>
      <c r="AH442" s="11">
        <f t="shared" si="630"/>
        <v>1436.2757</v>
      </c>
      <c r="AI442" s="12" t="s">
        <v>1138</v>
      </c>
    </row>
    <row r="443" s="9" customFormat="1" ht="16" customHeight="1" spans="1:35">
      <c r="A443" s="40">
        <f t="shared" si="610"/>
        <v>440</v>
      </c>
      <c r="B443" s="41" t="s">
        <v>1306</v>
      </c>
      <c r="C443" s="64" t="s">
        <v>1321</v>
      </c>
      <c r="D443" s="367" t="s">
        <v>1322</v>
      </c>
      <c r="E443" s="82">
        <v>3245.4</v>
      </c>
      <c r="F443" s="93"/>
      <c r="G443" s="82">
        <v>5664.75</v>
      </c>
      <c r="H443" s="82">
        <v>3245.5</v>
      </c>
      <c r="I443" s="59"/>
      <c r="J443" s="59"/>
      <c r="K443" s="52">
        <f t="shared" si="611"/>
        <v>58.4172</v>
      </c>
      <c r="L443" s="53">
        <f t="shared" si="612"/>
        <v>0</v>
      </c>
      <c r="M443" s="44">
        <f t="shared" si="613"/>
        <v>453.18</v>
      </c>
      <c r="N443" s="41">
        <f t="shared" si="614"/>
        <v>22.7185</v>
      </c>
      <c r="O443" s="44">
        <f t="shared" si="615"/>
        <v>0</v>
      </c>
      <c r="P443" s="44">
        <f t="shared" si="616"/>
        <v>0</v>
      </c>
      <c r="Q443" s="44">
        <f t="shared" si="617"/>
        <v>534.3157</v>
      </c>
      <c r="R443" s="41">
        <f t="shared" si="618"/>
        <v>0</v>
      </c>
      <c r="S443" s="41">
        <f t="shared" si="619"/>
        <v>0</v>
      </c>
      <c r="T443" s="44">
        <f t="shared" si="620"/>
        <v>113.3</v>
      </c>
      <c r="U443" s="41">
        <f t="shared" si="621"/>
        <v>9.74</v>
      </c>
      <c r="V443" s="44">
        <f t="shared" si="622"/>
        <v>0</v>
      </c>
      <c r="W443" s="44">
        <f t="shared" si="623"/>
        <v>0</v>
      </c>
      <c r="X443" s="41">
        <f t="shared" si="624"/>
        <v>123.04</v>
      </c>
      <c r="Y443" s="41">
        <f t="shared" si="625"/>
        <v>657.3557</v>
      </c>
      <c r="Z443" s="54"/>
      <c r="AA443" s="12" t="s">
        <v>24</v>
      </c>
      <c r="AB443" s="11">
        <f t="shared" ref="AB443:AH443" si="631">K443+R443</f>
        <v>58.4172</v>
      </c>
      <c r="AC443" s="11">
        <f t="shared" si="631"/>
        <v>0</v>
      </c>
      <c r="AD443" s="11">
        <f t="shared" si="631"/>
        <v>566.48</v>
      </c>
      <c r="AE443" s="11">
        <f t="shared" si="631"/>
        <v>32.4585</v>
      </c>
      <c r="AF443" s="11">
        <f t="shared" si="631"/>
        <v>0</v>
      </c>
      <c r="AG443" s="11">
        <f t="shared" si="631"/>
        <v>0</v>
      </c>
      <c r="AH443" s="11">
        <f t="shared" si="631"/>
        <v>657.3557</v>
      </c>
      <c r="AI443" s="12" t="s">
        <v>1138</v>
      </c>
    </row>
    <row r="444" s="9" customFormat="1" ht="16" customHeight="1" spans="1:35">
      <c r="A444" s="40">
        <f t="shared" si="610"/>
        <v>441</v>
      </c>
      <c r="B444" s="41" t="s">
        <v>1306</v>
      </c>
      <c r="C444" s="47" t="s">
        <v>1323</v>
      </c>
      <c r="D444" s="342" t="s">
        <v>1324</v>
      </c>
      <c r="E444" s="82">
        <v>3245.4</v>
      </c>
      <c r="F444" s="82">
        <v>3245.5</v>
      </c>
      <c r="G444" s="82">
        <v>5664.75</v>
      </c>
      <c r="H444" s="82">
        <v>3245.5</v>
      </c>
      <c r="I444" s="59"/>
      <c r="J444" s="59"/>
      <c r="K444" s="52">
        <f t="shared" si="611"/>
        <v>58.4172</v>
      </c>
      <c r="L444" s="53">
        <f t="shared" si="612"/>
        <v>519.28</v>
      </c>
      <c r="M444" s="44">
        <f t="shared" si="613"/>
        <v>453.18</v>
      </c>
      <c r="N444" s="41">
        <f t="shared" si="614"/>
        <v>22.7185</v>
      </c>
      <c r="O444" s="44">
        <f t="shared" si="615"/>
        <v>0</v>
      </c>
      <c r="P444" s="44">
        <f t="shared" si="616"/>
        <v>0</v>
      </c>
      <c r="Q444" s="44">
        <f t="shared" si="617"/>
        <v>1053.5957</v>
      </c>
      <c r="R444" s="41">
        <f t="shared" si="618"/>
        <v>0</v>
      </c>
      <c r="S444" s="41">
        <f t="shared" si="619"/>
        <v>259.64</v>
      </c>
      <c r="T444" s="44">
        <f t="shared" si="620"/>
        <v>113.3</v>
      </c>
      <c r="U444" s="41">
        <f t="shared" si="621"/>
        <v>9.74</v>
      </c>
      <c r="V444" s="44">
        <f t="shared" si="622"/>
        <v>0</v>
      </c>
      <c r="W444" s="44">
        <f t="shared" si="623"/>
        <v>0</v>
      </c>
      <c r="X444" s="41">
        <f t="shared" si="624"/>
        <v>382.68</v>
      </c>
      <c r="Y444" s="41">
        <f t="shared" si="625"/>
        <v>1436.2757</v>
      </c>
      <c r="Z444" s="54"/>
      <c r="AA444" s="12" t="s">
        <v>24</v>
      </c>
      <c r="AB444" s="11">
        <f t="shared" ref="AB444:AH444" si="632">K444+R444</f>
        <v>58.4172</v>
      </c>
      <c r="AC444" s="11">
        <f t="shared" si="632"/>
        <v>778.92</v>
      </c>
      <c r="AD444" s="11">
        <f t="shared" si="632"/>
        <v>566.48</v>
      </c>
      <c r="AE444" s="11">
        <f t="shared" si="632"/>
        <v>32.4585</v>
      </c>
      <c r="AF444" s="11">
        <f t="shared" si="632"/>
        <v>0</v>
      </c>
      <c r="AG444" s="11">
        <f t="shared" si="632"/>
        <v>0</v>
      </c>
      <c r="AH444" s="11">
        <f t="shared" si="632"/>
        <v>1436.2757</v>
      </c>
      <c r="AI444" s="12" t="s">
        <v>1138</v>
      </c>
    </row>
    <row r="445" s="9" customFormat="1" ht="16" customHeight="1" spans="1:35">
      <c r="A445" s="40">
        <f t="shared" ref="A445:A454" si="633">ROW()-3</f>
        <v>442</v>
      </c>
      <c r="B445" s="41" t="s">
        <v>1335</v>
      </c>
      <c r="C445" s="24" t="s">
        <v>1340</v>
      </c>
      <c r="D445" s="343" t="s">
        <v>1341</v>
      </c>
      <c r="E445" s="113">
        <v>3245.4</v>
      </c>
      <c r="F445" s="113">
        <v>3473.25</v>
      </c>
      <c r="G445" s="113">
        <v>5664.75</v>
      </c>
      <c r="H445" s="113">
        <v>3473.25</v>
      </c>
      <c r="I445" s="59"/>
      <c r="J445" s="59">
        <v>108</v>
      </c>
      <c r="K445" s="52">
        <f t="shared" ref="K445:K482" si="634">E445*0.018</f>
        <v>58.4172</v>
      </c>
      <c r="L445" s="53">
        <f t="shared" ref="L445:L482" si="635">F445*0.16</f>
        <v>555.72</v>
      </c>
      <c r="M445" s="44">
        <f t="shared" ref="M445:M482" si="636">ROUND(G445*0.08,2)</f>
        <v>453.18</v>
      </c>
      <c r="N445" s="41">
        <f t="shared" ref="N445:N482" si="637">H445*0.007</f>
        <v>24.31275</v>
      </c>
      <c r="O445" s="44">
        <f t="shared" ref="O445:O482" si="638">I445*5%</f>
        <v>0</v>
      </c>
      <c r="P445" s="44">
        <f t="shared" ref="P445:P482" si="639">J445*50%</f>
        <v>54</v>
      </c>
      <c r="Q445" s="44">
        <f t="shared" ref="Q445:Q482" si="640">SUM(K445:P445)</f>
        <v>1145.62995</v>
      </c>
      <c r="R445" s="41">
        <f t="shared" ref="R445:R482" si="641">E445*0</f>
        <v>0</v>
      </c>
      <c r="S445" s="41">
        <f t="shared" ref="S445:S482" si="642">ROUND(F445*0.08,2)</f>
        <v>277.86</v>
      </c>
      <c r="T445" s="44">
        <f t="shared" ref="T445:T482" si="643">ROUND(G445*0.02,2)</f>
        <v>113.3</v>
      </c>
      <c r="U445" s="41">
        <f t="shared" ref="U445:U482" si="644">ROUND(H445*0.003,2)</f>
        <v>10.42</v>
      </c>
      <c r="V445" s="44">
        <f t="shared" ref="V445:V482" si="645">I445*5%</f>
        <v>0</v>
      </c>
      <c r="W445" s="44">
        <f t="shared" ref="W445:W482" si="646">J445*50%</f>
        <v>54</v>
      </c>
      <c r="X445" s="41">
        <f t="shared" ref="X445:X482" si="647">SUM(R445:W445)</f>
        <v>455.58</v>
      </c>
      <c r="Y445" s="41">
        <f t="shared" ref="Y445:Y482" si="648">Q445+X445</f>
        <v>1601.20995</v>
      </c>
      <c r="Z445" s="54"/>
      <c r="AA445" s="12" t="s">
        <v>50</v>
      </c>
      <c r="AB445" s="11">
        <f t="shared" ref="AB445:AB482" si="649">K445+R445</f>
        <v>58.4172</v>
      </c>
      <c r="AC445" s="11">
        <f t="shared" ref="AC445:AC482" si="650">L445+S445</f>
        <v>833.58</v>
      </c>
      <c r="AD445" s="11">
        <f t="shared" ref="AD445:AD482" si="651">M445+T445</f>
        <v>566.48</v>
      </c>
      <c r="AE445" s="11">
        <f t="shared" ref="AE445:AE482" si="652">N445+U445</f>
        <v>34.73275</v>
      </c>
      <c r="AF445" s="11">
        <f t="shared" ref="AF445:AF482" si="653">O445+V445</f>
        <v>0</v>
      </c>
      <c r="AG445" s="11">
        <f t="shared" ref="AG445:AG482" si="654">P445+W445</f>
        <v>108</v>
      </c>
      <c r="AH445" s="11">
        <f t="shared" ref="AH445:AH482" si="655">Q445+X445</f>
        <v>1601.20995</v>
      </c>
      <c r="AI445" s="12" t="s">
        <v>1138</v>
      </c>
    </row>
    <row r="446" s="9" customFormat="1" ht="16" customHeight="1" spans="1:35">
      <c r="A446" s="40">
        <f t="shared" si="633"/>
        <v>443</v>
      </c>
      <c r="B446" s="41" t="s">
        <v>1335</v>
      </c>
      <c r="C446" s="24" t="s">
        <v>1342</v>
      </c>
      <c r="D446" s="343" t="s">
        <v>1343</v>
      </c>
      <c r="E446" s="113">
        <v>3245.4</v>
      </c>
      <c r="F446" s="113">
        <v>3473.25</v>
      </c>
      <c r="G446" s="113">
        <v>5664.75</v>
      </c>
      <c r="H446" s="113">
        <v>3473.25</v>
      </c>
      <c r="I446" s="59"/>
      <c r="J446" s="59">
        <v>108</v>
      </c>
      <c r="K446" s="52">
        <f t="shared" si="634"/>
        <v>58.4172</v>
      </c>
      <c r="L446" s="53">
        <f t="shared" si="635"/>
        <v>555.72</v>
      </c>
      <c r="M446" s="44">
        <f t="shared" si="636"/>
        <v>453.18</v>
      </c>
      <c r="N446" s="41">
        <f t="shared" si="637"/>
        <v>24.31275</v>
      </c>
      <c r="O446" s="44">
        <f t="shared" si="638"/>
        <v>0</v>
      </c>
      <c r="P446" s="44">
        <f t="shared" si="639"/>
        <v>54</v>
      </c>
      <c r="Q446" s="44">
        <f t="shared" si="640"/>
        <v>1145.62995</v>
      </c>
      <c r="R446" s="41">
        <f t="shared" si="641"/>
        <v>0</v>
      </c>
      <c r="S446" s="41">
        <f t="shared" si="642"/>
        <v>277.86</v>
      </c>
      <c r="T446" s="44">
        <f t="shared" si="643"/>
        <v>113.3</v>
      </c>
      <c r="U446" s="41">
        <f t="shared" si="644"/>
        <v>10.42</v>
      </c>
      <c r="V446" s="44">
        <f t="shared" si="645"/>
        <v>0</v>
      </c>
      <c r="W446" s="44">
        <f t="shared" si="646"/>
        <v>54</v>
      </c>
      <c r="X446" s="41">
        <f t="shared" si="647"/>
        <v>455.58</v>
      </c>
      <c r="Y446" s="41">
        <f t="shared" si="648"/>
        <v>1601.20995</v>
      </c>
      <c r="Z446" s="54"/>
      <c r="AA446" s="12" t="s">
        <v>50</v>
      </c>
      <c r="AB446" s="11">
        <f t="shared" si="649"/>
        <v>58.4172</v>
      </c>
      <c r="AC446" s="11">
        <f t="shared" si="650"/>
        <v>833.58</v>
      </c>
      <c r="AD446" s="11">
        <f t="shared" si="651"/>
        <v>566.48</v>
      </c>
      <c r="AE446" s="11">
        <f t="shared" si="652"/>
        <v>34.73275</v>
      </c>
      <c r="AF446" s="11">
        <f t="shared" si="653"/>
        <v>0</v>
      </c>
      <c r="AG446" s="11">
        <f t="shared" si="654"/>
        <v>108</v>
      </c>
      <c r="AH446" s="11">
        <f t="shared" si="655"/>
        <v>1601.20995</v>
      </c>
      <c r="AI446" s="12" t="s">
        <v>1138</v>
      </c>
    </row>
    <row r="447" s="9" customFormat="1" ht="16" customHeight="1" spans="1:35">
      <c r="A447" s="40">
        <f t="shared" si="633"/>
        <v>444</v>
      </c>
      <c r="B447" s="41" t="s">
        <v>1335</v>
      </c>
      <c r="C447" s="24" t="s">
        <v>1344</v>
      </c>
      <c r="D447" s="343" t="s">
        <v>1345</v>
      </c>
      <c r="E447" s="113">
        <v>3245.4</v>
      </c>
      <c r="F447" s="113">
        <v>3473.25</v>
      </c>
      <c r="G447" s="113">
        <v>5664.75</v>
      </c>
      <c r="H447" s="113">
        <v>3473.25</v>
      </c>
      <c r="I447" s="59"/>
      <c r="J447" s="59"/>
      <c r="K447" s="52">
        <f t="shared" si="634"/>
        <v>58.4172</v>
      </c>
      <c r="L447" s="53">
        <f t="shared" si="635"/>
        <v>555.72</v>
      </c>
      <c r="M447" s="44">
        <f t="shared" si="636"/>
        <v>453.18</v>
      </c>
      <c r="N447" s="41">
        <f t="shared" si="637"/>
        <v>24.31275</v>
      </c>
      <c r="O447" s="44">
        <f t="shared" si="638"/>
        <v>0</v>
      </c>
      <c r="P447" s="44">
        <f t="shared" si="639"/>
        <v>0</v>
      </c>
      <c r="Q447" s="44">
        <f t="shared" si="640"/>
        <v>1091.62995</v>
      </c>
      <c r="R447" s="41">
        <f t="shared" si="641"/>
        <v>0</v>
      </c>
      <c r="S447" s="41">
        <f t="shared" si="642"/>
        <v>277.86</v>
      </c>
      <c r="T447" s="44">
        <f t="shared" si="643"/>
        <v>113.3</v>
      </c>
      <c r="U447" s="41">
        <f t="shared" si="644"/>
        <v>10.42</v>
      </c>
      <c r="V447" s="44">
        <f t="shared" si="645"/>
        <v>0</v>
      </c>
      <c r="W447" s="44">
        <f t="shared" si="646"/>
        <v>0</v>
      </c>
      <c r="X447" s="41">
        <f t="shared" si="647"/>
        <v>401.58</v>
      </c>
      <c r="Y447" s="41">
        <f t="shared" si="648"/>
        <v>1493.20995</v>
      </c>
      <c r="Z447" s="54"/>
      <c r="AA447" s="12" t="s">
        <v>50</v>
      </c>
      <c r="AB447" s="11">
        <f t="shared" si="649"/>
        <v>58.4172</v>
      </c>
      <c r="AC447" s="11">
        <f t="shared" si="650"/>
        <v>833.58</v>
      </c>
      <c r="AD447" s="11">
        <f t="shared" si="651"/>
        <v>566.48</v>
      </c>
      <c r="AE447" s="11">
        <f t="shared" si="652"/>
        <v>34.73275</v>
      </c>
      <c r="AF447" s="11">
        <f t="shared" si="653"/>
        <v>0</v>
      </c>
      <c r="AG447" s="11">
        <f t="shared" si="654"/>
        <v>0</v>
      </c>
      <c r="AH447" s="11">
        <f t="shared" si="655"/>
        <v>1493.20995</v>
      </c>
      <c r="AI447" s="12" t="s">
        <v>1138</v>
      </c>
    </row>
    <row r="448" s="9" customFormat="1" ht="16" customHeight="1" spans="1:35">
      <c r="A448" s="40">
        <f t="shared" si="633"/>
        <v>445</v>
      </c>
      <c r="B448" s="41" t="s">
        <v>1335</v>
      </c>
      <c r="C448" s="24" t="s">
        <v>1346</v>
      </c>
      <c r="D448" s="343" t="s">
        <v>1347</v>
      </c>
      <c r="E448" s="113">
        <v>3245.4</v>
      </c>
      <c r="F448" s="113">
        <v>3473.25</v>
      </c>
      <c r="G448" s="113">
        <v>5664.75</v>
      </c>
      <c r="H448" s="113">
        <v>3473.25</v>
      </c>
      <c r="I448" s="59"/>
      <c r="J448" s="59">
        <v>108</v>
      </c>
      <c r="K448" s="52">
        <f t="shared" si="634"/>
        <v>58.4172</v>
      </c>
      <c r="L448" s="53">
        <f t="shared" si="635"/>
        <v>555.72</v>
      </c>
      <c r="M448" s="44">
        <f t="shared" si="636"/>
        <v>453.18</v>
      </c>
      <c r="N448" s="41">
        <f t="shared" si="637"/>
        <v>24.31275</v>
      </c>
      <c r="O448" s="44">
        <f t="shared" si="638"/>
        <v>0</v>
      </c>
      <c r="P448" s="44">
        <f t="shared" si="639"/>
        <v>54</v>
      </c>
      <c r="Q448" s="44">
        <f t="shared" si="640"/>
        <v>1145.62995</v>
      </c>
      <c r="R448" s="41">
        <f t="shared" si="641"/>
        <v>0</v>
      </c>
      <c r="S448" s="41">
        <f t="shared" si="642"/>
        <v>277.86</v>
      </c>
      <c r="T448" s="44">
        <f t="shared" si="643"/>
        <v>113.3</v>
      </c>
      <c r="U448" s="41">
        <f t="shared" si="644"/>
        <v>10.42</v>
      </c>
      <c r="V448" s="44">
        <f t="shared" si="645"/>
        <v>0</v>
      </c>
      <c r="W448" s="44">
        <f t="shared" si="646"/>
        <v>54</v>
      </c>
      <c r="X448" s="41">
        <f t="shared" si="647"/>
        <v>455.58</v>
      </c>
      <c r="Y448" s="41">
        <f t="shared" si="648"/>
        <v>1601.20995</v>
      </c>
      <c r="Z448" s="54"/>
      <c r="AA448" s="12" t="s">
        <v>50</v>
      </c>
      <c r="AB448" s="11">
        <f t="shared" si="649"/>
        <v>58.4172</v>
      </c>
      <c r="AC448" s="11">
        <f t="shared" si="650"/>
        <v>833.58</v>
      </c>
      <c r="AD448" s="11">
        <f t="shared" si="651"/>
        <v>566.48</v>
      </c>
      <c r="AE448" s="11">
        <f t="shared" si="652"/>
        <v>34.73275</v>
      </c>
      <c r="AF448" s="11">
        <f t="shared" si="653"/>
        <v>0</v>
      </c>
      <c r="AG448" s="11">
        <f t="shared" si="654"/>
        <v>108</v>
      </c>
      <c r="AH448" s="11">
        <f t="shared" si="655"/>
        <v>1601.20995</v>
      </c>
      <c r="AI448" s="12" t="s">
        <v>1138</v>
      </c>
    </row>
    <row r="449" s="9" customFormat="1" ht="16" customHeight="1" spans="1:35">
      <c r="A449" s="40">
        <f t="shared" si="633"/>
        <v>446</v>
      </c>
      <c r="B449" s="41" t="s">
        <v>1306</v>
      </c>
      <c r="C449" s="24" t="s">
        <v>1348</v>
      </c>
      <c r="D449" s="45" t="s">
        <v>1349</v>
      </c>
      <c r="E449" s="113">
        <v>3245.4</v>
      </c>
      <c r="F449" s="113">
        <v>3473.25</v>
      </c>
      <c r="G449" s="113">
        <v>5664.75</v>
      </c>
      <c r="H449" s="113">
        <v>3473.25</v>
      </c>
      <c r="I449" s="59"/>
      <c r="J449" s="59">
        <v>108</v>
      </c>
      <c r="K449" s="52">
        <f t="shared" si="634"/>
        <v>58.4172</v>
      </c>
      <c r="L449" s="53">
        <f t="shared" si="635"/>
        <v>555.72</v>
      </c>
      <c r="M449" s="44">
        <f t="shared" si="636"/>
        <v>453.18</v>
      </c>
      <c r="N449" s="41">
        <f t="shared" si="637"/>
        <v>24.31275</v>
      </c>
      <c r="O449" s="44">
        <f t="shared" si="638"/>
        <v>0</v>
      </c>
      <c r="P449" s="44">
        <f t="shared" si="639"/>
        <v>54</v>
      </c>
      <c r="Q449" s="44">
        <f t="shared" si="640"/>
        <v>1145.62995</v>
      </c>
      <c r="R449" s="41">
        <f t="shared" si="641"/>
        <v>0</v>
      </c>
      <c r="S449" s="41">
        <f t="shared" si="642"/>
        <v>277.86</v>
      </c>
      <c r="T449" s="44">
        <f t="shared" si="643"/>
        <v>113.3</v>
      </c>
      <c r="U449" s="41">
        <f t="shared" si="644"/>
        <v>10.42</v>
      </c>
      <c r="V449" s="44">
        <f t="shared" si="645"/>
        <v>0</v>
      </c>
      <c r="W449" s="44">
        <f t="shared" si="646"/>
        <v>54</v>
      </c>
      <c r="X449" s="41">
        <f t="shared" si="647"/>
        <v>455.58</v>
      </c>
      <c r="Y449" s="41">
        <f t="shared" si="648"/>
        <v>1601.20995</v>
      </c>
      <c r="Z449" s="54"/>
      <c r="AA449" s="12" t="s">
        <v>24</v>
      </c>
      <c r="AB449" s="11">
        <f t="shared" si="649"/>
        <v>58.4172</v>
      </c>
      <c r="AC449" s="11">
        <f t="shared" si="650"/>
        <v>833.58</v>
      </c>
      <c r="AD449" s="11">
        <f t="shared" si="651"/>
        <v>566.48</v>
      </c>
      <c r="AE449" s="11">
        <f t="shared" si="652"/>
        <v>34.73275</v>
      </c>
      <c r="AF449" s="11">
        <f t="shared" si="653"/>
        <v>0</v>
      </c>
      <c r="AG449" s="11">
        <f t="shared" si="654"/>
        <v>108</v>
      </c>
      <c r="AH449" s="11">
        <f t="shared" si="655"/>
        <v>1601.20995</v>
      </c>
      <c r="AI449" s="12" t="s">
        <v>1138</v>
      </c>
    </row>
    <row r="450" s="9" customFormat="1" ht="16" customHeight="1" spans="1:35">
      <c r="A450" s="40">
        <f t="shared" si="633"/>
        <v>447</v>
      </c>
      <c r="B450" s="41" t="s">
        <v>1306</v>
      </c>
      <c r="C450" s="24" t="s">
        <v>1350</v>
      </c>
      <c r="D450" s="45" t="s">
        <v>1351</v>
      </c>
      <c r="E450" s="113">
        <v>3245.4</v>
      </c>
      <c r="F450" s="113">
        <v>3473.25</v>
      </c>
      <c r="G450" s="113">
        <v>5664.75</v>
      </c>
      <c r="H450" s="113">
        <v>3473.25</v>
      </c>
      <c r="I450" s="59"/>
      <c r="J450" s="59">
        <v>108</v>
      </c>
      <c r="K450" s="52">
        <f t="shared" si="634"/>
        <v>58.4172</v>
      </c>
      <c r="L450" s="53">
        <f t="shared" si="635"/>
        <v>555.72</v>
      </c>
      <c r="M450" s="44">
        <f t="shared" si="636"/>
        <v>453.18</v>
      </c>
      <c r="N450" s="41">
        <f t="shared" si="637"/>
        <v>24.31275</v>
      </c>
      <c r="O450" s="44">
        <f t="shared" si="638"/>
        <v>0</v>
      </c>
      <c r="P450" s="44">
        <f t="shared" si="639"/>
        <v>54</v>
      </c>
      <c r="Q450" s="44">
        <f t="shared" si="640"/>
        <v>1145.62995</v>
      </c>
      <c r="R450" s="41">
        <f t="shared" si="641"/>
        <v>0</v>
      </c>
      <c r="S450" s="41">
        <f t="shared" si="642"/>
        <v>277.86</v>
      </c>
      <c r="T450" s="44">
        <f t="shared" si="643"/>
        <v>113.3</v>
      </c>
      <c r="U450" s="41">
        <f t="shared" si="644"/>
        <v>10.42</v>
      </c>
      <c r="V450" s="44">
        <f t="shared" si="645"/>
        <v>0</v>
      </c>
      <c r="W450" s="44">
        <f t="shared" si="646"/>
        <v>54</v>
      </c>
      <c r="X450" s="41">
        <f t="shared" si="647"/>
        <v>455.58</v>
      </c>
      <c r="Y450" s="41">
        <f t="shared" si="648"/>
        <v>1601.20995</v>
      </c>
      <c r="Z450" s="54"/>
      <c r="AA450" s="12" t="s">
        <v>24</v>
      </c>
      <c r="AB450" s="11">
        <f t="shared" si="649"/>
        <v>58.4172</v>
      </c>
      <c r="AC450" s="11">
        <f t="shared" si="650"/>
        <v>833.58</v>
      </c>
      <c r="AD450" s="11">
        <f t="shared" si="651"/>
        <v>566.48</v>
      </c>
      <c r="AE450" s="11">
        <f t="shared" si="652"/>
        <v>34.73275</v>
      </c>
      <c r="AF450" s="11">
        <f t="shared" si="653"/>
        <v>0</v>
      </c>
      <c r="AG450" s="11">
        <f t="shared" si="654"/>
        <v>108</v>
      </c>
      <c r="AH450" s="11">
        <f t="shared" si="655"/>
        <v>1601.20995</v>
      </c>
      <c r="AI450" s="12" t="s">
        <v>1138</v>
      </c>
    </row>
    <row r="451" s="9" customFormat="1" ht="16" customHeight="1" spans="1:35">
      <c r="A451" s="40">
        <f t="shared" si="633"/>
        <v>448</v>
      </c>
      <c r="B451" s="41" t="s">
        <v>1306</v>
      </c>
      <c r="C451" s="24" t="s">
        <v>1352</v>
      </c>
      <c r="D451" s="343" t="s">
        <v>1353</v>
      </c>
      <c r="E451" s="113">
        <v>3245.4</v>
      </c>
      <c r="F451" s="113">
        <v>3473.25</v>
      </c>
      <c r="G451" s="113">
        <v>5664.75</v>
      </c>
      <c r="H451" s="113">
        <v>3473.25</v>
      </c>
      <c r="I451" s="59"/>
      <c r="J451" s="59">
        <v>108</v>
      </c>
      <c r="K451" s="52">
        <f t="shared" si="634"/>
        <v>58.4172</v>
      </c>
      <c r="L451" s="53">
        <f t="shared" si="635"/>
        <v>555.72</v>
      </c>
      <c r="M451" s="44">
        <f t="shared" si="636"/>
        <v>453.18</v>
      </c>
      <c r="N451" s="41">
        <f t="shared" si="637"/>
        <v>24.31275</v>
      </c>
      <c r="O451" s="44">
        <f t="shared" si="638"/>
        <v>0</v>
      </c>
      <c r="P451" s="44">
        <f t="shared" si="639"/>
        <v>54</v>
      </c>
      <c r="Q451" s="44">
        <f t="shared" si="640"/>
        <v>1145.62995</v>
      </c>
      <c r="R451" s="41">
        <f t="shared" si="641"/>
        <v>0</v>
      </c>
      <c r="S451" s="41">
        <f t="shared" si="642"/>
        <v>277.86</v>
      </c>
      <c r="T451" s="44">
        <f t="shared" si="643"/>
        <v>113.3</v>
      </c>
      <c r="U451" s="41">
        <f t="shared" si="644"/>
        <v>10.42</v>
      </c>
      <c r="V451" s="44">
        <f t="shared" si="645"/>
        <v>0</v>
      </c>
      <c r="W451" s="44">
        <f t="shared" si="646"/>
        <v>54</v>
      </c>
      <c r="X451" s="41">
        <f t="shared" si="647"/>
        <v>455.58</v>
      </c>
      <c r="Y451" s="41">
        <f t="shared" si="648"/>
        <v>1601.20995</v>
      </c>
      <c r="Z451" s="54"/>
      <c r="AA451" s="12" t="s">
        <v>24</v>
      </c>
      <c r="AB451" s="11">
        <f t="shared" si="649"/>
        <v>58.4172</v>
      </c>
      <c r="AC451" s="11">
        <f t="shared" si="650"/>
        <v>833.58</v>
      </c>
      <c r="AD451" s="11">
        <f t="shared" si="651"/>
        <v>566.48</v>
      </c>
      <c r="AE451" s="11">
        <f t="shared" si="652"/>
        <v>34.73275</v>
      </c>
      <c r="AF451" s="11">
        <f t="shared" si="653"/>
        <v>0</v>
      </c>
      <c r="AG451" s="11">
        <f t="shared" si="654"/>
        <v>108</v>
      </c>
      <c r="AH451" s="11">
        <f t="shared" si="655"/>
        <v>1601.20995</v>
      </c>
      <c r="AI451" s="12" t="s">
        <v>1138</v>
      </c>
    </row>
    <row r="452" s="9" customFormat="1" ht="16" customHeight="1" spans="1:35">
      <c r="A452" s="40">
        <f t="shared" si="633"/>
        <v>449</v>
      </c>
      <c r="B452" s="41" t="s">
        <v>1306</v>
      </c>
      <c r="C452" s="24" t="s">
        <v>1354</v>
      </c>
      <c r="D452" s="343" t="s">
        <v>1355</v>
      </c>
      <c r="E452" s="113">
        <v>3245.4</v>
      </c>
      <c r="F452" s="82">
        <v>0</v>
      </c>
      <c r="G452" s="113">
        <v>5664.75</v>
      </c>
      <c r="H452" s="82">
        <v>0</v>
      </c>
      <c r="I452" s="59"/>
      <c r="J452" s="59">
        <v>108</v>
      </c>
      <c r="K452" s="52">
        <f t="shared" si="634"/>
        <v>58.4172</v>
      </c>
      <c r="L452" s="53">
        <f t="shared" si="635"/>
        <v>0</v>
      </c>
      <c r="M452" s="44">
        <f t="shared" si="636"/>
        <v>453.18</v>
      </c>
      <c r="N452" s="41">
        <f t="shared" si="637"/>
        <v>0</v>
      </c>
      <c r="O452" s="44">
        <f t="shared" si="638"/>
        <v>0</v>
      </c>
      <c r="P452" s="44">
        <f t="shared" si="639"/>
        <v>54</v>
      </c>
      <c r="Q452" s="44">
        <f t="shared" si="640"/>
        <v>565.5972</v>
      </c>
      <c r="R452" s="41">
        <f>F452*0</f>
        <v>0</v>
      </c>
      <c r="S452" s="41">
        <f t="shared" si="642"/>
        <v>0</v>
      </c>
      <c r="T452" s="44">
        <f t="shared" si="643"/>
        <v>113.3</v>
      </c>
      <c r="U452" s="41">
        <f t="shared" si="644"/>
        <v>0</v>
      </c>
      <c r="V452" s="44">
        <f t="shared" si="645"/>
        <v>0</v>
      </c>
      <c r="W452" s="44">
        <f t="shared" si="646"/>
        <v>54</v>
      </c>
      <c r="X452" s="41">
        <f t="shared" si="647"/>
        <v>167.3</v>
      </c>
      <c r="Y452" s="41">
        <f t="shared" si="648"/>
        <v>732.8972</v>
      </c>
      <c r="Z452" s="54"/>
      <c r="AA452" s="12" t="s">
        <v>24</v>
      </c>
      <c r="AB452" s="11">
        <f t="shared" si="649"/>
        <v>58.4172</v>
      </c>
      <c r="AC452" s="11">
        <f t="shared" si="650"/>
        <v>0</v>
      </c>
      <c r="AD452" s="11">
        <f t="shared" si="651"/>
        <v>566.48</v>
      </c>
      <c r="AE452" s="11">
        <f t="shared" si="652"/>
        <v>0</v>
      </c>
      <c r="AF452" s="11">
        <f t="shared" si="653"/>
        <v>0</v>
      </c>
      <c r="AG452" s="11">
        <f t="shared" si="654"/>
        <v>108</v>
      </c>
      <c r="AH452" s="11">
        <f t="shared" si="655"/>
        <v>732.8972</v>
      </c>
      <c r="AI452" s="12" t="s">
        <v>1138</v>
      </c>
    </row>
    <row r="453" s="9" customFormat="1" ht="16" customHeight="1" spans="1:35">
      <c r="A453" s="40">
        <f t="shared" si="633"/>
        <v>450</v>
      </c>
      <c r="B453" s="41" t="s">
        <v>1306</v>
      </c>
      <c r="C453" s="24" t="s">
        <v>316</v>
      </c>
      <c r="D453" s="343" t="s">
        <v>1356</v>
      </c>
      <c r="E453" s="113">
        <v>3245.4</v>
      </c>
      <c r="F453" s="113">
        <v>3473.25</v>
      </c>
      <c r="G453" s="113">
        <v>5664.75</v>
      </c>
      <c r="H453" s="113">
        <v>3473.25</v>
      </c>
      <c r="I453" s="59"/>
      <c r="J453" s="59">
        <v>108</v>
      </c>
      <c r="K453" s="52">
        <f t="shared" si="634"/>
        <v>58.4172</v>
      </c>
      <c r="L453" s="53">
        <f t="shared" si="635"/>
        <v>555.72</v>
      </c>
      <c r="M453" s="44">
        <f t="shared" si="636"/>
        <v>453.18</v>
      </c>
      <c r="N453" s="41">
        <f t="shared" si="637"/>
        <v>24.31275</v>
      </c>
      <c r="O453" s="44">
        <f t="shared" si="638"/>
        <v>0</v>
      </c>
      <c r="P453" s="44">
        <f t="shared" si="639"/>
        <v>54</v>
      </c>
      <c r="Q453" s="44">
        <f t="shared" si="640"/>
        <v>1145.62995</v>
      </c>
      <c r="R453" s="41">
        <f t="shared" si="641"/>
        <v>0</v>
      </c>
      <c r="S453" s="41">
        <f t="shared" si="642"/>
        <v>277.86</v>
      </c>
      <c r="T453" s="44">
        <f t="shared" si="643"/>
        <v>113.3</v>
      </c>
      <c r="U453" s="41">
        <f t="shared" si="644"/>
        <v>10.42</v>
      </c>
      <c r="V453" s="44">
        <f t="shared" si="645"/>
        <v>0</v>
      </c>
      <c r="W453" s="44">
        <f t="shared" si="646"/>
        <v>54</v>
      </c>
      <c r="X453" s="41">
        <f t="shared" si="647"/>
        <v>455.58</v>
      </c>
      <c r="Y453" s="41">
        <f t="shared" si="648"/>
        <v>1601.20995</v>
      </c>
      <c r="Z453" s="54"/>
      <c r="AA453" s="12" t="s">
        <v>24</v>
      </c>
      <c r="AB453" s="11">
        <f t="shared" si="649"/>
        <v>58.4172</v>
      </c>
      <c r="AC453" s="11">
        <f t="shared" si="650"/>
        <v>833.58</v>
      </c>
      <c r="AD453" s="11">
        <f t="shared" si="651"/>
        <v>566.48</v>
      </c>
      <c r="AE453" s="11">
        <f t="shared" si="652"/>
        <v>34.73275</v>
      </c>
      <c r="AF453" s="11">
        <f t="shared" si="653"/>
        <v>0</v>
      </c>
      <c r="AG453" s="11">
        <f t="shared" si="654"/>
        <v>108</v>
      </c>
      <c r="AH453" s="11">
        <f t="shared" si="655"/>
        <v>1601.20995</v>
      </c>
      <c r="AI453" s="12" t="s">
        <v>1138</v>
      </c>
    </row>
    <row r="454" s="9" customFormat="1" ht="16" customHeight="1" spans="1:35">
      <c r="A454" s="40">
        <f t="shared" si="633"/>
        <v>451</v>
      </c>
      <c r="B454" s="41" t="s">
        <v>1306</v>
      </c>
      <c r="C454" s="24" t="s">
        <v>1357</v>
      </c>
      <c r="D454" s="343" t="s">
        <v>1358</v>
      </c>
      <c r="E454" s="113">
        <v>3245.4</v>
      </c>
      <c r="F454" s="113">
        <v>3473.25</v>
      </c>
      <c r="G454" s="113">
        <v>5664.75</v>
      </c>
      <c r="H454" s="113">
        <v>3473.25</v>
      </c>
      <c r="I454" s="59"/>
      <c r="J454" s="59">
        <v>108</v>
      </c>
      <c r="K454" s="52">
        <f t="shared" si="634"/>
        <v>58.4172</v>
      </c>
      <c r="L454" s="53">
        <f t="shared" si="635"/>
        <v>555.72</v>
      </c>
      <c r="M454" s="44">
        <f t="shared" si="636"/>
        <v>453.18</v>
      </c>
      <c r="N454" s="41">
        <f t="shared" si="637"/>
        <v>24.31275</v>
      </c>
      <c r="O454" s="44">
        <f t="shared" si="638"/>
        <v>0</v>
      </c>
      <c r="P454" s="44">
        <f t="shared" si="639"/>
        <v>54</v>
      </c>
      <c r="Q454" s="44">
        <f t="shared" si="640"/>
        <v>1145.62995</v>
      </c>
      <c r="R454" s="41">
        <f t="shared" si="641"/>
        <v>0</v>
      </c>
      <c r="S454" s="41">
        <f t="shared" si="642"/>
        <v>277.86</v>
      </c>
      <c r="T454" s="44">
        <f t="shared" si="643"/>
        <v>113.3</v>
      </c>
      <c r="U454" s="41">
        <f t="shared" si="644"/>
        <v>10.42</v>
      </c>
      <c r="V454" s="44">
        <f t="shared" si="645"/>
        <v>0</v>
      </c>
      <c r="W454" s="44">
        <f t="shared" si="646"/>
        <v>54</v>
      </c>
      <c r="X454" s="41">
        <f t="shared" si="647"/>
        <v>455.58</v>
      </c>
      <c r="Y454" s="41">
        <f t="shared" si="648"/>
        <v>1601.20995</v>
      </c>
      <c r="Z454" s="54"/>
      <c r="AA454" s="12" t="s">
        <v>24</v>
      </c>
      <c r="AB454" s="11">
        <f t="shared" si="649"/>
        <v>58.4172</v>
      </c>
      <c r="AC454" s="11">
        <f t="shared" si="650"/>
        <v>833.58</v>
      </c>
      <c r="AD454" s="11">
        <f t="shared" si="651"/>
        <v>566.48</v>
      </c>
      <c r="AE454" s="11">
        <f t="shared" si="652"/>
        <v>34.73275</v>
      </c>
      <c r="AF454" s="11">
        <f t="shared" si="653"/>
        <v>0</v>
      </c>
      <c r="AG454" s="11">
        <f t="shared" si="654"/>
        <v>108</v>
      </c>
      <c r="AH454" s="11">
        <f t="shared" si="655"/>
        <v>1601.20995</v>
      </c>
      <c r="AI454" s="12" t="s">
        <v>1138</v>
      </c>
    </row>
    <row r="455" s="9" customFormat="1" ht="16" customHeight="1" spans="1:35">
      <c r="A455" s="40">
        <f t="shared" ref="A455:A464" si="656">ROW()-3</f>
        <v>452</v>
      </c>
      <c r="B455" s="41" t="s">
        <v>1306</v>
      </c>
      <c r="C455" s="24" t="s">
        <v>1359</v>
      </c>
      <c r="D455" s="343" t="s">
        <v>1360</v>
      </c>
      <c r="E455" s="113">
        <v>3245.4</v>
      </c>
      <c r="F455" s="113">
        <v>3245.5</v>
      </c>
      <c r="G455" s="113">
        <v>5664.75</v>
      </c>
      <c r="H455" s="82">
        <v>0</v>
      </c>
      <c r="I455" s="59"/>
      <c r="J455" s="59">
        <v>108</v>
      </c>
      <c r="K455" s="52">
        <f t="shared" si="634"/>
        <v>58.4172</v>
      </c>
      <c r="L455" s="53">
        <f t="shared" si="635"/>
        <v>519.28</v>
      </c>
      <c r="M455" s="44">
        <f t="shared" si="636"/>
        <v>453.18</v>
      </c>
      <c r="N455" s="41">
        <f t="shared" si="637"/>
        <v>0</v>
      </c>
      <c r="O455" s="44">
        <f t="shared" si="638"/>
        <v>0</v>
      </c>
      <c r="P455" s="44">
        <f t="shared" si="639"/>
        <v>54</v>
      </c>
      <c r="Q455" s="44">
        <f t="shared" si="640"/>
        <v>1084.8772</v>
      </c>
      <c r="R455" s="41">
        <f t="shared" si="641"/>
        <v>0</v>
      </c>
      <c r="S455" s="41">
        <f t="shared" si="642"/>
        <v>259.64</v>
      </c>
      <c r="T455" s="44">
        <f t="shared" si="643"/>
        <v>113.3</v>
      </c>
      <c r="U455" s="41">
        <f t="shared" si="644"/>
        <v>0</v>
      </c>
      <c r="V455" s="44">
        <f t="shared" si="645"/>
        <v>0</v>
      </c>
      <c r="W455" s="44">
        <f t="shared" si="646"/>
        <v>54</v>
      </c>
      <c r="X455" s="41">
        <f t="shared" si="647"/>
        <v>426.94</v>
      </c>
      <c r="Y455" s="41">
        <f t="shared" si="648"/>
        <v>1511.8172</v>
      </c>
      <c r="Z455" s="54"/>
      <c r="AA455" s="12" t="s">
        <v>24</v>
      </c>
      <c r="AB455" s="11">
        <f t="shared" si="649"/>
        <v>58.4172</v>
      </c>
      <c r="AC455" s="11">
        <f t="shared" si="650"/>
        <v>778.92</v>
      </c>
      <c r="AD455" s="11">
        <f t="shared" si="651"/>
        <v>566.48</v>
      </c>
      <c r="AE455" s="11">
        <f t="shared" si="652"/>
        <v>0</v>
      </c>
      <c r="AF455" s="11">
        <f t="shared" si="653"/>
        <v>0</v>
      </c>
      <c r="AG455" s="11">
        <f t="shared" si="654"/>
        <v>108</v>
      </c>
      <c r="AH455" s="11">
        <f t="shared" si="655"/>
        <v>1511.8172</v>
      </c>
      <c r="AI455" s="12" t="s">
        <v>1138</v>
      </c>
    </row>
    <row r="456" s="9" customFormat="1" ht="16" customHeight="1" spans="1:35">
      <c r="A456" s="40">
        <f t="shared" si="656"/>
        <v>453</v>
      </c>
      <c r="B456" s="41" t="s">
        <v>1306</v>
      </c>
      <c r="C456" s="24" t="s">
        <v>1361</v>
      </c>
      <c r="D456" s="343" t="s">
        <v>1362</v>
      </c>
      <c r="E456" s="113">
        <v>3245.4</v>
      </c>
      <c r="F456" s="113">
        <v>3473.25</v>
      </c>
      <c r="G456" s="113">
        <v>5664.75</v>
      </c>
      <c r="H456" s="113">
        <v>3473.25</v>
      </c>
      <c r="I456" s="59"/>
      <c r="J456" s="59">
        <v>108</v>
      </c>
      <c r="K456" s="52">
        <f t="shared" si="634"/>
        <v>58.4172</v>
      </c>
      <c r="L456" s="53">
        <f t="shared" si="635"/>
        <v>555.72</v>
      </c>
      <c r="M456" s="44">
        <f t="shared" si="636"/>
        <v>453.18</v>
      </c>
      <c r="N456" s="41">
        <f t="shared" si="637"/>
        <v>24.31275</v>
      </c>
      <c r="O456" s="44">
        <f t="shared" si="638"/>
        <v>0</v>
      </c>
      <c r="P456" s="44">
        <f t="shared" si="639"/>
        <v>54</v>
      </c>
      <c r="Q456" s="44">
        <f t="shared" si="640"/>
        <v>1145.62995</v>
      </c>
      <c r="R456" s="41">
        <f t="shared" si="641"/>
        <v>0</v>
      </c>
      <c r="S456" s="41">
        <f t="shared" si="642"/>
        <v>277.86</v>
      </c>
      <c r="T456" s="44">
        <f t="shared" si="643"/>
        <v>113.3</v>
      </c>
      <c r="U456" s="41">
        <f t="shared" si="644"/>
        <v>10.42</v>
      </c>
      <c r="V456" s="44">
        <f t="shared" si="645"/>
        <v>0</v>
      </c>
      <c r="W456" s="44">
        <f t="shared" si="646"/>
        <v>54</v>
      </c>
      <c r="X456" s="41">
        <f t="shared" si="647"/>
        <v>455.58</v>
      </c>
      <c r="Y456" s="41">
        <f t="shared" si="648"/>
        <v>1601.20995</v>
      </c>
      <c r="Z456" s="54"/>
      <c r="AA456" s="12" t="s">
        <v>24</v>
      </c>
      <c r="AB456" s="11">
        <f t="shared" si="649"/>
        <v>58.4172</v>
      </c>
      <c r="AC456" s="11">
        <f t="shared" si="650"/>
        <v>833.58</v>
      </c>
      <c r="AD456" s="11">
        <f t="shared" si="651"/>
        <v>566.48</v>
      </c>
      <c r="AE456" s="11">
        <f t="shared" si="652"/>
        <v>34.73275</v>
      </c>
      <c r="AF456" s="11">
        <f t="shared" si="653"/>
        <v>0</v>
      </c>
      <c r="AG456" s="11">
        <f t="shared" si="654"/>
        <v>108</v>
      </c>
      <c r="AH456" s="11">
        <f t="shared" si="655"/>
        <v>1601.20995</v>
      </c>
      <c r="AI456" s="12" t="s">
        <v>1138</v>
      </c>
    </row>
    <row r="457" s="9" customFormat="1" ht="16" customHeight="1" spans="1:35">
      <c r="A457" s="40">
        <f t="shared" si="656"/>
        <v>454</v>
      </c>
      <c r="B457" s="41" t="s">
        <v>1306</v>
      </c>
      <c r="C457" s="24" t="s">
        <v>1363</v>
      </c>
      <c r="D457" s="45" t="s">
        <v>1364</v>
      </c>
      <c r="E457" s="113">
        <v>3245.4</v>
      </c>
      <c r="F457" s="113">
        <v>3473.25</v>
      </c>
      <c r="G457" s="113">
        <v>5664.75</v>
      </c>
      <c r="H457" s="113">
        <v>3473.25</v>
      </c>
      <c r="I457" s="59"/>
      <c r="J457" s="59">
        <v>108</v>
      </c>
      <c r="K457" s="52">
        <f t="shared" si="634"/>
        <v>58.4172</v>
      </c>
      <c r="L457" s="53">
        <f t="shared" si="635"/>
        <v>555.72</v>
      </c>
      <c r="M457" s="44">
        <f t="shared" si="636"/>
        <v>453.18</v>
      </c>
      <c r="N457" s="41">
        <f t="shared" si="637"/>
        <v>24.31275</v>
      </c>
      <c r="O457" s="44">
        <f t="shared" si="638"/>
        <v>0</v>
      </c>
      <c r="P457" s="44">
        <f t="shared" si="639"/>
        <v>54</v>
      </c>
      <c r="Q457" s="44">
        <f t="shared" si="640"/>
        <v>1145.62995</v>
      </c>
      <c r="R457" s="41">
        <f t="shared" si="641"/>
        <v>0</v>
      </c>
      <c r="S457" s="41">
        <f t="shared" si="642"/>
        <v>277.86</v>
      </c>
      <c r="T457" s="44">
        <f t="shared" si="643"/>
        <v>113.3</v>
      </c>
      <c r="U457" s="41">
        <f t="shared" si="644"/>
        <v>10.42</v>
      </c>
      <c r="V457" s="44">
        <f t="shared" si="645"/>
        <v>0</v>
      </c>
      <c r="W457" s="44">
        <f t="shared" si="646"/>
        <v>54</v>
      </c>
      <c r="X457" s="41">
        <f t="shared" si="647"/>
        <v>455.58</v>
      </c>
      <c r="Y457" s="41">
        <f t="shared" si="648"/>
        <v>1601.20995</v>
      </c>
      <c r="Z457" s="54"/>
      <c r="AA457" s="12" t="s">
        <v>24</v>
      </c>
      <c r="AB457" s="11">
        <f t="shared" si="649"/>
        <v>58.4172</v>
      </c>
      <c r="AC457" s="11">
        <f t="shared" si="650"/>
        <v>833.58</v>
      </c>
      <c r="AD457" s="11">
        <f t="shared" si="651"/>
        <v>566.48</v>
      </c>
      <c r="AE457" s="11">
        <f t="shared" si="652"/>
        <v>34.73275</v>
      </c>
      <c r="AF457" s="11">
        <f t="shared" si="653"/>
        <v>0</v>
      </c>
      <c r="AG457" s="11">
        <f t="shared" si="654"/>
        <v>108</v>
      </c>
      <c r="AH457" s="11">
        <f t="shared" si="655"/>
        <v>1601.20995</v>
      </c>
      <c r="AI457" s="12" t="s">
        <v>1138</v>
      </c>
    </row>
    <row r="458" s="9" customFormat="1" ht="16" customHeight="1" spans="1:35">
      <c r="A458" s="40">
        <f t="shared" si="656"/>
        <v>455</v>
      </c>
      <c r="B458" s="41" t="s">
        <v>1306</v>
      </c>
      <c r="C458" s="24" t="s">
        <v>1365</v>
      </c>
      <c r="D458" s="45" t="s">
        <v>1366</v>
      </c>
      <c r="E458" s="113">
        <v>3245.4</v>
      </c>
      <c r="F458" s="113">
        <v>3473.25</v>
      </c>
      <c r="G458" s="113">
        <v>5664.75</v>
      </c>
      <c r="H458" s="113">
        <v>3473.25</v>
      </c>
      <c r="I458" s="59"/>
      <c r="J458" s="59">
        <v>108</v>
      </c>
      <c r="K458" s="52">
        <f t="shared" si="634"/>
        <v>58.4172</v>
      </c>
      <c r="L458" s="53">
        <f t="shared" si="635"/>
        <v>555.72</v>
      </c>
      <c r="M458" s="44">
        <f t="shared" si="636"/>
        <v>453.18</v>
      </c>
      <c r="N458" s="41">
        <f t="shared" si="637"/>
        <v>24.31275</v>
      </c>
      <c r="O458" s="44">
        <f t="shared" si="638"/>
        <v>0</v>
      </c>
      <c r="P458" s="44">
        <f t="shared" si="639"/>
        <v>54</v>
      </c>
      <c r="Q458" s="44">
        <f t="shared" si="640"/>
        <v>1145.62995</v>
      </c>
      <c r="R458" s="41">
        <f t="shared" si="641"/>
        <v>0</v>
      </c>
      <c r="S458" s="41">
        <f t="shared" si="642"/>
        <v>277.86</v>
      </c>
      <c r="T458" s="44">
        <f t="shared" si="643"/>
        <v>113.3</v>
      </c>
      <c r="U458" s="41">
        <f t="shared" si="644"/>
        <v>10.42</v>
      </c>
      <c r="V458" s="44">
        <f t="shared" si="645"/>
        <v>0</v>
      </c>
      <c r="W458" s="44">
        <f t="shared" si="646"/>
        <v>54</v>
      </c>
      <c r="X458" s="41">
        <f t="shared" si="647"/>
        <v>455.58</v>
      </c>
      <c r="Y458" s="41">
        <f t="shared" si="648"/>
        <v>1601.20995</v>
      </c>
      <c r="Z458" s="54"/>
      <c r="AA458" s="12" t="s">
        <v>24</v>
      </c>
      <c r="AB458" s="11">
        <f t="shared" si="649"/>
        <v>58.4172</v>
      </c>
      <c r="AC458" s="11">
        <f t="shared" si="650"/>
        <v>833.58</v>
      </c>
      <c r="AD458" s="11">
        <f t="shared" si="651"/>
        <v>566.48</v>
      </c>
      <c r="AE458" s="11">
        <f t="shared" si="652"/>
        <v>34.73275</v>
      </c>
      <c r="AF458" s="11">
        <f t="shared" si="653"/>
        <v>0</v>
      </c>
      <c r="AG458" s="11">
        <f t="shared" si="654"/>
        <v>108</v>
      </c>
      <c r="AH458" s="11">
        <f t="shared" si="655"/>
        <v>1601.20995</v>
      </c>
      <c r="AI458" s="12" t="s">
        <v>1138</v>
      </c>
    </row>
    <row r="459" s="9" customFormat="1" ht="16" customHeight="1" spans="1:35">
      <c r="A459" s="40">
        <f t="shared" si="656"/>
        <v>456</v>
      </c>
      <c r="B459" s="41" t="s">
        <v>1306</v>
      </c>
      <c r="C459" s="24" t="s">
        <v>1367</v>
      </c>
      <c r="D459" s="45" t="s">
        <v>1368</v>
      </c>
      <c r="E459" s="113">
        <v>3245.4</v>
      </c>
      <c r="F459" s="113">
        <v>3473.25</v>
      </c>
      <c r="G459" s="113">
        <v>5664.75</v>
      </c>
      <c r="H459" s="113">
        <v>3473.25</v>
      </c>
      <c r="I459" s="59"/>
      <c r="J459" s="59"/>
      <c r="K459" s="52">
        <f t="shared" si="634"/>
        <v>58.4172</v>
      </c>
      <c r="L459" s="53">
        <f t="shared" si="635"/>
        <v>555.72</v>
      </c>
      <c r="M459" s="44">
        <f t="shared" si="636"/>
        <v>453.18</v>
      </c>
      <c r="N459" s="41">
        <f t="shared" si="637"/>
        <v>24.31275</v>
      </c>
      <c r="O459" s="44">
        <f t="shared" si="638"/>
        <v>0</v>
      </c>
      <c r="P459" s="44">
        <f t="shared" si="639"/>
        <v>0</v>
      </c>
      <c r="Q459" s="44">
        <f t="shared" si="640"/>
        <v>1091.62995</v>
      </c>
      <c r="R459" s="41">
        <f t="shared" si="641"/>
        <v>0</v>
      </c>
      <c r="S459" s="41">
        <f t="shared" si="642"/>
        <v>277.86</v>
      </c>
      <c r="T459" s="44">
        <f t="shared" si="643"/>
        <v>113.3</v>
      </c>
      <c r="U459" s="41">
        <f t="shared" si="644"/>
        <v>10.42</v>
      </c>
      <c r="V459" s="44">
        <f t="shared" si="645"/>
        <v>0</v>
      </c>
      <c r="W459" s="44">
        <f t="shared" si="646"/>
        <v>0</v>
      </c>
      <c r="X459" s="41">
        <f t="shared" si="647"/>
        <v>401.58</v>
      </c>
      <c r="Y459" s="41">
        <f t="shared" si="648"/>
        <v>1493.20995</v>
      </c>
      <c r="Z459" s="54"/>
      <c r="AA459" s="12" t="s">
        <v>24</v>
      </c>
      <c r="AB459" s="11">
        <f t="shared" si="649"/>
        <v>58.4172</v>
      </c>
      <c r="AC459" s="11">
        <f t="shared" si="650"/>
        <v>833.58</v>
      </c>
      <c r="AD459" s="11">
        <f t="shared" si="651"/>
        <v>566.48</v>
      </c>
      <c r="AE459" s="11">
        <f t="shared" si="652"/>
        <v>34.73275</v>
      </c>
      <c r="AF459" s="11">
        <f t="shared" si="653"/>
        <v>0</v>
      </c>
      <c r="AG459" s="11">
        <f t="shared" si="654"/>
        <v>0</v>
      </c>
      <c r="AH459" s="11">
        <f t="shared" si="655"/>
        <v>1493.20995</v>
      </c>
      <c r="AI459" s="12" t="s">
        <v>1138</v>
      </c>
    </row>
    <row r="460" s="9" customFormat="1" ht="16" customHeight="1" spans="1:35">
      <c r="A460" s="40">
        <f t="shared" si="656"/>
        <v>457</v>
      </c>
      <c r="B460" s="41" t="s">
        <v>1306</v>
      </c>
      <c r="C460" s="24" t="s">
        <v>1369</v>
      </c>
      <c r="D460" s="45" t="s">
        <v>1370</v>
      </c>
      <c r="E460" s="113">
        <v>3245.4</v>
      </c>
      <c r="F460" s="113">
        <v>3473.25</v>
      </c>
      <c r="G460" s="113">
        <v>5664.75</v>
      </c>
      <c r="H460" s="113">
        <v>3473.25</v>
      </c>
      <c r="I460" s="59"/>
      <c r="J460" s="59">
        <v>108</v>
      </c>
      <c r="K460" s="52">
        <f t="shared" si="634"/>
        <v>58.4172</v>
      </c>
      <c r="L460" s="53">
        <f t="shared" si="635"/>
        <v>555.72</v>
      </c>
      <c r="M460" s="44">
        <f t="shared" si="636"/>
        <v>453.18</v>
      </c>
      <c r="N460" s="41">
        <f t="shared" si="637"/>
        <v>24.31275</v>
      </c>
      <c r="O460" s="44">
        <f t="shared" si="638"/>
        <v>0</v>
      </c>
      <c r="P460" s="44">
        <f t="shared" si="639"/>
        <v>54</v>
      </c>
      <c r="Q460" s="44">
        <f t="shared" si="640"/>
        <v>1145.62995</v>
      </c>
      <c r="R460" s="41">
        <f t="shared" si="641"/>
        <v>0</v>
      </c>
      <c r="S460" s="41">
        <f t="shared" si="642"/>
        <v>277.86</v>
      </c>
      <c r="T460" s="44">
        <f t="shared" si="643"/>
        <v>113.3</v>
      </c>
      <c r="U460" s="41">
        <f t="shared" si="644"/>
        <v>10.42</v>
      </c>
      <c r="V460" s="44">
        <f t="shared" si="645"/>
        <v>0</v>
      </c>
      <c r="W460" s="44">
        <f t="shared" si="646"/>
        <v>54</v>
      </c>
      <c r="X460" s="41">
        <f t="shared" si="647"/>
        <v>455.58</v>
      </c>
      <c r="Y460" s="41">
        <f t="shared" si="648"/>
        <v>1601.20995</v>
      </c>
      <c r="Z460" s="54"/>
      <c r="AA460" s="12" t="s">
        <v>24</v>
      </c>
      <c r="AB460" s="11">
        <f t="shared" si="649"/>
        <v>58.4172</v>
      </c>
      <c r="AC460" s="11">
        <f t="shared" si="650"/>
        <v>833.58</v>
      </c>
      <c r="AD460" s="11">
        <f t="shared" si="651"/>
        <v>566.48</v>
      </c>
      <c r="AE460" s="11">
        <f t="shared" si="652"/>
        <v>34.73275</v>
      </c>
      <c r="AF460" s="11">
        <f t="shared" si="653"/>
        <v>0</v>
      </c>
      <c r="AG460" s="11">
        <f t="shared" si="654"/>
        <v>108</v>
      </c>
      <c r="AH460" s="11">
        <f t="shared" si="655"/>
        <v>1601.20995</v>
      </c>
      <c r="AI460" s="12" t="s">
        <v>1138</v>
      </c>
    </row>
    <row r="461" s="9" customFormat="1" ht="16" customHeight="1" spans="1:35">
      <c r="A461" s="40">
        <f t="shared" si="656"/>
        <v>458</v>
      </c>
      <c r="B461" s="41" t="s">
        <v>1306</v>
      </c>
      <c r="C461" s="24" t="s">
        <v>1371</v>
      </c>
      <c r="D461" s="45" t="s">
        <v>1372</v>
      </c>
      <c r="E461" s="113">
        <v>3245.4</v>
      </c>
      <c r="F461" s="113">
        <v>3473.25</v>
      </c>
      <c r="G461" s="113">
        <v>5664.75</v>
      </c>
      <c r="H461" s="113">
        <v>3473.25</v>
      </c>
      <c r="I461" s="59"/>
      <c r="J461" s="59">
        <v>108</v>
      </c>
      <c r="K461" s="52">
        <f t="shared" si="634"/>
        <v>58.4172</v>
      </c>
      <c r="L461" s="53">
        <f t="shared" si="635"/>
        <v>555.72</v>
      </c>
      <c r="M461" s="44">
        <f t="shared" si="636"/>
        <v>453.18</v>
      </c>
      <c r="N461" s="41">
        <f t="shared" si="637"/>
        <v>24.31275</v>
      </c>
      <c r="O461" s="44">
        <f t="shared" si="638"/>
        <v>0</v>
      </c>
      <c r="P461" s="44">
        <f t="shared" si="639"/>
        <v>54</v>
      </c>
      <c r="Q461" s="44">
        <f t="shared" si="640"/>
        <v>1145.62995</v>
      </c>
      <c r="R461" s="41">
        <f t="shared" si="641"/>
        <v>0</v>
      </c>
      <c r="S461" s="41">
        <f t="shared" si="642"/>
        <v>277.86</v>
      </c>
      <c r="T461" s="44">
        <f t="shared" si="643"/>
        <v>113.3</v>
      </c>
      <c r="U461" s="41">
        <f t="shared" si="644"/>
        <v>10.42</v>
      </c>
      <c r="V461" s="44">
        <f t="shared" si="645"/>
        <v>0</v>
      </c>
      <c r="W461" s="44">
        <f t="shared" si="646"/>
        <v>54</v>
      </c>
      <c r="X461" s="41">
        <f t="shared" si="647"/>
        <v>455.58</v>
      </c>
      <c r="Y461" s="41">
        <f t="shared" si="648"/>
        <v>1601.20995</v>
      </c>
      <c r="Z461" s="54"/>
      <c r="AA461" s="12" t="s">
        <v>24</v>
      </c>
      <c r="AB461" s="11">
        <f t="shared" si="649"/>
        <v>58.4172</v>
      </c>
      <c r="AC461" s="11">
        <f t="shared" si="650"/>
        <v>833.58</v>
      </c>
      <c r="AD461" s="11">
        <f t="shared" si="651"/>
        <v>566.48</v>
      </c>
      <c r="AE461" s="11">
        <f t="shared" si="652"/>
        <v>34.73275</v>
      </c>
      <c r="AF461" s="11">
        <f t="shared" si="653"/>
        <v>0</v>
      </c>
      <c r="AG461" s="11">
        <f t="shared" si="654"/>
        <v>108</v>
      </c>
      <c r="AH461" s="11">
        <f t="shared" si="655"/>
        <v>1601.20995</v>
      </c>
      <c r="AI461" s="12" t="s">
        <v>1138</v>
      </c>
    </row>
    <row r="462" s="9" customFormat="1" ht="16" customHeight="1" spans="1:35">
      <c r="A462" s="40">
        <f t="shared" si="656"/>
        <v>459</v>
      </c>
      <c r="B462" s="41" t="s">
        <v>1089</v>
      </c>
      <c r="C462" s="47" t="s">
        <v>1373</v>
      </c>
      <c r="D462" s="47" t="s">
        <v>1374</v>
      </c>
      <c r="E462" s="113">
        <v>3245.4</v>
      </c>
      <c r="F462" s="113">
        <v>3473.25</v>
      </c>
      <c r="G462" s="113">
        <v>5664.75</v>
      </c>
      <c r="H462" s="113">
        <v>3473.25</v>
      </c>
      <c r="I462" s="59"/>
      <c r="J462" s="59"/>
      <c r="K462" s="52">
        <f t="shared" si="634"/>
        <v>58.4172</v>
      </c>
      <c r="L462" s="53">
        <f t="shared" si="635"/>
        <v>555.72</v>
      </c>
      <c r="M462" s="44">
        <f t="shared" si="636"/>
        <v>453.18</v>
      </c>
      <c r="N462" s="41">
        <f t="shared" si="637"/>
        <v>24.31275</v>
      </c>
      <c r="O462" s="44">
        <f t="shared" si="638"/>
        <v>0</v>
      </c>
      <c r="P462" s="44">
        <f t="shared" si="639"/>
        <v>0</v>
      </c>
      <c r="Q462" s="44">
        <f t="shared" si="640"/>
        <v>1091.62995</v>
      </c>
      <c r="R462" s="41">
        <f t="shared" si="641"/>
        <v>0</v>
      </c>
      <c r="S462" s="41">
        <f t="shared" si="642"/>
        <v>277.86</v>
      </c>
      <c r="T462" s="44">
        <f t="shared" si="643"/>
        <v>113.3</v>
      </c>
      <c r="U462" s="41">
        <f t="shared" si="644"/>
        <v>10.42</v>
      </c>
      <c r="V462" s="44">
        <f t="shared" si="645"/>
        <v>0</v>
      </c>
      <c r="W462" s="44">
        <f t="shared" si="646"/>
        <v>0</v>
      </c>
      <c r="X462" s="41">
        <f t="shared" si="647"/>
        <v>401.58</v>
      </c>
      <c r="Y462" s="41">
        <f t="shared" si="648"/>
        <v>1493.20995</v>
      </c>
      <c r="Z462" s="54"/>
      <c r="AA462" s="12" t="s">
        <v>17</v>
      </c>
      <c r="AB462" s="11">
        <f t="shared" si="649"/>
        <v>58.4172</v>
      </c>
      <c r="AC462" s="11">
        <f t="shared" si="650"/>
        <v>833.58</v>
      </c>
      <c r="AD462" s="11">
        <f t="shared" si="651"/>
        <v>566.48</v>
      </c>
      <c r="AE462" s="11">
        <f t="shared" si="652"/>
        <v>34.73275</v>
      </c>
      <c r="AF462" s="11">
        <f t="shared" si="653"/>
        <v>0</v>
      </c>
      <c r="AG462" s="11">
        <f t="shared" si="654"/>
        <v>0</v>
      </c>
      <c r="AH462" s="11">
        <f t="shared" si="655"/>
        <v>1493.20995</v>
      </c>
      <c r="AI462" s="12" t="s">
        <v>1138</v>
      </c>
    </row>
    <row r="463" s="9" customFormat="1" ht="16" customHeight="1" spans="1:35">
      <c r="A463" s="40">
        <f t="shared" si="656"/>
        <v>460</v>
      </c>
      <c r="B463" s="41" t="s">
        <v>1339</v>
      </c>
      <c r="C463" s="24" t="s">
        <v>1225</v>
      </c>
      <c r="D463" s="343" t="s">
        <v>1375</v>
      </c>
      <c r="E463" s="113">
        <v>3245.4</v>
      </c>
      <c r="F463" s="113">
        <v>3473.25</v>
      </c>
      <c r="G463" s="113">
        <v>5664.75</v>
      </c>
      <c r="H463" s="113">
        <v>3473.25</v>
      </c>
      <c r="I463" s="59"/>
      <c r="J463" s="59">
        <v>108</v>
      </c>
      <c r="K463" s="52">
        <f t="shared" si="634"/>
        <v>58.4172</v>
      </c>
      <c r="L463" s="53">
        <f t="shared" si="635"/>
        <v>555.72</v>
      </c>
      <c r="M463" s="44">
        <f t="shared" si="636"/>
        <v>453.18</v>
      </c>
      <c r="N463" s="41">
        <f t="shared" si="637"/>
        <v>24.31275</v>
      </c>
      <c r="O463" s="44">
        <f t="shared" si="638"/>
        <v>0</v>
      </c>
      <c r="P463" s="44">
        <f t="shared" si="639"/>
        <v>54</v>
      </c>
      <c r="Q463" s="44">
        <f t="shared" si="640"/>
        <v>1145.62995</v>
      </c>
      <c r="R463" s="41">
        <f t="shared" si="641"/>
        <v>0</v>
      </c>
      <c r="S463" s="41">
        <f t="shared" si="642"/>
        <v>277.86</v>
      </c>
      <c r="T463" s="44">
        <f t="shared" si="643"/>
        <v>113.3</v>
      </c>
      <c r="U463" s="41">
        <f t="shared" si="644"/>
        <v>10.42</v>
      </c>
      <c r="V463" s="44">
        <f t="shared" si="645"/>
        <v>0</v>
      </c>
      <c r="W463" s="44">
        <f t="shared" si="646"/>
        <v>54</v>
      </c>
      <c r="X463" s="41">
        <f t="shared" si="647"/>
        <v>455.58</v>
      </c>
      <c r="Y463" s="41">
        <f t="shared" si="648"/>
        <v>1601.20995</v>
      </c>
      <c r="Z463" s="54"/>
      <c r="AA463" s="12" t="s">
        <v>55</v>
      </c>
      <c r="AB463" s="11">
        <f t="shared" si="649"/>
        <v>58.4172</v>
      </c>
      <c r="AC463" s="11">
        <f t="shared" si="650"/>
        <v>833.58</v>
      </c>
      <c r="AD463" s="11">
        <f t="shared" si="651"/>
        <v>566.48</v>
      </c>
      <c r="AE463" s="11">
        <f t="shared" si="652"/>
        <v>34.73275</v>
      </c>
      <c r="AF463" s="11">
        <f t="shared" si="653"/>
        <v>0</v>
      </c>
      <c r="AG463" s="11">
        <f t="shared" si="654"/>
        <v>108</v>
      </c>
      <c r="AH463" s="11">
        <f t="shared" si="655"/>
        <v>1601.20995</v>
      </c>
      <c r="AI463" s="12" t="s">
        <v>1138</v>
      </c>
    </row>
    <row r="464" s="9" customFormat="1" ht="16" customHeight="1" spans="1:35">
      <c r="A464" s="40">
        <f t="shared" ref="A464:A473" si="657">ROW()-3</f>
        <v>461</v>
      </c>
      <c r="B464" s="41" t="s">
        <v>1339</v>
      </c>
      <c r="C464" s="24" t="s">
        <v>1376</v>
      </c>
      <c r="D464" s="343" t="s">
        <v>1377</v>
      </c>
      <c r="E464" s="113">
        <v>3245.4</v>
      </c>
      <c r="F464" s="113">
        <v>3473.25</v>
      </c>
      <c r="G464" s="113">
        <v>5664.75</v>
      </c>
      <c r="H464" s="113">
        <v>3473.25</v>
      </c>
      <c r="I464" s="59"/>
      <c r="J464" s="59">
        <v>108</v>
      </c>
      <c r="K464" s="52">
        <f t="shared" si="634"/>
        <v>58.4172</v>
      </c>
      <c r="L464" s="53">
        <f t="shared" si="635"/>
        <v>555.72</v>
      </c>
      <c r="M464" s="44">
        <f t="shared" si="636"/>
        <v>453.18</v>
      </c>
      <c r="N464" s="41">
        <f t="shared" si="637"/>
        <v>24.31275</v>
      </c>
      <c r="O464" s="44">
        <f t="shared" si="638"/>
        <v>0</v>
      </c>
      <c r="P464" s="44">
        <f t="shared" si="639"/>
        <v>54</v>
      </c>
      <c r="Q464" s="44">
        <f t="shared" si="640"/>
        <v>1145.62995</v>
      </c>
      <c r="R464" s="41">
        <f t="shared" si="641"/>
        <v>0</v>
      </c>
      <c r="S464" s="41">
        <f t="shared" si="642"/>
        <v>277.86</v>
      </c>
      <c r="T464" s="44">
        <f t="shared" si="643"/>
        <v>113.3</v>
      </c>
      <c r="U464" s="41">
        <f t="shared" si="644"/>
        <v>10.42</v>
      </c>
      <c r="V464" s="44">
        <f t="shared" si="645"/>
        <v>0</v>
      </c>
      <c r="W464" s="44">
        <f t="shared" si="646"/>
        <v>54</v>
      </c>
      <c r="X464" s="41">
        <f t="shared" si="647"/>
        <v>455.58</v>
      </c>
      <c r="Y464" s="41">
        <f t="shared" si="648"/>
        <v>1601.20995</v>
      </c>
      <c r="Z464" s="54"/>
      <c r="AA464" s="12" t="s">
        <v>55</v>
      </c>
      <c r="AB464" s="11">
        <f t="shared" si="649"/>
        <v>58.4172</v>
      </c>
      <c r="AC464" s="11">
        <f t="shared" si="650"/>
        <v>833.58</v>
      </c>
      <c r="AD464" s="11">
        <f t="shared" si="651"/>
        <v>566.48</v>
      </c>
      <c r="AE464" s="11">
        <f t="shared" si="652"/>
        <v>34.73275</v>
      </c>
      <c r="AF464" s="11">
        <f t="shared" si="653"/>
        <v>0</v>
      </c>
      <c r="AG464" s="11">
        <f t="shared" si="654"/>
        <v>108</v>
      </c>
      <c r="AH464" s="11">
        <f t="shared" si="655"/>
        <v>1601.20995</v>
      </c>
      <c r="AI464" s="12" t="s">
        <v>1138</v>
      </c>
    </row>
    <row r="465" s="9" customFormat="1" ht="16" customHeight="1" spans="1:35">
      <c r="A465" s="40">
        <f t="shared" si="657"/>
        <v>462</v>
      </c>
      <c r="B465" s="41" t="s">
        <v>1339</v>
      </c>
      <c r="C465" s="24" t="s">
        <v>1378</v>
      </c>
      <c r="D465" s="343" t="s">
        <v>1379</v>
      </c>
      <c r="E465" s="113">
        <v>3245.4</v>
      </c>
      <c r="F465" s="113">
        <v>3473.25</v>
      </c>
      <c r="G465" s="113">
        <v>5664.75</v>
      </c>
      <c r="H465" s="113">
        <v>3473.25</v>
      </c>
      <c r="I465" s="59"/>
      <c r="J465" s="59"/>
      <c r="K465" s="52">
        <f t="shared" si="634"/>
        <v>58.4172</v>
      </c>
      <c r="L465" s="53">
        <f t="shared" si="635"/>
        <v>555.72</v>
      </c>
      <c r="M465" s="44">
        <f t="shared" si="636"/>
        <v>453.18</v>
      </c>
      <c r="N465" s="41">
        <f t="shared" si="637"/>
        <v>24.31275</v>
      </c>
      <c r="O465" s="44">
        <f t="shared" si="638"/>
        <v>0</v>
      </c>
      <c r="P465" s="44">
        <f t="shared" si="639"/>
        <v>0</v>
      </c>
      <c r="Q465" s="44">
        <f t="shared" si="640"/>
        <v>1091.62995</v>
      </c>
      <c r="R465" s="41">
        <f t="shared" si="641"/>
        <v>0</v>
      </c>
      <c r="S465" s="41">
        <f t="shared" si="642"/>
        <v>277.86</v>
      </c>
      <c r="T465" s="44">
        <f t="shared" si="643"/>
        <v>113.3</v>
      </c>
      <c r="U465" s="41">
        <f t="shared" si="644"/>
        <v>10.42</v>
      </c>
      <c r="V465" s="44">
        <f t="shared" si="645"/>
        <v>0</v>
      </c>
      <c r="W465" s="44">
        <f t="shared" si="646"/>
        <v>0</v>
      </c>
      <c r="X465" s="41">
        <f t="shared" si="647"/>
        <v>401.58</v>
      </c>
      <c r="Y465" s="41">
        <f t="shared" si="648"/>
        <v>1493.20995</v>
      </c>
      <c r="Z465" s="54"/>
      <c r="AA465" s="12" t="s">
        <v>55</v>
      </c>
      <c r="AB465" s="11">
        <f t="shared" si="649"/>
        <v>58.4172</v>
      </c>
      <c r="AC465" s="11">
        <f t="shared" si="650"/>
        <v>833.58</v>
      </c>
      <c r="AD465" s="11">
        <f t="shared" si="651"/>
        <v>566.48</v>
      </c>
      <c r="AE465" s="11">
        <f t="shared" si="652"/>
        <v>34.73275</v>
      </c>
      <c r="AF465" s="11">
        <f t="shared" si="653"/>
        <v>0</v>
      </c>
      <c r="AG465" s="11">
        <f t="shared" si="654"/>
        <v>0</v>
      </c>
      <c r="AH465" s="11">
        <f t="shared" si="655"/>
        <v>1493.20995</v>
      </c>
      <c r="AI465" s="12" t="s">
        <v>1138</v>
      </c>
    </row>
    <row r="466" s="9" customFormat="1" ht="16" customHeight="1" spans="1:35">
      <c r="A466" s="40">
        <f t="shared" si="657"/>
        <v>463</v>
      </c>
      <c r="B466" s="41" t="s">
        <v>1339</v>
      </c>
      <c r="C466" s="24" t="s">
        <v>1380</v>
      </c>
      <c r="D466" s="343" t="s">
        <v>1381</v>
      </c>
      <c r="E466" s="113">
        <v>3245.4</v>
      </c>
      <c r="F466" s="113">
        <v>3473.25</v>
      </c>
      <c r="G466" s="113">
        <v>5664.75</v>
      </c>
      <c r="H466" s="113">
        <v>3473.25</v>
      </c>
      <c r="I466" s="59"/>
      <c r="J466" s="59">
        <v>108</v>
      </c>
      <c r="K466" s="52">
        <f t="shared" si="634"/>
        <v>58.4172</v>
      </c>
      <c r="L466" s="53">
        <f t="shared" si="635"/>
        <v>555.72</v>
      </c>
      <c r="M466" s="44">
        <f t="shared" si="636"/>
        <v>453.18</v>
      </c>
      <c r="N466" s="41">
        <f t="shared" si="637"/>
        <v>24.31275</v>
      </c>
      <c r="O466" s="44">
        <f t="shared" si="638"/>
        <v>0</v>
      </c>
      <c r="P466" s="44">
        <f t="shared" si="639"/>
        <v>54</v>
      </c>
      <c r="Q466" s="44">
        <f t="shared" si="640"/>
        <v>1145.62995</v>
      </c>
      <c r="R466" s="41">
        <f t="shared" si="641"/>
        <v>0</v>
      </c>
      <c r="S466" s="41">
        <f t="shared" si="642"/>
        <v>277.86</v>
      </c>
      <c r="T466" s="44">
        <f t="shared" si="643"/>
        <v>113.3</v>
      </c>
      <c r="U466" s="41">
        <f t="shared" si="644"/>
        <v>10.42</v>
      </c>
      <c r="V466" s="44">
        <f t="shared" si="645"/>
        <v>0</v>
      </c>
      <c r="W466" s="44">
        <f t="shared" si="646"/>
        <v>54</v>
      </c>
      <c r="X466" s="41">
        <f t="shared" si="647"/>
        <v>455.58</v>
      </c>
      <c r="Y466" s="41">
        <f t="shared" si="648"/>
        <v>1601.20995</v>
      </c>
      <c r="Z466" s="54"/>
      <c r="AA466" s="12" t="s">
        <v>55</v>
      </c>
      <c r="AB466" s="11">
        <f t="shared" si="649"/>
        <v>58.4172</v>
      </c>
      <c r="AC466" s="11">
        <f t="shared" si="650"/>
        <v>833.58</v>
      </c>
      <c r="AD466" s="11">
        <f t="shared" si="651"/>
        <v>566.48</v>
      </c>
      <c r="AE466" s="11">
        <f t="shared" si="652"/>
        <v>34.73275</v>
      </c>
      <c r="AF466" s="11">
        <f t="shared" si="653"/>
        <v>0</v>
      </c>
      <c r="AG466" s="11">
        <f t="shared" si="654"/>
        <v>108</v>
      </c>
      <c r="AH466" s="11">
        <f t="shared" si="655"/>
        <v>1601.20995</v>
      </c>
      <c r="AI466" s="12" t="s">
        <v>1138</v>
      </c>
    </row>
    <row r="467" s="9" customFormat="1" ht="16" customHeight="1" spans="1:35">
      <c r="A467" s="40">
        <f t="shared" si="657"/>
        <v>464</v>
      </c>
      <c r="B467" s="41" t="s">
        <v>1336</v>
      </c>
      <c r="C467" s="24" t="s">
        <v>1382</v>
      </c>
      <c r="D467" s="343" t="s">
        <v>1383</v>
      </c>
      <c r="E467" s="113">
        <v>3245.4</v>
      </c>
      <c r="F467" s="113">
        <v>3473.25</v>
      </c>
      <c r="G467" s="113">
        <v>5664.75</v>
      </c>
      <c r="H467" s="113">
        <v>3473.25</v>
      </c>
      <c r="I467" s="59"/>
      <c r="J467" s="59">
        <v>108</v>
      </c>
      <c r="K467" s="52">
        <f t="shared" si="634"/>
        <v>58.4172</v>
      </c>
      <c r="L467" s="53">
        <f t="shared" si="635"/>
        <v>555.72</v>
      </c>
      <c r="M467" s="44">
        <f t="shared" si="636"/>
        <v>453.18</v>
      </c>
      <c r="N467" s="41">
        <f t="shared" si="637"/>
        <v>24.31275</v>
      </c>
      <c r="O467" s="44">
        <f t="shared" si="638"/>
        <v>0</v>
      </c>
      <c r="P467" s="44">
        <f t="shared" si="639"/>
        <v>54</v>
      </c>
      <c r="Q467" s="44">
        <f t="shared" si="640"/>
        <v>1145.62995</v>
      </c>
      <c r="R467" s="41">
        <f t="shared" si="641"/>
        <v>0</v>
      </c>
      <c r="S467" s="41">
        <f t="shared" si="642"/>
        <v>277.86</v>
      </c>
      <c r="T467" s="44">
        <f t="shared" si="643"/>
        <v>113.3</v>
      </c>
      <c r="U467" s="41">
        <f t="shared" si="644"/>
        <v>10.42</v>
      </c>
      <c r="V467" s="44">
        <f t="shared" si="645"/>
        <v>0</v>
      </c>
      <c r="W467" s="44">
        <f t="shared" si="646"/>
        <v>54</v>
      </c>
      <c r="X467" s="41">
        <f t="shared" si="647"/>
        <v>455.58</v>
      </c>
      <c r="Y467" s="41">
        <f t="shared" si="648"/>
        <v>1601.20995</v>
      </c>
      <c r="Z467" s="54"/>
      <c r="AA467" s="12" t="s">
        <v>21</v>
      </c>
      <c r="AB467" s="11">
        <f t="shared" si="649"/>
        <v>58.4172</v>
      </c>
      <c r="AC467" s="11">
        <f t="shared" si="650"/>
        <v>833.58</v>
      </c>
      <c r="AD467" s="11">
        <f t="shared" si="651"/>
        <v>566.48</v>
      </c>
      <c r="AE467" s="11">
        <f t="shared" si="652"/>
        <v>34.73275</v>
      </c>
      <c r="AF467" s="11">
        <f t="shared" si="653"/>
        <v>0</v>
      </c>
      <c r="AG467" s="11">
        <f t="shared" si="654"/>
        <v>108</v>
      </c>
      <c r="AH467" s="11">
        <f t="shared" si="655"/>
        <v>1601.20995</v>
      </c>
      <c r="AI467" s="12" t="s">
        <v>1138</v>
      </c>
    </row>
    <row r="468" s="9" customFormat="1" ht="16" customHeight="1" spans="1:35">
      <c r="A468" s="40">
        <f t="shared" si="657"/>
        <v>465</v>
      </c>
      <c r="B468" s="41" t="s">
        <v>1336</v>
      </c>
      <c r="C468" s="24" t="s">
        <v>1384</v>
      </c>
      <c r="D468" s="343" t="s">
        <v>1385</v>
      </c>
      <c r="E468" s="113">
        <v>3245.4</v>
      </c>
      <c r="F468" s="113">
        <v>3473.25</v>
      </c>
      <c r="G468" s="113">
        <v>5664.75</v>
      </c>
      <c r="H468" s="113">
        <v>3473.25</v>
      </c>
      <c r="I468" s="59"/>
      <c r="J468" s="59">
        <v>108</v>
      </c>
      <c r="K468" s="52">
        <f t="shared" si="634"/>
        <v>58.4172</v>
      </c>
      <c r="L468" s="53">
        <f t="shared" si="635"/>
        <v>555.72</v>
      </c>
      <c r="M468" s="44">
        <f t="shared" si="636"/>
        <v>453.18</v>
      </c>
      <c r="N468" s="41">
        <f t="shared" si="637"/>
        <v>24.31275</v>
      </c>
      <c r="O468" s="44">
        <f t="shared" si="638"/>
        <v>0</v>
      </c>
      <c r="P468" s="44">
        <f t="shared" si="639"/>
        <v>54</v>
      </c>
      <c r="Q468" s="44">
        <f t="shared" si="640"/>
        <v>1145.62995</v>
      </c>
      <c r="R468" s="41">
        <f t="shared" si="641"/>
        <v>0</v>
      </c>
      <c r="S468" s="41">
        <f t="shared" si="642"/>
        <v>277.86</v>
      </c>
      <c r="T468" s="44">
        <f t="shared" si="643"/>
        <v>113.3</v>
      </c>
      <c r="U468" s="41">
        <f t="shared" si="644"/>
        <v>10.42</v>
      </c>
      <c r="V468" s="44">
        <f t="shared" si="645"/>
        <v>0</v>
      </c>
      <c r="W468" s="44">
        <f t="shared" si="646"/>
        <v>54</v>
      </c>
      <c r="X468" s="41">
        <f t="shared" si="647"/>
        <v>455.58</v>
      </c>
      <c r="Y468" s="41">
        <f t="shared" si="648"/>
        <v>1601.20995</v>
      </c>
      <c r="Z468" s="54"/>
      <c r="AA468" s="12" t="s">
        <v>21</v>
      </c>
      <c r="AB468" s="11">
        <f t="shared" si="649"/>
        <v>58.4172</v>
      </c>
      <c r="AC468" s="11">
        <f t="shared" si="650"/>
        <v>833.58</v>
      </c>
      <c r="AD468" s="11">
        <f t="shared" si="651"/>
        <v>566.48</v>
      </c>
      <c r="AE468" s="11">
        <f t="shared" si="652"/>
        <v>34.73275</v>
      </c>
      <c r="AF468" s="11">
        <f t="shared" si="653"/>
        <v>0</v>
      </c>
      <c r="AG468" s="11">
        <f t="shared" si="654"/>
        <v>108</v>
      </c>
      <c r="AH468" s="11">
        <f t="shared" si="655"/>
        <v>1601.20995</v>
      </c>
      <c r="AI468" s="12" t="s">
        <v>1138</v>
      </c>
    </row>
    <row r="469" s="9" customFormat="1" ht="16" customHeight="1" spans="1:35">
      <c r="A469" s="40">
        <f t="shared" si="657"/>
        <v>466</v>
      </c>
      <c r="B469" s="41" t="s">
        <v>1336</v>
      </c>
      <c r="C469" s="24" t="s">
        <v>1386</v>
      </c>
      <c r="D469" s="343" t="s">
        <v>1387</v>
      </c>
      <c r="E469" s="113">
        <v>3245.4</v>
      </c>
      <c r="F469" s="113">
        <v>3473.25</v>
      </c>
      <c r="G469" s="113">
        <v>5664.75</v>
      </c>
      <c r="H469" s="113">
        <v>3473.25</v>
      </c>
      <c r="I469" s="59"/>
      <c r="J469" s="59">
        <v>108</v>
      </c>
      <c r="K469" s="52">
        <f t="shared" si="634"/>
        <v>58.4172</v>
      </c>
      <c r="L469" s="53">
        <f t="shared" si="635"/>
        <v>555.72</v>
      </c>
      <c r="M469" s="44">
        <f t="shared" si="636"/>
        <v>453.18</v>
      </c>
      <c r="N469" s="41">
        <f t="shared" si="637"/>
        <v>24.31275</v>
      </c>
      <c r="O469" s="44">
        <f t="shared" si="638"/>
        <v>0</v>
      </c>
      <c r="P469" s="44">
        <f t="shared" si="639"/>
        <v>54</v>
      </c>
      <c r="Q469" s="44">
        <f t="shared" si="640"/>
        <v>1145.62995</v>
      </c>
      <c r="R469" s="41">
        <f t="shared" si="641"/>
        <v>0</v>
      </c>
      <c r="S469" s="41">
        <f t="shared" si="642"/>
        <v>277.86</v>
      </c>
      <c r="T469" s="44">
        <f t="shared" si="643"/>
        <v>113.3</v>
      </c>
      <c r="U469" s="41">
        <f t="shared" si="644"/>
        <v>10.42</v>
      </c>
      <c r="V469" s="44">
        <f t="shared" si="645"/>
        <v>0</v>
      </c>
      <c r="W469" s="44">
        <f t="shared" si="646"/>
        <v>54</v>
      </c>
      <c r="X469" s="41">
        <f t="shared" si="647"/>
        <v>455.58</v>
      </c>
      <c r="Y469" s="41">
        <f t="shared" si="648"/>
        <v>1601.20995</v>
      </c>
      <c r="Z469" s="54"/>
      <c r="AA469" s="12" t="s">
        <v>21</v>
      </c>
      <c r="AB469" s="11">
        <f t="shared" si="649"/>
        <v>58.4172</v>
      </c>
      <c r="AC469" s="11">
        <f t="shared" si="650"/>
        <v>833.58</v>
      </c>
      <c r="AD469" s="11">
        <f t="shared" si="651"/>
        <v>566.48</v>
      </c>
      <c r="AE469" s="11">
        <f t="shared" si="652"/>
        <v>34.73275</v>
      </c>
      <c r="AF469" s="11">
        <f t="shared" si="653"/>
        <v>0</v>
      </c>
      <c r="AG469" s="11">
        <f t="shared" si="654"/>
        <v>108</v>
      </c>
      <c r="AH469" s="11">
        <f t="shared" si="655"/>
        <v>1601.20995</v>
      </c>
      <c r="AI469" s="12" t="s">
        <v>1138</v>
      </c>
    </row>
    <row r="470" s="9" customFormat="1" ht="16" customHeight="1" spans="1:35">
      <c r="A470" s="40">
        <f t="shared" si="657"/>
        <v>467</v>
      </c>
      <c r="B470" s="41" t="s">
        <v>1336</v>
      </c>
      <c r="C470" s="24" t="s">
        <v>1388</v>
      </c>
      <c r="D470" s="343" t="s">
        <v>1389</v>
      </c>
      <c r="E470" s="113">
        <v>3245.4</v>
      </c>
      <c r="F470" s="113">
        <v>3473.25</v>
      </c>
      <c r="G470" s="113">
        <v>5664.75</v>
      </c>
      <c r="H470" s="113">
        <v>3473.25</v>
      </c>
      <c r="I470" s="59"/>
      <c r="J470" s="59">
        <v>108</v>
      </c>
      <c r="K470" s="52">
        <f t="shared" si="634"/>
        <v>58.4172</v>
      </c>
      <c r="L470" s="53">
        <f t="shared" si="635"/>
        <v>555.72</v>
      </c>
      <c r="M470" s="44">
        <f t="shared" si="636"/>
        <v>453.18</v>
      </c>
      <c r="N470" s="41">
        <f t="shared" si="637"/>
        <v>24.31275</v>
      </c>
      <c r="O470" s="44">
        <f t="shared" si="638"/>
        <v>0</v>
      </c>
      <c r="P470" s="44">
        <f t="shared" si="639"/>
        <v>54</v>
      </c>
      <c r="Q470" s="44">
        <f t="shared" si="640"/>
        <v>1145.62995</v>
      </c>
      <c r="R470" s="41">
        <f t="shared" si="641"/>
        <v>0</v>
      </c>
      <c r="S470" s="41">
        <f t="shared" si="642"/>
        <v>277.86</v>
      </c>
      <c r="T470" s="44">
        <f t="shared" si="643"/>
        <v>113.3</v>
      </c>
      <c r="U470" s="41">
        <f t="shared" si="644"/>
        <v>10.42</v>
      </c>
      <c r="V470" s="44">
        <f t="shared" si="645"/>
        <v>0</v>
      </c>
      <c r="W470" s="44">
        <f t="shared" si="646"/>
        <v>54</v>
      </c>
      <c r="X470" s="41">
        <f t="shared" si="647"/>
        <v>455.58</v>
      </c>
      <c r="Y470" s="41">
        <f t="shared" si="648"/>
        <v>1601.20995</v>
      </c>
      <c r="Z470" s="54"/>
      <c r="AA470" s="12" t="s">
        <v>21</v>
      </c>
      <c r="AB470" s="11">
        <f t="shared" si="649"/>
        <v>58.4172</v>
      </c>
      <c r="AC470" s="11">
        <f t="shared" si="650"/>
        <v>833.58</v>
      </c>
      <c r="AD470" s="11">
        <f t="shared" si="651"/>
        <v>566.48</v>
      </c>
      <c r="AE470" s="11">
        <f t="shared" si="652"/>
        <v>34.73275</v>
      </c>
      <c r="AF470" s="11">
        <f t="shared" si="653"/>
        <v>0</v>
      </c>
      <c r="AG470" s="11">
        <f t="shared" si="654"/>
        <v>108</v>
      </c>
      <c r="AH470" s="11">
        <f t="shared" si="655"/>
        <v>1601.20995</v>
      </c>
      <c r="AI470" s="12" t="s">
        <v>1138</v>
      </c>
    </row>
    <row r="471" s="9" customFormat="1" ht="16" customHeight="1" spans="1:35">
      <c r="A471" s="40">
        <f t="shared" si="657"/>
        <v>468</v>
      </c>
      <c r="B471" s="41" t="s">
        <v>1336</v>
      </c>
      <c r="C471" s="24" t="s">
        <v>1390</v>
      </c>
      <c r="D471" s="343" t="s">
        <v>1391</v>
      </c>
      <c r="E471" s="113">
        <v>3245.4</v>
      </c>
      <c r="F471" s="113">
        <v>3473.25</v>
      </c>
      <c r="G471" s="113">
        <v>5664.75</v>
      </c>
      <c r="H471" s="113">
        <v>3473.25</v>
      </c>
      <c r="I471" s="59"/>
      <c r="J471" s="59">
        <v>108</v>
      </c>
      <c r="K471" s="52">
        <f t="shared" si="634"/>
        <v>58.4172</v>
      </c>
      <c r="L471" s="53">
        <f t="shared" si="635"/>
        <v>555.72</v>
      </c>
      <c r="M471" s="44">
        <f t="shared" si="636"/>
        <v>453.18</v>
      </c>
      <c r="N471" s="41">
        <f t="shared" si="637"/>
        <v>24.31275</v>
      </c>
      <c r="O471" s="44">
        <f t="shared" si="638"/>
        <v>0</v>
      </c>
      <c r="P471" s="44">
        <f t="shared" si="639"/>
        <v>54</v>
      </c>
      <c r="Q471" s="44">
        <f t="shared" si="640"/>
        <v>1145.62995</v>
      </c>
      <c r="R471" s="41">
        <f t="shared" si="641"/>
        <v>0</v>
      </c>
      <c r="S471" s="41">
        <f t="shared" si="642"/>
        <v>277.86</v>
      </c>
      <c r="T471" s="44">
        <f t="shared" si="643"/>
        <v>113.3</v>
      </c>
      <c r="U471" s="41">
        <f t="shared" si="644"/>
        <v>10.42</v>
      </c>
      <c r="V471" s="44">
        <f t="shared" si="645"/>
        <v>0</v>
      </c>
      <c r="W471" s="44">
        <f t="shared" si="646"/>
        <v>54</v>
      </c>
      <c r="X471" s="41">
        <f t="shared" si="647"/>
        <v>455.58</v>
      </c>
      <c r="Y471" s="41">
        <f t="shared" si="648"/>
        <v>1601.20995</v>
      </c>
      <c r="Z471" s="54"/>
      <c r="AA471" s="12" t="s">
        <v>21</v>
      </c>
      <c r="AB471" s="11">
        <f t="shared" si="649"/>
        <v>58.4172</v>
      </c>
      <c r="AC471" s="11">
        <f t="shared" si="650"/>
        <v>833.58</v>
      </c>
      <c r="AD471" s="11">
        <f t="shared" si="651"/>
        <v>566.48</v>
      </c>
      <c r="AE471" s="11">
        <f t="shared" si="652"/>
        <v>34.73275</v>
      </c>
      <c r="AF471" s="11">
        <f t="shared" si="653"/>
        <v>0</v>
      </c>
      <c r="AG471" s="11">
        <f t="shared" si="654"/>
        <v>108</v>
      </c>
      <c r="AH471" s="11">
        <f t="shared" si="655"/>
        <v>1601.20995</v>
      </c>
      <c r="AI471" s="12" t="s">
        <v>1138</v>
      </c>
    </row>
    <row r="472" s="9" customFormat="1" ht="16" customHeight="1" spans="1:35">
      <c r="A472" s="40">
        <f t="shared" si="657"/>
        <v>469</v>
      </c>
      <c r="B472" s="41" t="s">
        <v>1336</v>
      </c>
      <c r="C472" s="24" t="s">
        <v>1392</v>
      </c>
      <c r="D472" s="343" t="s">
        <v>1393</v>
      </c>
      <c r="E472" s="113">
        <v>3245.4</v>
      </c>
      <c r="F472" s="113">
        <v>3473.25</v>
      </c>
      <c r="G472" s="113">
        <v>5664.75</v>
      </c>
      <c r="H472" s="113">
        <v>3473.25</v>
      </c>
      <c r="I472" s="59"/>
      <c r="J472" s="59">
        <v>108</v>
      </c>
      <c r="K472" s="52">
        <f t="shared" si="634"/>
        <v>58.4172</v>
      </c>
      <c r="L472" s="53">
        <f t="shared" si="635"/>
        <v>555.72</v>
      </c>
      <c r="M472" s="44">
        <f t="shared" si="636"/>
        <v>453.18</v>
      </c>
      <c r="N472" s="41">
        <f t="shared" si="637"/>
        <v>24.31275</v>
      </c>
      <c r="O472" s="44">
        <f t="shared" si="638"/>
        <v>0</v>
      </c>
      <c r="P472" s="44">
        <f t="shared" si="639"/>
        <v>54</v>
      </c>
      <c r="Q472" s="44">
        <f t="shared" si="640"/>
        <v>1145.62995</v>
      </c>
      <c r="R472" s="41">
        <f t="shared" si="641"/>
        <v>0</v>
      </c>
      <c r="S472" s="41">
        <f t="shared" si="642"/>
        <v>277.86</v>
      </c>
      <c r="T472" s="44">
        <f t="shared" si="643"/>
        <v>113.3</v>
      </c>
      <c r="U472" s="41">
        <f t="shared" si="644"/>
        <v>10.42</v>
      </c>
      <c r="V472" s="44">
        <f t="shared" si="645"/>
        <v>0</v>
      </c>
      <c r="W472" s="44">
        <f t="shared" si="646"/>
        <v>54</v>
      </c>
      <c r="X472" s="41">
        <f t="shared" si="647"/>
        <v>455.58</v>
      </c>
      <c r="Y472" s="41">
        <f t="shared" si="648"/>
        <v>1601.20995</v>
      </c>
      <c r="Z472" s="54"/>
      <c r="AA472" s="12" t="s">
        <v>21</v>
      </c>
      <c r="AB472" s="11">
        <f t="shared" si="649"/>
        <v>58.4172</v>
      </c>
      <c r="AC472" s="11">
        <f t="shared" si="650"/>
        <v>833.58</v>
      </c>
      <c r="AD472" s="11">
        <f t="shared" si="651"/>
        <v>566.48</v>
      </c>
      <c r="AE472" s="11">
        <f t="shared" si="652"/>
        <v>34.73275</v>
      </c>
      <c r="AF472" s="11">
        <f t="shared" si="653"/>
        <v>0</v>
      </c>
      <c r="AG472" s="11">
        <f t="shared" si="654"/>
        <v>108</v>
      </c>
      <c r="AH472" s="11">
        <f t="shared" si="655"/>
        <v>1601.20995</v>
      </c>
      <c r="AI472" s="12" t="s">
        <v>1138</v>
      </c>
    </row>
    <row r="473" s="9" customFormat="1" ht="16" customHeight="1" spans="1:35">
      <c r="A473" s="40">
        <f t="shared" si="657"/>
        <v>470</v>
      </c>
      <c r="B473" s="41" t="s">
        <v>1336</v>
      </c>
      <c r="C473" s="24" t="s">
        <v>1394</v>
      </c>
      <c r="D473" s="343" t="s">
        <v>1395</v>
      </c>
      <c r="E473" s="113">
        <v>3245.4</v>
      </c>
      <c r="F473" s="113">
        <v>3473.25</v>
      </c>
      <c r="G473" s="113">
        <v>5664.75</v>
      </c>
      <c r="H473" s="113">
        <v>3473.25</v>
      </c>
      <c r="I473" s="59"/>
      <c r="J473" s="59"/>
      <c r="K473" s="52">
        <f t="shared" si="634"/>
        <v>58.4172</v>
      </c>
      <c r="L473" s="53">
        <f t="shared" si="635"/>
        <v>555.72</v>
      </c>
      <c r="M473" s="44">
        <f t="shared" si="636"/>
        <v>453.18</v>
      </c>
      <c r="N473" s="41">
        <f t="shared" si="637"/>
        <v>24.31275</v>
      </c>
      <c r="O473" s="44">
        <f t="shared" si="638"/>
        <v>0</v>
      </c>
      <c r="P473" s="44">
        <f t="shared" si="639"/>
        <v>0</v>
      </c>
      <c r="Q473" s="44">
        <f t="shared" si="640"/>
        <v>1091.62995</v>
      </c>
      <c r="R473" s="41">
        <f t="shared" si="641"/>
        <v>0</v>
      </c>
      <c r="S473" s="41">
        <f t="shared" si="642"/>
        <v>277.86</v>
      </c>
      <c r="T473" s="44">
        <f t="shared" si="643"/>
        <v>113.3</v>
      </c>
      <c r="U473" s="41">
        <f t="shared" si="644"/>
        <v>10.42</v>
      </c>
      <c r="V473" s="44">
        <f t="shared" si="645"/>
        <v>0</v>
      </c>
      <c r="W473" s="44">
        <f t="shared" si="646"/>
        <v>0</v>
      </c>
      <c r="X473" s="41">
        <f t="shared" si="647"/>
        <v>401.58</v>
      </c>
      <c r="Y473" s="41">
        <f t="shared" si="648"/>
        <v>1493.20995</v>
      </c>
      <c r="Z473" s="54"/>
      <c r="AA473" s="12" t="s">
        <v>21</v>
      </c>
      <c r="AB473" s="11">
        <f t="shared" si="649"/>
        <v>58.4172</v>
      </c>
      <c r="AC473" s="11">
        <f t="shared" si="650"/>
        <v>833.58</v>
      </c>
      <c r="AD473" s="11">
        <f t="shared" si="651"/>
        <v>566.48</v>
      </c>
      <c r="AE473" s="11">
        <f t="shared" si="652"/>
        <v>34.73275</v>
      </c>
      <c r="AF473" s="11">
        <f t="shared" si="653"/>
        <v>0</v>
      </c>
      <c r="AG473" s="11">
        <f t="shared" si="654"/>
        <v>0</v>
      </c>
      <c r="AH473" s="11">
        <f t="shared" si="655"/>
        <v>1493.20995</v>
      </c>
      <c r="AI473" s="12" t="s">
        <v>1138</v>
      </c>
    </row>
    <row r="474" s="9" customFormat="1" ht="16" customHeight="1" spans="1:35">
      <c r="A474" s="40">
        <f t="shared" ref="A474:A482" si="658">ROW()-3</f>
        <v>471</v>
      </c>
      <c r="B474" s="41" t="s">
        <v>167</v>
      </c>
      <c r="C474" s="24" t="s">
        <v>1396</v>
      </c>
      <c r="D474" s="343" t="s">
        <v>1397</v>
      </c>
      <c r="E474" s="113">
        <v>3245.4</v>
      </c>
      <c r="F474" s="113">
        <v>3473.25</v>
      </c>
      <c r="G474" s="113">
        <v>5664.75</v>
      </c>
      <c r="H474" s="113">
        <v>3473.25</v>
      </c>
      <c r="I474" s="59"/>
      <c r="J474" s="59"/>
      <c r="K474" s="52">
        <f t="shared" si="634"/>
        <v>58.4172</v>
      </c>
      <c r="L474" s="53">
        <f t="shared" si="635"/>
        <v>555.72</v>
      </c>
      <c r="M474" s="44">
        <f t="shared" si="636"/>
        <v>453.18</v>
      </c>
      <c r="N474" s="41">
        <f t="shared" si="637"/>
        <v>24.31275</v>
      </c>
      <c r="O474" s="44">
        <f t="shared" si="638"/>
        <v>0</v>
      </c>
      <c r="P474" s="44">
        <f t="shared" si="639"/>
        <v>0</v>
      </c>
      <c r="Q474" s="44">
        <f t="shared" si="640"/>
        <v>1091.62995</v>
      </c>
      <c r="R474" s="41">
        <f t="shared" si="641"/>
        <v>0</v>
      </c>
      <c r="S474" s="41">
        <f t="shared" si="642"/>
        <v>277.86</v>
      </c>
      <c r="T474" s="44">
        <f t="shared" si="643"/>
        <v>113.3</v>
      </c>
      <c r="U474" s="41">
        <f t="shared" si="644"/>
        <v>10.42</v>
      </c>
      <c r="V474" s="44">
        <f t="shared" si="645"/>
        <v>0</v>
      </c>
      <c r="W474" s="44">
        <f t="shared" si="646"/>
        <v>0</v>
      </c>
      <c r="X474" s="41">
        <f t="shared" si="647"/>
        <v>401.58</v>
      </c>
      <c r="Y474" s="41">
        <f t="shared" si="648"/>
        <v>1493.20995</v>
      </c>
      <c r="Z474" s="54"/>
      <c r="AA474" s="12" t="s">
        <v>32</v>
      </c>
      <c r="AB474" s="11">
        <f t="shared" si="649"/>
        <v>58.4172</v>
      </c>
      <c r="AC474" s="11">
        <f t="shared" si="650"/>
        <v>833.58</v>
      </c>
      <c r="AD474" s="11">
        <f t="shared" si="651"/>
        <v>566.48</v>
      </c>
      <c r="AE474" s="11">
        <f t="shared" si="652"/>
        <v>34.73275</v>
      </c>
      <c r="AF474" s="11">
        <f t="shared" si="653"/>
        <v>0</v>
      </c>
      <c r="AG474" s="11">
        <f t="shared" si="654"/>
        <v>0</v>
      </c>
      <c r="AH474" s="11">
        <f t="shared" si="655"/>
        <v>1493.20995</v>
      </c>
      <c r="AI474" s="12" t="s">
        <v>1139</v>
      </c>
    </row>
    <row r="475" s="9" customFormat="1" ht="16" customHeight="1" spans="1:35">
      <c r="A475" s="40">
        <f t="shared" si="658"/>
        <v>472</v>
      </c>
      <c r="B475" s="41" t="s">
        <v>167</v>
      </c>
      <c r="C475" s="24" t="s">
        <v>1398</v>
      </c>
      <c r="D475" s="343" t="s">
        <v>1399</v>
      </c>
      <c r="E475" s="113">
        <v>3245.4</v>
      </c>
      <c r="F475" s="113">
        <v>3473.25</v>
      </c>
      <c r="G475" s="113">
        <v>5664.75</v>
      </c>
      <c r="H475" s="113">
        <v>3473.25</v>
      </c>
      <c r="I475" s="59"/>
      <c r="J475" s="59">
        <v>108</v>
      </c>
      <c r="K475" s="52">
        <f t="shared" si="634"/>
        <v>58.4172</v>
      </c>
      <c r="L475" s="53">
        <f t="shared" si="635"/>
        <v>555.72</v>
      </c>
      <c r="M475" s="44">
        <f t="shared" si="636"/>
        <v>453.18</v>
      </c>
      <c r="N475" s="41">
        <f t="shared" si="637"/>
        <v>24.31275</v>
      </c>
      <c r="O475" s="44">
        <f t="shared" si="638"/>
        <v>0</v>
      </c>
      <c r="P475" s="44">
        <f t="shared" si="639"/>
        <v>54</v>
      </c>
      <c r="Q475" s="44">
        <f t="shared" si="640"/>
        <v>1145.62995</v>
      </c>
      <c r="R475" s="41">
        <f t="shared" si="641"/>
        <v>0</v>
      </c>
      <c r="S475" s="41">
        <f t="shared" si="642"/>
        <v>277.86</v>
      </c>
      <c r="T475" s="44">
        <f t="shared" si="643"/>
        <v>113.3</v>
      </c>
      <c r="U475" s="41">
        <f t="shared" si="644"/>
        <v>10.42</v>
      </c>
      <c r="V475" s="44">
        <f t="shared" si="645"/>
        <v>0</v>
      </c>
      <c r="W475" s="44">
        <f t="shared" si="646"/>
        <v>54</v>
      </c>
      <c r="X475" s="41">
        <f t="shared" si="647"/>
        <v>455.58</v>
      </c>
      <c r="Y475" s="41">
        <f t="shared" si="648"/>
        <v>1601.20995</v>
      </c>
      <c r="Z475" s="54"/>
      <c r="AA475" s="12" t="s">
        <v>64</v>
      </c>
      <c r="AB475" s="11">
        <f t="shared" si="649"/>
        <v>58.4172</v>
      </c>
      <c r="AC475" s="11">
        <f t="shared" si="650"/>
        <v>833.58</v>
      </c>
      <c r="AD475" s="11">
        <f t="shared" si="651"/>
        <v>566.48</v>
      </c>
      <c r="AE475" s="11">
        <f t="shared" si="652"/>
        <v>34.73275</v>
      </c>
      <c r="AF475" s="11">
        <f t="shared" si="653"/>
        <v>0</v>
      </c>
      <c r="AG475" s="11">
        <f t="shared" si="654"/>
        <v>108</v>
      </c>
      <c r="AH475" s="11">
        <f t="shared" si="655"/>
        <v>1601.20995</v>
      </c>
      <c r="AI475" s="12" t="s">
        <v>1139</v>
      </c>
    </row>
    <row r="476" s="9" customFormat="1" ht="16" customHeight="1" spans="1:35">
      <c r="A476" s="40">
        <f t="shared" si="658"/>
        <v>473</v>
      </c>
      <c r="B476" s="41" t="s">
        <v>285</v>
      </c>
      <c r="C476" s="24" t="s">
        <v>308</v>
      </c>
      <c r="D476" s="343" t="s">
        <v>309</v>
      </c>
      <c r="E476" s="113">
        <v>3820</v>
      </c>
      <c r="F476" s="113">
        <v>3820</v>
      </c>
      <c r="G476" s="113">
        <v>5664.75</v>
      </c>
      <c r="H476" s="113">
        <v>3820</v>
      </c>
      <c r="I476" s="108">
        <v>4180</v>
      </c>
      <c r="J476" s="59"/>
      <c r="K476" s="52">
        <f t="shared" si="634"/>
        <v>68.76</v>
      </c>
      <c r="L476" s="53">
        <f t="shared" si="635"/>
        <v>611.2</v>
      </c>
      <c r="M476" s="44">
        <f t="shared" si="636"/>
        <v>453.18</v>
      </c>
      <c r="N476" s="41">
        <f t="shared" si="637"/>
        <v>26.74</v>
      </c>
      <c r="O476" s="44">
        <f t="shared" si="638"/>
        <v>209</v>
      </c>
      <c r="P476" s="44">
        <f t="shared" si="639"/>
        <v>0</v>
      </c>
      <c r="Q476" s="44">
        <f t="shared" si="640"/>
        <v>1368.88</v>
      </c>
      <c r="R476" s="41">
        <f t="shared" si="641"/>
        <v>0</v>
      </c>
      <c r="S476" s="41">
        <f t="shared" si="642"/>
        <v>305.6</v>
      </c>
      <c r="T476" s="44">
        <f t="shared" si="643"/>
        <v>113.3</v>
      </c>
      <c r="U476" s="41">
        <f t="shared" si="644"/>
        <v>11.46</v>
      </c>
      <c r="V476" s="44">
        <f t="shared" si="645"/>
        <v>209</v>
      </c>
      <c r="W476" s="44">
        <f t="shared" si="646"/>
        <v>0</v>
      </c>
      <c r="X476" s="41">
        <f t="shared" si="647"/>
        <v>639.36</v>
      </c>
      <c r="Y476" s="41">
        <f t="shared" si="648"/>
        <v>2008.24</v>
      </c>
      <c r="Z476" s="54"/>
      <c r="AA476" s="12" t="s">
        <v>62</v>
      </c>
      <c r="AB476" s="11">
        <f t="shared" si="649"/>
        <v>68.76</v>
      </c>
      <c r="AC476" s="11">
        <f t="shared" si="650"/>
        <v>916.8</v>
      </c>
      <c r="AD476" s="11">
        <f t="shared" si="651"/>
        <v>566.48</v>
      </c>
      <c r="AE476" s="11">
        <f t="shared" si="652"/>
        <v>38.2</v>
      </c>
      <c r="AF476" s="11">
        <f t="shared" si="653"/>
        <v>418</v>
      </c>
      <c r="AG476" s="11">
        <f t="shared" si="654"/>
        <v>0</v>
      </c>
      <c r="AH476" s="11">
        <f t="shared" si="655"/>
        <v>2008.24</v>
      </c>
      <c r="AI476" s="12" t="s">
        <v>1139</v>
      </c>
    </row>
    <row r="477" s="31" customFormat="1" ht="16" customHeight="1" spans="1:35">
      <c r="A477" s="94">
        <f t="shared" si="658"/>
        <v>474</v>
      </c>
      <c r="B477" s="95" t="s">
        <v>896</v>
      </c>
      <c r="C477" s="163" t="s">
        <v>1400</v>
      </c>
      <c r="D477" s="366" t="s">
        <v>1401</v>
      </c>
      <c r="E477" s="98">
        <v>3245.4</v>
      </c>
      <c r="F477" s="98">
        <v>0</v>
      </c>
      <c r="G477" s="98">
        <v>0</v>
      </c>
      <c r="H477" s="98">
        <v>0</v>
      </c>
      <c r="I477" s="104"/>
      <c r="J477" s="104"/>
      <c r="K477" s="105">
        <f t="shared" si="634"/>
        <v>58.4172</v>
      </c>
      <c r="L477" s="106">
        <f t="shared" si="635"/>
        <v>0</v>
      </c>
      <c r="M477" s="107">
        <f t="shared" si="636"/>
        <v>0</v>
      </c>
      <c r="N477" s="95">
        <f t="shared" si="637"/>
        <v>0</v>
      </c>
      <c r="O477" s="107">
        <f t="shared" si="638"/>
        <v>0</v>
      </c>
      <c r="P477" s="107">
        <f t="shared" si="639"/>
        <v>0</v>
      </c>
      <c r="Q477" s="107">
        <f t="shared" si="640"/>
        <v>58.4172</v>
      </c>
      <c r="R477" s="95">
        <f t="shared" si="641"/>
        <v>0</v>
      </c>
      <c r="S477" s="95">
        <f t="shared" si="642"/>
        <v>0</v>
      </c>
      <c r="T477" s="107">
        <f t="shared" si="643"/>
        <v>0</v>
      </c>
      <c r="U477" s="95">
        <f t="shared" si="644"/>
        <v>0</v>
      </c>
      <c r="V477" s="107">
        <f t="shared" si="645"/>
        <v>0</v>
      </c>
      <c r="W477" s="107">
        <f t="shared" si="646"/>
        <v>0</v>
      </c>
      <c r="X477" s="95">
        <f t="shared" si="647"/>
        <v>0</v>
      </c>
      <c r="Y477" s="95">
        <f t="shared" si="648"/>
        <v>58.4172</v>
      </c>
      <c r="Z477" s="109"/>
      <c r="AA477" s="16" t="s">
        <v>19</v>
      </c>
      <c r="AB477" s="15">
        <f t="shared" si="649"/>
        <v>58.4172</v>
      </c>
      <c r="AC477" s="15">
        <f t="shared" si="650"/>
        <v>0</v>
      </c>
      <c r="AD477" s="15">
        <f t="shared" si="651"/>
        <v>0</v>
      </c>
      <c r="AE477" s="15">
        <f t="shared" si="652"/>
        <v>0</v>
      </c>
      <c r="AF477" s="15">
        <f t="shared" si="653"/>
        <v>0</v>
      </c>
      <c r="AG477" s="15">
        <f t="shared" si="654"/>
        <v>0</v>
      </c>
      <c r="AH477" s="15">
        <f t="shared" si="655"/>
        <v>58.4172</v>
      </c>
      <c r="AI477" s="16" t="s">
        <v>1138</v>
      </c>
    </row>
    <row r="478" s="9" customFormat="1" ht="16" customHeight="1" spans="1:35">
      <c r="A478" s="40">
        <f t="shared" si="658"/>
        <v>475</v>
      </c>
      <c r="B478" s="41" t="s">
        <v>1332</v>
      </c>
      <c r="C478" s="24" t="s">
        <v>1402</v>
      </c>
      <c r="D478" s="343" t="s">
        <v>1403</v>
      </c>
      <c r="E478" s="113">
        <v>3245.4</v>
      </c>
      <c r="F478" s="113">
        <v>3473.25</v>
      </c>
      <c r="G478" s="113">
        <v>5664.75</v>
      </c>
      <c r="H478" s="113">
        <v>3473.25</v>
      </c>
      <c r="I478" s="59"/>
      <c r="J478" s="59">
        <v>108</v>
      </c>
      <c r="K478" s="52">
        <f t="shared" si="634"/>
        <v>58.4172</v>
      </c>
      <c r="L478" s="53">
        <f t="shared" si="635"/>
        <v>555.72</v>
      </c>
      <c r="M478" s="44">
        <f t="shared" si="636"/>
        <v>453.18</v>
      </c>
      <c r="N478" s="41">
        <f t="shared" si="637"/>
        <v>24.31275</v>
      </c>
      <c r="O478" s="44">
        <f t="shared" si="638"/>
        <v>0</v>
      </c>
      <c r="P478" s="44">
        <f t="shared" si="639"/>
        <v>54</v>
      </c>
      <c r="Q478" s="44">
        <f t="shared" si="640"/>
        <v>1145.62995</v>
      </c>
      <c r="R478" s="41">
        <f t="shared" si="641"/>
        <v>0</v>
      </c>
      <c r="S478" s="41">
        <f t="shared" si="642"/>
        <v>277.86</v>
      </c>
      <c r="T478" s="44">
        <f t="shared" si="643"/>
        <v>113.3</v>
      </c>
      <c r="U478" s="41">
        <f t="shared" si="644"/>
        <v>10.42</v>
      </c>
      <c r="V478" s="44">
        <f t="shared" si="645"/>
        <v>0</v>
      </c>
      <c r="W478" s="44">
        <f t="shared" si="646"/>
        <v>54</v>
      </c>
      <c r="X478" s="41">
        <f t="shared" si="647"/>
        <v>455.58</v>
      </c>
      <c r="Y478" s="41">
        <f t="shared" si="648"/>
        <v>1601.20995</v>
      </c>
      <c r="Z478" s="54"/>
      <c r="AA478" s="12" t="s">
        <v>26</v>
      </c>
      <c r="AB478" s="11">
        <f t="shared" si="649"/>
        <v>58.4172</v>
      </c>
      <c r="AC478" s="11">
        <f t="shared" si="650"/>
        <v>833.58</v>
      </c>
      <c r="AD478" s="11">
        <f t="shared" si="651"/>
        <v>566.48</v>
      </c>
      <c r="AE478" s="11">
        <f t="shared" si="652"/>
        <v>34.73275</v>
      </c>
      <c r="AF478" s="11">
        <f t="shared" si="653"/>
        <v>0</v>
      </c>
      <c r="AG478" s="11">
        <f t="shared" si="654"/>
        <v>108</v>
      </c>
      <c r="AH478" s="11">
        <f t="shared" si="655"/>
        <v>1601.20995</v>
      </c>
      <c r="AI478" s="12" t="s">
        <v>1135</v>
      </c>
    </row>
    <row r="479" s="9" customFormat="1" ht="16" customHeight="1" spans="1:35">
      <c r="A479" s="40">
        <f t="shared" si="658"/>
        <v>476</v>
      </c>
      <c r="B479" s="41" t="s">
        <v>1306</v>
      </c>
      <c r="C479" s="188" t="s">
        <v>1404</v>
      </c>
      <c r="D479" s="100" t="s">
        <v>1405</v>
      </c>
      <c r="E479" s="113">
        <v>3245.4</v>
      </c>
      <c r="F479" s="113">
        <v>3473.25</v>
      </c>
      <c r="G479" s="113">
        <v>5664.75</v>
      </c>
      <c r="H479" s="113">
        <v>3473.25</v>
      </c>
      <c r="I479" s="59"/>
      <c r="J479" s="59">
        <v>108</v>
      </c>
      <c r="K479" s="52">
        <f t="shared" si="634"/>
        <v>58.4172</v>
      </c>
      <c r="L479" s="53">
        <f t="shared" si="635"/>
        <v>555.72</v>
      </c>
      <c r="M479" s="44">
        <f t="shared" si="636"/>
        <v>453.18</v>
      </c>
      <c r="N479" s="41">
        <f t="shared" si="637"/>
        <v>24.31275</v>
      </c>
      <c r="O479" s="44">
        <f t="shared" si="638"/>
        <v>0</v>
      </c>
      <c r="P479" s="44">
        <f t="shared" si="639"/>
        <v>54</v>
      </c>
      <c r="Q479" s="44">
        <f t="shared" si="640"/>
        <v>1145.62995</v>
      </c>
      <c r="R479" s="41">
        <f t="shared" si="641"/>
        <v>0</v>
      </c>
      <c r="S479" s="41">
        <f t="shared" si="642"/>
        <v>277.86</v>
      </c>
      <c r="T479" s="44">
        <f t="shared" si="643"/>
        <v>113.3</v>
      </c>
      <c r="U479" s="41">
        <f t="shared" si="644"/>
        <v>10.42</v>
      </c>
      <c r="V479" s="44">
        <f t="shared" si="645"/>
        <v>0</v>
      </c>
      <c r="W479" s="44">
        <f t="shared" si="646"/>
        <v>54</v>
      </c>
      <c r="X479" s="41">
        <f t="shared" si="647"/>
        <v>455.58</v>
      </c>
      <c r="Y479" s="41">
        <f t="shared" si="648"/>
        <v>1601.20995</v>
      </c>
      <c r="Z479" s="54"/>
      <c r="AA479" s="12" t="s">
        <v>24</v>
      </c>
      <c r="AB479" s="11">
        <f t="shared" si="649"/>
        <v>58.4172</v>
      </c>
      <c r="AC479" s="11">
        <f t="shared" si="650"/>
        <v>833.58</v>
      </c>
      <c r="AD479" s="11">
        <f t="shared" si="651"/>
        <v>566.48</v>
      </c>
      <c r="AE479" s="11">
        <f t="shared" si="652"/>
        <v>34.73275</v>
      </c>
      <c r="AF479" s="11">
        <f t="shared" si="653"/>
        <v>0</v>
      </c>
      <c r="AG479" s="11">
        <f t="shared" si="654"/>
        <v>108</v>
      </c>
      <c r="AH479" s="11">
        <f t="shared" si="655"/>
        <v>1601.20995</v>
      </c>
      <c r="AI479" s="12" t="s">
        <v>1138</v>
      </c>
    </row>
    <row r="480" s="9" customFormat="1" ht="16" customHeight="1" spans="1:35">
      <c r="A480" s="40">
        <f t="shared" si="658"/>
        <v>477</v>
      </c>
      <c r="B480" s="41" t="s">
        <v>1333</v>
      </c>
      <c r="C480" s="24" t="s">
        <v>1406</v>
      </c>
      <c r="D480" s="343" t="s">
        <v>1407</v>
      </c>
      <c r="E480" s="113">
        <v>3245.4</v>
      </c>
      <c r="F480" s="82">
        <v>0</v>
      </c>
      <c r="G480" s="113">
        <v>5664.75</v>
      </c>
      <c r="H480" s="82">
        <v>0</v>
      </c>
      <c r="I480" s="59"/>
      <c r="J480" s="59"/>
      <c r="K480" s="52">
        <f t="shared" si="634"/>
        <v>58.4172</v>
      </c>
      <c r="L480" s="53">
        <f t="shared" si="635"/>
        <v>0</v>
      </c>
      <c r="M480" s="44">
        <f t="shared" si="636"/>
        <v>453.18</v>
      </c>
      <c r="N480" s="41">
        <f t="shared" si="637"/>
        <v>0</v>
      </c>
      <c r="O480" s="44">
        <f t="shared" si="638"/>
        <v>0</v>
      </c>
      <c r="P480" s="44">
        <f t="shared" si="639"/>
        <v>0</v>
      </c>
      <c r="Q480" s="44">
        <f t="shared" si="640"/>
        <v>511.5972</v>
      </c>
      <c r="R480" s="41">
        <f t="shared" si="641"/>
        <v>0</v>
      </c>
      <c r="S480" s="41">
        <f t="shared" si="642"/>
        <v>0</v>
      </c>
      <c r="T480" s="44">
        <f t="shared" si="643"/>
        <v>113.3</v>
      </c>
      <c r="U480" s="41">
        <f t="shared" si="644"/>
        <v>0</v>
      </c>
      <c r="V480" s="44">
        <f t="shared" si="645"/>
        <v>0</v>
      </c>
      <c r="W480" s="44">
        <f t="shared" si="646"/>
        <v>0</v>
      </c>
      <c r="X480" s="41">
        <f t="shared" si="647"/>
        <v>113.3</v>
      </c>
      <c r="Y480" s="41">
        <f t="shared" si="648"/>
        <v>624.8972</v>
      </c>
      <c r="Z480" s="54"/>
      <c r="AA480" s="12" t="s">
        <v>26</v>
      </c>
      <c r="AB480" s="11">
        <f t="shared" si="649"/>
        <v>58.4172</v>
      </c>
      <c r="AC480" s="11">
        <f t="shared" si="650"/>
        <v>0</v>
      </c>
      <c r="AD480" s="11">
        <f t="shared" si="651"/>
        <v>566.48</v>
      </c>
      <c r="AE480" s="11">
        <f t="shared" si="652"/>
        <v>0</v>
      </c>
      <c r="AF480" s="11">
        <f t="shared" si="653"/>
        <v>0</v>
      </c>
      <c r="AG480" s="11">
        <f t="shared" si="654"/>
        <v>0</v>
      </c>
      <c r="AH480" s="11">
        <f t="shared" si="655"/>
        <v>624.8972</v>
      </c>
      <c r="AI480" s="12" t="s">
        <v>1135</v>
      </c>
    </row>
    <row r="481" s="9" customFormat="1" ht="16" customHeight="1" spans="1:35">
      <c r="A481" s="40">
        <f t="shared" si="658"/>
        <v>478</v>
      </c>
      <c r="B481" s="41" t="s">
        <v>1332</v>
      </c>
      <c r="C481" s="24" t="s">
        <v>1408</v>
      </c>
      <c r="D481" s="45" t="s">
        <v>1409</v>
      </c>
      <c r="E481" s="113">
        <v>3245.4</v>
      </c>
      <c r="F481" s="113">
        <v>3473.25</v>
      </c>
      <c r="G481" s="113">
        <v>5664.75</v>
      </c>
      <c r="H481" s="113">
        <v>3473.25</v>
      </c>
      <c r="I481" s="59"/>
      <c r="J481" s="59"/>
      <c r="K481" s="52">
        <f t="shared" si="634"/>
        <v>58.4172</v>
      </c>
      <c r="L481" s="53">
        <f t="shared" si="635"/>
        <v>555.72</v>
      </c>
      <c r="M481" s="44">
        <f t="shared" si="636"/>
        <v>453.18</v>
      </c>
      <c r="N481" s="41">
        <f t="shared" si="637"/>
        <v>24.31275</v>
      </c>
      <c r="O481" s="44">
        <f t="shared" si="638"/>
        <v>0</v>
      </c>
      <c r="P481" s="44">
        <f t="shared" si="639"/>
        <v>0</v>
      </c>
      <c r="Q481" s="44">
        <f t="shared" si="640"/>
        <v>1091.62995</v>
      </c>
      <c r="R481" s="41">
        <f t="shared" si="641"/>
        <v>0</v>
      </c>
      <c r="S481" s="41">
        <f t="shared" si="642"/>
        <v>277.86</v>
      </c>
      <c r="T481" s="44">
        <f t="shared" si="643"/>
        <v>113.3</v>
      </c>
      <c r="U481" s="41">
        <f t="shared" si="644"/>
        <v>10.42</v>
      </c>
      <c r="V481" s="44">
        <f t="shared" si="645"/>
        <v>0</v>
      </c>
      <c r="W481" s="44">
        <f t="shared" si="646"/>
        <v>0</v>
      </c>
      <c r="X481" s="41">
        <f t="shared" si="647"/>
        <v>401.58</v>
      </c>
      <c r="Y481" s="41">
        <f t="shared" si="648"/>
        <v>1493.20995</v>
      </c>
      <c r="Z481" s="54"/>
      <c r="AA481" s="12" t="s">
        <v>26</v>
      </c>
      <c r="AB481" s="11">
        <f t="shared" si="649"/>
        <v>58.4172</v>
      </c>
      <c r="AC481" s="11">
        <f t="shared" si="650"/>
        <v>833.58</v>
      </c>
      <c r="AD481" s="11">
        <f t="shared" si="651"/>
        <v>566.48</v>
      </c>
      <c r="AE481" s="11">
        <f t="shared" si="652"/>
        <v>34.73275</v>
      </c>
      <c r="AF481" s="11">
        <f t="shared" si="653"/>
        <v>0</v>
      </c>
      <c r="AG481" s="11">
        <f t="shared" si="654"/>
        <v>0</v>
      </c>
      <c r="AH481" s="11">
        <f t="shared" si="655"/>
        <v>1493.20995</v>
      </c>
      <c r="AI481" s="12" t="s">
        <v>1135</v>
      </c>
    </row>
    <row r="482" s="31" customFormat="1" ht="16" customHeight="1" spans="1:35">
      <c r="A482" s="94">
        <f t="shared" si="658"/>
        <v>479</v>
      </c>
      <c r="B482" s="95" t="s">
        <v>167</v>
      </c>
      <c r="C482" s="162" t="s">
        <v>1410</v>
      </c>
      <c r="D482" s="102" t="s">
        <v>1411</v>
      </c>
      <c r="E482" s="98">
        <v>3820</v>
      </c>
      <c r="F482" s="98">
        <v>0</v>
      </c>
      <c r="G482" s="98">
        <v>0</v>
      </c>
      <c r="H482" s="98">
        <v>0</v>
      </c>
      <c r="I482" s="104">
        <v>0</v>
      </c>
      <c r="J482" s="104"/>
      <c r="K482" s="105">
        <f t="shared" si="634"/>
        <v>68.76</v>
      </c>
      <c r="L482" s="106">
        <f t="shared" si="635"/>
        <v>0</v>
      </c>
      <c r="M482" s="107">
        <f t="shared" si="636"/>
        <v>0</v>
      </c>
      <c r="N482" s="95">
        <f t="shared" si="637"/>
        <v>0</v>
      </c>
      <c r="O482" s="107">
        <f t="shared" si="638"/>
        <v>0</v>
      </c>
      <c r="P482" s="107">
        <f t="shared" si="639"/>
        <v>0</v>
      </c>
      <c r="Q482" s="107">
        <f t="shared" si="640"/>
        <v>68.76</v>
      </c>
      <c r="R482" s="95">
        <f t="shared" si="641"/>
        <v>0</v>
      </c>
      <c r="S482" s="95">
        <f t="shared" si="642"/>
        <v>0</v>
      </c>
      <c r="T482" s="107">
        <f t="shared" si="643"/>
        <v>0</v>
      </c>
      <c r="U482" s="95">
        <f t="shared" si="644"/>
        <v>0</v>
      </c>
      <c r="V482" s="107">
        <f t="shared" si="645"/>
        <v>0</v>
      </c>
      <c r="W482" s="107">
        <f t="shared" si="646"/>
        <v>0</v>
      </c>
      <c r="X482" s="95">
        <f t="shared" si="647"/>
        <v>0</v>
      </c>
      <c r="Y482" s="95">
        <f t="shared" si="648"/>
        <v>68.76</v>
      </c>
      <c r="Z482" s="109"/>
      <c r="AA482" s="16" t="s">
        <v>35</v>
      </c>
      <c r="AB482" s="15">
        <f t="shared" si="649"/>
        <v>68.76</v>
      </c>
      <c r="AC482" s="15">
        <f t="shared" si="650"/>
        <v>0</v>
      </c>
      <c r="AD482" s="15">
        <f t="shared" si="651"/>
        <v>0</v>
      </c>
      <c r="AE482" s="15">
        <f t="shared" si="652"/>
        <v>0</v>
      </c>
      <c r="AF482" s="15">
        <f t="shared" si="653"/>
        <v>0</v>
      </c>
      <c r="AG482" s="15">
        <f t="shared" si="654"/>
        <v>0</v>
      </c>
      <c r="AH482" s="15">
        <f t="shared" si="655"/>
        <v>68.76</v>
      </c>
      <c r="AI482" s="16" t="s">
        <v>1139</v>
      </c>
    </row>
    <row r="483" s="32" customFormat="1" ht="19" customHeight="1" spans="1:35">
      <c r="A483" s="40" t="s">
        <v>45</v>
      </c>
      <c r="B483" s="40"/>
      <c r="C483" s="117"/>
      <c r="D483" s="118"/>
      <c r="E483" s="119">
        <f>SUM(E4:E482)</f>
        <v>1569008.88999999</v>
      </c>
      <c r="F483" s="119">
        <f t="shared" ref="F483:Y483" si="659">SUM(F4:F482)</f>
        <v>1529155.19</v>
      </c>
      <c r="G483" s="119">
        <f t="shared" si="659"/>
        <v>2668097.25</v>
      </c>
      <c r="H483" s="119">
        <f t="shared" si="659"/>
        <v>1542123.99</v>
      </c>
      <c r="I483" s="119">
        <f t="shared" si="659"/>
        <v>987632</v>
      </c>
      <c r="J483" s="119">
        <f t="shared" si="659"/>
        <v>2916</v>
      </c>
      <c r="K483" s="119">
        <f t="shared" si="659"/>
        <v>28242.1600199999</v>
      </c>
      <c r="L483" s="119">
        <f t="shared" si="659"/>
        <v>244664.830399999</v>
      </c>
      <c r="M483" s="119">
        <f t="shared" si="659"/>
        <v>213447.779999998</v>
      </c>
      <c r="N483" s="119">
        <v>10794.86</v>
      </c>
      <c r="O483" s="119">
        <f t="shared" si="659"/>
        <v>49381.6</v>
      </c>
      <c r="P483" s="119">
        <f t="shared" si="659"/>
        <v>1458</v>
      </c>
      <c r="Q483" s="119">
        <f t="shared" si="659"/>
        <v>547989.238349997</v>
      </c>
      <c r="R483" s="119">
        <f t="shared" si="659"/>
        <v>0</v>
      </c>
      <c r="S483" s="119">
        <f t="shared" si="659"/>
        <v>122331.89</v>
      </c>
      <c r="T483" s="119">
        <f t="shared" si="659"/>
        <v>53364.3000000004</v>
      </c>
      <c r="U483" s="119">
        <f t="shared" si="659"/>
        <v>4627.94999999996</v>
      </c>
      <c r="V483" s="119">
        <f t="shared" si="659"/>
        <v>49381.6</v>
      </c>
      <c r="W483" s="119">
        <f t="shared" si="659"/>
        <v>1458</v>
      </c>
      <c r="X483" s="119">
        <f t="shared" si="659"/>
        <v>231163.739999999</v>
      </c>
      <c r="Y483" s="119">
        <f t="shared" si="659"/>
        <v>779152.978350006</v>
      </c>
      <c r="Z483" s="54"/>
      <c r="AA483" s="143"/>
      <c r="AB483" s="161"/>
      <c r="AC483" s="161">
        <f>SUM(AC4:AC482)</f>
        <v>366996.7204</v>
      </c>
      <c r="AD483" s="161"/>
      <c r="AE483" s="161"/>
      <c r="AF483" s="161"/>
      <c r="AG483" s="161"/>
      <c r="AH483" s="161"/>
      <c r="AI483" s="143"/>
    </row>
    <row r="484" spans="1:30">
      <c r="A484" s="120"/>
      <c r="B484" s="120"/>
      <c r="E484" s="120"/>
      <c r="AD484" s="141"/>
    </row>
    <row r="485" spans="1:30">
      <c r="A485" s="121" t="s">
        <v>877</v>
      </c>
      <c r="B485" s="121"/>
      <c r="C485" s="122" t="s">
        <v>878</v>
      </c>
      <c r="D485" s="122"/>
      <c r="E485" s="121" t="s">
        <v>879</v>
      </c>
      <c r="AD485" s="142"/>
    </row>
    <row r="486" spans="1:29">
      <c r="A486" s="121" t="s">
        <v>880</v>
      </c>
      <c r="B486" s="121"/>
      <c r="C486" s="124">
        <f>K483</f>
        <v>28242.1600199999</v>
      </c>
      <c r="D486" s="125"/>
      <c r="E486" s="126">
        <f>COUNTIFS(E4:E482,"&lt;&gt;",E4:E482,"&lt;&gt;0")</f>
        <v>479</v>
      </c>
      <c r="Z486" s="9"/>
      <c r="AC486" s="141"/>
    </row>
    <row r="487" spans="1:30">
      <c r="A487" s="121" t="s">
        <v>881</v>
      </c>
      <c r="B487" s="121"/>
      <c r="C487" s="124">
        <f>L483+S483</f>
        <v>366996.720399999</v>
      </c>
      <c r="D487" s="125"/>
      <c r="E487" s="126">
        <f>COUNTIFS(F4:F482,"&lt;&gt;",F4:F482,"&lt;&gt;0")</f>
        <v>465</v>
      </c>
      <c r="F487" s="160"/>
      <c r="H487" s="160"/>
      <c r="AD487" s="141"/>
    </row>
    <row r="488" spans="1:8">
      <c r="A488" s="121" t="s">
        <v>882</v>
      </c>
      <c r="B488" s="121"/>
      <c r="C488" s="124">
        <f>N483+U483</f>
        <v>15422.81</v>
      </c>
      <c r="D488" s="125"/>
      <c r="E488" s="126">
        <f>COUNTIFS(H4:H482,"&lt;&gt;",H4:H482,"&lt;&gt;0")</f>
        <v>469</v>
      </c>
      <c r="F488" s="160"/>
      <c r="H488" s="160"/>
    </row>
    <row r="489" spans="1:26">
      <c r="A489" s="123" t="s">
        <v>883</v>
      </c>
      <c r="B489" s="123"/>
      <c r="C489" s="124">
        <f>M483+T483</f>
        <v>266812.079999998</v>
      </c>
      <c r="D489" s="125"/>
      <c r="E489" s="126">
        <f>COUNTIFS(G4:G482,"&lt;&gt;",G4:G482,"&lt;&gt;0")</f>
        <v>471</v>
      </c>
      <c r="Z489" s="9"/>
    </row>
    <row r="490" spans="1:5">
      <c r="A490" s="123" t="s">
        <v>884</v>
      </c>
      <c r="B490" s="123"/>
      <c r="C490" s="124">
        <f>P483+W483</f>
        <v>2916</v>
      </c>
      <c r="D490" s="125"/>
      <c r="E490" s="126">
        <f>COUNTIFS(J4:J482,"&lt;&gt;",J4:J482,"&lt;&gt;0")</f>
        <v>27</v>
      </c>
    </row>
    <row r="491" spans="1:5">
      <c r="A491" s="123" t="s">
        <v>885</v>
      </c>
      <c r="B491" s="123"/>
      <c r="C491" s="128">
        <f>O483+V483</f>
        <v>98763.2</v>
      </c>
      <c r="D491" s="129"/>
      <c r="E491" s="126">
        <f>COUNTIFS(I4:I482,"&lt;&gt;",I4:I482,"&lt;&gt;0")</f>
        <v>389</v>
      </c>
    </row>
    <row r="492" spans="1:5">
      <c r="A492" s="123" t="s">
        <v>886</v>
      </c>
      <c r="B492" s="123"/>
      <c r="C492" s="128">
        <f>SUM(C486:D491)</f>
        <v>779152.970419997</v>
      </c>
      <c r="D492" s="125"/>
      <c r="E492" s="130"/>
    </row>
    <row r="493" spans="1:35">
      <c r="A493" s="18" t="s">
        <v>887</v>
      </c>
      <c r="B493" s="18"/>
      <c r="C493" s="18"/>
      <c r="D493" s="18"/>
      <c r="E493" s="18"/>
      <c r="F493" s="18"/>
      <c r="G493" s="132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</row>
    <row r="494" spans="1:35">
      <c r="A494" s="18"/>
      <c r="B494" s="18"/>
      <c r="C494" s="18"/>
      <c r="D494" s="18"/>
      <c r="E494" s="18"/>
      <c r="F494" s="18"/>
      <c r="G494" s="132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</row>
    <row r="495" spans="1:35">
      <c r="A495" s="18"/>
      <c r="B495" s="18"/>
      <c r="C495" s="18"/>
      <c r="D495" s="18"/>
      <c r="E495" s="18"/>
      <c r="F495" s="18"/>
      <c r="G495" s="132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</row>
    <row r="496" spans="1:35">
      <c r="A496" s="18"/>
      <c r="B496" s="18"/>
      <c r="C496" s="18"/>
      <c r="D496" s="18"/>
      <c r="E496" s="18"/>
      <c r="F496" s="18"/>
      <c r="G496" s="132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</row>
    <row r="497" spans="1:35">
      <c r="A497" s="18"/>
      <c r="B497" s="18"/>
      <c r="C497" s="18"/>
      <c r="D497" s="18"/>
      <c r="E497" s="18"/>
      <c r="F497" s="18"/>
      <c r="G497" s="132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</row>
    <row r="498" spans="1:26">
      <c r="A498" s="18"/>
      <c r="B498" s="132"/>
      <c r="C498" s="133"/>
      <c r="D498" s="134"/>
      <c r="E498" s="18"/>
      <c r="F498" s="18"/>
      <c r="G498" s="132"/>
      <c r="H498" s="18"/>
      <c r="I498" s="18"/>
      <c r="J498" s="18"/>
      <c r="K498" s="140"/>
      <c r="L498" s="18"/>
      <c r="M498" s="18"/>
      <c r="N498" s="18"/>
      <c r="O498" s="18"/>
      <c r="P498" s="18"/>
      <c r="Q498" s="18"/>
      <c r="R498" s="18"/>
      <c r="S498" s="18"/>
      <c r="U498" s="9"/>
      <c r="V498" s="9"/>
      <c r="W498" s="9"/>
      <c r="X498" s="9"/>
      <c r="Y498" s="9"/>
      <c r="Z498" s="9"/>
    </row>
    <row r="499" spans="1:26">
      <c r="A499" s="18"/>
      <c r="B499" s="132"/>
      <c r="C499" s="133"/>
      <c r="D499" s="134"/>
      <c r="E499" s="18"/>
      <c r="F499" s="18"/>
      <c r="G499" s="132"/>
      <c r="H499" s="18"/>
      <c r="I499" s="18"/>
      <c r="J499" s="18"/>
      <c r="K499" s="140"/>
      <c r="L499" s="18"/>
      <c r="M499" s="18"/>
      <c r="N499" s="18"/>
      <c r="O499" s="18"/>
      <c r="P499" s="18"/>
      <c r="Q499" s="18"/>
      <c r="R499" s="18"/>
      <c r="S499" s="18"/>
      <c r="U499" s="9"/>
      <c r="V499" s="9"/>
      <c r="W499" s="9"/>
      <c r="X499" s="9"/>
      <c r="Y499" s="9"/>
      <c r="Z499" s="9"/>
    </row>
    <row r="500" spans="1:26">
      <c r="A500" s="18"/>
      <c r="B500" s="132"/>
      <c r="C500" s="133"/>
      <c r="D500" s="134"/>
      <c r="E500" s="18"/>
      <c r="F500" s="18"/>
      <c r="G500" s="132"/>
      <c r="H500" s="18"/>
      <c r="I500" s="18"/>
      <c r="J500" s="18"/>
      <c r="K500" s="140"/>
      <c r="L500" s="18"/>
      <c r="M500" s="18"/>
      <c r="N500" s="18"/>
      <c r="O500" s="18"/>
      <c r="P500" s="18"/>
      <c r="Q500" s="18"/>
      <c r="R500" s="18"/>
      <c r="S500" s="18"/>
      <c r="U500" s="9"/>
      <c r="V500" s="9"/>
      <c r="W500" s="9"/>
      <c r="X500" s="9"/>
      <c r="Y500" s="9"/>
      <c r="Z500" s="9"/>
    </row>
    <row r="501" spans="1:26">
      <c r="A501" s="135" t="s">
        <v>888</v>
      </c>
      <c r="B501" s="135"/>
      <c r="C501" s="136"/>
      <c r="D501" s="134"/>
      <c r="E501" s="18"/>
      <c r="F501" s="18"/>
      <c r="G501" s="132"/>
      <c r="H501" s="18"/>
      <c r="I501" s="18"/>
      <c r="J501" s="18"/>
      <c r="K501" s="140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Z501" s="9"/>
    </row>
    <row r="502" spans="1:26">
      <c r="A502" s="135"/>
      <c r="B502" s="135"/>
      <c r="C502" s="136"/>
      <c r="K502" s="139"/>
      <c r="L502" s="33"/>
      <c r="Z502" s="9"/>
    </row>
    <row r="503" s="31" customFormat="1" ht="16" customHeight="1" spans="1:35">
      <c r="A503" s="94">
        <f t="shared" ref="A503:A515" si="660">ROW()-3</f>
        <v>500</v>
      </c>
      <c r="B503" s="95" t="s">
        <v>124</v>
      </c>
      <c r="C503" s="189" t="s">
        <v>417</v>
      </c>
      <c r="D503" s="190" t="s">
        <v>418</v>
      </c>
      <c r="E503" s="95">
        <v>3245.4</v>
      </c>
      <c r="F503" s="95">
        <v>0</v>
      </c>
      <c r="G503" s="107">
        <v>0</v>
      </c>
      <c r="H503" s="95">
        <v>0</v>
      </c>
      <c r="I503" s="107">
        <v>0</v>
      </c>
      <c r="J503" s="107"/>
      <c r="K503" s="105">
        <f t="shared" ref="K503:K515" si="661">E503*0.018</f>
        <v>58.4172</v>
      </c>
      <c r="L503" s="106">
        <f t="shared" ref="L503:L515" si="662">F503*0.16</f>
        <v>0</v>
      </c>
      <c r="M503" s="107">
        <f t="shared" ref="M503:M515" si="663">ROUND(G503*0.08,2)</f>
        <v>0</v>
      </c>
      <c r="N503" s="95">
        <f t="shared" ref="N503:N515" si="664">H503*0.007</f>
        <v>0</v>
      </c>
      <c r="O503" s="107">
        <f t="shared" ref="O503:O515" si="665">I503*5%</f>
        <v>0</v>
      </c>
      <c r="P503" s="107">
        <f t="shared" ref="P503:P515" si="666">J503*50%</f>
        <v>0</v>
      </c>
      <c r="Q503" s="107">
        <f t="shared" ref="Q503:Q515" si="667">SUM(K503:P503)</f>
        <v>58.4172</v>
      </c>
      <c r="R503" s="95">
        <f t="shared" ref="R503:R515" si="668">E503*0</f>
        <v>0</v>
      </c>
      <c r="S503" s="95">
        <f t="shared" ref="S503:S515" si="669">ROUND(F503*0.08,2)</f>
        <v>0</v>
      </c>
      <c r="T503" s="107">
        <f t="shared" ref="T503:T515" si="670">ROUND(G503*0.02,2)</f>
        <v>0</v>
      </c>
      <c r="U503" s="95">
        <f t="shared" ref="U503:U515" si="671">ROUND(H503*0.003,2)</f>
        <v>0</v>
      </c>
      <c r="V503" s="107">
        <f t="shared" ref="V503:V515" si="672">I503*5%</f>
        <v>0</v>
      </c>
      <c r="W503" s="107">
        <f t="shared" ref="W503:W515" si="673">J503*50%</f>
        <v>0</v>
      </c>
      <c r="X503" s="95">
        <f t="shared" ref="X503:X515" si="674">SUM(R503:W503)</f>
        <v>0</v>
      </c>
      <c r="Y503" s="95">
        <f t="shared" ref="Y503:Y515" si="675">Q503+X503</f>
        <v>58.4172</v>
      </c>
      <c r="Z503" s="95"/>
      <c r="AA503" s="16" t="s">
        <v>19</v>
      </c>
      <c r="AB503" s="15">
        <f t="shared" ref="AB503:AH503" si="676">K503+R503</f>
        <v>58.4172</v>
      </c>
      <c r="AC503" s="15">
        <f t="shared" si="676"/>
        <v>0</v>
      </c>
      <c r="AD503" s="15">
        <f t="shared" si="676"/>
        <v>0</v>
      </c>
      <c r="AE503" s="15">
        <f t="shared" si="676"/>
        <v>0</v>
      </c>
      <c r="AF503" s="15">
        <f t="shared" si="676"/>
        <v>0</v>
      </c>
      <c r="AG503" s="15">
        <f t="shared" si="676"/>
        <v>0</v>
      </c>
      <c r="AH503" s="15">
        <f t="shared" si="676"/>
        <v>58.4172</v>
      </c>
      <c r="AI503" s="16" t="s">
        <v>1138</v>
      </c>
    </row>
    <row r="504" s="31" customFormat="1" ht="16" customHeight="1" spans="1:35">
      <c r="A504" s="94">
        <f t="shared" si="660"/>
        <v>501</v>
      </c>
      <c r="B504" s="95" t="s">
        <v>170</v>
      </c>
      <c r="C504" s="97" t="s">
        <v>1150</v>
      </c>
      <c r="D504" s="370" t="s">
        <v>1151</v>
      </c>
      <c r="E504" s="98">
        <v>3245.4</v>
      </c>
      <c r="F504" s="98">
        <v>0</v>
      </c>
      <c r="G504" s="98">
        <v>0</v>
      </c>
      <c r="H504" s="98">
        <v>0</v>
      </c>
      <c r="I504" s="104">
        <v>0</v>
      </c>
      <c r="J504" s="104"/>
      <c r="K504" s="105">
        <f t="shared" si="661"/>
        <v>58.4172</v>
      </c>
      <c r="L504" s="106">
        <f t="shared" si="662"/>
        <v>0</v>
      </c>
      <c r="M504" s="107">
        <f t="shared" si="663"/>
        <v>0</v>
      </c>
      <c r="N504" s="95">
        <f t="shared" si="664"/>
        <v>0</v>
      </c>
      <c r="O504" s="107">
        <f t="shared" si="665"/>
        <v>0</v>
      </c>
      <c r="P504" s="107">
        <f t="shared" si="666"/>
        <v>0</v>
      </c>
      <c r="Q504" s="107">
        <f t="shared" si="667"/>
        <v>58.4172</v>
      </c>
      <c r="R504" s="95">
        <f t="shared" si="668"/>
        <v>0</v>
      </c>
      <c r="S504" s="95">
        <f t="shared" si="669"/>
        <v>0</v>
      </c>
      <c r="T504" s="107">
        <f t="shared" si="670"/>
        <v>0</v>
      </c>
      <c r="U504" s="95">
        <f t="shared" si="671"/>
        <v>0</v>
      </c>
      <c r="V504" s="107">
        <f t="shared" si="672"/>
        <v>0</v>
      </c>
      <c r="W504" s="107">
        <f t="shared" si="673"/>
        <v>0</v>
      </c>
      <c r="X504" s="95">
        <f t="shared" si="674"/>
        <v>0</v>
      </c>
      <c r="Y504" s="95">
        <f t="shared" si="675"/>
        <v>58.4172</v>
      </c>
      <c r="Z504" s="109"/>
      <c r="AA504" s="16" t="s">
        <v>24</v>
      </c>
      <c r="AB504" s="15">
        <f t="shared" ref="AB504:AH504" si="677">K504+R504</f>
        <v>58.4172</v>
      </c>
      <c r="AC504" s="15">
        <f t="shared" si="677"/>
        <v>0</v>
      </c>
      <c r="AD504" s="15">
        <f t="shared" si="677"/>
        <v>0</v>
      </c>
      <c r="AE504" s="15">
        <f t="shared" si="677"/>
        <v>0</v>
      </c>
      <c r="AF504" s="15">
        <f t="shared" si="677"/>
        <v>0</v>
      </c>
      <c r="AG504" s="15">
        <f t="shared" si="677"/>
        <v>0</v>
      </c>
      <c r="AH504" s="15">
        <f t="shared" si="677"/>
        <v>58.4172</v>
      </c>
      <c r="AI504" s="16" t="s">
        <v>1138</v>
      </c>
    </row>
    <row r="505" s="31" customFormat="1" ht="16" customHeight="1" spans="1:35">
      <c r="A505" s="94">
        <f t="shared" si="660"/>
        <v>502</v>
      </c>
      <c r="B505" s="95" t="s">
        <v>184</v>
      </c>
      <c r="C505" s="96" t="s">
        <v>1267</v>
      </c>
      <c r="D505" s="371" t="s">
        <v>1268</v>
      </c>
      <c r="E505" s="98">
        <v>3820</v>
      </c>
      <c r="F505" s="98">
        <v>0</v>
      </c>
      <c r="G505" s="98">
        <v>0</v>
      </c>
      <c r="H505" s="98">
        <v>0</v>
      </c>
      <c r="I505" s="104"/>
      <c r="J505" s="104"/>
      <c r="K505" s="105">
        <f t="shared" si="661"/>
        <v>68.76</v>
      </c>
      <c r="L505" s="106">
        <f t="shared" si="662"/>
        <v>0</v>
      </c>
      <c r="M505" s="107">
        <f t="shared" si="663"/>
        <v>0</v>
      </c>
      <c r="N505" s="95">
        <f t="shared" si="664"/>
        <v>0</v>
      </c>
      <c r="O505" s="107">
        <f t="shared" si="665"/>
        <v>0</v>
      </c>
      <c r="P505" s="107">
        <f t="shared" si="666"/>
        <v>0</v>
      </c>
      <c r="Q505" s="107">
        <f t="shared" si="667"/>
        <v>68.76</v>
      </c>
      <c r="R505" s="95">
        <f t="shared" si="668"/>
        <v>0</v>
      </c>
      <c r="S505" s="95">
        <f t="shared" si="669"/>
        <v>0</v>
      </c>
      <c r="T505" s="107">
        <f t="shared" si="670"/>
        <v>0</v>
      </c>
      <c r="U505" s="95">
        <f t="shared" si="671"/>
        <v>0</v>
      </c>
      <c r="V505" s="107">
        <f t="shared" si="672"/>
        <v>0</v>
      </c>
      <c r="W505" s="107">
        <f t="shared" si="673"/>
        <v>0</v>
      </c>
      <c r="X505" s="95">
        <f t="shared" si="674"/>
        <v>0</v>
      </c>
      <c r="Y505" s="95">
        <f t="shared" si="675"/>
        <v>68.76</v>
      </c>
      <c r="Z505" s="109"/>
      <c r="AA505" s="16" t="s">
        <v>11</v>
      </c>
      <c r="AB505" s="15">
        <f t="shared" ref="AB505:AH505" si="678">K505+R505</f>
        <v>68.76</v>
      </c>
      <c r="AC505" s="15">
        <f t="shared" si="678"/>
        <v>0</v>
      </c>
      <c r="AD505" s="15">
        <f t="shared" si="678"/>
        <v>0</v>
      </c>
      <c r="AE505" s="15">
        <f t="shared" si="678"/>
        <v>0</v>
      </c>
      <c r="AF505" s="15">
        <f t="shared" si="678"/>
        <v>0</v>
      </c>
      <c r="AG505" s="15">
        <f t="shared" si="678"/>
        <v>0</v>
      </c>
      <c r="AH505" s="15">
        <f t="shared" si="678"/>
        <v>68.76</v>
      </c>
      <c r="AI505" s="16" t="s">
        <v>1134</v>
      </c>
    </row>
    <row r="506" s="31" customFormat="1" ht="16" customHeight="1" spans="1:35">
      <c r="A506" s="94">
        <f t="shared" si="660"/>
        <v>503</v>
      </c>
      <c r="B506" s="95" t="s">
        <v>167</v>
      </c>
      <c r="C506" s="96" t="s">
        <v>1271</v>
      </c>
      <c r="D506" s="371" t="s">
        <v>1272</v>
      </c>
      <c r="E506" s="98">
        <v>3245.4</v>
      </c>
      <c r="F506" s="98">
        <v>0</v>
      </c>
      <c r="G506" s="98">
        <v>0</v>
      </c>
      <c r="H506" s="98">
        <v>0</v>
      </c>
      <c r="I506" s="104"/>
      <c r="J506" s="104"/>
      <c r="K506" s="105">
        <f t="shared" si="661"/>
        <v>58.4172</v>
      </c>
      <c r="L506" s="106">
        <f t="shared" si="662"/>
        <v>0</v>
      </c>
      <c r="M506" s="107">
        <f t="shared" si="663"/>
        <v>0</v>
      </c>
      <c r="N506" s="95">
        <f t="shared" si="664"/>
        <v>0</v>
      </c>
      <c r="O506" s="107">
        <f t="shared" si="665"/>
        <v>0</v>
      </c>
      <c r="P506" s="107">
        <f t="shared" si="666"/>
        <v>0</v>
      </c>
      <c r="Q506" s="107">
        <f t="shared" si="667"/>
        <v>58.4172</v>
      </c>
      <c r="R506" s="95">
        <f t="shared" si="668"/>
        <v>0</v>
      </c>
      <c r="S506" s="95">
        <f t="shared" si="669"/>
        <v>0</v>
      </c>
      <c r="T506" s="107">
        <f t="shared" si="670"/>
        <v>0</v>
      </c>
      <c r="U506" s="95">
        <f t="shared" si="671"/>
        <v>0</v>
      </c>
      <c r="V506" s="107">
        <f t="shared" si="672"/>
        <v>0</v>
      </c>
      <c r="W506" s="107">
        <f t="shared" si="673"/>
        <v>0</v>
      </c>
      <c r="X506" s="95">
        <f t="shared" si="674"/>
        <v>0</v>
      </c>
      <c r="Y506" s="95">
        <f t="shared" si="675"/>
        <v>58.4172</v>
      </c>
      <c r="Z506" s="109"/>
      <c r="AA506" s="16" t="s">
        <v>12</v>
      </c>
      <c r="AB506" s="15">
        <f t="shared" ref="AB506:AH506" si="679">K506+R506</f>
        <v>58.4172</v>
      </c>
      <c r="AC506" s="15">
        <f t="shared" si="679"/>
        <v>0</v>
      </c>
      <c r="AD506" s="15">
        <f t="shared" si="679"/>
        <v>0</v>
      </c>
      <c r="AE506" s="15">
        <f t="shared" si="679"/>
        <v>0</v>
      </c>
      <c r="AF506" s="15">
        <f t="shared" si="679"/>
        <v>0</v>
      </c>
      <c r="AG506" s="15">
        <f t="shared" si="679"/>
        <v>0</v>
      </c>
      <c r="AH506" s="15">
        <f t="shared" si="679"/>
        <v>58.4172</v>
      </c>
      <c r="AI506" s="16" t="s">
        <v>1134</v>
      </c>
    </row>
    <row r="507" s="31" customFormat="1" ht="16" customHeight="1" spans="1:35">
      <c r="A507" s="94">
        <f t="shared" si="660"/>
        <v>504</v>
      </c>
      <c r="B507" s="95" t="s">
        <v>1274</v>
      </c>
      <c r="C507" s="97" t="s">
        <v>1275</v>
      </c>
      <c r="D507" s="102" t="s">
        <v>1276</v>
      </c>
      <c r="E507" s="95">
        <v>3820</v>
      </c>
      <c r="F507" s="95">
        <v>0</v>
      </c>
      <c r="G507" s="95">
        <v>0</v>
      </c>
      <c r="H507" s="95">
        <v>0</v>
      </c>
      <c r="I507" s="104"/>
      <c r="J507" s="104"/>
      <c r="K507" s="105">
        <f t="shared" si="661"/>
        <v>68.76</v>
      </c>
      <c r="L507" s="106">
        <f t="shared" si="662"/>
        <v>0</v>
      </c>
      <c r="M507" s="107">
        <f t="shared" si="663"/>
        <v>0</v>
      </c>
      <c r="N507" s="95">
        <f t="shared" si="664"/>
        <v>0</v>
      </c>
      <c r="O507" s="107">
        <f t="shared" si="665"/>
        <v>0</v>
      </c>
      <c r="P507" s="107">
        <f t="shared" si="666"/>
        <v>0</v>
      </c>
      <c r="Q507" s="107">
        <f t="shared" si="667"/>
        <v>68.76</v>
      </c>
      <c r="R507" s="95">
        <f t="shared" si="668"/>
        <v>0</v>
      </c>
      <c r="S507" s="95">
        <f t="shared" si="669"/>
        <v>0</v>
      </c>
      <c r="T507" s="107">
        <f t="shared" si="670"/>
        <v>0</v>
      </c>
      <c r="U507" s="95">
        <f t="shared" si="671"/>
        <v>0</v>
      </c>
      <c r="V507" s="107">
        <f t="shared" si="672"/>
        <v>0</v>
      </c>
      <c r="W507" s="107">
        <f t="shared" si="673"/>
        <v>0</v>
      </c>
      <c r="X507" s="95">
        <f t="shared" si="674"/>
        <v>0</v>
      </c>
      <c r="Y507" s="95">
        <f t="shared" si="675"/>
        <v>68.76</v>
      </c>
      <c r="Z507" s="109"/>
      <c r="AA507" s="16" t="s">
        <v>10</v>
      </c>
      <c r="AB507" s="15">
        <f t="shared" ref="AB507:AH507" si="680">K507+R507</f>
        <v>68.76</v>
      </c>
      <c r="AC507" s="15">
        <f t="shared" si="680"/>
        <v>0</v>
      </c>
      <c r="AD507" s="15">
        <f t="shared" si="680"/>
        <v>0</v>
      </c>
      <c r="AE507" s="15">
        <f t="shared" si="680"/>
        <v>0</v>
      </c>
      <c r="AF507" s="15">
        <f t="shared" si="680"/>
        <v>0</v>
      </c>
      <c r="AG507" s="15">
        <f t="shared" si="680"/>
        <v>0</v>
      </c>
      <c r="AH507" s="15">
        <f t="shared" si="680"/>
        <v>68.76</v>
      </c>
      <c r="AI507" s="16" t="s">
        <v>1134</v>
      </c>
    </row>
    <row r="508" s="31" customFormat="1" ht="16" customHeight="1" spans="1:35">
      <c r="A508" s="94">
        <f t="shared" si="660"/>
        <v>505</v>
      </c>
      <c r="B508" s="95" t="s">
        <v>1299</v>
      </c>
      <c r="C508" s="97" t="s">
        <v>1300</v>
      </c>
      <c r="D508" s="102" t="s">
        <v>1301</v>
      </c>
      <c r="E508" s="113">
        <v>3245.4</v>
      </c>
      <c r="F508" s="95">
        <v>0</v>
      </c>
      <c r="G508" s="95">
        <v>0</v>
      </c>
      <c r="H508" s="95">
        <v>0</v>
      </c>
      <c r="I508" s="104">
        <v>0</v>
      </c>
      <c r="J508" s="104"/>
      <c r="K508" s="105">
        <f t="shared" si="661"/>
        <v>58.4172</v>
      </c>
      <c r="L508" s="106">
        <f t="shared" si="662"/>
        <v>0</v>
      </c>
      <c r="M508" s="107">
        <f t="shared" si="663"/>
        <v>0</v>
      </c>
      <c r="N508" s="95">
        <f t="shared" si="664"/>
        <v>0</v>
      </c>
      <c r="O508" s="107">
        <f t="shared" si="665"/>
        <v>0</v>
      </c>
      <c r="P508" s="107">
        <f t="shared" si="666"/>
        <v>0</v>
      </c>
      <c r="Q508" s="107">
        <f t="shared" si="667"/>
        <v>58.4172</v>
      </c>
      <c r="R508" s="95">
        <f t="shared" si="668"/>
        <v>0</v>
      </c>
      <c r="S508" s="95">
        <f t="shared" si="669"/>
        <v>0</v>
      </c>
      <c r="T508" s="107">
        <f t="shared" si="670"/>
        <v>0</v>
      </c>
      <c r="U508" s="95">
        <f t="shared" si="671"/>
        <v>0</v>
      </c>
      <c r="V508" s="107">
        <f t="shared" si="672"/>
        <v>0</v>
      </c>
      <c r="W508" s="107">
        <f t="shared" si="673"/>
        <v>0</v>
      </c>
      <c r="X508" s="95">
        <f t="shared" si="674"/>
        <v>0</v>
      </c>
      <c r="Y508" s="95">
        <f t="shared" si="675"/>
        <v>58.4172</v>
      </c>
      <c r="Z508" s="109"/>
      <c r="AA508" s="16" t="s">
        <v>22</v>
      </c>
      <c r="AB508" s="15">
        <f t="shared" ref="AB508:AH508" si="681">K508+R508</f>
        <v>58.4172</v>
      </c>
      <c r="AC508" s="15">
        <f t="shared" si="681"/>
        <v>0</v>
      </c>
      <c r="AD508" s="15">
        <f t="shared" si="681"/>
        <v>0</v>
      </c>
      <c r="AE508" s="15">
        <f t="shared" si="681"/>
        <v>0</v>
      </c>
      <c r="AF508" s="15">
        <f t="shared" si="681"/>
        <v>0</v>
      </c>
      <c r="AG508" s="15">
        <f t="shared" si="681"/>
        <v>0</v>
      </c>
      <c r="AH508" s="15">
        <f t="shared" si="681"/>
        <v>58.4172</v>
      </c>
      <c r="AI508" s="16" t="s">
        <v>1138</v>
      </c>
    </row>
    <row r="509" s="31" customFormat="1" ht="16" customHeight="1" spans="1:35">
      <c r="A509" s="94">
        <f t="shared" si="660"/>
        <v>506</v>
      </c>
      <c r="B509" s="95" t="s">
        <v>320</v>
      </c>
      <c r="C509" s="97" t="s">
        <v>1309</v>
      </c>
      <c r="D509" s="102" t="s">
        <v>1310</v>
      </c>
      <c r="E509" s="113">
        <v>3245.4</v>
      </c>
      <c r="F509" s="95">
        <v>0</v>
      </c>
      <c r="G509" s="95">
        <v>0</v>
      </c>
      <c r="H509" s="95">
        <v>0</v>
      </c>
      <c r="I509" s="104">
        <v>0</v>
      </c>
      <c r="J509" s="104"/>
      <c r="K509" s="105">
        <f t="shared" si="661"/>
        <v>58.4172</v>
      </c>
      <c r="L509" s="106">
        <f t="shared" si="662"/>
        <v>0</v>
      </c>
      <c r="M509" s="107">
        <f t="shared" si="663"/>
        <v>0</v>
      </c>
      <c r="N509" s="95">
        <f t="shared" si="664"/>
        <v>0</v>
      </c>
      <c r="O509" s="107">
        <f t="shared" si="665"/>
        <v>0</v>
      </c>
      <c r="P509" s="107">
        <f t="shared" si="666"/>
        <v>0</v>
      </c>
      <c r="Q509" s="107">
        <f t="shared" si="667"/>
        <v>58.4172</v>
      </c>
      <c r="R509" s="95">
        <f t="shared" si="668"/>
        <v>0</v>
      </c>
      <c r="S509" s="95">
        <f t="shared" si="669"/>
        <v>0</v>
      </c>
      <c r="T509" s="107">
        <f t="shared" si="670"/>
        <v>0</v>
      </c>
      <c r="U509" s="95">
        <f t="shared" si="671"/>
        <v>0</v>
      </c>
      <c r="V509" s="107">
        <f t="shared" si="672"/>
        <v>0</v>
      </c>
      <c r="W509" s="107">
        <f t="shared" si="673"/>
        <v>0</v>
      </c>
      <c r="X509" s="95">
        <f t="shared" si="674"/>
        <v>0</v>
      </c>
      <c r="Y509" s="95">
        <f t="shared" si="675"/>
        <v>58.4172</v>
      </c>
      <c r="Z509" s="109"/>
      <c r="AA509" s="16" t="s">
        <v>21</v>
      </c>
      <c r="AB509" s="15">
        <f t="shared" ref="AB509:AH509" si="682">K509+R509</f>
        <v>58.4172</v>
      </c>
      <c r="AC509" s="15">
        <f t="shared" si="682"/>
        <v>0</v>
      </c>
      <c r="AD509" s="15">
        <f t="shared" si="682"/>
        <v>0</v>
      </c>
      <c r="AE509" s="15">
        <f t="shared" si="682"/>
        <v>0</v>
      </c>
      <c r="AF509" s="15">
        <f t="shared" si="682"/>
        <v>0</v>
      </c>
      <c r="AG509" s="15">
        <f t="shared" si="682"/>
        <v>0</v>
      </c>
      <c r="AH509" s="15">
        <f t="shared" si="682"/>
        <v>58.4172</v>
      </c>
      <c r="AI509" s="16" t="s">
        <v>1138</v>
      </c>
    </row>
    <row r="510" s="9" customFormat="1" ht="16" customHeight="1" spans="1:35">
      <c r="A510" s="40">
        <f t="shared" si="660"/>
        <v>507</v>
      </c>
      <c r="B510" s="41" t="s">
        <v>98</v>
      </c>
      <c r="C510" s="47" t="s">
        <v>1198</v>
      </c>
      <c r="D510" s="362" t="s">
        <v>1199</v>
      </c>
      <c r="E510" s="82">
        <v>3245.4</v>
      </c>
      <c r="F510" s="82">
        <v>3245.5</v>
      </c>
      <c r="G510" s="82">
        <v>5664.75</v>
      </c>
      <c r="H510" s="82">
        <v>3245.4</v>
      </c>
      <c r="I510" s="59"/>
      <c r="J510" s="59"/>
      <c r="K510" s="52">
        <f t="shared" si="661"/>
        <v>58.4172</v>
      </c>
      <c r="L510" s="53">
        <f t="shared" si="662"/>
        <v>519.28</v>
      </c>
      <c r="M510" s="44">
        <f t="shared" si="663"/>
        <v>453.18</v>
      </c>
      <c r="N510" s="41">
        <f t="shared" si="664"/>
        <v>22.7178</v>
      </c>
      <c r="O510" s="44">
        <f t="shared" si="665"/>
        <v>0</v>
      </c>
      <c r="P510" s="44">
        <f t="shared" si="666"/>
        <v>0</v>
      </c>
      <c r="Q510" s="44">
        <f t="shared" si="667"/>
        <v>1053.595</v>
      </c>
      <c r="R510" s="41">
        <f t="shared" si="668"/>
        <v>0</v>
      </c>
      <c r="S510" s="41">
        <f t="shared" si="669"/>
        <v>259.64</v>
      </c>
      <c r="T510" s="44">
        <f t="shared" si="670"/>
        <v>113.3</v>
      </c>
      <c r="U510" s="41">
        <f t="shared" si="671"/>
        <v>9.74</v>
      </c>
      <c r="V510" s="44">
        <f t="shared" si="672"/>
        <v>0</v>
      </c>
      <c r="W510" s="44">
        <f t="shared" si="673"/>
        <v>0</v>
      </c>
      <c r="X510" s="41">
        <f t="shared" si="674"/>
        <v>382.68</v>
      </c>
      <c r="Y510" s="41">
        <f t="shared" si="675"/>
        <v>1436.275</v>
      </c>
      <c r="Z510" s="54"/>
      <c r="AA510" s="12" t="s">
        <v>26</v>
      </c>
      <c r="AB510" s="11">
        <f t="shared" ref="AB510:AH510" si="683">K510+R510</f>
        <v>58.4172</v>
      </c>
      <c r="AC510" s="11">
        <f t="shared" si="683"/>
        <v>778.92</v>
      </c>
      <c r="AD510" s="11">
        <f t="shared" si="683"/>
        <v>566.48</v>
      </c>
      <c r="AE510" s="11">
        <f t="shared" si="683"/>
        <v>32.4578</v>
      </c>
      <c r="AF510" s="11">
        <f t="shared" si="683"/>
        <v>0</v>
      </c>
      <c r="AG510" s="11">
        <f t="shared" si="683"/>
        <v>0</v>
      </c>
      <c r="AH510" s="11">
        <f t="shared" si="683"/>
        <v>1436.275</v>
      </c>
      <c r="AI510" s="12" t="s">
        <v>1135</v>
      </c>
    </row>
    <row r="511" s="9" customFormat="1" ht="16" customHeight="1" spans="1:35">
      <c r="A511" s="40">
        <f t="shared" si="660"/>
        <v>508</v>
      </c>
      <c r="B511" s="41" t="s">
        <v>103</v>
      </c>
      <c r="C511" s="46" t="s">
        <v>622</v>
      </c>
      <c r="D511" s="58" t="s">
        <v>623</v>
      </c>
      <c r="E511" s="41">
        <v>3245.4</v>
      </c>
      <c r="F511" s="41">
        <v>3245.4</v>
      </c>
      <c r="G511" s="44">
        <v>5664.75</v>
      </c>
      <c r="H511" s="41">
        <v>3245.4</v>
      </c>
      <c r="I511" s="44">
        <v>3180</v>
      </c>
      <c r="J511" s="68"/>
      <c r="K511" s="52">
        <f t="shared" si="661"/>
        <v>58.4172</v>
      </c>
      <c r="L511" s="53">
        <f t="shared" si="662"/>
        <v>519.264</v>
      </c>
      <c r="M511" s="44">
        <f t="shared" si="663"/>
        <v>453.18</v>
      </c>
      <c r="N511" s="41">
        <f t="shared" si="664"/>
        <v>22.7178</v>
      </c>
      <c r="O511" s="44">
        <f t="shared" si="665"/>
        <v>159</v>
      </c>
      <c r="P511" s="44">
        <f t="shared" si="666"/>
        <v>0</v>
      </c>
      <c r="Q511" s="44">
        <f t="shared" si="667"/>
        <v>1212.579</v>
      </c>
      <c r="R511" s="41">
        <f t="shared" si="668"/>
        <v>0</v>
      </c>
      <c r="S511" s="41">
        <f t="shared" si="669"/>
        <v>259.63</v>
      </c>
      <c r="T511" s="44">
        <f t="shared" si="670"/>
        <v>113.3</v>
      </c>
      <c r="U511" s="41">
        <f t="shared" si="671"/>
        <v>9.74</v>
      </c>
      <c r="V511" s="44">
        <f t="shared" si="672"/>
        <v>159</v>
      </c>
      <c r="W511" s="44">
        <f t="shared" si="673"/>
        <v>0</v>
      </c>
      <c r="X511" s="41">
        <f t="shared" si="674"/>
        <v>541.67</v>
      </c>
      <c r="Y511" s="41">
        <f t="shared" si="675"/>
        <v>1754.249</v>
      </c>
      <c r="Z511" s="41"/>
      <c r="AA511" s="12" t="s">
        <v>26</v>
      </c>
      <c r="AB511" s="11">
        <f t="shared" ref="AB511:AH511" si="684">K511+R511</f>
        <v>58.4172</v>
      </c>
      <c r="AC511" s="11">
        <f t="shared" si="684"/>
        <v>778.894</v>
      </c>
      <c r="AD511" s="11">
        <f t="shared" si="684"/>
        <v>566.48</v>
      </c>
      <c r="AE511" s="11">
        <f t="shared" si="684"/>
        <v>32.4578</v>
      </c>
      <c r="AF511" s="11">
        <f t="shared" si="684"/>
        <v>318</v>
      </c>
      <c r="AG511" s="11">
        <f t="shared" si="684"/>
        <v>0</v>
      </c>
      <c r="AH511" s="11">
        <f t="shared" si="684"/>
        <v>1754.249</v>
      </c>
      <c r="AI511" s="12" t="s">
        <v>1135</v>
      </c>
    </row>
    <row r="512" s="9" customFormat="1" ht="16" customHeight="1" spans="1:35">
      <c r="A512" s="40">
        <f t="shared" si="660"/>
        <v>509</v>
      </c>
      <c r="B512" s="41" t="s">
        <v>684</v>
      </c>
      <c r="C512" s="48" t="s">
        <v>730</v>
      </c>
      <c r="D512" s="41" t="s">
        <v>731</v>
      </c>
      <c r="E512" s="41">
        <v>3245.4</v>
      </c>
      <c r="F512" s="41">
        <f>VLOOKUP(C512,'[1]9月'!$B:$Q,16,0)</f>
        <v>3245.4</v>
      </c>
      <c r="G512" s="44">
        <v>5664.75</v>
      </c>
      <c r="H512" s="41">
        <v>3245.4</v>
      </c>
      <c r="I512" s="44">
        <v>3180</v>
      </c>
      <c r="J512" s="44"/>
      <c r="K512" s="52">
        <f t="shared" si="661"/>
        <v>58.4172</v>
      </c>
      <c r="L512" s="53">
        <f t="shared" si="662"/>
        <v>519.264</v>
      </c>
      <c r="M512" s="44">
        <f t="shared" si="663"/>
        <v>453.18</v>
      </c>
      <c r="N512" s="41">
        <f t="shared" si="664"/>
        <v>22.7178</v>
      </c>
      <c r="O512" s="44">
        <f t="shared" si="665"/>
        <v>159</v>
      </c>
      <c r="P512" s="44">
        <f t="shared" si="666"/>
        <v>0</v>
      </c>
      <c r="Q512" s="44">
        <f t="shared" si="667"/>
        <v>1212.579</v>
      </c>
      <c r="R512" s="41">
        <f t="shared" si="668"/>
        <v>0</v>
      </c>
      <c r="S512" s="41">
        <f t="shared" si="669"/>
        <v>259.63</v>
      </c>
      <c r="T512" s="44">
        <f t="shared" si="670"/>
        <v>113.3</v>
      </c>
      <c r="U512" s="41">
        <f t="shared" si="671"/>
        <v>9.74</v>
      </c>
      <c r="V512" s="44">
        <f t="shared" si="672"/>
        <v>159</v>
      </c>
      <c r="W512" s="44">
        <f t="shared" si="673"/>
        <v>0</v>
      </c>
      <c r="X512" s="41">
        <f t="shared" si="674"/>
        <v>541.67</v>
      </c>
      <c r="Y512" s="41">
        <f t="shared" si="675"/>
        <v>1754.249</v>
      </c>
      <c r="Z512" s="41"/>
      <c r="AA512" s="12" t="s">
        <v>33</v>
      </c>
      <c r="AB512" s="11">
        <f t="shared" ref="AB512:AH512" si="685">K512+R512</f>
        <v>58.4172</v>
      </c>
      <c r="AC512" s="11">
        <f t="shared" si="685"/>
        <v>778.894</v>
      </c>
      <c r="AD512" s="11">
        <f t="shared" si="685"/>
        <v>566.48</v>
      </c>
      <c r="AE512" s="11">
        <f t="shared" si="685"/>
        <v>32.4578</v>
      </c>
      <c r="AF512" s="11">
        <f t="shared" si="685"/>
        <v>318</v>
      </c>
      <c r="AG512" s="11">
        <f t="shared" si="685"/>
        <v>0</v>
      </c>
      <c r="AH512" s="11">
        <f t="shared" si="685"/>
        <v>1754.249</v>
      </c>
      <c r="AI512" s="12" t="s">
        <v>1139</v>
      </c>
    </row>
    <row r="513" s="9" customFormat="1" ht="16" customHeight="1" spans="1:35">
      <c r="A513" s="40">
        <f t="shared" si="660"/>
        <v>510</v>
      </c>
      <c r="B513" s="41" t="s">
        <v>167</v>
      </c>
      <c r="C513" s="61" t="s">
        <v>693</v>
      </c>
      <c r="D513" s="45" t="s">
        <v>858</v>
      </c>
      <c r="E513" s="82">
        <v>3245.4</v>
      </c>
      <c r="F513" s="82">
        <v>3245.5</v>
      </c>
      <c r="G513" s="44">
        <v>5664.75</v>
      </c>
      <c r="H513" s="82">
        <v>3245.4</v>
      </c>
      <c r="I513" s="44">
        <v>3180</v>
      </c>
      <c r="J513" s="68"/>
      <c r="K513" s="52">
        <f t="shared" si="661"/>
        <v>58.4172</v>
      </c>
      <c r="L513" s="53">
        <f t="shared" si="662"/>
        <v>519.28</v>
      </c>
      <c r="M513" s="44">
        <f t="shared" si="663"/>
        <v>453.18</v>
      </c>
      <c r="N513" s="41">
        <f t="shared" si="664"/>
        <v>22.7178</v>
      </c>
      <c r="O513" s="44">
        <f t="shared" si="665"/>
        <v>159</v>
      </c>
      <c r="P513" s="44">
        <f t="shared" si="666"/>
        <v>0</v>
      </c>
      <c r="Q513" s="44">
        <f t="shared" si="667"/>
        <v>1212.595</v>
      </c>
      <c r="R513" s="41">
        <f t="shared" si="668"/>
        <v>0</v>
      </c>
      <c r="S513" s="41">
        <f t="shared" si="669"/>
        <v>259.64</v>
      </c>
      <c r="T513" s="44">
        <f t="shared" si="670"/>
        <v>113.3</v>
      </c>
      <c r="U513" s="41">
        <f t="shared" si="671"/>
        <v>9.74</v>
      </c>
      <c r="V513" s="44">
        <f t="shared" si="672"/>
        <v>159</v>
      </c>
      <c r="W513" s="44">
        <f t="shared" si="673"/>
        <v>0</v>
      </c>
      <c r="X513" s="41">
        <f t="shared" si="674"/>
        <v>541.68</v>
      </c>
      <c r="Y513" s="41">
        <f t="shared" si="675"/>
        <v>1754.275</v>
      </c>
      <c r="Z513" s="41"/>
      <c r="AA513" s="12" t="s">
        <v>12</v>
      </c>
      <c r="AB513" s="11">
        <f t="shared" ref="AB513:AH513" si="686">K513+R513</f>
        <v>58.4172</v>
      </c>
      <c r="AC513" s="11">
        <f t="shared" si="686"/>
        <v>778.92</v>
      </c>
      <c r="AD513" s="11">
        <f t="shared" si="686"/>
        <v>566.48</v>
      </c>
      <c r="AE513" s="11">
        <f t="shared" si="686"/>
        <v>32.4578</v>
      </c>
      <c r="AF513" s="11">
        <f t="shared" si="686"/>
        <v>318</v>
      </c>
      <c r="AG513" s="11">
        <f t="shared" si="686"/>
        <v>0</v>
      </c>
      <c r="AH513" s="11">
        <f t="shared" si="686"/>
        <v>1754.275</v>
      </c>
      <c r="AI513" s="12" t="s">
        <v>1134</v>
      </c>
    </row>
    <row r="514" s="9" customFormat="1" ht="16" customHeight="1" spans="1:35">
      <c r="A514" s="40">
        <f t="shared" si="660"/>
        <v>511</v>
      </c>
      <c r="B514" s="41" t="s">
        <v>443</v>
      </c>
      <c r="C514" s="47" t="s">
        <v>963</v>
      </c>
      <c r="D514" s="45" t="s">
        <v>964</v>
      </c>
      <c r="E514" s="82">
        <v>3245.4</v>
      </c>
      <c r="F514" s="82">
        <v>3245.5</v>
      </c>
      <c r="G514" s="44">
        <v>5664.75</v>
      </c>
      <c r="H514" s="82">
        <v>3245.4</v>
      </c>
      <c r="I514" s="44">
        <v>1790</v>
      </c>
      <c r="J514" s="68"/>
      <c r="K514" s="52">
        <f t="shared" si="661"/>
        <v>58.4172</v>
      </c>
      <c r="L514" s="53">
        <f t="shared" si="662"/>
        <v>519.28</v>
      </c>
      <c r="M514" s="44">
        <f t="shared" si="663"/>
        <v>453.18</v>
      </c>
      <c r="N514" s="41">
        <f t="shared" si="664"/>
        <v>22.7178</v>
      </c>
      <c r="O514" s="44">
        <f t="shared" si="665"/>
        <v>89.5</v>
      </c>
      <c r="P514" s="44">
        <f t="shared" si="666"/>
        <v>0</v>
      </c>
      <c r="Q514" s="44">
        <f t="shared" si="667"/>
        <v>1143.095</v>
      </c>
      <c r="R514" s="41">
        <f t="shared" si="668"/>
        <v>0</v>
      </c>
      <c r="S514" s="41">
        <f t="shared" si="669"/>
        <v>259.64</v>
      </c>
      <c r="T514" s="44">
        <f t="shared" si="670"/>
        <v>113.3</v>
      </c>
      <c r="U514" s="41">
        <f t="shared" si="671"/>
        <v>9.74</v>
      </c>
      <c r="V514" s="44">
        <f t="shared" si="672"/>
        <v>89.5</v>
      </c>
      <c r="W514" s="44">
        <f t="shared" si="673"/>
        <v>0</v>
      </c>
      <c r="X514" s="41">
        <f t="shared" si="674"/>
        <v>472.18</v>
      </c>
      <c r="Y514" s="41">
        <f t="shared" si="675"/>
        <v>1615.275</v>
      </c>
      <c r="Z514" s="41"/>
      <c r="AA514" s="12" t="s">
        <v>15</v>
      </c>
      <c r="AB514" s="11">
        <f t="shared" ref="AB514:AH514" si="687">K514+R514</f>
        <v>58.4172</v>
      </c>
      <c r="AC514" s="11">
        <f t="shared" si="687"/>
        <v>778.92</v>
      </c>
      <c r="AD514" s="11">
        <f t="shared" si="687"/>
        <v>566.48</v>
      </c>
      <c r="AE514" s="11">
        <f t="shared" si="687"/>
        <v>32.4578</v>
      </c>
      <c r="AF514" s="11">
        <f t="shared" si="687"/>
        <v>179</v>
      </c>
      <c r="AG514" s="11">
        <f t="shared" si="687"/>
        <v>0</v>
      </c>
      <c r="AH514" s="11">
        <f t="shared" si="687"/>
        <v>1615.275</v>
      </c>
      <c r="AI514" s="12" t="s">
        <v>1138</v>
      </c>
    </row>
    <row r="515" s="9" customFormat="1" ht="16" customHeight="1" spans="1:35">
      <c r="A515" s="40">
        <f t="shared" si="660"/>
        <v>512</v>
      </c>
      <c r="B515" s="41" t="s">
        <v>170</v>
      </c>
      <c r="C515" s="47" t="s">
        <v>1026</v>
      </c>
      <c r="D515" s="58" t="s">
        <v>1027</v>
      </c>
      <c r="E515" s="82">
        <v>3245.4</v>
      </c>
      <c r="F515" s="82">
        <v>3245.5</v>
      </c>
      <c r="G515" s="44">
        <v>5664.75</v>
      </c>
      <c r="H515" s="82">
        <v>3245.4</v>
      </c>
      <c r="I515" s="44">
        <v>1790</v>
      </c>
      <c r="J515" s="68"/>
      <c r="K515" s="52">
        <f t="shared" si="661"/>
        <v>58.4172</v>
      </c>
      <c r="L515" s="53">
        <f t="shared" si="662"/>
        <v>519.28</v>
      </c>
      <c r="M515" s="44">
        <f t="shared" si="663"/>
        <v>453.18</v>
      </c>
      <c r="N515" s="41">
        <f t="shared" si="664"/>
        <v>22.7178</v>
      </c>
      <c r="O515" s="44">
        <f t="shared" si="665"/>
        <v>89.5</v>
      </c>
      <c r="P515" s="44">
        <f t="shared" si="666"/>
        <v>0</v>
      </c>
      <c r="Q515" s="44">
        <f t="shared" si="667"/>
        <v>1143.095</v>
      </c>
      <c r="R515" s="41">
        <f t="shared" si="668"/>
        <v>0</v>
      </c>
      <c r="S515" s="41">
        <f t="shared" si="669"/>
        <v>259.64</v>
      </c>
      <c r="T515" s="44">
        <f t="shared" si="670"/>
        <v>113.3</v>
      </c>
      <c r="U515" s="41">
        <f t="shared" si="671"/>
        <v>9.74</v>
      </c>
      <c r="V515" s="44">
        <f t="shared" si="672"/>
        <v>89.5</v>
      </c>
      <c r="W515" s="44">
        <f t="shared" si="673"/>
        <v>0</v>
      </c>
      <c r="X515" s="41">
        <f t="shared" si="674"/>
        <v>472.18</v>
      </c>
      <c r="Y515" s="41">
        <f t="shared" si="675"/>
        <v>1615.275</v>
      </c>
      <c r="Z515" s="41"/>
      <c r="AA515" s="12" t="s">
        <v>24</v>
      </c>
      <c r="AB515" s="11">
        <f t="shared" ref="AB515:AH515" si="688">K515+R515</f>
        <v>58.4172</v>
      </c>
      <c r="AC515" s="11">
        <f t="shared" si="688"/>
        <v>778.92</v>
      </c>
      <c r="AD515" s="11">
        <f t="shared" si="688"/>
        <v>566.48</v>
      </c>
      <c r="AE515" s="11">
        <f t="shared" si="688"/>
        <v>32.4578</v>
      </c>
      <c r="AF515" s="11">
        <f t="shared" si="688"/>
        <v>179</v>
      </c>
      <c r="AG515" s="11">
        <f t="shared" si="688"/>
        <v>0</v>
      </c>
      <c r="AH515" s="11">
        <f t="shared" si="688"/>
        <v>1615.275</v>
      </c>
      <c r="AI515" s="12" t="s">
        <v>1138</v>
      </c>
    </row>
    <row r="516" s="9" customFormat="1" ht="16" customHeight="1" spans="1:35">
      <c r="A516" s="40">
        <v>373</v>
      </c>
      <c r="B516" s="41" t="s">
        <v>170</v>
      </c>
      <c r="C516" s="47" t="s">
        <v>1094</v>
      </c>
      <c r="D516" s="58" t="s">
        <v>1095</v>
      </c>
      <c r="E516" s="82">
        <v>3245.4</v>
      </c>
      <c r="F516" s="82">
        <v>3245.5</v>
      </c>
      <c r="G516" s="44">
        <v>5664.75</v>
      </c>
      <c r="H516" s="82">
        <v>3245.4</v>
      </c>
      <c r="I516" s="44">
        <v>0</v>
      </c>
      <c r="J516" s="68"/>
      <c r="K516" s="52">
        <v>58.4172</v>
      </c>
      <c r="L516" s="53">
        <v>519.28</v>
      </c>
      <c r="M516" s="44">
        <v>453.18</v>
      </c>
      <c r="N516" s="41">
        <v>22.7178</v>
      </c>
      <c r="O516" s="44">
        <v>0</v>
      </c>
      <c r="P516" s="44">
        <v>0</v>
      </c>
      <c r="Q516" s="44">
        <v>1053.595</v>
      </c>
      <c r="R516" s="41">
        <v>0</v>
      </c>
      <c r="S516" s="41">
        <v>259.64</v>
      </c>
      <c r="T516" s="44">
        <v>113.3</v>
      </c>
      <c r="U516" s="41">
        <v>9.74</v>
      </c>
      <c r="V516" s="44">
        <v>0</v>
      </c>
      <c r="W516" s="44">
        <v>0</v>
      </c>
      <c r="X516" s="41">
        <v>382.68</v>
      </c>
      <c r="Y516" s="41">
        <v>1436.275</v>
      </c>
      <c r="Z516" s="41"/>
      <c r="AA516" s="12" t="s">
        <v>15</v>
      </c>
      <c r="AB516" s="11">
        <v>58.4172</v>
      </c>
      <c r="AC516" s="11">
        <v>778.92</v>
      </c>
      <c r="AD516" s="11">
        <v>566.48</v>
      </c>
      <c r="AE516" s="11">
        <v>32.4578</v>
      </c>
      <c r="AF516" s="11">
        <v>0</v>
      </c>
      <c r="AG516" s="11">
        <v>0</v>
      </c>
      <c r="AH516" s="11">
        <v>1436.275</v>
      </c>
      <c r="AI516" s="12" t="s">
        <v>1138</v>
      </c>
    </row>
    <row r="517" s="9" customFormat="1" ht="16" customHeight="1" spans="1:35">
      <c r="A517" s="40">
        <v>384</v>
      </c>
      <c r="B517" s="41" t="s">
        <v>238</v>
      </c>
      <c r="C517" s="47" t="s">
        <v>1122</v>
      </c>
      <c r="D517" s="58" t="s">
        <v>1123</v>
      </c>
      <c r="E517" s="82">
        <v>3245.4</v>
      </c>
      <c r="F517" s="82">
        <v>3245.5</v>
      </c>
      <c r="G517" s="82">
        <v>5664.75</v>
      </c>
      <c r="H517" s="82">
        <v>3245.4</v>
      </c>
      <c r="I517" s="54">
        <v>0</v>
      </c>
      <c r="J517" s="59"/>
      <c r="K517" s="52">
        <v>58.4172</v>
      </c>
      <c r="L517" s="53">
        <v>519.28</v>
      </c>
      <c r="M517" s="44">
        <v>453.18</v>
      </c>
      <c r="N517" s="41">
        <v>22.7178</v>
      </c>
      <c r="O517" s="44">
        <v>0</v>
      </c>
      <c r="P517" s="44">
        <v>0</v>
      </c>
      <c r="Q517" s="44">
        <v>1053.595</v>
      </c>
      <c r="R517" s="41">
        <v>0</v>
      </c>
      <c r="S517" s="41">
        <v>259.64</v>
      </c>
      <c r="T517" s="44">
        <v>113.3</v>
      </c>
      <c r="U517" s="41">
        <v>9.74</v>
      </c>
      <c r="V517" s="44">
        <v>0</v>
      </c>
      <c r="W517" s="44">
        <v>0</v>
      </c>
      <c r="X517" s="41">
        <v>382.68</v>
      </c>
      <c r="Y517" s="41">
        <v>1436.275</v>
      </c>
      <c r="Z517" s="54"/>
      <c r="AA517" s="12" t="s">
        <v>17</v>
      </c>
      <c r="AB517" s="11">
        <v>58.4172</v>
      </c>
      <c r="AC517" s="11">
        <v>778.92</v>
      </c>
      <c r="AD517" s="11">
        <v>566.48</v>
      </c>
      <c r="AE517" s="11">
        <v>32.4578</v>
      </c>
      <c r="AF517" s="11">
        <v>0</v>
      </c>
      <c r="AG517" s="11">
        <v>0</v>
      </c>
      <c r="AH517" s="11">
        <v>1436.275</v>
      </c>
      <c r="AI517" s="12" t="s">
        <v>1138</v>
      </c>
    </row>
    <row r="518" s="9" customFormat="1" ht="16" customHeight="1" spans="1:35">
      <c r="A518" s="40">
        <v>395</v>
      </c>
      <c r="B518" s="41" t="s">
        <v>320</v>
      </c>
      <c r="C518" s="47" t="s">
        <v>1164</v>
      </c>
      <c r="D518" s="45" t="s">
        <v>1165</v>
      </c>
      <c r="E518" s="82">
        <v>3245.4</v>
      </c>
      <c r="F518" s="82">
        <v>3245.5</v>
      </c>
      <c r="G518" s="82">
        <v>5664.75</v>
      </c>
      <c r="H518" s="82">
        <v>3245.4</v>
      </c>
      <c r="I518" s="59">
        <v>1790</v>
      </c>
      <c r="J518" s="59"/>
      <c r="K518" s="52">
        <v>58.4172</v>
      </c>
      <c r="L518" s="53">
        <v>519.28</v>
      </c>
      <c r="M518" s="44">
        <v>453.18</v>
      </c>
      <c r="N518" s="41">
        <v>22.7178</v>
      </c>
      <c r="O518" s="44">
        <v>89.5</v>
      </c>
      <c r="P518" s="44">
        <v>0</v>
      </c>
      <c r="Q518" s="44">
        <v>1143.095</v>
      </c>
      <c r="R518" s="41">
        <v>0</v>
      </c>
      <c r="S518" s="41">
        <v>259.64</v>
      </c>
      <c r="T518" s="44">
        <v>113.3</v>
      </c>
      <c r="U518" s="41">
        <v>9.74</v>
      </c>
      <c r="V518" s="44">
        <v>89.5</v>
      </c>
      <c r="W518" s="44">
        <v>0</v>
      </c>
      <c r="X518" s="41">
        <v>472.18</v>
      </c>
      <c r="Y518" s="41">
        <v>1615.275</v>
      </c>
      <c r="Z518" s="54"/>
      <c r="AA518" s="12" t="s">
        <v>21</v>
      </c>
      <c r="AB518" s="11">
        <v>58.4172</v>
      </c>
      <c r="AC518" s="11">
        <v>778.92</v>
      </c>
      <c r="AD518" s="11">
        <v>566.48</v>
      </c>
      <c r="AE518" s="11">
        <v>32.4578</v>
      </c>
      <c r="AF518" s="11">
        <v>179</v>
      </c>
      <c r="AG518" s="11">
        <v>0</v>
      </c>
      <c r="AH518" s="11">
        <v>1615.275</v>
      </c>
      <c r="AI518" s="12" t="s">
        <v>1138</v>
      </c>
    </row>
    <row r="519" s="9" customFormat="1" ht="16" customHeight="1" spans="1:35">
      <c r="A519" s="40">
        <v>423</v>
      </c>
      <c r="B519" s="41" t="s">
        <v>1046</v>
      </c>
      <c r="C519" s="64" t="s">
        <v>1237</v>
      </c>
      <c r="D519" s="367" t="s">
        <v>1238</v>
      </c>
      <c r="E519" s="82">
        <v>3245.4</v>
      </c>
      <c r="F519" s="82">
        <v>3245.5</v>
      </c>
      <c r="G519" s="82">
        <v>5664.75</v>
      </c>
      <c r="H519" s="82">
        <v>3245.4</v>
      </c>
      <c r="I519" s="59"/>
      <c r="J519" s="59"/>
      <c r="K519" s="52">
        <v>58.4172</v>
      </c>
      <c r="L519" s="53">
        <v>519.28</v>
      </c>
      <c r="M519" s="44">
        <v>453.18</v>
      </c>
      <c r="N519" s="41">
        <v>22.7178</v>
      </c>
      <c r="O519" s="44">
        <v>0</v>
      </c>
      <c r="P519" s="44">
        <v>0</v>
      </c>
      <c r="Q519" s="44">
        <v>1053.595</v>
      </c>
      <c r="R519" s="41">
        <v>0</v>
      </c>
      <c r="S519" s="41">
        <v>259.64</v>
      </c>
      <c r="T519" s="44">
        <v>113.3</v>
      </c>
      <c r="U519" s="41">
        <v>9.74</v>
      </c>
      <c r="V519" s="44">
        <v>0</v>
      </c>
      <c r="W519" s="44">
        <v>0</v>
      </c>
      <c r="X519" s="41">
        <v>382.68</v>
      </c>
      <c r="Y519" s="41">
        <v>1436.275</v>
      </c>
      <c r="Z519" s="54"/>
      <c r="AA519" s="12" t="s">
        <v>26</v>
      </c>
      <c r="AB519" s="11">
        <v>58.4172</v>
      </c>
      <c r="AC519" s="11">
        <v>778.92</v>
      </c>
      <c r="AD519" s="11">
        <v>566.48</v>
      </c>
      <c r="AE519" s="11">
        <v>32.4578</v>
      </c>
      <c r="AF519" s="11">
        <v>0</v>
      </c>
      <c r="AG519" s="11">
        <v>0</v>
      </c>
      <c r="AH519" s="11">
        <v>1436.275</v>
      </c>
      <c r="AI519" s="12" t="s">
        <v>1135</v>
      </c>
    </row>
    <row r="520" s="9" customFormat="1" ht="16" customHeight="1" spans="1:35">
      <c r="A520" s="40">
        <v>429</v>
      </c>
      <c r="B520" s="41" t="s">
        <v>320</v>
      </c>
      <c r="C520" s="64" t="s">
        <v>1259</v>
      </c>
      <c r="D520" s="367" t="s">
        <v>1260</v>
      </c>
      <c r="E520" s="82">
        <v>3245.4</v>
      </c>
      <c r="F520" s="82">
        <v>3245.5</v>
      </c>
      <c r="G520" s="82">
        <v>5664.75</v>
      </c>
      <c r="H520" s="82">
        <v>3245.4</v>
      </c>
      <c r="I520" s="59"/>
      <c r="J520" s="59"/>
      <c r="K520" s="52">
        <v>58.4172</v>
      </c>
      <c r="L520" s="53">
        <v>519.28</v>
      </c>
      <c r="M520" s="44">
        <v>453.18</v>
      </c>
      <c r="N520" s="41">
        <v>22.7178</v>
      </c>
      <c r="O520" s="44">
        <v>0</v>
      </c>
      <c r="P520" s="44">
        <v>0</v>
      </c>
      <c r="Q520" s="44">
        <v>1053.595</v>
      </c>
      <c r="R520" s="41">
        <v>0</v>
      </c>
      <c r="S520" s="41">
        <v>259.64</v>
      </c>
      <c r="T520" s="44">
        <v>113.3</v>
      </c>
      <c r="U520" s="41">
        <v>9.74</v>
      </c>
      <c r="V520" s="44">
        <v>0</v>
      </c>
      <c r="W520" s="44">
        <v>0</v>
      </c>
      <c r="X520" s="41">
        <v>382.68</v>
      </c>
      <c r="Y520" s="41">
        <v>1436.275</v>
      </c>
      <c r="Z520" s="54"/>
      <c r="AA520" s="12" t="s">
        <v>21</v>
      </c>
      <c r="AB520" s="11">
        <v>58.4172</v>
      </c>
      <c r="AC520" s="11">
        <v>778.92</v>
      </c>
      <c r="AD520" s="11">
        <v>566.48</v>
      </c>
      <c r="AE520" s="11">
        <v>32.4578</v>
      </c>
      <c r="AF520" s="11">
        <v>0</v>
      </c>
      <c r="AG520" s="11">
        <v>0</v>
      </c>
      <c r="AH520" s="11">
        <v>1436.275</v>
      </c>
      <c r="AI520" s="12" t="s">
        <v>1138</v>
      </c>
    </row>
    <row r="521" s="9" customFormat="1" ht="16" customHeight="1" spans="1:35">
      <c r="A521" s="40">
        <v>441</v>
      </c>
      <c r="B521" s="41" t="s">
        <v>320</v>
      </c>
      <c r="C521" s="47" t="s">
        <v>1289</v>
      </c>
      <c r="D521" s="45" t="s">
        <v>1290</v>
      </c>
      <c r="E521" s="82">
        <v>3245.4</v>
      </c>
      <c r="F521" s="82">
        <v>3245.5</v>
      </c>
      <c r="G521" s="82">
        <v>5664.75</v>
      </c>
      <c r="H521" s="82">
        <v>3245.5</v>
      </c>
      <c r="I521" s="59"/>
      <c r="J521" s="59"/>
      <c r="K521" s="52">
        <v>58.4172</v>
      </c>
      <c r="L521" s="53">
        <v>519.28</v>
      </c>
      <c r="M521" s="44">
        <v>453.18</v>
      </c>
      <c r="N521" s="41">
        <v>22.7185</v>
      </c>
      <c r="O521" s="44">
        <v>0</v>
      </c>
      <c r="P521" s="44">
        <v>0</v>
      </c>
      <c r="Q521" s="44">
        <v>1053.5957</v>
      </c>
      <c r="R521" s="41">
        <v>0</v>
      </c>
      <c r="S521" s="41">
        <v>259.64</v>
      </c>
      <c r="T521" s="44">
        <v>113.3</v>
      </c>
      <c r="U521" s="41">
        <v>9.74</v>
      </c>
      <c r="V521" s="44">
        <v>0</v>
      </c>
      <c r="W521" s="44">
        <v>0</v>
      </c>
      <c r="X521" s="41">
        <v>382.68</v>
      </c>
      <c r="Y521" s="41">
        <v>1436.2757</v>
      </c>
      <c r="Z521" s="54"/>
      <c r="AA521" s="12" t="s">
        <v>21</v>
      </c>
      <c r="AB521" s="11">
        <v>58.4172</v>
      </c>
      <c r="AC521" s="11">
        <v>778.92</v>
      </c>
      <c r="AD521" s="11">
        <v>566.48</v>
      </c>
      <c r="AE521" s="11">
        <v>32.4585</v>
      </c>
      <c r="AF521" s="11">
        <v>0</v>
      </c>
      <c r="AG521" s="11">
        <v>0</v>
      </c>
      <c r="AH521" s="11">
        <v>1436.2757</v>
      </c>
      <c r="AI521" s="12" t="s">
        <v>1138</v>
      </c>
    </row>
    <row r="522" s="9" customFormat="1" ht="16" customHeight="1" spans="1:35">
      <c r="A522" s="40">
        <v>447</v>
      </c>
      <c r="B522" s="41" t="s">
        <v>684</v>
      </c>
      <c r="C522" s="47" t="s">
        <v>1304</v>
      </c>
      <c r="D522" s="45" t="s">
        <v>1305</v>
      </c>
      <c r="E522" s="82">
        <v>3245.4</v>
      </c>
      <c r="F522" s="82">
        <v>3245.5</v>
      </c>
      <c r="G522" s="82">
        <v>5664.75</v>
      </c>
      <c r="H522" s="82">
        <v>3245.5</v>
      </c>
      <c r="I522" s="59"/>
      <c r="J522" s="59"/>
      <c r="K522" s="52">
        <v>58.4172</v>
      </c>
      <c r="L522" s="53">
        <v>519.28</v>
      </c>
      <c r="M522" s="44">
        <v>453.18</v>
      </c>
      <c r="N522" s="41">
        <v>22.7185</v>
      </c>
      <c r="O522" s="44">
        <v>0</v>
      </c>
      <c r="P522" s="44">
        <v>0</v>
      </c>
      <c r="Q522" s="44">
        <v>1053.5957</v>
      </c>
      <c r="R522" s="41">
        <v>0</v>
      </c>
      <c r="S522" s="41">
        <v>259.64</v>
      </c>
      <c r="T522" s="44">
        <v>113.3</v>
      </c>
      <c r="U522" s="41">
        <v>9.74</v>
      </c>
      <c r="V522" s="44">
        <v>0</v>
      </c>
      <c r="W522" s="44">
        <v>0</v>
      </c>
      <c r="X522" s="41">
        <v>382.68</v>
      </c>
      <c r="Y522" s="41">
        <v>1436.2757</v>
      </c>
      <c r="Z522" s="54"/>
      <c r="AA522" s="12" t="s">
        <v>22</v>
      </c>
      <c r="AB522" s="11">
        <v>58.4172</v>
      </c>
      <c r="AC522" s="11">
        <v>778.92</v>
      </c>
      <c r="AD522" s="11">
        <v>566.48</v>
      </c>
      <c r="AE522" s="11">
        <v>32.4585</v>
      </c>
      <c r="AF522" s="11">
        <v>0</v>
      </c>
      <c r="AG522" s="11">
        <v>0</v>
      </c>
      <c r="AH522" s="11">
        <v>1436.2757</v>
      </c>
      <c r="AI522" s="12" t="s">
        <v>1138</v>
      </c>
    </row>
    <row r="523" s="9" customFormat="1" ht="16" customHeight="1" spans="1:35">
      <c r="A523" s="40">
        <f t="shared" ref="A523:A529" si="689">ROW()-3</f>
        <v>520</v>
      </c>
      <c r="B523" s="41" t="s">
        <v>1089</v>
      </c>
      <c r="C523" s="47" t="s">
        <v>1191</v>
      </c>
      <c r="D523" s="343" t="s">
        <v>1192</v>
      </c>
      <c r="E523" s="82">
        <v>3245.4</v>
      </c>
      <c r="F523" s="82">
        <v>3245.5</v>
      </c>
      <c r="G523" s="82">
        <v>5664.75</v>
      </c>
      <c r="H523" s="82">
        <v>3245.4</v>
      </c>
      <c r="I523" s="59">
        <v>0</v>
      </c>
      <c r="J523" s="59"/>
      <c r="K523" s="52">
        <f t="shared" ref="K523:K529" si="690">E523*0.018</f>
        <v>58.4172</v>
      </c>
      <c r="L523" s="53">
        <f t="shared" ref="L523:L529" si="691">F523*0.16</f>
        <v>519.28</v>
      </c>
      <c r="M523" s="44">
        <f t="shared" ref="M523:M529" si="692">ROUND(G523*0.08,2)</f>
        <v>453.18</v>
      </c>
      <c r="N523" s="41">
        <f t="shared" ref="N523:N529" si="693">H523*0.007</f>
        <v>22.7178</v>
      </c>
      <c r="O523" s="44">
        <f t="shared" ref="O523:O529" si="694">I523*5%</f>
        <v>0</v>
      </c>
      <c r="P523" s="44">
        <f t="shared" ref="P523:P529" si="695">J523*50%</f>
        <v>0</v>
      </c>
      <c r="Q523" s="44">
        <f t="shared" ref="Q523:Q529" si="696">SUM(K523:P523)</f>
        <v>1053.595</v>
      </c>
      <c r="R523" s="41">
        <f t="shared" ref="R523:R529" si="697">E523*0</f>
        <v>0</v>
      </c>
      <c r="S523" s="41">
        <f t="shared" ref="S523:S529" si="698">ROUND(F523*0.08,2)</f>
        <v>259.64</v>
      </c>
      <c r="T523" s="44">
        <f t="shared" ref="T523:T529" si="699">ROUND(G523*0.02,2)</f>
        <v>113.3</v>
      </c>
      <c r="U523" s="41">
        <f t="shared" ref="U523:U529" si="700">ROUND(H523*0.003,2)</f>
        <v>9.74</v>
      </c>
      <c r="V523" s="44">
        <f t="shared" ref="V523:V529" si="701">I523*5%</f>
        <v>0</v>
      </c>
      <c r="W523" s="44">
        <f t="shared" ref="W523:W529" si="702">J523*50%</f>
        <v>0</v>
      </c>
      <c r="X523" s="41">
        <f t="shared" ref="X523:X529" si="703">SUM(R523:W523)</f>
        <v>382.68</v>
      </c>
      <c r="Y523" s="41">
        <f t="shared" ref="Y523:Y529" si="704">Q523+X523</f>
        <v>1436.275</v>
      </c>
      <c r="Z523" s="54"/>
      <c r="AA523" s="12" t="s">
        <v>17</v>
      </c>
      <c r="AB523" s="11">
        <f t="shared" ref="AB523:AH523" si="705">K523+R523</f>
        <v>58.4172</v>
      </c>
      <c r="AC523" s="11">
        <f t="shared" si="705"/>
        <v>778.92</v>
      </c>
      <c r="AD523" s="11">
        <f t="shared" si="705"/>
        <v>566.48</v>
      </c>
      <c r="AE523" s="11">
        <f t="shared" si="705"/>
        <v>32.4578</v>
      </c>
      <c r="AF523" s="11">
        <f t="shared" si="705"/>
        <v>0</v>
      </c>
      <c r="AG523" s="11">
        <f t="shared" si="705"/>
        <v>0</v>
      </c>
      <c r="AH523" s="11">
        <f t="shared" si="705"/>
        <v>1436.275</v>
      </c>
      <c r="AI523" s="12" t="s">
        <v>1138</v>
      </c>
    </row>
    <row r="524" s="9" customFormat="1" ht="16" customHeight="1" spans="1:35">
      <c r="A524" s="40">
        <f t="shared" si="689"/>
        <v>521</v>
      </c>
      <c r="B524" s="41" t="s">
        <v>1306</v>
      </c>
      <c r="C524" s="47" t="s">
        <v>1011</v>
      </c>
      <c r="D524" s="58" t="s">
        <v>1012</v>
      </c>
      <c r="E524" s="82">
        <v>3245.4</v>
      </c>
      <c r="F524" s="82">
        <v>3245.5</v>
      </c>
      <c r="G524" s="82">
        <v>5664.75</v>
      </c>
      <c r="H524" s="82">
        <v>3245.4</v>
      </c>
      <c r="I524" s="44">
        <v>0</v>
      </c>
      <c r="J524" s="68"/>
      <c r="K524" s="52">
        <f t="shared" si="690"/>
        <v>58.4172</v>
      </c>
      <c r="L524" s="53">
        <f t="shared" si="691"/>
        <v>519.28</v>
      </c>
      <c r="M524" s="44">
        <f t="shared" si="692"/>
        <v>453.18</v>
      </c>
      <c r="N524" s="41">
        <f t="shared" si="693"/>
        <v>22.7178</v>
      </c>
      <c r="O524" s="44">
        <f t="shared" si="694"/>
        <v>0</v>
      </c>
      <c r="P524" s="44">
        <f t="shared" si="695"/>
        <v>0</v>
      </c>
      <c r="Q524" s="44">
        <f t="shared" si="696"/>
        <v>1053.595</v>
      </c>
      <c r="R524" s="41">
        <f t="shared" si="697"/>
        <v>0</v>
      </c>
      <c r="S524" s="41">
        <f t="shared" si="698"/>
        <v>259.64</v>
      </c>
      <c r="T524" s="44">
        <f t="shared" si="699"/>
        <v>113.3</v>
      </c>
      <c r="U524" s="41">
        <f t="shared" si="700"/>
        <v>9.74</v>
      </c>
      <c r="V524" s="44">
        <f t="shared" si="701"/>
        <v>0</v>
      </c>
      <c r="W524" s="44">
        <f t="shared" si="702"/>
        <v>0</v>
      </c>
      <c r="X524" s="41">
        <f t="shared" si="703"/>
        <v>382.68</v>
      </c>
      <c r="Y524" s="41">
        <f t="shared" si="704"/>
        <v>1436.275</v>
      </c>
      <c r="Z524" s="41"/>
      <c r="AA524" s="12" t="s">
        <v>24</v>
      </c>
      <c r="AB524" s="11">
        <f t="shared" ref="AB524:AH524" si="706">K524+R524</f>
        <v>58.4172</v>
      </c>
      <c r="AC524" s="11">
        <f t="shared" si="706"/>
        <v>778.92</v>
      </c>
      <c r="AD524" s="11">
        <f t="shared" si="706"/>
        <v>566.48</v>
      </c>
      <c r="AE524" s="11">
        <f t="shared" si="706"/>
        <v>32.4578</v>
      </c>
      <c r="AF524" s="11">
        <f t="shared" si="706"/>
        <v>0</v>
      </c>
      <c r="AG524" s="11">
        <f t="shared" si="706"/>
        <v>0</v>
      </c>
      <c r="AH524" s="11">
        <f t="shared" si="706"/>
        <v>1436.275</v>
      </c>
      <c r="AI524" s="12" t="s">
        <v>1138</v>
      </c>
    </row>
    <row r="525" s="9" customFormat="1" ht="16" customHeight="1" spans="1:35">
      <c r="A525" s="40">
        <f t="shared" si="689"/>
        <v>522</v>
      </c>
      <c r="B525" s="41" t="s">
        <v>1306</v>
      </c>
      <c r="C525" s="47" t="s">
        <v>1096</v>
      </c>
      <c r="D525" s="58" t="s">
        <v>1097</v>
      </c>
      <c r="E525" s="82">
        <v>3245.4</v>
      </c>
      <c r="F525" s="82">
        <v>3245.5</v>
      </c>
      <c r="G525" s="82">
        <v>5664.75</v>
      </c>
      <c r="H525" s="82">
        <v>3245.4</v>
      </c>
      <c r="I525" s="44">
        <v>1790</v>
      </c>
      <c r="J525" s="68"/>
      <c r="K525" s="52">
        <f t="shared" si="690"/>
        <v>58.4172</v>
      </c>
      <c r="L525" s="53">
        <f t="shared" si="691"/>
        <v>519.28</v>
      </c>
      <c r="M525" s="44">
        <f t="shared" si="692"/>
        <v>453.18</v>
      </c>
      <c r="N525" s="41">
        <f t="shared" si="693"/>
        <v>22.7178</v>
      </c>
      <c r="O525" s="44">
        <f t="shared" si="694"/>
        <v>89.5</v>
      </c>
      <c r="P525" s="44">
        <f t="shared" si="695"/>
        <v>0</v>
      </c>
      <c r="Q525" s="44">
        <f t="shared" si="696"/>
        <v>1143.095</v>
      </c>
      <c r="R525" s="41">
        <f t="shared" si="697"/>
        <v>0</v>
      </c>
      <c r="S525" s="41">
        <f t="shared" si="698"/>
        <v>259.64</v>
      </c>
      <c r="T525" s="44">
        <f t="shared" si="699"/>
        <v>113.3</v>
      </c>
      <c r="U525" s="41">
        <f t="shared" si="700"/>
        <v>9.74</v>
      </c>
      <c r="V525" s="44">
        <f t="shared" si="701"/>
        <v>89.5</v>
      </c>
      <c r="W525" s="44">
        <f t="shared" si="702"/>
        <v>0</v>
      </c>
      <c r="X525" s="41">
        <f t="shared" si="703"/>
        <v>472.18</v>
      </c>
      <c r="Y525" s="41">
        <f t="shared" si="704"/>
        <v>1615.275</v>
      </c>
      <c r="Z525" s="41"/>
      <c r="AA525" s="12" t="s">
        <v>64</v>
      </c>
      <c r="AB525" s="11">
        <f t="shared" ref="AB525:AH525" si="707">K525+R525</f>
        <v>58.4172</v>
      </c>
      <c r="AC525" s="11">
        <f t="shared" si="707"/>
        <v>778.92</v>
      </c>
      <c r="AD525" s="11">
        <f t="shared" si="707"/>
        <v>566.48</v>
      </c>
      <c r="AE525" s="11">
        <f t="shared" si="707"/>
        <v>32.4578</v>
      </c>
      <c r="AF525" s="11">
        <f t="shared" si="707"/>
        <v>179</v>
      </c>
      <c r="AG525" s="11">
        <f t="shared" si="707"/>
        <v>0</v>
      </c>
      <c r="AH525" s="11">
        <f t="shared" si="707"/>
        <v>1615.275</v>
      </c>
      <c r="AI525" s="12" t="s">
        <v>1139</v>
      </c>
    </row>
    <row r="526" s="31" customFormat="1" ht="16" customHeight="1" spans="1:35">
      <c r="A526" s="94">
        <f t="shared" si="689"/>
        <v>523</v>
      </c>
      <c r="B526" s="95" t="s">
        <v>1332</v>
      </c>
      <c r="C526" s="165" t="s">
        <v>826</v>
      </c>
      <c r="D526" s="373" t="s">
        <v>827</v>
      </c>
      <c r="E526" s="95">
        <v>0</v>
      </c>
      <c r="F526" s="95">
        <v>3245.4</v>
      </c>
      <c r="G526" s="191">
        <v>5664.75</v>
      </c>
      <c r="H526" s="95">
        <v>3245.4</v>
      </c>
      <c r="I526" s="107">
        <v>3180</v>
      </c>
      <c r="J526" s="107"/>
      <c r="K526" s="105">
        <f t="shared" si="690"/>
        <v>0</v>
      </c>
      <c r="L526" s="106">
        <f t="shared" si="691"/>
        <v>519.264</v>
      </c>
      <c r="M526" s="107">
        <f t="shared" si="692"/>
        <v>453.18</v>
      </c>
      <c r="N526" s="95">
        <f t="shared" si="693"/>
        <v>22.7178</v>
      </c>
      <c r="O526" s="107">
        <f t="shared" si="694"/>
        <v>159</v>
      </c>
      <c r="P526" s="107">
        <f t="shared" si="695"/>
        <v>0</v>
      </c>
      <c r="Q526" s="107">
        <f t="shared" si="696"/>
        <v>1154.1618</v>
      </c>
      <c r="R526" s="95">
        <f t="shared" si="697"/>
        <v>0</v>
      </c>
      <c r="S526" s="95">
        <f t="shared" si="698"/>
        <v>259.63</v>
      </c>
      <c r="T526" s="107">
        <f t="shared" si="699"/>
        <v>113.3</v>
      </c>
      <c r="U526" s="95">
        <f t="shared" si="700"/>
        <v>9.74</v>
      </c>
      <c r="V526" s="107">
        <f t="shared" si="701"/>
        <v>159</v>
      </c>
      <c r="W526" s="107">
        <f t="shared" si="702"/>
        <v>0</v>
      </c>
      <c r="X526" s="95">
        <f t="shared" si="703"/>
        <v>541.67</v>
      </c>
      <c r="Y526" s="95">
        <f t="shared" si="704"/>
        <v>1695.8318</v>
      </c>
      <c r="Z526" s="95"/>
      <c r="AA526" s="16" t="s">
        <v>26</v>
      </c>
      <c r="AB526" s="15">
        <f t="shared" ref="AB526:AH526" si="708">K526+R526</f>
        <v>0</v>
      </c>
      <c r="AC526" s="15">
        <f t="shared" si="708"/>
        <v>778.894</v>
      </c>
      <c r="AD526" s="15">
        <f t="shared" si="708"/>
        <v>566.48</v>
      </c>
      <c r="AE526" s="15">
        <f t="shared" si="708"/>
        <v>32.4578</v>
      </c>
      <c r="AF526" s="15">
        <f t="shared" si="708"/>
        <v>318</v>
      </c>
      <c r="AG526" s="15">
        <f t="shared" si="708"/>
        <v>0</v>
      </c>
      <c r="AH526" s="15">
        <f t="shared" si="708"/>
        <v>1695.8318</v>
      </c>
      <c r="AI526" s="16" t="s">
        <v>1135</v>
      </c>
    </row>
    <row r="527" s="31" customFormat="1" ht="16" customHeight="1" spans="1:35">
      <c r="A527" s="94">
        <f t="shared" si="689"/>
        <v>524</v>
      </c>
      <c r="B527" s="95" t="s">
        <v>167</v>
      </c>
      <c r="C527" s="95" t="s">
        <v>1410</v>
      </c>
      <c r="D527" s="102" t="s">
        <v>1411</v>
      </c>
      <c r="E527" s="98">
        <v>0</v>
      </c>
      <c r="F527" s="98">
        <v>0</v>
      </c>
      <c r="G527" s="98">
        <v>0</v>
      </c>
      <c r="H527" s="98">
        <v>0</v>
      </c>
      <c r="I527" s="104">
        <v>4180</v>
      </c>
      <c r="J527" s="104"/>
      <c r="K527" s="105">
        <f t="shared" si="690"/>
        <v>0</v>
      </c>
      <c r="L527" s="106">
        <f t="shared" si="691"/>
        <v>0</v>
      </c>
      <c r="M527" s="107">
        <f t="shared" si="692"/>
        <v>0</v>
      </c>
      <c r="N527" s="95">
        <f t="shared" si="693"/>
        <v>0</v>
      </c>
      <c r="O527" s="107">
        <f t="shared" si="694"/>
        <v>209</v>
      </c>
      <c r="P527" s="107">
        <f t="shared" si="695"/>
        <v>0</v>
      </c>
      <c r="Q527" s="107">
        <f t="shared" si="696"/>
        <v>209</v>
      </c>
      <c r="R527" s="95">
        <f t="shared" si="697"/>
        <v>0</v>
      </c>
      <c r="S527" s="95">
        <f t="shared" si="698"/>
        <v>0</v>
      </c>
      <c r="T527" s="107">
        <f t="shared" si="699"/>
        <v>0</v>
      </c>
      <c r="U527" s="95">
        <f t="shared" si="700"/>
        <v>0</v>
      </c>
      <c r="V527" s="107">
        <f t="shared" si="701"/>
        <v>209</v>
      </c>
      <c r="W527" s="107">
        <f t="shared" si="702"/>
        <v>0</v>
      </c>
      <c r="X527" s="95">
        <f t="shared" si="703"/>
        <v>209</v>
      </c>
      <c r="Y527" s="95">
        <f t="shared" si="704"/>
        <v>418</v>
      </c>
      <c r="Z527" s="109"/>
      <c r="AA527" s="16" t="s">
        <v>35</v>
      </c>
      <c r="AB527" s="15">
        <f t="shared" ref="AB527:AH527" si="709">K527+R527</f>
        <v>0</v>
      </c>
      <c r="AC527" s="15">
        <f t="shared" si="709"/>
        <v>0</v>
      </c>
      <c r="AD527" s="15">
        <f t="shared" si="709"/>
        <v>0</v>
      </c>
      <c r="AE527" s="15">
        <f t="shared" si="709"/>
        <v>0</v>
      </c>
      <c r="AF527" s="15">
        <f t="shared" si="709"/>
        <v>418</v>
      </c>
      <c r="AG527" s="15">
        <f t="shared" si="709"/>
        <v>0</v>
      </c>
      <c r="AH527" s="15">
        <f t="shared" si="709"/>
        <v>418</v>
      </c>
      <c r="AI527" s="16" t="s">
        <v>1139</v>
      </c>
    </row>
    <row r="528" s="31" customFormat="1" ht="16" customHeight="1" spans="1:35">
      <c r="A528" s="94">
        <f t="shared" si="689"/>
        <v>525</v>
      </c>
      <c r="B528" s="95" t="s">
        <v>167</v>
      </c>
      <c r="C528" s="97" t="s">
        <v>1098</v>
      </c>
      <c r="D528" s="365" t="s">
        <v>1099</v>
      </c>
      <c r="E528" s="98">
        <v>0</v>
      </c>
      <c r="F528" s="98">
        <v>3820</v>
      </c>
      <c r="G528" s="192">
        <v>5664.75</v>
      </c>
      <c r="H528" s="98">
        <v>3820</v>
      </c>
      <c r="I528" s="107">
        <v>4180</v>
      </c>
      <c r="J528" s="150"/>
      <c r="K528" s="105">
        <f t="shared" si="690"/>
        <v>0</v>
      </c>
      <c r="L528" s="106">
        <f t="shared" si="691"/>
        <v>611.2</v>
      </c>
      <c r="M528" s="107">
        <f t="shared" si="692"/>
        <v>453.18</v>
      </c>
      <c r="N528" s="95">
        <f t="shared" si="693"/>
        <v>26.74</v>
      </c>
      <c r="O528" s="107">
        <f t="shared" si="694"/>
        <v>209</v>
      </c>
      <c r="P528" s="107">
        <f t="shared" si="695"/>
        <v>0</v>
      </c>
      <c r="Q528" s="107">
        <f t="shared" si="696"/>
        <v>1300.12</v>
      </c>
      <c r="R528" s="95">
        <f t="shared" si="697"/>
        <v>0</v>
      </c>
      <c r="S528" s="95">
        <f t="shared" si="698"/>
        <v>305.6</v>
      </c>
      <c r="T528" s="107">
        <f t="shared" si="699"/>
        <v>113.3</v>
      </c>
      <c r="U528" s="95">
        <f t="shared" si="700"/>
        <v>11.46</v>
      </c>
      <c r="V528" s="107">
        <f t="shared" si="701"/>
        <v>209</v>
      </c>
      <c r="W528" s="107">
        <f t="shared" si="702"/>
        <v>0</v>
      </c>
      <c r="X528" s="95">
        <f t="shared" si="703"/>
        <v>639.36</v>
      </c>
      <c r="Y528" s="95">
        <f t="shared" si="704"/>
        <v>1939.48</v>
      </c>
      <c r="Z528" s="95"/>
      <c r="AA528" s="16" t="s">
        <v>12</v>
      </c>
      <c r="AB528" s="15">
        <f t="shared" ref="AB528:AH528" si="710">K528+R528</f>
        <v>0</v>
      </c>
      <c r="AC528" s="15">
        <f t="shared" si="710"/>
        <v>916.8</v>
      </c>
      <c r="AD528" s="15">
        <f t="shared" si="710"/>
        <v>566.48</v>
      </c>
      <c r="AE528" s="15">
        <f t="shared" si="710"/>
        <v>38.2</v>
      </c>
      <c r="AF528" s="15">
        <f t="shared" si="710"/>
        <v>418</v>
      </c>
      <c r="AG528" s="15">
        <f t="shared" si="710"/>
        <v>0</v>
      </c>
      <c r="AH528" s="15">
        <f t="shared" si="710"/>
        <v>1939.48</v>
      </c>
      <c r="AI528" s="16" t="s">
        <v>1134</v>
      </c>
    </row>
    <row r="529" s="31" customFormat="1" ht="16" customHeight="1" spans="1:35">
      <c r="A529" s="94">
        <f t="shared" si="689"/>
        <v>526</v>
      </c>
      <c r="B529" s="95" t="s">
        <v>167</v>
      </c>
      <c r="C529" s="97" t="s">
        <v>1100</v>
      </c>
      <c r="D529" s="365" t="s">
        <v>1101</v>
      </c>
      <c r="E529" s="98">
        <v>0</v>
      </c>
      <c r="F529" s="98">
        <v>3820</v>
      </c>
      <c r="G529" s="192">
        <v>5664.75</v>
      </c>
      <c r="H529" s="98">
        <v>3820</v>
      </c>
      <c r="I529" s="107">
        <v>4180</v>
      </c>
      <c r="J529" s="150"/>
      <c r="K529" s="105">
        <f t="shared" si="690"/>
        <v>0</v>
      </c>
      <c r="L529" s="106">
        <f t="shared" si="691"/>
        <v>611.2</v>
      </c>
      <c r="M529" s="107">
        <f t="shared" si="692"/>
        <v>453.18</v>
      </c>
      <c r="N529" s="95">
        <f t="shared" si="693"/>
        <v>26.74</v>
      </c>
      <c r="O529" s="107">
        <f t="shared" si="694"/>
        <v>209</v>
      </c>
      <c r="P529" s="107">
        <f t="shared" si="695"/>
        <v>0</v>
      </c>
      <c r="Q529" s="107">
        <f t="shared" si="696"/>
        <v>1300.12</v>
      </c>
      <c r="R529" s="95">
        <f t="shared" si="697"/>
        <v>0</v>
      </c>
      <c r="S529" s="95">
        <f t="shared" si="698"/>
        <v>305.6</v>
      </c>
      <c r="T529" s="107">
        <f t="shared" si="699"/>
        <v>113.3</v>
      </c>
      <c r="U529" s="95">
        <f t="shared" si="700"/>
        <v>11.46</v>
      </c>
      <c r="V529" s="107">
        <f t="shared" si="701"/>
        <v>209</v>
      </c>
      <c r="W529" s="107">
        <f t="shared" si="702"/>
        <v>0</v>
      </c>
      <c r="X529" s="95">
        <f t="shared" si="703"/>
        <v>639.36</v>
      </c>
      <c r="Y529" s="95">
        <f t="shared" si="704"/>
        <v>1939.48</v>
      </c>
      <c r="Z529" s="95"/>
      <c r="AA529" s="16" t="s">
        <v>12</v>
      </c>
      <c r="AB529" s="15">
        <f t="shared" ref="AB529:AH529" si="711">K529+R529</f>
        <v>0</v>
      </c>
      <c r="AC529" s="15">
        <f t="shared" si="711"/>
        <v>916.8</v>
      </c>
      <c r="AD529" s="15">
        <f t="shared" si="711"/>
        <v>566.48</v>
      </c>
      <c r="AE529" s="15">
        <f t="shared" si="711"/>
        <v>38.2</v>
      </c>
      <c r="AF529" s="15">
        <f t="shared" si="711"/>
        <v>418</v>
      </c>
      <c r="AG529" s="15">
        <f t="shared" si="711"/>
        <v>0</v>
      </c>
      <c r="AH529" s="15">
        <f t="shared" si="711"/>
        <v>1939.48</v>
      </c>
      <c r="AI529" s="16" t="s">
        <v>1134</v>
      </c>
    </row>
    <row r="530" spans="3:26">
      <c r="C530" s="33"/>
      <c r="D530" s="33"/>
      <c r="G530" s="139"/>
      <c r="L530" s="33"/>
      <c r="V530" s="9"/>
      <c r="W530" s="9"/>
      <c r="X530" s="9"/>
      <c r="Y530" s="9"/>
      <c r="Z530" s="9"/>
    </row>
    <row r="531" spans="3:26">
      <c r="C531" s="35"/>
      <c r="D531" s="33"/>
      <c r="H531" s="139"/>
      <c r="L531" s="33"/>
      <c r="W531" s="9"/>
      <c r="X531" s="9"/>
      <c r="Y531" s="9"/>
      <c r="Z531" s="9"/>
    </row>
    <row r="532" spans="3:26">
      <c r="C532" s="35"/>
      <c r="D532" s="33"/>
      <c r="H532" s="139"/>
      <c r="L532" s="33"/>
      <c r="W532" s="9"/>
      <c r="X532" s="9"/>
      <c r="Y532" s="9"/>
      <c r="Z532" s="9"/>
    </row>
    <row r="533" spans="3:26">
      <c r="C533" s="35"/>
      <c r="D533" s="33"/>
      <c r="H533" s="139"/>
      <c r="L533" s="33"/>
      <c r="W533" s="9"/>
      <c r="X533" s="9"/>
      <c r="Y533" s="9"/>
      <c r="Z533" s="9"/>
    </row>
    <row r="534" spans="3:26">
      <c r="C534" s="35"/>
      <c r="D534" s="33"/>
      <c r="H534" s="139"/>
      <c r="L534" s="33"/>
      <c r="W534" s="9"/>
      <c r="X534" s="9"/>
      <c r="Y534" s="9"/>
      <c r="Z534" s="9"/>
    </row>
    <row r="535" spans="3:26">
      <c r="C535" s="35"/>
      <c r="D535" s="33"/>
      <c r="H535" s="139"/>
      <c r="L535" s="33"/>
      <c r="W535" s="9"/>
      <c r="X535" s="9"/>
      <c r="Y535" s="9"/>
      <c r="Z535" s="9"/>
    </row>
    <row r="536" spans="3:26">
      <c r="C536" s="35"/>
      <c r="D536" s="33"/>
      <c r="H536" s="139"/>
      <c r="L536" s="33"/>
      <c r="W536" s="9"/>
      <c r="X536" s="9"/>
      <c r="Y536" s="9"/>
      <c r="Z536" s="9"/>
    </row>
    <row r="537" spans="10:26">
      <c r="J537" s="139"/>
      <c r="L537" s="33"/>
      <c r="Y537" s="9"/>
      <c r="Z537" s="9"/>
    </row>
    <row r="538" spans="10:26">
      <c r="J538" s="139"/>
      <c r="L538" s="33"/>
      <c r="Y538" s="9"/>
      <c r="Z538" s="9"/>
    </row>
    <row r="539" spans="9:26">
      <c r="I539" s="139"/>
      <c r="L539" s="33"/>
      <c r="X539" s="9"/>
      <c r="Y539" s="9"/>
      <c r="Z539" s="9"/>
    </row>
    <row r="540" spans="9:26">
      <c r="I540" s="139"/>
      <c r="L540" s="33"/>
      <c r="X540" s="9"/>
      <c r="Y540" s="9"/>
      <c r="Z540" s="9"/>
    </row>
    <row r="541" spans="9:26">
      <c r="I541" s="139"/>
      <c r="L541" s="33"/>
      <c r="X541" s="9"/>
      <c r="Y541" s="9"/>
      <c r="Z541" s="9"/>
    </row>
    <row r="542" spans="9:26">
      <c r="I542" s="139"/>
      <c r="L542" s="33"/>
      <c r="X542" s="9"/>
      <c r="Y542" s="9"/>
      <c r="Z542" s="9"/>
    </row>
    <row r="543" spans="9:26">
      <c r="I543" s="139"/>
      <c r="L543" s="33"/>
      <c r="X543" s="9"/>
      <c r="Y543" s="9"/>
      <c r="Z543" s="9"/>
    </row>
    <row r="544" spans="10:26">
      <c r="J544" s="139"/>
      <c r="L544" s="33"/>
      <c r="Y544" s="9"/>
      <c r="Z544" s="9"/>
    </row>
    <row r="545" spans="10:26">
      <c r="J545" s="139"/>
      <c r="L545" s="33"/>
      <c r="Y545" s="9"/>
      <c r="Z545" s="9"/>
    </row>
    <row r="546" spans="10:26">
      <c r="J546" s="139"/>
      <c r="L546" s="33"/>
      <c r="Y546" s="9"/>
      <c r="Z546" s="9"/>
    </row>
    <row r="547" spans="10:26">
      <c r="J547" s="139"/>
      <c r="L547" s="33"/>
      <c r="Y547" s="9"/>
      <c r="Z547" s="9"/>
    </row>
    <row r="548" spans="10:26">
      <c r="J548" s="139"/>
      <c r="L548" s="33"/>
      <c r="Y548" s="9"/>
      <c r="Z548" s="9"/>
    </row>
    <row r="549" spans="10:26">
      <c r="J549" s="139"/>
      <c r="L549" s="33"/>
      <c r="Y549" s="9"/>
      <c r="Z549" s="9"/>
    </row>
    <row r="550" spans="10:26">
      <c r="J550" s="139"/>
      <c r="L550" s="33"/>
      <c r="Y550" s="9"/>
      <c r="Z550" s="9"/>
    </row>
    <row r="551" spans="10:26">
      <c r="J551" s="139"/>
      <c r="L551" s="33"/>
      <c r="Y551" s="9"/>
      <c r="Z551" s="9"/>
    </row>
    <row r="552" spans="10:26">
      <c r="J552" s="139"/>
      <c r="L552" s="33"/>
      <c r="Y552" s="9"/>
      <c r="Z552" s="9"/>
    </row>
    <row r="553" spans="10:26">
      <c r="J553" s="139"/>
      <c r="L553" s="33"/>
      <c r="Y553" s="9"/>
      <c r="Z553" s="9"/>
    </row>
    <row r="554" spans="10:26">
      <c r="J554" s="139"/>
      <c r="L554" s="33"/>
      <c r="Y554" s="9"/>
      <c r="Z554" s="9"/>
    </row>
    <row r="555" spans="10:26">
      <c r="J555" s="139"/>
      <c r="L555" s="33"/>
      <c r="Y555" s="9"/>
      <c r="Z555" s="9"/>
    </row>
    <row r="556" spans="10:26">
      <c r="J556" s="139"/>
      <c r="L556" s="33"/>
      <c r="Y556" s="9"/>
      <c r="Z556" s="9"/>
    </row>
    <row r="557" spans="10:26">
      <c r="J557" s="139"/>
      <c r="L557" s="33"/>
      <c r="Y557" s="9"/>
      <c r="Z557" s="9"/>
    </row>
    <row r="558" spans="10:26">
      <c r="J558" s="139"/>
      <c r="L558" s="33"/>
      <c r="Y558" s="9"/>
      <c r="Z558" s="9"/>
    </row>
    <row r="559" spans="10:26">
      <c r="J559" s="139"/>
      <c r="L559" s="33"/>
      <c r="Y559" s="9"/>
      <c r="Z559" s="9"/>
    </row>
    <row r="560" spans="10:26">
      <c r="J560" s="139"/>
      <c r="L560" s="33"/>
      <c r="Y560" s="9"/>
      <c r="Z560" s="9"/>
    </row>
    <row r="561" spans="10:26">
      <c r="J561" s="139"/>
      <c r="L561" s="33"/>
      <c r="Y561" s="9"/>
      <c r="Z561" s="9"/>
    </row>
    <row r="562" spans="10:26">
      <c r="J562" s="139"/>
      <c r="L562" s="33"/>
      <c r="Y562" s="9"/>
      <c r="Z562" s="9"/>
    </row>
    <row r="563" spans="10:26">
      <c r="J563" s="139"/>
      <c r="L563" s="33"/>
      <c r="Y563" s="9"/>
      <c r="Z563" s="9"/>
    </row>
    <row r="564" spans="10:26">
      <c r="J564" s="139"/>
      <c r="L564" s="33"/>
      <c r="Y564" s="9"/>
      <c r="Z564" s="9"/>
    </row>
    <row r="565" spans="10:26">
      <c r="J565" s="139"/>
      <c r="L565" s="33"/>
      <c r="Y565" s="9"/>
      <c r="Z565" s="9"/>
    </row>
    <row r="566" spans="11:26">
      <c r="K566" s="139"/>
      <c r="L566" s="33"/>
      <c r="Z566" s="9"/>
    </row>
    <row r="567" spans="11:26">
      <c r="K567" s="139"/>
      <c r="L567" s="33"/>
      <c r="Z567" s="9"/>
    </row>
    <row r="568" spans="11:26">
      <c r="K568" s="139"/>
      <c r="L568" s="33"/>
      <c r="Z568" s="9"/>
    </row>
    <row r="569" spans="11:26">
      <c r="K569" s="139"/>
      <c r="L569" s="33"/>
      <c r="Z569" s="9"/>
    </row>
    <row r="570" spans="11:26">
      <c r="K570" s="139"/>
      <c r="L570" s="33"/>
      <c r="Z570" s="9"/>
    </row>
    <row r="571" spans="11:26">
      <c r="K571" s="139"/>
      <c r="L571" s="33"/>
      <c r="Z571" s="9"/>
    </row>
    <row r="572" spans="11:26">
      <c r="K572" s="139"/>
      <c r="L572" s="33"/>
      <c r="Z572" s="9"/>
    </row>
    <row r="573" spans="11:26">
      <c r="K573" s="139"/>
      <c r="L573" s="33"/>
      <c r="Z573" s="9"/>
    </row>
    <row r="574" spans="11:26">
      <c r="K574" s="139"/>
      <c r="L574" s="33"/>
      <c r="Z574" s="9"/>
    </row>
    <row r="575" spans="11:26">
      <c r="K575" s="139"/>
      <c r="L575" s="33"/>
      <c r="Z575" s="9"/>
    </row>
    <row r="576" spans="11:26">
      <c r="K576" s="139"/>
      <c r="L576" s="33"/>
      <c r="Z576" s="9"/>
    </row>
  </sheetData>
  <sheetProtection password="CF18" sheet="1" sort="0" autoFilter="0" pivotTables="0" objects="1"/>
  <autoFilter ref="A1:AI483">
    <extLst/>
  </autoFilter>
  <mergeCells count="31">
    <mergeCell ref="A1:Z1"/>
    <mergeCell ref="E2:J2"/>
    <mergeCell ref="K2:Q2"/>
    <mergeCell ref="R2:X2"/>
    <mergeCell ref="AB2:AH2"/>
    <mergeCell ref="A483:B483"/>
    <mergeCell ref="C483:D483"/>
    <mergeCell ref="A484:B484"/>
    <mergeCell ref="C484:D484"/>
    <mergeCell ref="A485:B485"/>
    <mergeCell ref="C485:D485"/>
    <mergeCell ref="A486:B486"/>
    <mergeCell ref="C486:D486"/>
    <mergeCell ref="A487:B487"/>
    <mergeCell ref="C487:D487"/>
    <mergeCell ref="A488:B488"/>
    <mergeCell ref="C488:D488"/>
    <mergeCell ref="A489:B489"/>
    <mergeCell ref="C489:D489"/>
    <mergeCell ref="A490:B490"/>
    <mergeCell ref="C490:D490"/>
    <mergeCell ref="A491:B491"/>
    <mergeCell ref="C491:D491"/>
    <mergeCell ref="A492:B492"/>
    <mergeCell ref="C492:D492"/>
    <mergeCell ref="A2:A3"/>
    <mergeCell ref="B2:B3"/>
    <mergeCell ref="C2:C3"/>
    <mergeCell ref="D2:D3"/>
    <mergeCell ref="A493:AI497"/>
    <mergeCell ref="A501:C502"/>
  </mergeCells>
  <conditionalFormatting sqref="C369">
    <cfRule type="duplicateValues" dxfId="46" priority="601"/>
  </conditionalFormatting>
  <conditionalFormatting sqref="C382">
    <cfRule type="duplicateValues" dxfId="45" priority="587"/>
    <cfRule type="duplicateValues" dxfId="45" priority="588"/>
    <cfRule type="duplicateValues" dxfId="45" priority="589"/>
    <cfRule type="duplicateValues" dxfId="45" priority="590"/>
    <cfRule type="duplicateValues" dxfId="45" priority="591"/>
    <cfRule type="duplicateValues" dxfId="45" priority="592"/>
    <cfRule type="duplicateValues" dxfId="45" priority="593"/>
    <cfRule type="duplicateValues" dxfId="45" priority="594"/>
    <cfRule type="duplicateValues" dxfId="45" priority="595"/>
    <cfRule type="duplicateValues" dxfId="46" priority="596"/>
  </conditionalFormatting>
  <conditionalFormatting sqref="C393">
    <cfRule type="duplicateValues" dxfId="46" priority="575"/>
  </conditionalFormatting>
  <conditionalFormatting sqref="C397">
    <cfRule type="duplicateValues" dxfId="46" priority="564"/>
  </conditionalFormatting>
  <conditionalFormatting sqref="C398">
    <cfRule type="duplicateValues" dxfId="46" priority="566"/>
  </conditionalFormatting>
  <conditionalFormatting sqref="C399">
    <cfRule type="duplicateValues" dxfId="45" priority="545"/>
    <cfRule type="duplicateValues" dxfId="45" priority="546"/>
    <cfRule type="duplicateValues" dxfId="45" priority="547"/>
    <cfRule type="duplicateValues" dxfId="45" priority="548"/>
    <cfRule type="duplicateValues" dxfId="45" priority="549"/>
    <cfRule type="duplicateValues" dxfId="45" priority="550"/>
    <cfRule type="duplicateValues" dxfId="45" priority="551"/>
    <cfRule type="duplicateValues" dxfId="45" priority="552"/>
    <cfRule type="duplicateValues" dxfId="45" priority="553"/>
    <cfRule type="duplicateValues" dxfId="46" priority="554"/>
  </conditionalFormatting>
  <conditionalFormatting sqref="C411">
    <cfRule type="duplicateValues" dxfId="45" priority="519"/>
    <cfRule type="duplicateValues" dxfId="45" priority="520"/>
    <cfRule type="duplicateValues" dxfId="45" priority="521"/>
    <cfRule type="duplicateValues" dxfId="45" priority="522"/>
    <cfRule type="duplicateValues" dxfId="45" priority="523"/>
    <cfRule type="duplicateValues" dxfId="45" priority="524"/>
    <cfRule type="duplicateValues" dxfId="45" priority="525"/>
    <cfRule type="duplicateValues" dxfId="45" priority="526"/>
    <cfRule type="duplicateValues" dxfId="45" priority="527"/>
    <cfRule type="duplicateValues" dxfId="45" priority="528"/>
    <cfRule type="duplicateValues" dxfId="45" priority="529"/>
    <cfRule type="duplicateValues" dxfId="45" priority="530"/>
    <cfRule type="duplicateValues" dxfId="46" priority="531"/>
  </conditionalFormatting>
  <conditionalFormatting sqref="C421">
    <cfRule type="duplicateValues" dxfId="45" priority="508"/>
    <cfRule type="duplicateValues" dxfId="45" priority="509"/>
    <cfRule type="duplicateValues" dxfId="45" priority="510"/>
    <cfRule type="duplicateValues" dxfId="45" priority="511"/>
    <cfRule type="duplicateValues" dxfId="45" priority="512"/>
    <cfRule type="duplicateValues" dxfId="45" priority="513"/>
    <cfRule type="duplicateValues" dxfId="45" priority="514"/>
    <cfRule type="duplicateValues" dxfId="45" priority="515"/>
    <cfRule type="duplicateValues" dxfId="45" priority="516"/>
    <cfRule type="duplicateValues" dxfId="45" priority="517"/>
    <cfRule type="duplicateValues" dxfId="45" priority="518"/>
  </conditionalFormatting>
  <conditionalFormatting sqref="C423">
    <cfRule type="duplicateValues" dxfId="45" priority="44"/>
    <cfRule type="duplicateValues" dxfId="45" priority="43"/>
    <cfRule type="duplicateValues" dxfId="45" priority="42"/>
    <cfRule type="duplicateValues" dxfId="45" priority="41"/>
    <cfRule type="duplicateValues" dxfId="45" priority="40"/>
    <cfRule type="duplicateValues" dxfId="45" priority="38"/>
  </conditionalFormatting>
  <conditionalFormatting sqref="D423">
    <cfRule type="duplicateValues" dxfId="45" priority="45"/>
    <cfRule type="duplicateValues" dxfId="45" priority="39"/>
  </conditionalFormatting>
  <conditionalFormatting sqref="C433">
    <cfRule type="duplicateValues" dxfId="45" priority="486"/>
    <cfRule type="duplicateValues" dxfId="45" priority="487"/>
    <cfRule type="duplicateValues" dxfId="45" priority="488"/>
    <cfRule type="duplicateValues" dxfId="45" priority="489"/>
    <cfRule type="duplicateValues" dxfId="45" priority="490"/>
    <cfRule type="duplicateValues" dxfId="45" priority="491"/>
    <cfRule type="duplicateValues" dxfId="45" priority="492"/>
  </conditionalFormatting>
  <conditionalFormatting sqref="C436">
    <cfRule type="duplicateValues" dxfId="45" priority="493"/>
    <cfRule type="duplicateValues" dxfId="45" priority="494"/>
    <cfRule type="duplicateValues" dxfId="45" priority="495"/>
    <cfRule type="duplicateValues" dxfId="45" priority="496"/>
    <cfRule type="duplicateValues" dxfId="45" priority="497"/>
    <cfRule type="duplicateValues" dxfId="45" priority="498"/>
    <cfRule type="duplicateValues" dxfId="45" priority="499"/>
    <cfRule type="duplicateValues" dxfId="45" priority="500"/>
    <cfRule type="duplicateValues" dxfId="45" priority="501"/>
    <cfRule type="duplicateValues" dxfId="45" priority="502"/>
    <cfRule type="duplicateValues" dxfId="45" priority="503"/>
  </conditionalFormatting>
  <conditionalFormatting sqref="C443">
    <cfRule type="duplicateValues" dxfId="45" priority="478"/>
    <cfRule type="duplicateValues" dxfId="45" priority="479"/>
    <cfRule type="duplicateValues" dxfId="45" priority="480"/>
    <cfRule type="duplicateValues" dxfId="45" priority="481"/>
    <cfRule type="duplicateValues" dxfId="45" priority="482"/>
    <cfRule type="duplicateValues" dxfId="45" priority="483"/>
    <cfRule type="duplicateValues" dxfId="45" priority="484"/>
  </conditionalFormatting>
  <conditionalFormatting sqref="C451">
    <cfRule type="duplicateValues" dxfId="45" priority="232"/>
  </conditionalFormatting>
  <conditionalFormatting sqref="D451">
    <cfRule type="duplicateValues" dxfId="45" priority="211"/>
  </conditionalFormatting>
  <conditionalFormatting sqref="C452">
    <cfRule type="duplicateValues" dxfId="45" priority="231"/>
  </conditionalFormatting>
  <conditionalFormatting sqref="D452">
    <cfRule type="duplicateValues" dxfId="45" priority="210"/>
  </conditionalFormatting>
  <conditionalFormatting sqref="C462">
    <cfRule type="duplicateValues" dxfId="45" priority="228"/>
  </conditionalFormatting>
  <conditionalFormatting sqref="D462">
    <cfRule type="duplicateValues" dxfId="45" priority="204"/>
  </conditionalFormatting>
  <conditionalFormatting sqref="C469">
    <cfRule type="duplicateValues" dxfId="45" priority="226"/>
  </conditionalFormatting>
  <conditionalFormatting sqref="D469">
    <cfRule type="duplicateValues" dxfId="45" priority="202"/>
  </conditionalFormatting>
  <conditionalFormatting sqref="C470">
    <cfRule type="duplicateValues" dxfId="45" priority="225"/>
  </conditionalFormatting>
  <conditionalFormatting sqref="D470">
    <cfRule type="duplicateValues" dxfId="45" priority="201"/>
  </conditionalFormatting>
  <conditionalFormatting sqref="C471">
    <cfRule type="duplicateValues" dxfId="45" priority="224"/>
  </conditionalFormatting>
  <conditionalFormatting sqref="D471">
    <cfRule type="duplicateValues" dxfId="45" priority="200"/>
  </conditionalFormatting>
  <conditionalFormatting sqref="C474">
    <cfRule type="duplicateValues" dxfId="45" priority="222"/>
  </conditionalFormatting>
  <conditionalFormatting sqref="D474">
    <cfRule type="duplicateValues" dxfId="45" priority="198"/>
  </conditionalFormatting>
  <conditionalFormatting sqref="C475">
    <cfRule type="duplicateValues" dxfId="45" priority="220"/>
  </conditionalFormatting>
  <conditionalFormatting sqref="D475">
    <cfRule type="duplicateValues" dxfId="45" priority="196"/>
  </conditionalFormatting>
  <conditionalFormatting sqref="C476">
    <cfRule type="duplicateValues" dxfId="45" priority="221"/>
  </conditionalFormatting>
  <conditionalFormatting sqref="D476">
    <cfRule type="duplicateValues" dxfId="45" priority="197"/>
  </conditionalFormatting>
  <conditionalFormatting sqref="C477">
    <cfRule type="duplicateValues" dxfId="45" priority="219"/>
  </conditionalFormatting>
  <conditionalFormatting sqref="D477">
    <cfRule type="duplicateValues" dxfId="45" priority="195"/>
  </conditionalFormatting>
  <conditionalFormatting sqref="C478">
    <cfRule type="duplicateValues" dxfId="45" priority="218"/>
  </conditionalFormatting>
  <conditionalFormatting sqref="D478">
    <cfRule type="duplicateValues" dxfId="45" priority="194"/>
  </conditionalFormatting>
  <conditionalFormatting sqref="C479">
    <cfRule type="duplicateValues" dxfId="45" priority="217"/>
  </conditionalFormatting>
  <conditionalFormatting sqref="D479">
    <cfRule type="duplicateValues" dxfId="45" priority="193"/>
  </conditionalFormatting>
  <conditionalFormatting sqref="C480">
    <cfRule type="duplicateValues" dxfId="45" priority="216"/>
  </conditionalFormatting>
  <conditionalFormatting sqref="D480">
    <cfRule type="duplicateValues" dxfId="45" priority="192"/>
  </conditionalFormatting>
  <conditionalFormatting sqref="C481">
    <cfRule type="duplicateValues" dxfId="45" priority="146"/>
    <cfRule type="duplicateValues" dxfId="45" priority="147"/>
    <cfRule type="duplicateValues" dxfId="45" priority="148"/>
    <cfRule type="duplicateValues" dxfId="45" priority="149"/>
    <cfRule type="duplicateValues" dxfId="45" priority="150"/>
  </conditionalFormatting>
  <conditionalFormatting sqref="C504">
    <cfRule type="duplicateValues" dxfId="45" priority="577"/>
    <cfRule type="duplicateValues" dxfId="45" priority="578"/>
    <cfRule type="duplicateValues" dxfId="45" priority="579"/>
    <cfRule type="duplicateValues" dxfId="45" priority="580"/>
    <cfRule type="duplicateValues" dxfId="45" priority="581"/>
    <cfRule type="duplicateValues" dxfId="45" priority="582"/>
    <cfRule type="duplicateValues" dxfId="45" priority="583"/>
    <cfRule type="duplicateValues" dxfId="45" priority="584"/>
    <cfRule type="duplicateValues" dxfId="45" priority="585"/>
    <cfRule type="duplicateValues" dxfId="46" priority="586"/>
  </conditionalFormatting>
  <conditionalFormatting sqref="C505">
    <cfRule type="duplicateValues" dxfId="45" priority="424"/>
    <cfRule type="duplicateValues" dxfId="45" priority="425"/>
    <cfRule type="duplicateValues" dxfId="45" priority="426"/>
    <cfRule type="duplicateValues" dxfId="45" priority="427"/>
    <cfRule type="duplicateValues" dxfId="45" priority="428"/>
    <cfRule type="duplicateValues" dxfId="45" priority="429"/>
    <cfRule type="duplicateValues" dxfId="45" priority="430"/>
  </conditionalFormatting>
  <conditionalFormatting sqref="C516">
    <cfRule type="duplicateValues" dxfId="46" priority="365"/>
  </conditionalFormatting>
  <conditionalFormatting sqref="C517">
    <cfRule type="duplicateValues" dxfId="46" priority="364"/>
  </conditionalFormatting>
  <conditionalFormatting sqref="C518">
    <cfRule type="duplicateValues" dxfId="45" priority="360"/>
  </conditionalFormatting>
  <conditionalFormatting sqref="C526">
    <cfRule type="duplicateValues" dxfId="45" priority="46"/>
    <cfRule type="duplicateValues" dxfId="45" priority="48"/>
    <cfRule type="duplicateValues" dxfId="45" priority="49"/>
    <cfRule type="duplicateValues" dxfId="45" priority="50"/>
    <cfRule type="duplicateValues" dxfId="45" priority="51"/>
    <cfRule type="duplicateValues" dxfId="45" priority="52"/>
    <cfRule type="duplicateValues" dxfId="45" priority="53"/>
    <cfRule type="duplicateValues" dxfId="45" priority="54"/>
    <cfRule type="duplicateValues" dxfId="45" priority="55"/>
    <cfRule type="duplicateValues" dxfId="45" priority="56"/>
    <cfRule type="duplicateValues" dxfId="45" priority="57"/>
    <cfRule type="duplicateValues" dxfId="45" priority="58"/>
    <cfRule type="duplicateValues" dxfId="45" priority="59"/>
    <cfRule type="duplicateValues" dxfId="45" priority="60"/>
    <cfRule type="duplicateValues" dxfId="47" priority="61"/>
    <cfRule type="duplicateValues" dxfId="45" priority="62"/>
    <cfRule type="duplicateValues" dxfId="45" priority="63"/>
    <cfRule type="duplicateValues" dxfId="45" priority="64"/>
  </conditionalFormatting>
  <conditionalFormatting sqref="D526">
    <cfRule type="duplicateValues" dxfId="45" priority="47"/>
  </conditionalFormatting>
  <conditionalFormatting sqref="D527">
    <cfRule type="duplicateValues" dxfId="45" priority="37"/>
    <cfRule type="duplicateValues" dxfId="45" priority="36"/>
  </conditionalFormatting>
  <conditionalFormatting sqref="C528">
    <cfRule type="duplicateValues" dxfId="46" priority="35"/>
    <cfRule type="duplicateValues" dxfId="45" priority="34"/>
    <cfRule type="duplicateValues" dxfId="45" priority="33"/>
    <cfRule type="duplicateValues" dxfId="45" priority="32"/>
    <cfRule type="duplicateValues" dxfId="45" priority="31"/>
    <cfRule type="duplicateValues" dxfId="45" priority="30"/>
    <cfRule type="duplicateValues" dxfId="45" priority="29"/>
    <cfRule type="duplicateValues" dxfId="45" priority="28"/>
    <cfRule type="duplicateValues" dxfId="45" priority="27"/>
    <cfRule type="duplicateValues" dxfId="45" priority="26"/>
    <cfRule type="duplicateValues" dxfId="45" priority="25"/>
    <cfRule type="duplicateValues" dxfId="45" priority="24"/>
    <cfRule type="duplicateValues" dxfId="45" priority="23"/>
    <cfRule type="duplicateValues" dxfId="45" priority="22"/>
    <cfRule type="duplicateValues" dxfId="45" priority="20"/>
  </conditionalFormatting>
  <conditionalFormatting sqref="D528">
    <cfRule type="duplicateValues" dxfId="45" priority="21"/>
  </conditionalFormatting>
  <conditionalFormatting sqref="C529">
    <cfRule type="duplicateValues" dxfId="46" priority="19"/>
    <cfRule type="duplicateValues" dxfId="45" priority="18"/>
    <cfRule type="duplicateValues" dxfId="45" priority="17"/>
    <cfRule type="duplicateValues" dxfId="45" priority="16"/>
    <cfRule type="duplicateValues" dxfId="45" priority="15"/>
    <cfRule type="duplicateValues" dxfId="45" priority="14"/>
    <cfRule type="duplicateValues" dxfId="45" priority="13"/>
    <cfRule type="duplicateValues" dxfId="45" priority="12"/>
    <cfRule type="duplicateValues" dxfId="45" priority="11"/>
    <cfRule type="duplicateValues" dxfId="45" priority="10"/>
    <cfRule type="duplicateValues" dxfId="45" priority="9"/>
    <cfRule type="duplicateValues" dxfId="45" priority="8"/>
    <cfRule type="duplicateValues" dxfId="45" priority="7"/>
    <cfRule type="duplicateValues" dxfId="45" priority="6"/>
    <cfRule type="duplicateValues" dxfId="45" priority="4"/>
  </conditionalFormatting>
  <conditionalFormatting sqref="D529">
    <cfRule type="duplicateValues" dxfId="45" priority="5"/>
  </conditionalFormatting>
  <conditionalFormatting sqref="C4:C482">
    <cfRule type="duplicateValues" dxfId="45" priority="3"/>
    <cfRule type="duplicateValues" dxfId="45" priority="2"/>
    <cfRule type="duplicateValues" dxfId="45" priority="1"/>
  </conditionalFormatting>
  <conditionalFormatting sqref="C234:C238">
    <cfRule type="duplicateValues" dxfId="46" priority="614"/>
  </conditionalFormatting>
  <conditionalFormatting sqref="C311:C314">
    <cfRule type="duplicateValues" dxfId="46" priority="610"/>
  </conditionalFormatting>
  <conditionalFormatting sqref="C357:C365">
    <cfRule type="duplicateValues" dxfId="46" priority="604"/>
  </conditionalFormatting>
  <conditionalFormatting sqref="C370:C372">
    <cfRule type="duplicateValues" dxfId="46" priority="603"/>
  </conditionalFormatting>
  <conditionalFormatting sqref="C373:C379">
    <cfRule type="duplicateValues" dxfId="46" priority="600"/>
  </conditionalFormatting>
  <conditionalFormatting sqref="C395:C396">
    <cfRule type="duplicateValues" dxfId="46" priority="576"/>
  </conditionalFormatting>
  <conditionalFormatting sqref="C401:C402">
    <cfRule type="duplicateValues" dxfId="46" priority="565"/>
  </conditionalFormatting>
  <conditionalFormatting sqref="C442:C443">
    <cfRule type="duplicateValues" dxfId="45" priority="477"/>
  </conditionalFormatting>
  <conditionalFormatting sqref="C453:C454">
    <cfRule type="duplicateValues" dxfId="45" priority="230"/>
  </conditionalFormatting>
  <conditionalFormatting sqref="C472:C473">
    <cfRule type="duplicateValues" dxfId="45" priority="223"/>
  </conditionalFormatting>
  <conditionalFormatting sqref="C510:C525">
    <cfRule type="duplicateValues" dxfId="45" priority="65"/>
  </conditionalFormatting>
  <conditionalFormatting sqref="C516:C517">
    <cfRule type="duplicateValues" dxfId="45" priority="361"/>
    <cfRule type="duplicateValues" dxfId="45" priority="362"/>
    <cfRule type="duplicateValues" dxfId="45" priority="363"/>
  </conditionalFormatting>
  <conditionalFormatting sqref="C516:C518">
    <cfRule type="duplicateValues" dxfId="45" priority="357"/>
    <cfRule type="duplicateValues" dxfId="45" priority="358"/>
    <cfRule type="duplicateValues" dxfId="45" priority="359"/>
  </conditionalFormatting>
  <conditionalFormatting sqref="C516:C520">
    <cfRule type="duplicateValues" dxfId="45" priority="354"/>
    <cfRule type="duplicateValues" dxfId="45" priority="355"/>
    <cfRule type="duplicateValues" dxfId="45" priority="356"/>
  </conditionalFormatting>
  <conditionalFormatting sqref="C516:C522">
    <cfRule type="duplicateValues" dxfId="45" priority="349"/>
    <cfRule type="duplicateValues" dxfId="45" priority="350"/>
    <cfRule type="duplicateValues" dxfId="45" priority="351"/>
    <cfRule type="duplicateValues" dxfId="45" priority="352"/>
  </conditionalFormatting>
  <conditionalFormatting sqref="C521:C522">
    <cfRule type="duplicateValues" dxfId="45" priority="348"/>
  </conditionalFormatting>
  <conditionalFormatting sqref="D442:D443">
    <cfRule type="duplicateValues" dxfId="45" priority="476"/>
  </conditionalFormatting>
  <conditionalFormatting sqref="D453:D454">
    <cfRule type="duplicateValues" dxfId="45" priority="209"/>
  </conditionalFormatting>
  <conditionalFormatting sqref="D458:D461">
    <cfRule type="duplicateValues" dxfId="45" priority="206"/>
    <cfRule type="duplicateValues" dxfId="45" priority="207"/>
    <cfRule type="duplicateValues" dxfId="45" priority="208"/>
  </conditionalFormatting>
  <conditionalFormatting sqref="D472:D473">
    <cfRule type="duplicateValues" dxfId="45" priority="199"/>
  </conditionalFormatting>
  <conditionalFormatting sqref="D481:D482">
    <cfRule type="duplicateValues" dxfId="45" priority="145"/>
    <cfRule type="duplicateValues" dxfId="45" priority="151"/>
  </conditionalFormatting>
  <conditionalFormatting sqref="D516:D522">
    <cfRule type="duplicateValues" dxfId="45" priority="347"/>
  </conditionalFormatting>
  <conditionalFormatting sqref="D521:D522">
    <cfRule type="duplicateValues" dxfId="45" priority="353"/>
  </conditionalFormatting>
  <conditionalFormatting sqref="C2:C62 C64:C82 C84:C88 C94:C211 C90:C92 C213:C222 C224:C225 C227:C228 C230:C262 C264:C300 C308 C427:C428 C483:C490 C503 C498:C500 C511:C512 C537:C1048576">
    <cfRule type="duplicateValues" dxfId="45" priority="613"/>
  </conditionalFormatting>
  <conditionalFormatting sqref="C2:C62 C64:C82 C84:C88 C94:C211 C90:C92 C213:C222 C230:C262 C224:C225 C227:C228 C264:C300 C308 C427:C428 C483:C490 C498:C503 C511:C512 C537:C1048576">
    <cfRule type="duplicateValues" dxfId="45" priority="612"/>
  </conditionalFormatting>
  <conditionalFormatting sqref="C2:C62 C64:C82 C90:C92 C84:C88 C94:C211 C213:C222 C227:C228 C224:C225 C230:C262 C264:C346 C524 C511:C514 C427:C428 C483:C492 C498:C503 C537:C1048576">
    <cfRule type="duplicateValues" dxfId="47" priority="607"/>
    <cfRule type="duplicateValues" dxfId="45" priority="608"/>
  </conditionalFormatting>
  <conditionalFormatting sqref="C2:C410 C424 C523:C525 C498:C504 C510:C515 C427:C428 C483:C492 C537:C1048576">
    <cfRule type="duplicateValues" dxfId="45" priority="532"/>
    <cfRule type="duplicateValues" dxfId="45" priority="534"/>
  </conditionalFormatting>
  <conditionalFormatting sqref="C2:C379 C427:C428 C498:C503 C483:C492 C511:C515 C524:C525 C537:C1048576">
    <cfRule type="duplicateValues" dxfId="45" priority="597"/>
    <cfRule type="duplicateValues" dxfId="45" priority="598"/>
    <cfRule type="duplicateValues" dxfId="45" priority="599"/>
  </conditionalFormatting>
  <conditionalFormatting sqref="C2:C422 C424 C523:C525 C483:C492 C427:C428 C506 C510:C515 C498:C504 C537:C1048576">
    <cfRule type="duplicateValues" dxfId="45" priority="507"/>
  </conditionalFormatting>
  <conditionalFormatting sqref="C2:C422 C424:C444 C483:C504 C523:C525 C506:C515 C537:C1048576">
    <cfRule type="duplicateValues" dxfId="45" priority="474"/>
  </conditionalFormatting>
  <conditionalFormatting sqref="C4:C62 C64:C82 C90:C92 C84:C88 C94:C211 C213:C222 C230:C262 C227:C228 C224:C225 C264:C346 C524 C511:C514 C427:C428 C503">
    <cfRule type="duplicateValues" dxfId="45" priority="606"/>
  </conditionalFormatting>
  <conditionalFormatting sqref="C4:C410 C424 C523:C525 C503:C504 C510:C515 C427:C428">
    <cfRule type="duplicateValues" dxfId="45" priority="533"/>
  </conditionalFormatting>
  <conditionalFormatting sqref="C4:C422 C424 C523:C525 C506 C503:C504 C510:C515 C427:C428">
    <cfRule type="duplicateValues" dxfId="45" priority="505"/>
  </conditionalFormatting>
  <conditionalFormatting sqref="C4:C422 C424:C480 C523:C525">
    <cfRule type="duplicateValues" dxfId="45" priority="152"/>
  </conditionalFormatting>
  <conditionalFormatting sqref="C4:C422 C424:C444 C503:C504 C523:C525 C506:C515">
    <cfRule type="duplicateValues" dxfId="45" priority="452"/>
    <cfRule type="duplicateValues" dxfId="45" priority="453"/>
    <cfRule type="duplicateValues" dxfId="45" priority="475"/>
  </conditionalFormatting>
  <conditionalFormatting sqref="D4:D422 D424:D426 D512:D515 D430:D444 D523:D525">
    <cfRule type="duplicateValues" dxfId="45" priority="366"/>
  </conditionalFormatting>
  <conditionalFormatting sqref="C303:C307 C309:C310">
    <cfRule type="duplicateValues" dxfId="46" priority="611"/>
  </conditionalFormatting>
  <conditionalFormatting sqref="C315:C346 C524 C514">
    <cfRule type="duplicateValues" dxfId="46" priority="609"/>
  </conditionalFormatting>
  <conditionalFormatting sqref="C320:C422 C424 C506 C514:C515 C504 C510 C523:C525">
    <cfRule type="duplicateValues" dxfId="45" priority="506"/>
  </conditionalFormatting>
  <conditionalFormatting sqref="C347:C356 C515">
    <cfRule type="duplicateValues" dxfId="46" priority="605"/>
  </conditionalFormatting>
  <conditionalFormatting sqref="C366:C368 C525">
    <cfRule type="duplicateValues" dxfId="46" priority="602"/>
  </conditionalFormatting>
  <conditionalFormatting sqref="C380:C402 C523 C504">
    <cfRule type="duplicateValues" dxfId="45" priority="544"/>
  </conditionalFormatting>
  <conditionalFormatting sqref="C393 C395:C396">
    <cfRule type="duplicateValues" dxfId="45" priority="567"/>
    <cfRule type="duplicateValues" dxfId="45" priority="568"/>
    <cfRule type="duplicateValues" dxfId="45" priority="569"/>
    <cfRule type="duplicateValues" dxfId="45" priority="570"/>
    <cfRule type="duplicateValues" dxfId="45" priority="571"/>
    <cfRule type="duplicateValues" dxfId="45" priority="572"/>
    <cfRule type="duplicateValues" dxfId="45" priority="573"/>
    <cfRule type="duplicateValues" dxfId="45" priority="574"/>
  </conditionalFormatting>
  <conditionalFormatting sqref="C397:C398 C400:C402 C523">
    <cfRule type="duplicateValues" dxfId="45" priority="555"/>
    <cfRule type="duplicateValues" dxfId="45" priority="556"/>
    <cfRule type="duplicateValues" dxfId="45" priority="557"/>
    <cfRule type="duplicateValues" dxfId="45" priority="558"/>
    <cfRule type="duplicateValues" dxfId="45" priority="559"/>
    <cfRule type="duplicateValues" dxfId="45" priority="560"/>
    <cfRule type="duplicateValues" dxfId="45" priority="561"/>
    <cfRule type="duplicateValues" dxfId="45" priority="562"/>
  </conditionalFormatting>
  <conditionalFormatting sqref="C400 C523">
    <cfRule type="duplicateValues" dxfId="46" priority="563"/>
  </conditionalFormatting>
  <conditionalFormatting sqref="C403 C510">
    <cfRule type="duplicateValues" dxfId="45" priority="535"/>
    <cfRule type="duplicateValues" dxfId="45" priority="536"/>
    <cfRule type="duplicateValues" dxfId="45" priority="537"/>
    <cfRule type="duplicateValues" dxfId="45" priority="538"/>
    <cfRule type="duplicateValues" dxfId="45" priority="539"/>
    <cfRule type="duplicateValues" dxfId="45" priority="540"/>
    <cfRule type="duplicateValues" dxfId="45" priority="541"/>
    <cfRule type="duplicateValues" dxfId="45" priority="542"/>
    <cfRule type="duplicateValues" dxfId="46" priority="543"/>
  </conditionalFormatting>
  <conditionalFormatting sqref="C424:C426 C507:C509 C429:C444">
    <cfRule type="duplicateValues" dxfId="45" priority="423"/>
  </conditionalFormatting>
  <conditionalFormatting sqref="D425:D426 D507:D509 D430:D441 D444">
    <cfRule type="duplicateValues" dxfId="45" priority="485"/>
  </conditionalFormatting>
  <conditionalFormatting sqref="C427:C428 C510:C522">
    <cfRule type="duplicateValues" dxfId="45" priority="234"/>
  </conditionalFormatting>
  <conditionalFormatting sqref="C455:C457 C445:C450">
    <cfRule type="duplicateValues" dxfId="45" priority="233"/>
  </conditionalFormatting>
  <conditionalFormatting sqref="D445:D450 D455:D457">
    <cfRule type="duplicateValues" dxfId="45" priority="212"/>
  </conditionalFormatting>
  <conditionalFormatting sqref="D449:D450 D457">
    <cfRule type="duplicateValues" dxfId="45" priority="213"/>
    <cfRule type="duplicateValues" dxfId="45" priority="214"/>
    <cfRule type="duplicateValues" dxfId="45" priority="215"/>
  </conditionalFormatting>
  <conditionalFormatting sqref="C458:C461 C463:C468">
    <cfRule type="duplicateValues" dxfId="45" priority="229"/>
  </conditionalFormatting>
  <conditionalFormatting sqref="D458:D461 D463:D468">
    <cfRule type="duplicateValues" dxfId="45" priority="205"/>
  </conditionalFormatting>
  <dataValidations count="1">
    <dataValidation type="custom" allowBlank="1" showInputMessage="1" showErrorMessage="1" sqref="D449 D450 D457 D458 D459 D460 D461 D479">
      <formula1>COUNTIF(D:D,D449&amp;"*")=1</formula1>
    </dataValidation>
  </dataValidations>
  <pageMargins left="0.156944444444444" right="0.118055555555556" top="0.156944444444444" bottom="0.0388888888888889" header="0.156944444444444" footer="0.118055555555556"/>
  <pageSetup paperSize="9" scale="50" fitToHeight="0" orientation="landscape" horizontalDpi="600"/>
  <headerFooter/>
  <rowBreaks count="9" manualBreakCount="9">
    <brk id="206" max="25" man="1"/>
    <brk id="274" max="25" man="1"/>
    <brk id="342" max="25" man="1"/>
    <brk id="410" max="25" man="1"/>
    <brk id="500" max="16383" man="1"/>
    <brk id="500" max="16383" man="1"/>
    <brk id="500" max="16383" man="1"/>
    <brk id="500" max="16383" man="1"/>
    <brk id="500" max="16383" man="1"/>
  </row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I585"/>
  <sheetViews>
    <sheetView topLeftCell="S1" workbookViewId="0">
      <pane ySplit="3" topLeftCell="A494" activePane="bottomLeft" state="frozen"/>
      <selection/>
      <selection pane="bottomLeft" activeCell="E500" sqref="E500"/>
    </sheetView>
  </sheetViews>
  <sheetFormatPr defaultColWidth="9" defaultRowHeight="13.5"/>
  <cols>
    <col min="1" max="1" width="6.375" style="33" customWidth="1"/>
    <col min="2" max="2" width="23.125" style="33" customWidth="1"/>
    <col min="3" max="3" width="13.125" style="34" customWidth="1"/>
    <col min="4" max="4" width="17.875" style="35" customWidth="1"/>
    <col min="5" max="5" width="11.5" style="33" customWidth="1"/>
    <col min="6" max="6" width="11.875" style="33" customWidth="1"/>
    <col min="7" max="8" width="12.625" style="33" customWidth="1"/>
    <col min="9" max="9" width="11.5" style="33" customWidth="1"/>
    <col min="10" max="10" width="9.375" style="33" customWidth="1"/>
    <col min="11" max="11" width="10.375" style="33" customWidth="1"/>
    <col min="12" max="12" width="11.5" style="139" customWidth="1"/>
    <col min="13" max="13" width="11.5" style="33" customWidth="1"/>
    <col min="14" max="15" width="10.375" style="33" customWidth="1"/>
    <col min="16" max="16" width="8.375" style="33" customWidth="1"/>
    <col min="17" max="17" width="11.5" style="33" customWidth="1"/>
    <col min="18" max="18" width="8.375" style="33" customWidth="1"/>
    <col min="19" max="19" width="10.375" style="33" customWidth="1"/>
    <col min="20" max="20" width="9.375" style="33" customWidth="1"/>
    <col min="21" max="23" width="10.375" style="33" customWidth="1"/>
    <col min="24" max="25" width="11.5" style="33" customWidth="1"/>
    <col min="26" max="26" width="4.875" style="33" customWidth="1"/>
    <col min="27" max="27" width="24.875" style="9" customWidth="1"/>
    <col min="28" max="28" width="9.125" style="9" customWidth="1"/>
    <col min="29" max="29" width="11.5" style="9" customWidth="1"/>
    <col min="30" max="30" width="8.375" style="9" customWidth="1"/>
    <col min="31" max="31" width="8.125" style="9" customWidth="1"/>
    <col min="32" max="33" width="8.375" style="9" customWidth="1"/>
    <col min="34" max="34" width="9.375" style="9" customWidth="1"/>
    <col min="35" max="35" width="8.875" style="9" customWidth="1"/>
    <col min="36" max="16384" width="9" style="9"/>
  </cols>
  <sheetData>
    <row r="1" s="9" customFormat="1" ht="18.75" spans="1:26">
      <c r="A1" s="36" t="s">
        <v>1412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</row>
    <row r="2" s="9" customFormat="1" spans="1:35">
      <c r="A2" s="5" t="s">
        <v>71</v>
      </c>
      <c r="B2" s="5" t="s">
        <v>72</v>
      </c>
      <c r="C2" s="37" t="s">
        <v>73</v>
      </c>
      <c r="D2" s="38" t="s">
        <v>74</v>
      </c>
      <c r="E2" s="39" t="s">
        <v>75</v>
      </c>
      <c r="F2" s="39"/>
      <c r="G2" s="39"/>
      <c r="H2" s="39"/>
      <c r="I2" s="39"/>
      <c r="J2" s="39"/>
      <c r="K2" s="5" t="s">
        <v>76</v>
      </c>
      <c r="L2" s="7"/>
      <c r="M2" s="5"/>
      <c r="N2" s="5"/>
      <c r="O2" s="5"/>
      <c r="P2" s="5"/>
      <c r="Q2" s="5"/>
      <c r="R2" s="5" t="s">
        <v>77</v>
      </c>
      <c r="S2" s="5"/>
      <c r="T2" s="5"/>
      <c r="U2" s="5"/>
      <c r="V2" s="5"/>
      <c r="W2" s="5"/>
      <c r="X2" s="5"/>
      <c r="Y2" s="54"/>
      <c r="Z2" s="54"/>
      <c r="AA2" s="10"/>
      <c r="AB2" s="5" t="s">
        <v>1133</v>
      </c>
      <c r="AC2" s="5"/>
      <c r="AD2" s="5"/>
      <c r="AE2" s="5"/>
      <c r="AF2" s="5"/>
      <c r="AG2" s="5"/>
      <c r="AH2" s="5"/>
      <c r="AI2" s="10" t="s">
        <v>3</v>
      </c>
    </row>
    <row r="3" s="9" customFormat="1" ht="24" spans="1:35">
      <c r="A3" s="5"/>
      <c r="B3" s="5"/>
      <c r="C3" s="37"/>
      <c r="D3" s="38"/>
      <c r="E3" s="5" t="s">
        <v>80</v>
      </c>
      <c r="F3" s="5" t="s">
        <v>81</v>
      </c>
      <c r="G3" s="5" t="s">
        <v>83</v>
      </c>
      <c r="H3" s="5" t="s">
        <v>82</v>
      </c>
      <c r="I3" s="5" t="s">
        <v>85</v>
      </c>
      <c r="J3" s="5" t="s">
        <v>84</v>
      </c>
      <c r="K3" s="5" t="s">
        <v>86</v>
      </c>
      <c r="L3" s="7" t="s">
        <v>87</v>
      </c>
      <c r="M3" s="5" t="s">
        <v>89</v>
      </c>
      <c r="N3" s="5" t="s">
        <v>88</v>
      </c>
      <c r="O3" s="5" t="s">
        <v>1326</v>
      </c>
      <c r="P3" s="5" t="s">
        <v>84</v>
      </c>
      <c r="Q3" s="5" t="s">
        <v>45</v>
      </c>
      <c r="R3" s="5" t="s">
        <v>91</v>
      </c>
      <c r="S3" s="5" t="s">
        <v>92</v>
      </c>
      <c r="T3" s="5" t="s">
        <v>94</v>
      </c>
      <c r="U3" s="5" t="s">
        <v>93</v>
      </c>
      <c r="V3" s="5" t="s">
        <v>1326</v>
      </c>
      <c r="W3" s="5" t="s">
        <v>84</v>
      </c>
      <c r="X3" s="5" t="s">
        <v>45</v>
      </c>
      <c r="Y3" s="55" t="s">
        <v>78</v>
      </c>
      <c r="Z3" s="55" t="s">
        <v>79</v>
      </c>
      <c r="AA3" s="10" t="s">
        <v>3</v>
      </c>
      <c r="AB3" s="5" t="s">
        <v>1327</v>
      </c>
      <c r="AC3" s="5" t="s">
        <v>1328</v>
      </c>
      <c r="AD3" s="5" t="s">
        <v>1329</v>
      </c>
      <c r="AE3" s="5" t="s">
        <v>1330</v>
      </c>
      <c r="AF3" s="5" t="s">
        <v>1331</v>
      </c>
      <c r="AG3" s="5" t="s">
        <v>84</v>
      </c>
      <c r="AH3" s="5" t="s">
        <v>45</v>
      </c>
      <c r="AI3" s="10" t="s">
        <v>3</v>
      </c>
    </row>
    <row r="4" s="9" customFormat="1" ht="16" customHeight="1" spans="1:35">
      <c r="A4" s="40">
        <f t="shared" ref="A4:A39" si="0">ROW()-3</f>
        <v>1</v>
      </c>
      <c r="B4" s="41" t="s">
        <v>95</v>
      </c>
      <c r="C4" s="42" t="s">
        <v>96</v>
      </c>
      <c r="D4" s="43" t="s">
        <v>97</v>
      </c>
      <c r="E4" s="41">
        <v>3473.25</v>
      </c>
      <c r="F4" s="41">
        <f>VLOOKUP(C4,'[1]9月'!$B:$Q,16,0)</f>
        <v>3245.4</v>
      </c>
      <c r="G4" s="44">
        <v>5664.75</v>
      </c>
      <c r="H4" s="41">
        <v>3245.4</v>
      </c>
      <c r="I4" s="44">
        <v>3180</v>
      </c>
      <c r="J4" s="44"/>
      <c r="K4" s="52">
        <f t="shared" ref="K4:K39" si="1">E4*0.018</f>
        <v>62.5185</v>
      </c>
      <c r="L4" s="53">
        <f t="shared" ref="L4:L39" si="2">F4*0.16</f>
        <v>519.264</v>
      </c>
      <c r="M4" s="44">
        <f t="shared" ref="M4:M39" si="3">ROUND(G4*0.08,2)</f>
        <v>453.18</v>
      </c>
      <c r="N4" s="41">
        <f t="shared" ref="N4:N39" si="4">H4*0.007</f>
        <v>22.7178</v>
      </c>
      <c r="O4" s="44">
        <f t="shared" ref="O4:O39" si="5">I4*5%</f>
        <v>159</v>
      </c>
      <c r="P4" s="44">
        <f t="shared" ref="P4:P39" si="6">J4*50%</f>
        <v>0</v>
      </c>
      <c r="Q4" s="44">
        <f t="shared" ref="Q4:Q39" si="7">SUM(K4:P4)</f>
        <v>1216.6803</v>
      </c>
      <c r="R4" s="41">
        <f t="shared" ref="R4:R39" si="8">E4*0</f>
        <v>0</v>
      </c>
      <c r="S4" s="41">
        <f t="shared" ref="S4:S39" si="9">ROUND(F4*0.08,2)</f>
        <v>259.63</v>
      </c>
      <c r="T4" s="44">
        <f t="shared" ref="T4:T39" si="10">ROUND(G4*0.02,2)</f>
        <v>113.3</v>
      </c>
      <c r="U4" s="41">
        <f t="shared" ref="U4:U39" si="11">ROUND(H4*0.003,2)</f>
        <v>9.74</v>
      </c>
      <c r="V4" s="44">
        <f t="shared" ref="V4:V39" si="12">I4*5%</f>
        <v>159</v>
      </c>
      <c r="W4" s="44">
        <f t="shared" ref="W4:W39" si="13">J4*50%</f>
        <v>0</v>
      </c>
      <c r="X4" s="41">
        <f t="shared" ref="X4:X39" si="14">SUM(R4:W4)</f>
        <v>541.67</v>
      </c>
      <c r="Y4" s="41">
        <f t="shared" ref="Y4:Y39" si="15">Q4+X4</f>
        <v>1758.3503</v>
      </c>
      <c r="Z4" s="41"/>
      <c r="AA4" s="12" t="s">
        <v>51</v>
      </c>
      <c r="AB4" s="11">
        <f t="shared" ref="AB4:AH4" si="16">K4+R4</f>
        <v>62.5185</v>
      </c>
      <c r="AC4" s="11">
        <f t="shared" si="16"/>
        <v>778.894</v>
      </c>
      <c r="AD4" s="11">
        <f t="shared" si="16"/>
        <v>566.48</v>
      </c>
      <c r="AE4" s="11">
        <f t="shared" si="16"/>
        <v>32.4578</v>
      </c>
      <c r="AF4" s="11">
        <f t="shared" si="16"/>
        <v>318</v>
      </c>
      <c r="AG4" s="11">
        <f t="shared" si="16"/>
        <v>0</v>
      </c>
      <c r="AH4" s="11">
        <f t="shared" si="16"/>
        <v>1758.3503</v>
      </c>
      <c r="AI4" s="12" t="s">
        <v>1134</v>
      </c>
    </row>
    <row r="5" s="9" customFormat="1" ht="16" customHeight="1" spans="1:35">
      <c r="A5" s="40">
        <f t="shared" si="0"/>
        <v>2</v>
      </c>
      <c r="B5" s="41" t="s">
        <v>98</v>
      </c>
      <c r="C5" s="42" t="s">
        <v>99</v>
      </c>
      <c r="D5" s="41" t="s">
        <v>100</v>
      </c>
      <c r="E5" s="41">
        <v>3473.25</v>
      </c>
      <c r="F5" s="41">
        <f>VLOOKUP(C5,'[1]9月'!$B:$Q,16,0)</f>
        <v>3245.4</v>
      </c>
      <c r="G5" s="44">
        <v>5664.75</v>
      </c>
      <c r="H5" s="41">
        <v>3245.4</v>
      </c>
      <c r="I5" s="44">
        <v>3180</v>
      </c>
      <c r="J5" s="44"/>
      <c r="K5" s="52">
        <f t="shared" si="1"/>
        <v>62.5185</v>
      </c>
      <c r="L5" s="53">
        <f t="shared" si="2"/>
        <v>519.264</v>
      </c>
      <c r="M5" s="44">
        <f t="shared" si="3"/>
        <v>453.18</v>
      </c>
      <c r="N5" s="41">
        <f t="shared" si="4"/>
        <v>22.7178</v>
      </c>
      <c r="O5" s="44">
        <f t="shared" si="5"/>
        <v>159</v>
      </c>
      <c r="P5" s="44">
        <f t="shared" si="6"/>
        <v>0</v>
      </c>
      <c r="Q5" s="44">
        <f t="shared" si="7"/>
        <v>1216.6803</v>
      </c>
      <c r="R5" s="41">
        <f t="shared" si="8"/>
        <v>0</v>
      </c>
      <c r="S5" s="41">
        <f t="shared" si="9"/>
        <v>259.63</v>
      </c>
      <c r="T5" s="44">
        <f t="shared" si="10"/>
        <v>113.3</v>
      </c>
      <c r="U5" s="41">
        <f t="shared" si="11"/>
        <v>9.74</v>
      </c>
      <c r="V5" s="44">
        <f t="shared" si="12"/>
        <v>159</v>
      </c>
      <c r="W5" s="44">
        <f t="shared" si="13"/>
        <v>0</v>
      </c>
      <c r="X5" s="41">
        <f t="shared" si="14"/>
        <v>541.67</v>
      </c>
      <c r="Y5" s="41">
        <f t="shared" si="15"/>
        <v>1758.3503</v>
      </c>
      <c r="Z5" s="41"/>
      <c r="AA5" s="12" t="s">
        <v>26</v>
      </c>
      <c r="AB5" s="11">
        <f t="shared" ref="AB5:AH5" si="17">K5+R5</f>
        <v>62.5185</v>
      </c>
      <c r="AC5" s="11">
        <f t="shared" si="17"/>
        <v>778.894</v>
      </c>
      <c r="AD5" s="11">
        <f t="shared" si="17"/>
        <v>566.48</v>
      </c>
      <c r="AE5" s="11">
        <f t="shared" si="17"/>
        <v>32.4578</v>
      </c>
      <c r="AF5" s="11">
        <f t="shared" si="17"/>
        <v>318</v>
      </c>
      <c r="AG5" s="11">
        <f t="shared" si="17"/>
        <v>0</v>
      </c>
      <c r="AH5" s="11">
        <f t="shared" si="17"/>
        <v>1758.3503</v>
      </c>
      <c r="AI5" s="12" t="s">
        <v>1135</v>
      </c>
    </row>
    <row r="6" s="9" customFormat="1" ht="16" customHeight="1" spans="1:35">
      <c r="A6" s="40">
        <f t="shared" si="0"/>
        <v>3</v>
      </c>
      <c r="B6" s="41" t="s">
        <v>1332</v>
      </c>
      <c r="C6" s="42" t="s">
        <v>104</v>
      </c>
      <c r="D6" s="41" t="s">
        <v>105</v>
      </c>
      <c r="E6" s="41">
        <v>3473.25</v>
      </c>
      <c r="F6" s="41">
        <f>VLOOKUP(C6,'[1]9月'!$B:$Q,16,0)</f>
        <v>3245.4</v>
      </c>
      <c r="G6" s="44">
        <v>5664.75</v>
      </c>
      <c r="H6" s="41">
        <v>3245.4</v>
      </c>
      <c r="I6" s="44">
        <v>3180</v>
      </c>
      <c r="J6" s="44"/>
      <c r="K6" s="52">
        <f t="shared" si="1"/>
        <v>62.5185</v>
      </c>
      <c r="L6" s="53">
        <f t="shared" si="2"/>
        <v>519.264</v>
      </c>
      <c r="M6" s="44">
        <f t="shared" si="3"/>
        <v>453.18</v>
      </c>
      <c r="N6" s="41">
        <f t="shared" si="4"/>
        <v>22.7178</v>
      </c>
      <c r="O6" s="44">
        <f t="shared" si="5"/>
        <v>159</v>
      </c>
      <c r="P6" s="44">
        <f t="shared" si="6"/>
        <v>0</v>
      </c>
      <c r="Q6" s="44">
        <f t="shared" si="7"/>
        <v>1216.6803</v>
      </c>
      <c r="R6" s="41">
        <f t="shared" si="8"/>
        <v>0</v>
      </c>
      <c r="S6" s="41">
        <f t="shared" si="9"/>
        <v>259.63</v>
      </c>
      <c r="T6" s="44">
        <f t="shared" si="10"/>
        <v>113.3</v>
      </c>
      <c r="U6" s="41">
        <f t="shared" si="11"/>
        <v>9.74</v>
      </c>
      <c r="V6" s="44">
        <f t="shared" si="12"/>
        <v>159</v>
      </c>
      <c r="W6" s="44">
        <f t="shared" si="13"/>
        <v>0</v>
      </c>
      <c r="X6" s="41">
        <f t="shared" si="14"/>
        <v>541.67</v>
      </c>
      <c r="Y6" s="41">
        <f t="shared" si="15"/>
        <v>1758.3503</v>
      </c>
      <c r="Z6" s="41"/>
      <c r="AA6" s="12" t="s">
        <v>26</v>
      </c>
      <c r="AB6" s="11">
        <f t="shared" ref="AB6:AH6" si="18">K6+R6</f>
        <v>62.5185</v>
      </c>
      <c r="AC6" s="11">
        <f t="shared" si="18"/>
        <v>778.894</v>
      </c>
      <c r="AD6" s="11">
        <f t="shared" si="18"/>
        <v>566.48</v>
      </c>
      <c r="AE6" s="11">
        <f t="shared" si="18"/>
        <v>32.4578</v>
      </c>
      <c r="AF6" s="11">
        <f t="shared" si="18"/>
        <v>318</v>
      </c>
      <c r="AG6" s="11">
        <f t="shared" si="18"/>
        <v>0</v>
      </c>
      <c r="AH6" s="11">
        <f t="shared" si="18"/>
        <v>1758.3503</v>
      </c>
      <c r="AI6" s="12" t="s">
        <v>1135</v>
      </c>
    </row>
    <row r="7" s="9" customFormat="1" ht="16" customHeight="1" spans="1:35">
      <c r="A7" s="40">
        <f t="shared" si="0"/>
        <v>4</v>
      </c>
      <c r="B7" s="41" t="s">
        <v>98</v>
      </c>
      <c r="C7" s="42" t="s">
        <v>106</v>
      </c>
      <c r="D7" s="41" t="s">
        <v>107</v>
      </c>
      <c r="E7" s="41">
        <v>3473.25</v>
      </c>
      <c r="F7" s="41">
        <f>VLOOKUP(C7,'[1]9月'!$B:$Q,16,0)</f>
        <v>3245.4</v>
      </c>
      <c r="G7" s="44">
        <v>5664.75</v>
      </c>
      <c r="H7" s="41">
        <v>3245.4</v>
      </c>
      <c r="I7" s="44">
        <v>3180</v>
      </c>
      <c r="J7" s="44"/>
      <c r="K7" s="52">
        <f t="shared" si="1"/>
        <v>62.5185</v>
      </c>
      <c r="L7" s="53">
        <f t="shared" si="2"/>
        <v>519.264</v>
      </c>
      <c r="M7" s="44">
        <f t="shared" si="3"/>
        <v>453.18</v>
      </c>
      <c r="N7" s="41">
        <f t="shared" si="4"/>
        <v>22.7178</v>
      </c>
      <c r="O7" s="44">
        <f t="shared" si="5"/>
        <v>159</v>
      </c>
      <c r="P7" s="44">
        <f t="shared" si="6"/>
        <v>0</v>
      </c>
      <c r="Q7" s="44">
        <f t="shared" si="7"/>
        <v>1216.6803</v>
      </c>
      <c r="R7" s="41">
        <f t="shared" si="8"/>
        <v>0</v>
      </c>
      <c r="S7" s="41">
        <f t="shared" si="9"/>
        <v>259.63</v>
      </c>
      <c r="T7" s="44">
        <f t="shared" si="10"/>
        <v>113.3</v>
      </c>
      <c r="U7" s="41">
        <f t="shared" si="11"/>
        <v>9.74</v>
      </c>
      <c r="V7" s="44">
        <f t="shared" si="12"/>
        <v>159</v>
      </c>
      <c r="W7" s="44">
        <f t="shared" si="13"/>
        <v>0</v>
      </c>
      <c r="X7" s="41">
        <f t="shared" si="14"/>
        <v>541.67</v>
      </c>
      <c r="Y7" s="41">
        <f t="shared" si="15"/>
        <v>1758.3503</v>
      </c>
      <c r="Z7" s="41"/>
      <c r="AA7" s="12" t="s">
        <v>26</v>
      </c>
      <c r="AB7" s="11">
        <f t="shared" ref="AB7:AH7" si="19">K7+R7</f>
        <v>62.5185</v>
      </c>
      <c r="AC7" s="11">
        <f t="shared" si="19"/>
        <v>778.894</v>
      </c>
      <c r="AD7" s="11">
        <f t="shared" si="19"/>
        <v>566.48</v>
      </c>
      <c r="AE7" s="11">
        <f t="shared" si="19"/>
        <v>32.4578</v>
      </c>
      <c r="AF7" s="11">
        <f t="shared" si="19"/>
        <v>318</v>
      </c>
      <c r="AG7" s="11">
        <f t="shared" si="19"/>
        <v>0</v>
      </c>
      <c r="AH7" s="11">
        <f t="shared" si="19"/>
        <v>1758.3503</v>
      </c>
      <c r="AI7" s="12" t="s">
        <v>1135</v>
      </c>
    </row>
    <row r="8" s="9" customFormat="1" ht="16" customHeight="1" spans="1:35">
      <c r="A8" s="40">
        <f t="shared" si="0"/>
        <v>5</v>
      </c>
      <c r="B8" s="41" t="s">
        <v>98</v>
      </c>
      <c r="C8" s="42" t="s">
        <v>108</v>
      </c>
      <c r="D8" s="41" t="s">
        <v>109</v>
      </c>
      <c r="E8" s="41">
        <v>3473.25</v>
      </c>
      <c r="F8" s="41">
        <f>VLOOKUP(C8,'[1]9月'!$B:$Q,16,0)</f>
        <v>3245.4</v>
      </c>
      <c r="G8" s="44">
        <v>5664.75</v>
      </c>
      <c r="H8" s="41">
        <v>3245.4</v>
      </c>
      <c r="I8" s="44">
        <v>4180</v>
      </c>
      <c r="J8" s="44"/>
      <c r="K8" s="52">
        <f t="shared" si="1"/>
        <v>62.5185</v>
      </c>
      <c r="L8" s="53">
        <f t="shared" si="2"/>
        <v>519.264</v>
      </c>
      <c r="M8" s="44">
        <f t="shared" si="3"/>
        <v>453.18</v>
      </c>
      <c r="N8" s="41">
        <f t="shared" si="4"/>
        <v>22.7178</v>
      </c>
      <c r="O8" s="44">
        <f t="shared" si="5"/>
        <v>209</v>
      </c>
      <c r="P8" s="44">
        <f t="shared" si="6"/>
        <v>0</v>
      </c>
      <c r="Q8" s="44">
        <f t="shared" si="7"/>
        <v>1266.6803</v>
      </c>
      <c r="R8" s="41">
        <f t="shared" si="8"/>
        <v>0</v>
      </c>
      <c r="S8" s="41">
        <f t="shared" si="9"/>
        <v>259.63</v>
      </c>
      <c r="T8" s="44">
        <f t="shared" si="10"/>
        <v>113.3</v>
      </c>
      <c r="U8" s="41">
        <f t="shared" si="11"/>
        <v>9.74</v>
      </c>
      <c r="V8" s="44">
        <f t="shared" si="12"/>
        <v>209</v>
      </c>
      <c r="W8" s="44">
        <f t="shared" si="13"/>
        <v>0</v>
      </c>
      <c r="X8" s="41">
        <f t="shared" si="14"/>
        <v>591.67</v>
      </c>
      <c r="Y8" s="41">
        <f t="shared" si="15"/>
        <v>1858.3503</v>
      </c>
      <c r="Z8" s="41"/>
      <c r="AA8" s="12" t="s">
        <v>26</v>
      </c>
      <c r="AB8" s="11">
        <f t="shared" ref="AB8:AH8" si="20">K8+R8</f>
        <v>62.5185</v>
      </c>
      <c r="AC8" s="11">
        <f t="shared" si="20"/>
        <v>778.894</v>
      </c>
      <c r="AD8" s="11">
        <f t="shared" si="20"/>
        <v>566.48</v>
      </c>
      <c r="AE8" s="11">
        <f t="shared" si="20"/>
        <v>32.4578</v>
      </c>
      <c r="AF8" s="11">
        <f t="shared" si="20"/>
        <v>418</v>
      </c>
      <c r="AG8" s="11">
        <f t="shared" si="20"/>
        <v>0</v>
      </c>
      <c r="AH8" s="11">
        <f t="shared" si="20"/>
        <v>1858.3503</v>
      </c>
      <c r="AI8" s="12" t="s">
        <v>1135</v>
      </c>
    </row>
    <row r="9" s="9" customFormat="1" ht="16" customHeight="1" spans="1:35">
      <c r="A9" s="40">
        <f t="shared" si="0"/>
        <v>6</v>
      </c>
      <c r="B9" s="41" t="s">
        <v>98</v>
      </c>
      <c r="C9" s="42" t="s">
        <v>110</v>
      </c>
      <c r="D9" s="41" t="s">
        <v>111</v>
      </c>
      <c r="E9" s="41">
        <v>3473.25</v>
      </c>
      <c r="F9" s="41">
        <f>VLOOKUP(C9,'[1]9月'!$B:$Q,16,0)</f>
        <v>3245.4</v>
      </c>
      <c r="G9" s="44">
        <v>5664.75</v>
      </c>
      <c r="H9" s="41">
        <v>3245.4</v>
      </c>
      <c r="I9" s="44">
        <v>3180</v>
      </c>
      <c r="J9" s="44"/>
      <c r="K9" s="52">
        <f t="shared" si="1"/>
        <v>62.5185</v>
      </c>
      <c r="L9" s="53">
        <f t="shared" si="2"/>
        <v>519.264</v>
      </c>
      <c r="M9" s="44">
        <f t="shared" si="3"/>
        <v>453.18</v>
      </c>
      <c r="N9" s="41">
        <f t="shared" si="4"/>
        <v>22.7178</v>
      </c>
      <c r="O9" s="44">
        <f t="shared" si="5"/>
        <v>159</v>
      </c>
      <c r="P9" s="44">
        <f t="shared" si="6"/>
        <v>0</v>
      </c>
      <c r="Q9" s="44">
        <f t="shared" si="7"/>
        <v>1216.6803</v>
      </c>
      <c r="R9" s="41">
        <f t="shared" si="8"/>
        <v>0</v>
      </c>
      <c r="S9" s="41">
        <f t="shared" si="9"/>
        <v>259.63</v>
      </c>
      <c r="T9" s="44">
        <f t="shared" si="10"/>
        <v>113.3</v>
      </c>
      <c r="U9" s="41">
        <f t="shared" si="11"/>
        <v>9.74</v>
      </c>
      <c r="V9" s="44">
        <f t="shared" si="12"/>
        <v>159</v>
      </c>
      <c r="W9" s="44">
        <f t="shared" si="13"/>
        <v>0</v>
      </c>
      <c r="X9" s="41">
        <f t="shared" si="14"/>
        <v>541.67</v>
      </c>
      <c r="Y9" s="41">
        <f t="shared" si="15"/>
        <v>1758.3503</v>
      </c>
      <c r="Z9" s="41"/>
      <c r="AA9" s="12" t="s">
        <v>26</v>
      </c>
      <c r="AB9" s="11">
        <f t="shared" ref="AB9:AH9" si="21">K9+R9</f>
        <v>62.5185</v>
      </c>
      <c r="AC9" s="11">
        <f t="shared" si="21"/>
        <v>778.894</v>
      </c>
      <c r="AD9" s="11">
        <f t="shared" si="21"/>
        <v>566.48</v>
      </c>
      <c r="AE9" s="11">
        <f t="shared" si="21"/>
        <v>32.4578</v>
      </c>
      <c r="AF9" s="11">
        <f t="shared" si="21"/>
        <v>318</v>
      </c>
      <c r="AG9" s="11">
        <f t="shared" si="21"/>
        <v>0</v>
      </c>
      <c r="AH9" s="11">
        <f t="shared" si="21"/>
        <v>1758.3503</v>
      </c>
      <c r="AI9" s="12" t="s">
        <v>1135</v>
      </c>
    </row>
    <row r="10" s="9" customFormat="1" ht="16" customHeight="1" spans="1:35">
      <c r="A10" s="40">
        <f t="shared" si="0"/>
        <v>7</v>
      </c>
      <c r="B10" s="41" t="s">
        <v>98</v>
      </c>
      <c r="C10" s="42" t="s">
        <v>114</v>
      </c>
      <c r="D10" s="41" t="s">
        <v>115</v>
      </c>
      <c r="E10" s="41">
        <v>3473.25</v>
      </c>
      <c r="F10" s="41">
        <f>VLOOKUP(C10,'[1]9月'!$B:$Q,16,0)</f>
        <v>3245.4</v>
      </c>
      <c r="G10" s="44">
        <v>5664.75</v>
      </c>
      <c r="H10" s="41">
        <v>3245.4</v>
      </c>
      <c r="I10" s="44">
        <v>4180</v>
      </c>
      <c r="J10" s="44"/>
      <c r="K10" s="52">
        <f t="shared" si="1"/>
        <v>62.5185</v>
      </c>
      <c r="L10" s="53">
        <f t="shared" si="2"/>
        <v>519.264</v>
      </c>
      <c r="M10" s="44">
        <f t="shared" si="3"/>
        <v>453.18</v>
      </c>
      <c r="N10" s="41">
        <f t="shared" si="4"/>
        <v>22.7178</v>
      </c>
      <c r="O10" s="44">
        <f t="shared" si="5"/>
        <v>209</v>
      </c>
      <c r="P10" s="44">
        <f t="shared" si="6"/>
        <v>0</v>
      </c>
      <c r="Q10" s="44">
        <f t="shared" si="7"/>
        <v>1266.6803</v>
      </c>
      <c r="R10" s="41">
        <f t="shared" si="8"/>
        <v>0</v>
      </c>
      <c r="S10" s="41">
        <f t="shared" si="9"/>
        <v>259.63</v>
      </c>
      <c r="T10" s="44">
        <f t="shared" si="10"/>
        <v>113.3</v>
      </c>
      <c r="U10" s="41">
        <f t="shared" si="11"/>
        <v>9.74</v>
      </c>
      <c r="V10" s="44">
        <f t="shared" si="12"/>
        <v>209</v>
      </c>
      <c r="W10" s="44">
        <f t="shared" si="13"/>
        <v>0</v>
      </c>
      <c r="X10" s="41">
        <f t="shared" si="14"/>
        <v>591.67</v>
      </c>
      <c r="Y10" s="41">
        <f t="shared" si="15"/>
        <v>1858.3503</v>
      </c>
      <c r="Z10" s="41"/>
      <c r="AA10" s="12" t="s">
        <v>26</v>
      </c>
      <c r="AB10" s="11">
        <f t="shared" ref="AB10:AH10" si="22">K10+R10</f>
        <v>62.5185</v>
      </c>
      <c r="AC10" s="11">
        <f t="shared" si="22"/>
        <v>778.894</v>
      </c>
      <c r="AD10" s="11">
        <f t="shared" si="22"/>
        <v>566.48</v>
      </c>
      <c r="AE10" s="11">
        <f t="shared" si="22"/>
        <v>32.4578</v>
      </c>
      <c r="AF10" s="11">
        <f t="shared" si="22"/>
        <v>418</v>
      </c>
      <c r="AG10" s="11">
        <f t="shared" si="22"/>
        <v>0</v>
      </c>
      <c r="AH10" s="11">
        <f t="shared" si="22"/>
        <v>1858.3503</v>
      </c>
      <c r="AI10" s="12" t="s">
        <v>1135</v>
      </c>
    </row>
    <row r="11" s="9" customFormat="1" ht="16" customHeight="1" spans="1:35">
      <c r="A11" s="40">
        <f t="shared" si="0"/>
        <v>8</v>
      </c>
      <c r="B11" s="41" t="e">
        <v>#N/A</v>
      </c>
      <c r="C11" s="42" t="s">
        <v>116</v>
      </c>
      <c r="D11" s="41" t="s">
        <v>117</v>
      </c>
      <c r="E11" s="41">
        <v>3820</v>
      </c>
      <c r="F11" s="41">
        <f>VLOOKUP(C11,'[1]9月'!$B:$Q,16,0)</f>
        <v>3820</v>
      </c>
      <c r="G11" s="44">
        <v>5664.75</v>
      </c>
      <c r="H11" s="41">
        <v>3820</v>
      </c>
      <c r="I11" s="44">
        <v>4180</v>
      </c>
      <c r="J11" s="44"/>
      <c r="K11" s="52">
        <f t="shared" si="1"/>
        <v>68.76</v>
      </c>
      <c r="L11" s="53">
        <f t="shared" si="2"/>
        <v>611.2</v>
      </c>
      <c r="M11" s="44">
        <f t="shared" si="3"/>
        <v>453.18</v>
      </c>
      <c r="N11" s="41">
        <f t="shared" si="4"/>
        <v>26.74</v>
      </c>
      <c r="O11" s="44">
        <f t="shared" si="5"/>
        <v>209</v>
      </c>
      <c r="P11" s="44">
        <f t="shared" si="6"/>
        <v>0</v>
      </c>
      <c r="Q11" s="44">
        <f t="shared" si="7"/>
        <v>1368.88</v>
      </c>
      <c r="R11" s="41">
        <f t="shared" si="8"/>
        <v>0</v>
      </c>
      <c r="S11" s="41">
        <f t="shared" si="9"/>
        <v>305.6</v>
      </c>
      <c r="T11" s="44">
        <f t="shared" si="10"/>
        <v>113.3</v>
      </c>
      <c r="U11" s="41">
        <f t="shared" si="11"/>
        <v>11.46</v>
      </c>
      <c r="V11" s="44">
        <f t="shared" si="12"/>
        <v>209</v>
      </c>
      <c r="W11" s="44">
        <f t="shared" si="13"/>
        <v>0</v>
      </c>
      <c r="X11" s="41">
        <f t="shared" si="14"/>
        <v>639.36</v>
      </c>
      <c r="Y11" s="41">
        <f t="shared" si="15"/>
        <v>2008.24</v>
      </c>
      <c r="Z11" s="41"/>
      <c r="AA11" s="12" t="s">
        <v>26</v>
      </c>
      <c r="AB11" s="11">
        <f t="shared" ref="AB11:AH11" si="23">K11+R11</f>
        <v>68.76</v>
      </c>
      <c r="AC11" s="11">
        <f t="shared" si="23"/>
        <v>916.8</v>
      </c>
      <c r="AD11" s="11">
        <f t="shared" si="23"/>
        <v>566.48</v>
      </c>
      <c r="AE11" s="11">
        <f t="shared" si="23"/>
        <v>38.2</v>
      </c>
      <c r="AF11" s="11">
        <f t="shared" si="23"/>
        <v>418</v>
      </c>
      <c r="AG11" s="11">
        <f t="shared" si="23"/>
        <v>0</v>
      </c>
      <c r="AH11" s="11">
        <f t="shared" si="23"/>
        <v>2008.24</v>
      </c>
      <c r="AI11" s="12" t="s">
        <v>1135</v>
      </c>
    </row>
    <row r="12" s="9" customFormat="1" ht="16" customHeight="1" spans="1:35">
      <c r="A12" s="40">
        <f t="shared" si="0"/>
        <v>9</v>
      </c>
      <c r="B12" s="41" t="s">
        <v>98</v>
      </c>
      <c r="C12" s="42" t="s">
        <v>120</v>
      </c>
      <c r="D12" s="45" t="s">
        <v>121</v>
      </c>
      <c r="E12" s="41">
        <v>3473.25</v>
      </c>
      <c r="F12" s="41">
        <f>VLOOKUP(C12,'[1]9月'!$B:$Q,16,0)</f>
        <v>3245.4</v>
      </c>
      <c r="G12" s="44">
        <v>5664.75</v>
      </c>
      <c r="H12" s="41">
        <v>3245.4</v>
      </c>
      <c r="I12" s="44">
        <v>3180</v>
      </c>
      <c r="J12" s="44"/>
      <c r="K12" s="52">
        <f t="shared" si="1"/>
        <v>62.5185</v>
      </c>
      <c r="L12" s="53">
        <f t="shared" si="2"/>
        <v>519.264</v>
      </c>
      <c r="M12" s="44">
        <f t="shared" si="3"/>
        <v>453.18</v>
      </c>
      <c r="N12" s="41">
        <f t="shared" si="4"/>
        <v>22.7178</v>
      </c>
      <c r="O12" s="44">
        <f t="shared" si="5"/>
        <v>159</v>
      </c>
      <c r="P12" s="44">
        <f t="shared" si="6"/>
        <v>0</v>
      </c>
      <c r="Q12" s="44">
        <f t="shared" si="7"/>
        <v>1216.6803</v>
      </c>
      <c r="R12" s="41">
        <f t="shared" si="8"/>
        <v>0</v>
      </c>
      <c r="S12" s="41">
        <f t="shared" si="9"/>
        <v>259.63</v>
      </c>
      <c r="T12" s="44">
        <f t="shared" si="10"/>
        <v>113.3</v>
      </c>
      <c r="U12" s="41">
        <f t="shared" si="11"/>
        <v>9.74</v>
      </c>
      <c r="V12" s="44">
        <f t="shared" si="12"/>
        <v>159</v>
      </c>
      <c r="W12" s="44">
        <f t="shared" si="13"/>
        <v>0</v>
      </c>
      <c r="X12" s="41">
        <f t="shared" si="14"/>
        <v>541.67</v>
      </c>
      <c r="Y12" s="41">
        <f t="shared" si="15"/>
        <v>1758.3503</v>
      </c>
      <c r="Z12" s="41"/>
      <c r="AA12" s="12" t="s">
        <v>26</v>
      </c>
      <c r="AB12" s="11">
        <f t="shared" ref="AB12:AH12" si="24">K12+R12</f>
        <v>62.5185</v>
      </c>
      <c r="AC12" s="11">
        <f t="shared" si="24"/>
        <v>778.894</v>
      </c>
      <c r="AD12" s="11">
        <f t="shared" si="24"/>
        <v>566.48</v>
      </c>
      <c r="AE12" s="11">
        <f t="shared" si="24"/>
        <v>32.4578</v>
      </c>
      <c r="AF12" s="11">
        <f t="shared" si="24"/>
        <v>318</v>
      </c>
      <c r="AG12" s="11">
        <f t="shared" si="24"/>
        <v>0</v>
      </c>
      <c r="AH12" s="11">
        <f t="shared" si="24"/>
        <v>1758.3503</v>
      </c>
      <c r="AI12" s="12" t="s">
        <v>1135</v>
      </c>
    </row>
    <row r="13" s="9" customFormat="1" ht="16" customHeight="1" spans="1:35">
      <c r="A13" s="40">
        <f t="shared" si="0"/>
        <v>10</v>
      </c>
      <c r="B13" s="41" t="s">
        <v>98</v>
      </c>
      <c r="C13" s="42" t="s">
        <v>122</v>
      </c>
      <c r="D13" s="45" t="s">
        <v>123</v>
      </c>
      <c r="E13" s="41">
        <v>3473.25</v>
      </c>
      <c r="F13" s="41">
        <v>3245.4</v>
      </c>
      <c r="G13" s="44">
        <v>5664.75</v>
      </c>
      <c r="H13" s="41">
        <v>3245.4</v>
      </c>
      <c r="I13" s="44">
        <v>3180</v>
      </c>
      <c r="J13" s="44"/>
      <c r="K13" s="52">
        <f t="shared" si="1"/>
        <v>62.5185</v>
      </c>
      <c r="L13" s="53">
        <f t="shared" si="2"/>
        <v>519.264</v>
      </c>
      <c r="M13" s="44">
        <f t="shared" si="3"/>
        <v>453.18</v>
      </c>
      <c r="N13" s="41">
        <f t="shared" si="4"/>
        <v>22.7178</v>
      </c>
      <c r="O13" s="44">
        <f t="shared" si="5"/>
        <v>159</v>
      </c>
      <c r="P13" s="44">
        <f t="shared" si="6"/>
        <v>0</v>
      </c>
      <c r="Q13" s="44">
        <f t="shared" si="7"/>
        <v>1216.6803</v>
      </c>
      <c r="R13" s="41">
        <f t="shared" si="8"/>
        <v>0</v>
      </c>
      <c r="S13" s="41">
        <f t="shared" si="9"/>
        <v>259.63</v>
      </c>
      <c r="T13" s="44">
        <f t="shared" si="10"/>
        <v>113.3</v>
      </c>
      <c r="U13" s="41">
        <f t="shared" si="11"/>
        <v>9.74</v>
      </c>
      <c r="V13" s="44">
        <f t="shared" si="12"/>
        <v>159</v>
      </c>
      <c r="W13" s="44">
        <f t="shared" si="13"/>
        <v>0</v>
      </c>
      <c r="X13" s="41">
        <f t="shared" si="14"/>
        <v>541.67</v>
      </c>
      <c r="Y13" s="41">
        <f t="shared" si="15"/>
        <v>1758.3503</v>
      </c>
      <c r="Z13" s="41"/>
      <c r="AA13" s="12" t="s">
        <v>26</v>
      </c>
      <c r="AB13" s="11">
        <f t="shared" ref="AB13:AH13" si="25">K13+R13</f>
        <v>62.5185</v>
      </c>
      <c r="AC13" s="11">
        <f t="shared" si="25"/>
        <v>778.894</v>
      </c>
      <c r="AD13" s="11">
        <f t="shared" si="25"/>
        <v>566.48</v>
      </c>
      <c r="AE13" s="11">
        <f t="shared" si="25"/>
        <v>32.4578</v>
      </c>
      <c r="AF13" s="11">
        <f t="shared" si="25"/>
        <v>318</v>
      </c>
      <c r="AG13" s="11">
        <f t="shared" si="25"/>
        <v>0</v>
      </c>
      <c r="AH13" s="11">
        <f t="shared" si="25"/>
        <v>1758.3503</v>
      </c>
      <c r="AI13" s="12" t="s">
        <v>1135</v>
      </c>
    </row>
    <row r="14" s="9" customFormat="1" ht="16" customHeight="1" spans="1:35">
      <c r="A14" s="40">
        <f t="shared" si="0"/>
        <v>11</v>
      </c>
      <c r="B14" s="41" t="s">
        <v>1333</v>
      </c>
      <c r="C14" s="42" t="s">
        <v>127</v>
      </c>
      <c r="D14" s="41" t="s">
        <v>128</v>
      </c>
      <c r="E14" s="41">
        <v>3473.25</v>
      </c>
      <c r="F14" s="41">
        <f>VLOOKUP(C14,'[1]9月'!$B:$Q,16,0)</f>
        <v>3245.4</v>
      </c>
      <c r="G14" s="44">
        <v>5664.75</v>
      </c>
      <c r="H14" s="41">
        <v>3245.4</v>
      </c>
      <c r="I14" s="44">
        <v>1790</v>
      </c>
      <c r="J14" s="44"/>
      <c r="K14" s="52">
        <f t="shared" si="1"/>
        <v>62.5185</v>
      </c>
      <c r="L14" s="53">
        <f t="shared" si="2"/>
        <v>519.264</v>
      </c>
      <c r="M14" s="44">
        <f t="shared" si="3"/>
        <v>453.18</v>
      </c>
      <c r="N14" s="41">
        <f t="shared" si="4"/>
        <v>22.7178</v>
      </c>
      <c r="O14" s="44">
        <f t="shared" si="5"/>
        <v>89.5</v>
      </c>
      <c r="P14" s="44">
        <f t="shared" si="6"/>
        <v>0</v>
      </c>
      <c r="Q14" s="44">
        <f t="shared" si="7"/>
        <v>1147.1803</v>
      </c>
      <c r="R14" s="41">
        <f t="shared" si="8"/>
        <v>0</v>
      </c>
      <c r="S14" s="41">
        <f t="shared" si="9"/>
        <v>259.63</v>
      </c>
      <c r="T14" s="44">
        <f t="shared" si="10"/>
        <v>113.3</v>
      </c>
      <c r="U14" s="41">
        <f t="shared" si="11"/>
        <v>9.74</v>
      </c>
      <c r="V14" s="44">
        <f t="shared" si="12"/>
        <v>89.5</v>
      </c>
      <c r="W14" s="44">
        <f t="shared" si="13"/>
        <v>0</v>
      </c>
      <c r="X14" s="41">
        <f t="shared" si="14"/>
        <v>472.17</v>
      </c>
      <c r="Y14" s="41">
        <f t="shared" si="15"/>
        <v>1619.3503</v>
      </c>
      <c r="Z14" s="41"/>
      <c r="AA14" s="12" t="s">
        <v>26</v>
      </c>
      <c r="AB14" s="11">
        <f t="shared" ref="AB14:AH14" si="26">K14+R14</f>
        <v>62.5185</v>
      </c>
      <c r="AC14" s="11">
        <f t="shared" si="26"/>
        <v>778.894</v>
      </c>
      <c r="AD14" s="11">
        <f t="shared" si="26"/>
        <v>566.48</v>
      </c>
      <c r="AE14" s="11">
        <f t="shared" si="26"/>
        <v>32.4578</v>
      </c>
      <c r="AF14" s="11">
        <f t="shared" si="26"/>
        <v>179</v>
      </c>
      <c r="AG14" s="11">
        <f t="shared" si="26"/>
        <v>0</v>
      </c>
      <c r="AH14" s="11">
        <f t="shared" si="26"/>
        <v>1619.3503</v>
      </c>
      <c r="AI14" s="12" t="s">
        <v>1135</v>
      </c>
    </row>
    <row r="15" s="9" customFormat="1" ht="16" customHeight="1" spans="1:35">
      <c r="A15" s="40">
        <f t="shared" si="0"/>
        <v>12</v>
      </c>
      <c r="B15" s="41" t="s">
        <v>1333</v>
      </c>
      <c r="C15" s="42" t="s">
        <v>129</v>
      </c>
      <c r="D15" s="41" t="s">
        <v>130</v>
      </c>
      <c r="E15" s="41">
        <v>3473.25</v>
      </c>
      <c r="F15" s="41">
        <f>VLOOKUP(C15,'[1]9月'!$B:$Q,16,0)</f>
        <v>3245.4</v>
      </c>
      <c r="G15" s="44">
        <v>5664.75</v>
      </c>
      <c r="H15" s="41">
        <v>3245.4</v>
      </c>
      <c r="I15" s="44">
        <v>1790</v>
      </c>
      <c r="J15" s="44"/>
      <c r="K15" s="52">
        <f t="shared" si="1"/>
        <v>62.5185</v>
      </c>
      <c r="L15" s="53">
        <f t="shared" si="2"/>
        <v>519.264</v>
      </c>
      <c r="M15" s="44">
        <f t="shared" si="3"/>
        <v>453.18</v>
      </c>
      <c r="N15" s="41">
        <f t="shared" si="4"/>
        <v>22.7178</v>
      </c>
      <c r="O15" s="44">
        <f t="shared" si="5"/>
        <v>89.5</v>
      </c>
      <c r="P15" s="44">
        <f t="shared" si="6"/>
        <v>0</v>
      </c>
      <c r="Q15" s="44">
        <f t="shared" si="7"/>
        <v>1147.1803</v>
      </c>
      <c r="R15" s="41">
        <f t="shared" si="8"/>
        <v>0</v>
      </c>
      <c r="S15" s="41">
        <f t="shared" si="9"/>
        <v>259.63</v>
      </c>
      <c r="T15" s="44">
        <f t="shared" si="10"/>
        <v>113.3</v>
      </c>
      <c r="U15" s="41">
        <f t="shared" si="11"/>
        <v>9.74</v>
      </c>
      <c r="V15" s="44">
        <f t="shared" si="12"/>
        <v>89.5</v>
      </c>
      <c r="W15" s="44">
        <f t="shared" si="13"/>
        <v>0</v>
      </c>
      <c r="X15" s="41">
        <f t="shared" si="14"/>
        <v>472.17</v>
      </c>
      <c r="Y15" s="41">
        <f t="shared" si="15"/>
        <v>1619.3503</v>
      </c>
      <c r="Z15" s="41"/>
      <c r="AA15" s="12" t="s">
        <v>26</v>
      </c>
      <c r="AB15" s="11">
        <f t="shared" ref="AB15:AH15" si="27">K15+R15</f>
        <v>62.5185</v>
      </c>
      <c r="AC15" s="11">
        <f t="shared" si="27"/>
        <v>778.894</v>
      </c>
      <c r="AD15" s="11">
        <f t="shared" si="27"/>
        <v>566.48</v>
      </c>
      <c r="AE15" s="11">
        <f t="shared" si="27"/>
        <v>32.4578</v>
      </c>
      <c r="AF15" s="11">
        <f t="shared" si="27"/>
        <v>179</v>
      </c>
      <c r="AG15" s="11">
        <f t="shared" si="27"/>
        <v>0</v>
      </c>
      <c r="AH15" s="11">
        <f t="shared" si="27"/>
        <v>1619.3503</v>
      </c>
      <c r="AI15" s="12" t="s">
        <v>1135</v>
      </c>
    </row>
    <row r="16" s="9" customFormat="1" ht="16" customHeight="1" spans="1:35">
      <c r="A16" s="40">
        <f t="shared" si="0"/>
        <v>13</v>
      </c>
      <c r="B16" s="41" t="s">
        <v>1333</v>
      </c>
      <c r="C16" s="42" t="s">
        <v>131</v>
      </c>
      <c r="D16" s="41" t="s">
        <v>132</v>
      </c>
      <c r="E16" s="41">
        <v>3473.25</v>
      </c>
      <c r="F16" s="41">
        <f>VLOOKUP(C16,'[1]9月'!$B:$Q,16,0)</f>
        <v>3245.4</v>
      </c>
      <c r="G16" s="44">
        <v>5664.75</v>
      </c>
      <c r="H16" s="41">
        <v>3245.4</v>
      </c>
      <c r="I16" s="44">
        <v>1790</v>
      </c>
      <c r="J16" s="44"/>
      <c r="K16" s="52">
        <f t="shared" si="1"/>
        <v>62.5185</v>
      </c>
      <c r="L16" s="53">
        <f t="shared" si="2"/>
        <v>519.264</v>
      </c>
      <c r="M16" s="44">
        <f t="shared" si="3"/>
        <v>453.18</v>
      </c>
      <c r="N16" s="41">
        <f t="shared" si="4"/>
        <v>22.7178</v>
      </c>
      <c r="O16" s="44">
        <f t="shared" si="5"/>
        <v>89.5</v>
      </c>
      <c r="P16" s="44">
        <f t="shared" si="6"/>
        <v>0</v>
      </c>
      <c r="Q16" s="44">
        <f t="shared" si="7"/>
        <v>1147.1803</v>
      </c>
      <c r="R16" s="41">
        <f t="shared" si="8"/>
        <v>0</v>
      </c>
      <c r="S16" s="41">
        <f t="shared" si="9"/>
        <v>259.63</v>
      </c>
      <c r="T16" s="44">
        <f t="shared" si="10"/>
        <v>113.3</v>
      </c>
      <c r="U16" s="41">
        <f t="shared" si="11"/>
        <v>9.74</v>
      </c>
      <c r="V16" s="44">
        <f t="shared" si="12"/>
        <v>89.5</v>
      </c>
      <c r="W16" s="44">
        <f t="shared" si="13"/>
        <v>0</v>
      </c>
      <c r="X16" s="41">
        <f t="shared" si="14"/>
        <v>472.17</v>
      </c>
      <c r="Y16" s="41">
        <f t="shared" si="15"/>
        <v>1619.3503</v>
      </c>
      <c r="Z16" s="41"/>
      <c r="AA16" s="12" t="s">
        <v>26</v>
      </c>
      <c r="AB16" s="11">
        <f t="shared" ref="AB16:AH16" si="28">K16+R16</f>
        <v>62.5185</v>
      </c>
      <c r="AC16" s="11">
        <f t="shared" si="28"/>
        <v>778.894</v>
      </c>
      <c r="AD16" s="11">
        <f t="shared" si="28"/>
        <v>566.48</v>
      </c>
      <c r="AE16" s="11">
        <f t="shared" si="28"/>
        <v>32.4578</v>
      </c>
      <c r="AF16" s="11">
        <f t="shared" si="28"/>
        <v>179</v>
      </c>
      <c r="AG16" s="11">
        <f t="shared" si="28"/>
        <v>0</v>
      </c>
      <c r="AH16" s="11">
        <f t="shared" si="28"/>
        <v>1619.3503</v>
      </c>
      <c r="AI16" s="12" t="s">
        <v>1135</v>
      </c>
    </row>
    <row r="17" s="9" customFormat="1" ht="16" customHeight="1" spans="1:35">
      <c r="A17" s="40">
        <f t="shared" si="0"/>
        <v>14</v>
      </c>
      <c r="B17" s="41" t="s">
        <v>1333</v>
      </c>
      <c r="C17" s="42" t="s">
        <v>133</v>
      </c>
      <c r="D17" s="41" t="s">
        <v>134</v>
      </c>
      <c r="E17" s="41">
        <v>3473.25</v>
      </c>
      <c r="F17" s="41">
        <f>VLOOKUP(C17,'[1]9月'!$B:$Q,16,0)</f>
        <v>3245.4</v>
      </c>
      <c r="G17" s="44">
        <v>5664.75</v>
      </c>
      <c r="H17" s="41">
        <v>3245.4</v>
      </c>
      <c r="I17" s="44">
        <v>1790</v>
      </c>
      <c r="J17" s="44"/>
      <c r="K17" s="52">
        <f t="shared" si="1"/>
        <v>62.5185</v>
      </c>
      <c r="L17" s="53">
        <f t="shared" si="2"/>
        <v>519.264</v>
      </c>
      <c r="M17" s="44">
        <f t="shared" si="3"/>
        <v>453.18</v>
      </c>
      <c r="N17" s="41">
        <f t="shared" si="4"/>
        <v>22.7178</v>
      </c>
      <c r="O17" s="44">
        <f t="shared" si="5"/>
        <v>89.5</v>
      </c>
      <c r="P17" s="44">
        <f t="shared" si="6"/>
        <v>0</v>
      </c>
      <c r="Q17" s="44">
        <f t="shared" si="7"/>
        <v>1147.1803</v>
      </c>
      <c r="R17" s="41">
        <f t="shared" si="8"/>
        <v>0</v>
      </c>
      <c r="S17" s="41">
        <f t="shared" si="9"/>
        <v>259.63</v>
      </c>
      <c r="T17" s="44">
        <f t="shared" si="10"/>
        <v>113.3</v>
      </c>
      <c r="U17" s="41">
        <f t="shared" si="11"/>
        <v>9.74</v>
      </c>
      <c r="V17" s="44">
        <f t="shared" si="12"/>
        <v>89.5</v>
      </c>
      <c r="W17" s="44">
        <f t="shared" si="13"/>
        <v>0</v>
      </c>
      <c r="X17" s="41">
        <f t="shared" si="14"/>
        <v>472.17</v>
      </c>
      <c r="Y17" s="41">
        <f t="shared" si="15"/>
        <v>1619.3503</v>
      </c>
      <c r="Z17" s="41"/>
      <c r="AA17" s="12" t="s">
        <v>26</v>
      </c>
      <c r="AB17" s="11">
        <f t="shared" ref="AB17:AH17" si="29">K17+R17</f>
        <v>62.5185</v>
      </c>
      <c r="AC17" s="11">
        <f t="shared" si="29"/>
        <v>778.894</v>
      </c>
      <c r="AD17" s="11">
        <f t="shared" si="29"/>
        <v>566.48</v>
      </c>
      <c r="AE17" s="11">
        <f t="shared" si="29"/>
        <v>32.4578</v>
      </c>
      <c r="AF17" s="11">
        <f t="shared" si="29"/>
        <v>179</v>
      </c>
      <c r="AG17" s="11">
        <f t="shared" si="29"/>
        <v>0</v>
      </c>
      <c r="AH17" s="11">
        <f t="shared" si="29"/>
        <v>1619.3503</v>
      </c>
      <c r="AI17" s="12" t="s">
        <v>1135</v>
      </c>
    </row>
    <row r="18" s="9" customFormat="1" ht="16" customHeight="1" spans="1:35">
      <c r="A18" s="40">
        <f t="shared" si="0"/>
        <v>15</v>
      </c>
      <c r="B18" s="41" t="s">
        <v>1333</v>
      </c>
      <c r="C18" s="42" t="s">
        <v>135</v>
      </c>
      <c r="D18" s="41" t="s">
        <v>136</v>
      </c>
      <c r="E18" s="41">
        <v>3473.25</v>
      </c>
      <c r="F18" s="41">
        <f>VLOOKUP(C18,'[1]9月'!$B:$Q,16,0)</f>
        <v>3245.4</v>
      </c>
      <c r="G18" s="44">
        <v>5664.75</v>
      </c>
      <c r="H18" s="41">
        <v>3245.4</v>
      </c>
      <c r="I18" s="44">
        <v>4180</v>
      </c>
      <c r="J18" s="44"/>
      <c r="K18" s="52">
        <f t="shared" si="1"/>
        <v>62.5185</v>
      </c>
      <c r="L18" s="53">
        <f t="shared" si="2"/>
        <v>519.264</v>
      </c>
      <c r="M18" s="44">
        <f t="shared" si="3"/>
        <v>453.18</v>
      </c>
      <c r="N18" s="41">
        <f t="shared" si="4"/>
        <v>22.7178</v>
      </c>
      <c r="O18" s="44">
        <f t="shared" si="5"/>
        <v>209</v>
      </c>
      <c r="P18" s="44">
        <f t="shared" si="6"/>
        <v>0</v>
      </c>
      <c r="Q18" s="44">
        <f t="shared" si="7"/>
        <v>1266.6803</v>
      </c>
      <c r="R18" s="41">
        <f t="shared" si="8"/>
        <v>0</v>
      </c>
      <c r="S18" s="41">
        <f t="shared" si="9"/>
        <v>259.63</v>
      </c>
      <c r="T18" s="44">
        <f t="shared" si="10"/>
        <v>113.3</v>
      </c>
      <c r="U18" s="41">
        <f t="shared" si="11"/>
        <v>9.74</v>
      </c>
      <c r="V18" s="44">
        <f t="shared" si="12"/>
        <v>209</v>
      </c>
      <c r="W18" s="44">
        <f t="shared" si="13"/>
        <v>0</v>
      </c>
      <c r="X18" s="41">
        <f t="shared" si="14"/>
        <v>591.67</v>
      </c>
      <c r="Y18" s="41">
        <f t="shared" si="15"/>
        <v>1858.3503</v>
      </c>
      <c r="Z18" s="41"/>
      <c r="AA18" s="12" t="s">
        <v>26</v>
      </c>
      <c r="AB18" s="11">
        <f t="shared" ref="AB18:AH18" si="30">K18+R18</f>
        <v>62.5185</v>
      </c>
      <c r="AC18" s="11">
        <f t="shared" si="30"/>
        <v>778.894</v>
      </c>
      <c r="AD18" s="11">
        <f t="shared" si="30"/>
        <v>566.48</v>
      </c>
      <c r="AE18" s="11">
        <f t="shared" si="30"/>
        <v>32.4578</v>
      </c>
      <c r="AF18" s="11">
        <f t="shared" si="30"/>
        <v>418</v>
      </c>
      <c r="AG18" s="11">
        <f t="shared" si="30"/>
        <v>0</v>
      </c>
      <c r="AH18" s="11">
        <f t="shared" si="30"/>
        <v>1858.3503</v>
      </c>
      <c r="AI18" s="12" t="s">
        <v>1135</v>
      </c>
    </row>
    <row r="19" s="9" customFormat="1" ht="16" customHeight="1" spans="1:35">
      <c r="A19" s="40">
        <f t="shared" si="0"/>
        <v>16</v>
      </c>
      <c r="B19" s="41" t="s">
        <v>1333</v>
      </c>
      <c r="C19" s="42" t="s">
        <v>137</v>
      </c>
      <c r="D19" s="41" t="s">
        <v>138</v>
      </c>
      <c r="E19" s="41">
        <v>3473.25</v>
      </c>
      <c r="F19" s="41">
        <f>VLOOKUP(C19,'[1]9月'!$B:$Q,16,0)</f>
        <v>3245.4</v>
      </c>
      <c r="G19" s="44">
        <v>5664.75</v>
      </c>
      <c r="H19" s="41">
        <v>3245.4</v>
      </c>
      <c r="I19" s="44">
        <v>3180</v>
      </c>
      <c r="J19" s="44"/>
      <c r="K19" s="52">
        <f t="shared" si="1"/>
        <v>62.5185</v>
      </c>
      <c r="L19" s="53">
        <f t="shared" si="2"/>
        <v>519.264</v>
      </c>
      <c r="M19" s="44">
        <f t="shared" si="3"/>
        <v>453.18</v>
      </c>
      <c r="N19" s="41">
        <f t="shared" si="4"/>
        <v>22.7178</v>
      </c>
      <c r="O19" s="44">
        <f t="shared" si="5"/>
        <v>159</v>
      </c>
      <c r="P19" s="44">
        <f t="shared" si="6"/>
        <v>0</v>
      </c>
      <c r="Q19" s="44">
        <f t="shared" si="7"/>
        <v>1216.6803</v>
      </c>
      <c r="R19" s="41">
        <f t="shared" si="8"/>
        <v>0</v>
      </c>
      <c r="S19" s="41">
        <f t="shared" si="9"/>
        <v>259.63</v>
      </c>
      <c r="T19" s="44">
        <f t="shared" si="10"/>
        <v>113.3</v>
      </c>
      <c r="U19" s="41">
        <f t="shared" si="11"/>
        <v>9.74</v>
      </c>
      <c r="V19" s="44">
        <f t="shared" si="12"/>
        <v>159</v>
      </c>
      <c r="W19" s="44">
        <f t="shared" si="13"/>
        <v>0</v>
      </c>
      <c r="X19" s="41">
        <f t="shared" si="14"/>
        <v>541.67</v>
      </c>
      <c r="Y19" s="41">
        <f t="shared" si="15"/>
        <v>1758.3503</v>
      </c>
      <c r="Z19" s="41"/>
      <c r="AA19" s="12" t="s">
        <v>26</v>
      </c>
      <c r="AB19" s="11">
        <f t="shared" ref="AB19:AH19" si="31">K19+R19</f>
        <v>62.5185</v>
      </c>
      <c r="AC19" s="11">
        <f t="shared" si="31"/>
        <v>778.894</v>
      </c>
      <c r="AD19" s="11">
        <f t="shared" si="31"/>
        <v>566.48</v>
      </c>
      <c r="AE19" s="11">
        <f t="shared" si="31"/>
        <v>32.4578</v>
      </c>
      <c r="AF19" s="11">
        <f t="shared" si="31"/>
        <v>318</v>
      </c>
      <c r="AG19" s="11">
        <f t="shared" si="31"/>
        <v>0</v>
      </c>
      <c r="AH19" s="11">
        <f t="shared" si="31"/>
        <v>1758.3503</v>
      </c>
      <c r="AI19" s="12" t="s">
        <v>1135</v>
      </c>
    </row>
    <row r="20" s="9" customFormat="1" ht="16" customHeight="1" spans="1:35">
      <c r="A20" s="40">
        <f t="shared" si="0"/>
        <v>17</v>
      </c>
      <c r="B20" s="41" t="s">
        <v>1333</v>
      </c>
      <c r="C20" s="42" t="s">
        <v>139</v>
      </c>
      <c r="D20" s="341" t="s">
        <v>140</v>
      </c>
      <c r="E20" s="41">
        <v>3473.25</v>
      </c>
      <c r="F20" s="41">
        <f>VLOOKUP(C20,'[1]9月'!$B:$Q,16,0)</f>
        <v>3245.4</v>
      </c>
      <c r="G20" s="44">
        <v>5664.75</v>
      </c>
      <c r="H20" s="41">
        <v>3245.4</v>
      </c>
      <c r="I20" s="44">
        <v>3180</v>
      </c>
      <c r="J20" s="44"/>
      <c r="K20" s="52">
        <f t="shared" si="1"/>
        <v>62.5185</v>
      </c>
      <c r="L20" s="53">
        <f t="shared" si="2"/>
        <v>519.264</v>
      </c>
      <c r="M20" s="44">
        <f t="shared" si="3"/>
        <v>453.18</v>
      </c>
      <c r="N20" s="41">
        <f t="shared" si="4"/>
        <v>22.7178</v>
      </c>
      <c r="O20" s="44">
        <f t="shared" si="5"/>
        <v>159</v>
      </c>
      <c r="P20" s="44">
        <f t="shared" si="6"/>
        <v>0</v>
      </c>
      <c r="Q20" s="44">
        <f t="shared" si="7"/>
        <v>1216.6803</v>
      </c>
      <c r="R20" s="41">
        <f t="shared" si="8"/>
        <v>0</v>
      </c>
      <c r="S20" s="41">
        <f t="shared" si="9"/>
        <v>259.63</v>
      </c>
      <c r="T20" s="44">
        <f t="shared" si="10"/>
        <v>113.3</v>
      </c>
      <c r="U20" s="41">
        <f t="shared" si="11"/>
        <v>9.74</v>
      </c>
      <c r="V20" s="44">
        <f t="shared" si="12"/>
        <v>159</v>
      </c>
      <c r="W20" s="44">
        <f t="shared" si="13"/>
        <v>0</v>
      </c>
      <c r="X20" s="41">
        <f t="shared" si="14"/>
        <v>541.67</v>
      </c>
      <c r="Y20" s="41">
        <f t="shared" si="15"/>
        <v>1758.3503</v>
      </c>
      <c r="Z20" s="41"/>
      <c r="AA20" s="12" t="s">
        <v>26</v>
      </c>
      <c r="AB20" s="11">
        <f t="shared" ref="AB20:AH20" si="32">K20+R20</f>
        <v>62.5185</v>
      </c>
      <c r="AC20" s="11">
        <f t="shared" si="32"/>
        <v>778.894</v>
      </c>
      <c r="AD20" s="11">
        <f t="shared" si="32"/>
        <v>566.48</v>
      </c>
      <c r="AE20" s="11">
        <f t="shared" si="32"/>
        <v>32.4578</v>
      </c>
      <c r="AF20" s="11">
        <f t="shared" si="32"/>
        <v>318</v>
      </c>
      <c r="AG20" s="11">
        <f t="shared" si="32"/>
        <v>0</v>
      </c>
      <c r="AH20" s="11">
        <f t="shared" si="32"/>
        <v>1758.3503</v>
      </c>
      <c r="AI20" s="12" t="s">
        <v>1135</v>
      </c>
    </row>
    <row r="21" s="9" customFormat="1" ht="16" customHeight="1" spans="1:35">
      <c r="A21" s="40">
        <f t="shared" si="0"/>
        <v>18</v>
      </c>
      <c r="B21" s="41" t="s">
        <v>1333</v>
      </c>
      <c r="C21" s="42" t="s">
        <v>143</v>
      </c>
      <c r="D21" s="41" t="s">
        <v>144</v>
      </c>
      <c r="E21" s="41">
        <v>3473.25</v>
      </c>
      <c r="F21" s="41">
        <f>VLOOKUP(C21,'[1]9月'!$B:$Q,16,0)</f>
        <v>3245.4</v>
      </c>
      <c r="G21" s="44">
        <v>5664.75</v>
      </c>
      <c r="H21" s="41">
        <v>3245.4</v>
      </c>
      <c r="I21" s="44">
        <v>3180</v>
      </c>
      <c r="J21" s="44"/>
      <c r="K21" s="52">
        <f t="shared" si="1"/>
        <v>62.5185</v>
      </c>
      <c r="L21" s="53">
        <f t="shared" si="2"/>
        <v>519.264</v>
      </c>
      <c r="M21" s="44">
        <f t="shared" si="3"/>
        <v>453.18</v>
      </c>
      <c r="N21" s="41">
        <f t="shared" si="4"/>
        <v>22.7178</v>
      </c>
      <c r="O21" s="44">
        <f t="shared" si="5"/>
        <v>159</v>
      </c>
      <c r="P21" s="44">
        <f t="shared" si="6"/>
        <v>0</v>
      </c>
      <c r="Q21" s="44">
        <f t="shared" si="7"/>
        <v>1216.6803</v>
      </c>
      <c r="R21" s="41">
        <f t="shared" si="8"/>
        <v>0</v>
      </c>
      <c r="S21" s="41">
        <f t="shared" si="9"/>
        <v>259.63</v>
      </c>
      <c r="T21" s="44">
        <f t="shared" si="10"/>
        <v>113.3</v>
      </c>
      <c r="U21" s="41">
        <f t="shared" si="11"/>
        <v>9.74</v>
      </c>
      <c r="V21" s="44">
        <f t="shared" si="12"/>
        <v>159</v>
      </c>
      <c r="W21" s="44">
        <f t="shared" si="13"/>
        <v>0</v>
      </c>
      <c r="X21" s="41">
        <f t="shared" si="14"/>
        <v>541.67</v>
      </c>
      <c r="Y21" s="41">
        <f t="shared" si="15"/>
        <v>1758.3503</v>
      </c>
      <c r="Z21" s="41"/>
      <c r="AA21" s="12" t="s">
        <v>26</v>
      </c>
      <c r="AB21" s="11">
        <f t="shared" ref="AB21:AH21" si="33">K21+R21</f>
        <v>62.5185</v>
      </c>
      <c r="AC21" s="11">
        <f t="shared" si="33"/>
        <v>778.894</v>
      </c>
      <c r="AD21" s="11">
        <f t="shared" si="33"/>
        <v>566.48</v>
      </c>
      <c r="AE21" s="11">
        <f t="shared" si="33"/>
        <v>32.4578</v>
      </c>
      <c r="AF21" s="11">
        <f t="shared" si="33"/>
        <v>318</v>
      </c>
      <c r="AG21" s="11">
        <f t="shared" si="33"/>
        <v>0</v>
      </c>
      <c r="AH21" s="11">
        <f t="shared" si="33"/>
        <v>1758.3503</v>
      </c>
      <c r="AI21" s="12" t="s">
        <v>1135</v>
      </c>
    </row>
    <row r="22" s="9" customFormat="1" ht="16" customHeight="1" spans="1:35">
      <c r="A22" s="40">
        <f t="shared" si="0"/>
        <v>19</v>
      </c>
      <c r="B22" s="41" t="s">
        <v>145</v>
      </c>
      <c r="C22" s="42" t="s">
        <v>146</v>
      </c>
      <c r="D22" s="41" t="s">
        <v>147</v>
      </c>
      <c r="E22" s="41">
        <v>3820</v>
      </c>
      <c r="F22" s="41">
        <f>VLOOKUP(C22,'[1]9月'!$B:$Q,16,0)</f>
        <v>3820</v>
      </c>
      <c r="G22" s="44">
        <v>5664.75</v>
      </c>
      <c r="H22" s="41">
        <v>3820</v>
      </c>
      <c r="I22" s="44">
        <v>4180</v>
      </c>
      <c r="J22" s="44"/>
      <c r="K22" s="52">
        <f t="shared" si="1"/>
        <v>68.76</v>
      </c>
      <c r="L22" s="53">
        <f t="shared" si="2"/>
        <v>611.2</v>
      </c>
      <c r="M22" s="44">
        <f t="shared" si="3"/>
        <v>453.18</v>
      </c>
      <c r="N22" s="41">
        <f t="shared" si="4"/>
        <v>26.74</v>
      </c>
      <c r="O22" s="44">
        <f t="shared" si="5"/>
        <v>209</v>
      </c>
      <c r="P22" s="44">
        <f t="shared" si="6"/>
        <v>0</v>
      </c>
      <c r="Q22" s="44">
        <f t="shared" si="7"/>
        <v>1368.88</v>
      </c>
      <c r="R22" s="41">
        <f t="shared" si="8"/>
        <v>0</v>
      </c>
      <c r="S22" s="41">
        <f t="shared" si="9"/>
        <v>305.6</v>
      </c>
      <c r="T22" s="44">
        <f t="shared" si="10"/>
        <v>113.3</v>
      </c>
      <c r="U22" s="41">
        <f t="shared" si="11"/>
        <v>11.46</v>
      </c>
      <c r="V22" s="44">
        <f t="shared" si="12"/>
        <v>209</v>
      </c>
      <c r="W22" s="44">
        <f t="shared" si="13"/>
        <v>0</v>
      </c>
      <c r="X22" s="41">
        <f t="shared" si="14"/>
        <v>639.36</v>
      </c>
      <c r="Y22" s="41">
        <f t="shared" si="15"/>
        <v>2008.24</v>
      </c>
      <c r="Z22" s="41"/>
      <c r="AA22" s="12" t="s">
        <v>13</v>
      </c>
      <c r="AB22" s="11">
        <f t="shared" ref="AB22:AH22" si="34">K22+R22</f>
        <v>68.76</v>
      </c>
      <c r="AC22" s="11">
        <f t="shared" si="34"/>
        <v>916.8</v>
      </c>
      <c r="AD22" s="11">
        <f t="shared" si="34"/>
        <v>566.48</v>
      </c>
      <c r="AE22" s="11">
        <f t="shared" si="34"/>
        <v>38.2</v>
      </c>
      <c r="AF22" s="11">
        <f t="shared" si="34"/>
        <v>418</v>
      </c>
      <c r="AG22" s="11">
        <f t="shared" si="34"/>
        <v>0</v>
      </c>
      <c r="AH22" s="11">
        <f t="shared" si="34"/>
        <v>2008.24</v>
      </c>
      <c r="AI22" s="12" t="s">
        <v>1134</v>
      </c>
    </row>
    <row r="23" s="9" customFormat="1" ht="16" customHeight="1" spans="1:35">
      <c r="A23" s="40">
        <f t="shared" si="0"/>
        <v>20</v>
      </c>
      <c r="B23" s="41" t="s">
        <v>145</v>
      </c>
      <c r="C23" s="42" t="s">
        <v>150</v>
      </c>
      <c r="D23" s="41" t="s">
        <v>151</v>
      </c>
      <c r="E23" s="41">
        <v>3473.25</v>
      </c>
      <c r="F23" s="41">
        <f>VLOOKUP(C23,'[1]9月'!$B:$Q,16,0)</f>
        <v>3245.4</v>
      </c>
      <c r="G23" s="44">
        <v>5664.75</v>
      </c>
      <c r="H23" s="41">
        <v>3245.4</v>
      </c>
      <c r="I23" s="44">
        <v>4180</v>
      </c>
      <c r="J23" s="44"/>
      <c r="K23" s="52">
        <f t="shared" si="1"/>
        <v>62.5185</v>
      </c>
      <c r="L23" s="53">
        <f t="shared" si="2"/>
        <v>519.264</v>
      </c>
      <c r="M23" s="44">
        <f t="shared" si="3"/>
        <v>453.18</v>
      </c>
      <c r="N23" s="41">
        <f t="shared" si="4"/>
        <v>22.7178</v>
      </c>
      <c r="O23" s="44">
        <f t="shared" si="5"/>
        <v>209</v>
      </c>
      <c r="P23" s="44">
        <f t="shared" si="6"/>
        <v>0</v>
      </c>
      <c r="Q23" s="44">
        <f t="shared" si="7"/>
        <v>1266.6803</v>
      </c>
      <c r="R23" s="41">
        <f t="shared" si="8"/>
        <v>0</v>
      </c>
      <c r="S23" s="41">
        <f t="shared" si="9"/>
        <v>259.63</v>
      </c>
      <c r="T23" s="44">
        <f t="shared" si="10"/>
        <v>113.3</v>
      </c>
      <c r="U23" s="41">
        <f t="shared" si="11"/>
        <v>9.74</v>
      </c>
      <c r="V23" s="44">
        <f t="shared" si="12"/>
        <v>209</v>
      </c>
      <c r="W23" s="44">
        <f t="shared" si="13"/>
        <v>0</v>
      </c>
      <c r="X23" s="41">
        <f t="shared" si="14"/>
        <v>591.67</v>
      </c>
      <c r="Y23" s="41">
        <f t="shared" si="15"/>
        <v>1858.3503</v>
      </c>
      <c r="Z23" s="41"/>
      <c r="AA23" s="12" t="s">
        <v>13</v>
      </c>
      <c r="AB23" s="11">
        <f t="shared" ref="AB23:AH23" si="35">K23+R23</f>
        <v>62.5185</v>
      </c>
      <c r="AC23" s="11">
        <f t="shared" si="35"/>
        <v>778.894</v>
      </c>
      <c r="AD23" s="11">
        <f t="shared" si="35"/>
        <v>566.48</v>
      </c>
      <c r="AE23" s="11">
        <f t="shared" si="35"/>
        <v>32.4578</v>
      </c>
      <c r="AF23" s="11">
        <f t="shared" si="35"/>
        <v>418</v>
      </c>
      <c r="AG23" s="11">
        <f t="shared" si="35"/>
        <v>0</v>
      </c>
      <c r="AH23" s="11">
        <f t="shared" si="35"/>
        <v>1858.3503</v>
      </c>
      <c r="AI23" s="12" t="s">
        <v>1134</v>
      </c>
    </row>
    <row r="24" s="9" customFormat="1" ht="16" customHeight="1" spans="1:35">
      <c r="A24" s="40">
        <f t="shared" si="0"/>
        <v>21</v>
      </c>
      <c r="B24" s="41" t="s">
        <v>145</v>
      </c>
      <c r="C24" s="42" t="s">
        <v>152</v>
      </c>
      <c r="D24" s="41" t="s">
        <v>153</v>
      </c>
      <c r="E24" s="41">
        <v>3473.25</v>
      </c>
      <c r="F24" s="41">
        <f>VLOOKUP(C24,'[1]9月'!$B:$Q,16,0)</f>
        <v>3245.4</v>
      </c>
      <c r="G24" s="44">
        <v>5664.75</v>
      </c>
      <c r="H24" s="41">
        <v>3245.4</v>
      </c>
      <c r="I24" s="44">
        <v>3180</v>
      </c>
      <c r="J24" s="44"/>
      <c r="K24" s="52">
        <f t="shared" si="1"/>
        <v>62.5185</v>
      </c>
      <c r="L24" s="53">
        <f t="shared" si="2"/>
        <v>519.264</v>
      </c>
      <c r="M24" s="44">
        <f t="shared" si="3"/>
        <v>453.18</v>
      </c>
      <c r="N24" s="41">
        <f t="shared" si="4"/>
        <v>22.7178</v>
      </c>
      <c r="O24" s="44">
        <f t="shared" si="5"/>
        <v>159</v>
      </c>
      <c r="P24" s="44">
        <f t="shared" si="6"/>
        <v>0</v>
      </c>
      <c r="Q24" s="44">
        <f t="shared" si="7"/>
        <v>1216.6803</v>
      </c>
      <c r="R24" s="41">
        <f t="shared" si="8"/>
        <v>0</v>
      </c>
      <c r="S24" s="41">
        <f t="shared" si="9"/>
        <v>259.63</v>
      </c>
      <c r="T24" s="44">
        <f t="shared" si="10"/>
        <v>113.3</v>
      </c>
      <c r="U24" s="41">
        <f t="shared" si="11"/>
        <v>9.74</v>
      </c>
      <c r="V24" s="44">
        <f t="shared" si="12"/>
        <v>159</v>
      </c>
      <c r="W24" s="44">
        <f t="shared" si="13"/>
        <v>0</v>
      </c>
      <c r="X24" s="41">
        <f t="shared" si="14"/>
        <v>541.67</v>
      </c>
      <c r="Y24" s="41">
        <f t="shared" si="15"/>
        <v>1758.3503</v>
      </c>
      <c r="Z24" s="41"/>
      <c r="AA24" s="12" t="s">
        <v>13</v>
      </c>
      <c r="AB24" s="11">
        <f t="shared" ref="AB24:AH24" si="36">K24+R24</f>
        <v>62.5185</v>
      </c>
      <c r="AC24" s="11">
        <f t="shared" si="36"/>
        <v>778.894</v>
      </c>
      <c r="AD24" s="11">
        <f t="shared" si="36"/>
        <v>566.48</v>
      </c>
      <c r="AE24" s="11">
        <f t="shared" si="36"/>
        <v>32.4578</v>
      </c>
      <c r="AF24" s="11">
        <f t="shared" si="36"/>
        <v>318</v>
      </c>
      <c r="AG24" s="11">
        <f t="shared" si="36"/>
        <v>0</v>
      </c>
      <c r="AH24" s="11">
        <f t="shared" si="36"/>
        <v>1758.3503</v>
      </c>
      <c r="AI24" s="12" t="s">
        <v>1134</v>
      </c>
    </row>
    <row r="25" s="9" customFormat="1" ht="16" customHeight="1" spans="1:35">
      <c r="A25" s="40">
        <f t="shared" si="0"/>
        <v>22</v>
      </c>
      <c r="B25" s="41" t="s">
        <v>145</v>
      </c>
      <c r="C25" s="42" t="s">
        <v>154</v>
      </c>
      <c r="D25" s="41" t="s">
        <v>155</v>
      </c>
      <c r="E25" s="41">
        <v>3473.25</v>
      </c>
      <c r="F25" s="41">
        <f>VLOOKUP(C25,'[1]9月'!$B:$Q,16,0)</f>
        <v>3245.4</v>
      </c>
      <c r="G25" s="44">
        <v>5664.75</v>
      </c>
      <c r="H25" s="41">
        <v>3245.4</v>
      </c>
      <c r="I25" s="44">
        <v>4180</v>
      </c>
      <c r="J25" s="44"/>
      <c r="K25" s="52">
        <f t="shared" si="1"/>
        <v>62.5185</v>
      </c>
      <c r="L25" s="53">
        <f t="shared" si="2"/>
        <v>519.264</v>
      </c>
      <c r="M25" s="44">
        <f t="shared" si="3"/>
        <v>453.18</v>
      </c>
      <c r="N25" s="41">
        <f t="shared" si="4"/>
        <v>22.7178</v>
      </c>
      <c r="O25" s="44">
        <f t="shared" si="5"/>
        <v>209</v>
      </c>
      <c r="P25" s="44">
        <f t="shared" si="6"/>
        <v>0</v>
      </c>
      <c r="Q25" s="44">
        <f t="shared" si="7"/>
        <v>1266.6803</v>
      </c>
      <c r="R25" s="41">
        <f t="shared" si="8"/>
        <v>0</v>
      </c>
      <c r="S25" s="41">
        <f t="shared" si="9"/>
        <v>259.63</v>
      </c>
      <c r="T25" s="44">
        <f t="shared" si="10"/>
        <v>113.3</v>
      </c>
      <c r="U25" s="41">
        <f t="shared" si="11"/>
        <v>9.74</v>
      </c>
      <c r="V25" s="44">
        <f t="shared" si="12"/>
        <v>209</v>
      </c>
      <c r="W25" s="44">
        <f t="shared" si="13"/>
        <v>0</v>
      </c>
      <c r="X25" s="41">
        <f t="shared" si="14"/>
        <v>591.67</v>
      </c>
      <c r="Y25" s="41">
        <f t="shared" si="15"/>
        <v>1858.3503</v>
      </c>
      <c r="Z25" s="41"/>
      <c r="AA25" s="12" t="s">
        <v>13</v>
      </c>
      <c r="AB25" s="11">
        <f t="shared" ref="AB25:AH25" si="37">K25+R25</f>
        <v>62.5185</v>
      </c>
      <c r="AC25" s="11">
        <f t="shared" si="37"/>
        <v>778.894</v>
      </c>
      <c r="AD25" s="11">
        <f t="shared" si="37"/>
        <v>566.48</v>
      </c>
      <c r="AE25" s="11">
        <f t="shared" si="37"/>
        <v>32.4578</v>
      </c>
      <c r="AF25" s="11">
        <f t="shared" si="37"/>
        <v>418</v>
      </c>
      <c r="AG25" s="11">
        <f t="shared" si="37"/>
        <v>0</v>
      </c>
      <c r="AH25" s="11">
        <f t="shared" si="37"/>
        <v>1858.3503</v>
      </c>
      <c r="AI25" s="12" t="s">
        <v>1134</v>
      </c>
    </row>
    <row r="26" s="9" customFormat="1" ht="16" customHeight="1" spans="1:35">
      <c r="A26" s="40">
        <f t="shared" si="0"/>
        <v>23</v>
      </c>
      <c r="B26" s="41" t="s">
        <v>145</v>
      </c>
      <c r="C26" s="42" t="s">
        <v>156</v>
      </c>
      <c r="D26" s="41" t="s">
        <v>157</v>
      </c>
      <c r="E26" s="41">
        <v>3473.25</v>
      </c>
      <c r="F26" s="41">
        <f>VLOOKUP(C26,'[1]9月'!$B:$Q,16,0)</f>
        <v>3245.4</v>
      </c>
      <c r="G26" s="44">
        <v>5664.75</v>
      </c>
      <c r="H26" s="41">
        <v>3245.4</v>
      </c>
      <c r="I26" s="44">
        <v>3180</v>
      </c>
      <c r="J26" s="44"/>
      <c r="K26" s="52">
        <f t="shared" si="1"/>
        <v>62.5185</v>
      </c>
      <c r="L26" s="53">
        <f t="shared" si="2"/>
        <v>519.264</v>
      </c>
      <c r="M26" s="44">
        <f t="shared" si="3"/>
        <v>453.18</v>
      </c>
      <c r="N26" s="41">
        <f t="shared" si="4"/>
        <v>22.7178</v>
      </c>
      <c r="O26" s="44">
        <f t="shared" si="5"/>
        <v>159</v>
      </c>
      <c r="P26" s="44">
        <f t="shared" si="6"/>
        <v>0</v>
      </c>
      <c r="Q26" s="44">
        <f t="shared" si="7"/>
        <v>1216.6803</v>
      </c>
      <c r="R26" s="41">
        <f t="shared" si="8"/>
        <v>0</v>
      </c>
      <c r="S26" s="41">
        <f t="shared" si="9"/>
        <v>259.63</v>
      </c>
      <c r="T26" s="44">
        <f t="shared" si="10"/>
        <v>113.3</v>
      </c>
      <c r="U26" s="41">
        <f t="shared" si="11"/>
        <v>9.74</v>
      </c>
      <c r="V26" s="44">
        <f t="shared" si="12"/>
        <v>159</v>
      </c>
      <c r="W26" s="44">
        <f t="shared" si="13"/>
        <v>0</v>
      </c>
      <c r="X26" s="41">
        <f t="shared" si="14"/>
        <v>541.67</v>
      </c>
      <c r="Y26" s="41">
        <f t="shared" si="15"/>
        <v>1758.3503</v>
      </c>
      <c r="Z26" s="41"/>
      <c r="AA26" s="12" t="s">
        <v>9</v>
      </c>
      <c r="AB26" s="11">
        <f t="shared" ref="AB26:AH26" si="38">K26+R26</f>
        <v>62.5185</v>
      </c>
      <c r="AC26" s="11">
        <f t="shared" si="38"/>
        <v>778.894</v>
      </c>
      <c r="AD26" s="11">
        <f t="shared" si="38"/>
        <v>566.48</v>
      </c>
      <c r="AE26" s="11">
        <f t="shared" si="38"/>
        <v>32.4578</v>
      </c>
      <c r="AF26" s="11">
        <f t="shared" si="38"/>
        <v>318</v>
      </c>
      <c r="AG26" s="11">
        <f t="shared" si="38"/>
        <v>0</v>
      </c>
      <c r="AH26" s="11">
        <f t="shared" si="38"/>
        <v>1758.3503</v>
      </c>
      <c r="AI26" s="12" t="s">
        <v>1136</v>
      </c>
    </row>
    <row r="27" s="9" customFormat="1" ht="16" customHeight="1" spans="1:35">
      <c r="A27" s="40">
        <f t="shared" si="0"/>
        <v>24</v>
      </c>
      <c r="B27" s="41" t="s">
        <v>145</v>
      </c>
      <c r="C27" s="42" t="s">
        <v>158</v>
      </c>
      <c r="D27" s="341" t="s">
        <v>159</v>
      </c>
      <c r="E27" s="41">
        <v>3473.25</v>
      </c>
      <c r="F27" s="41">
        <f>VLOOKUP(C27,'[1]9月'!$B:$Q,16,0)</f>
        <v>3245.4</v>
      </c>
      <c r="G27" s="44">
        <v>5664.75</v>
      </c>
      <c r="H27" s="41">
        <v>3245.4</v>
      </c>
      <c r="I27" s="44">
        <v>3180</v>
      </c>
      <c r="J27" s="44"/>
      <c r="K27" s="52">
        <f t="shared" si="1"/>
        <v>62.5185</v>
      </c>
      <c r="L27" s="53">
        <f t="shared" si="2"/>
        <v>519.264</v>
      </c>
      <c r="M27" s="44">
        <f t="shared" si="3"/>
        <v>453.18</v>
      </c>
      <c r="N27" s="41">
        <f t="shared" si="4"/>
        <v>22.7178</v>
      </c>
      <c r="O27" s="44">
        <f t="shared" si="5"/>
        <v>159</v>
      </c>
      <c r="P27" s="44">
        <f t="shared" si="6"/>
        <v>0</v>
      </c>
      <c r="Q27" s="44">
        <f t="shared" si="7"/>
        <v>1216.6803</v>
      </c>
      <c r="R27" s="41">
        <f t="shared" si="8"/>
        <v>0</v>
      </c>
      <c r="S27" s="41">
        <f t="shared" si="9"/>
        <v>259.63</v>
      </c>
      <c r="T27" s="44">
        <f t="shared" si="10"/>
        <v>113.3</v>
      </c>
      <c r="U27" s="41">
        <f t="shared" si="11"/>
        <v>9.74</v>
      </c>
      <c r="V27" s="44">
        <f t="shared" si="12"/>
        <v>159</v>
      </c>
      <c r="W27" s="44">
        <f t="shared" si="13"/>
        <v>0</v>
      </c>
      <c r="X27" s="41">
        <f t="shared" si="14"/>
        <v>541.67</v>
      </c>
      <c r="Y27" s="41">
        <f t="shared" si="15"/>
        <v>1758.3503</v>
      </c>
      <c r="Z27" s="41"/>
      <c r="AA27" s="12" t="s">
        <v>13</v>
      </c>
      <c r="AB27" s="11">
        <f t="shared" ref="AB27:AH27" si="39">K27+R27</f>
        <v>62.5185</v>
      </c>
      <c r="AC27" s="11">
        <f t="shared" si="39"/>
        <v>778.894</v>
      </c>
      <c r="AD27" s="11">
        <f t="shared" si="39"/>
        <v>566.48</v>
      </c>
      <c r="AE27" s="11">
        <f t="shared" si="39"/>
        <v>32.4578</v>
      </c>
      <c r="AF27" s="11">
        <f t="shared" si="39"/>
        <v>318</v>
      </c>
      <c r="AG27" s="11">
        <f t="shared" si="39"/>
        <v>0</v>
      </c>
      <c r="AH27" s="11">
        <f t="shared" si="39"/>
        <v>1758.3503</v>
      </c>
      <c r="AI27" s="12" t="s">
        <v>1134</v>
      </c>
    </row>
    <row r="28" s="9" customFormat="1" ht="16" customHeight="1" spans="1:35">
      <c r="A28" s="40">
        <f t="shared" si="0"/>
        <v>25</v>
      </c>
      <c r="B28" s="41" t="s">
        <v>145</v>
      </c>
      <c r="C28" s="46" t="s">
        <v>160</v>
      </c>
      <c r="D28" s="47" t="s">
        <v>161</v>
      </c>
      <c r="E28" s="41">
        <v>3473.25</v>
      </c>
      <c r="F28" s="41">
        <f>VLOOKUP(C28,'[1]9月'!$B:$Q,16,0)</f>
        <v>3245.4</v>
      </c>
      <c r="G28" s="44">
        <v>5664.75</v>
      </c>
      <c r="H28" s="41">
        <v>3245.4</v>
      </c>
      <c r="I28" s="44">
        <v>3180</v>
      </c>
      <c r="J28" s="44"/>
      <c r="K28" s="52">
        <f t="shared" si="1"/>
        <v>62.5185</v>
      </c>
      <c r="L28" s="53">
        <f t="shared" si="2"/>
        <v>519.264</v>
      </c>
      <c r="M28" s="44">
        <f t="shared" si="3"/>
        <v>453.18</v>
      </c>
      <c r="N28" s="41">
        <f t="shared" si="4"/>
        <v>22.7178</v>
      </c>
      <c r="O28" s="44">
        <f t="shared" si="5"/>
        <v>159</v>
      </c>
      <c r="P28" s="44">
        <f t="shared" si="6"/>
        <v>0</v>
      </c>
      <c r="Q28" s="44">
        <f t="shared" si="7"/>
        <v>1216.6803</v>
      </c>
      <c r="R28" s="41">
        <f t="shared" si="8"/>
        <v>0</v>
      </c>
      <c r="S28" s="41">
        <f t="shared" si="9"/>
        <v>259.63</v>
      </c>
      <c r="T28" s="44">
        <f t="shared" si="10"/>
        <v>113.3</v>
      </c>
      <c r="U28" s="41">
        <f t="shared" si="11"/>
        <v>9.74</v>
      </c>
      <c r="V28" s="44">
        <f t="shared" si="12"/>
        <v>159</v>
      </c>
      <c r="W28" s="44">
        <f t="shared" si="13"/>
        <v>0</v>
      </c>
      <c r="X28" s="41">
        <f t="shared" si="14"/>
        <v>541.67</v>
      </c>
      <c r="Y28" s="41">
        <f t="shared" si="15"/>
        <v>1758.3503</v>
      </c>
      <c r="Z28" s="41"/>
      <c r="AA28" s="12" t="s">
        <v>9</v>
      </c>
      <c r="AB28" s="11">
        <f t="shared" ref="AB28:AH28" si="40">K28+R28</f>
        <v>62.5185</v>
      </c>
      <c r="AC28" s="11">
        <f t="shared" si="40"/>
        <v>778.894</v>
      </c>
      <c r="AD28" s="11">
        <f t="shared" si="40"/>
        <v>566.48</v>
      </c>
      <c r="AE28" s="11">
        <f t="shared" si="40"/>
        <v>32.4578</v>
      </c>
      <c r="AF28" s="11">
        <f t="shared" si="40"/>
        <v>318</v>
      </c>
      <c r="AG28" s="11">
        <f t="shared" si="40"/>
        <v>0</v>
      </c>
      <c r="AH28" s="11">
        <f t="shared" si="40"/>
        <v>1758.3503</v>
      </c>
      <c r="AI28" s="12" t="s">
        <v>1136</v>
      </c>
    </row>
    <row r="29" s="9" customFormat="1" ht="16" customHeight="1" spans="1:35">
      <c r="A29" s="40">
        <f t="shared" si="0"/>
        <v>26</v>
      </c>
      <c r="B29" s="41" t="s">
        <v>145</v>
      </c>
      <c r="C29" s="46" t="s">
        <v>162</v>
      </c>
      <c r="D29" s="47" t="s">
        <v>163</v>
      </c>
      <c r="E29" s="41">
        <v>3473.25</v>
      </c>
      <c r="F29" s="41">
        <f>VLOOKUP(C29,'[1]9月'!$B:$Q,16,0)</f>
        <v>3245.4</v>
      </c>
      <c r="G29" s="44">
        <v>5664.75</v>
      </c>
      <c r="H29" s="41">
        <v>3245.4</v>
      </c>
      <c r="I29" s="44">
        <v>3180</v>
      </c>
      <c r="J29" s="44"/>
      <c r="K29" s="52">
        <f t="shared" si="1"/>
        <v>62.5185</v>
      </c>
      <c r="L29" s="53">
        <f t="shared" si="2"/>
        <v>519.264</v>
      </c>
      <c r="M29" s="44">
        <f t="shared" si="3"/>
        <v>453.18</v>
      </c>
      <c r="N29" s="41">
        <f t="shared" si="4"/>
        <v>22.7178</v>
      </c>
      <c r="O29" s="44">
        <f t="shared" si="5"/>
        <v>159</v>
      </c>
      <c r="P29" s="44">
        <f t="shared" si="6"/>
        <v>0</v>
      </c>
      <c r="Q29" s="44">
        <f t="shared" si="7"/>
        <v>1216.6803</v>
      </c>
      <c r="R29" s="41">
        <f t="shared" si="8"/>
        <v>0</v>
      </c>
      <c r="S29" s="41">
        <f t="shared" si="9"/>
        <v>259.63</v>
      </c>
      <c r="T29" s="44">
        <f t="shared" si="10"/>
        <v>113.3</v>
      </c>
      <c r="U29" s="41">
        <f t="shared" si="11"/>
        <v>9.74</v>
      </c>
      <c r="V29" s="44">
        <f t="shared" si="12"/>
        <v>159</v>
      </c>
      <c r="W29" s="44">
        <f t="shared" si="13"/>
        <v>0</v>
      </c>
      <c r="X29" s="41">
        <f t="shared" si="14"/>
        <v>541.67</v>
      </c>
      <c r="Y29" s="41">
        <f t="shared" si="15"/>
        <v>1758.3503</v>
      </c>
      <c r="Z29" s="41"/>
      <c r="AA29" s="12" t="s">
        <v>13</v>
      </c>
      <c r="AB29" s="11">
        <f t="shared" ref="AB29:AH29" si="41">K29+R29</f>
        <v>62.5185</v>
      </c>
      <c r="AC29" s="11">
        <f t="shared" si="41"/>
        <v>778.894</v>
      </c>
      <c r="AD29" s="11">
        <f t="shared" si="41"/>
        <v>566.48</v>
      </c>
      <c r="AE29" s="11">
        <f t="shared" si="41"/>
        <v>32.4578</v>
      </c>
      <c r="AF29" s="11">
        <f t="shared" si="41"/>
        <v>318</v>
      </c>
      <c r="AG29" s="11">
        <f t="shared" si="41"/>
        <v>0</v>
      </c>
      <c r="AH29" s="11">
        <f t="shared" si="41"/>
        <v>1758.3503</v>
      </c>
      <c r="AI29" s="12" t="s">
        <v>1134</v>
      </c>
    </row>
    <row r="30" s="9" customFormat="1" ht="16" customHeight="1" spans="1:35">
      <c r="A30" s="40">
        <f t="shared" si="0"/>
        <v>27</v>
      </c>
      <c r="B30" s="41" t="s">
        <v>164</v>
      </c>
      <c r="C30" s="42" t="s">
        <v>165</v>
      </c>
      <c r="D30" s="41" t="s">
        <v>166</v>
      </c>
      <c r="E30" s="41">
        <v>3473.25</v>
      </c>
      <c r="F30" s="41">
        <f>VLOOKUP(C30,'[1]9月'!$B:$Q,16,0)</f>
        <v>3245.4</v>
      </c>
      <c r="G30" s="44">
        <v>5664.75</v>
      </c>
      <c r="H30" s="41">
        <v>3245.4</v>
      </c>
      <c r="I30" s="44">
        <v>4180</v>
      </c>
      <c r="J30" s="44"/>
      <c r="K30" s="52">
        <f t="shared" si="1"/>
        <v>62.5185</v>
      </c>
      <c r="L30" s="53">
        <f t="shared" si="2"/>
        <v>519.264</v>
      </c>
      <c r="M30" s="44">
        <f t="shared" si="3"/>
        <v>453.18</v>
      </c>
      <c r="N30" s="41">
        <f t="shared" si="4"/>
        <v>22.7178</v>
      </c>
      <c r="O30" s="44">
        <f t="shared" si="5"/>
        <v>209</v>
      </c>
      <c r="P30" s="44">
        <f t="shared" si="6"/>
        <v>0</v>
      </c>
      <c r="Q30" s="44">
        <f t="shared" si="7"/>
        <v>1266.6803</v>
      </c>
      <c r="R30" s="41">
        <f t="shared" si="8"/>
        <v>0</v>
      </c>
      <c r="S30" s="41">
        <f t="shared" si="9"/>
        <v>259.63</v>
      </c>
      <c r="T30" s="44">
        <f t="shared" si="10"/>
        <v>113.3</v>
      </c>
      <c r="U30" s="41">
        <f t="shared" si="11"/>
        <v>9.74</v>
      </c>
      <c r="V30" s="44">
        <f t="shared" si="12"/>
        <v>209</v>
      </c>
      <c r="W30" s="44">
        <f t="shared" si="13"/>
        <v>0</v>
      </c>
      <c r="X30" s="41">
        <f t="shared" si="14"/>
        <v>591.67</v>
      </c>
      <c r="Y30" s="41">
        <f t="shared" si="15"/>
        <v>1858.3503</v>
      </c>
      <c r="Z30" s="41"/>
      <c r="AA30" s="12" t="s">
        <v>25</v>
      </c>
      <c r="AB30" s="11">
        <f t="shared" ref="AB30:AH30" si="42">K30+R30</f>
        <v>62.5185</v>
      </c>
      <c r="AC30" s="11">
        <f t="shared" si="42"/>
        <v>778.894</v>
      </c>
      <c r="AD30" s="11">
        <f t="shared" si="42"/>
        <v>566.48</v>
      </c>
      <c r="AE30" s="11">
        <f t="shared" si="42"/>
        <v>32.4578</v>
      </c>
      <c r="AF30" s="11">
        <f t="shared" si="42"/>
        <v>418</v>
      </c>
      <c r="AG30" s="11">
        <f t="shared" si="42"/>
        <v>0</v>
      </c>
      <c r="AH30" s="11">
        <f t="shared" si="42"/>
        <v>1858.3503</v>
      </c>
      <c r="AI30" s="12" t="s">
        <v>1137</v>
      </c>
    </row>
    <row r="31" s="9" customFormat="1" ht="16" customHeight="1" spans="1:35">
      <c r="A31" s="40">
        <f t="shared" si="0"/>
        <v>28</v>
      </c>
      <c r="B31" s="41" t="s">
        <v>167</v>
      </c>
      <c r="C31" s="42" t="s">
        <v>171</v>
      </c>
      <c r="D31" s="41" t="s">
        <v>172</v>
      </c>
      <c r="E31" s="41">
        <v>3473.25</v>
      </c>
      <c r="F31" s="41">
        <f>VLOOKUP(C31,'[1]9月'!$B:$Q,16,0)</f>
        <v>3245.4</v>
      </c>
      <c r="G31" s="44">
        <v>5664.75</v>
      </c>
      <c r="H31" s="41">
        <v>3245.4</v>
      </c>
      <c r="I31" s="44">
        <v>3180</v>
      </c>
      <c r="J31" s="44"/>
      <c r="K31" s="52">
        <f t="shared" si="1"/>
        <v>62.5185</v>
      </c>
      <c r="L31" s="53">
        <f t="shared" si="2"/>
        <v>519.264</v>
      </c>
      <c r="M31" s="44">
        <f t="shared" si="3"/>
        <v>453.18</v>
      </c>
      <c r="N31" s="41">
        <f t="shared" si="4"/>
        <v>22.7178</v>
      </c>
      <c r="O31" s="44">
        <f t="shared" si="5"/>
        <v>159</v>
      </c>
      <c r="P31" s="44">
        <f t="shared" si="6"/>
        <v>0</v>
      </c>
      <c r="Q31" s="44">
        <f t="shared" si="7"/>
        <v>1216.6803</v>
      </c>
      <c r="R31" s="41">
        <f t="shared" si="8"/>
        <v>0</v>
      </c>
      <c r="S31" s="41">
        <f t="shared" si="9"/>
        <v>259.63</v>
      </c>
      <c r="T31" s="44">
        <f t="shared" si="10"/>
        <v>113.3</v>
      </c>
      <c r="U31" s="41">
        <f t="shared" si="11"/>
        <v>9.74</v>
      </c>
      <c r="V31" s="44">
        <f t="shared" si="12"/>
        <v>159</v>
      </c>
      <c r="W31" s="44">
        <f t="shared" si="13"/>
        <v>0</v>
      </c>
      <c r="X31" s="41">
        <f t="shared" si="14"/>
        <v>541.67</v>
      </c>
      <c r="Y31" s="41">
        <f t="shared" si="15"/>
        <v>1758.3503</v>
      </c>
      <c r="Z31" s="41"/>
      <c r="AA31" s="12" t="s">
        <v>52</v>
      </c>
      <c r="AB31" s="11">
        <f t="shared" ref="AB31:AH31" si="43">K31+R31</f>
        <v>62.5185</v>
      </c>
      <c r="AC31" s="11">
        <f t="shared" si="43"/>
        <v>778.894</v>
      </c>
      <c r="AD31" s="11">
        <f t="shared" si="43"/>
        <v>566.48</v>
      </c>
      <c r="AE31" s="11">
        <f t="shared" si="43"/>
        <v>32.4578</v>
      </c>
      <c r="AF31" s="11">
        <f t="shared" si="43"/>
        <v>318</v>
      </c>
      <c r="AG31" s="11">
        <f t="shared" si="43"/>
        <v>0</v>
      </c>
      <c r="AH31" s="11">
        <f t="shared" si="43"/>
        <v>1758.3503</v>
      </c>
      <c r="AI31" s="12" t="s">
        <v>1134</v>
      </c>
    </row>
    <row r="32" s="9" customFormat="1" ht="16" customHeight="1" spans="1:35">
      <c r="A32" s="40">
        <f t="shared" si="0"/>
        <v>29</v>
      </c>
      <c r="B32" s="41" t="s">
        <v>173</v>
      </c>
      <c r="C32" s="42" t="s">
        <v>174</v>
      </c>
      <c r="D32" s="41" t="s">
        <v>175</v>
      </c>
      <c r="E32" s="41">
        <v>3473.25</v>
      </c>
      <c r="F32" s="41">
        <f>VLOOKUP(C32,'[1]9月'!$B:$Q,16,0)</f>
        <v>3245.4</v>
      </c>
      <c r="G32" s="44">
        <v>5664.75</v>
      </c>
      <c r="H32" s="41">
        <v>3245.4</v>
      </c>
      <c r="I32" s="44">
        <v>3180</v>
      </c>
      <c r="J32" s="44"/>
      <c r="K32" s="52">
        <f t="shared" si="1"/>
        <v>62.5185</v>
      </c>
      <c r="L32" s="53">
        <f t="shared" si="2"/>
        <v>519.264</v>
      </c>
      <c r="M32" s="44">
        <f t="shared" si="3"/>
        <v>453.18</v>
      </c>
      <c r="N32" s="41">
        <f t="shared" si="4"/>
        <v>22.7178</v>
      </c>
      <c r="O32" s="44">
        <f t="shared" si="5"/>
        <v>159</v>
      </c>
      <c r="P32" s="44">
        <f t="shared" si="6"/>
        <v>0</v>
      </c>
      <c r="Q32" s="44">
        <f t="shared" si="7"/>
        <v>1216.6803</v>
      </c>
      <c r="R32" s="41">
        <f t="shared" si="8"/>
        <v>0</v>
      </c>
      <c r="S32" s="41">
        <f t="shared" si="9"/>
        <v>259.63</v>
      </c>
      <c r="T32" s="44">
        <f t="shared" si="10"/>
        <v>113.3</v>
      </c>
      <c r="U32" s="41">
        <f t="shared" si="11"/>
        <v>9.74</v>
      </c>
      <c r="V32" s="44">
        <f t="shared" si="12"/>
        <v>159</v>
      </c>
      <c r="W32" s="44">
        <f t="shared" si="13"/>
        <v>0</v>
      </c>
      <c r="X32" s="41">
        <f t="shared" si="14"/>
        <v>541.67</v>
      </c>
      <c r="Y32" s="41">
        <f t="shared" si="15"/>
        <v>1758.3503</v>
      </c>
      <c r="Z32" s="41"/>
      <c r="AA32" s="12" t="s">
        <v>25</v>
      </c>
      <c r="AB32" s="11">
        <f t="shared" ref="AB32:AH32" si="44">K32+R32</f>
        <v>62.5185</v>
      </c>
      <c r="AC32" s="11">
        <f t="shared" si="44"/>
        <v>778.894</v>
      </c>
      <c r="AD32" s="11">
        <f t="shared" si="44"/>
        <v>566.48</v>
      </c>
      <c r="AE32" s="11">
        <f t="shared" si="44"/>
        <v>32.4578</v>
      </c>
      <c r="AF32" s="11">
        <f t="shared" si="44"/>
        <v>318</v>
      </c>
      <c r="AG32" s="11">
        <f t="shared" si="44"/>
        <v>0</v>
      </c>
      <c r="AH32" s="11">
        <f t="shared" si="44"/>
        <v>1758.3503</v>
      </c>
      <c r="AI32" s="12" t="s">
        <v>1137</v>
      </c>
    </row>
    <row r="33" s="9" customFormat="1" ht="16" customHeight="1" spans="1:35">
      <c r="A33" s="40">
        <f t="shared" si="0"/>
        <v>30</v>
      </c>
      <c r="B33" s="41" t="s">
        <v>173</v>
      </c>
      <c r="C33" s="46" t="s">
        <v>176</v>
      </c>
      <c r="D33" s="342" t="s">
        <v>177</v>
      </c>
      <c r="E33" s="41">
        <v>3473.25</v>
      </c>
      <c r="F33" s="41">
        <f>VLOOKUP(C33,'[1]9月'!$B:$Q,16,0)</f>
        <v>3245.4</v>
      </c>
      <c r="G33" s="44">
        <v>5664.75</v>
      </c>
      <c r="H33" s="41">
        <v>3245.4</v>
      </c>
      <c r="I33" s="44">
        <v>3180</v>
      </c>
      <c r="J33" s="44"/>
      <c r="K33" s="52">
        <f t="shared" si="1"/>
        <v>62.5185</v>
      </c>
      <c r="L33" s="53">
        <f t="shared" si="2"/>
        <v>519.264</v>
      </c>
      <c r="M33" s="44">
        <f t="shared" si="3"/>
        <v>453.18</v>
      </c>
      <c r="N33" s="41">
        <f t="shared" si="4"/>
        <v>22.7178</v>
      </c>
      <c r="O33" s="44">
        <f t="shared" si="5"/>
        <v>159</v>
      </c>
      <c r="P33" s="44">
        <f t="shared" si="6"/>
        <v>0</v>
      </c>
      <c r="Q33" s="44">
        <f t="shared" si="7"/>
        <v>1216.6803</v>
      </c>
      <c r="R33" s="41">
        <f t="shared" si="8"/>
        <v>0</v>
      </c>
      <c r="S33" s="41">
        <f t="shared" si="9"/>
        <v>259.63</v>
      </c>
      <c r="T33" s="44">
        <f t="shared" si="10"/>
        <v>113.3</v>
      </c>
      <c r="U33" s="41">
        <f t="shared" si="11"/>
        <v>9.74</v>
      </c>
      <c r="V33" s="44">
        <f t="shared" si="12"/>
        <v>159</v>
      </c>
      <c r="W33" s="44">
        <f t="shared" si="13"/>
        <v>0</v>
      </c>
      <c r="X33" s="41">
        <f t="shared" si="14"/>
        <v>541.67</v>
      </c>
      <c r="Y33" s="41">
        <f t="shared" si="15"/>
        <v>1758.3503</v>
      </c>
      <c r="Z33" s="41"/>
      <c r="AA33" s="12" t="s">
        <v>25</v>
      </c>
      <c r="AB33" s="11">
        <f t="shared" ref="AB33:AH33" si="45">K33+R33</f>
        <v>62.5185</v>
      </c>
      <c r="AC33" s="11">
        <f t="shared" si="45"/>
        <v>778.894</v>
      </c>
      <c r="AD33" s="11">
        <f t="shared" si="45"/>
        <v>566.48</v>
      </c>
      <c r="AE33" s="11">
        <f t="shared" si="45"/>
        <v>32.4578</v>
      </c>
      <c r="AF33" s="11">
        <f t="shared" si="45"/>
        <v>318</v>
      </c>
      <c r="AG33" s="11">
        <f t="shared" si="45"/>
        <v>0</v>
      </c>
      <c r="AH33" s="11">
        <f t="shared" si="45"/>
        <v>1758.3503</v>
      </c>
      <c r="AI33" s="12" t="s">
        <v>1137</v>
      </c>
    </row>
    <row r="34" s="9" customFormat="1" ht="16" customHeight="1" spans="1:35">
      <c r="A34" s="40">
        <f t="shared" si="0"/>
        <v>31</v>
      </c>
      <c r="B34" s="41" t="s">
        <v>173</v>
      </c>
      <c r="C34" s="46" t="s">
        <v>178</v>
      </c>
      <c r="D34" s="342" t="s">
        <v>179</v>
      </c>
      <c r="E34" s="41">
        <v>3473.25</v>
      </c>
      <c r="F34" s="41">
        <f>VLOOKUP(C34,'[1]9月'!$B:$Q,16,0)</f>
        <v>3245.4</v>
      </c>
      <c r="G34" s="44">
        <v>5664.75</v>
      </c>
      <c r="H34" s="41">
        <v>3245.4</v>
      </c>
      <c r="I34" s="44">
        <v>3180</v>
      </c>
      <c r="J34" s="44"/>
      <c r="K34" s="52">
        <f t="shared" si="1"/>
        <v>62.5185</v>
      </c>
      <c r="L34" s="53">
        <f t="shared" si="2"/>
        <v>519.264</v>
      </c>
      <c r="M34" s="44">
        <f t="shared" si="3"/>
        <v>453.18</v>
      </c>
      <c r="N34" s="41">
        <f t="shared" si="4"/>
        <v>22.7178</v>
      </c>
      <c r="O34" s="44">
        <f t="shared" si="5"/>
        <v>159</v>
      </c>
      <c r="P34" s="44">
        <f t="shared" si="6"/>
        <v>0</v>
      </c>
      <c r="Q34" s="44">
        <f t="shared" si="7"/>
        <v>1216.6803</v>
      </c>
      <c r="R34" s="41">
        <f t="shared" si="8"/>
        <v>0</v>
      </c>
      <c r="S34" s="41">
        <f t="shared" si="9"/>
        <v>259.63</v>
      </c>
      <c r="T34" s="44">
        <f t="shared" si="10"/>
        <v>113.3</v>
      </c>
      <c r="U34" s="41">
        <f t="shared" si="11"/>
        <v>9.74</v>
      </c>
      <c r="V34" s="44">
        <f t="shared" si="12"/>
        <v>159</v>
      </c>
      <c r="W34" s="44">
        <f t="shared" si="13"/>
        <v>0</v>
      </c>
      <c r="X34" s="41">
        <f t="shared" si="14"/>
        <v>541.67</v>
      </c>
      <c r="Y34" s="41">
        <f t="shared" si="15"/>
        <v>1758.3503</v>
      </c>
      <c r="Z34" s="41"/>
      <c r="AA34" s="12" t="s">
        <v>25</v>
      </c>
      <c r="AB34" s="11">
        <f t="shared" ref="AB34:AH34" si="46">K34+R34</f>
        <v>62.5185</v>
      </c>
      <c r="AC34" s="11">
        <f t="shared" si="46"/>
        <v>778.894</v>
      </c>
      <c r="AD34" s="11">
        <f t="shared" si="46"/>
        <v>566.48</v>
      </c>
      <c r="AE34" s="11">
        <f t="shared" si="46"/>
        <v>32.4578</v>
      </c>
      <c r="AF34" s="11">
        <f t="shared" si="46"/>
        <v>318</v>
      </c>
      <c r="AG34" s="11">
        <f t="shared" si="46"/>
        <v>0</v>
      </c>
      <c r="AH34" s="11">
        <f t="shared" si="46"/>
        <v>1758.3503</v>
      </c>
      <c r="AI34" s="12" t="s">
        <v>1137</v>
      </c>
    </row>
    <row r="35" s="9" customFormat="1" ht="16" customHeight="1" spans="1:35">
      <c r="A35" s="40">
        <f t="shared" si="0"/>
        <v>32</v>
      </c>
      <c r="B35" s="41" t="s">
        <v>173</v>
      </c>
      <c r="C35" s="46" t="s">
        <v>180</v>
      </c>
      <c r="D35" s="342" t="s">
        <v>181</v>
      </c>
      <c r="E35" s="41">
        <v>3473.25</v>
      </c>
      <c r="F35" s="41">
        <f>VLOOKUP(C35,'[1]9月'!$B:$Q,16,0)</f>
        <v>3245.4</v>
      </c>
      <c r="G35" s="44">
        <v>5664.75</v>
      </c>
      <c r="H35" s="41">
        <v>3245.4</v>
      </c>
      <c r="I35" s="44">
        <v>3180</v>
      </c>
      <c r="J35" s="44"/>
      <c r="K35" s="52">
        <f t="shared" si="1"/>
        <v>62.5185</v>
      </c>
      <c r="L35" s="53">
        <f t="shared" si="2"/>
        <v>519.264</v>
      </c>
      <c r="M35" s="44">
        <f t="shared" si="3"/>
        <v>453.18</v>
      </c>
      <c r="N35" s="41">
        <f t="shared" si="4"/>
        <v>22.7178</v>
      </c>
      <c r="O35" s="44">
        <f t="shared" si="5"/>
        <v>159</v>
      </c>
      <c r="P35" s="44">
        <f t="shared" si="6"/>
        <v>0</v>
      </c>
      <c r="Q35" s="44">
        <f t="shared" si="7"/>
        <v>1216.6803</v>
      </c>
      <c r="R35" s="41">
        <f t="shared" si="8"/>
        <v>0</v>
      </c>
      <c r="S35" s="41">
        <f t="shared" si="9"/>
        <v>259.63</v>
      </c>
      <c r="T35" s="44">
        <f t="shared" si="10"/>
        <v>113.3</v>
      </c>
      <c r="U35" s="41">
        <f t="shared" si="11"/>
        <v>9.74</v>
      </c>
      <c r="V35" s="44">
        <f t="shared" si="12"/>
        <v>159</v>
      </c>
      <c r="W35" s="44">
        <f t="shared" si="13"/>
        <v>0</v>
      </c>
      <c r="X35" s="41">
        <f t="shared" si="14"/>
        <v>541.67</v>
      </c>
      <c r="Y35" s="41">
        <f t="shared" si="15"/>
        <v>1758.3503</v>
      </c>
      <c r="Z35" s="41"/>
      <c r="AA35" s="12" t="s">
        <v>25</v>
      </c>
      <c r="AB35" s="11">
        <f t="shared" ref="AB35:AH35" si="47">K35+R35</f>
        <v>62.5185</v>
      </c>
      <c r="AC35" s="11">
        <f t="shared" si="47"/>
        <v>778.894</v>
      </c>
      <c r="AD35" s="11">
        <f t="shared" si="47"/>
        <v>566.48</v>
      </c>
      <c r="AE35" s="11">
        <f t="shared" si="47"/>
        <v>32.4578</v>
      </c>
      <c r="AF35" s="11">
        <f t="shared" si="47"/>
        <v>318</v>
      </c>
      <c r="AG35" s="11">
        <f t="shared" si="47"/>
        <v>0</v>
      </c>
      <c r="AH35" s="11">
        <f t="shared" si="47"/>
        <v>1758.3503</v>
      </c>
      <c r="AI35" s="12" t="s">
        <v>1137</v>
      </c>
    </row>
    <row r="36" s="9" customFormat="1" ht="16" customHeight="1" spans="1:35">
      <c r="A36" s="40">
        <f t="shared" si="0"/>
        <v>33</v>
      </c>
      <c r="B36" s="41" t="s">
        <v>173</v>
      </c>
      <c r="C36" s="46" t="s">
        <v>182</v>
      </c>
      <c r="D36" s="342" t="s">
        <v>183</v>
      </c>
      <c r="E36" s="41">
        <v>3473.25</v>
      </c>
      <c r="F36" s="41">
        <f>VLOOKUP(C36,'[1]9月'!$B:$Q,16,0)</f>
        <v>3245.4</v>
      </c>
      <c r="G36" s="44">
        <v>5664.75</v>
      </c>
      <c r="H36" s="41">
        <v>3245.4</v>
      </c>
      <c r="I36" s="44">
        <v>3180</v>
      </c>
      <c r="J36" s="44"/>
      <c r="K36" s="52">
        <f t="shared" si="1"/>
        <v>62.5185</v>
      </c>
      <c r="L36" s="53">
        <f t="shared" si="2"/>
        <v>519.264</v>
      </c>
      <c r="M36" s="44">
        <f t="shared" si="3"/>
        <v>453.18</v>
      </c>
      <c r="N36" s="41">
        <f t="shared" si="4"/>
        <v>22.7178</v>
      </c>
      <c r="O36" s="44">
        <f t="shared" si="5"/>
        <v>159</v>
      </c>
      <c r="P36" s="44">
        <f t="shared" si="6"/>
        <v>0</v>
      </c>
      <c r="Q36" s="44">
        <f t="shared" si="7"/>
        <v>1216.6803</v>
      </c>
      <c r="R36" s="41">
        <f t="shared" si="8"/>
        <v>0</v>
      </c>
      <c r="S36" s="41">
        <f t="shared" si="9"/>
        <v>259.63</v>
      </c>
      <c r="T36" s="44">
        <f t="shared" si="10"/>
        <v>113.3</v>
      </c>
      <c r="U36" s="41">
        <f t="shared" si="11"/>
        <v>9.74</v>
      </c>
      <c r="V36" s="44">
        <f t="shared" si="12"/>
        <v>159</v>
      </c>
      <c r="W36" s="44">
        <f t="shared" si="13"/>
        <v>0</v>
      </c>
      <c r="X36" s="41">
        <f t="shared" si="14"/>
        <v>541.67</v>
      </c>
      <c r="Y36" s="41">
        <f t="shared" si="15"/>
        <v>1758.3503</v>
      </c>
      <c r="Z36" s="41"/>
      <c r="AA36" s="12" t="s">
        <v>25</v>
      </c>
      <c r="AB36" s="11">
        <f t="shared" ref="AB36:AH36" si="48">K36+R36</f>
        <v>62.5185</v>
      </c>
      <c r="AC36" s="11">
        <f t="shared" si="48"/>
        <v>778.894</v>
      </c>
      <c r="AD36" s="11">
        <f t="shared" si="48"/>
        <v>566.48</v>
      </c>
      <c r="AE36" s="11">
        <f t="shared" si="48"/>
        <v>32.4578</v>
      </c>
      <c r="AF36" s="11">
        <f t="shared" si="48"/>
        <v>318</v>
      </c>
      <c r="AG36" s="11">
        <f t="shared" si="48"/>
        <v>0</v>
      </c>
      <c r="AH36" s="11">
        <f t="shared" si="48"/>
        <v>1758.3503</v>
      </c>
      <c r="AI36" s="12" t="s">
        <v>1137</v>
      </c>
    </row>
    <row r="37" s="9" customFormat="1" ht="16" customHeight="1" spans="1:35">
      <c r="A37" s="40">
        <f t="shared" si="0"/>
        <v>34</v>
      </c>
      <c r="B37" s="41" t="s">
        <v>184</v>
      </c>
      <c r="C37" s="42" t="s">
        <v>185</v>
      </c>
      <c r="D37" s="41" t="s">
        <v>186</v>
      </c>
      <c r="E37" s="41">
        <v>3473.25</v>
      </c>
      <c r="F37" s="41">
        <f>VLOOKUP(C37,'[1]9月'!$B:$Q,16,0)</f>
        <v>3245.4</v>
      </c>
      <c r="G37" s="44">
        <v>5664.75</v>
      </c>
      <c r="H37" s="41">
        <v>3245.4</v>
      </c>
      <c r="I37" s="44">
        <v>0</v>
      </c>
      <c r="J37" s="44"/>
      <c r="K37" s="52">
        <f t="shared" si="1"/>
        <v>62.5185</v>
      </c>
      <c r="L37" s="53">
        <f t="shared" si="2"/>
        <v>519.264</v>
      </c>
      <c r="M37" s="44">
        <f t="shared" si="3"/>
        <v>453.18</v>
      </c>
      <c r="N37" s="41">
        <f t="shared" si="4"/>
        <v>22.7178</v>
      </c>
      <c r="O37" s="44">
        <f t="shared" si="5"/>
        <v>0</v>
      </c>
      <c r="P37" s="44">
        <f t="shared" si="6"/>
        <v>0</v>
      </c>
      <c r="Q37" s="44">
        <f t="shared" si="7"/>
        <v>1057.6803</v>
      </c>
      <c r="R37" s="41">
        <f t="shared" si="8"/>
        <v>0</v>
      </c>
      <c r="S37" s="41">
        <f t="shared" si="9"/>
        <v>259.63</v>
      </c>
      <c r="T37" s="44">
        <f t="shared" si="10"/>
        <v>113.3</v>
      </c>
      <c r="U37" s="41">
        <f t="shared" si="11"/>
        <v>9.74</v>
      </c>
      <c r="V37" s="44">
        <f t="shared" si="12"/>
        <v>0</v>
      </c>
      <c r="W37" s="44">
        <f t="shared" si="13"/>
        <v>0</v>
      </c>
      <c r="X37" s="41">
        <f t="shared" si="14"/>
        <v>382.67</v>
      </c>
      <c r="Y37" s="41">
        <f t="shared" si="15"/>
        <v>1440.3503</v>
      </c>
      <c r="Z37" s="41"/>
      <c r="AA37" s="12" t="s">
        <v>47</v>
      </c>
      <c r="AB37" s="11">
        <f t="shared" ref="AB37:AH37" si="49">K37+R37</f>
        <v>62.5185</v>
      </c>
      <c r="AC37" s="11">
        <f t="shared" si="49"/>
        <v>778.894</v>
      </c>
      <c r="AD37" s="11">
        <f t="shared" si="49"/>
        <v>566.48</v>
      </c>
      <c r="AE37" s="11">
        <f t="shared" si="49"/>
        <v>32.4578</v>
      </c>
      <c r="AF37" s="11">
        <f t="shared" si="49"/>
        <v>0</v>
      </c>
      <c r="AG37" s="11">
        <f t="shared" si="49"/>
        <v>0</v>
      </c>
      <c r="AH37" s="11">
        <f t="shared" si="49"/>
        <v>1440.3503</v>
      </c>
      <c r="AI37" s="12" t="s">
        <v>1134</v>
      </c>
    </row>
    <row r="38" s="9" customFormat="1" ht="16" customHeight="1" spans="1:35">
      <c r="A38" s="40">
        <f t="shared" si="0"/>
        <v>35</v>
      </c>
      <c r="B38" s="41" t="s">
        <v>184</v>
      </c>
      <c r="C38" s="42" t="s">
        <v>187</v>
      </c>
      <c r="D38" s="41" t="s">
        <v>188</v>
      </c>
      <c r="E38" s="41">
        <v>3473.25</v>
      </c>
      <c r="F38" s="41">
        <f>VLOOKUP(C38,'[1]9月'!$B:$Q,16,0)</f>
        <v>3245.4</v>
      </c>
      <c r="G38" s="44">
        <v>5664.75</v>
      </c>
      <c r="H38" s="41">
        <v>3245.4</v>
      </c>
      <c r="I38" s="44">
        <v>3180</v>
      </c>
      <c r="J38" s="44"/>
      <c r="K38" s="52">
        <f t="shared" si="1"/>
        <v>62.5185</v>
      </c>
      <c r="L38" s="53">
        <f t="shared" si="2"/>
        <v>519.264</v>
      </c>
      <c r="M38" s="44">
        <f t="shared" si="3"/>
        <v>453.18</v>
      </c>
      <c r="N38" s="41">
        <f t="shared" si="4"/>
        <v>22.7178</v>
      </c>
      <c r="O38" s="44">
        <f t="shared" si="5"/>
        <v>159</v>
      </c>
      <c r="P38" s="44">
        <f t="shared" si="6"/>
        <v>0</v>
      </c>
      <c r="Q38" s="44">
        <f t="shared" si="7"/>
        <v>1216.6803</v>
      </c>
      <c r="R38" s="41">
        <f t="shared" si="8"/>
        <v>0</v>
      </c>
      <c r="S38" s="41">
        <f t="shared" si="9"/>
        <v>259.63</v>
      </c>
      <c r="T38" s="44">
        <f t="shared" si="10"/>
        <v>113.3</v>
      </c>
      <c r="U38" s="41">
        <f t="shared" si="11"/>
        <v>9.74</v>
      </c>
      <c r="V38" s="44">
        <f t="shared" si="12"/>
        <v>159</v>
      </c>
      <c r="W38" s="44">
        <f t="shared" si="13"/>
        <v>0</v>
      </c>
      <c r="X38" s="41">
        <f t="shared" si="14"/>
        <v>541.67</v>
      </c>
      <c r="Y38" s="41">
        <f t="shared" si="15"/>
        <v>1758.3503</v>
      </c>
      <c r="Z38" s="41"/>
      <c r="AA38" s="12" t="s">
        <v>47</v>
      </c>
      <c r="AB38" s="11">
        <f t="shared" ref="AB38:AH38" si="50">K38+R38</f>
        <v>62.5185</v>
      </c>
      <c r="AC38" s="11">
        <f t="shared" si="50"/>
        <v>778.894</v>
      </c>
      <c r="AD38" s="11">
        <f t="shared" si="50"/>
        <v>566.48</v>
      </c>
      <c r="AE38" s="11">
        <f t="shared" si="50"/>
        <v>32.4578</v>
      </c>
      <c r="AF38" s="11">
        <f t="shared" si="50"/>
        <v>318</v>
      </c>
      <c r="AG38" s="11">
        <f t="shared" si="50"/>
        <v>0</v>
      </c>
      <c r="AH38" s="11">
        <f t="shared" si="50"/>
        <v>1758.3503</v>
      </c>
      <c r="AI38" s="12" t="s">
        <v>1134</v>
      </c>
    </row>
    <row r="39" s="9" customFormat="1" ht="16" customHeight="1" spans="1:35">
      <c r="A39" s="40">
        <f t="shared" si="0"/>
        <v>36</v>
      </c>
      <c r="B39" s="41" t="s">
        <v>184</v>
      </c>
      <c r="C39" s="42" t="s">
        <v>189</v>
      </c>
      <c r="D39" s="41" t="s">
        <v>190</v>
      </c>
      <c r="E39" s="41">
        <v>3473.25</v>
      </c>
      <c r="F39" s="41">
        <f>VLOOKUP(C39,'[1]9月'!$B:$Q,16,0)</f>
        <v>3245.4</v>
      </c>
      <c r="G39" s="44">
        <v>5664.75</v>
      </c>
      <c r="H39" s="41">
        <v>3245.4</v>
      </c>
      <c r="I39" s="44">
        <v>4180</v>
      </c>
      <c r="J39" s="44"/>
      <c r="K39" s="52">
        <f t="shared" si="1"/>
        <v>62.5185</v>
      </c>
      <c r="L39" s="53">
        <f t="shared" si="2"/>
        <v>519.264</v>
      </c>
      <c r="M39" s="44">
        <f t="shared" si="3"/>
        <v>453.18</v>
      </c>
      <c r="N39" s="41">
        <f t="shared" si="4"/>
        <v>22.7178</v>
      </c>
      <c r="O39" s="44">
        <f t="shared" si="5"/>
        <v>209</v>
      </c>
      <c r="P39" s="44">
        <f t="shared" si="6"/>
        <v>0</v>
      </c>
      <c r="Q39" s="44">
        <f t="shared" si="7"/>
        <v>1266.6803</v>
      </c>
      <c r="R39" s="41">
        <f t="shared" si="8"/>
        <v>0</v>
      </c>
      <c r="S39" s="41">
        <f t="shared" si="9"/>
        <v>259.63</v>
      </c>
      <c r="T39" s="44">
        <f t="shared" si="10"/>
        <v>113.3</v>
      </c>
      <c r="U39" s="41">
        <f t="shared" si="11"/>
        <v>9.74</v>
      </c>
      <c r="V39" s="44">
        <f t="shared" si="12"/>
        <v>209</v>
      </c>
      <c r="W39" s="44">
        <f t="shared" si="13"/>
        <v>0</v>
      </c>
      <c r="X39" s="41">
        <f t="shared" si="14"/>
        <v>591.67</v>
      </c>
      <c r="Y39" s="41">
        <f t="shared" si="15"/>
        <v>1858.3503</v>
      </c>
      <c r="Z39" s="41"/>
      <c r="AA39" s="12" t="s">
        <v>47</v>
      </c>
      <c r="AB39" s="11">
        <f t="shared" ref="AB39:AH39" si="51">K39+R39</f>
        <v>62.5185</v>
      </c>
      <c r="AC39" s="11">
        <f t="shared" si="51"/>
        <v>778.894</v>
      </c>
      <c r="AD39" s="11">
        <f t="shared" si="51"/>
        <v>566.48</v>
      </c>
      <c r="AE39" s="11">
        <f t="shared" si="51"/>
        <v>32.4578</v>
      </c>
      <c r="AF39" s="11">
        <f t="shared" si="51"/>
        <v>418</v>
      </c>
      <c r="AG39" s="11">
        <f t="shared" si="51"/>
        <v>0</v>
      </c>
      <c r="AH39" s="11">
        <f t="shared" si="51"/>
        <v>1858.3503</v>
      </c>
      <c r="AI39" s="12" t="s">
        <v>1134</v>
      </c>
    </row>
    <row r="40" s="9" customFormat="1" ht="16" customHeight="1" spans="1:35">
      <c r="A40" s="40">
        <f t="shared" ref="A40:A65" si="52">ROW()-3</f>
        <v>37</v>
      </c>
      <c r="B40" s="41" t="s">
        <v>184</v>
      </c>
      <c r="C40" s="42" t="s">
        <v>193</v>
      </c>
      <c r="D40" s="41" t="s">
        <v>194</v>
      </c>
      <c r="E40" s="41">
        <v>3473.25</v>
      </c>
      <c r="F40" s="41">
        <f>VLOOKUP(C40,'[1]9月'!$B:$Q,16,0)</f>
        <v>3245.4</v>
      </c>
      <c r="G40" s="44">
        <v>5664.75</v>
      </c>
      <c r="H40" s="41">
        <v>3245.4</v>
      </c>
      <c r="I40" s="44">
        <v>3180</v>
      </c>
      <c r="J40" s="44"/>
      <c r="K40" s="52">
        <f t="shared" ref="K40:K65" si="53">E40*0.018</f>
        <v>62.5185</v>
      </c>
      <c r="L40" s="53">
        <f t="shared" ref="L40:L65" si="54">F40*0.16</f>
        <v>519.264</v>
      </c>
      <c r="M40" s="44">
        <f t="shared" ref="M40:M65" si="55">ROUND(G40*0.08,2)</f>
        <v>453.18</v>
      </c>
      <c r="N40" s="41">
        <f t="shared" ref="N40:N65" si="56">H40*0.007</f>
        <v>22.7178</v>
      </c>
      <c r="O40" s="44">
        <f t="shared" ref="O40:O65" si="57">I40*5%</f>
        <v>159</v>
      </c>
      <c r="P40" s="44">
        <f t="shared" ref="P40:P65" si="58">J40*50%</f>
        <v>0</v>
      </c>
      <c r="Q40" s="44">
        <f t="shared" ref="Q40:Q65" si="59">SUM(K40:P40)</f>
        <v>1216.6803</v>
      </c>
      <c r="R40" s="41">
        <f t="shared" ref="R40:R65" si="60">E40*0</f>
        <v>0</v>
      </c>
      <c r="S40" s="41">
        <f t="shared" ref="S40:S65" si="61">ROUND(F40*0.08,2)</f>
        <v>259.63</v>
      </c>
      <c r="T40" s="44">
        <f t="shared" ref="T40:T65" si="62">ROUND(G40*0.02,2)</f>
        <v>113.3</v>
      </c>
      <c r="U40" s="41">
        <f t="shared" ref="U40:U65" si="63">ROUND(H40*0.003,2)</f>
        <v>9.74</v>
      </c>
      <c r="V40" s="44">
        <f t="shared" ref="V40:V65" si="64">I40*5%</f>
        <v>159</v>
      </c>
      <c r="W40" s="44">
        <f t="shared" ref="W40:W65" si="65">J40*50%</f>
        <v>0</v>
      </c>
      <c r="X40" s="41">
        <f t="shared" ref="X40:X65" si="66">SUM(R40:W40)</f>
        <v>541.67</v>
      </c>
      <c r="Y40" s="41">
        <f t="shared" ref="Y40:Y65" si="67">Q40+X40</f>
        <v>1758.3503</v>
      </c>
      <c r="Z40" s="41"/>
      <c r="AA40" s="12" t="s">
        <v>47</v>
      </c>
      <c r="AB40" s="11">
        <f t="shared" ref="AB40:AH40" si="68">K40+R40</f>
        <v>62.5185</v>
      </c>
      <c r="AC40" s="11">
        <f t="shared" si="68"/>
        <v>778.894</v>
      </c>
      <c r="AD40" s="11">
        <f t="shared" si="68"/>
        <v>566.48</v>
      </c>
      <c r="AE40" s="11">
        <f t="shared" si="68"/>
        <v>32.4578</v>
      </c>
      <c r="AF40" s="11">
        <f t="shared" si="68"/>
        <v>318</v>
      </c>
      <c r="AG40" s="11">
        <f t="shared" si="68"/>
        <v>0</v>
      </c>
      <c r="AH40" s="11">
        <f t="shared" si="68"/>
        <v>1758.3503</v>
      </c>
      <c r="AI40" s="12" t="s">
        <v>1134</v>
      </c>
    </row>
    <row r="41" s="9" customFormat="1" ht="16" customHeight="1" spans="1:35">
      <c r="A41" s="40">
        <f t="shared" si="52"/>
        <v>38</v>
      </c>
      <c r="B41" s="41" t="s">
        <v>184</v>
      </c>
      <c r="C41" s="46" t="s">
        <v>195</v>
      </c>
      <c r="D41" s="45" t="s">
        <v>196</v>
      </c>
      <c r="E41" s="41">
        <v>3473.25</v>
      </c>
      <c r="F41" s="41">
        <f>VLOOKUP(C41,'[1]9月'!$B:$Q,16,0)</f>
        <v>3245.4</v>
      </c>
      <c r="G41" s="44">
        <v>5664.75</v>
      </c>
      <c r="H41" s="41">
        <v>3245.4</v>
      </c>
      <c r="I41" s="44">
        <v>3180</v>
      </c>
      <c r="J41" s="44"/>
      <c r="K41" s="52">
        <f t="shared" si="53"/>
        <v>62.5185</v>
      </c>
      <c r="L41" s="53">
        <f t="shared" si="54"/>
        <v>519.264</v>
      </c>
      <c r="M41" s="44">
        <f t="shared" si="55"/>
        <v>453.18</v>
      </c>
      <c r="N41" s="41">
        <f t="shared" si="56"/>
        <v>22.7178</v>
      </c>
      <c r="O41" s="44">
        <f t="shared" si="57"/>
        <v>159</v>
      </c>
      <c r="P41" s="44">
        <f t="shared" si="58"/>
        <v>0</v>
      </c>
      <c r="Q41" s="44">
        <f t="shared" si="59"/>
        <v>1216.6803</v>
      </c>
      <c r="R41" s="41">
        <f t="shared" si="60"/>
        <v>0</v>
      </c>
      <c r="S41" s="41">
        <f t="shared" si="61"/>
        <v>259.63</v>
      </c>
      <c r="T41" s="44">
        <f t="shared" si="62"/>
        <v>113.3</v>
      </c>
      <c r="U41" s="41">
        <f t="shared" si="63"/>
        <v>9.74</v>
      </c>
      <c r="V41" s="44">
        <f t="shared" si="64"/>
        <v>159</v>
      </c>
      <c r="W41" s="44">
        <f t="shared" si="65"/>
        <v>0</v>
      </c>
      <c r="X41" s="41">
        <f t="shared" si="66"/>
        <v>541.67</v>
      </c>
      <c r="Y41" s="41">
        <f t="shared" si="67"/>
        <v>1758.3503</v>
      </c>
      <c r="Z41" s="41"/>
      <c r="AA41" s="12" t="s">
        <v>47</v>
      </c>
      <c r="AB41" s="11">
        <f t="shared" ref="AB41:AH41" si="69">K41+R41</f>
        <v>62.5185</v>
      </c>
      <c r="AC41" s="11">
        <f t="shared" si="69"/>
        <v>778.894</v>
      </c>
      <c r="AD41" s="11">
        <f t="shared" si="69"/>
        <v>566.48</v>
      </c>
      <c r="AE41" s="11">
        <f t="shared" si="69"/>
        <v>32.4578</v>
      </c>
      <c r="AF41" s="11">
        <f t="shared" si="69"/>
        <v>318</v>
      </c>
      <c r="AG41" s="11">
        <f t="shared" si="69"/>
        <v>0</v>
      </c>
      <c r="AH41" s="11">
        <f t="shared" si="69"/>
        <v>1758.3503</v>
      </c>
      <c r="AI41" s="12" t="s">
        <v>1134</v>
      </c>
    </row>
    <row r="42" s="9" customFormat="1" ht="16" customHeight="1" spans="1:35">
      <c r="A42" s="40">
        <f t="shared" si="52"/>
        <v>39</v>
      </c>
      <c r="B42" s="41" t="s">
        <v>1332</v>
      </c>
      <c r="C42" s="42" t="s">
        <v>197</v>
      </c>
      <c r="D42" s="41" t="s">
        <v>198</v>
      </c>
      <c r="E42" s="41">
        <v>3473.25</v>
      </c>
      <c r="F42" s="41">
        <f>VLOOKUP(C42,'[1]9月'!$B:$Q,16,0)</f>
        <v>3245.4</v>
      </c>
      <c r="G42" s="44">
        <v>5664.75</v>
      </c>
      <c r="H42" s="41">
        <v>3245.4</v>
      </c>
      <c r="I42" s="44">
        <v>3180</v>
      </c>
      <c r="J42" s="44"/>
      <c r="K42" s="52">
        <f t="shared" si="53"/>
        <v>62.5185</v>
      </c>
      <c r="L42" s="53">
        <f t="shared" si="54"/>
        <v>519.264</v>
      </c>
      <c r="M42" s="44">
        <f t="shared" si="55"/>
        <v>453.18</v>
      </c>
      <c r="N42" s="41">
        <f t="shared" si="56"/>
        <v>22.7178</v>
      </c>
      <c r="O42" s="44">
        <f t="shared" si="57"/>
        <v>159</v>
      </c>
      <c r="P42" s="44">
        <f t="shared" si="58"/>
        <v>0</v>
      </c>
      <c r="Q42" s="44">
        <f t="shared" si="59"/>
        <v>1216.6803</v>
      </c>
      <c r="R42" s="41">
        <f t="shared" si="60"/>
        <v>0</v>
      </c>
      <c r="S42" s="41">
        <f t="shared" si="61"/>
        <v>259.63</v>
      </c>
      <c r="T42" s="44">
        <f t="shared" si="62"/>
        <v>113.3</v>
      </c>
      <c r="U42" s="41">
        <f t="shared" si="63"/>
        <v>9.74</v>
      </c>
      <c r="V42" s="44">
        <f t="shared" si="64"/>
        <v>159</v>
      </c>
      <c r="W42" s="44">
        <f t="shared" si="65"/>
        <v>0</v>
      </c>
      <c r="X42" s="41">
        <f t="shared" si="66"/>
        <v>541.67</v>
      </c>
      <c r="Y42" s="41">
        <f t="shared" si="67"/>
        <v>1758.3503</v>
      </c>
      <c r="Z42" s="41"/>
      <c r="AA42" s="12" t="s">
        <v>26</v>
      </c>
      <c r="AB42" s="11">
        <f t="shared" ref="AB42:AH42" si="70">K42+R42</f>
        <v>62.5185</v>
      </c>
      <c r="AC42" s="11">
        <f t="shared" si="70"/>
        <v>778.894</v>
      </c>
      <c r="AD42" s="11">
        <f t="shared" si="70"/>
        <v>566.48</v>
      </c>
      <c r="AE42" s="11">
        <f t="shared" si="70"/>
        <v>32.4578</v>
      </c>
      <c r="AF42" s="11">
        <f t="shared" si="70"/>
        <v>318</v>
      </c>
      <c r="AG42" s="11">
        <f t="shared" si="70"/>
        <v>0</v>
      </c>
      <c r="AH42" s="11">
        <f t="shared" si="70"/>
        <v>1758.3503</v>
      </c>
      <c r="AI42" s="12" t="s">
        <v>1135</v>
      </c>
    </row>
    <row r="43" s="9" customFormat="1" ht="16" customHeight="1" spans="1:35">
      <c r="A43" s="40">
        <f t="shared" si="52"/>
        <v>40</v>
      </c>
      <c r="B43" s="41" t="s">
        <v>199</v>
      </c>
      <c r="C43" s="42" t="s">
        <v>200</v>
      </c>
      <c r="D43" s="41" t="s">
        <v>201</v>
      </c>
      <c r="E43" s="41">
        <v>3820</v>
      </c>
      <c r="F43" s="41">
        <f>VLOOKUP(C43,'[1]9月'!$B:$Q,16,0)</f>
        <v>3820</v>
      </c>
      <c r="G43" s="44">
        <v>5664.75</v>
      </c>
      <c r="H43" s="41">
        <v>3820</v>
      </c>
      <c r="I43" s="44">
        <v>3180</v>
      </c>
      <c r="J43" s="44"/>
      <c r="K43" s="52">
        <f t="shared" si="53"/>
        <v>68.76</v>
      </c>
      <c r="L43" s="53">
        <f t="shared" si="54"/>
        <v>611.2</v>
      </c>
      <c r="M43" s="44">
        <f t="shared" si="55"/>
        <v>453.18</v>
      </c>
      <c r="N43" s="41">
        <f t="shared" si="56"/>
        <v>26.74</v>
      </c>
      <c r="O43" s="44">
        <f t="shared" si="57"/>
        <v>159</v>
      </c>
      <c r="P43" s="44">
        <f t="shared" si="58"/>
        <v>0</v>
      </c>
      <c r="Q43" s="44">
        <f t="shared" si="59"/>
        <v>1318.88</v>
      </c>
      <c r="R43" s="41">
        <f t="shared" si="60"/>
        <v>0</v>
      </c>
      <c r="S43" s="41">
        <f t="shared" si="61"/>
        <v>305.6</v>
      </c>
      <c r="T43" s="44">
        <f t="shared" si="62"/>
        <v>113.3</v>
      </c>
      <c r="U43" s="41">
        <f t="shared" si="63"/>
        <v>11.46</v>
      </c>
      <c r="V43" s="44">
        <f t="shared" si="64"/>
        <v>159</v>
      </c>
      <c r="W43" s="44">
        <f t="shared" si="65"/>
        <v>0</v>
      </c>
      <c r="X43" s="41">
        <f t="shared" si="66"/>
        <v>589.36</v>
      </c>
      <c r="Y43" s="41">
        <f t="shared" si="67"/>
        <v>1908.24</v>
      </c>
      <c r="Z43" s="41"/>
      <c r="AA43" s="12" t="s">
        <v>25</v>
      </c>
      <c r="AB43" s="11">
        <f t="shared" ref="AB43:AH43" si="71">K43+R43</f>
        <v>68.76</v>
      </c>
      <c r="AC43" s="11">
        <f t="shared" si="71"/>
        <v>916.8</v>
      </c>
      <c r="AD43" s="11">
        <f t="shared" si="71"/>
        <v>566.48</v>
      </c>
      <c r="AE43" s="11">
        <f t="shared" si="71"/>
        <v>38.2</v>
      </c>
      <c r="AF43" s="11">
        <f t="shared" si="71"/>
        <v>318</v>
      </c>
      <c r="AG43" s="11">
        <f t="shared" si="71"/>
        <v>0</v>
      </c>
      <c r="AH43" s="11">
        <f t="shared" si="71"/>
        <v>1908.24</v>
      </c>
      <c r="AI43" s="12" t="s">
        <v>1137</v>
      </c>
    </row>
    <row r="44" s="9" customFormat="1" ht="16" customHeight="1" spans="1:35">
      <c r="A44" s="40">
        <f t="shared" si="52"/>
        <v>41</v>
      </c>
      <c r="B44" s="41" t="s">
        <v>1332</v>
      </c>
      <c r="C44" s="42" t="s">
        <v>204</v>
      </c>
      <c r="D44" s="41" t="s">
        <v>205</v>
      </c>
      <c r="E44" s="41">
        <v>3473.25</v>
      </c>
      <c r="F44" s="41">
        <f>VLOOKUP(C44,'[1]9月'!$B:$Q,16,0)</f>
        <v>3245.4</v>
      </c>
      <c r="G44" s="44">
        <v>5664.75</v>
      </c>
      <c r="H44" s="41">
        <v>3245.4</v>
      </c>
      <c r="I44" s="44">
        <v>3180</v>
      </c>
      <c r="J44" s="44"/>
      <c r="K44" s="52">
        <f t="shared" si="53"/>
        <v>62.5185</v>
      </c>
      <c r="L44" s="53">
        <f t="shared" si="54"/>
        <v>519.264</v>
      </c>
      <c r="M44" s="44">
        <f t="shared" si="55"/>
        <v>453.18</v>
      </c>
      <c r="N44" s="41">
        <f t="shared" si="56"/>
        <v>22.7178</v>
      </c>
      <c r="O44" s="44">
        <f t="shared" si="57"/>
        <v>159</v>
      </c>
      <c r="P44" s="44">
        <f t="shared" si="58"/>
        <v>0</v>
      </c>
      <c r="Q44" s="44">
        <f t="shared" si="59"/>
        <v>1216.6803</v>
      </c>
      <c r="R44" s="41">
        <f t="shared" si="60"/>
        <v>0</v>
      </c>
      <c r="S44" s="41">
        <f t="shared" si="61"/>
        <v>259.63</v>
      </c>
      <c r="T44" s="44">
        <f t="shared" si="62"/>
        <v>113.3</v>
      </c>
      <c r="U44" s="41">
        <f t="shared" si="63"/>
        <v>9.74</v>
      </c>
      <c r="V44" s="44">
        <f t="shared" si="64"/>
        <v>159</v>
      </c>
      <c r="W44" s="44">
        <f t="shared" si="65"/>
        <v>0</v>
      </c>
      <c r="X44" s="41">
        <f t="shared" si="66"/>
        <v>541.67</v>
      </c>
      <c r="Y44" s="41">
        <f t="shared" si="67"/>
        <v>1758.3503</v>
      </c>
      <c r="Z44" s="41"/>
      <c r="AA44" s="12" t="s">
        <v>26</v>
      </c>
      <c r="AB44" s="11">
        <f t="shared" ref="AB44:AH44" si="72">K44+R44</f>
        <v>62.5185</v>
      </c>
      <c r="AC44" s="11">
        <f t="shared" si="72"/>
        <v>778.894</v>
      </c>
      <c r="AD44" s="11">
        <f t="shared" si="72"/>
        <v>566.48</v>
      </c>
      <c r="AE44" s="11">
        <f t="shared" si="72"/>
        <v>32.4578</v>
      </c>
      <c r="AF44" s="11">
        <f t="shared" si="72"/>
        <v>318</v>
      </c>
      <c r="AG44" s="11">
        <f t="shared" si="72"/>
        <v>0</v>
      </c>
      <c r="AH44" s="11">
        <f t="shared" si="72"/>
        <v>1758.3503</v>
      </c>
      <c r="AI44" s="12" t="s">
        <v>1135</v>
      </c>
    </row>
    <row r="45" s="9" customFormat="1" ht="16" customHeight="1" spans="1:35">
      <c r="A45" s="40">
        <f t="shared" si="52"/>
        <v>42</v>
      </c>
      <c r="B45" s="41" t="s">
        <v>199</v>
      </c>
      <c r="C45" s="42" t="s">
        <v>206</v>
      </c>
      <c r="D45" s="41" t="s">
        <v>207</v>
      </c>
      <c r="E45" s="41">
        <v>3473.25</v>
      </c>
      <c r="F45" s="41">
        <f>VLOOKUP(C45,'[1]9月'!$B:$Q,16,0)</f>
        <v>3245.4</v>
      </c>
      <c r="G45" s="44">
        <v>5664.75</v>
      </c>
      <c r="H45" s="41">
        <v>3245.4</v>
      </c>
      <c r="I45" s="44">
        <v>3180</v>
      </c>
      <c r="J45" s="44"/>
      <c r="K45" s="52">
        <f t="shared" si="53"/>
        <v>62.5185</v>
      </c>
      <c r="L45" s="53">
        <f t="shared" si="54"/>
        <v>519.264</v>
      </c>
      <c r="M45" s="44">
        <f t="shared" si="55"/>
        <v>453.18</v>
      </c>
      <c r="N45" s="41">
        <f t="shared" si="56"/>
        <v>22.7178</v>
      </c>
      <c r="O45" s="44">
        <f t="shared" si="57"/>
        <v>159</v>
      </c>
      <c r="P45" s="44">
        <f t="shared" si="58"/>
        <v>0</v>
      </c>
      <c r="Q45" s="44">
        <f t="shared" si="59"/>
        <v>1216.6803</v>
      </c>
      <c r="R45" s="41">
        <f t="shared" si="60"/>
        <v>0</v>
      </c>
      <c r="S45" s="41">
        <f t="shared" si="61"/>
        <v>259.63</v>
      </c>
      <c r="T45" s="44">
        <f t="shared" si="62"/>
        <v>113.3</v>
      </c>
      <c r="U45" s="41">
        <f t="shared" si="63"/>
        <v>9.74</v>
      </c>
      <c r="V45" s="44">
        <f t="shared" si="64"/>
        <v>159</v>
      </c>
      <c r="W45" s="44">
        <f t="shared" si="65"/>
        <v>0</v>
      </c>
      <c r="X45" s="41">
        <f t="shared" si="66"/>
        <v>541.67</v>
      </c>
      <c r="Y45" s="41">
        <f t="shared" si="67"/>
        <v>1758.3503</v>
      </c>
      <c r="Z45" s="41"/>
      <c r="AA45" s="12" t="s">
        <v>25</v>
      </c>
      <c r="AB45" s="11">
        <f t="shared" ref="AB45:AH45" si="73">K45+R45</f>
        <v>62.5185</v>
      </c>
      <c r="AC45" s="11">
        <f t="shared" si="73"/>
        <v>778.894</v>
      </c>
      <c r="AD45" s="11">
        <f t="shared" si="73"/>
        <v>566.48</v>
      </c>
      <c r="AE45" s="11">
        <f t="shared" si="73"/>
        <v>32.4578</v>
      </c>
      <c r="AF45" s="11">
        <f t="shared" si="73"/>
        <v>318</v>
      </c>
      <c r="AG45" s="11">
        <f t="shared" si="73"/>
        <v>0</v>
      </c>
      <c r="AH45" s="11">
        <f t="shared" si="73"/>
        <v>1758.3503</v>
      </c>
      <c r="AI45" s="12" t="s">
        <v>1137</v>
      </c>
    </row>
    <row r="46" s="9" customFormat="1" ht="16" customHeight="1" spans="1:35">
      <c r="A46" s="40">
        <f t="shared" si="52"/>
        <v>43</v>
      </c>
      <c r="B46" s="41" t="s">
        <v>1332</v>
      </c>
      <c r="C46" s="48" t="s">
        <v>208</v>
      </c>
      <c r="D46" s="41" t="s">
        <v>209</v>
      </c>
      <c r="E46" s="41">
        <v>3820</v>
      </c>
      <c r="F46" s="41">
        <f>VLOOKUP(C46,'[1]9月'!$B:$Q,16,0)</f>
        <v>3820</v>
      </c>
      <c r="G46" s="44">
        <v>5664.75</v>
      </c>
      <c r="H46" s="41">
        <v>3820</v>
      </c>
      <c r="I46" s="44">
        <v>4180</v>
      </c>
      <c r="J46" s="44"/>
      <c r="K46" s="52">
        <f t="shared" si="53"/>
        <v>68.76</v>
      </c>
      <c r="L46" s="53">
        <f t="shared" si="54"/>
        <v>611.2</v>
      </c>
      <c r="M46" s="44">
        <f t="shared" si="55"/>
        <v>453.18</v>
      </c>
      <c r="N46" s="41">
        <f t="shared" si="56"/>
        <v>26.74</v>
      </c>
      <c r="O46" s="44">
        <f t="shared" si="57"/>
        <v>209</v>
      </c>
      <c r="P46" s="44">
        <f t="shared" si="58"/>
        <v>0</v>
      </c>
      <c r="Q46" s="44">
        <f t="shared" si="59"/>
        <v>1368.88</v>
      </c>
      <c r="R46" s="41">
        <f t="shared" si="60"/>
        <v>0</v>
      </c>
      <c r="S46" s="41">
        <f t="shared" si="61"/>
        <v>305.6</v>
      </c>
      <c r="T46" s="44">
        <f t="shared" si="62"/>
        <v>113.3</v>
      </c>
      <c r="U46" s="41">
        <f t="shared" si="63"/>
        <v>11.46</v>
      </c>
      <c r="V46" s="44">
        <f t="shared" si="64"/>
        <v>209</v>
      </c>
      <c r="W46" s="44">
        <f t="shared" si="65"/>
        <v>0</v>
      </c>
      <c r="X46" s="41">
        <f t="shared" si="66"/>
        <v>639.36</v>
      </c>
      <c r="Y46" s="41">
        <f t="shared" si="67"/>
        <v>2008.24</v>
      </c>
      <c r="Z46" s="41"/>
      <c r="AA46" s="12" t="s">
        <v>26</v>
      </c>
      <c r="AB46" s="11">
        <f t="shared" ref="AB46:AH46" si="74">K46+R46</f>
        <v>68.76</v>
      </c>
      <c r="AC46" s="11">
        <f t="shared" si="74"/>
        <v>916.8</v>
      </c>
      <c r="AD46" s="11">
        <f t="shared" si="74"/>
        <v>566.48</v>
      </c>
      <c r="AE46" s="11">
        <f t="shared" si="74"/>
        <v>38.2</v>
      </c>
      <c r="AF46" s="11">
        <f t="shared" si="74"/>
        <v>418</v>
      </c>
      <c r="AG46" s="11">
        <f t="shared" si="74"/>
        <v>0</v>
      </c>
      <c r="AH46" s="11">
        <f t="shared" si="74"/>
        <v>2008.24</v>
      </c>
      <c r="AI46" s="12" t="s">
        <v>1135</v>
      </c>
    </row>
    <row r="47" s="9" customFormat="1" ht="16" customHeight="1" spans="1:35">
      <c r="A47" s="40">
        <f t="shared" si="52"/>
        <v>44</v>
      </c>
      <c r="B47" s="41" t="s">
        <v>1332</v>
      </c>
      <c r="C47" s="46" t="s">
        <v>210</v>
      </c>
      <c r="D47" s="47" t="s">
        <v>211</v>
      </c>
      <c r="E47" s="41">
        <v>3473.25</v>
      </c>
      <c r="F47" s="41">
        <f>VLOOKUP(C47,'[1]9月'!$B:$Q,16,0)</f>
        <v>3245.4</v>
      </c>
      <c r="G47" s="44">
        <v>5664.75</v>
      </c>
      <c r="H47" s="41">
        <v>3245.4</v>
      </c>
      <c r="I47" s="44">
        <v>3180</v>
      </c>
      <c r="J47" s="44"/>
      <c r="K47" s="52">
        <f t="shared" si="53"/>
        <v>62.5185</v>
      </c>
      <c r="L47" s="53">
        <f t="shared" si="54"/>
        <v>519.264</v>
      </c>
      <c r="M47" s="44">
        <f t="shared" si="55"/>
        <v>453.18</v>
      </c>
      <c r="N47" s="41">
        <f t="shared" si="56"/>
        <v>22.7178</v>
      </c>
      <c r="O47" s="44">
        <f t="shared" si="57"/>
        <v>159</v>
      </c>
      <c r="P47" s="44">
        <f t="shared" si="58"/>
        <v>0</v>
      </c>
      <c r="Q47" s="44">
        <f t="shared" si="59"/>
        <v>1216.6803</v>
      </c>
      <c r="R47" s="41">
        <f t="shared" si="60"/>
        <v>0</v>
      </c>
      <c r="S47" s="41">
        <f t="shared" si="61"/>
        <v>259.63</v>
      </c>
      <c r="T47" s="44">
        <f t="shared" si="62"/>
        <v>113.3</v>
      </c>
      <c r="U47" s="41">
        <f t="shared" si="63"/>
        <v>9.74</v>
      </c>
      <c r="V47" s="44">
        <f t="shared" si="64"/>
        <v>159</v>
      </c>
      <c r="W47" s="44">
        <f t="shared" si="65"/>
        <v>0</v>
      </c>
      <c r="X47" s="41">
        <f t="shared" si="66"/>
        <v>541.67</v>
      </c>
      <c r="Y47" s="41">
        <f t="shared" si="67"/>
        <v>1758.3503</v>
      </c>
      <c r="Z47" s="41"/>
      <c r="AA47" s="12" t="s">
        <v>26</v>
      </c>
      <c r="AB47" s="11">
        <f t="shared" ref="AB47:AH47" si="75">K47+R47</f>
        <v>62.5185</v>
      </c>
      <c r="AC47" s="11">
        <f t="shared" si="75"/>
        <v>778.894</v>
      </c>
      <c r="AD47" s="11">
        <f t="shared" si="75"/>
        <v>566.48</v>
      </c>
      <c r="AE47" s="11">
        <f t="shared" si="75"/>
        <v>32.4578</v>
      </c>
      <c r="AF47" s="11">
        <f t="shared" si="75"/>
        <v>318</v>
      </c>
      <c r="AG47" s="11">
        <f t="shared" si="75"/>
        <v>0</v>
      </c>
      <c r="AH47" s="11">
        <f t="shared" si="75"/>
        <v>1758.3503</v>
      </c>
      <c r="AI47" s="12" t="s">
        <v>1135</v>
      </c>
    </row>
    <row r="48" s="9" customFormat="1" ht="16" customHeight="1" spans="1:35">
      <c r="A48" s="40">
        <f t="shared" si="52"/>
        <v>45</v>
      </c>
      <c r="B48" s="41" t="s">
        <v>1274</v>
      </c>
      <c r="C48" s="42" t="s">
        <v>213</v>
      </c>
      <c r="D48" s="41" t="s">
        <v>214</v>
      </c>
      <c r="E48" s="41">
        <v>3473.25</v>
      </c>
      <c r="F48" s="41">
        <f>VLOOKUP(C48,'[1]9月'!$B:$Q,16,0)</f>
        <v>3245.4</v>
      </c>
      <c r="G48" s="44">
        <v>5664.75</v>
      </c>
      <c r="H48" s="41">
        <v>3245.4</v>
      </c>
      <c r="I48" s="44">
        <v>3180</v>
      </c>
      <c r="J48" s="44"/>
      <c r="K48" s="52">
        <f t="shared" si="53"/>
        <v>62.5185</v>
      </c>
      <c r="L48" s="53">
        <f t="shared" si="54"/>
        <v>519.264</v>
      </c>
      <c r="M48" s="44">
        <f t="shared" si="55"/>
        <v>453.18</v>
      </c>
      <c r="N48" s="41">
        <f t="shared" si="56"/>
        <v>22.7178</v>
      </c>
      <c r="O48" s="44">
        <f t="shared" si="57"/>
        <v>159</v>
      </c>
      <c r="P48" s="44">
        <f t="shared" si="58"/>
        <v>0</v>
      </c>
      <c r="Q48" s="44">
        <f t="shared" si="59"/>
        <v>1216.6803</v>
      </c>
      <c r="R48" s="41">
        <f t="shared" si="60"/>
        <v>0</v>
      </c>
      <c r="S48" s="41">
        <f t="shared" si="61"/>
        <v>259.63</v>
      </c>
      <c r="T48" s="44">
        <f t="shared" si="62"/>
        <v>113.3</v>
      </c>
      <c r="U48" s="41">
        <f t="shared" si="63"/>
        <v>9.74</v>
      </c>
      <c r="V48" s="44">
        <f t="shared" si="64"/>
        <v>159</v>
      </c>
      <c r="W48" s="44">
        <f t="shared" si="65"/>
        <v>0</v>
      </c>
      <c r="X48" s="41">
        <f t="shared" si="66"/>
        <v>541.67</v>
      </c>
      <c r="Y48" s="41">
        <f t="shared" si="67"/>
        <v>1758.3503</v>
      </c>
      <c r="Z48" s="41"/>
      <c r="AA48" s="12" t="s">
        <v>46</v>
      </c>
      <c r="AB48" s="11">
        <f t="shared" ref="AB48:AH48" si="76">K48+R48</f>
        <v>62.5185</v>
      </c>
      <c r="AC48" s="11">
        <f t="shared" si="76"/>
        <v>778.894</v>
      </c>
      <c r="AD48" s="11">
        <f t="shared" si="76"/>
        <v>566.48</v>
      </c>
      <c r="AE48" s="11">
        <f t="shared" si="76"/>
        <v>32.4578</v>
      </c>
      <c r="AF48" s="11">
        <f t="shared" si="76"/>
        <v>318</v>
      </c>
      <c r="AG48" s="11">
        <f t="shared" si="76"/>
        <v>0</v>
      </c>
      <c r="AH48" s="11">
        <f t="shared" si="76"/>
        <v>1758.3503</v>
      </c>
      <c r="AI48" s="12" t="s">
        <v>1134</v>
      </c>
    </row>
    <row r="49" s="9" customFormat="1" ht="16" customHeight="1" spans="1:35">
      <c r="A49" s="40">
        <f t="shared" si="52"/>
        <v>46</v>
      </c>
      <c r="B49" s="41" t="s">
        <v>98</v>
      </c>
      <c r="C49" s="42" t="s">
        <v>215</v>
      </c>
      <c r="D49" s="41" t="s">
        <v>216</v>
      </c>
      <c r="E49" s="41">
        <v>3473.25</v>
      </c>
      <c r="F49" s="41">
        <f>VLOOKUP(C49,'[1]9月'!$B:$Q,16,0)</f>
        <v>3245.4</v>
      </c>
      <c r="G49" s="44">
        <v>5664.75</v>
      </c>
      <c r="H49" s="41">
        <v>3245.4</v>
      </c>
      <c r="I49" s="44">
        <v>4180</v>
      </c>
      <c r="J49" s="44"/>
      <c r="K49" s="52">
        <f t="shared" si="53"/>
        <v>62.5185</v>
      </c>
      <c r="L49" s="53">
        <f t="shared" si="54"/>
        <v>519.264</v>
      </c>
      <c r="M49" s="44">
        <f t="shared" si="55"/>
        <v>453.18</v>
      </c>
      <c r="N49" s="41">
        <f t="shared" si="56"/>
        <v>22.7178</v>
      </c>
      <c r="O49" s="44">
        <f t="shared" si="57"/>
        <v>209</v>
      </c>
      <c r="P49" s="44">
        <f t="shared" si="58"/>
        <v>0</v>
      </c>
      <c r="Q49" s="44">
        <f t="shared" si="59"/>
        <v>1266.6803</v>
      </c>
      <c r="R49" s="41">
        <f t="shared" si="60"/>
        <v>0</v>
      </c>
      <c r="S49" s="41">
        <f t="shared" si="61"/>
        <v>259.63</v>
      </c>
      <c r="T49" s="44">
        <f t="shared" si="62"/>
        <v>113.3</v>
      </c>
      <c r="U49" s="41">
        <f t="shared" si="63"/>
        <v>9.74</v>
      </c>
      <c r="V49" s="44">
        <f t="shared" si="64"/>
        <v>209</v>
      </c>
      <c r="W49" s="44">
        <f t="shared" si="65"/>
        <v>0</v>
      </c>
      <c r="X49" s="41">
        <f t="shared" si="66"/>
        <v>591.67</v>
      </c>
      <c r="Y49" s="41">
        <f t="shared" si="67"/>
        <v>1858.3503</v>
      </c>
      <c r="Z49" s="41"/>
      <c r="AA49" s="12" t="s">
        <v>26</v>
      </c>
      <c r="AB49" s="11">
        <f t="shared" ref="AB49:AH49" si="77">K49+R49</f>
        <v>62.5185</v>
      </c>
      <c r="AC49" s="11">
        <f t="shared" si="77"/>
        <v>778.894</v>
      </c>
      <c r="AD49" s="11">
        <f t="shared" si="77"/>
        <v>566.48</v>
      </c>
      <c r="AE49" s="11">
        <f t="shared" si="77"/>
        <v>32.4578</v>
      </c>
      <c r="AF49" s="11">
        <f t="shared" si="77"/>
        <v>418</v>
      </c>
      <c r="AG49" s="11">
        <f t="shared" si="77"/>
        <v>0</v>
      </c>
      <c r="AH49" s="11">
        <f t="shared" si="77"/>
        <v>1858.3503</v>
      </c>
      <c r="AI49" s="12" t="s">
        <v>1135</v>
      </c>
    </row>
    <row r="50" s="9" customFormat="1" ht="16" customHeight="1" spans="1:35">
      <c r="A50" s="40">
        <f t="shared" si="52"/>
        <v>47</v>
      </c>
      <c r="B50" s="41" t="s">
        <v>1334</v>
      </c>
      <c r="C50" s="42" t="s">
        <v>218</v>
      </c>
      <c r="D50" s="41" t="s">
        <v>219</v>
      </c>
      <c r="E50" s="41">
        <v>3473.25</v>
      </c>
      <c r="F50" s="41">
        <f>VLOOKUP(C50,'[1]9月'!$B:$Q,16,0)</f>
        <v>3245.4</v>
      </c>
      <c r="G50" s="44">
        <v>5664.75</v>
      </c>
      <c r="H50" s="41">
        <v>3245.4</v>
      </c>
      <c r="I50" s="44">
        <v>3180</v>
      </c>
      <c r="J50" s="44"/>
      <c r="K50" s="52">
        <f t="shared" si="53"/>
        <v>62.5185</v>
      </c>
      <c r="L50" s="53">
        <f t="shared" si="54"/>
        <v>519.264</v>
      </c>
      <c r="M50" s="44">
        <f t="shared" si="55"/>
        <v>453.18</v>
      </c>
      <c r="N50" s="41">
        <f t="shared" si="56"/>
        <v>22.7178</v>
      </c>
      <c r="O50" s="44">
        <f t="shared" si="57"/>
        <v>159</v>
      </c>
      <c r="P50" s="44">
        <f t="shared" si="58"/>
        <v>0</v>
      </c>
      <c r="Q50" s="44">
        <f t="shared" si="59"/>
        <v>1216.6803</v>
      </c>
      <c r="R50" s="41">
        <f t="shared" si="60"/>
        <v>0</v>
      </c>
      <c r="S50" s="41">
        <f t="shared" si="61"/>
        <v>259.63</v>
      </c>
      <c r="T50" s="44">
        <f t="shared" si="62"/>
        <v>113.3</v>
      </c>
      <c r="U50" s="41">
        <f t="shared" si="63"/>
        <v>9.74</v>
      </c>
      <c r="V50" s="44">
        <f t="shared" si="64"/>
        <v>159</v>
      </c>
      <c r="W50" s="44">
        <f t="shared" si="65"/>
        <v>0</v>
      </c>
      <c r="X50" s="41">
        <f t="shared" si="66"/>
        <v>541.67</v>
      </c>
      <c r="Y50" s="41">
        <f t="shared" si="67"/>
        <v>1758.3503</v>
      </c>
      <c r="Z50" s="41"/>
      <c r="AA50" s="12" t="s">
        <v>61</v>
      </c>
      <c r="AB50" s="11">
        <f t="shared" ref="AB50:AH50" si="78">K50+R50</f>
        <v>62.5185</v>
      </c>
      <c r="AC50" s="11">
        <f t="shared" si="78"/>
        <v>778.894</v>
      </c>
      <c r="AD50" s="11">
        <f t="shared" si="78"/>
        <v>566.48</v>
      </c>
      <c r="AE50" s="11">
        <f t="shared" si="78"/>
        <v>32.4578</v>
      </c>
      <c r="AF50" s="11">
        <f t="shared" si="78"/>
        <v>318</v>
      </c>
      <c r="AG50" s="11">
        <f t="shared" si="78"/>
        <v>0</v>
      </c>
      <c r="AH50" s="11">
        <f t="shared" si="78"/>
        <v>1758.3503</v>
      </c>
      <c r="AI50" s="12" t="s">
        <v>1139</v>
      </c>
    </row>
    <row r="51" s="9" customFormat="1" ht="16" customHeight="1" spans="1:35">
      <c r="A51" s="40">
        <f t="shared" si="52"/>
        <v>48</v>
      </c>
      <c r="B51" s="41" t="s">
        <v>1334</v>
      </c>
      <c r="C51" s="42" t="s">
        <v>220</v>
      </c>
      <c r="D51" s="41" t="s">
        <v>221</v>
      </c>
      <c r="E51" s="41">
        <v>3473.25</v>
      </c>
      <c r="F51" s="41">
        <f>VLOOKUP(C51,'[1]9月'!$B:$Q,16,0)</f>
        <v>3245.4</v>
      </c>
      <c r="G51" s="44">
        <v>5664.75</v>
      </c>
      <c r="H51" s="41">
        <v>3245.4</v>
      </c>
      <c r="I51" s="44">
        <v>2544</v>
      </c>
      <c r="J51" s="44"/>
      <c r="K51" s="52">
        <f t="shared" si="53"/>
        <v>62.5185</v>
      </c>
      <c r="L51" s="53">
        <f t="shared" si="54"/>
        <v>519.264</v>
      </c>
      <c r="M51" s="44">
        <f t="shared" si="55"/>
        <v>453.18</v>
      </c>
      <c r="N51" s="41">
        <f t="shared" si="56"/>
        <v>22.7178</v>
      </c>
      <c r="O51" s="44">
        <f t="shared" si="57"/>
        <v>127.2</v>
      </c>
      <c r="P51" s="44">
        <f t="shared" si="58"/>
        <v>0</v>
      </c>
      <c r="Q51" s="44">
        <f t="shared" si="59"/>
        <v>1184.8803</v>
      </c>
      <c r="R51" s="41">
        <f t="shared" si="60"/>
        <v>0</v>
      </c>
      <c r="S51" s="41">
        <f t="shared" si="61"/>
        <v>259.63</v>
      </c>
      <c r="T51" s="44">
        <f t="shared" si="62"/>
        <v>113.3</v>
      </c>
      <c r="U51" s="41">
        <f t="shared" si="63"/>
        <v>9.74</v>
      </c>
      <c r="V51" s="44">
        <f t="shared" si="64"/>
        <v>127.2</v>
      </c>
      <c r="W51" s="44">
        <f t="shared" si="65"/>
        <v>0</v>
      </c>
      <c r="X51" s="41">
        <f t="shared" si="66"/>
        <v>509.87</v>
      </c>
      <c r="Y51" s="41">
        <f t="shared" si="67"/>
        <v>1694.7503</v>
      </c>
      <c r="Z51" s="41"/>
      <c r="AA51" s="12" t="s">
        <v>65</v>
      </c>
      <c r="AB51" s="11">
        <f t="shared" ref="AB51:AH51" si="79">K51+R51</f>
        <v>62.5185</v>
      </c>
      <c r="AC51" s="11">
        <f t="shared" si="79"/>
        <v>778.894</v>
      </c>
      <c r="AD51" s="11">
        <f t="shared" si="79"/>
        <v>566.48</v>
      </c>
      <c r="AE51" s="11">
        <f t="shared" si="79"/>
        <v>32.4578</v>
      </c>
      <c r="AF51" s="11">
        <f t="shared" si="79"/>
        <v>254.4</v>
      </c>
      <c r="AG51" s="11">
        <f t="shared" si="79"/>
        <v>0</v>
      </c>
      <c r="AH51" s="11">
        <f t="shared" si="79"/>
        <v>1694.7503</v>
      </c>
      <c r="AI51" s="12" t="s">
        <v>1139</v>
      </c>
    </row>
    <row r="52" s="9" customFormat="1" ht="16" customHeight="1" spans="1:35">
      <c r="A52" s="40">
        <f t="shared" si="52"/>
        <v>49</v>
      </c>
      <c r="B52" s="41" t="s">
        <v>1334</v>
      </c>
      <c r="C52" s="42" t="s">
        <v>222</v>
      </c>
      <c r="D52" s="41" t="s">
        <v>223</v>
      </c>
      <c r="E52" s="41">
        <v>3473.25</v>
      </c>
      <c r="F52" s="41">
        <f>VLOOKUP(C52,'[1]9月'!$B:$Q,16,0)</f>
        <v>3245.4</v>
      </c>
      <c r="G52" s="44">
        <v>5664.75</v>
      </c>
      <c r="H52" s="41">
        <v>3245.4</v>
      </c>
      <c r="I52" s="44">
        <v>3180</v>
      </c>
      <c r="J52" s="44"/>
      <c r="K52" s="52">
        <f t="shared" si="53"/>
        <v>62.5185</v>
      </c>
      <c r="L52" s="53">
        <f t="shared" si="54"/>
        <v>519.264</v>
      </c>
      <c r="M52" s="44">
        <f t="shared" si="55"/>
        <v>453.18</v>
      </c>
      <c r="N52" s="41">
        <f t="shared" si="56"/>
        <v>22.7178</v>
      </c>
      <c r="O52" s="44">
        <f t="shared" si="57"/>
        <v>159</v>
      </c>
      <c r="P52" s="44">
        <f t="shared" si="58"/>
        <v>0</v>
      </c>
      <c r="Q52" s="44">
        <f t="shared" si="59"/>
        <v>1216.6803</v>
      </c>
      <c r="R52" s="41">
        <f t="shared" si="60"/>
        <v>0</v>
      </c>
      <c r="S52" s="41">
        <f t="shared" si="61"/>
        <v>259.63</v>
      </c>
      <c r="T52" s="44">
        <f t="shared" si="62"/>
        <v>113.3</v>
      </c>
      <c r="U52" s="41">
        <f t="shared" si="63"/>
        <v>9.74</v>
      </c>
      <c r="V52" s="44">
        <f t="shared" si="64"/>
        <v>159</v>
      </c>
      <c r="W52" s="44">
        <f t="shared" si="65"/>
        <v>0</v>
      </c>
      <c r="X52" s="41">
        <f t="shared" si="66"/>
        <v>541.67</v>
      </c>
      <c r="Y52" s="41">
        <f t="shared" si="67"/>
        <v>1758.3503</v>
      </c>
      <c r="Z52" s="41"/>
      <c r="AA52" s="12" t="s">
        <v>31</v>
      </c>
      <c r="AB52" s="11">
        <f t="shared" ref="AB52:AH52" si="80">K52+R52</f>
        <v>62.5185</v>
      </c>
      <c r="AC52" s="11">
        <f t="shared" si="80"/>
        <v>778.894</v>
      </c>
      <c r="AD52" s="11">
        <f t="shared" si="80"/>
        <v>566.48</v>
      </c>
      <c r="AE52" s="11">
        <f t="shared" si="80"/>
        <v>32.4578</v>
      </c>
      <c r="AF52" s="11">
        <f t="shared" si="80"/>
        <v>318</v>
      </c>
      <c r="AG52" s="11">
        <f t="shared" si="80"/>
        <v>0</v>
      </c>
      <c r="AH52" s="11">
        <f t="shared" si="80"/>
        <v>1758.3503</v>
      </c>
      <c r="AI52" s="12" t="s">
        <v>1139</v>
      </c>
    </row>
    <row r="53" s="9" customFormat="1" ht="16" customHeight="1" spans="1:35">
      <c r="A53" s="40">
        <f t="shared" si="52"/>
        <v>50</v>
      </c>
      <c r="B53" s="41" t="s">
        <v>1334</v>
      </c>
      <c r="C53" s="42" t="s">
        <v>224</v>
      </c>
      <c r="D53" s="41" t="s">
        <v>225</v>
      </c>
      <c r="E53" s="41">
        <v>3473.25</v>
      </c>
      <c r="F53" s="41">
        <f>VLOOKUP(C53,'[1]9月'!$B:$Q,16,0)</f>
        <v>3245.4</v>
      </c>
      <c r="G53" s="44">
        <v>5664.75</v>
      </c>
      <c r="H53" s="41">
        <v>3245.4</v>
      </c>
      <c r="I53" s="44">
        <v>3180</v>
      </c>
      <c r="J53" s="44"/>
      <c r="K53" s="52">
        <f t="shared" si="53"/>
        <v>62.5185</v>
      </c>
      <c r="L53" s="53">
        <f t="shared" si="54"/>
        <v>519.264</v>
      </c>
      <c r="M53" s="44">
        <f t="shared" si="55"/>
        <v>453.18</v>
      </c>
      <c r="N53" s="41">
        <f t="shared" si="56"/>
        <v>22.7178</v>
      </c>
      <c r="O53" s="44">
        <f t="shared" si="57"/>
        <v>159</v>
      </c>
      <c r="P53" s="44">
        <f t="shared" si="58"/>
        <v>0</v>
      </c>
      <c r="Q53" s="44">
        <f t="shared" si="59"/>
        <v>1216.6803</v>
      </c>
      <c r="R53" s="41">
        <f t="shared" si="60"/>
        <v>0</v>
      </c>
      <c r="S53" s="41">
        <f t="shared" si="61"/>
        <v>259.63</v>
      </c>
      <c r="T53" s="44">
        <f t="shared" si="62"/>
        <v>113.3</v>
      </c>
      <c r="U53" s="41">
        <f t="shared" si="63"/>
        <v>9.74</v>
      </c>
      <c r="V53" s="44">
        <f t="shared" si="64"/>
        <v>159</v>
      </c>
      <c r="W53" s="44">
        <f t="shared" si="65"/>
        <v>0</v>
      </c>
      <c r="X53" s="41">
        <f t="shared" si="66"/>
        <v>541.67</v>
      </c>
      <c r="Y53" s="41">
        <f t="shared" si="67"/>
        <v>1758.3503</v>
      </c>
      <c r="Z53" s="41"/>
      <c r="AA53" s="12" t="s">
        <v>63</v>
      </c>
      <c r="AB53" s="11">
        <f t="shared" ref="AB53:AH53" si="81">K53+R53</f>
        <v>62.5185</v>
      </c>
      <c r="AC53" s="11">
        <f t="shared" si="81"/>
        <v>778.894</v>
      </c>
      <c r="AD53" s="11">
        <f t="shared" si="81"/>
        <v>566.48</v>
      </c>
      <c r="AE53" s="11">
        <f t="shared" si="81"/>
        <v>32.4578</v>
      </c>
      <c r="AF53" s="11">
        <f t="shared" si="81"/>
        <v>318</v>
      </c>
      <c r="AG53" s="11">
        <f t="shared" si="81"/>
        <v>0</v>
      </c>
      <c r="AH53" s="11">
        <f t="shared" si="81"/>
        <v>1758.3503</v>
      </c>
      <c r="AI53" s="12" t="s">
        <v>1139</v>
      </c>
    </row>
    <row r="54" s="9" customFormat="1" ht="16" customHeight="1" spans="1:35">
      <c r="A54" s="40">
        <f t="shared" si="52"/>
        <v>51</v>
      </c>
      <c r="B54" s="41" t="s">
        <v>1334</v>
      </c>
      <c r="C54" s="42" t="s">
        <v>226</v>
      </c>
      <c r="D54" s="41" t="s">
        <v>227</v>
      </c>
      <c r="E54" s="41">
        <v>3473.25</v>
      </c>
      <c r="F54" s="41">
        <f>VLOOKUP(C54,'[1]9月'!$B:$Q,16,0)</f>
        <v>3245.4</v>
      </c>
      <c r="G54" s="44">
        <v>5664.75</v>
      </c>
      <c r="H54" s="41">
        <v>3245.4</v>
      </c>
      <c r="I54" s="44">
        <v>3180</v>
      </c>
      <c r="J54" s="44"/>
      <c r="K54" s="52">
        <f t="shared" si="53"/>
        <v>62.5185</v>
      </c>
      <c r="L54" s="53">
        <f t="shared" si="54"/>
        <v>519.264</v>
      </c>
      <c r="M54" s="44">
        <f t="shared" si="55"/>
        <v>453.18</v>
      </c>
      <c r="N54" s="41">
        <f t="shared" si="56"/>
        <v>22.7178</v>
      </c>
      <c r="O54" s="44">
        <f t="shared" si="57"/>
        <v>159</v>
      </c>
      <c r="P54" s="44">
        <f t="shared" si="58"/>
        <v>0</v>
      </c>
      <c r="Q54" s="44">
        <f t="shared" si="59"/>
        <v>1216.6803</v>
      </c>
      <c r="R54" s="41">
        <f t="shared" si="60"/>
        <v>0</v>
      </c>
      <c r="S54" s="41">
        <f t="shared" si="61"/>
        <v>259.63</v>
      </c>
      <c r="T54" s="44">
        <f t="shared" si="62"/>
        <v>113.3</v>
      </c>
      <c r="U54" s="41">
        <f t="shared" si="63"/>
        <v>9.74</v>
      </c>
      <c r="V54" s="44">
        <f t="shared" si="64"/>
        <v>159</v>
      </c>
      <c r="W54" s="44">
        <f t="shared" si="65"/>
        <v>0</v>
      </c>
      <c r="X54" s="41">
        <f t="shared" si="66"/>
        <v>541.67</v>
      </c>
      <c r="Y54" s="41">
        <f t="shared" si="67"/>
        <v>1758.3503</v>
      </c>
      <c r="Z54" s="41"/>
      <c r="AA54" s="12" t="s">
        <v>69</v>
      </c>
      <c r="AB54" s="11">
        <f t="shared" ref="AB54:AH54" si="82">K54+R54</f>
        <v>62.5185</v>
      </c>
      <c r="AC54" s="11">
        <f t="shared" si="82"/>
        <v>778.894</v>
      </c>
      <c r="AD54" s="11">
        <f t="shared" si="82"/>
        <v>566.48</v>
      </c>
      <c r="AE54" s="11">
        <f t="shared" si="82"/>
        <v>32.4578</v>
      </c>
      <c r="AF54" s="11">
        <f t="shared" si="82"/>
        <v>318</v>
      </c>
      <c r="AG54" s="11">
        <f t="shared" si="82"/>
        <v>0</v>
      </c>
      <c r="AH54" s="11">
        <f t="shared" si="82"/>
        <v>1758.3503</v>
      </c>
      <c r="AI54" s="12" t="s">
        <v>1139</v>
      </c>
    </row>
    <row r="55" s="9" customFormat="1" ht="16" customHeight="1" spans="1:35">
      <c r="A55" s="40">
        <f t="shared" si="52"/>
        <v>52</v>
      </c>
      <c r="B55" s="41" t="s">
        <v>1274</v>
      </c>
      <c r="C55" s="42" t="s">
        <v>228</v>
      </c>
      <c r="D55" s="41" t="s">
        <v>229</v>
      </c>
      <c r="E55" s="41">
        <v>3820</v>
      </c>
      <c r="F55" s="41">
        <f>VLOOKUP(C55,'[1]9月'!$B:$Q,16,0)</f>
        <v>3820</v>
      </c>
      <c r="G55" s="44">
        <v>5664.75</v>
      </c>
      <c r="H55" s="41">
        <v>3820</v>
      </c>
      <c r="I55" s="44">
        <v>4180</v>
      </c>
      <c r="J55" s="44"/>
      <c r="K55" s="52">
        <f t="shared" si="53"/>
        <v>68.76</v>
      </c>
      <c r="L55" s="53">
        <f t="shared" si="54"/>
        <v>611.2</v>
      </c>
      <c r="M55" s="44">
        <f t="shared" si="55"/>
        <v>453.18</v>
      </c>
      <c r="N55" s="41">
        <f t="shared" si="56"/>
        <v>26.74</v>
      </c>
      <c r="O55" s="44">
        <f t="shared" si="57"/>
        <v>209</v>
      </c>
      <c r="P55" s="44">
        <f t="shared" si="58"/>
        <v>0</v>
      </c>
      <c r="Q55" s="44">
        <f t="shared" si="59"/>
        <v>1368.88</v>
      </c>
      <c r="R55" s="41">
        <f t="shared" si="60"/>
        <v>0</v>
      </c>
      <c r="S55" s="41">
        <f t="shared" si="61"/>
        <v>305.6</v>
      </c>
      <c r="T55" s="44">
        <f t="shared" si="62"/>
        <v>113.3</v>
      </c>
      <c r="U55" s="41">
        <f t="shared" si="63"/>
        <v>11.46</v>
      </c>
      <c r="V55" s="44">
        <f t="shared" si="64"/>
        <v>209</v>
      </c>
      <c r="W55" s="44">
        <f t="shared" si="65"/>
        <v>0</v>
      </c>
      <c r="X55" s="41">
        <f t="shared" si="66"/>
        <v>639.36</v>
      </c>
      <c r="Y55" s="41">
        <f t="shared" si="67"/>
        <v>2008.24</v>
      </c>
      <c r="Z55" s="41"/>
      <c r="AA55" s="12" t="s">
        <v>46</v>
      </c>
      <c r="AB55" s="11">
        <f t="shared" ref="AB55:AH55" si="83">K55+R55</f>
        <v>68.76</v>
      </c>
      <c r="AC55" s="11">
        <f t="shared" si="83"/>
        <v>916.8</v>
      </c>
      <c r="AD55" s="11">
        <f t="shared" si="83"/>
        <v>566.48</v>
      </c>
      <c r="AE55" s="11">
        <f t="shared" si="83"/>
        <v>38.2</v>
      </c>
      <c r="AF55" s="11">
        <f t="shared" si="83"/>
        <v>418</v>
      </c>
      <c r="AG55" s="11">
        <f t="shared" si="83"/>
        <v>0</v>
      </c>
      <c r="AH55" s="11">
        <f t="shared" si="83"/>
        <v>2008.24</v>
      </c>
      <c r="AI55" s="12" t="s">
        <v>1134</v>
      </c>
    </row>
    <row r="56" s="9" customFormat="1" ht="16" customHeight="1" spans="1:35">
      <c r="A56" s="40">
        <f t="shared" si="52"/>
        <v>53</v>
      </c>
      <c r="B56" s="41" t="s">
        <v>1274</v>
      </c>
      <c r="C56" s="42" t="s">
        <v>232</v>
      </c>
      <c r="D56" s="41" t="s">
        <v>233</v>
      </c>
      <c r="E56" s="41">
        <v>3473.25</v>
      </c>
      <c r="F56" s="41">
        <f>VLOOKUP(C56,'[1]9月'!$B:$Q,16,0)</f>
        <v>3245.4</v>
      </c>
      <c r="G56" s="44">
        <v>5664.75</v>
      </c>
      <c r="H56" s="41">
        <v>3245.4</v>
      </c>
      <c r="I56" s="44">
        <v>3180</v>
      </c>
      <c r="J56" s="44"/>
      <c r="K56" s="52">
        <f t="shared" si="53"/>
        <v>62.5185</v>
      </c>
      <c r="L56" s="53">
        <f t="shared" si="54"/>
        <v>519.264</v>
      </c>
      <c r="M56" s="44">
        <f t="shared" si="55"/>
        <v>453.18</v>
      </c>
      <c r="N56" s="41">
        <f t="shared" si="56"/>
        <v>22.7178</v>
      </c>
      <c r="O56" s="44">
        <f t="shared" si="57"/>
        <v>159</v>
      </c>
      <c r="P56" s="44">
        <f t="shared" si="58"/>
        <v>0</v>
      </c>
      <c r="Q56" s="44">
        <f t="shared" si="59"/>
        <v>1216.6803</v>
      </c>
      <c r="R56" s="41">
        <f t="shared" si="60"/>
        <v>0</v>
      </c>
      <c r="S56" s="41">
        <f t="shared" si="61"/>
        <v>259.63</v>
      </c>
      <c r="T56" s="44">
        <f t="shared" si="62"/>
        <v>113.3</v>
      </c>
      <c r="U56" s="41">
        <f t="shared" si="63"/>
        <v>9.74</v>
      </c>
      <c r="V56" s="44">
        <f t="shared" si="64"/>
        <v>159</v>
      </c>
      <c r="W56" s="44">
        <f t="shared" si="65"/>
        <v>0</v>
      </c>
      <c r="X56" s="41">
        <f t="shared" si="66"/>
        <v>541.67</v>
      </c>
      <c r="Y56" s="41">
        <f t="shared" si="67"/>
        <v>1758.3503</v>
      </c>
      <c r="Z56" s="41"/>
      <c r="AA56" s="12" t="s">
        <v>46</v>
      </c>
      <c r="AB56" s="11">
        <f t="shared" ref="AB56:AH56" si="84">K56+R56</f>
        <v>62.5185</v>
      </c>
      <c r="AC56" s="11">
        <f t="shared" si="84"/>
        <v>778.894</v>
      </c>
      <c r="AD56" s="11">
        <f t="shared" si="84"/>
        <v>566.48</v>
      </c>
      <c r="AE56" s="11">
        <f t="shared" si="84"/>
        <v>32.4578</v>
      </c>
      <c r="AF56" s="11">
        <f t="shared" si="84"/>
        <v>318</v>
      </c>
      <c r="AG56" s="11">
        <f t="shared" si="84"/>
        <v>0</v>
      </c>
      <c r="AH56" s="11">
        <f t="shared" si="84"/>
        <v>1758.3503</v>
      </c>
      <c r="AI56" s="12" t="s">
        <v>1134</v>
      </c>
    </row>
    <row r="57" s="9" customFormat="1" ht="16" customHeight="1" spans="1:35">
      <c r="A57" s="40">
        <f t="shared" si="52"/>
        <v>54</v>
      </c>
      <c r="B57" s="41" t="s">
        <v>164</v>
      </c>
      <c r="C57" s="42" t="s">
        <v>236</v>
      </c>
      <c r="D57" s="41" t="s">
        <v>237</v>
      </c>
      <c r="E57" s="41">
        <v>3820</v>
      </c>
      <c r="F57" s="41">
        <f>VLOOKUP(C57,'[1]9月'!$B:$Q,16,0)</f>
        <v>3820</v>
      </c>
      <c r="G57" s="44">
        <v>5664.75</v>
      </c>
      <c r="H57" s="41">
        <v>3820</v>
      </c>
      <c r="I57" s="44">
        <v>3180</v>
      </c>
      <c r="J57" s="44"/>
      <c r="K57" s="52">
        <f t="shared" si="53"/>
        <v>68.76</v>
      </c>
      <c r="L57" s="53">
        <f t="shared" si="54"/>
        <v>611.2</v>
      </c>
      <c r="M57" s="44">
        <f t="shared" si="55"/>
        <v>453.18</v>
      </c>
      <c r="N57" s="41">
        <f t="shared" si="56"/>
        <v>26.74</v>
      </c>
      <c r="O57" s="44">
        <f t="shared" si="57"/>
        <v>159</v>
      </c>
      <c r="P57" s="44">
        <f t="shared" si="58"/>
        <v>0</v>
      </c>
      <c r="Q57" s="44">
        <f t="shared" si="59"/>
        <v>1318.88</v>
      </c>
      <c r="R57" s="41">
        <f t="shared" si="60"/>
        <v>0</v>
      </c>
      <c r="S57" s="41">
        <f t="shared" si="61"/>
        <v>305.6</v>
      </c>
      <c r="T57" s="44">
        <f t="shared" si="62"/>
        <v>113.3</v>
      </c>
      <c r="U57" s="41">
        <f t="shared" si="63"/>
        <v>11.46</v>
      </c>
      <c r="V57" s="44">
        <f t="shared" si="64"/>
        <v>159</v>
      </c>
      <c r="W57" s="44">
        <f t="shared" si="65"/>
        <v>0</v>
      </c>
      <c r="X57" s="41">
        <f t="shared" si="66"/>
        <v>589.36</v>
      </c>
      <c r="Y57" s="41">
        <f t="shared" si="67"/>
        <v>1908.24</v>
      </c>
      <c r="Z57" s="41"/>
      <c r="AA57" s="12" t="s">
        <v>25</v>
      </c>
      <c r="AB57" s="11">
        <f t="shared" ref="AB57:AH57" si="85">K57+R57</f>
        <v>68.76</v>
      </c>
      <c r="AC57" s="11">
        <f t="shared" si="85"/>
        <v>916.8</v>
      </c>
      <c r="AD57" s="11">
        <f t="shared" si="85"/>
        <v>566.48</v>
      </c>
      <c r="AE57" s="11">
        <f t="shared" si="85"/>
        <v>38.2</v>
      </c>
      <c r="AF57" s="11">
        <f t="shared" si="85"/>
        <v>318</v>
      </c>
      <c r="AG57" s="11">
        <f t="shared" si="85"/>
        <v>0</v>
      </c>
      <c r="AH57" s="11">
        <f t="shared" si="85"/>
        <v>1908.24</v>
      </c>
      <c r="AI57" s="12" t="s">
        <v>1137</v>
      </c>
    </row>
    <row r="58" s="9" customFormat="1" ht="16" customHeight="1" spans="1:35">
      <c r="A58" s="40">
        <f t="shared" si="52"/>
        <v>55</v>
      </c>
      <c r="B58" s="41" t="s">
        <v>1089</v>
      </c>
      <c r="C58" s="42" t="s">
        <v>239</v>
      </c>
      <c r="D58" s="41" t="s">
        <v>240</v>
      </c>
      <c r="E58" s="41">
        <v>3473.25</v>
      </c>
      <c r="F58" s="41">
        <f>VLOOKUP(C58,'[1]9月'!$B:$Q,16,0)</f>
        <v>3245.4</v>
      </c>
      <c r="G58" s="44">
        <v>5664.75</v>
      </c>
      <c r="H58" s="41">
        <v>3245.4</v>
      </c>
      <c r="I58" s="44">
        <v>3180</v>
      </c>
      <c r="J58" s="44"/>
      <c r="K58" s="52">
        <f t="shared" si="53"/>
        <v>62.5185</v>
      </c>
      <c r="L58" s="53">
        <f t="shared" si="54"/>
        <v>519.264</v>
      </c>
      <c r="M58" s="44">
        <f t="shared" si="55"/>
        <v>453.18</v>
      </c>
      <c r="N58" s="41">
        <f t="shared" si="56"/>
        <v>22.7178</v>
      </c>
      <c r="O58" s="44">
        <f t="shared" si="57"/>
        <v>159</v>
      </c>
      <c r="P58" s="44">
        <f t="shared" si="58"/>
        <v>0</v>
      </c>
      <c r="Q58" s="44">
        <f t="shared" si="59"/>
        <v>1216.6803</v>
      </c>
      <c r="R58" s="41">
        <f t="shared" si="60"/>
        <v>0</v>
      </c>
      <c r="S58" s="41">
        <f t="shared" si="61"/>
        <v>259.63</v>
      </c>
      <c r="T58" s="44">
        <f t="shared" si="62"/>
        <v>113.3</v>
      </c>
      <c r="U58" s="41">
        <f t="shared" si="63"/>
        <v>9.74</v>
      </c>
      <c r="V58" s="44">
        <f t="shared" si="64"/>
        <v>159</v>
      </c>
      <c r="W58" s="44">
        <f t="shared" si="65"/>
        <v>0</v>
      </c>
      <c r="X58" s="41">
        <f t="shared" si="66"/>
        <v>541.67</v>
      </c>
      <c r="Y58" s="41">
        <f t="shared" si="67"/>
        <v>1758.3503</v>
      </c>
      <c r="Z58" s="41"/>
      <c r="AA58" s="12" t="s">
        <v>56</v>
      </c>
      <c r="AB58" s="11">
        <f t="shared" ref="AB58:AH58" si="86">K58+R58</f>
        <v>62.5185</v>
      </c>
      <c r="AC58" s="11">
        <f t="shared" si="86"/>
        <v>778.894</v>
      </c>
      <c r="AD58" s="11">
        <f t="shared" si="86"/>
        <v>566.48</v>
      </c>
      <c r="AE58" s="11">
        <f t="shared" si="86"/>
        <v>32.4578</v>
      </c>
      <c r="AF58" s="11">
        <f t="shared" si="86"/>
        <v>318</v>
      </c>
      <c r="AG58" s="11">
        <f t="shared" si="86"/>
        <v>0</v>
      </c>
      <c r="AH58" s="11">
        <f t="shared" si="86"/>
        <v>1758.3503</v>
      </c>
      <c r="AI58" s="12" t="s">
        <v>1138</v>
      </c>
    </row>
    <row r="59" s="9" customFormat="1" ht="16" customHeight="1" spans="1:35">
      <c r="A59" s="40">
        <f t="shared" si="52"/>
        <v>56</v>
      </c>
      <c r="B59" s="41" t="s">
        <v>164</v>
      </c>
      <c r="C59" s="42" t="s">
        <v>241</v>
      </c>
      <c r="D59" s="41" t="s">
        <v>242</v>
      </c>
      <c r="E59" s="41">
        <v>3473.25</v>
      </c>
      <c r="F59" s="41">
        <f>VLOOKUP(C59,'[1]9月'!$B:$Q,16,0)</f>
        <v>3245.4</v>
      </c>
      <c r="G59" s="44">
        <v>5664.75</v>
      </c>
      <c r="H59" s="41">
        <v>3245.4</v>
      </c>
      <c r="I59" s="44">
        <v>1790</v>
      </c>
      <c r="J59" s="44"/>
      <c r="K59" s="52">
        <f t="shared" si="53"/>
        <v>62.5185</v>
      </c>
      <c r="L59" s="53">
        <f t="shared" si="54"/>
        <v>519.264</v>
      </c>
      <c r="M59" s="44">
        <f t="shared" si="55"/>
        <v>453.18</v>
      </c>
      <c r="N59" s="41">
        <f t="shared" si="56"/>
        <v>22.7178</v>
      </c>
      <c r="O59" s="44">
        <f t="shared" si="57"/>
        <v>89.5</v>
      </c>
      <c r="P59" s="44">
        <f t="shared" si="58"/>
        <v>0</v>
      </c>
      <c r="Q59" s="44">
        <f t="shared" si="59"/>
        <v>1147.1803</v>
      </c>
      <c r="R59" s="41">
        <f t="shared" si="60"/>
        <v>0</v>
      </c>
      <c r="S59" s="41">
        <f t="shared" si="61"/>
        <v>259.63</v>
      </c>
      <c r="T59" s="44">
        <f t="shared" si="62"/>
        <v>113.3</v>
      </c>
      <c r="U59" s="41">
        <f t="shared" si="63"/>
        <v>9.74</v>
      </c>
      <c r="V59" s="44">
        <f t="shared" si="64"/>
        <v>89.5</v>
      </c>
      <c r="W59" s="44">
        <f t="shared" si="65"/>
        <v>0</v>
      </c>
      <c r="X59" s="41">
        <f t="shared" si="66"/>
        <v>472.17</v>
      </c>
      <c r="Y59" s="41">
        <f t="shared" si="67"/>
        <v>1619.3503</v>
      </c>
      <c r="Z59" s="41"/>
      <c r="AA59" s="12" t="s">
        <v>25</v>
      </c>
      <c r="AB59" s="11">
        <f t="shared" ref="AB59:AH59" si="87">K59+R59</f>
        <v>62.5185</v>
      </c>
      <c r="AC59" s="11">
        <f t="shared" si="87"/>
        <v>778.894</v>
      </c>
      <c r="AD59" s="11">
        <f t="shared" si="87"/>
        <v>566.48</v>
      </c>
      <c r="AE59" s="11">
        <f t="shared" si="87"/>
        <v>32.4578</v>
      </c>
      <c r="AF59" s="11">
        <f t="shared" si="87"/>
        <v>179</v>
      </c>
      <c r="AG59" s="11">
        <f t="shared" si="87"/>
        <v>0</v>
      </c>
      <c r="AH59" s="11">
        <f t="shared" si="87"/>
        <v>1619.3503</v>
      </c>
      <c r="AI59" s="12" t="s">
        <v>1137</v>
      </c>
    </row>
    <row r="60" s="9" customFormat="1" ht="16" customHeight="1" spans="1:35">
      <c r="A60" s="40">
        <f t="shared" si="52"/>
        <v>57</v>
      </c>
      <c r="B60" s="41" t="s">
        <v>167</v>
      </c>
      <c r="C60" s="42" t="s">
        <v>245</v>
      </c>
      <c r="D60" s="41" t="s">
        <v>246</v>
      </c>
      <c r="E60" s="41">
        <v>3473.25</v>
      </c>
      <c r="F60" s="41">
        <f>VLOOKUP(C60,'[1]9月'!$B:$Q,16,0)</f>
        <v>3245.4</v>
      </c>
      <c r="G60" s="44">
        <v>5664.75</v>
      </c>
      <c r="H60" s="41">
        <v>3245.4</v>
      </c>
      <c r="I60" s="44">
        <v>3180</v>
      </c>
      <c r="J60" s="44"/>
      <c r="K60" s="52">
        <f t="shared" si="53"/>
        <v>62.5185</v>
      </c>
      <c r="L60" s="53">
        <f t="shared" si="54"/>
        <v>519.264</v>
      </c>
      <c r="M60" s="44">
        <f t="shared" si="55"/>
        <v>453.18</v>
      </c>
      <c r="N60" s="41">
        <f t="shared" si="56"/>
        <v>22.7178</v>
      </c>
      <c r="O60" s="44">
        <f t="shared" si="57"/>
        <v>159</v>
      </c>
      <c r="P60" s="44">
        <f t="shared" si="58"/>
        <v>0</v>
      </c>
      <c r="Q60" s="44">
        <f t="shared" si="59"/>
        <v>1216.6803</v>
      </c>
      <c r="R60" s="41">
        <f t="shared" si="60"/>
        <v>0</v>
      </c>
      <c r="S60" s="41">
        <f t="shared" si="61"/>
        <v>259.63</v>
      </c>
      <c r="T60" s="44">
        <f t="shared" si="62"/>
        <v>113.3</v>
      </c>
      <c r="U60" s="41">
        <f t="shared" si="63"/>
        <v>9.74</v>
      </c>
      <c r="V60" s="44">
        <f t="shared" si="64"/>
        <v>159</v>
      </c>
      <c r="W60" s="44">
        <f t="shared" si="65"/>
        <v>0</v>
      </c>
      <c r="X60" s="41">
        <f t="shared" si="66"/>
        <v>541.67</v>
      </c>
      <c r="Y60" s="41">
        <f t="shared" si="67"/>
        <v>1758.3503</v>
      </c>
      <c r="Z60" s="41"/>
      <c r="AA60" s="12" t="s">
        <v>48</v>
      </c>
      <c r="AB60" s="11">
        <f t="shared" ref="AB60:AH60" si="88">K60+R60</f>
        <v>62.5185</v>
      </c>
      <c r="AC60" s="11">
        <f t="shared" si="88"/>
        <v>778.894</v>
      </c>
      <c r="AD60" s="11">
        <f t="shared" si="88"/>
        <v>566.48</v>
      </c>
      <c r="AE60" s="11">
        <f t="shared" si="88"/>
        <v>32.4578</v>
      </c>
      <c r="AF60" s="11">
        <f t="shared" si="88"/>
        <v>318</v>
      </c>
      <c r="AG60" s="11">
        <f t="shared" si="88"/>
        <v>0</v>
      </c>
      <c r="AH60" s="11">
        <f t="shared" si="88"/>
        <v>1758.3503</v>
      </c>
      <c r="AI60" s="12" t="s">
        <v>1134</v>
      </c>
    </row>
    <row r="61" s="9" customFormat="1" ht="16" customHeight="1" spans="1:35">
      <c r="A61" s="40">
        <f t="shared" si="52"/>
        <v>58</v>
      </c>
      <c r="B61" s="41" t="s">
        <v>164</v>
      </c>
      <c r="C61" s="42" t="s">
        <v>251</v>
      </c>
      <c r="D61" s="41" t="s">
        <v>252</v>
      </c>
      <c r="E61" s="41">
        <v>3473.25</v>
      </c>
      <c r="F61" s="41">
        <f>VLOOKUP(C61,'[1]9月'!$B:$Q,16,0)</f>
        <v>3245.4</v>
      </c>
      <c r="G61" s="44">
        <v>5664.75</v>
      </c>
      <c r="H61" s="41">
        <v>3245.4</v>
      </c>
      <c r="I61" s="44">
        <v>3180</v>
      </c>
      <c r="J61" s="44"/>
      <c r="K61" s="52">
        <f t="shared" si="53"/>
        <v>62.5185</v>
      </c>
      <c r="L61" s="53">
        <f t="shared" si="54"/>
        <v>519.264</v>
      </c>
      <c r="M61" s="44">
        <f t="shared" si="55"/>
        <v>453.18</v>
      </c>
      <c r="N61" s="41">
        <f t="shared" si="56"/>
        <v>22.7178</v>
      </c>
      <c r="O61" s="44">
        <f t="shared" si="57"/>
        <v>159</v>
      </c>
      <c r="P61" s="44">
        <f t="shared" si="58"/>
        <v>0</v>
      </c>
      <c r="Q61" s="44">
        <f t="shared" si="59"/>
        <v>1216.6803</v>
      </c>
      <c r="R61" s="41">
        <f t="shared" si="60"/>
        <v>0</v>
      </c>
      <c r="S61" s="41">
        <f t="shared" si="61"/>
        <v>259.63</v>
      </c>
      <c r="T61" s="44">
        <f t="shared" si="62"/>
        <v>113.3</v>
      </c>
      <c r="U61" s="41">
        <f t="shared" si="63"/>
        <v>9.74</v>
      </c>
      <c r="V61" s="44">
        <f t="shared" si="64"/>
        <v>159</v>
      </c>
      <c r="W61" s="44">
        <f t="shared" si="65"/>
        <v>0</v>
      </c>
      <c r="X61" s="41">
        <f t="shared" si="66"/>
        <v>541.67</v>
      </c>
      <c r="Y61" s="41">
        <f t="shared" si="67"/>
        <v>1758.3503</v>
      </c>
      <c r="Z61" s="41"/>
      <c r="AA61" s="12" t="s">
        <v>25</v>
      </c>
      <c r="AB61" s="11">
        <f t="shared" ref="AB61:AH61" si="89">K61+R61</f>
        <v>62.5185</v>
      </c>
      <c r="AC61" s="11">
        <f t="shared" si="89"/>
        <v>778.894</v>
      </c>
      <c r="AD61" s="11">
        <f t="shared" si="89"/>
        <v>566.48</v>
      </c>
      <c r="AE61" s="11">
        <f t="shared" si="89"/>
        <v>32.4578</v>
      </c>
      <c r="AF61" s="11">
        <f t="shared" si="89"/>
        <v>318</v>
      </c>
      <c r="AG61" s="11">
        <f t="shared" si="89"/>
        <v>0</v>
      </c>
      <c r="AH61" s="11">
        <f t="shared" si="89"/>
        <v>1758.3503</v>
      </c>
      <c r="AI61" s="12" t="s">
        <v>1137</v>
      </c>
    </row>
    <row r="62" s="9" customFormat="1" ht="16" customHeight="1" spans="1:35">
      <c r="A62" s="40">
        <f t="shared" si="52"/>
        <v>59</v>
      </c>
      <c r="B62" s="41" t="s">
        <v>98</v>
      </c>
      <c r="C62" s="42" t="s">
        <v>253</v>
      </c>
      <c r="D62" s="41" t="s">
        <v>254</v>
      </c>
      <c r="E62" s="41">
        <v>3473.25</v>
      </c>
      <c r="F62" s="41">
        <f>VLOOKUP(C62,'[1]9月'!$B:$Q,16,0)</f>
        <v>3245.4</v>
      </c>
      <c r="G62" s="44">
        <v>5664.75</v>
      </c>
      <c r="H62" s="41">
        <v>3245.4</v>
      </c>
      <c r="I62" s="44">
        <v>4180</v>
      </c>
      <c r="J62" s="44"/>
      <c r="K62" s="52">
        <f t="shared" si="53"/>
        <v>62.5185</v>
      </c>
      <c r="L62" s="53">
        <f t="shared" si="54"/>
        <v>519.264</v>
      </c>
      <c r="M62" s="44">
        <f t="shared" si="55"/>
        <v>453.18</v>
      </c>
      <c r="N62" s="41">
        <f t="shared" si="56"/>
        <v>22.7178</v>
      </c>
      <c r="O62" s="44">
        <f t="shared" si="57"/>
        <v>209</v>
      </c>
      <c r="P62" s="44">
        <f t="shared" si="58"/>
        <v>0</v>
      </c>
      <c r="Q62" s="44">
        <f t="shared" si="59"/>
        <v>1266.6803</v>
      </c>
      <c r="R62" s="41">
        <f t="shared" si="60"/>
        <v>0</v>
      </c>
      <c r="S62" s="41">
        <f t="shared" si="61"/>
        <v>259.63</v>
      </c>
      <c r="T62" s="44">
        <f t="shared" si="62"/>
        <v>113.3</v>
      </c>
      <c r="U62" s="41">
        <f t="shared" si="63"/>
        <v>9.74</v>
      </c>
      <c r="V62" s="44">
        <f t="shared" si="64"/>
        <v>209</v>
      </c>
      <c r="W62" s="44">
        <f t="shared" si="65"/>
        <v>0</v>
      </c>
      <c r="X62" s="41">
        <f t="shared" si="66"/>
        <v>591.67</v>
      </c>
      <c r="Y62" s="41">
        <f t="shared" si="67"/>
        <v>1858.3503</v>
      </c>
      <c r="Z62" s="41"/>
      <c r="AA62" s="12" t="s">
        <v>26</v>
      </c>
      <c r="AB62" s="11">
        <f t="shared" ref="AB62:AH62" si="90">K62+R62</f>
        <v>62.5185</v>
      </c>
      <c r="AC62" s="11">
        <f t="shared" si="90"/>
        <v>778.894</v>
      </c>
      <c r="AD62" s="11">
        <f t="shared" si="90"/>
        <v>566.48</v>
      </c>
      <c r="AE62" s="11">
        <f t="shared" si="90"/>
        <v>32.4578</v>
      </c>
      <c r="AF62" s="11">
        <f t="shared" si="90"/>
        <v>418</v>
      </c>
      <c r="AG62" s="11">
        <f t="shared" si="90"/>
        <v>0</v>
      </c>
      <c r="AH62" s="11">
        <f t="shared" si="90"/>
        <v>1858.3503</v>
      </c>
      <c r="AI62" s="12" t="s">
        <v>1135</v>
      </c>
    </row>
    <row r="63" s="9" customFormat="1" ht="16" customHeight="1" spans="1:35">
      <c r="A63" s="40">
        <f t="shared" si="52"/>
        <v>60</v>
      </c>
      <c r="B63" s="41" t="s">
        <v>167</v>
      </c>
      <c r="C63" s="42" t="s">
        <v>255</v>
      </c>
      <c r="D63" s="41" t="s">
        <v>256</v>
      </c>
      <c r="E63" s="41">
        <v>3473.25</v>
      </c>
      <c r="F63" s="41">
        <f>VLOOKUP(C63,'[1]9月'!$B:$Q,16,0)</f>
        <v>3245.4</v>
      </c>
      <c r="G63" s="44">
        <v>5664.75</v>
      </c>
      <c r="H63" s="41">
        <v>3245.4</v>
      </c>
      <c r="I63" s="44">
        <v>3180</v>
      </c>
      <c r="J63" s="44"/>
      <c r="K63" s="52">
        <f t="shared" si="53"/>
        <v>62.5185</v>
      </c>
      <c r="L63" s="53">
        <f t="shared" si="54"/>
        <v>519.264</v>
      </c>
      <c r="M63" s="44">
        <f t="shared" si="55"/>
        <v>453.18</v>
      </c>
      <c r="N63" s="41">
        <f t="shared" si="56"/>
        <v>22.7178</v>
      </c>
      <c r="O63" s="44">
        <f t="shared" si="57"/>
        <v>159</v>
      </c>
      <c r="P63" s="44">
        <f t="shared" si="58"/>
        <v>0</v>
      </c>
      <c r="Q63" s="44">
        <f t="shared" si="59"/>
        <v>1216.6803</v>
      </c>
      <c r="R63" s="41">
        <f t="shared" si="60"/>
        <v>0</v>
      </c>
      <c r="S63" s="41">
        <f t="shared" si="61"/>
        <v>259.63</v>
      </c>
      <c r="T63" s="44">
        <f t="shared" si="62"/>
        <v>113.3</v>
      </c>
      <c r="U63" s="41">
        <f t="shared" si="63"/>
        <v>9.74</v>
      </c>
      <c r="V63" s="44">
        <f t="shared" si="64"/>
        <v>159</v>
      </c>
      <c r="W63" s="44">
        <f t="shared" si="65"/>
        <v>0</v>
      </c>
      <c r="X63" s="41">
        <f t="shared" si="66"/>
        <v>541.67</v>
      </c>
      <c r="Y63" s="41">
        <f t="shared" si="67"/>
        <v>1758.3503</v>
      </c>
      <c r="Z63" s="41"/>
      <c r="AA63" s="12" t="s">
        <v>52</v>
      </c>
      <c r="AB63" s="11">
        <f t="shared" ref="AB63:AH63" si="91">K63+R63</f>
        <v>62.5185</v>
      </c>
      <c r="AC63" s="11">
        <f t="shared" si="91"/>
        <v>778.894</v>
      </c>
      <c r="AD63" s="11">
        <f t="shared" si="91"/>
        <v>566.48</v>
      </c>
      <c r="AE63" s="11">
        <f t="shared" si="91"/>
        <v>32.4578</v>
      </c>
      <c r="AF63" s="11">
        <f t="shared" si="91"/>
        <v>318</v>
      </c>
      <c r="AG63" s="11">
        <f t="shared" si="91"/>
        <v>0</v>
      </c>
      <c r="AH63" s="11">
        <f t="shared" si="91"/>
        <v>1758.3503</v>
      </c>
      <c r="AI63" s="12" t="s">
        <v>1134</v>
      </c>
    </row>
    <row r="64" s="9" customFormat="1" ht="16" customHeight="1" spans="1:35">
      <c r="A64" s="40">
        <f t="shared" si="52"/>
        <v>61</v>
      </c>
      <c r="B64" s="41" t="s">
        <v>167</v>
      </c>
      <c r="C64" s="42" t="s">
        <v>257</v>
      </c>
      <c r="D64" s="41" t="s">
        <v>258</v>
      </c>
      <c r="E64" s="41">
        <v>3473.25</v>
      </c>
      <c r="F64" s="41">
        <f>VLOOKUP(C64,'[1]9月'!$B:$Q,16,0)</f>
        <v>3245.4</v>
      </c>
      <c r="G64" s="44">
        <v>5664.75</v>
      </c>
      <c r="H64" s="41">
        <v>3245.4</v>
      </c>
      <c r="I64" s="44">
        <v>3180</v>
      </c>
      <c r="J64" s="44"/>
      <c r="K64" s="52">
        <f t="shared" si="53"/>
        <v>62.5185</v>
      </c>
      <c r="L64" s="53">
        <f t="shared" si="54"/>
        <v>519.264</v>
      </c>
      <c r="M64" s="44">
        <f t="shared" si="55"/>
        <v>453.18</v>
      </c>
      <c r="N64" s="41">
        <f t="shared" si="56"/>
        <v>22.7178</v>
      </c>
      <c r="O64" s="44">
        <f t="shared" si="57"/>
        <v>159</v>
      </c>
      <c r="P64" s="44">
        <f t="shared" si="58"/>
        <v>0</v>
      </c>
      <c r="Q64" s="44">
        <f t="shared" si="59"/>
        <v>1216.6803</v>
      </c>
      <c r="R64" s="41">
        <f t="shared" si="60"/>
        <v>0</v>
      </c>
      <c r="S64" s="41">
        <f t="shared" si="61"/>
        <v>259.63</v>
      </c>
      <c r="T64" s="44">
        <f t="shared" si="62"/>
        <v>113.3</v>
      </c>
      <c r="U64" s="41">
        <f t="shared" si="63"/>
        <v>9.74</v>
      </c>
      <c r="V64" s="44">
        <f t="shared" si="64"/>
        <v>159</v>
      </c>
      <c r="W64" s="44">
        <f t="shared" si="65"/>
        <v>0</v>
      </c>
      <c r="X64" s="41">
        <f t="shared" si="66"/>
        <v>541.67</v>
      </c>
      <c r="Y64" s="41">
        <f t="shared" si="67"/>
        <v>1758.3503</v>
      </c>
      <c r="Z64" s="41"/>
      <c r="AA64" s="12" t="s">
        <v>48</v>
      </c>
      <c r="AB64" s="11">
        <f t="shared" ref="AB64:AH64" si="92">K64+R64</f>
        <v>62.5185</v>
      </c>
      <c r="AC64" s="11">
        <f t="shared" si="92"/>
        <v>778.894</v>
      </c>
      <c r="AD64" s="11">
        <f t="shared" si="92"/>
        <v>566.48</v>
      </c>
      <c r="AE64" s="11">
        <f t="shared" si="92"/>
        <v>32.4578</v>
      </c>
      <c r="AF64" s="11">
        <f t="shared" si="92"/>
        <v>318</v>
      </c>
      <c r="AG64" s="11">
        <f t="shared" si="92"/>
        <v>0</v>
      </c>
      <c r="AH64" s="11">
        <f t="shared" si="92"/>
        <v>1758.3503</v>
      </c>
      <c r="AI64" s="12" t="s">
        <v>1134</v>
      </c>
    </row>
    <row r="65" s="9" customFormat="1" ht="16" customHeight="1" spans="1:35">
      <c r="A65" s="40">
        <f t="shared" si="52"/>
        <v>62</v>
      </c>
      <c r="B65" s="41" t="s">
        <v>164</v>
      </c>
      <c r="C65" s="42" t="s">
        <v>259</v>
      </c>
      <c r="D65" s="41" t="s">
        <v>260</v>
      </c>
      <c r="E65" s="41">
        <v>3473.25</v>
      </c>
      <c r="F65" s="41">
        <f>VLOOKUP(C65,'[1]9月'!$B:$Q,16,0)</f>
        <v>3245.4</v>
      </c>
      <c r="G65" s="44">
        <v>5664.75</v>
      </c>
      <c r="H65" s="41">
        <v>3245.4</v>
      </c>
      <c r="I65" s="44">
        <v>3180</v>
      </c>
      <c r="J65" s="44"/>
      <c r="K65" s="52">
        <f t="shared" si="53"/>
        <v>62.5185</v>
      </c>
      <c r="L65" s="53">
        <f t="shared" si="54"/>
        <v>519.264</v>
      </c>
      <c r="M65" s="44">
        <f t="shared" si="55"/>
        <v>453.18</v>
      </c>
      <c r="N65" s="41">
        <f t="shared" si="56"/>
        <v>22.7178</v>
      </c>
      <c r="O65" s="44">
        <f t="shared" si="57"/>
        <v>159</v>
      </c>
      <c r="P65" s="44">
        <f t="shared" si="58"/>
        <v>0</v>
      </c>
      <c r="Q65" s="44">
        <f t="shared" si="59"/>
        <v>1216.6803</v>
      </c>
      <c r="R65" s="41">
        <f t="shared" si="60"/>
        <v>0</v>
      </c>
      <c r="S65" s="41">
        <f t="shared" si="61"/>
        <v>259.63</v>
      </c>
      <c r="T65" s="44">
        <f t="shared" si="62"/>
        <v>113.3</v>
      </c>
      <c r="U65" s="41">
        <f t="shared" si="63"/>
        <v>9.74</v>
      </c>
      <c r="V65" s="44">
        <f t="shared" si="64"/>
        <v>159</v>
      </c>
      <c r="W65" s="44">
        <f t="shared" si="65"/>
        <v>0</v>
      </c>
      <c r="X65" s="41">
        <f t="shared" si="66"/>
        <v>541.67</v>
      </c>
      <c r="Y65" s="41">
        <f t="shared" si="67"/>
        <v>1758.3503</v>
      </c>
      <c r="Z65" s="41"/>
      <c r="AA65" s="12" t="s">
        <v>25</v>
      </c>
      <c r="AB65" s="11">
        <f t="shared" ref="AB65:AH65" si="93">K65+R65</f>
        <v>62.5185</v>
      </c>
      <c r="AC65" s="11">
        <f t="shared" si="93"/>
        <v>778.894</v>
      </c>
      <c r="AD65" s="11">
        <f t="shared" si="93"/>
        <v>566.48</v>
      </c>
      <c r="AE65" s="11">
        <f t="shared" si="93"/>
        <v>32.4578</v>
      </c>
      <c r="AF65" s="11">
        <f t="shared" si="93"/>
        <v>318</v>
      </c>
      <c r="AG65" s="11">
        <f t="shared" si="93"/>
        <v>0</v>
      </c>
      <c r="AH65" s="11">
        <f t="shared" si="93"/>
        <v>1758.3503</v>
      </c>
      <c r="AI65" s="12" t="s">
        <v>1137</v>
      </c>
    </row>
    <row r="66" s="9" customFormat="1" ht="16" customHeight="1" spans="1:35">
      <c r="A66" s="40">
        <f t="shared" ref="A66:A129" si="94">ROW()-3</f>
        <v>63</v>
      </c>
      <c r="B66" s="41" t="s">
        <v>167</v>
      </c>
      <c r="C66" s="42" t="s">
        <v>261</v>
      </c>
      <c r="D66" s="41" t="s">
        <v>262</v>
      </c>
      <c r="E66" s="41">
        <v>3820</v>
      </c>
      <c r="F66" s="41">
        <f>VLOOKUP(C66,'[1]9月'!$B:$Q,16,0)</f>
        <v>3820</v>
      </c>
      <c r="G66" s="44">
        <v>5664.75</v>
      </c>
      <c r="H66" s="41">
        <v>3820</v>
      </c>
      <c r="I66" s="44">
        <v>4180</v>
      </c>
      <c r="J66" s="44"/>
      <c r="K66" s="52">
        <f t="shared" ref="K66:K129" si="95">E66*0.018</f>
        <v>68.76</v>
      </c>
      <c r="L66" s="53">
        <f t="shared" ref="L66:L129" si="96">F66*0.16</f>
        <v>611.2</v>
      </c>
      <c r="M66" s="44">
        <f t="shared" ref="M66:M129" si="97">ROUND(G66*0.08,2)</f>
        <v>453.18</v>
      </c>
      <c r="N66" s="41">
        <f t="shared" ref="N66:N129" si="98">H66*0.007</f>
        <v>26.74</v>
      </c>
      <c r="O66" s="44">
        <f t="shared" ref="O66:O129" si="99">I66*5%</f>
        <v>209</v>
      </c>
      <c r="P66" s="44">
        <f t="shared" ref="P66:P129" si="100">J66*50%</f>
        <v>0</v>
      </c>
      <c r="Q66" s="44">
        <f t="shared" ref="Q66:Q129" si="101">SUM(K66:P66)</f>
        <v>1368.88</v>
      </c>
      <c r="R66" s="41">
        <f t="shared" ref="R66:R129" si="102">E66*0</f>
        <v>0</v>
      </c>
      <c r="S66" s="41">
        <f t="shared" ref="S66:S129" si="103">ROUND(F66*0.08,2)</f>
        <v>305.6</v>
      </c>
      <c r="T66" s="44">
        <f t="shared" ref="T66:T129" si="104">ROUND(G66*0.02,2)</f>
        <v>113.3</v>
      </c>
      <c r="U66" s="41">
        <f t="shared" ref="U66:U129" si="105">ROUND(H66*0.003,2)</f>
        <v>11.46</v>
      </c>
      <c r="V66" s="44">
        <f t="shared" ref="V66:V129" si="106">I66*5%</f>
        <v>209</v>
      </c>
      <c r="W66" s="44">
        <f t="shared" ref="W66:W129" si="107">J66*50%</f>
        <v>0</v>
      </c>
      <c r="X66" s="41">
        <f t="shared" ref="X66:X129" si="108">SUM(R66:W66)</f>
        <v>639.36</v>
      </c>
      <c r="Y66" s="41">
        <f t="shared" ref="Y66:Y129" si="109">Q66+X66</f>
        <v>2008.24</v>
      </c>
      <c r="Z66" s="41"/>
      <c r="AA66" s="12" t="s">
        <v>52</v>
      </c>
      <c r="AB66" s="11">
        <f t="shared" ref="AB66:AH66" si="110">K66+R66</f>
        <v>68.76</v>
      </c>
      <c r="AC66" s="11">
        <f t="shared" si="110"/>
        <v>916.8</v>
      </c>
      <c r="AD66" s="11">
        <f t="shared" si="110"/>
        <v>566.48</v>
      </c>
      <c r="AE66" s="11">
        <f t="shared" si="110"/>
        <v>38.2</v>
      </c>
      <c r="AF66" s="11">
        <f t="shared" si="110"/>
        <v>418</v>
      </c>
      <c r="AG66" s="11">
        <f t="shared" si="110"/>
        <v>0</v>
      </c>
      <c r="AH66" s="11">
        <f t="shared" si="110"/>
        <v>2008.24</v>
      </c>
      <c r="AI66" s="12" t="s">
        <v>1134</v>
      </c>
    </row>
    <row r="67" s="9" customFormat="1" ht="16" customHeight="1" spans="1:35">
      <c r="A67" s="40">
        <f t="shared" si="94"/>
        <v>64</v>
      </c>
      <c r="B67" s="41" t="s">
        <v>164</v>
      </c>
      <c r="C67" s="42" t="s">
        <v>263</v>
      </c>
      <c r="D67" s="41" t="s">
        <v>264</v>
      </c>
      <c r="E67" s="41">
        <v>3820</v>
      </c>
      <c r="F67" s="41">
        <f>VLOOKUP(C67,'[1]9月'!$B:$Q,16,0)</f>
        <v>3820</v>
      </c>
      <c r="G67" s="44">
        <v>5664.75</v>
      </c>
      <c r="H67" s="41">
        <v>3820</v>
      </c>
      <c r="I67" s="44">
        <v>4180</v>
      </c>
      <c r="J67" s="44"/>
      <c r="K67" s="52">
        <f t="shared" si="95"/>
        <v>68.76</v>
      </c>
      <c r="L67" s="53">
        <f t="shared" si="96"/>
        <v>611.2</v>
      </c>
      <c r="M67" s="44">
        <f t="shared" si="97"/>
        <v>453.18</v>
      </c>
      <c r="N67" s="41">
        <f t="shared" si="98"/>
        <v>26.74</v>
      </c>
      <c r="O67" s="44">
        <f t="shared" si="99"/>
        <v>209</v>
      </c>
      <c r="P67" s="44">
        <f t="shared" si="100"/>
        <v>0</v>
      </c>
      <c r="Q67" s="44">
        <f t="shared" si="101"/>
        <v>1368.88</v>
      </c>
      <c r="R67" s="41">
        <f t="shared" si="102"/>
        <v>0</v>
      </c>
      <c r="S67" s="41">
        <f t="shared" si="103"/>
        <v>305.6</v>
      </c>
      <c r="T67" s="44">
        <f t="shared" si="104"/>
        <v>113.3</v>
      </c>
      <c r="U67" s="41">
        <f t="shared" si="105"/>
        <v>11.46</v>
      </c>
      <c r="V67" s="44">
        <f t="shared" si="106"/>
        <v>209</v>
      </c>
      <c r="W67" s="44">
        <f t="shared" si="107"/>
        <v>0</v>
      </c>
      <c r="X67" s="41">
        <f t="shared" si="108"/>
        <v>639.36</v>
      </c>
      <c r="Y67" s="41">
        <f t="shared" si="109"/>
        <v>2008.24</v>
      </c>
      <c r="Z67" s="41"/>
      <c r="AA67" s="12" t="s">
        <v>25</v>
      </c>
      <c r="AB67" s="11">
        <f t="shared" ref="AB67:AH67" si="111">K67+R67</f>
        <v>68.76</v>
      </c>
      <c r="AC67" s="11">
        <f t="shared" si="111"/>
        <v>916.8</v>
      </c>
      <c r="AD67" s="11">
        <f t="shared" si="111"/>
        <v>566.48</v>
      </c>
      <c r="AE67" s="11">
        <f t="shared" si="111"/>
        <v>38.2</v>
      </c>
      <c r="AF67" s="11">
        <f t="shared" si="111"/>
        <v>418</v>
      </c>
      <c r="AG67" s="11">
        <f t="shared" si="111"/>
        <v>0</v>
      </c>
      <c r="AH67" s="11">
        <f t="shared" si="111"/>
        <v>2008.24</v>
      </c>
      <c r="AI67" s="12" t="s">
        <v>1137</v>
      </c>
    </row>
    <row r="68" s="9" customFormat="1" ht="16" customHeight="1" spans="1:35">
      <c r="A68" s="40">
        <f t="shared" si="94"/>
        <v>65</v>
      </c>
      <c r="B68" s="41" t="s">
        <v>164</v>
      </c>
      <c r="C68" s="42" t="s">
        <v>265</v>
      </c>
      <c r="D68" s="41" t="s">
        <v>266</v>
      </c>
      <c r="E68" s="41">
        <v>3473.25</v>
      </c>
      <c r="F68" s="41">
        <f>VLOOKUP(C68,'[1]9月'!$B:$Q,16,0)</f>
        <v>3245.4</v>
      </c>
      <c r="G68" s="44">
        <v>5664.75</v>
      </c>
      <c r="H68" s="41">
        <v>3245.4</v>
      </c>
      <c r="I68" s="44">
        <v>3180</v>
      </c>
      <c r="J68" s="44"/>
      <c r="K68" s="52">
        <f t="shared" si="95"/>
        <v>62.5185</v>
      </c>
      <c r="L68" s="53">
        <f t="shared" si="96"/>
        <v>519.264</v>
      </c>
      <c r="M68" s="44">
        <f t="shared" si="97"/>
        <v>453.18</v>
      </c>
      <c r="N68" s="41">
        <f t="shared" si="98"/>
        <v>22.7178</v>
      </c>
      <c r="O68" s="44">
        <f t="shared" si="99"/>
        <v>159</v>
      </c>
      <c r="P68" s="44">
        <f t="shared" si="100"/>
        <v>0</v>
      </c>
      <c r="Q68" s="44">
        <f t="shared" si="101"/>
        <v>1216.6803</v>
      </c>
      <c r="R68" s="41">
        <f t="shared" si="102"/>
        <v>0</v>
      </c>
      <c r="S68" s="41">
        <f t="shared" si="103"/>
        <v>259.63</v>
      </c>
      <c r="T68" s="44">
        <f t="shared" si="104"/>
        <v>113.3</v>
      </c>
      <c r="U68" s="41">
        <f t="shared" si="105"/>
        <v>9.74</v>
      </c>
      <c r="V68" s="44">
        <f t="shared" si="106"/>
        <v>159</v>
      </c>
      <c r="W68" s="44">
        <f t="shared" si="107"/>
        <v>0</v>
      </c>
      <c r="X68" s="41">
        <f t="shared" si="108"/>
        <v>541.67</v>
      </c>
      <c r="Y68" s="41">
        <f t="shared" si="109"/>
        <v>1758.3503</v>
      </c>
      <c r="Z68" s="41"/>
      <c r="AA68" s="12" t="s">
        <v>25</v>
      </c>
      <c r="AB68" s="11">
        <f t="shared" ref="AB68:AH68" si="112">K68+R68</f>
        <v>62.5185</v>
      </c>
      <c r="AC68" s="11">
        <f t="shared" si="112"/>
        <v>778.894</v>
      </c>
      <c r="AD68" s="11">
        <f t="shared" si="112"/>
        <v>566.48</v>
      </c>
      <c r="AE68" s="11">
        <f t="shared" si="112"/>
        <v>32.4578</v>
      </c>
      <c r="AF68" s="11">
        <f t="shared" si="112"/>
        <v>318</v>
      </c>
      <c r="AG68" s="11">
        <f t="shared" si="112"/>
        <v>0</v>
      </c>
      <c r="AH68" s="11">
        <f t="shared" si="112"/>
        <v>1758.3503</v>
      </c>
      <c r="AI68" s="12" t="s">
        <v>1137</v>
      </c>
    </row>
    <row r="69" s="9" customFormat="1" ht="16" customHeight="1" spans="1:35">
      <c r="A69" s="40">
        <f t="shared" si="94"/>
        <v>66</v>
      </c>
      <c r="B69" s="41" t="s">
        <v>164</v>
      </c>
      <c r="C69" s="42" t="s">
        <v>267</v>
      </c>
      <c r="D69" s="41" t="s">
        <v>268</v>
      </c>
      <c r="E69" s="41">
        <v>3473.25</v>
      </c>
      <c r="F69" s="41">
        <f>VLOOKUP(C69,'[1]9月'!$B:$Q,16,0)</f>
        <v>3245.4</v>
      </c>
      <c r="G69" s="44">
        <v>5664.75</v>
      </c>
      <c r="H69" s="41">
        <v>3245.4</v>
      </c>
      <c r="I69" s="44">
        <v>3180</v>
      </c>
      <c r="J69" s="44"/>
      <c r="K69" s="52">
        <f t="shared" si="95"/>
        <v>62.5185</v>
      </c>
      <c r="L69" s="53">
        <f t="shared" si="96"/>
        <v>519.264</v>
      </c>
      <c r="M69" s="44">
        <f t="shared" si="97"/>
        <v>453.18</v>
      </c>
      <c r="N69" s="41">
        <f t="shared" si="98"/>
        <v>22.7178</v>
      </c>
      <c r="O69" s="44">
        <f t="shared" si="99"/>
        <v>159</v>
      </c>
      <c r="P69" s="44">
        <f t="shared" si="100"/>
        <v>0</v>
      </c>
      <c r="Q69" s="44">
        <f t="shared" si="101"/>
        <v>1216.6803</v>
      </c>
      <c r="R69" s="41">
        <f t="shared" si="102"/>
        <v>0</v>
      </c>
      <c r="S69" s="41">
        <f t="shared" si="103"/>
        <v>259.63</v>
      </c>
      <c r="T69" s="44">
        <f t="shared" si="104"/>
        <v>113.3</v>
      </c>
      <c r="U69" s="41">
        <f t="shared" si="105"/>
        <v>9.74</v>
      </c>
      <c r="V69" s="44">
        <f t="shared" si="106"/>
        <v>159</v>
      </c>
      <c r="W69" s="44">
        <f t="shared" si="107"/>
        <v>0</v>
      </c>
      <c r="X69" s="41">
        <f t="shared" si="108"/>
        <v>541.67</v>
      </c>
      <c r="Y69" s="41">
        <f t="shared" si="109"/>
        <v>1758.3503</v>
      </c>
      <c r="Z69" s="41"/>
      <c r="AA69" s="12" t="s">
        <v>25</v>
      </c>
      <c r="AB69" s="11">
        <f t="shared" ref="AB69:AH69" si="113">K69+R69</f>
        <v>62.5185</v>
      </c>
      <c r="AC69" s="11">
        <f t="shared" si="113"/>
        <v>778.894</v>
      </c>
      <c r="AD69" s="11">
        <f t="shared" si="113"/>
        <v>566.48</v>
      </c>
      <c r="AE69" s="11">
        <f t="shared" si="113"/>
        <v>32.4578</v>
      </c>
      <c r="AF69" s="11">
        <f t="shared" si="113"/>
        <v>318</v>
      </c>
      <c r="AG69" s="11">
        <f t="shared" si="113"/>
        <v>0</v>
      </c>
      <c r="AH69" s="11">
        <f t="shared" si="113"/>
        <v>1758.3503</v>
      </c>
      <c r="AI69" s="12" t="s">
        <v>1137</v>
      </c>
    </row>
    <row r="70" s="9" customFormat="1" ht="16" customHeight="1" spans="1:35">
      <c r="A70" s="40">
        <f t="shared" si="94"/>
        <v>67</v>
      </c>
      <c r="B70" s="41" t="s">
        <v>164</v>
      </c>
      <c r="C70" s="42" t="s">
        <v>269</v>
      </c>
      <c r="D70" s="41" t="s">
        <v>270</v>
      </c>
      <c r="E70" s="41">
        <v>3473.25</v>
      </c>
      <c r="F70" s="41">
        <f>VLOOKUP(C70,'[1]9月'!$B:$Q,16,0)</f>
        <v>3245.4</v>
      </c>
      <c r="G70" s="44">
        <v>5664.75</v>
      </c>
      <c r="H70" s="41">
        <v>3245.4</v>
      </c>
      <c r="I70" s="44">
        <v>3180</v>
      </c>
      <c r="J70" s="44"/>
      <c r="K70" s="52">
        <f t="shared" si="95"/>
        <v>62.5185</v>
      </c>
      <c r="L70" s="53">
        <f t="shared" si="96"/>
        <v>519.264</v>
      </c>
      <c r="M70" s="44">
        <f t="shared" si="97"/>
        <v>453.18</v>
      </c>
      <c r="N70" s="41">
        <f t="shared" si="98"/>
        <v>22.7178</v>
      </c>
      <c r="O70" s="44">
        <f t="shared" si="99"/>
        <v>159</v>
      </c>
      <c r="P70" s="44">
        <f t="shared" si="100"/>
        <v>0</v>
      </c>
      <c r="Q70" s="44">
        <f t="shared" si="101"/>
        <v>1216.6803</v>
      </c>
      <c r="R70" s="41">
        <f t="shared" si="102"/>
        <v>0</v>
      </c>
      <c r="S70" s="41">
        <f t="shared" si="103"/>
        <v>259.63</v>
      </c>
      <c r="T70" s="44">
        <f t="shared" si="104"/>
        <v>113.3</v>
      </c>
      <c r="U70" s="41">
        <f t="shared" si="105"/>
        <v>9.74</v>
      </c>
      <c r="V70" s="44">
        <f t="shared" si="106"/>
        <v>159</v>
      </c>
      <c r="W70" s="44">
        <f t="shared" si="107"/>
        <v>0</v>
      </c>
      <c r="X70" s="41">
        <f t="shared" si="108"/>
        <v>541.67</v>
      </c>
      <c r="Y70" s="41">
        <f t="shared" si="109"/>
        <v>1758.3503</v>
      </c>
      <c r="Z70" s="41"/>
      <c r="AA70" s="12" t="s">
        <v>25</v>
      </c>
      <c r="AB70" s="11">
        <f t="shared" ref="AB70:AH70" si="114">K70+R70</f>
        <v>62.5185</v>
      </c>
      <c r="AC70" s="11">
        <f t="shared" si="114"/>
        <v>778.894</v>
      </c>
      <c r="AD70" s="11">
        <f t="shared" si="114"/>
        <v>566.48</v>
      </c>
      <c r="AE70" s="11">
        <f t="shared" si="114"/>
        <v>32.4578</v>
      </c>
      <c r="AF70" s="11">
        <f t="shared" si="114"/>
        <v>318</v>
      </c>
      <c r="AG70" s="11">
        <f t="shared" si="114"/>
        <v>0</v>
      </c>
      <c r="AH70" s="11">
        <f t="shared" si="114"/>
        <v>1758.3503</v>
      </c>
      <c r="AI70" s="12" t="s">
        <v>1137</v>
      </c>
    </row>
    <row r="71" s="9" customFormat="1" ht="16" customHeight="1" spans="1:35">
      <c r="A71" s="40">
        <f t="shared" si="94"/>
        <v>68</v>
      </c>
      <c r="B71" s="41" t="s">
        <v>167</v>
      </c>
      <c r="C71" s="42" t="s">
        <v>271</v>
      </c>
      <c r="D71" s="41" t="s">
        <v>272</v>
      </c>
      <c r="E71" s="41">
        <v>3473.25</v>
      </c>
      <c r="F71" s="41">
        <f>VLOOKUP(C71,'[1]9月'!$B:$Q,16,0)</f>
        <v>3245.4</v>
      </c>
      <c r="G71" s="44">
        <v>5664.75</v>
      </c>
      <c r="H71" s="41">
        <v>3245.4</v>
      </c>
      <c r="I71" s="44">
        <v>4180</v>
      </c>
      <c r="J71" s="44"/>
      <c r="K71" s="52">
        <f t="shared" si="95"/>
        <v>62.5185</v>
      </c>
      <c r="L71" s="53">
        <f t="shared" si="96"/>
        <v>519.264</v>
      </c>
      <c r="M71" s="44">
        <f t="shared" si="97"/>
        <v>453.18</v>
      </c>
      <c r="N71" s="41">
        <f t="shared" si="98"/>
        <v>22.7178</v>
      </c>
      <c r="O71" s="44">
        <f t="shared" si="99"/>
        <v>209</v>
      </c>
      <c r="P71" s="44">
        <f t="shared" si="100"/>
        <v>0</v>
      </c>
      <c r="Q71" s="44">
        <f t="shared" si="101"/>
        <v>1266.6803</v>
      </c>
      <c r="R71" s="41">
        <f t="shared" si="102"/>
        <v>0</v>
      </c>
      <c r="S71" s="41">
        <f t="shared" si="103"/>
        <v>259.63</v>
      </c>
      <c r="T71" s="44">
        <f t="shared" si="104"/>
        <v>113.3</v>
      </c>
      <c r="U71" s="41">
        <f t="shared" si="105"/>
        <v>9.74</v>
      </c>
      <c r="V71" s="44">
        <f t="shared" si="106"/>
        <v>209</v>
      </c>
      <c r="W71" s="44">
        <f t="shared" si="107"/>
        <v>0</v>
      </c>
      <c r="X71" s="41">
        <f t="shared" si="108"/>
        <v>591.67</v>
      </c>
      <c r="Y71" s="41">
        <f t="shared" si="109"/>
        <v>1858.3503</v>
      </c>
      <c r="Z71" s="41"/>
      <c r="AA71" s="12" t="s">
        <v>48</v>
      </c>
      <c r="AB71" s="11">
        <f t="shared" ref="AB71:AH71" si="115">K71+R71</f>
        <v>62.5185</v>
      </c>
      <c r="AC71" s="11">
        <f t="shared" si="115"/>
        <v>778.894</v>
      </c>
      <c r="AD71" s="11">
        <f t="shared" si="115"/>
        <v>566.48</v>
      </c>
      <c r="AE71" s="11">
        <f t="shared" si="115"/>
        <v>32.4578</v>
      </c>
      <c r="AF71" s="11">
        <f t="shared" si="115"/>
        <v>418</v>
      </c>
      <c r="AG71" s="11">
        <f t="shared" si="115"/>
        <v>0</v>
      </c>
      <c r="AH71" s="11">
        <f t="shared" si="115"/>
        <v>1858.3503</v>
      </c>
      <c r="AI71" s="12" t="s">
        <v>1134</v>
      </c>
    </row>
    <row r="72" s="9" customFormat="1" ht="16" customHeight="1" spans="1:35">
      <c r="A72" s="40">
        <f t="shared" si="94"/>
        <v>69</v>
      </c>
      <c r="B72" s="41" t="s">
        <v>167</v>
      </c>
      <c r="C72" s="42" t="s">
        <v>273</v>
      </c>
      <c r="D72" s="41" t="s">
        <v>274</v>
      </c>
      <c r="E72" s="41">
        <v>3473.25</v>
      </c>
      <c r="F72" s="41">
        <f>VLOOKUP(C72,'[1]9月'!$B:$Q,16,0)</f>
        <v>3245.4</v>
      </c>
      <c r="G72" s="44">
        <v>5664.75</v>
      </c>
      <c r="H72" s="41">
        <v>3245.4</v>
      </c>
      <c r="I72" s="44">
        <v>4180</v>
      </c>
      <c r="J72" s="44"/>
      <c r="K72" s="52">
        <f t="shared" si="95"/>
        <v>62.5185</v>
      </c>
      <c r="L72" s="53">
        <f t="shared" si="96"/>
        <v>519.264</v>
      </c>
      <c r="M72" s="44">
        <f t="shared" si="97"/>
        <v>453.18</v>
      </c>
      <c r="N72" s="41">
        <f t="shared" si="98"/>
        <v>22.7178</v>
      </c>
      <c r="O72" s="44">
        <f t="shared" si="99"/>
        <v>209</v>
      </c>
      <c r="P72" s="44">
        <f t="shared" si="100"/>
        <v>0</v>
      </c>
      <c r="Q72" s="44">
        <f t="shared" si="101"/>
        <v>1266.6803</v>
      </c>
      <c r="R72" s="41">
        <f t="shared" si="102"/>
        <v>0</v>
      </c>
      <c r="S72" s="41">
        <f t="shared" si="103"/>
        <v>259.63</v>
      </c>
      <c r="T72" s="44">
        <f t="shared" si="104"/>
        <v>113.3</v>
      </c>
      <c r="U72" s="41">
        <f t="shared" si="105"/>
        <v>9.74</v>
      </c>
      <c r="V72" s="44">
        <f t="shared" si="106"/>
        <v>209</v>
      </c>
      <c r="W72" s="44">
        <f t="shared" si="107"/>
        <v>0</v>
      </c>
      <c r="X72" s="41">
        <f t="shared" si="108"/>
        <v>591.67</v>
      </c>
      <c r="Y72" s="41">
        <f t="shared" si="109"/>
        <v>1858.3503</v>
      </c>
      <c r="Z72" s="41"/>
      <c r="AA72" s="12" t="s">
        <v>52</v>
      </c>
      <c r="AB72" s="11">
        <f t="shared" ref="AB72:AH72" si="116">K72+R72</f>
        <v>62.5185</v>
      </c>
      <c r="AC72" s="11">
        <f t="shared" si="116"/>
        <v>778.894</v>
      </c>
      <c r="AD72" s="11">
        <f t="shared" si="116"/>
        <v>566.48</v>
      </c>
      <c r="AE72" s="11">
        <f t="shared" si="116"/>
        <v>32.4578</v>
      </c>
      <c r="AF72" s="11">
        <f t="shared" si="116"/>
        <v>418</v>
      </c>
      <c r="AG72" s="11">
        <f t="shared" si="116"/>
        <v>0</v>
      </c>
      <c r="AH72" s="11">
        <f t="shared" si="116"/>
        <v>1858.3503</v>
      </c>
      <c r="AI72" s="12" t="s">
        <v>1134</v>
      </c>
    </row>
    <row r="73" s="9" customFormat="1" ht="16" customHeight="1" spans="1:35">
      <c r="A73" s="40">
        <f t="shared" si="94"/>
        <v>70</v>
      </c>
      <c r="B73" s="41" t="s">
        <v>167</v>
      </c>
      <c r="C73" s="42" t="s">
        <v>275</v>
      </c>
      <c r="D73" s="41" t="s">
        <v>276</v>
      </c>
      <c r="E73" s="41">
        <v>3473.25</v>
      </c>
      <c r="F73" s="41">
        <f>VLOOKUP(C73,'[1]9月'!$B:$Q,16,0)</f>
        <v>3245.4</v>
      </c>
      <c r="G73" s="44">
        <v>5664.75</v>
      </c>
      <c r="H73" s="41">
        <v>3245.4</v>
      </c>
      <c r="I73" s="44">
        <v>4180</v>
      </c>
      <c r="J73" s="44"/>
      <c r="K73" s="52">
        <f t="shared" si="95"/>
        <v>62.5185</v>
      </c>
      <c r="L73" s="53">
        <f t="shared" si="96"/>
        <v>519.264</v>
      </c>
      <c r="M73" s="44">
        <f t="shared" si="97"/>
        <v>453.18</v>
      </c>
      <c r="N73" s="41">
        <f t="shared" si="98"/>
        <v>22.7178</v>
      </c>
      <c r="O73" s="44">
        <f t="shared" si="99"/>
        <v>209</v>
      </c>
      <c r="P73" s="44">
        <f t="shared" si="100"/>
        <v>0</v>
      </c>
      <c r="Q73" s="44">
        <f t="shared" si="101"/>
        <v>1266.6803</v>
      </c>
      <c r="R73" s="41">
        <f t="shared" si="102"/>
        <v>0</v>
      </c>
      <c r="S73" s="41">
        <f t="shared" si="103"/>
        <v>259.63</v>
      </c>
      <c r="T73" s="44">
        <f t="shared" si="104"/>
        <v>113.3</v>
      </c>
      <c r="U73" s="41">
        <f t="shared" si="105"/>
        <v>9.74</v>
      </c>
      <c r="V73" s="44">
        <f t="shared" si="106"/>
        <v>209</v>
      </c>
      <c r="W73" s="44">
        <f t="shared" si="107"/>
        <v>0</v>
      </c>
      <c r="X73" s="41">
        <f t="shared" si="108"/>
        <v>591.67</v>
      </c>
      <c r="Y73" s="41">
        <f t="shared" si="109"/>
        <v>1858.3503</v>
      </c>
      <c r="Z73" s="41"/>
      <c r="AA73" s="12" t="s">
        <v>52</v>
      </c>
      <c r="AB73" s="11">
        <f t="shared" ref="AB73:AH73" si="117">K73+R73</f>
        <v>62.5185</v>
      </c>
      <c r="AC73" s="11">
        <f t="shared" si="117"/>
        <v>778.894</v>
      </c>
      <c r="AD73" s="11">
        <f t="shared" si="117"/>
        <v>566.48</v>
      </c>
      <c r="AE73" s="11">
        <f t="shared" si="117"/>
        <v>32.4578</v>
      </c>
      <c r="AF73" s="11">
        <f t="shared" si="117"/>
        <v>418</v>
      </c>
      <c r="AG73" s="11">
        <f t="shared" si="117"/>
        <v>0</v>
      </c>
      <c r="AH73" s="11">
        <f t="shared" si="117"/>
        <v>1858.3503</v>
      </c>
      <c r="AI73" s="12" t="s">
        <v>1134</v>
      </c>
    </row>
    <row r="74" s="9" customFormat="1" ht="16" customHeight="1" spans="1:35">
      <c r="A74" s="40">
        <f t="shared" si="94"/>
        <v>71</v>
      </c>
      <c r="B74" s="41" t="s">
        <v>167</v>
      </c>
      <c r="C74" s="42" t="s">
        <v>279</v>
      </c>
      <c r="D74" s="350" t="s">
        <v>280</v>
      </c>
      <c r="E74" s="41">
        <v>3473.25</v>
      </c>
      <c r="F74" s="41">
        <f>VLOOKUP(C74,'[1]9月'!$B:$Q,16,0)</f>
        <v>3245.4</v>
      </c>
      <c r="G74" s="44">
        <v>5664.75</v>
      </c>
      <c r="H74" s="41">
        <v>3245.4</v>
      </c>
      <c r="I74" s="44">
        <v>3180</v>
      </c>
      <c r="J74" s="44"/>
      <c r="K74" s="52">
        <f t="shared" si="95"/>
        <v>62.5185</v>
      </c>
      <c r="L74" s="53">
        <f t="shared" si="96"/>
        <v>519.264</v>
      </c>
      <c r="M74" s="44">
        <f t="shared" si="97"/>
        <v>453.18</v>
      </c>
      <c r="N74" s="41">
        <f t="shared" si="98"/>
        <v>22.7178</v>
      </c>
      <c r="O74" s="44">
        <f t="shared" si="99"/>
        <v>159</v>
      </c>
      <c r="P74" s="44">
        <f t="shared" si="100"/>
        <v>0</v>
      </c>
      <c r="Q74" s="44">
        <f t="shared" si="101"/>
        <v>1216.6803</v>
      </c>
      <c r="R74" s="41">
        <f t="shared" si="102"/>
        <v>0</v>
      </c>
      <c r="S74" s="41">
        <f t="shared" si="103"/>
        <v>259.63</v>
      </c>
      <c r="T74" s="44">
        <f t="shared" si="104"/>
        <v>113.3</v>
      </c>
      <c r="U74" s="41">
        <f t="shared" si="105"/>
        <v>9.74</v>
      </c>
      <c r="V74" s="44">
        <f t="shared" si="106"/>
        <v>159</v>
      </c>
      <c r="W74" s="44">
        <f t="shared" si="107"/>
        <v>0</v>
      </c>
      <c r="X74" s="41">
        <f t="shared" si="108"/>
        <v>541.67</v>
      </c>
      <c r="Y74" s="41">
        <f t="shared" si="109"/>
        <v>1758.3503</v>
      </c>
      <c r="Z74" s="41"/>
      <c r="AA74" s="12" t="s">
        <v>52</v>
      </c>
      <c r="AB74" s="11">
        <f t="shared" ref="AB74:AH74" si="118">K74+R74</f>
        <v>62.5185</v>
      </c>
      <c r="AC74" s="11">
        <f t="shared" si="118"/>
        <v>778.894</v>
      </c>
      <c r="AD74" s="11">
        <f t="shared" si="118"/>
        <v>566.48</v>
      </c>
      <c r="AE74" s="11">
        <f t="shared" si="118"/>
        <v>32.4578</v>
      </c>
      <c r="AF74" s="11">
        <f t="shared" si="118"/>
        <v>318</v>
      </c>
      <c r="AG74" s="11">
        <f t="shared" si="118"/>
        <v>0</v>
      </c>
      <c r="AH74" s="11">
        <f t="shared" si="118"/>
        <v>1758.3503</v>
      </c>
      <c r="AI74" s="12" t="s">
        <v>1134</v>
      </c>
    </row>
    <row r="75" s="9" customFormat="1" ht="16" customHeight="1" spans="1:35">
      <c r="A75" s="40">
        <f t="shared" si="94"/>
        <v>72</v>
      </c>
      <c r="B75" s="41" t="s">
        <v>167</v>
      </c>
      <c r="C75" s="42" t="s">
        <v>281</v>
      </c>
      <c r="D75" s="41" t="s">
        <v>282</v>
      </c>
      <c r="E75" s="41">
        <v>3473.25</v>
      </c>
      <c r="F75" s="41">
        <f>VLOOKUP(C75,'[1]9月'!$B:$Q,16,0)</f>
        <v>3245.4</v>
      </c>
      <c r="G75" s="44">
        <v>5664.75</v>
      </c>
      <c r="H75" s="41">
        <v>3245.4</v>
      </c>
      <c r="I75" s="44">
        <v>4180</v>
      </c>
      <c r="J75" s="44"/>
      <c r="K75" s="52">
        <f t="shared" si="95"/>
        <v>62.5185</v>
      </c>
      <c r="L75" s="53">
        <f t="shared" si="96"/>
        <v>519.264</v>
      </c>
      <c r="M75" s="44">
        <f t="shared" si="97"/>
        <v>453.18</v>
      </c>
      <c r="N75" s="41">
        <f t="shared" si="98"/>
        <v>22.7178</v>
      </c>
      <c r="O75" s="44">
        <f t="shared" si="99"/>
        <v>209</v>
      </c>
      <c r="P75" s="44">
        <f t="shared" si="100"/>
        <v>0</v>
      </c>
      <c r="Q75" s="44">
        <f t="shared" si="101"/>
        <v>1266.6803</v>
      </c>
      <c r="R75" s="41">
        <f t="shared" si="102"/>
        <v>0</v>
      </c>
      <c r="S75" s="41">
        <f t="shared" si="103"/>
        <v>259.63</v>
      </c>
      <c r="T75" s="44">
        <f t="shared" si="104"/>
        <v>113.3</v>
      </c>
      <c r="U75" s="41">
        <f t="shared" si="105"/>
        <v>9.74</v>
      </c>
      <c r="V75" s="44">
        <f t="shared" si="106"/>
        <v>209</v>
      </c>
      <c r="W75" s="44">
        <f t="shared" si="107"/>
        <v>0</v>
      </c>
      <c r="X75" s="41">
        <f t="shared" si="108"/>
        <v>591.67</v>
      </c>
      <c r="Y75" s="41">
        <f t="shared" si="109"/>
        <v>1858.3503</v>
      </c>
      <c r="Z75" s="41"/>
      <c r="AA75" s="12" t="s">
        <v>52</v>
      </c>
      <c r="AB75" s="11">
        <f t="shared" ref="AB75:AH75" si="119">K75+R75</f>
        <v>62.5185</v>
      </c>
      <c r="AC75" s="11">
        <f t="shared" si="119"/>
        <v>778.894</v>
      </c>
      <c r="AD75" s="11">
        <f t="shared" si="119"/>
        <v>566.48</v>
      </c>
      <c r="AE75" s="11">
        <f t="shared" si="119"/>
        <v>32.4578</v>
      </c>
      <c r="AF75" s="11">
        <f t="shared" si="119"/>
        <v>418</v>
      </c>
      <c r="AG75" s="11">
        <f t="shared" si="119"/>
        <v>0</v>
      </c>
      <c r="AH75" s="11">
        <f t="shared" si="119"/>
        <v>1858.3503</v>
      </c>
      <c r="AI75" s="12" t="s">
        <v>1134</v>
      </c>
    </row>
    <row r="76" s="9" customFormat="1" ht="16" customHeight="1" spans="1:35">
      <c r="A76" s="40">
        <f t="shared" si="94"/>
        <v>73</v>
      </c>
      <c r="B76" s="41" t="s">
        <v>167</v>
      </c>
      <c r="C76" s="42" t="s">
        <v>283</v>
      </c>
      <c r="D76" s="341" t="s">
        <v>284</v>
      </c>
      <c r="E76" s="41">
        <v>3473.25</v>
      </c>
      <c r="F76" s="41">
        <f>VLOOKUP(C76,'[1]9月'!$B:$Q,16,0)</f>
        <v>3245.4</v>
      </c>
      <c r="G76" s="44">
        <v>5664.75</v>
      </c>
      <c r="H76" s="41">
        <v>3245.4</v>
      </c>
      <c r="I76" s="44">
        <v>1790</v>
      </c>
      <c r="J76" s="44"/>
      <c r="K76" s="52">
        <f t="shared" si="95"/>
        <v>62.5185</v>
      </c>
      <c r="L76" s="53">
        <f t="shared" si="96"/>
        <v>519.264</v>
      </c>
      <c r="M76" s="44">
        <f t="shared" si="97"/>
        <v>453.18</v>
      </c>
      <c r="N76" s="41">
        <f t="shared" si="98"/>
        <v>22.7178</v>
      </c>
      <c r="O76" s="44">
        <f t="shared" si="99"/>
        <v>89.5</v>
      </c>
      <c r="P76" s="44">
        <f t="shared" si="100"/>
        <v>0</v>
      </c>
      <c r="Q76" s="44">
        <f t="shared" si="101"/>
        <v>1147.1803</v>
      </c>
      <c r="R76" s="41">
        <f t="shared" si="102"/>
        <v>0</v>
      </c>
      <c r="S76" s="41">
        <f t="shared" si="103"/>
        <v>259.63</v>
      </c>
      <c r="T76" s="44">
        <f t="shared" si="104"/>
        <v>113.3</v>
      </c>
      <c r="U76" s="41">
        <f t="shared" si="105"/>
        <v>9.74</v>
      </c>
      <c r="V76" s="44">
        <f t="shared" si="106"/>
        <v>89.5</v>
      </c>
      <c r="W76" s="44">
        <f t="shared" si="107"/>
        <v>0</v>
      </c>
      <c r="X76" s="41">
        <f t="shared" si="108"/>
        <v>472.17</v>
      </c>
      <c r="Y76" s="41">
        <f t="shared" si="109"/>
        <v>1619.3503</v>
      </c>
      <c r="Z76" s="41"/>
      <c r="AA76" s="12" t="s">
        <v>48</v>
      </c>
      <c r="AB76" s="11">
        <f t="shared" ref="AB76:AH76" si="120">K76+R76</f>
        <v>62.5185</v>
      </c>
      <c r="AC76" s="11">
        <f t="shared" si="120"/>
        <v>778.894</v>
      </c>
      <c r="AD76" s="11">
        <f t="shared" si="120"/>
        <v>566.48</v>
      </c>
      <c r="AE76" s="11">
        <f t="shared" si="120"/>
        <v>32.4578</v>
      </c>
      <c r="AF76" s="11">
        <f t="shared" si="120"/>
        <v>179</v>
      </c>
      <c r="AG76" s="11">
        <f t="shared" si="120"/>
        <v>0</v>
      </c>
      <c r="AH76" s="11">
        <f t="shared" si="120"/>
        <v>1619.3503</v>
      </c>
      <c r="AI76" s="12" t="s">
        <v>1134</v>
      </c>
    </row>
    <row r="77" s="9" customFormat="1" ht="16" customHeight="1" spans="1:35">
      <c r="A77" s="40">
        <f t="shared" si="94"/>
        <v>74</v>
      </c>
      <c r="B77" s="41" t="s">
        <v>285</v>
      </c>
      <c r="C77" s="42" t="s">
        <v>286</v>
      </c>
      <c r="D77" s="41" t="s">
        <v>287</v>
      </c>
      <c r="E77" s="41">
        <v>3473.25</v>
      </c>
      <c r="F77" s="41">
        <f>VLOOKUP(C77,'[1]9月'!$B:$Q,16,0)</f>
        <v>3245.4</v>
      </c>
      <c r="G77" s="44">
        <v>5664.75</v>
      </c>
      <c r="H77" s="41">
        <v>3245.4</v>
      </c>
      <c r="I77" s="44">
        <v>3180</v>
      </c>
      <c r="J77" s="44"/>
      <c r="K77" s="52">
        <f t="shared" si="95"/>
        <v>62.5185</v>
      </c>
      <c r="L77" s="53">
        <f t="shared" si="96"/>
        <v>519.264</v>
      </c>
      <c r="M77" s="44">
        <f t="shared" si="97"/>
        <v>453.18</v>
      </c>
      <c r="N77" s="41">
        <f t="shared" si="98"/>
        <v>22.7178</v>
      </c>
      <c r="O77" s="44">
        <f t="shared" si="99"/>
        <v>159</v>
      </c>
      <c r="P77" s="44">
        <f t="shared" si="100"/>
        <v>0</v>
      </c>
      <c r="Q77" s="44">
        <f t="shared" si="101"/>
        <v>1216.6803</v>
      </c>
      <c r="R77" s="41">
        <f t="shared" si="102"/>
        <v>0</v>
      </c>
      <c r="S77" s="41">
        <f t="shared" si="103"/>
        <v>259.63</v>
      </c>
      <c r="T77" s="44">
        <f t="shared" si="104"/>
        <v>113.3</v>
      </c>
      <c r="U77" s="41">
        <f t="shared" si="105"/>
        <v>9.74</v>
      </c>
      <c r="V77" s="44">
        <f t="shared" si="106"/>
        <v>159</v>
      </c>
      <c r="W77" s="44">
        <f t="shared" si="107"/>
        <v>0</v>
      </c>
      <c r="X77" s="41">
        <f t="shared" si="108"/>
        <v>541.67</v>
      </c>
      <c r="Y77" s="41">
        <f t="shared" si="109"/>
        <v>1758.3503</v>
      </c>
      <c r="Z77" s="41"/>
      <c r="AA77" s="12" t="s">
        <v>26</v>
      </c>
      <c r="AB77" s="11">
        <f t="shared" ref="AB77:AH77" si="121">K77+R77</f>
        <v>62.5185</v>
      </c>
      <c r="AC77" s="11">
        <f t="shared" si="121"/>
        <v>778.894</v>
      </c>
      <c r="AD77" s="11">
        <f t="shared" si="121"/>
        <v>566.48</v>
      </c>
      <c r="AE77" s="11">
        <f t="shared" si="121"/>
        <v>32.4578</v>
      </c>
      <c r="AF77" s="11">
        <f t="shared" si="121"/>
        <v>318</v>
      </c>
      <c r="AG77" s="11">
        <f t="shared" si="121"/>
        <v>0</v>
      </c>
      <c r="AH77" s="11">
        <f t="shared" si="121"/>
        <v>1758.3503</v>
      </c>
      <c r="AI77" s="12" t="s">
        <v>1135</v>
      </c>
    </row>
    <row r="78" s="9" customFormat="1" ht="16" customHeight="1" spans="1:35">
      <c r="A78" s="40">
        <f t="shared" si="94"/>
        <v>75</v>
      </c>
      <c r="B78" s="41" t="s">
        <v>164</v>
      </c>
      <c r="C78" s="42" t="s">
        <v>288</v>
      </c>
      <c r="D78" s="41" t="s">
        <v>289</v>
      </c>
      <c r="E78" s="41">
        <v>3473.25</v>
      </c>
      <c r="F78" s="41">
        <f>VLOOKUP(C78,'[1]9月'!$B:$Q,16,0)</f>
        <v>3245.4</v>
      </c>
      <c r="G78" s="44">
        <v>5664.75</v>
      </c>
      <c r="H78" s="41">
        <v>3245.4</v>
      </c>
      <c r="I78" s="44">
        <v>3180</v>
      </c>
      <c r="J78" s="44"/>
      <c r="K78" s="52">
        <f t="shared" si="95"/>
        <v>62.5185</v>
      </c>
      <c r="L78" s="53">
        <f t="shared" si="96"/>
        <v>519.264</v>
      </c>
      <c r="M78" s="44">
        <f t="shared" si="97"/>
        <v>453.18</v>
      </c>
      <c r="N78" s="41">
        <f t="shared" si="98"/>
        <v>22.7178</v>
      </c>
      <c r="O78" s="44">
        <f t="shared" si="99"/>
        <v>159</v>
      </c>
      <c r="P78" s="44">
        <f t="shared" si="100"/>
        <v>0</v>
      </c>
      <c r="Q78" s="44">
        <f t="shared" si="101"/>
        <v>1216.6803</v>
      </c>
      <c r="R78" s="41">
        <f t="shared" si="102"/>
        <v>0</v>
      </c>
      <c r="S78" s="41">
        <f t="shared" si="103"/>
        <v>259.63</v>
      </c>
      <c r="T78" s="44">
        <f t="shared" si="104"/>
        <v>113.3</v>
      </c>
      <c r="U78" s="41">
        <f t="shared" si="105"/>
        <v>9.74</v>
      </c>
      <c r="V78" s="44">
        <f t="shared" si="106"/>
        <v>159</v>
      </c>
      <c r="W78" s="44">
        <f t="shared" si="107"/>
        <v>0</v>
      </c>
      <c r="X78" s="41">
        <f t="shared" si="108"/>
        <v>541.67</v>
      </c>
      <c r="Y78" s="41">
        <f t="shared" si="109"/>
        <v>1758.3503</v>
      </c>
      <c r="Z78" s="41"/>
      <c r="AA78" s="12" t="s">
        <v>25</v>
      </c>
      <c r="AB78" s="11">
        <f t="shared" ref="AB78:AH78" si="122">K78+R78</f>
        <v>62.5185</v>
      </c>
      <c r="AC78" s="11">
        <f t="shared" si="122"/>
        <v>778.894</v>
      </c>
      <c r="AD78" s="11">
        <f t="shared" si="122"/>
        <v>566.48</v>
      </c>
      <c r="AE78" s="11">
        <f t="shared" si="122"/>
        <v>32.4578</v>
      </c>
      <c r="AF78" s="11">
        <f t="shared" si="122"/>
        <v>318</v>
      </c>
      <c r="AG78" s="11">
        <f t="shared" si="122"/>
        <v>0</v>
      </c>
      <c r="AH78" s="11">
        <f t="shared" si="122"/>
        <v>1758.3503</v>
      </c>
      <c r="AI78" s="12" t="s">
        <v>1137</v>
      </c>
    </row>
    <row r="79" s="9" customFormat="1" ht="16" customHeight="1" spans="1:35">
      <c r="A79" s="40">
        <f t="shared" si="94"/>
        <v>76</v>
      </c>
      <c r="B79" s="41" t="s">
        <v>167</v>
      </c>
      <c r="C79" s="42" t="s">
        <v>290</v>
      </c>
      <c r="D79" s="41" t="s">
        <v>291</v>
      </c>
      <c r="E79" s="41">
        <v>3473.25</v>
      </c>
      <c r="F79" s="41">
        <f>VLOOKUP(C79,'[1]9月'!$B:$Q,16,0)</f>
        <v>3245.4</v>
      </c>
      <c r="G79" s="44">
        <v>5664.75</v>
      </c>
      <c r="H79" s="41">
        <v>3245.4</v>
      </c>
      <c r="I79" s="44">
        <v>3180</v>
      </c>
      <c r="J79" s="44"/>
      <c r="K79" s="52">
        <f t="shared" si="95"/>
        <v>62.5185</v>
      </c>
      <c r="L79" s="53">
        <f t="shared" si="96"/>
        <v>519.264</v>
      </c>
      <c r="M79" s="44">
        <f t="shared" si="97"/>
        <v>453.18</v>
      </c>
      <c r="N79" s="41">
        <f t="shared" si="98"/>
        <v>22.7178</v>
      </c>
      <c r="O79" s="44">
        <f t="shared" si="99"/>
        <v>159</v>
      </c>
      <c r="P79" s="44">
        <f t="shared" si="100"/>
        <v>0</v>
      </c>
      <c r="Q79" s="44">
        <f t="shared" si="101"/>
        <v>1216.6803</v>
      </c>
      <c r="R79" s="41">
        <f t="shared" si="102"/>
        <v>0</v>
      </c>
      <c r="S79" s="41">
        <f t="shared" si="103"/>
        <v>259.63</v>
      </c>
      <c r="T79" s="44">
        <f t="shared" si="104"/>
        <v>113.3</v>
      </c>
      <c r="U79" s="41">
        <f t="shared" si="105"/>
        <v>9.74</v>
      </c>
      <c r="V79" s="44">
        <f t="shared" si="106"/>
        <v>159</v>
      </c>
      <c r="W79" s="44">
        <f t="shared" si="107"/>
        <v>0</v>
      </c>
      <c r="X79" s="41">
        <f t="shared" si="108"/>
        <v>541.67</v>
      </c>
      <c r="Y79" s="41">
        <f t="shared" si="109"/>
        <v>1758.3503</v>
      </c>
      <c r="Z79" s="41"/>
      <c r="AA79" s="12" t="s">
        <v>48</v>
      </c>
      <c r="AB79" s="11">
        <f t="shared" ref="AB79:AH79" si="123">K79+R79</f>
        <v>62.5185</v>
      </c>
      <c r="AC79" s="11">
        <f t="shared" si="123"/>
        <v>778.894</v>
      </c>
      <c r="AD79" s="11">
        <f t="shared" si="123"/>
        <v>566.48</v>
      </c>
      <c r="AE79" s="11">
        <f t="shared" si="123"/>
        <v>32.4578</v>
      </c>
      <c r="AF79" s="11">
        <f t="shared" si="123"/>
        <v>318</v>
      </c>
      <c r="AG79" s="11">
        <f t="shared" si="123"/>
        <v>0</v>
      </c>
      <c r="AH79" s="11">
        <f t="shared" si="123"/>
        <v>1758.3503</v>
      </c>
      <c r="AI79" s="12" t="s">
        <v>1134</v>
      </c>
    </row>
    <row r="80" s="9" customFormat="1" ht="16" customHeight="1" spans="1:35">
      <c r="A80" s="40">
        <f t="shared" si="94"/>
        <v>77</v>
      </c>
      <c r="B80" s="41" t="s">
        <v>167</v>
      </c>
      <c r="C80" s="46" t="s">
        <v>296</v>
      </c>
      <c r="D80" s="47" t="s">
        <v>297</v>
      </c>
      <c r="E80" s="41">
        <v>3473.25</v>
      </c>
      <c r="F80" s="41">
        <f>VLOOKUP(C80,'[1]9月'!$B:$Q,16,0)</f>
        <v>3245.4</v>
      </c>
      <c r="G80" s="44">
        <v>5664.75</v>
      </c>
      <c r="H80" s="41">
        <v>3245.4</v>
      </c>
      <c r="I80" s="44">
        <v>3180</v>
      </c>
      <c r="J80" s="44"/>
      <c r="K80" s="52">
        <f t="shared" si="95"/>
        <v>62.5185</v>
      </c>
      <c r="L80" s="53">
        <f t="shared" si="96"/>
        <v>519.264</v>
      </c>
      <c r="M80" s="44">
        <f t="shared" si="97"/>
        <v>453.18</v>
      </c>
      <c r="N80" s="41">
        <f t="shared" si="98"/>
        <v>22.7178</v>
      </c>
      <c r="O80" s="44">
        <f t="shared" si="99"/>
        <v>159</v>
      </c>
      <c r="P80" s="44">
        <f t="shared" si="100"/>
        <v>0</v>
      </c>
      <c r="Q80" s="44">
        <f t="shared" si="101"/>
        <v>1216.6803</v>
      </c>
      <c r="R80" s="41">
        <f t="shared" si="102"/>
        <v>0</v>
      </c>
      <c r="S80" s="41">
        <f t="shared" si="103"/>
        <v>259.63</v>
      </c>
      <c r="T80" s="44">
        <f t="shared" si="104"/>
        <v>113.3</v>
      </c>
      <c r="U80" s="41">
        <f t="shared" si="105"/>
        <v>9.74</v>
      </c>
      <c r="V80" s="44">
        <f t="shared" si="106"/>
        <v>159</v>
      </c>
      <c r="W80" s="44">
        <f t="shared" si="107"/>
        <v>0</v>
      </c>
      <c r="X80" s="41">
        <f t="shared" si="108"/>
        <v>541.67</v>
      </c>
      <c r="Y80" s="41">
        <f t="shared" si="109"/>
        <v>1758.3503</v>
      </c>
      <c r="Z80" s="41"/>
      <c r="AA80" s="12" t="s">
        <v>48</v>
      </c>
      <c r="AB80" s="11">
        <f t="shared" ref="AB80:AH80" si="124">K80+R80</f>
        <v>62.5185</v>
      </c>
      <c r="AC80" s="11">
        <f t="shared" si="124"/>
        <v>778.894</v>
      </c>
      <c r="AD80" s="11">
        <f t="shared" si="124"/>
        <v>566.48</v>
      </c>
      <c r="AE80" s="11">
        <f t="shared" si="124"/>
        <v>32.4578</v>
      </c>
      <c r="AF80" s="11">
        <f t="shared" si="124"/>
        <v>318</v>
      </c>
      <c r="AG80" s="11">
        <f t="shared" si="124"/>
        <v>0</v>
      </c>
      <c r="AH80" s="11">
        <f t="shared" si="124"/>
        <v>1758.3503</v>
      </c>
      <c r="AI80" s="12" t="s">
        <v>1134</v>
      </c>
    </row>
    <row r="81" s="9" customFormat="1" ht="16" customHeight="1" spans="1:35">
      <c r="A81" s="40">
        <f t="shared" si="94"/>
        <v>78</v>
      </c>
      <c r="B81" s="41" t="s">
        <v>1335</v>
      </c>
      <c r="C81" s="46" t="s">
        <v>298</v>
      </c>
      <c r="D81" s="47" t="s">
        <v>299</v>
      </c>
      <c r="E81" s="41">
        <v>3473.25</v>
      </c>
      <c r="F81" s="41">
        <f>VLOOKUP(C81,'[1]9月'!$B:$Q,16,0)</f>
        <v>3245.4</v>
      </c>
      <c r="G81" s="44">
        <v>5664.75</v>
      </c>
      <c r="H81" s="41">
        <v>3245.4</v>
      </c>
      <c r="I81" s="44">
        <v>3180</v>
      </c>
      <c r="J81" s="44"/>
      <c r="K81" s="52">
        <f t="shared" si="95"/>
        <v>62.5185</v>
      </c>
      <c r="L81" s="53">
        <f t="shared" si="96"/>
        <v>519.264</v>
      </c>
      <c r="M81" s="44">
        <f t="shared" si="97"/>
        <v>453.18</v>
      </c>
      <c r="N81" s="41">
        <f t="shared" si="98"/>
        <v>22.7178</v>
      </c>
      <c r="O81" s="44">
        <f t="shared" si="99"/>
        <v>159</v>
      </c>
      <c r="P81" s="44">
        <f t="shared" si="100"/>
        <v>0</v>
      </c>
      <c r="Q81" s="44">
        <f t="shared" si="101"/>
        <v>1216.6803</v>
      </c>
      <c r="R81" s="41">
        <f t="shared" si="102"/>
        <v>0</v>
      </c>
      <c r="S81" s="41">
        <f t="shared" si="103"/>
        <v>259.63</v>
      </c>
      <c r="T81" s="44">
        <f t="shared" si="104"/>
        <v>113.3</v>
      </c>
      <c r="U81" s="41">
        <f t="shared" si="105"/>
        <v>9.74</v>
      </c>
      <c r="V81" s="44">
        <f t="shared" si="106"/>
        <v>159</v>
      </c>
      <c r="W81" s="44">
        <f t="shared" si="107"/>
        <v>0</v>
      </c>
      <c r="X81" s="41">
        <f t="shared" si="108"/>
        <v>541.67</v>
      </c>
      <c r="Y81" s="41">
        <f t="shared" si="109"/>
        <v>1758.3503</v>
      </c>
      <c r="Z81" s="41"/>
      <c r="AA81" s="12" t="s">
        <v>50</v>
      </c>
      <c r="AB81" s="11">
        <f t="shared" ref="AB81:AH81" si="125">K81+R81</f>
        <v>62.5185</v>
      </c>
      <c r="AC81" s="11">
        <f t="shared" si="125"/>
        <v>778.894</v>
      </c>
      <c r="AD81" s="11">
        <f t="shared" si="125"/>
        <v>566.48</v>
      </c>
      <c r="AE81" s="11">
        <f t="shared" si="125"/>
        <v>32.4578</v>
      </c>
      <c r="AF81" s="11">
        <f t="shared" si="125"/>
        <v>318</v>
      </c>
      <c r="AG81" s="11">
        <f t="shared" si="125"/>
        <v>0</v>
      </c>
      <c r="AH81" s="11">
        <f t="shared" si="125"/>
        <v>1758.3503</v>
      </c>
      <c r="AI81" s="12" t="s">
        <v>1138</v>
      </c>
    </row>
    <row r="82" s="9" customFormat="1" ht="16" customHeight="1" spans="1:35">
      <c r="A82" s="40">
        <f t="shared" si="94"/>
        <v>79</v>
      </c>
      <c r="B82" s="41" t="s">
        <v>167</v>
      </c>
      <c r="C82" s="46" t="s">
        <v>302</v>
      </c>
      <c r="D82" s="47" t="s">
        <v>303</v>
      </c>
      <c r="E82" s="41">
        <v>3473.25</v>
      </c>
      <c r="F82" s="41">
        <f>VLOOKUP(C82,'[1]9月'!$B:$Q,16,0)</f>
        <v>3245.4</v>
      </c>
      <c r="G82" s="44">
        <v>5664.75</v>
      </c>
      <c r="H82" s="41">
        <v>3245.4</v>
      </c>
      <c r="I82" s="44">
        <v>3180</v>
      </c>
      <c r="J82" s="44"/>
      <c r="K82" s="52">
        <f t="shared" si="95"/>
        <v>62.5185</v>
      </c>
      <c r="L82" s="53">
        <f t="shared" si="96"/>
        <v>519.264</v>
      </c>
      <c r="M82" s="44">
        <f t="shared" si="97"/>
        <v>453.18</v>
      </c>
      <c r="N82" s="41">
        <f t="shared" si="98"/>
        <v>22.7178</v>
      </c>
      <c r="O82" s="44">
        <f t="shared" si="99"/>
        <v>159</v>
      </c>
      <c r="P82" s="44">
        <f t="shared" si="100"/>
        <v>0</v>
      </c>
      <c r="Q82" s="44">
        <f t="shared" si="101"/>
        <v>1216.6803</v>
      </c>
      <c r="R82" s="41">
        <f t="shared" si="102"/>
        <v>0</v>
      </c>
      <c r="S82" s="41">
        <f t="shared" si="103"/>
        <v>259.63</v>
      </c>
      <c r="T82" s="44">
        <f t="shared" si="104"/>
        <v>113.3</v>
      </c>
      <c r="U82" s="41">
        <f t="shared" si="105"/>
        <v>9.74</v>
      </c>
      <c r="V82" s="44">
        <f t="shared" si="106"/>
        <v>159</v>
      </c>
      <c r="W82" s="44">
        <f t="shared" si="107"/>
        <v>0</v>
      </c>
      <c r="X82" s="41">
        <f t="shared" si="108"/>
        <v>541.67</v>
      </c>
      <c r="Y82" s="41">
        <f t="shared" si="109"/>
        <v>1758.3503</v>
      </c>
      <c r="Z82" s="41"/>
      <c r="AA82" s="12" t="s">
        <v>48</v>
      </c>
      <c r="AB82" s="11">
        <f t="shared" ref="AB82:AH82" si="126">K82+R82</f>
        <v>62.5185</v>
      </c>
      <c r="AC82" s="11">
        <f t="shared" si="126"/>
        <v>778.894</v>
      </c>
      <c r="AD82" s="11">
        <f t="shared" si="126"/>
        <v>566.48</v>
      </c>
      <c r="AE82" s="11">
        <f t="shared" si="126"/>
        <v>32.4578</v>
      </c>
      <c r="AF82" s="11">
        <f t="shared" si="126"/>
        <v>318</v>
      </c>
      <c r="AG82" s="11">
        <f t="shared" si="126"/>
        <v>0</v>
      </c>
      <c r="AH82" s="11">
        <f t="shared" si="126"/>
        <v>1758.3503</v>
      </c>
      <c r="AI82" s="12" t="s">
        <v>1134</v>
      </c>
    </row>
    <row r="83" s="9" customFormat="1" ht="16" customHeight="1" spans="1:35">
      <c r="A83" s="40">
        <f t="shared" si="94"/>
        <v>80</v>
      </c>
      <c r="B83" s="41" t="s">
        <v>167</v>
      </c>
      <c r="C83" s="46" t="s">
        <v>304</v>
      </c>
      <c r="D83" s="47" t="s">
        <v>305</v>
      </c>
      <c r="E83" s="41">
        <v>3473.25</v>
      </c>
      <c r="F83" s="41">
        <f>VLOOKUP(C83,'[1]9月'!$B:$Q,16,0)</f>
        <v>3245.4</v>
      </c>
      <c r="G83" s="44">
        <v>5664.75</v>
      </c>
      <c r="H83" s="41">
        <v>3245.4</v>
      </c>
      <c r="I83" s="44">
        <v>1790</v>
      </c>
      <c r="J83" s="44"/>
      <c r="K83" s="52">
        <f t="shared" si="95"/>
        <v>62.5185</v>
      </c>
      <c r="L83" s="53">
        <f t="shared" si="96"/>
        <v>519.264</v>
      </c>
      <c r="M83" s="44">
        <f t="shared" si="97"/>
        <v>453.18</v>
      </c>
      <c r="N83" s="41">
        <f t="shared" si="98"/>
        <v>22.7178</v>
      </c>
      <c r="O83" s="44">
        <f t="shared" si="99"/>
        <v>89.5</v>
      </c>
      <c r="P83" s="44">
        <f t="shared" si="100"/>
        <v>0</v>
      </c>
      <c r="Q83" s="44">
        <f t="shared" si="101"/>
        <v>1147.1803</v>
      </c>
      <c r="R83" s="41">
        <f t="shared" si="102"/>
        <v>0</v>
      </c>
      <c r="S83" s="41">
        <f t="shared" si="103"/>
        <v>259.63</v>
      </c>
      <c r="T83" s="44">
        <f t="shared" si="104"/>
        <v>113.3</v>
      </c>
      <c r="U83" s="41">
        <f t="shared" si="105"/>
        <v>9.74</v>
      </c>
      <c r="V83" s="44">
        <f t="shared" si="106"/>
        <v>89.5</v>
      </c>
      <c r="W83" s="44">
        <f t="shared" si="107"/>
        <v>0</v>
      </c>
      <c r="X83" s="41">
        <f t="shared" si="108"/>
        <v>472.17</v>
      </c>
      <c r="Y83" s="41">
        <f t="shared" si="109"/>
        <v>1619.3503</v>
      </c>
      <c r="Z83" s="41"/>
      <c r="AA83" s="12" t="s">
        <v>48</v>
      </c>
      <c r="AB83" s="11">
        <f t="shared" ref="AB83:AH83" si="127">K83+R83</f>
        <v>62.5185</v>
      </c>
      <c r="AC83" s="11">
        <f t="shared" si="127"/>
        <v>778.894</v>
      </c>
      <c r="AD83" s="11">
        <f t="shared" si="127"/>
        <v>566.48</v>
      </c>
      <c r="AE83" s="11">
        <f t="shared" si="127"/>
        <v>32.4578</v>
      </c>
      <c r="AF83" s="11">
        <f t="shared" si="127"/>
        <v>179</v>
      </c>
      <c r="AG83" s="11">
        <f t="shared" si="127"/>
        <v>0</v>
      </c>
      <c r="AH83" s="11">
        <f t="shared" si="127"/>
        <v>1619.3503</v>
      </c>
      <c r="AI83" s="12" t="s">
        <v>1134</v>
      </c>
    </row>
    <row r="84" s="9" customFormat="1" ht="16" customHeight="1" spans="1:35">
      <c r="A84" s="40">
        <f t="shared" si="94"/>
        <v>81</v>
      </c>
      <c r="B84" s="41" t="s">
        <v>164</v>
      </c>
      <c r="C84" s="46" t="s">
        <v>306</v>
      </c>
      <c r="D84" s="342" t="s">
        <v>307</v>
      </c>
      <c r="E84" s="41">
        <v>3473.25</v>
      </c>
      <c r="F84" s="41">
        <f>VLOOKUP(C84,'[1]9月'!$B:$Q,16,0)</f>
        <v>3245.4</v>
      </c>
      <c r="G84" s="44">
        <v>5664.75</v>
      </c>
      <c r="H84" s="41">
        <v>3245.4</v>
      </c>
      <c r="I84" s="44">
        <v>3180</v>
      </c>
      <c r="J84" s="44"/>
      <c r="K84" s="52">
        <f t="shared" si="95"/>
        <v>62.5185</v>
      </c>
      <c r="L84" s="53">
        <f t="shared" si="96"/>
        <v>519.264</v>
      </c>
      <c r="M84" s="44">
        <f t="shared" si="97"/>
        <v>453.18</v>
      </c>
      <c r="N84" s="41">
        <f t="shared" si="98"/>
        <v>22.7178</v>
      </c>
      <c r="O84" s="44">
        <f t="shared" si="99"/>
        <v>159</v>
      </c>
      <c r="P84" s="44">
        <f t="shared" si="100"/>
        <v>0</v>
      </c>
      <c r="Q84" s="44">
        <f t="shared" si="101"/>
        <v>1216.6803</v>
      </c>
      <c r="R84" s="41">
        <f t="shared" si="102"/>
        <v>0</v>
      </c>
      <c r="S84" s="41">
        <f t="shared" si="103"/>
        <v>259.63</v>
      </c>
      <c r="T84" s="44">
        <f t="shared" si="104"/>
        <v>113.3</v>
      </c>
      <c r="U84" s="41">
        <f t="shared" si="105"/>
        <v>9.74</v>
      </c>
      <c r="V84" s="44">
        <f t="shared" si="106"/>
        <v>159</v>
      </c>
      <c r="W84" s="44">
        <f t="shared" si="107"/>
        <v>0</v>
      </c>
      <c r="X84" s="41">
        <f t="shared" si="108"/>
        <v>541.67</v>
      </c>
      <c r="Y84" s="41">
        <f t="shared" si="109"/>
        <v>1758.3503</v>
      </c>
      <c r="Z84" s="41"/>
      <c r="AA84" s="12" t="s">
        <v>25</v>
      </c>
      <c r="AB84" s="11">
        <f t="shared" ref="AB84:AH84" si="128">K84+R84</f>
        <v>62.5185</v>
      </c>
      <c r="AC84" s="11">
        <f t="shared" si="128"/>
        <v>778.894</v>
      </c>
      <c r="AD84" s="11">
        <f t="shared" si="128"/>
        <v>566.48</v>
      </c>
      <c r="AE84" s="11">
        <f t="shared" si="128"/>
        <v>32.4578</v>
      </c>
      <c r="AF84" s="11">
        <f t="shared" si="128"/>
        <v>318</v>
      </c>
      <c r="AG84" s="11">
        <f t="shared" si="128"/>
        <v>0</v>
      </c>
      <c r="AH84" s="11">
        <f t="shared" si="128"/>
        <v>1758.3503</v>
      </c>
      <c r="AI84" s="12" t="s">
        <v>1137</v>
      </c>
    </row>
    <row r="85" s="9" customFormat="1" ht="16" customHeight="1" spans="1:35">
      <c r="A85" s="40">
        <f t="shared" si="94"/>
        <v>82</v>
      </c>
      <c r="B85" s="41" t="s">
        <v>285</v>
      </c>
      <c r="C85" s="42" t="s">
        <v>310</v>
      </c>
      <c r="D85" s="41" t="s">
        <v>311</v>
      </c>
      <c r="E85" s="41">
        <v>3473.25</v>
      </c>
      <c r="F85" s="41">
        <f>VLOOKUP(C85,'[1]9月'!$B:$Q,16,0)</f>
        <v>3245.4</v>
      </c>
      <c r="G85" s="44">
        <v>5664.75</v>
      </c>
      <c r="H85" s="41">
        <v>3245.4</v>
      </c>
      <c r="I85" s="44">
        <v>4180</v>
      </c>
      <c r="J85" s="44"/>
      <c r="K85" s="52">
        <f t="shared" si="95"/>
        <v>62.5185</v>
      </c>
      <c r="L85" s="53">
        <f t="shared" si="96"/>
        <v>519.264</v>
      </c>
      <c r="M85" s="44">
        <f t="shared" si="97"/>
        <v>453.18</v>
      </c>
      <c r="N85" s="41">
        <f t="shared" si="98"/>
        <v>22.7178</v>
      </c>
      <c r="O85" s="44">
        <f t="shared" si="99"/>
        <v>209</v>
      </c>
      <c r="P85" s="44">
        <f t="shared" si="100"/>
        <v>0</v>
      </c>
      <c r="Q85" s="44">
        <f t="shared" si="101"/>
        <v>1266.6803</v>
      </c>
      <c r="R85" s="41">
        <f t="shared" si="102"/>
        <v>0</v>
      </c>
      <c r="S85" s="41">
        <f t="shared" si="103"/>
        <v>259.63</v>
      </c>
      <c r="T85" s="44">
        <f t="shared" si="104"/>
        <v>113.3</v>
      </c>
      <c r="U85" s="41">
        <f t="shared" si="105"/>
        <v>9.74</v>
      </c>
      <c r="V85" s="44">
        <f t="shared" si="106"/>
        <v>209</v>
      </c>
      <c r="W85" s="44">
        <f t="shared" si="107"/>
        <v>0</v>
      </c>
      <c r="X85" s="41">
        <f t="shared" si="108"/>
        <v>591.67</v>
      </c>
      <c r="Y85" s="41">
        <f t="shared" si="109"/>
        <v>1858.3503</v>
      </c>
      <c r="Z85" s="41"/>
      <c r="AA85" s="12" t="s">
        <v>26</v>
      </c>
      <c r="AB85" s="11">
        <f t="shared" ref="AB85:AH85" si="129">K85+R85</f>
        <v>62.5185</v>
      </c>
      <c r="AC85" s="11">
        <f t="shared" si="129"/>
        <v>778.894</v>
      </c>
      <c r="AD85" s="11">
        <f t="shared" si="129"/>
        <v>566.48</v>
      </c>
      <c r="AE85" s="11">
        <f t="shared" si="129"/>
        <v>32.4578</v>
      </c>
      <c r="AF85" s="11">
        <f t="shared" si="129"/>
        <v>418</v>
      </c>
      <c r="AG85" s="11">
        <f t="shared" si="129"/>
        <v>0</v>
      </c>
      <c r="AH85" s="11">
        <f t="shared" si="129"/>
        <v>1858.3503</v>
      </c>
      <c r="AI85" s="12" t="s">
        <v>1135</v>
      </c>
    </row>
    <row r="86" s="9" customFormat="1" ht="16" customHeight="1" spans="1:35">
      <c r="A86" s="40">
        <f t="shared" si="94"/>
        <v>83</v>
      </c>
      <c r="B86" s="41" t="s">
        <v>896</v>
      </c>
      <c r="C86" s="42" t="s">
        <v>312</v>
      </c>
      <c r="D86" s="41" t="s">
        <v>313</v>
      </c>
      <c r="E86" s="41">
        <v>3473.25</v>
      </c>
      <c r="F86" s="41">
        <f>VLOOKUP(C86,'[1]9月'!$B:$Q,16,0)</f>
        <v>3245.4</v>
      </c>
      <c r="G86" s="44">
        <v>5664.75</v>
      </c>
      <c r="H86" s="41">
        <v>3245.4</v>
      </c>
      <c r="I86" s="44">
        <v>3180</v>
      </c>
      <c r="J86" s="44"/>
      <c r="K86" s="52">
        <f t="shared" si="95"/>
        <v>62.5185</v>
      </c>
      <c r="L86" s="53">
        <f t="shared" si="96"/>
        <v>519.264</v>
      </c>
      <c r="M86" s="44">
        <f t="shared" si="97"/>
        <v>453.18</v>
      </c>
      <c r="N86" s="41">
        <f t="shared" si="98"/>
        <v>22.7178</v>
      </c>
      <c r="O86" s="44">
        <f t="shared" si="99"/>
        <v>159</v>
      </c>
      <c r="P86" s="44">
        <f t="shared" si="100"/>
        <v>0</v>
      </c>
      <c r="Q86" s="44">
        <f t="shared" si="101"/>
        <v>1216.6803</v>
      </c>
      <c r="R86" s="41">
        <f t="shared" si="102"/>
        <v>0</v>
      </c>
      <c r="S86" s="41">
        <f t="shared" si="103"/>
        <v>259.63</v>
      </c>
      <c r="T86" s="44">
        <f t="shared" si="104"/>
        <v>113.3</v>
      </c>
      <c r="U86" s="41">
        <f t="shared" si="105"/>
        <v>9.74</v>
      </c>
      <c r="V86" s="44">
        <f t="shared" si="106"/>
        <v>159</v>
      </c>
      <c r="W86" s="44">
        <f t="shared" si="107"/>
        <v>0</v>
      </c>
      <c r="X86" s="41">
        <f t="shared" si="108"/>
        <v>541.67</v>
      </c>
      <c r="Y86" s="41">
        <f t="shared" si="109"/>
        <v>1758.3503</v>
      </c>
      <c r="Z86" s="41"/>
      <c r="AA86" s="12" t="s">
        <v>67</v>
      </c>
      <c r="AB86" s="11">
        <f t="shared" ref="AB86:AH86" si="130">K86+R86</f>
        <v>62.5185</v>
      </c>
      <c r="AC86" s="11">
        <f t="shared" si="130"/>
        <v>778.894</v>
      </c>
      <c r="AD86" s="11">
        <f t="shared" si="130"/>
        <v>566.48</v>
      </c>
      <c r="AE86" s="11">
        <f t="shared" si="130"/>
        <v>32.4578</v>
      </c>
      <c r="AF86" s="11">
        <f t="shared" si="130"/>
        <v>318</v>
      </c>
      <c r="AG86" s="11">
        <f t="shared" si="130"/>
        <v>0</v>
      </c>
      <c r="AH86" s="11">
        <f t="shared" si="130"/>
        <v>1758.3503</v>
      </c>
      <c r="AI86" s="12" t="s">
        <v>1139</v>
      </c>
    </row>
    <row r="87" s="9" customFormat="1" ht="16" customHeight="1" spans="1:35">
      <c r="A87" s="40">
        <f t="shared" si="94"/>
        <v>84</v>
      </c>
      <c r="B87" s="41" t="s">
        <v>1332</v>
      </c>
      <c r="C87" s="42" t="s">
        <v>314</v>
      </c>
      <c r="D87" s="41" t="s">
        <v>315</v>
      </c>
      <c r="E87" s="41">
        <v>3473.25</v>
      </c>
      <c r="F87" s="41">
        <f>VLOOKUP(C87,'[1]9月'!$B:$Q,16,0)</f>
        <v>3245.4</v>
      </c>
      <c r="G87" s="44">
        <v>5664.75</v>
      </c>
      <c r="H87" s="41">
        <v>3245.4</v>
      </c>
      <c r="I87" s="44">
        <v>4180</v>
      </c>
      <c r="J87" s="44"/>
      <c r="K87" s="52">
        <f t="shared" si="95"/>
        <v>62.5185</v>
      </c>
      <c r="L87" s="53">
        <f t="shared" si="96"/>
        <v>519.264</v>
      </c>
      <c r="M87" s="44">
        <f t="shared" si="97"/>
        <v>453.18</v>
      </c>
      <c r="N87" s="41">
        <f t="shared" si="98"/>
        <v>22.7178</v>
      </c>
      <c r="O87" s="44">
        <f t="shared" si="99"/>
        <v>209</v>
      </c>
      <c r="P87" s="44">
        <f t="shared" si="100"/>
        <v>0</v>
      </c>
      <c r="Q87" s="44">
        <f t="shared" si="101"/>
        <v>1266.6803</v>
      </c>
      <c r="R87" s="41">
        <f t="shared" si="102"/>
        <v>0</v>
      </c>
      <c r="S87" s="41">
        <f t="shared" si="103"/>
        <v>259.63</v>
      </c>
      <c r="T87" s="44">
        <f t="shared" si="104"/>
        <v>113.3</v>
      </c>
      <c r="U87" s="41">
        <f t="shared" si="105"/>
        <v>9.74</v>
      </c>
      <c r="V87" s="44">
        <f t="shared" si="106"/>
        <v>209</v>
      </c>
      <c r="W87" s="44">
        <f t="shared" si="107"/>
        <v>0</v>
      </c>
      <c r="X87" s="41">
        <f t="shared" si="108"/>
        <v>591.67</v>
      </c>
      <c r="Y87" s="41">
        <f t="shared" si="109"/>
        <v>1858.3503</v>
      </c>
      <c r="Z87" s="41"/>
      <c r="AA87" s="12" t="s">
        <v>26</v>
      </c>
      <c r="AB87" s="11">
        <f t="shared" ref="AB87:AH87" si="131">K87+R87</f>
        <v>62.5185</v>
      </c>
      <c r="AC87" s="11">
        <f t="shared" si="131"/>
        <v>778.894</v>
      </c>
      <c r="AD87" s="11">
        <f t="shared" si="131"/>
        <v>566.48</v>
      </c>
      <c r="AE87" s="11">
        <f t="shared" si="131"/>
        <v>32.4578</v>
      </c>
      <c r="AF87" s="11">
        <f t="shared" si="131"/>
        <v>418</v>
      </c>
      <c r="AG87" s="11">
        <f t="shared" si="131"/>
        <v>0</v>
      </c>
      <c r="AH87" s="11">
        <f t="shared" si="131"/>
        <v>1858.3503</v>
      </c>
      <c r="AI87" s="12" t="s">
        <v>1135</v>
      </c>
    </row>
    <row r="88" s="9" customFormat="1" ht="16" customHeight="1" spans="1:35">
      <c r="A88" s="40">
        <f t="shared" si="94"/>
        <v>85</v>
      </c>
      <c r="B88" s="41" t="s">
        <v>1332</v>
      </c>
      <c r="C88" s="46" t="s">
        <v>318</v>
      </c>
      <c r="D88" s="47" t="s">
        <v>319</v>
      </c>
      <c r="E88" s="41">
        <v>3473.25</v>
      </c>
      <c r="F88" s="41">
        <f>VLOOKUP(C88,'[1]9月'!$B:$Q,16,0)</f>
        <v>3245.4</v>
      </c>
      <c r="G88" s="44">
        <v>5664.75</v>
      </c>
      <c r="H88" s="41">
        <v>3245.4</v>
      </c>
      <c r="I88" s="44">
        <v>3180</v>
      </c>
      <c r="J88" s="44"/>
      <c r="K88" s="52">
        <f t="shared" si="95"/>
        <v>62.5185</v>
      </c>
      <c r="L88" s="53">
        <f t="shared" si="96"/>
        <v>519.264</v>
      </c>
      <c r="M88" s="44">
        <f t="shared" si="97"/>
        <v>453.18</v>
      </c>
      <c r="N88" s="41">
        <f t="shared" si="98"/>
        <v>22.7178</v>
      </c>
      <c r="O88" s="44">
        <f t="shared" si="99"/>
        <v>159</v>
      </c>
      <c r="P88" s="44">
        <f t="shared" si="100"/>
        <v>0</v>
      </c>
      <c r="Q88" s="44">
        <f t="shared" si="101"/>
        <v>1216.6803</v>
      </c>
      <c r="R88" s="41">
        <f t="shared" si="102"/>
        <v>0</v>
      </c>
      <c r="S88" s="41">
        <f t="shared" si="103"/>
        <v>259.63</v>
      </c>
      <c r="T88" s="44">
        <f t="shared" si="104"/>
        <v>113.3</v>
      </c>
      <c r="U88" s="41">
        <f t="shared" si="105"/>
        <v>9.74</v>
      </c>
      <c r="V88" s="44">
        <f t="shared" si="106"/>
        <v>159</v>
      </c>
      <c r="W88" s="44">
        <f t="shared" si="107"/>
        <v>0</v>
      </c>
      <c r="X88" s="41">
        <f t="shared" si="108"/>
        <v>541.67</v>
      </c>
      <c r="Y88" s="41">
        <f t="shared" si="109"/>
        <v>1758.3503</v>
      </c>
      <c r="Z88" s="41"/>
      <c r="AA88" s="12" t="s">
        <v>26</v>
      </c>
      <c r="AB88" s="11">
        <f t="shared" ref="AB88:AH88" si="132">K88+R88</f>
        <v>62.5185</v>
      </c>
      <c r="AC88" s="11">
        <f t="shared" si="132"/>
        <v>778.894</v>
      </c>
      <c r="AD88" s="11">
        <f t="shared" si="132"/>
        <v>566.48</v>
      </c>
      <c r="AE88" s="11">
        <f t="shared" si="132"/>
        <v>32.4578</v>
      </c>
      <c r="AF88" s="11">
        <f t="shared" si="132"/>
        <v>318</v>
      </c>
      <c r="AG88" s="11">
        <f t="shared" si="132"/>
        <v>0</v>
      </c>
      <c r="AH88" s="11">
        <f t="shared" si="132"/>
        <v>1758.3503</v>
      </c>
      <c r="AI88" s="12" t="s">
        <v>1135</v>
      </c>
    </row>
    <row r="89" s="9" customFormat="1" ht="16" customHeight="1" spans="1:35">
      <c r="A89" s="40">
        <f t="shared" si="94"/>
        <v>86</v>
      </c>
      <c r="B89" s="41" t="s">
        <v>1332</v>
      </c>
      <c r="C89" s="46" t="s">
        <v>323</v>
      </c>
      <c r="D89" s="343" t="s">
        <v>324</v>
      </c>
      <c r="E89" s="41">
        <v>3473.25</v>
      </c>
      <c r="F89" s="41">
        <f>VLOOKUP(C89,'[1]9月'!$B:$Q,16,0)</f>
        <v>3245.4</v>
      </c>
      <c r="G89" s="44">
        <v>5664.75</v>
      </c>
      <c r="H89" s="41">
        <v>3245.4</v>
      </c>
      <c r="I89" s="44">
        <v>3180</v>
      </c>
      <c r="J89" s="44"/>
      <c r="K89" s="52">
        <f t="shared" si="95"/>
        <v>62.5185</v>
      </c>
      <c r="L89" s="53">
        <f t="shared" si="96"/>
        <v>519.264</v>
      </c>
      <c r="M89" s="44">
        <f t="shared" si="97"/>
        <v>453.18</v>
      </c>
      <c r="N89" s="41">
        <f t="shared" si="98"/>
        <v>22.7178</v>
      </c>
      <c r="O89" s="44">
        <f t="shared" si="99"/>
        <v>159</v>
      </c>
      <c r="P89" s="44">
        <f t="shared" si="100"/>
        <v>0</v>
      </c>
      <c r="Q89" s="44">
        <f t="shared" si="101"/>
        <v>1216.6803</v>
      </c>
      <c r="R89" s="41">
        <f t="shared" si="102"/>
        <v>0</v>
      </c>
      <c r="S89" s="41">
        <f t="shared" si="103"/>
        <v>259.63</v>
      </c>
      <c r="T89" s="44">
        <f t="shared" si="104"/>
        <v>113.3</v>
      </c>
      <c r="U89" s="41">
        <f t="shared" si="105"/>
        <v>9.74</v>
      </c>
      <c r="V89" s="44">
        <f t="shared" si="106"/>
        <v>159</v>
      </c>
      <c r="W89" s="44">
        <f t="shared" si="107"/>
        <v>0</v>
      </c>
      <c r="X89" s="41">
        <f t="shared" si="108"/>
        <v>541.67</v>
      </c>
      <c r="Y89" s="41">
        <f t="shared" si="109"/>
        <v>1758.3503</v>
      </c>
      <c r="Z89" s="41"/>
      <c r="AA89" s="12" t="s">
        <v>26</v>
      </c>
      <c r="AB89" s="11">
        <f t="shared" ref="AB89:AH89" si="133">K89+R89</f>
        <v>62.5185</v>
      </c>
      <c r="AC89" s="11">
        <f t="shared" si="133"/>
        <v>778.894</v>
      </c>
      <c r="AD89" s="11">
        <f t="shared" si="133"/>
        <v>566.48</v>
      </c>
      <c r="AE89" s="11">
        <f t="shared" si="133"/>
        <v>32.4578</v>
      </c>
      <c r="AF89" s="11">
        <f t="shared" si="133"/>
        <v>318</v>
      </c>
      <c r="AG89" s="11">
        <f t="shared" si="133"/>
        <v>0</v>
      </c>
      <c r="AH89" s="11">
        <f t="shared" si="133"/>
        <v>1758.3503</v>
      </c>
      <c r="AI89" s="12" t="s">
        <v>1135</v>
      </c>
    </row>
    <row r="90" s="9" customFormat="1" ht="16" customHeight="1" spans="1:35">
      <c r="A90" s="40">
        <f t="shared" si="94"/>
        <v>87</v>
      </c>
      <c r="B90" s="41" t="s">
        <v>1332</v>
      </c>
      <c r="C90" s="42" t="s">
        <v>325</v>
      </c>
      <c r="D90" s="41" t="s">
        <v>326</v>
      </c>
      <c r="E90" s="41">
        <v>3820</v>
      </c>
      <c r="F90" s="41">
        <f>VLOOKUP(C90,'[1]9月'!$B:$Q,16,0)</f>
        <v>3820</v>
      </c>
      <c r="G90" s="44">
        <v>5664.75</v>
      </c>
      <c r="H90" s="41">
        <v>3820</v>
      </c>
      <c r="I90" s="44">
        <v>4180</v>
      </c>
      <c r="J90" s="44"/>
      <c r="K90" s="52">
        <f t="shared" si="95"/>
        <v>68.76</v>
      </c>
      <c r="L90" s="53">
        <f t="shared" si="96"/>
        <v>611.2</v>
      </c>
      <c r="M90" s="44">
        <f t="shared" si="97"/>
        <v>453.18</v>
      </c>
      <c r="N90" s="41">
        <f t="shared" si="98"/>
        <v>26.74</v>
      </c>
      <c r="O90" s="44">
        <f t="shared" si="99"/>
        <v>209</v>
      </c>
      <c r="P90" s="44">
        <f t="shared" si="100"/>
        <v>0</v>
      </c>
      <c r="Q90" s="44">
        <f t="shared" si="101"/>
        <v>1368.88</v>
      </c>
      <c r="R90" s="41">
        <f t="shared" si="102"/>
        <v>0</v>
      </c>
      <c r="S90" s="41">
        <f t="shared" si="103"/>
        <v>305.6</v>
      </c>
      <c r="T90" s="44">
        <f t="shared" si="104"/>
        <v>113.3</v>
      </c>
      <c r="U90" s="41">
        <f t="shared" si="105"/>
        <v>11.46</v>
      </c>
      <c r="V90" s="44">
        <f t="shared" si="106"/>
        <v>209</v>
      </c>
      <c r="W90" s="44">
        <f t="shared" si="107"/>
        <v>0</v>
      </c>
      <c r="X90" s="41">
        <f t="shared" si="108"/>
        <v>639.36</v>
      </c>
      <c r="Y90" s="41">
        <f t="shared" si="109"/>
        <v>2008.24</v>
      </c>
      <c r="Z90" s="41"/>
      <c r="AA90" s="12" t="s">
        <v>26</v>
      </c>
      <c r="AB90" s="11">
        <f t="shared" ref="AB90:AH90" si="134">K90+R90</f>
        <v>68.76</v>
      </c>
      <c r="AC90" s="11">
        <f t="shared" si="134"/>
        <v>916.8</v>
      </c>
      <c r="AD90" s="11">
        <f t="shared" si="134"/>
        <v>566.48</v>
      </c>
      <c r="AE90" s="11">
        <f t="shared" si="134"/>
        <v>38.2</v>
      </c>
      <c r="AF90" s="11">
        <f t="shared" si="134"/>
        <v>418</v>
      </c>
      <c r="AG90" s="11">
        <f t="shared" si="134"/>
        <v>0</v>
      </c>
      <c r="AH90" s="11">
        <f t="shared" si="134"/>
        <v>2008.24</v>
      </c>
      <c r="AI90" s="12" t="s">
        <v>1135</v>
      </c>
    </row>
    <row r="91" s="9" customFormat="1" ht="16" customHeight="1" spans="1:35">
      <c r="A91" s="40">
        <f t="shared" si="94"/>
        <v>88</v>
      </c>
      <c r="B91" s="41" t="s">
        <v>285</v>
      </c>
      <c r="C91" s="42" t="s">
        <v>327</v>
      </c>
      <c r="D91" s="41" t="s">
        <v>328</v>
      </c>
      <c r="E91" s="41">
        <v>3473.25</v>
      </c>
      <c r="F91" s="41">
        <f>VLOOKUP(C91,'[1]9月'!$B:$Q,16,0)</f>
        <v>3245.4</v>
      </c>
      <c r="G91" s="44">
        <v>5664.75</v>
      </c>
      <c r="H91" s="41">
        <v>3245.4</v>
      </c>
      <c r="I91" s="44">
        <v>4180</v>
      </c>
      <c r="J91" s="44"/>
      <c r="K91" s="52">
        <f t="shared" si="95"/>
        <v>62.5185</v>
      </c>
      <c r="L91" s="53">
        <f t="shared" si="96"/>
        <v>519.264</v>
      </c>
      <c r="M91" s="44">
        <f t="shared" si="97"/>
        <v>453.18</v>
      </c>
      <c r="N91" s="41">
        <f t="shared" si="98"/>
        <v>22.7178</v>
      </c>
      <c r="O91" s="44">
        <f t="shared" si="99"/>
        <v>209</v>
      </c>
      <c r="P91" s="44">
        <f t="shared" si="100"/>
        <v>0</v>
      </c>
      <c r="Q91" s="44">
        <f t="shared" si="101"/>
        <v>1266.6803</v>
      </c>
      <c r="R91" s="41">
        <f t="shared" si="102"/>
        <v>0</v>
      </c>
      <c r="S91" s="41">
        <f t="shared" si="103"/>
        <v>259.63</v>
      </c>
      <c r="T91" s="44">
        <f t="shared" si="104"/>
        <v>113.3</v>
      </c>
      <c r="U91" s="41">
        <f t="shared" si="105"/>
        <v>9.74</v>
      </c>
      <c r="V91" s="44">
        <f t="shared" si="106"/>
        <v>209</v>
      </c>
      <c r="W91" s="44">
        <f t="shared" si="107"/>
        <v>0</v>
      </c>
      <c r="X91" s="41">
        <f t="shared" si="108"/>
        <v>591.67</v>
      </c>
      <c r="Y91" s="41">
        <f t="shared" si="109"/>
        <v>1858.3503</v>
      </c>
      <c r="Z91" s="41"/>
      <c r="AA91" s="12" t="s">
        <v>26</v>
      </c>
      <c r="AB91" s="11">
        <f t="shared" ref="AB91:AH91" si="135">K91+R91</f>
        <v>62.5185</v>
      </c>
      <c r="AC91" s="11">
        <f t="shared" si="135"/>
        <v>778.894</v>
      </c>
      <c r="AD91" s="11">
        <f t="shared" si="135"/>
        <v>566.48</v>
      </c>
      <c r="AE91" s="11">
        <f t="shared" si="135"/>
        <v>32.4578</v>
      </c>
      <c r="AF91" s="11">
        <f t="shared" si="135"/>
        <v>418</v>
      </c>
      <c r="AG91" s="11">
        <f t="shared" si="135"/>
        <v>0</v>
      </c>
      <c r="AH91" s="11">
        <f t="shared" si="135"/>
        <v>1858.3503</v>
      </c>
      <c r="AI91" s="12" t="s">
        <v>1135</v>
      </c>
    </row>
    <row r="92" s="9" customFormat="1" ht="16" customHeight="1" spans="1:35">
      <c r="A92" s="40">
        <f t="shared" si="94"/>
        <v>89</v>
      </c>
      <c r="B92" s="41" t="s">
        <v>167</v>
      </c>
      <c r="C92" s="46" t="s">
        <v>329</v>
      </c>
      <c r="D92" s="47" t="s">
        <v>330</v>
      </c>
      <c r="E92" s="41">
        <v>3473.25</v>
      </c>
      <c r="F92" s="41">
        <f>VLOOKUP(C92,'[1]9月'!$B:$Q,16,0)</f>
        <v>3245.4</v>
      </c>
      <c r="G92" s="44">
        <v>5664.75</v>
      </c>
      <c r="H92" s="41">
        <v>3245.4</v>
      </c>
      <c r="I92" s="44">
        <v>1790</v>
      </c>
      <c r="J92" s="44"/>
      <c r="K92" s="52">
        <f t="shared" si="95"/>
        <v>62.5185</v>
      </c>
      <c r="L92" s="53">
        <f t="shared" si="96"/>
        <v>519.264</v>
      </c>
      <c r="M92" s="44">
        <f t="shared" si="97"/>
        <v>453.18</v>
      </c>
      <c r="N92" s="41">
        <f t="shared" si="98"/>
        <v>22.7178</v>
      </c>
      <c r="O92" s="44">
        <f t="shared" si="99"/>
        <v>89.5</v>
      </c>
      <c r="P92" s="44">
        <f t="shared" si="100"/>
        <v>0</v>
      </c>
      <c r="Q92" s="44">
        <f t="shared" si="101"/>
        <v>1147.1803</v>
      </c>
      <c r="R92" s="41">
        <f t="shared" si="102"/>
        <v>0</v>
      </c>
      <c r="S92" s="41">
        <f t="shared" si="103"/>
        <v>259.63</v>
      </c>
      <c r="T92" s="44">
        <f t="shared" si="104"/>
        <v>113.3</v>
      </c>
      <c r="U92" s="41">
        <f t="shared" si="105"/>
        <v>9.74</v>
      </c>
      <c r="V92" s="44">
        <f t="shared" si="106"/>
        <v>89.5</v>
      </c>
      <c r="W92" s="44">
        <f t="shared" si="107"/>
        <v>0</v>
      </c>
      <c r="X92" s="41">
        <f t="shared" si="108"/>
        <v>472.17</v>
      </c>
      <c r="Y92" s="41">
        <f t="shared" si="109"/>
        <v>1619.3503</v>
      </c>
      <c r="Z92" s="41"/>
      <c r="AA92" s="12" t="s">
        <v>52</v>
      </c>
      <c r="AB92" s="11">
        <f t="shared" ref="AB92:AH92" si="136">K92+R92</f>
        <v>62.5185</v>
      </c>
      <c r="AC92" s="11">
        <f t="shared" si="136"/>
        <v>778.894</v>
      </c>
      <c r="AD92" s="11">
        <f t="shared" si="136"/>
        <v>566.48</v>
      </c>
      <c r="AE92" s="11">
        <f t="shared" si="136"/>
        <v>32.4578</v>
      </c>
      <c r="AF92" s="11">
        <f t="shared" si="136"/>
        <v>179</v>
      </c>
      <c r="AG92" s="11">
        <f t="shared" si="136"/>
        <v>0</v>
      </c>
      <c r="AH92" s="11">
        <f t="shared" si="136"/>
        <v>1619.3503</v>
      </c>
      <c r="AI92" s="12" t="s">
        <v>1134</v>
      </c>
    </row>
    <row r="93" s="9" customFormat="1" ht="16" customHeight="1" spans="1:35">
      <c r="A93" s="40">
        <f t="shared" si="94"/>
        <v>90</v>
      </c>
      <c r="B93" s="41" t="s">
        <v>1336</v>
      </c>
      <c r="C93" s="42" t="s">
        <v>333</v>
      </c>
      <c r="D93" s="41" t="s">
        <v>334</v>
      </c>
      <c r="E93" s="41">
        <v>3473.25</v>
      </c>
      <c r="F93" s="41">
        <f>VLOOKUP(C93,'[1]9月'!$B:$Q,16,0)</f>
        <v>3245.4</v>
      </c>
      <c r="G93" s="44">
        <v>5664.75</v>
      </c>
      <c r="H93" s="41">
        <v>3245.4</v>
      </c>
      <c r="I93" s="44">
        <v>1790</v>
      </c>
      <c r="J93" s="44"/>
      <c r="K93" s="52">
        <f t="shared" si="95"/>
        <v>62.5185</v>
      </c>
      <c r="L93" s="53">
        <f t="shared" si="96"/>
        <v>519.264</v>
      </c>
      <c r="M93" s="44">
        <f t="shared" si="97"/>
        <v>453.18</v>
      </c>
      <c r="N93" s="41">
        <f t="shared" si="98"/>
        <v>22.7178</v>
      </c>
      <c r="O93" s="44">
        <f t="shared" si="99"/>
        <v>89.5</v>
      </c>
      <c r="P93" s="44">
        <f t="shared" si="100"/>
        <v>0</v>
      </c>
      <c r="Q93" s="44">
        <f t="shared" si="101"/>
        <v>1147.1803</v>
      </c>
      <c r="R93" s="41">
        <f t="shared" si="102"/>
        <v>0</v>
      </c>
      <c r="S93" s="41">
        <f t="shared" si="103"/>
        <v>259.63</v>
      </c>
      <c r="T93" s="44">
        <f t="shared" si="104"/>
        <v>113.3</v>
      </c>
      <c r="U93" s="41">
        <f t="shared" si="105"/>
        <v>9.74</v>
      </c>
      <c r="V93" s="44">
        <f t="shared" si="106"/>
        <v>89.5</v>
      </c>
      <c r="W93" s="44">
        <f t="shared" si="107"/>
        <v>0</v>
      </c>
      <c r="X93" s="41">
        <f t="shared" si="108"/>
        <v>472.17</v>
      </c>
      <c r="Y93" s="41">
        <f t="shared" si="109"/>
        <v>1619.3503</v>
      </c>
      <c r="Z93" s="41"/>
      <c r="AA93" s="12" t="s">
        <v>53</v>
      </c>
      <c r="AB93" s="11">
        <f t="shared" ref="AB93:AH93" si="137">K93+R93</f>
        <v>62.5185</v>
      </c>
      <c r="AC93" s="11">
        <f t="shared" si="137"/>
        <v>778.894</v>
      </c>
      <c r="AD93" s="11">
        <f t="shared" si="137"/>
        <v>566.48</v>
      </c>
      <c r="AE93" s="11">
        <f t="shared" si="137"/>
        <v>32.4578</v>
      </c>
      <c r="AF93" s="11">
        <f t="shared" si="137"/>
        <v>179</v>
      </c>
      <c r="AG93" s="11">
        <f t="shared" si="137"/>
        <v>0</v>
      </c>
      <c r="AH93" s="11">
        <f t="shared" si="137"/>
        <v>1619.3503</v>
      </c>
      <c r="AI93" s="12" t="s">
        <v>1138</v>
      </c>
    </row>
    <row r="94" s="9" customFormat="1" ht="16" customHeight="1" spans="1:35">
      <c r="A94" s="40">
        <f t="shared" si="94"/>
        <v>91</v>
      </c>
      <c r="B94" s="41" t="s">
        <v>1336</v>
      </c>
      <c r="C94" s="42" t="s">
        <v>335</v>
      </c>
      <c r="D94" s="41" t="s">
        <v>336</v>
      </c>
      <c r="E94" s="41">
        <v>3473.25</v>
      </c>
      <c r="F94" s="41">
        <f>VLOOKUP(C94,'[1]9月'!$B:$Q,16,0)</f>
        <v>3245.4</v>
      </c>
      <c r="G94" s="44">
        <v>5664.75</v>
      </c>
      <c r="H94" s="41">
        <v>3245.4</v>
      </c>
      <c r="I94" s="44">
        <v>1790</v>
      </c>
      <c r="J94" s="44"/>
      <c r="K94" s="52">
        <f t="shared" si="95"/>
        <v>62.5185</v>
      </c>
      <c r="L94" s="53">
        <f t="shared" si="96"/>
        <v>519.264</v>
      </c>
      <c r="M94" s="44">
        <f t="shared" si="97"/>
        <v>453.18</v>
      </c>
      <c r="N94" s="41">
        <f t="shared" si="98"/>
        <v>22.7178</v>
      </c>
      <c r="O94" s="44">
        <f t="shared" si="99"/>
        <v>89.5</v>
      </c>
      <c r="P94" s="44">
        <f t="shared" si="100"/>
        <v>0</v>
      </c>
      <c r="Q94" s="44">
        <f t="shared" si="101"/>
        <v>1147.1803</v>
      </c>
      <c r="R94" s="41">
        <f t="shared" si="102"/>
        <v>0</v>
      </c>
      <c r="S94" s="41">
        <f t="shared" si="103"/>
        <v>259.63</v>
      </c>
      <c r="T94" s="44">
        <f t="shared" si="104"/>
        <v>113.3</v>
      </c>
      <c r="U94" s="41">
        <f t="shared" si="105"/>
        <v>9.74</v>
      </c>
      <c r="V94" s="44">
        <f t="shared" si="106"/>
        <v>89.5</v>
      </c>
      <c r="W94" s="44">
        <f t="shared" si="107"/>
        <v>0</v>
      </c>
      <c r="X94" s="41">
        <f t="shared" si="108"/>
        <v>472.17</v>
      </c>
      <c r="Y94" s="41">
        <f t="shared" si="109"/>
        <v>1619.3503</v>
      </c>
      <c r="Z94" s="41"/>
      <c r="AA94" s="12" t="s">
        <v>53</v>
      </c>
      <c r="AB94" s="11">
        <f t="shared" ref="AB94:AH94" si="138">K94+R94</f>
        <v>62.5185</v>
      </c>
      <c r="AC94" s="11">
        <f t="shared" si="138"/>
        <v>778.894</v>
      </c>
      <c r="AD94" s="11">
        <f t="shared" si="138"/>
        <v>566.48</v>
      </c>
      <c r="AE94" s="11">
        <f t="shared" si="138"/>
        <v>32.4578</v>
      </c>
      <c r="AF94" s="11">
        <f t="shared" si="138"/>
        <v>179</v>
      </c>
      <c r="AG94" s="11">
        <f t="shared" si="138"/>
        <v>0</v>
      </c>
      <c r="AH94" s="11">
        <f t="shared" si="138"/>
        <v>1619.3503</v>
      </c>
      <c r="AI94" s="12" t="s">
        <v>1138</v>
      </c>
    </row>
    <row r="95" s="9" customFormat="1" ht="16" customHeight="1" spans="1:35">
      <c r="A95" s="40">
        <f t="shared" si="94"/>
        <v>92</v>
      </c>
      <c r="B95" s="41" t="s">
        <v>1336</v>
      </c>
      <c r="C95" s="42" t="s">
        <v>337</v>
      </c>
      <c r="D95" s="41" t="s">
        <v>338</v>
      </c>
      <c r="E95" s="41">
        <v>3473.25</v>
      </c>
      <c r="F95" s="41">
        <f>VLOOKUP(C95,'[1]9月'!$B:$Q,16,0)</f>
        <v>3245.4</v>
      </c>
      <c r="G95" s="44">
        <v>5664.75</v>
      </c>
      <c r="H95" s="41">
        <v>3245.4</v>
      </c>
      <c r="I95" s="44">
        <v>1790</v>
      </c>
      <c r="J95" s="44"/>
      <c r="K95" s="52">
        <f t="shared" si="95"/>
        <v>62.5185</v>
      </c>
      <c r="L95" s="53">
        <f t="shared" si="96"/>
        <v>519.264</v>
      </c>
      <c r="M95" s="44">
        <f t="shared" si="97"/>
        <v>453.18</v>
      </c>
      <c r="N95" s="41">
        <f t="shared" si="98"/>
        <v>22.7178</v>
      </c>
      <c r="O95" s="44">
        <f t="shared" si="99"/>
        <v>89.5</v>
      </c>
      <c r="P95" s="44">
        <f t="shared" si="100"/>
        <v>0</v>
      </c>
      <c r="Q95" s="44">
        <f t="shared" si="101"/>
        <v>1147.1803</v>
      </c>
      <c r="R95" s="41">
        <f t="shared" si="102"/>
        <v>0</v>
      </c>
      <c r="S95" s="41">
        <f t="shared" si="103"/>
        <v>259.63</v>
      </c>
      <c r="T95" s="44">
        <f t="shared" si="104"/>
        <v>113.3</v>
      </c>
      <c r="U95" s="41">
        <f t="shared" si="105"/>
        <v>9.74</v>
      </c>
      <c r="V95" s="44">
        <f t="shared" si="106"/>
        <v>89.5</v>
      </c>
      <c r="W95" s="44">
        <f t="shared" si="107"/>
        <v>0</v>
      </c>
      <c r="X95" s="41">
        <f t="shared" si="108"/>
        <v>472.17</v>
      </c>
      <c r="Y95" s="41">
        <f t="shared" si="109"/>
        <v>1619.3503</v>
      </c>
      <c r="Z95" s="41"/>
      <c r="AA95" s="12" t="s">
        <v>53</v>
      </c>
      <c r="AB95" s="11">
        <f t="shared" ref="AB95:AH95" si="139">K95+R95</f>
        <v>62.5185</v>
      </c>
      <c r="AC95" s="11">
        <f t="shared" si="139"/>
        <v>778.894</v>
      </c>
      <c r="AD95" s="11">
        <f t="shared" si="139"/>
        <v>566.48</v>
      </c>
      <c r="AE95" s="11">
        <f t="shared" si="139"/>
        <v>32.4578</v>
      </c>
      <c r="AF95" s="11">
        <f t="shared" si="139"/>
        <v>179</v>
      </c>
      <c r="AG95" s="11">
        <f t="shared" si="139"/>
        <v>0</v>
      </c>
      <c r="AH95" s="11">
        <f t="shared" si="139"/>
        <v>1619.3503</v>
      </c>
      <c r="AI95" s="12" t="s">
        <v>1138</v>
      </c>
    </row>
    <row r="96" s="9" customFormat="1" ht="16" customHeight="1" spans="1:35">
      <c r="A96" s="40">
        <f t="shared" si="94"/>
        <v>93</v>
      </c>
      <c r="B96" s="41" t="s">
        <v>1336</v>
      </c>
      <c r="C96" s="42" t="s">
        <v>339</v>
      </c>
      <c r="D96" s="41" t="s">
        <v>340</v>
      </c>
      <c r="E96" s="41">
        <v>3473.25</v>
      </c>
      <c r="F96" s="41">
        <f>VLOOKUP(C96,'[1]9月'!$B:$Q,16,0)</f>
        <v>3245.4</v>
      </c>
      <c r="G96" s="44">
        <v>5664.75</v>
      </c>
      <c r="H96" s="41">
        <v>3245.4</v>
      </c>
      <c r="I96" s="44">
        <v>1790</v>
      </c>
      <c r="J96" s="44"/>
      <c r="K96" s="52">
        <f t="shared" si="95"/>
        <v>62.5185</v>
      </c>
      <c r="L96" s="53">
        <f t="shared" si="96"/>
        <v>519.264</v>
      </c>
      <c r="M96" s="44">
        <f t="shared" si="97"/>
        <v>453.18</v>
      </c>
      <c r="N96" s="41">
        <f t="shared" si="98"/>
        <v>22.7178</v>
      </c>
      <c r="O96" s="44">
        <f t="shared" si="99"/>
        <v>89.5</v>
      </c>
      <c r="P96" s="44">
        <f t="shared" si="100"/>
        <v>0</v>
      </c>
      <c r="Q96" s="44">
        <f t="shared" si="101"/>
        <v>1147.1803</v>
      </c>
      <c r="R96" s="41">
        <f t="shared" si="102"/>
        <v>0</v>
      </c>
      <c r="S96" s="41">
        <f t="shared" si="103"/>
        <v>259.63</v>
      </c>
      <c r="T96" s="44">
        <f t="shared" si="104"/>
        <v>113.3</v>
      </c>
      <c r="U96" s="41">
        <f t="shared" si="105"/>
        <v>9.74</v>
      </c>
      <c r="V96" s="44">
        <f t="shared" si="106"/>
        <v>89.5</v>
      </c>
      <c r="W96" s="44">
        <f t="shared" si="107"/>
        <v>0</v>
      </c>
      <c r="X96" s="41">
        <f t="shared" si="108"/>
        <v>472.17</v>
      </c>
      <c r="Y96" s="41">
        <f t="shared" si="109"/>
        <v>1619.3503</v>
      </c>
      <c r="Z96" s="41"/>
      <c r="AA96" s="12" t="s">
        <v>53</v>
      </c>
      <c r="AB96" s="11">
        <f t="shared" ref="AB96:AH96" si="140">K96+R96</f>
        <v>62.5185</v>
      </c>
      <c r="AC96" s="11">
        <f t="shared" si="140"/>
        <v>778.894</v>
      </c>
      <c r="AD96" s="11">
        <f t="shared" si="140"/>
        <v>566.48</v>
      </c>
      <c r="AE96" s="11">
        <f t="shared" si="140"/>
        <v>32.4578</v>
      </c>
      <c r="AF96" s="11">
        <f t="shared" si="140"/>
        <v>179</v>
      </c>
      <c r="AG96" s="11">
        <f t="shared" si="140"/>
        <v>0</v>
      </c>
      <c r="AH96" s="11">
        <f t="shared" si="140"/>
        <v>1619.3503</v>
      </c>
      <c r="AI96" s="12" t="s">
        <v>1138</v>
      </c>
    </row>
    <row r="97" s="9" customFormat="1" ht="16" customHeight="1" spans="1:35">
      <c r="A97" s="40">
        <f t="shared" si="94"/>
        <v>94</v>
      </c>
      <c r="B97" s="41" t="s">
        <v>1336</v>
      </c>
      <c r="C97" s="42" t="s">
        <v>341</v>
      </c>
      <c r="D97" s="41" t="s">
        <v>342</v>
      </c>
      <c r="E97" s="41">
        <v>3473.25</v>
      </c>
      <c r="F97" s="41">
        <f>VLOOKUP(C97,'[1]9月'!$B:$Q,16,0)</f>
        <v>3245.4</v>
      </c>
      <c r="G97" s="44">
        <v>5664.75</v>
      </c>
      <c r="H97" s="41">
        <v>3245.4</v>
      </c>
      <c r="I97" s="44">
        <v>1790</v>
      </c>
      <c r="J97" s="44"/>
      <c r="K97" s="52">
        <f t="shared" si="95"/>
        <v>62.5185</v>
      </c>
      <c r="L97" s="53">
        <f t="shared" si="96"/>
        <v>519.264</v>
      </c>
      <c r="M97" s="44">
        <f t="shared" si="97"/>
        <v>453.18</v>
      </c>
      <c r="N97" s="41">
        <f t="shared" si="98"/>
        <v>22.7178</v>
      </c>
      <c r="O97" s="44">
        <f t="shared" si="99"/>
        <v>89.5</v>
      </c>
      <c r="P97" s="44">
        <f t="shared" si="100"/>
        <v>0</v>
      </c>
      <c r="Q97" s="44">
        <f t="shared" si="101"/>
        <v>1147.1803</v>
      </c>
      <c r="R97" s="41">
        <f t="shared" si="102"/>
        <v>0</v>
      </c>
      <c r="S97" s="41">
        <f t="shared" si="103"/>
        <v>259.63</v>
      </c>
      <c r="T97" s="44">
        <f t="shared" si="104"/>
        <v>113.3</v>
      </c>
      <c r="U97" s="41">
        <f t="shared" si="105"/>
        <v>9.74</v>
      </c>
      <c r="V97" s="44">
        <f t="shared" si="106"/>
        <v>89.5</v>
      </c>
      <c r="W97" s="44">
        <f t="shared" si="107"/>
        <v>0</v>
      </c>
      <c r="X97" s="41">
        <f t="shared" si="108"/>
        <v>472.17</v>
      </c>
      <c r="Y97" s="41">
        <f t="shared" si="109"/>
        <v>1619.3503</v>
      </c>
      <c r="Z97" s="41"/>
      <c r="AA97" s="12" t="s">
        <v>53</v>
      </c>
      <c r="AB97" s="11">
        <f t="shared" ref="AB97:AH97" si="141">K97+R97</f>
        <v>62.5185</v>
      </c>
      <c r="AC97" s="11">
        <f t="shared" si="141"/>
        <v>778.894</v>
      </c>
      <c r="AD97" s="11">
        <f t="shared" si="141"/>
        <v>566.48</v>
      </c>
      <c r="AE97" s="11">
        <f t="shared" si="141"/>
        <v>32.4578</v>
      </c>
      <c r="AF97" s="11">
        <f t="shared" si="141"/>
        <v>179</v>
      </c>
      <c r="AG97" s="11">
        <f t="shared" si="141"/>
        <v>0</v>
      </c>
      <c r="AH97" s="11">
        <f t="shared" si="141"/>
        <v>1619.3503</v>
      </c>
      <c r="AI97" s="12" t="s">
        <v>1138</v>
      </c>
    </row>
    <row r="98" s="9" customFormat="1" ht="16" customHeight="1" spans="1:35">
      <c r="A98" s="40">
        <f t="shared" si="94"/>
        <v>95</v>
      </c>
      <c r="B98" s="41" t="s">
        <v>1336</v>
      </c>
      <c r="C98" s="42" t="s">
        <v>343</v>
      </c>
      <c r="D98" s="41" t="s">
        <v>344</v>
      </c>
      <c r="E98" s="41">
        <v>3473.25</v>
      </c>
      <c r="F98" s="41">
        <f>VLOOKUP(C98,'[1]9月'!$B:$Q,16,0)</f>
        <v>3245.4</v>
      </c>
      <c r="G98" s="44">
        <v>5664.75</v>
      </c>
      <c r="H98" s="41">
        <v>3245.4</v>
      </c>
      <c r="I98" s="44">
        <v>1790</v>
      </c>
      <c r="J98" s="44"/>
      <c r="K98" s="52">
        <f t="shared" si="95"/>
        <v>62.5185</v>
      </c>
      <c r="L98" s="53">
        <f t="shared" si="96"/>
        <v>519.264</v>
      </c>
      <c r="M98" s="44">
        <f t="shared" si="97"/>
        <v>453.18</v>
      </c>
      <c r="N98" s="41">
        <f t="shared" si="98"/>
        <v>22.7178</v>
      </c>
      <c r="O98" s="44">
        <f t="shared" si="99"/>
        <v>89.5</v>
      </c>
      <c r="P98" s="44">
        <f t="shared" si="100"/>
        <v>0</v>
      </c>
      <c r="Q98" s="44">
        <f t="shared" si="101"/>
        <v>1147.1803</v>
      </c>
      <c r="R98" s="41">
        <f t="shared" si="102"/>
        <v>0</v>
      </c>
      <c r="S98" s="41">
        <f t="shared" si="103"/>
        <v>259.63</v>
      </c>
      <c r="T98" s="44">
        <f t="shared" si="104"/>
        <v>113.3</v>
      </c>
      <c r="U98" s="41">
        <f t="shared" si="105"/>
        <v>9.74</v>
      </c>
      <c r="V98" s="44">
        <f t="shared" si="106"/>
        <v>89.5</v>
      </c>
      <c r="W98" s="44">
        <f t="shared" si="107"/>
        <v>0</v>
      </c>
      <c r="X98" s="41">
        <f t="shared" si="108"/>
        <v>472.17</v>
      </c>
      <c r="Y98" s="41">
        <f t="shared" si="109"/>
        <v>1619.3503</v>
      </c>
      <c r="Z98" s="41"/>
      <c r="AA98" s="12" t="s">
        <v>53</v>
      </c>
      <c r="AB98" s="11">
        <f t="shared" ref="AB98:AH98" si="142">K98+R98</f>
        <v>62.5185</v>
      </c>
      <c r="AC98" s="11">
        <f t="shared" si="142"/>
        <v>778.894</v>
      </c>
      <c r="AD98" s="11">
        <f t="shared" si="142"/>
        <v>566.48</v>
      </c>
      <c r="AE98" s="11">
        <f t="shared" si="142"/>
        <v>32.4578</v>
      </c>
      <c r="AF98" s="11">
        <f t="shared" si="142"/>
        <v>179</v>
      </c>
      <c r="AG98" s="11">
        <f t="shared" si="142"/>
        <v>0</v>
      </c>
      <c r="AH98" s="11">
        <f t="shared" si="142"/>
        <v>1619.3503</v>
      </c>
      <c r="AI98" s="12" t="s">
        <v>1138</v>
      </c>
    </row>
    <row r="99" s="9" customFormat="1" ht="16" customHeight="1" spans="1:35">
      <c r="A99" s="40">
        <f t="shared" si="94"/>
        <v>96</v>
      </c>
      <c r="B99" s="41" t="s">
        <v>1336</v>
      </c>
      <c r="C99" s="42" t="s">
        <v>345</v>
      </c>
      <c r="D99" s="41" t="s">
        <v>346</v>
      </c>
      <c r="E99" s="41">
        <v>3473.25</v>
      </c>
      <c r="F99" s="41">
        <f>VLOOKUP(C99,'[1]9月'!$B:$Q,16,0)</f>
        <v>3245.4</v>
      </c>
      <c r="G99" s="44">
        <v>5664.75</v>
      </c>
      <c r="H99" s="41">
        <v>3245.4</v>
      </c>
      <c r="I99" s="44">
        <v>0</v>
      </c>
      <c r="J99" s="44"/>
      <c r="K99" s="52">
        <f t="shared" si="95"/>
        <v>62.5185</v>
      </c>
      <c r="L99" s="53">
        <f t="shared" si="96"/>
        <v>519.264</v>
      </c>
      <c r="M99" s="44">
        <f t="shared" si="97"/>
        <v>453.18</v>
      </c>
      <c r="N99" s="41">
        <f t="shared" si="98"/>
        <v>22.7178</v>
      </c>
      <c r="O99" s="44">
        <f t="shared" si="99"/>
        <v>0</v>
      </c>
      <c r="P99" s="44">
        <f t="shared" si="100"/>
        <v>0</v>
      </c>
      <c r="Q99" s="44">
        <f t="shared" si="101"/>
        <v>1057.6803</v>
      </c>
      <c r="R99" s="41">
        <f t="shared" si="102"/>
        <v>0</v>
      </c>
      <c r="S99" s="41">
        <f t="shared" si="103"/>
        <v>259.63</v>
      </c>
      <c r="T99" s="44">
        <f t="shared" si="104"/>
        <v>113.3</v>
      </c>
      <c r="U99" s="41">
        <f t="shared" si="105"/>
        <v>9.74</v>
      </c>
      <c r="V99" s="44">
        <f t="shared" si="106"/>
        <v>0</v>
      </c>
      <c r="W99" s="44">
        <f t="shared" si="107"/>
        <v>0</v>
      </c>
      <c r="X99" s="41">
        <f t="shared" si="108"/>
        <v>382.67</v>
      </c>
      <c r="Y99" s="41">
        <f t="shared" si="109"/>
        <v>1440.3503</v>
      </c>
      <c r="Z99" s="41"/>
      <c r="AA99" s="12" t="s">
        <v>53</v>
      </c>
      <c r="AB99" s="11">
        <f t="shared" ref="AB99:AH99" si="143">K99+R99</f>
        <v>62.5185</v>
      </c>
      <c r="AC99" s="11">
        <f t="shared" si="143"/>
        <v>778.894</v>
      </c>
      <c r="AD99" s="11">
        <f t="shared" si="143"/>
        <v>566.48</v>
      </c>
      <c r="AE99" s="11">
        <f t="shared" si="143"/>
        <v>32.4578</v>
      </c>
      <c r="AF99" s="11">
        <f t="shared" si="143"/>
        <v>0</v>
      </c>
      <c r="AG99" s="11">
        <f t="shared" si="143"/>
        <v>0</v>
      </c>
      <c r="AH99" s="11">
        <f t="shared" si="143"/>
        <v>1440.3503</v>
      </c>
      <c r="AI99" s="12" t="s">
        <v>1138</v>
      </c>
    </row>
    <row r="100" s="9" customFormat="1" ht="16" customHeight="1" spans="1:35">
      <c r="A100" s="40">
        <f t="shared" si="94"/>
        <v>97</v>
      </c>
      <c r="B100" s="41" t="s">
        <v>1336</v>
      </c>
      <c r="C100" s="42" t="s">
        <v>347</v>
      </c>
      <c r="D100" s="41" t="s">
        <v>348</v>
      </c>
      <c r="E100" s="41">
        <v>3473.25</v>
      </c>
      <c r="F100" s="41">
        <f>VLOOKUP(C100,'[1]9月'!$B:$Q,16,0)</f>
        <v>3245.4</v>
      </c>
      <c r="G100" s="44">
        <v>5664.75</v>
      </c>
      <c r="H100" s="41">
        <v>3245.4</v>
      </c>
      <c r="I100" s="44">
        <v>1790</v>
      </c>
      <c r="J100" s="44"/>
      <c r="K100" s="52">
        <f t="shared" si="95"/>
        <v>62.5185</v>
      </c>
      <c r="L100" s="53">
        <f t="shared" si="96"/>
        <v>519.264</v>
      </c>
      <c r="M100" s="44">
        <f t="shared" si="97"/>
        <v>453.18</v>
      </c>
      <c r="N100" s="41">
        <f t="shared" si="98"/>
        <v>22.7178</v>
      </c>
      <c r="O100" s="44">
        <f t="shared" si="99"/>
        <v>89.5</v>
      </c>
      <c r="P100" s="44">
        <f t="shared" si="100"/>
        <v>0</v>
      </c>
      <c r="Q100" s="44">
        <f t="shared" si="101"/>
        <v>1147.1803</v>
      </c>
      <c r="R100" s="41">
        <f t="shared" si="102"/>
        <v>0</v>
      </c>
      <c r="S100" s="41">
        <f t="shared" si="103"/>
        <v>259.63</v>
      </c>
      <c r="T100" s="44">
        <f t="shared" si="104"/>
        <v>113.3</v>
      </c>
      <c r="U100" s="41">
        <f t="shared" si="105"/>
        <v>9.74</v>
      </c>
      <c r="V100" s="44">
        <f t="shared" si="106"/>
        <v>89.5</v>
      </c>
      <c r="W100" s="44">
        <f t="shared" si="107"/>
        <v>0</v>
      </c>
      <c r="X100" s="41">
        <f t="shared" si="108"/>
        <v>472.17</v>
      </c>
      <c r="Y100" s="41">
        <f t="shared" si="109"/>
        <v>1619.3503</v>
      </c>
      <c r="Z100" s="41"/>
      <c r="AA100" s="12" t="s">
        <v>53</v>
      </c>
      <c r="AB100" s="11">
        <f t="shared" ref="AB100:AH100" si="144">K100+R100</f>
        <v>62.5185</v>
      </c>
      <c r="AC100" s="11">
        <f t="shared" si="144"/>
        <v>778.894</v>
      </c>
      <c r="AD100" s="11">
        <f t="shared" si="144"/>
        <v>566.48</v>
      </c>
      <c r="AE100" s="11">
        <f t="shared" si="144"/>
        <v>32.4578</v>
      </c>
      <c r="AF100" s="11">
        <f t="shared" si="144"/>
        <v>179</v>
      </c>
      <c r="AG100" s="11">
        <f t="shared" si="144"/>
        <v>0</v>
      </c>
      <c r="AH100" s="11">
        <f t="shared" si="144"/>
        <v>1619.3503</v>
      </c>
      <c r="AI100" s="12" t="s">
        <v>1138</v>
      </c>
    </row>
    <row r="101" s="9" customFormat="1" ht="16" customHeight="1" spans="1:35">
      <c r="A101" s="40">
        <f t="shared" si="94"/>
        <v>98</v>
      </c>
      <c r="B101" s="41" t="s">
        <v>1336</v>
      </c>
      <c r="C101" s="42" t="s">
        <v>351</v>
      </c>
      <c r="D101" s="41" t="s">
        <v>352</v>
      </c>
      <c r="E101" s="41">
        <v>3473.25</v>
      </c>
      <c r="F101" s="41">
        <f>VLOOKUP(C101,'[1]9月'!$B:$Q,16,0)</f>
        <v>3245.4</v>
      </c>
      <c r="G101" s="44">
        <v>5664.75</v>
      </c>
      <c r="H101" s="41">
        <v>3245.4</v>
      </c>
      <c r="I101" s="44">
        <v>1790</v>
      </c>
      <c r="J101" s="44"/>
      <c r="K101" s="52">
        <f t="shared" si="95"/>
        <v>62.5185</v>
      </c>
      <c r="L101" s="53">
        <f t="shared" si="96"/>
        <v>519.264</v>
      </c>
      <c r="M101" s="44">
        <f t="shared" si="97"/>
        <v>453.18</v>
      </c>
      <c r="N101" s="41">
        <f t="shared" si="98"/>
        <v>22.7178</v>
      </c>
      <c r="O101" s="44">
        <f t="shared" si="99"/>
        <v>89.5</v>
      </c>
      <c r="P101" s="44">
        <f t="shared" si="100"/>
        <v>0</v>
      </c>
      <c r="Q101" s="44">
        <f t="shared" si="101"/>
        <v>1147.1803</v>
      </c>
      <c r="R101" s="41">
        <f t="shared" si="102"/>
        <v>0</v>
      </c>
      <c r="S101" s="41">
        <f t="shared" si="103"/>
        <v>259.63</v>
      </c>
      <c r="T101" s="44">
        <f t="shared" si="104"/>
        <v>113.3</v>
      </c>
      <c r="U101" s="41">
        <f t="shared" si="105"/>
        <v>9.74</v>
      </c>
      <c r="V101" s="44">
        <f t="shared" si="106"/>
        <v>89.5</v>
      </c>
      <c r="W101" s="44">
        <f t="shared" si="107"/>
        <v>0</v>
      </c>
      <c r="X101" s="41">
        <f t="shared" si="108"/>
        <v>472.17</v>
      </c>
      <c r="Y101" s="41">
        <f t="shared" si="109"/>
        <v>1619.3503</v>
      </c>
      <c r="Z101" s="41"/>
      <c r="AA101" s="12" t="s">
        <v>53</v>
      </c>
      <c r="AB101" s="11">
        <f t="shared" ref="AB101:AH101" si="145">K101+R101</f>
        <v>62.5185</v>
      </c>
      <c r="AC101" s="11">
        <f t="shared" si="145"/>
        <v>778.894</v>
      </c>
      <c r="AD101" s="11">
        <f t="shared" si="145"/>
        <v>566.48</v>
      </c>
      <c r="AE101" s="11">
        <f t="shared" si="145"/>
        <v>32.4578</v>
      </c>
      <c r="AF101" s="11">
        <f t="shared" si="145"/>
        <v>179</v>
      </c>
      <c r="AG101" s="11">
        <f t="shared" si="145"/>
        <v>0</v>
      </c>
      <c r="AH101" s="11">
        <f t="shared" si="145"/>
        <v>1619.3503</v>
      </c>
      <c r="AI101" s="12" t="s">
        <v>1138</v>
      </c>
    </row>
    <row r="102" s="9" customFormat="1" ht="16" customHeight="1" spans="1:35">
      <c r="A102" s="40">
        <f t="shared" si="94"/>
        <v>99</v>
      </c>
      <c r="B102" s="41" t="s">
        <v>1336</v>
      </c>
      <c r="C102" s="46" t="s">
        <v>353</v>
      </c>
      <c r="D102" s="47" t="s">
        <v>354</v>
      </c>
      <c r="E102" s="41">
        <v>3473.25</v>
      </c>
      <c r="F102" s="41">
        <v>0</v>
      </c>
      <c r="G102" s="44">
        <v>0</v>
      </c>
      <c r="H102" s="41">
        <v>0</v>
      </c>
      <c r="I102" s="44">
        <v>0</v>
      </c>
      <c r="J102" s="44"/>
      <c r="K102" s="52">
        <f t="shared" si="95"/>
        <v>62.5185</v>
      </c>
      <c r="L102" s="53">
        <f t="shared" si="96"/>
        <v>0</v>
      </c>
      <c r="M102" s="44">
        <f t="shared" si="97"/>
        <v>0</v>
      </c>
      <c r="N102" s="41">
        <f t="shared" si="98"/>
        <v>0</v>
      </c>
      <c r="O102" s="44">
        <f t="shared" si="99"/>
        <v>0</v>
      </c>
      <c r="P102" s="44">
        <f t="shared" si="100"/>
        <v>0</v>
      </c>
      <c r="Q102" s="44">
        <f t="shared" si="101"/>
        <v>62.5185</v>
      </c>
      <c r="R102" s="41">
        <f t="shared" si="102"/>
        <v>0</v>
      </c>
      <c r="S102" s="41">
        <f t="shared" si="103"/>
        <v>0</v>
      </c>
      <c r="T102" s="44">
        <f t="shared" si="104"/>
        <v>0</v>
      </c>
      <c r="U102" s="41">
        <f t="shared" si="105"/>
        <v>0</v>
      </c>
      <c r="V102" s="44">
        <f t="shared" si="106"/>
        <v>0</v>
      </c>
      <c r="W102" s="44">
        <f t="shared" si="107"/>
        <v>0</v>
      </c>
      <c r="X102" s="41">
        <f t="shared" si="108"/>
        <v>0</v>
      </c>
      <c r="Y102" s="41">
        <f t="shared" si="109"/>
        <v>62.5185</v>
      </c>
      <c r="Z102" s="41"/>
      <c r="AA102" s="12" t="s">
        <v>1413</v>
      </c>
      <c r="AB102" s="11">
        <f t="shared" ref="AB102:AH102" si="146">K102+R102</f>
        <v>62.5185</v>
      </c>
      <c r="AC102" s="11">
        <f t="shared" si="146"/>
        <v>0</v>
      </c>
      <c r="AD102" s="11">
        <f t="shared" si="146"/>
        <v>0</v>
      </c>
      <c r="AE102" s="11">
        <f t="shared" si="146"/>
        <v>0</v>
      </c>
      <c r="AF102" s="11">
        <f t="shared" si="146"/>
        <v>0</v>
      </c>
      <c r="AG102" s="11">
        <f t="shared" si="146"/>
        <v>0</v>
      </c>
      <c r="AH102" s="11">
        <f t="shared" si="146"/>
        <v>62.5185</v>
      </c>
      <c r="AI102" s="12" t="s">
        <v>1138</v>
      </c>
    </row>
    <row r="103" s="9" customFormat="1" ht="16" customHeight="1" spans="1:35">
      <c r="A103" s="40">
        <f t="shared" si="94"/>
        <v>100</v>
      </c>
      <c r="B103" s="41" t="s">
        <v>896</v>
      </c>
      <c r="C103" s="42" t="s">
        <v>355</v>
      </c>
      <c r="D103" s="41" t="s">
        <v>356</v>
      </c>
      <c r="E103" s="41">
        <v>3473.25</v>
      </c>
      <c r="F103" s="41">
        <f>VLOOKUP(C103,'[1]9月'!$B:$Q,16,0)</f>
        <v>3245.4</v>
      </c>
      <c r="G103" s="44">
        <v>5664.75</v>
      </c>
      <c r="H103" s="41">
        <v>3245.4</v>
      </c>
      <c r="I103" s="44">
        <v>1790</v>
      </c>
      <c r="J103" s="44"/>
      <c r="K103" s="52">
        <f t="shared" si="95"/>
        <v>62.5185</v>
      </c>
      <c r="L103" s="53">
        <f t="shared" si="96"/>
        <v>519.264</v>
      </c>
      <c r="M103" s="44">
        <f t="shared" si="97"/>
        <v>453.18</v>
      </c>
      <c r="N103" s="41">
        <f t="shared" si="98"/>
        <v>22.7178</v>
      </c>
      <c r="O103" s="44">
        <f t="shared" si="99"/>
        <v>89.5</v>
      </c>
      <c r="P103" s="44">
        <f t="shared" si="100"/>
        <v>0</v>
      </c>
      <c r="Q103" s="44">
        <f t="shared" si="101"/>
        <v>1147.1803</v>
      </c>
      <c r="R103" s="41">
        <f t="shared" si="102"/>
        <v>0</v>
      </c>
      <c r="S103" s="41">
        <f t="shared" si="103"/>
        <v>259.63</v>
      </c>
      <c r="T103" s="44">
        <f t="shared" si="104"/>
        <v>113.3</v>
      </c>
      <c r="U103" s="41">
        <f t="shared" si="105"/>
        <v>9.74</v>
      </c>
      <c r="V103" s="44">
        <f t="shared" si="106"/>
        <v>89.5</v>
      </c>
      <c r="W103" s="44">
        <f t="shared" si="107"/>
        <v>0</v>
      </c>
      <c r="X103" s="41">
        <f t="shared" si="108"/>
        <v>472.17</v>
      </c>
      <c r="Y103" s="41">
        <f t="shared" si="109"/>
        <v>1619.3503</v>
      </c>
      <c r="Z103" s="41"/>
      <c r="AA103" s="12" t="s">
        <v>58</v>
      </c>
      <c r="AB103" s="11">
        <f t="shared" ref="AB103:AH103" si="147">K103+R103</f>
        <v>62.5185</v>
      </c>
      <c r="AC103" s="11">
        <f t="shared" si="147"/>
        <v>778.894</v>
      </c>
      <c r="AD103" s="11">
        <f t="shared" si="147"/>
        <v>566.48</v>
      </c>
      <c r="AE103" s="11">
        <f t="shared" si="147"/>
        <v>32.4578</v>
      </c>
      <c r="AF103" s="11">
        <f t="shared" si="147"/>
        <v>179</v>
      </c>
      <c r="AG103" s="11">
        <f t="shared" si="147"/>
        <v>0</v>
      </c>
      <c r="AH103" s="11">
        <f t="shared" si="147"/>
        <v>1619.3503</v>
      </c>
      <c r="AI103" s="12" t="s">
        <v>1138</v>
      </c>
    </row>
    <row r="104" s="9" customFormat="1" ht="16" customHeight="1" spans="1:35">
      <c r="A104" s="40">
        <f t="shared" si="94"/>
        <v>101</v>
      </c>
      <c r="B104" s="41" t="s">
        <v>896</v>
      </c>
      <c r="C104" s="42" t="s">
        <v>357</v>
      </c>
      <c r="D104" s="41" t="s">
        <v>358</v>
      </c>
      <c r="E104" s="41">
        <v>3473.25</v>
      </c>
      <c r="F104" s="41">
        <f>VLOOKUP(C104,'[1]9月'!$B:$Q,16,0)</f>
        <v>3245.4</v>
      </c>
      <c r="G104" s="44">
        <v>5664.75</v>
      </c>
      <c r="H104" s="41">
        <v>3245.4</v>
      </c>
      <c r="I104" s="44">
        <v>2544</v>
      </c>
      <c r="J104" s="44"/>
      <c r="K104" s="52">
        <f t="shared" si="95"/>
        <v>62.5185</v>
      </c>
      <c r="L104" s="53">
        <f t="shared" si="96"/>
        <v>519.264</v>
      </c>
      <c r="M104" s="44">
        <f t="shared" si="97"/>
        <v>453.18</v>
      </c>
      <c r="N104" s="41">
        <f t="shared" si="98"/>
        <v>22.7178</v>
      </c>
      <c r="O104" s="44">
        <f t="shared" si="99"/>
        <v>127.2</v>
      </c>
      <c r="P104" s="44">
        <f t="shared" si="100"/>
        <v>0</v>
      </c>
      <c r="Q104" s="44">
        <f t="shared" si="101"/>
        <v>1184.8803</v>
      </c>
      <c r="R104" s="41">
        <f t="shared" si="102"/>
        <v>0</v>
      </c>
      <c r="S104" s="41">
        <f t="shared" si="103"/>
        <v>259.63</v>
      </c>
      <c r="T104" s="44">
        <f t="shared" si="104"/>
        <v>113.3</v>
      </c>
      <c r="U104" s="41">
        <f t="shared" si="105"/>
        <v>9.74</v>
      </c>
      <c r="V104" s="44">
        <f t="shared" si="106"/>
        <v>127.2</v>
      </c>
      <c r="W104" s="44">
        <f t="shared" si="107"/>
        <v>0</v>
      </c>
      <c r="X104" s="41">
        <f t="shared" si="108"/>
        <v>509.87</v>
      </c>
      <c r="Y104" s="41">
        <f t="shared" si="109"/>
        <v>1694.7503</v>
      </c>
      <c r="Z104" s="41"/>
      <c r="AA104" s="12" t="s">
        <v>58</v>
      </c>
      <c r="AB104" s="11">
        <f t="shared" ref="AB104:AH104" si="148">K104+R104</f>
        <v>62.5185</v>
      </c>
      <c r="AC104" s="11">
        <f t="shared" si="148"/>
        <v>778.894</v>
      </c>
      <c r="AD104" s="11">
        <f t="shared" si="148"/>
        <v>566.48</v>
      </c>
      <c r="AE104" s="11">
        <f t="shared" si="148"/>
        <v>32.4578</v>
      </c>
      <c r="AF104" s="11">
        <f t="shared" si="148"/>
        <v>254.4</v>
      </c>
      <c r="AG104" s="11">
        <f t="shared" si="148"/>
        <v>0</v>
      </c>
      <c r="AH104" s="11">
        <f t="shared" si="148"/>
        <v>1694.7503</v>
      </c>
      <c r="AI104" s="12" t="s">
        <v>1138</v>
      </c>
    </row>
    <row r="105" s="9" customFormat="1" ht="16" customHeight="1" spans="1:35">
      <c r="A105" s="40">
        <f t="shared" si="94"/>
        <v>102</v>
      </c>
      <c r="B105" s="41" t="s">
        <v>1336</v>
      </c>
      <c r="C105" s="42" t="s">
        <v>359</v>
      </c>
      <c r="D105" s="41" t="s">
        <v>360</v>
      </c>
      <c r="E105" s="41">
        <v>3473.25</v>
      </c>
      <c r="F105" s="41">
        <f>VLOOKUP(C105,'[1]9月'!$B:$Q,16,0)</f>
        <v>3245.4</v>
      </c>
      <c r="G105" s="44">
        <v>5664.75</v>
      </c>
      <c r="H105" s="41">
        <v>3245.4</v>
      </c>
      <c r="I105" s="44">
        <v>2544</v>
      </c>
      <c r="J105" s="44"/>
      <c r="K105" s="52">
        <f t="shared" si="95"/>
        <v>62.5185</v>
      </c>
      <c r="L105" s="53">
        <f t="shared" si="96"/>
        <v>519.264</v>
      </c>
      <c r="M105" s="44">
        <f t="shared" si="97"/>
        <v>453.18</v>
      </c>
      <c r="N105" s="41">
        <f t="shared" si="98"/>
        <v>22.7178</v>
      </c>
      <c r="O105" s="44">
        <f t="shared" si="99"/>
        <v>127.2</v>
      </c>
      <c r="P105" s="44">
        <f t="shared" si="100"/>
        <v>0</v>
      </c>
      <c r="Q105" s="44">
        <f t="shared" si="101"/>
        <v>1184.8803</v>
      </c>
      <c r="R105" s="41">
        <f t="shared" si="102"/>
        <v>0</v>
      </c>
      <c r="S105" s="41">
        <f t="shared" si="103"/>
        <v>259.63</v>
      </c>
      <c r="T105" s="44">
        <f t="shared" si="104"/>
        <v>113.3</v>
      </c>
      <c r="U105" s="41">
        <f t="shared" si="105"/>
        <v>9.74</v>
      </c>
      <c r="V105" s="44">
        <f t="shared" si="106"/>
        <v>127.2</v>
      </c>
      <c r="W105" s="44">
        <f t="shared" si="107"/>
        <v>0</v>
      </c>
      <c r="X105" s="41">
        <f t="shared" si="108"/>
        <v>509.87</v>
      </c>
      <c r="Y105" s="41">
        <f t="shared" si="109"/>
        <v>1694.7503</v>
      </c>
      <c r="Z105" s="41"/>
      <c r="AA105" s="12" t="s">
        <v>53</v>
      </c>
      <c r="AB105" s="11">
        <f t="shared" ref="AB105:AH105" si="149">K105+R105</f>
        <v>62.5185</v>
      </c>
      <c r="AC105" s="11">
        <f t="shared" si="149"/>
        <v>778.894</v>
      </c>
      <c r="AD105" s="11">
        <f t="shared" si="149"/>
        <v>566.48</v>
      </c>
      <c r="AE105" s="11">
        <f t="shared" si="149"/>
        <v>32.4578</v>
      </c>
      <c r="AF105" s="11">
        <f t="shared" si="149"/>
        <v>254.4</v>
      </c>
      <c r="AG105" s="11">
        <f t="shared" si="149"/>
        <v>0</v>
      </c>
      <c r="AH105" s="11">
        <f t="shared" si="149"/>
        <v>1694.7503</v>
      </c>
      <c r="AI105" s="12" t="s">
        <v>1138</v>
      </c>
    </row>
    <row r="106" s="9" customFormat="1" ht="16" customHeight="1" spans="1:35">
      <c r="A106" s="40">
        <f t="shared" si="94"/>
        <v>103</v>
      </c>
      <c r="B106" s="41" t="s">
        <v>896</v>
      </c>
      <c r="C106" s="42" t="s">
        <v>361</v>
      </c>
      <c r="D106" s="41" t="s">
        <v>362</v>
      </c>
      <c r="E106" s="41">
        <v>3473.25</v>
      </c>
      <c r="F106" s="41">
        <f>VLOOKUP(C106,'[1]9月'!$B:$Q,16,0)</f>
        <v>3245.4</v>
      </c>
      <c r="G106" s="44">
        <v>5664.75</v>
      </c>
      <c r="H106" s="41">
        <v>3245.4</v>
      </c>
      <c r="I106" s="44">
        <v>1790</v>
      </c>
      <c r="J106" s="44"/>
      <c r="K106" s="52">
        <f t="shared" si="95"/>
        <v>62.5185</v>
      </c>
      <c r="L106" s="53">
        <f t="shared" si="96"/>
        <v>519.264</v>
      </c>
      <c r="M106" s="44">
        <f t="shared" si="97"/>
        <v>453.18</v>
      </c>
      <c r="N106" s="41">
        <f t="shared" si="98"/>
        <v>22.7178</v>
      </c>
      <c r="O106" s="44">
        <f t="shared" si="99"/>
        <v>89.5</v>
      </c>
      <c r="P106" s="44">
        <f t="shared" si="100"/>
        <v>0</v>
      </c>
      <c r="Q106" s="44">
        <f t="shared" si="101"/>
        <v>1147.1803</v>
      </c>
      <c r="R106" s="41">
        <f t="shared" si="102"/>
        <v>0</v>
      </c>
      <c r="S106" s="41">
        <f t="shared" si="103"/>
        <v>259.63</v>
      </c>
      <c r="T106" s="44">
        <f t="shared" si="104"/>
        <v>113.3</v>
      </c>
      <c r="U106" s="41">
        <f t="shared" si="105"/>
        <v>9.74</v>
      </c>
      <c r="V106" s="44">
        <f t="shared" si="106"/>
        <v>89.5</v>
      </c>
      <c r="W106" s="44">
        <f t="shared" si="107"/>
        <v>0</v>
      </c>
      <c r="X106" s="41">
        <f t="shared" si="108"/>
        <v>472.17</v>
      </c>
      <c r="Y106" s="41">
        <f t="shared" si="109"/>
        <v>1619.3503</v>
      </c>
      <c r="Z106" s="41"/>
      <c r="AA106" s="12" t="s">
        <v>58</v>
      </c>
      <c r="AB106" s="11">
        <f t="shared" ref="AB106:AH106" si="150">K106+R106</f>
        <v>62.5185</v>
      </c>
      <c r="AC106" s="11">
        <f t="shared" si="150"/>
        <v>778.894</v>
      </c>
      <c r="AD106" s="11">
        <f t="shared" si="150"/>
        <v>566.48</v>
      </c>
      <c r="AE106" s="11">
        <f t="shared" si="150"/>
        <v>32.4578</v>
      </c>
      <c r="AF106" s="11">
        <f t="shared" si="150"/>
        <v>179</v>
      </c>
      <c r="AG106" s="11">
        <f t="shared" si="150"/>
        <v>0</v>
      </c>
      <c r="AH106" s="11">
        <f t="shared" si="150"/>
        <v>1619.3503</v>
      </c>
      <c r="AI106" s="12" t="s">
        <v>1138</v>
      </c>
    </row>
    <row r="107" s="9" customFormat="1" ht="16" customHeight="1" spans="1:35">
      <c r="A107" s="40">
        <f t="shared" si="94"/>
        <v>104</v>
      </c>
      <c r="B107" s="41" t="s">
        <v>896</v>
      </c>
      <c r="C107" s="42" t="s">
        <v>363</v>
      </c>
      <c r="D107" s="41" t="s">
        <v>364</v>
      </c>
      <c r="E107" s="41">
        <v>3473.25</v>
      </c>
      <c r="F107" s="41">
        <f>VLOOKUP(C107,'[1]9月'!$B:$Q,16,0)</f>
        <v>3245.4</v>
      </c>
      <c r="G107" s="44">
        <v>5664.75</v>
      </c>
      <c r="H107" s="41">
        <v>3245.4</v>
      </c>
      <c r="I107" s="44">
        <v>2544</v>
      </c>
      <c r="J107" s="44"/>
      <c r="K107" s="52">
        <f t="shared" si="95"/>
        <v>62.5185</v>
      </c>
      <c r="L107" s="53">
        <f t="shared" si="96"/>
        <v>519.264</v>
      </c>
      <c r="M107" s="44">
        <f t="shared" si="97"/>
        <v>453.18</v>
      </c>
      <c r="N107" s="41">
        <f t="shared" si="98"/>
        <v>22.7178</v>
      </c>
      <c r="O107" s="44">
        <f t="shared" si="99"/>
        <v>127.2</v>
      </c>
      <c r="P107" s="44">
        <f t="shared" si="100"/>
        <v>0</v>
      </c>
      <c r="Q107" s="44">
        <f t="shared" si="101"/>
        <v>1184.8803</v>
      </c>
      <c r="R107" s="41">
        <f t="shared" si="102"/>
        <v>0</v>
      </c>
      <c r="S107" s="41">
        <f t="shared" si="103"/>
        <v>259.63</v>
      </c>
      <c r="T107" s="44">
        <f t="shared" si="104"/>
        <v>113.3</v>
      </c>
      <c r="U107" s="41">
        <f t="shared" si="105"/>
        <v>9.74</v>
      </c>
      <c r="V107" s="44">
        <f t="shared" si="106"/>
        <v>127.2</v>
      </c>
      <c r="W107" s="44">
        <f t="shared" si="107"/>
        <v>0</v>
      </c>
      <c r="X107" s="41">
        <f t="shared" si="108"/>
        <v>509.87</v>
      </c>
      <c r="Y107" s="41">
        <f t="shared" si="109"/>
        <v>1694.7503</v>
      </c>
      <c r="Z107" s="41"/>
      <c r="AA107" s="12" t="s">
        <v>58</v>
      </c>
      <c r="AB107" s="11">
        <f t="shared" ref="AB107:AH107" si="151">K107+R107</f>
        <v>62.5185</v>
      </c>
      <c r="AC107" s="11">
        <f t="shared" si="151"/>
        <v>778.894</v>
      </c>
      <c r="AD107" s="11">
        <f t="shared" si="151"/>
        <v>566.48</v>
      </c>
      <c r="AE107" s="11">
        <f t="shared" si="151"/>
        <v>32.4578</v>
      </c>
      <c r="AF107" s="11">
        <f t="shared" si="151"/>
        <v>254.4</v>
      </c>
      <c r="AG107" s="11">
        <f t="shared" si="151"/>
        <v>0</v>
      </c>
      <c r="AH107" s="11">
        <f t="shared" si="151"/>
        <v>1694.7503</v>
      </c>
      <c r="AI107" s="12" t="s">
        <v>1138</v>
      </c>
    </row>
    <row r="108" s="9" customFormat="1" ht="16" customHeight="1" spans="1:35">
      <c r="A108" s="40">
        <f t="shared" si="94"/>
        <v>105</v>
      </c>
      <c r="B108" s="41" t="s">
        <v>896</v>
      </c>
      <c r="C108" s="42" t="s">
        <v>365</v>
      </c>
      <c r="D108" s="41" t="s">
        <v>366</v>
      </c>
      <c r="E108" s="41">
        <v>3473.25</v>
      </c>
      <c r="F108" s="41">
        <f>VLOOKUP(C108,'[1]9月'!$B:$Q,16,0)</f>
        <v>3245.4</v>
      </c>
      <c r="G108" s="44">
        <v>5664.75</v>
      </c>
      <c r="H108" s="41">
        <v>3245.4</v>
      </c>
      <c r="I108" s="44">
        <v>1790</v>
      </c>
      <c r="J108" s="44"/>
      <c r="K108" s="52">
        <f t="shared" si="95"/>
        <v>62.5185</v>
      </c>
      <c r="L108" s="53">
        <f t="shared" si="96"/>
        <v>519.264</v>
      </c>
      <c r="M108" s="44">
        <f t="shared" si="97"/>
        <v>453.18</v>
      </c>
      <c r="N108" s="41">
        <f t="shared" si="98"/>
        <v>22.7178</v>
      </c>
      <c r="O108" s="44">
        <f t="shared" si="99"/>
        <v>89.5</v>
      </c>
      <c r="P108" s="44">
        <f t="shared" si="100"/>
        <v>0</v>
      </c>
      <c r="Q108" s="44">
        <f t="shared" si="101"/>
        <v>1147.1803</v>
      </c>
      <c r="R108" s="41">
        <f t="shared" si="102"/>
        <v>0</v>
      </c>
      <c r="S108" s="41">
        <f t="shared" si="103"/>
        <v>259.63</v>
      </c>
      <c r="T108" s="44">
        <f t="shared" si="104"/>
        <v>113.3</v>
      </c>
      <c r="U108" s="41">
        <f t="shared" si="105"/>
        <v>9.74</v>
      </c>
      <c r="V108" s="44">
        <f t="shared" si="106"/>
        <v>89.5</v>
      </c>
      <c r="W108" s="44">
        <f t="shared" si="107"/>
        <v>0</v>
      </c>
      <c r="X108" s="41">
        <f t="shared" si="108"/>
        <v>472.17</v>
      </c>
      <c r="Y108" s="41">
        <f t="shared" si="109"/>
        <v>1619.3503</v>
      </c>
      <c r="Z108" s="41"/>
      <c r="AA108" s="12" t="s">
        <v>58</v>
      </c>
      <c r="AB108" s="11">
        <f t="shared" ref="AB108:AH108" si="152">K108+R108</f>
        <v>62.5185</v>
      </c>
      <c r="AC108" s="11">
        <f t="shared" si="152"/>
        <v>778.894</v>
      </c>
      <c r="AD108" s="11">
        <f t="shared" si="152"/>
        <v>566.48</v>
      </c>
      <c r="AE108" s="11">
        <f t="shared" si="152"/>
        <v>32.4578</v>
      </c>
      <c r="AF108" s="11">
        <f t="shared" si="152"/>
        <v>179</v>
      </c>
      <c r="AG108" s="11">
        <f t="shared" si="152"/>
        <v>0</v>
      </c>
      <c r="AH108" s="11">
        <f t="shared" si="152"/>
        <v>1619.3503</v>
      </c>
      <c r="AI108" s="12" t="s">
        <v>1138</v>
      </c>
    </row>
    <row r="109" s="9" customFormat="1" ht="16" customHeight="1" spans="1:35">
      <c r="A109" s="40">
        <f t="shared" si="94"/>
        <v>106</v>
      </c>
      <c r="B109" s="41" t="s">
        <v>896</v>
      </c>
      <c r="C109" s="42" t="s">
        <v>367</v>
      </c>
      <c r="D109" s="41" t="s">
        <v>368</v>
      </c>
      <c r="E109" s="41">
        <v>3473.25</v>
      </c>
      <c r="F109" s="41">
        <f>VLOOKUP(C109,'[1]9月'!$B:$Q,16,0)</f>
        <v>3245.4</v>
      </c>
      <c r="G109" s="44">
        <v>5664.75</v>
      </c>
      <c r="H109" s="41">
        <v>3245.4</v>
      </c>
      <c r="I109" s="44">
        <v>2544</v>
      </c>
      <c r="J109" s="44"/>
      <c r="K109" s="52">
        <f t="shared" si="95"/>
        <v>62.5185</v>
      </c>
      <c r="L109" s="53">
        <f t="shared" si="96"/>
        <v>519.264</v>
      </c>
      <c r="M109" s="44">
        <f t="shared" si="97"/>
        <v>453.18</v>
      </c>
      <c r="N109" s="41">
        <f t="shared" si="98"/>
        <v>22.7178</v>
      </c>
      <c r="O109" s="44">
        <f t="shared" si="99"/>
        <v>127.2</v>
      </c>
      <c r="P109" s="44">
        <f t="shared" si="100"/>
        <v>0</v>
      </c>
      <c r="Q109" s="44">
        <f t="shared" si="101"/>
        <v>1184.8803</v>
      </c>
      <c r="R109" s="41">
        <f t="shared" si="102"/>
        <v>0</v>
      </c>
      <c r="S109" s="41">
        <f t="shared" si="103"/>
        <v>259.63</v>
      </c>
      <c r="T109" s="44">
        <f t="shared" si="104"/>
        <v>113.3</v>
      </c>
      <c r="U109" s="41">
        <f t="shared" si="105"/>
        <v>9.74</v>
      </c>
      <c r="V109" s="44">
        <f t="shared" si="106"/>
        <v>127.2</v>
      </c>
      <c r="W109" s="44">
        <f t="shared" si="107"/>
        <v>0</v>
      </c>
      <c r="X109" s="41">
        <f t="shared" si="108"/>
        <v>509.87</v>
      </c>
      <c r="Y109" s="41">
        <f t="shared" si="109"/>
        <v>1694.7503</v>
      </c>
      <c r="Z109" s="41"/>
      <c r="AA109" s="12" t="s">
        <v>58</v>
      </c>
      <c r="AB109" s="11">
        <f t="shared" ref="AB109:AH109" si="153">K109+R109</f>
        <v>62.5185</v>
      </c>
      <c r="AC109" s="11">
        <f t="shared" si="153"/>
        <v>778.894</v>
      </c>
      <c r="AD109" s="11">
        <f t="shared" si="153"/>
        <v>566.48</v>
      </c>
      <c r="AE109" s="11">
        <f t="shared" si="153"/>
        <v>32.4578</v>
      </c>
      <c r="AF109" s="11">
        <f t="shared" si="153"/>
        <v>254.4</v>
      </c>
      <c r="AG109" s="11">
        <f t="shared" si="153"/>
        <v>0</v>
      </c>
      <c r="AH109" s="11">
        <f t="shared" si="153"/>
        <v>1694.7503</v>
      </c>
      <c r="AI109" s="12" t="s">
        <v>1138</v>
      </c>
    </row>
    <row r="110" s="9" customFormat="1" ht="16" customHeight="1" spans="1:35">
      <c r="A110" s="40">
        <f t="shared" si="94"/>
        <v>107</v>
      </c>
      <c r="B110" s="41" t="s">
        <v>896</v>
      </c>
      <c r="C110" s="42" t="s">
        <v>369</v>
      </c>
      <c r="D110" s="41" t="s">
        <v>370</v>
      </c>
      <c r="E110" s="41">
        <v>3473.25</v>
      </c>
      <c r="F110" s="41">
        <f>VLOOKUP(C110,'[1]9月'!$B:$Q,16,0)</f>
        <v>3245.4</v>
      </c>
      <c r="G110" s="44">
        <v>5664.75</v>
      </c>
      <c r="H110" s="41">
        <v>3245.4</v>
      </c>
      <c r="I110" s="44">
        <v>1790</v>
      </c>
      <c r="J110" s="44"/>
      <c r="K110" s="52">
        <f t="shared" si="95"/>
        <v>62.5185</v>
      </c>
      <c r="L110" s="53">
        <f t="shared" si="96"/>
        <v>519.264</v>
      </c>
      <c r="M110" s="44">
        <f t="shared" si="97"/>
        <v>453.18</v>
      </c>
      <c r="N110" s="41">
        <f t="shared" si="98"/>
        <v>22.7178</v>
      </c>
      <c r="O110" s="44">
        <f t="shared" si="99"/>
        <v>89.5</v>
      </c>
      <c r="P110" s="44">
        <f t="shared" si="100"/>
        <v>0</v>
      </c>
      <c r="Q110" s="44">
        <f t="shared" si="101"/>
        <v>1147.1803</v>
      </c>
      <c r="R110" s="41">
        <f t="shared" si="102"/>
        <v>0</v>
      </c>
      <c r="S110" s="41">
        <f t="shared" si="103"/>
        <v>259.63</v>
      </c>
      <c r="T110" s="44">
        <f t="shared" si="104"/>
        <v>113.3</v>
      </c>
      <c r="U110" s="41">
        <f t="shared" si="105"/>
        <v>9.74</v>
      </c>
      <c r="V110" s="44">
        <f t="shared" si="106"/>
        <v>89.5</v>
      </c>
      <c r="W110" s="44">
        <f t="shared" si="107"/>
        <v>0</v>
      </c>
      <c r="X110" s="41">
        <f t="shared" si="108"/>
        <v>472.17</v>
      </c>
      <c r="Y110" s="41">
        <f t="shared" si="109"/>
        <v>1619.3503</v>
      </c>
      <c r="Z110" s="41"/>
      <c r="AA110" s="12" t="s">
        <v>58</v>
      </c>
      <c r="AB110" s="11">
        <f t="shared" ref="AB110:AH110" si="154">K110+R110</f>
        <v>62.5185</v>
      </c>
      <c r="AC110" s="11">
        <f t="shared" si="154"/>
        <v>778.894</v>
      </c>
      <c r="AD110" s="11">
        <f t="shared" si="154"/>
        <v>566.48</v>
      </c>
      <c r="AE110" s="11">
        <f t="shared" si="154"/>
        <v>32.4578</v>
      </c>
      <c r="AF110" s="11">
        <f t="shared" si="154"/>
        <v>179</v>
      </c>
      <c r="AG110" s="11">
        <f t="shared" si="154"/>
        <v>0</v>
      </c>
      <c r="AH110" s="11">
        <f t="shared" si="154"/>
        <v>1619.3503</v>
      </c>
      <c r="AI110" s="12" t="s">
        <v>1138</v>
      </c>
    </row>
    <row r="111" s="9" customFormat="1" ht="16" customHeight="1" spans="1:35">
      <c r="A111" s="40">
        <f t="shared" si="94"/>
        <v>108</v>
      </c>
      <c r="B111" s="41" t="s">
        <v>896</v>
      </c>
      <c r="C111" s="42" t="s">
        <v>371</v>
      </c>
      <c r="D111" s="41" t="s">
        <v>372</v>
      </c>
      <c r="E111" s="41">
        <v>3473.25</v>
      </c>
      <c r="F111" s="41">
        <f>VLOOKUP(C111,'[1]9月'!$B:$Q,16,0)</f>
        <v>3245.4</v>
      </c>
      <c r="G111" s="44">
        <v>5664.75</v>
      </c>
      <c r="H111" s="41">
        <v>3245.4</v>
      </c>
      <c r="I111" s="44">
        <v>1790</v>
      </c>
      <c r="J111" s="44"/>
      <c r="K111" s="52">
        <f t="shared" si="95"/>
        <v>62.5185</v>
      </c>
      <c r="L111" s="53">
        <f t="shared" si="96"/>
        <v>519.264</v>
      </c>
      <c r="M111" s="44">
        <f t="shared" si="97"/>
        <v>453.18</v>
      </c>
      <c r="N111" s="41">
        <f t="shared" si="98"/>
        <v>22.7178</v>
      </c>
      <c r="O111" s="44">
        <f t="shared" si="99"/>
        <v>89.5</v>
      </c>
      <c r="P111" s="44">
        <f t="shared" si="100"/>
        <v>0</v>
      </c>
      <c r="Q111" s="44">
        <f t="shared" si="101"/>
        <v>1147.1803</v>
      </c>
      <c r="R111" s="41">
        <f t="shared" si="102"/>
        <v>0</v>
      </c>
      <c r="S111" s="41">
        <f t="shared" si="103"/>
        <v>259.63</v>
      </c>
      <c r="T111" s="44">
        <f t="shared" si="104"/>
        <v>113.3</v>
      </c>
      <c r="U111" s="41">
        <f t="shared" si="105"/>
        <v>9.74</v>
      </c>
      <c r="V111" s="44">
        <f t="shared" si="106"/>
        <v>89.5</v>
      </c>
      <c r="W111" s="44">
        <f t="shared" si="107"/>
        <v>0</v>
      </c>
      <c r="X111" s="41">
        <f t="shared" si="108"/>
        <v>472.17</v>
      </c>
      <c r="Y111" s="41">
        <f t="shared" si="109"/>
        <v>1619.3503</v>
      </c>
      <c r="Z111" s="41"/>
      <c r="AA111" s="12" t="s">
        <v>58</v>
      </c>
      <c r="AB111" s="11">
        <f t="shared" ref="AB111:AH111" si="155">K111+R111</f>
        <v>62.5185</v>
      </c>
      <c r="AC111" s="11">
        <f t="shared" si="155"/>
        <v>778.894</v>
      </c>
      <c r="AD111" s="11">
        <f t="shared" si="155"/>
        <v>566.48</v>
      </c>
      <c r="AE111" s="11">
        <f t="shared" si="155"/>
        <v>32.4578</v>
      </c>
      <c r="AF111" s="11">
        <f t="shared" si="155"/>
        <v>179</v>
      </c>
      <c r="AG111" s="11">
        <f t="shared" si="155"/>
        <v>0</v>
      </c>
      <c r="AH111" s="11">
        <f t="shared" si="155"/>
        <v>1619.3503</v>
      </c>
      <c r="AI111" s="12" t="s">
        <v>1138</v>
      </c>
    </row>
    <row r="112" s="9" customFormat="1" ht="16" customHeight="1" spans="1:35">
      <c r="A112" s="40">
        <f t="shared" si="94"/>
        <v>109</v>
      </c>
      <c r="B112" s="41" t="s">
        <v>896</v>
      </c>
      <c r="C112" s="42" t="s">
        <v>373</v>
      </c>
      <c r="D112" s="41" t="s">
        <v>374</v>
      </c>
      <c r="E112" s="41">
        <v>3473.25</v>
      </c>
      <c r="F112" s="41">
        <f>VLOOKUP(C112,'[1]9月'!$B:$Q,16,0)</f>
        <v>3245.4</v>
      </c>
      <c r="G112" s="44">
        <v>5664.75</v>
      </c>
      <c r="H112" s="41">
        <v>3245.4</v>
      </c>
      <c r="I112" s="44">
        <v>2544</v>
      </c>
      <c r="J112" s="44"/>
      <c r="K112" s="52">
        <f t="shared" si="95"/>
        <v>62.5185</v>
      </c>
      <c r="L112" s="53">
        <f t="shared" si="96"/>
        <v>519.264</v>
      </c>
      <c r="M112" s="44">
        <f t="shared" si="97"/>
        <v>453.18</v>
      </c>
      <c r="N112" s="41">
        <f t="shared" si="98"/>
        <v>22.7178</v>
      </c>
      <c r="O112" s="44">
        <f t="shared" si="99"/>
        <v>127.2</v>
      </c>
      <c r="P112" s="44">
        <f t="shared" si="100"/>
        <v>0</v>
      </c>
      <c r="Q112" s="44">
        <f t="shared" si="101"/>
        <v>1184.8803</v>
      </c>
      <c r="R112" s="41">
        <f t="shared" si="102"/>
        <v>0</v>
      </c>
      <c r="S112" s="41">
        <f t="shared" si="103"/>
        <v>259.63</v>
      </c>
      <c r="T112" s="44">
        <f t="shared" si="104"/>
        <v>113.3</v>
      </c>
      <c r="U112" s="41">
        <f t="shared" si="105"/>
        <v>9.74</v>
      </c>
      <c r="V112" s="44">
        <f t="shared" si="106"/>
        <v>127.2</v>
      </c>
      <c r="W112" s="44">
        <f t="shared" si="107"/>
        <v>0</v>
      </c>
      <c r="X112" s="41">
        <f t="shared" si="108"/>
        <v>509.87</v>
      </c>
      <c r="Y112" s="41">
        <f t="shared" si="109"/>
        <v>1694.7503</v>
      </c>
      <c r="Z112" s="41"/>
      <c r="AA112" s="12" t="s">
        <v>58</v>
      </c>
      <c r="AB112" s="11">
        <f t="shared" ref="AB112:AH112" si="156">K112+R112</f>
        <v>62.5185</v>
      </c>
      <c r="AC112" s="11">
        <f t="shared" si="156"/>
        <v>778.894</v>
      </c>
      <c r="AD112" s="11">
        <f t="shared" si="156"/>
        <v>566.48</v>
      </c>
      <c r="AE112" s="11">
        <f t="shared" si="156"/>
        <v>32.4578</v>
      </c>
      <c r="AF112" s="11">
        <f t="shared" si="156"/>
        <v>254.4</v>
      </c>
      <c r="AG112" s="11">
        <f t="shared" si="156"/>
        <v>0</v>
      </c>
      <c r="AH112" s="11">
        <f t="shared" si="156"/>
        <v>1694.7503</v>
      </c>
      <c r="AI112" s="12" t="s">
        <v>1138</v>
      </c>
    </row>
    <row r="113" s="9" customFormat="1" ht="16" customHeight="1" spans="1:35">
      <c r="A113" s="40">
        <f t="shared" si="94"/>
        <v>110</v>
      </c>
      <c r="B113" s="41" t="s">
        <v>896</v>
      </c>
      <c r="C113" s="42" t="s">
        <v>375</v>
      </c>
      <c r="D113" s="41" t="s">
        <v>376</v>
      </c>
      <c r="E113" s="41">
        <v>3473.25</v>
      </c>
      <c r="F113" s="41">
        <f>VLOOKUP(C113,'[1]9月'!$B:$Q,16,0)</f>
        <v>3245.4</v>
      </c>
      <c r="G113" s="44">
        <v>5664.75</v>
      </c>
      <c r="H113" s="41">
        <v>3245.4</v>
      </c>
      <c r="I113" s="44">
        <v>1790</v>
      </c>
      <c r="J113" s="44"/>
      <c r="K113" s="52">
        <f t="shared" si="95"/>
        <v>62.5185</v>
      </c>
      <c r="L113" s="53">
        <f t="shared" si="96"/>
        <v>519.264</v>
      </c>
      <c r="M113" s="44">
        <f t="shared" si="97"/>
        <v>453.18</v>
      </c>
      <c r="N113" s="41">
        <f t="shared" si="98"/>
        <v>22.7178</v>
      </c>
      <c r="O113" s="44">
        <f t="shared" si="99"/>
        <v>89.5</v>
      </c>
      <c r="P113" s="44">
        <f t="shared" si="100"/>
        <v>0</v>
      </c>
      <c r="Q113" s="44">
        <f t="shared" si="101"/>
        <v>1147.1803</v>
      </c>
      <c r="R113" s="41">
        <f t="shared" si="102"/>
        <v>0</v>
      </c>
      <c r="S113" s="41">
        <f t="shared" si="103"/>
        <v>259.63</v>
      </c>
      <c r="T113" s="44">
        <f t="shared" si="104"/>
        <v>113.3</v>
      </c>
      <c r="U113" s="41">
        <f t="shared" si="105"/>
        <v>9.74</v>
      </c>
      <c r="V113" s="44">
        <f t="shared" si="106"/>
        <v>89.5</v>
      </c>
      <c r="W113" s="44">
        <f t="shared" si="107"/>
        <v>0</v>
      </c>
      <c r="X113" s="41">
        <f t="shared" si="108"/>
        <v>472.17</v>
      </c>
      <c r="Y113" s="41">
        <f t="shared" si="109"/>
        <v>1619.3503</v>
      </c>
      <c r="Z113" s="41"/>
      <c r="AA113" s="12" t="s">
        <v>58</v>
      </c>
      <c r="AB113" s="11">
        <f t="shared" ref="AB113:AH113" si="157">K113+R113</f>
        <v>62.5185</v>
      </c>
      <c r="AC113" s="11">
        <f t="shared" si="157"/>
        <v>778.894</v>
      </c>
      <c r="AD113" s="11">
        <f t="shared" si="157"/>
        <v>566.48</v>
      </c>
      <c r="AE113" s="11">
        <f t="shared" si="157"/>
        <v>32.4578</v>
      </c>
      <c r="AF113" s="11">
        <f t="shared" si="157"/>
        <v>179</v>
      </c>
      <c r="AG113" s="11">
        <f t="shared" si="157"/>
        <v>0</v>
      </c>
      <c r="AH113" s="11">
        <f t="shared" si="157"/>
        <v>1619.3503</v>
      </c>
      <c r="AI113" s="12" t="s">
        <v>1138</v>
      </c>
    </row>
    <row r="114" s="9" customFormat="1" ht="16" customHeight="1" spans="1:35">
      <c r="A114" s="40">
        <f t="shared" si="94"/>
        <v>111</v>
      </c>
      <c r="B114" s="41" t="s">
        <v>896</v>
      </c>
      <c r="C114" s="42" t="s">
        <v>377</v>
      </c>
      <c r="D114" s="41" t="s">
        <v>378</v>
      </c>
      <c r="E114" s="41">
        <v>3473.25</v>
      </c>
      <c r="F114" s="41">
        <f>VLOOKUP(C114,'[1]9月'!$B:$Q,16,0)</f>
        <v>3245.4</v>
      </c>
      <c r="G114" s="44">
        <v>5664.75</v>
      </c>
      <c r="H114" s="41">
        <v>3245.4</v>
      </c>
      <c r="I114" s="44">
        <v>1790</v>
      </c>
      <c r="J114" s="44"/>
      <c r="K114" s="52">
        <f t="shared" si="95"/>
        <v>62.5185</v>
      </c>
      <c r="L114" s="53">
        <f t="shared" si="96"/>
        <v>519.264</v>
      </c>
      <c r="M114" s="44">
        <f t="shared" si="97"/>
        <v>453.18</v>
      </c>
      <c r="N114" s="41">
        <f t="shared" si="98"/>
        <v>22.7178</v>
      </c>
      <c r="O114" s="44">
        <f t="shared" si="99"/>
        <v>89.5</v>
      </c>
      <c r="P114" s="44">
        <f t="shared" si="100"/>
        <v>0</v>
      </c>
      <c r="Q114" s="44">
        <f t="shared" si="101"/>
        <v>1147.1803</v>
      </c>
      <c r="R114" s="41">
        <f t="shared" si="102"/>
        <v>0</v>
      </c>
      <c r="S114" s="41">
        <f t="shared" si="103"/>
        <v>259.63</v>
      </c>
      <c r="T114" s="44">
        <f t="shared" si="104"/>
        <v>113.3</v>
      </c>
      <c r="U114" s="41">
        <f t="shared" si="105"/>
        <v>9.74</v>
      </c>
      <c r="V114" s="44">
        <f t="shared" si="106"/>
        <v>89.5</v>
      </c>
      <c r="W114" s="44">
        <f t="shared" si="107"/>
        <v>0</v>
      </c>
      <c r="X114" s="41">
        <f t="shared" si="108"/>
        <v>472.17</v>
      </c>
      <c r="Y114" s="41">
        <f t="shared" si="109"/>
        <v>1619.3503</v>
      </c>
      <c r="Z114" s="41"/>
      <c r="AA114" s="12" t="s">
        <v>58</v>
      </c>
      <c r="AB114" s="11">
        <f t="shared" ref="AB114:AH114" si="158">K114+R114</f>
        <v>62.5185</v>
      </c>
      <c r="AC114" s="11">
        <f t="shared" si="158"/>
        <v>778.894</v>
      </c>
      <c r="AD114" s="11">
        <f t="shared" si="158"/>
        <v>566.48</v>
      </c>
      <c r="AE114" s="11">
        <f t="shared" si="158"/>
        <v>32.4578</v>
      </c>
      <c r="AF114" s="11">
        <f t="shared" si="158"/>
        <v>179</v>
      </c>
      <c r="AG114" s="11">
        <f t="shared" si="158"/>
        <v>0</v>
      </c>
      <c r="AH114" s="11">
        <f t="shared" si="158"/>
        <v>1619.3503</v>
      </c>
      <c r="AI114" s="12" t="s">
        <v>1138</v>
      </c>
    </row>
    <row r="115" s="9" customFormat="1" ht="16" customHeight="1" spans="1:35">
      <c r="A115" s="40">
        <f t="shared" si="94"/>
        <v>112</v>
      </c>
      <c r="B115" s="41" t="s">
        <v>896</v>
      </c>
      <c r="C115" s="42" t="s">
        <v>379</v>
      </c>
      <c r="D115" s="41" t="s">
        <v>380</v>
      </c>
      <c r="E115" s="41">
        <v>3473.25</v>
      </c>
      <c r="F115" s="41">
        <f>VLOOKUP(C115,'[1]9月'!$B:$Q,16,0)</f>
        <v>3245.4</v>
      </c>
      <c r="G115" s="44">
        <v>5664.75</v>
      </c>
      <c r="H115" s="41">
        <v>3245.4</v>
      </c>
      <c r="I115" s="44">
        <v>1790</v>
      </c>
      <c r="J115" s="44"/>
      <c r="K115" s="52">
        <f t="shared" si="95"/>
        <v>62.5185</v>
      </c>
      <c r="L115" s="53">
        <f t="shared" si="96"/>
        <v>519.264</v>
      </c>
      <c r="M115" s="44">
        <f t="shared" si="97"/>
        <v>453.18</v>
      </c>
      <c r="N115" s="41">
        <f t="shared" si="98"/>
        <v>22.7178</v>
      </c>
      <c r="O115" s="44">
        <f t="shared" si="99"/>
        <v>89.5</v>
      </c>
      <c r="P115" s="44">
        <f t="shared" si="100"/>
        <v>0</v>
      </c>
      <c r="Q115" s="44">
        <f t="shared" si="101"/>
        <v>1147.1803</v>
      </c>
      <c r="R115" s="41">
        <f t="shared" si="102"/>
        <v>0</v>
      </c>
      <c r="S115" s="41">
        <f t="shared" si="103"/>
        <v>259.63</v>
      </c>
      <c r="T115" s="44">
        <f t="shared" si="104"/>
        <v>113.3</v>
      </c>
      <c r="U115" s="41">
        <f t="shared" si="105"/>
        <v>9.74</v>
      </c>
      <c r="V115" s="44">
        <f t="shared" si="106"/>
        <v>89.5</v>
      </c>
      <c r="W115" s="44">
        <f t="shared" si="107"/>
        <v>0</v>
      </c>
      <c r="X115" s="41">
        <f t="shared" si="108"/>
        <v>472.17</v>
      </c>
      <c r="Y115" s="41">
        <f t="shared" si="109"/>
        <v>1619.3503</v>
      </c>
      <c r="Z115" s="41"/>
      <c r="AA115" s="12" t="s">
        <v>58</v>
      </c>
      <c r="AB115" s="11">
        <f t="shared" ref="AB115:AH115" si="159">K115+R115</f>
        <v>62.5185</v>
      </c>
      <c r="AC115" s="11">
        <f t="shared" si="159"/>
        <v>778.894</v>
      </c>
      <c r="AD115" s="11">
        <f t="shared" si="159"/>
        <v>566.48</v>
      </c>
      <c r="AE115" s="11">
        <f t="shared" si="159"/>
        <v>32.4578</v>
      </c>
      <c r="AF115" s="11">
        <f t="shared" si="159"/>
        <v>179</v>
      </c>
      <c r="AG115" s="11">
        <f t="shared" si="159"/>
        <v>0</v>
      </c>
      <c r="AH115" s="11">
        <f t="shared" si="159"/>
        <v>1619.3503</v>
      </c>
      <c r="AI115" s="12" t="s">
        <v>1138</v>
      </c>
    </row>
    <row r="116" s="9" customFormat="1" ht="16" customHeight="1" spans="1:35">
      <c r="A116" s="40">
        <f t="shared" si="94"/>
        <v>113</v>
      </c>
      <c r="B116" s="41" t="s">
        <v>896</v>
      </c>
      <c r="C116" s="42" t="s">
        <v>381</v>
      </c>
      <c r="D116" s="41" t="s">
        <v>382</v>
      </c>
      <c r="E116" s="41">
        <v>3473.25</v>
      </c>
      <c r="F116" s="41">
        <f>VLOOKUP(C116,'[1]9月'!$B:$Q,16,0)</f>
        <v>3245.4</v>
      </c>
      <c r="G116" s="44">
        <v>5664.75</v>
      </c>
      <c r="H116" s="41">
        <v>3245.4</v>
      </c>
      <c r="I116" s="44">
        <v>1790</v>
      </c>
      <c r="J116" s="44"/>
      <c r="K116" s="52">
        <f t="shared" si="95"/>
        <v>62.5185</v>
      </c>
      <c r="L116" s="53">
        <f t="shared" si="96"/>
        <v>519.264</v>
      </c>
      <c r="M116" s="44">
        <f t="shared" si="97"/>
        <v>453.18</v>
      </c>
      <c r="N116" s="41">
        <f t="shared" si="98"/>
        <v>22.7178</v>
      </c>
      <c r="O116" s="44">
        <f t="shared" si="99"/>
        <v>89.5</v>
      </c>
      <c r="P116" s="44">
        <f t="shared" si="100"/>
        <v>0</v>
      </c>
      <c r="Q116" s="44">
        <f t="shared" si="101"/>
        <v>1147.1803</v>
      </c>
      <c r="R116" s="41">
        <f t="shared" si="102"/>
        <v>0</v>
      </c>
      <c r="S116" s="41">
        <f t="shared" si="103"/>
        <v>259.63</v>
      </c>
      <c r="T116" s="44">
        <f t="shared" si="104"/>
        <v>113.3</v>
      </c>
      <c r="U116" s="41">
        <f t="shared" si="105"/>
        <v>9.74</v>
      </c>
      <c r="V116" s="44">
        <f t="shared" si="106"/>
        <v>89.5</v>
      </c>
      <c r="W116" s="44">
        <f t="shared" si="107"/>
        <v>0</v>
      </c>
      <c r="X116" s="41">
        <f t="shared" si="108"/>
        <v>472.17</v>
      </c>
      <c r="Y116" s="41">
        <f t="shared" si="109"/>
        <v>1619.3503</v>
      </c>
      <c r="Z116" s="41"/>
      <c r="AA116" s="12" t="s">
        <v>58</v>
      </c>
      <c r="AB116" s="11">
        <f t="shared" ref="AB116:AH116" si="160">K116+R116</f>
        <v>62.5185</v>
      </c>
      <c r="AC116" s="11">
        <f t="shared" si="160"/>
        <v>778.894</v>
      </c>
      <c r="AD116" s="11">
        <f t="shared" si="160"/>
        <v>566.48</v>
      </c>
      <c r="AE116" s="11">
        <f t="shared" si="160"/>
        <v>32.4578</v>
      </c>
      <c r="AF116" s="11">
        <f t="shared" si="160"/>
        <v>179</v>
      </c>
      <c r="AG116" s="11">
        <f t="shared" si="160"/>
        <v>0</v>
      </c>
      <c r="AH116" s="11">
        <f t="shared" si="160"/>
        <v>1619.3503</v>
      </c>
      <c r="AI116" s="12" t="s">
        <v>1138</v>
      </c>
    </row>
    <row r="117" s="9" customFormat="1" ht="16" customHeight="1" spans="1:35">
      <c r="A117" s="40">
        <f t="shared" si="94"/>
        <v>114</v>
      </c>
      <c r="B117" s="41" t="s">
        <v>896</v>
      </c>
      <c r="C117" s="42" t="s">
        <v>383</v>
      </c>
      <c r="D117" s="41" t="s">
        <v>384</v>
      </c>
      <c r="E117" s="41">
        <v>3473.25</v>
      </c>
      <c r="F117" s="41">
        <f>VLOOKUP(C117,'[1]9月'!$B:$Q,16,0)</f>
        <v>3245.4</v>
      </c>
      <c r="G117" s="44">
        <v>5664.75</v>
      </c>
      <c r="H117" s="41">
        <v>3245.4</v>
      </c>
      <c r="I117" s="44">
        <v>1790</v>
      </c>
      <c r="J117" s="44"/>
      <c r="K117" s="52">
        <f t="shared" si="95"/>
        <v>62.5185</v>
      </c>
      <c r="L117" s="53">
        <f t="shared" si="96"/>
        <v>519.264</v>
      </c>
      <c r="M117" s="44">
        <f t="shared" si="97"/>
        <v>453.18</v>
      </c>
      <c r="N117" s="41">
        <f t="shared" si="98"/>
        <v>22.7178</v>
      </c>
      <c r="O117" s="44">
        <f t="shared" si="99"/>
        <v>89.5</v>
      </c>
      <c r="P117" s="44">
        <f t="shared" si="100"/>
        <v>0</v>
      </c>
      <c r="Q117" s="44">
        <f t="shared" si="101"/>
        <v>1147.1803</v>
      </c>
      <c r="R117" s="41">
        <f t="shared" si="102"/>
        <v>0</v>
      </c>
      <c r="S117" s="41">
        <f t="shared" si="103"/>
        <v>259.63</v>
      </c>
      <c r="T117" s="44">
        <f t="shared" si="104"/>
        <v>113.3</v>
      </c>
      <c r="U117" s="41">
        <f t="shared" si="105"/>
        <v>9.74</v>
      </c>
      <c r="V117" s="44">
        <f t="shared" si="106"/>
        <v>89.5</v>
      </c>
      <c r="W117" s="44">
        <f t="shared" si="107"/>
        <v>0</v>
      </c>
      <c r="X117" s="41">
        <f t="shared" si="108"/>
        <v>472.17</v>
      </c>
      <c r="Y117" s="41">
        <f t="shared" si="109"/>
        <v>1619.3503</v>
      </c>
      <c r="Z117" s="41"/>
      <c r="AA117" s="12" t="s">
        <v>58</v>
      </c>
      <c r="AB117" s="11">
        <f t="shared" ref="AB117:AH117" si="161">K117+R117</f>
        <v>62.5185</v>
      </c>
      <c r="AC117" s="11">
        <f t="shared" si="161"/>
        <v>778.894</v>
      </c>
      <c r="AD117" s="11">
        <f t="shared" si="161"/>
        <v>566.48</v>
      </c>
      <c r="AE117" s="11">
        <f t="shared" si="161"/>
        <v>32.4578</v>
      </c>
      <c r="AF117" s="11">
        <f t="shared" si="161"/>
        <v>179</v>
      </c>
      <c r="AG117" s="11">
        <f t="shared" si="161"/>
        <v>0</v>
      </c>
      <c r="AH117" s="11">
        <f t="shared" si="161"/>
        <v>1619.3503</v>
      </c>
      <c r="AI117" s="12" t="s">
        <v>1138</v>
      </c>
    </row>
    <row r="118" s="9" customFormat="1" ht="16" customHeight="1" spans="1:35">
      <c r="A118" s="40">
        <f t="shared" si="94"/>
        <v>115</v>
      </c>
      <c r="B118" s="41" t="s">
        <v>896</v>
      </c>
      <c r="C118" s="42" t="s">
        <v>385</v>
      </c>
      <c r="D118" s="41" t="s">
        <v>386</v>
      </c>
      <c r="E118" s="41">
        <v>3473.25</v>
      </c>
      <c r="F118" s="41">
        <f>VLOOKUP(C118,'[1]9月'!$B:$Q,16,0)</f>
        <v>3245.4</v>
      </c>
      <c r="G118" s="44">
        <v>5664.75</v>
      </c>
      <c r="H118" s="41">
        <v>3245.4</v>
      </c>
      <c r="I118" s="44">
        <v>1790</v>
      </c>
      <c r="J118" s="44"/>
      <c r="K118" s="52">
        <f t="shared" si="95"/>
        <v>62.5185</v>
      </c>
      <c r="L118" s="53">
        <f t="shared" si="96"/>
        <v>519.264</v>
      </c>
      <c r="M118" s="44">
        <f t="shared" si="97"/>
        <v>453.18</v>
      </c>
      <c r="N118" s="41">
        <f t="shared" si="98"/>
        <v>22.7178</v>
      </c>
      <c r="O118" s="44">
        <f t="shared" si="99"/>
        <v>89.5</v>
      </c>
      <c r="P118" s="44">
        <f t="shared" si="100"/>
        <v>0</v>
      </c>
      <c r="Q118" s="44">
        <f t="shared" si="101"/>
        <v>1147.1803</v>
      </c>
      <c r="R118" s="41">
        <f t="shared" si="102"/>
        <v>0</v>
      </c>
      <c r="S118" s="41">
        <f t="shared" si="103"/>
        <v>259.63</v>
      </c>
      <c r="T118" s="44">
        <f t="shared" si="104"/>
        <v>113.3</v>
      </c>
      <c r="U118" s="41">
        <f t="shared" si="105"/>
        <v>9.74</v>
      </c>
      <c r="V118" s="44">
        <f t="shared" si="106"/>
        <v>89.5</v>
      </c>
      <c r="W118" s="44">
        <f t="shared" si="107"/>
        <v>0</v>
      </c>
      <c r="X118" s="41">
        <f t="shared" si="108"/>
        <v>472.17</v>
      </c>
      <c r="Y118" s="41">
        <f t="shared" si="109"/>
        <v>1619.3503</v>
      </c>
      <c r="Z118" s="41"/>
      <c r="AA118" s="12" t="s">
        <v>58</v>
      </c>
      <c r="AB118" s="11">
        <f t="shared" ref="AB118:AH118" si="162">K118+R118</f>
        <v>62.5185</v>
      </c>
      <c r="AC118" s="11">
        <f t="shared" si="162"/>
        <v>778.894</v>
      </c>
      <c r="AD118" s="11">
        <f t="shared" si="162"/>
        <v>566.48</v>
      </c>
      <c r="AE118" s="11">
        <f t="shared" si="162"/>
        <v>32.4578</v>
      </c>
      <c r="AF118" s="11">
        <f t="shared" si="162"/>
        <v>179</v>
      </c>
      <c r="AG118" s="11">
        <f t="shared" si="162"/>
        <v>0</v>
      </c>
      <c r="AH118" s="11">
        <f t="shared" si="162"/>
        <v>1619.3503</v>
      </c>
      <c r="AI118" s="12" t="s">
        <v>1138</v>
      </c>
    </row>
    <row r="119" s="9" customFormat="1" ht="16" customHeight="1" spans="1:35">
      <c r="A119" s="40">
        <f t="shared" si="94"/>
        <v>116</v>
      </c>
      <c r="B119" s="41" t="s">
        <v>896</v>
      </c>
      <c r="C119" s="42" t="s">
        <v>387</v>
      </c>
      <c r="D119" s="41" t="s">
        <v>388</v>
      </c>
      <c r="E119" s="41">
        <v>3473.25</v>
      </c>
      <c r="F119" s="41">
        <f>VLOOKUP(C119,'[1]9月'!$B:$Q,16,0)</f>
        <v>3245.4</v>
      </c>
      <c r="G119" s="44">
        <v>5664.75</v>
      </c>
      <c r="H119" s="41">
        <v>3245.4</v>
      </c>
      <c r="I119" s="44">
        <v>1790</v>
      </c>
      <c r="J119" s="44"/>
      <c r="K119" s="52">
        <f t="shared" si="95"/>
        <v>62.5185</v>
      </c>
      <c r="L119" s="53">
        <f t="shared" si="96"/>
        <v>519.264</v>
      </c>
      <c r="M119" s="44">
        <f t="shared" si="97"/>
        <v>453.18</v>
      </c>
      <c r="N119" s="41">
        <f t="shared" si="98"/>
        <v>22.7178</v>
      </c>
      <c r="O119" s="44">
        <f t="shared" si="99"/>
        <v>89.5</v>
      </c>
      <c r="P119" s="44">
        <f t="shared" si="100"/>
        <v>0</v>
      </c>
      <c r="Q119" s="44">
        <f t="shared" si="101"/>
        <v>1147.1803</v>
      </c>
      <c r="R119" s="41">
        <f t="shared" si="102"/>
        <v>0</v>
      </c>
      <c r="S119" s="41">
        <f t="shared" si="103"/>
        <v>259.63</v>
      </c>
      <c r="T119" s="44">
        <f t="shared" si="104"/>
        <v>113.3</v>
      </c>
      <c r="U119" s="41">
        <f t="shared" si="105"/>
        <v>9.74</v>
      </c>
      <c r="V119" s="44">
        <f t="shared" si="106"/>
        <v>89.5</v>
      </c>
      <c r="W119" s="44">
        <f t="shared" si="107"/>
        <v>0</v>
      </c>
      <c r="X119" s="41">
        <f t="shared" si="108"/>
        <v>472.17</v>
      </c>
      <c r="Y119" s="41">
        <f t="shared" si="109"/>
        <v>1619.3503</v>
      </c>
      <c r="Z119" s="41"/>
      <c r="AA119" s="12" t="s">
        <v>58</v>
      </c>
      <c r="AB119" s="11">
        <f t="shared" ref="AB119:AH119" si="163">K119+R119</f>
        <v>62.5185</v>
      </c>
      <c r="AC119" s="11">
        <f t="shared" si="163"/>
        <v>778.894</v>
      </c>
      <c r="AD119" s="11">
        <f t="shared" si="163"/>
        <v>566.48</v>
      </c>
      <c r="AE119" s="11">
        <f t="shared" si="163"/>
        <v>32.4578</v>
      </c>
      <c r="AF119" s="11">
        <f t="shared" si="163"/>
        <v>179</v>
      </c>
      <c r="AG119" s="11">
        <f t="shared" si="163"/>
        <v>0</v>
      </c>
      <c r="AH119" s="11">
        <f t="shared" si="163"/>
        <v>1619.3503</v>
      </c>
      <c r="AI119" s="12" t="s">
        <v>1138</v>
      </c>
    </row>
    <row r="120" s="9" customFormat="1" ht="16" customHeight="1" spans="1:35">
      <c r="A120" s="40">
        <f t="shared" si="94"/>
        <v>117</v>
      </c>
      <c r="B120" s="41" t="s">
        <v>896</v>
      </c>
      <c r="C120" s="42" t="s">
        <v>389</v>
      </c>
      <c r="D120" s="41" t="s">
        <v>390</v>
      </c>
      <c r="E120" s="41">
        <v>3473.25</v>
      </c>
      <c r="F120" s="41">
        <f>VLOOKUP(C120,'[1]9月'!$B:$Q,16,0)</f>
        <v>3245.4</v>
      </c>
      <c r="G120" s="44">
        <v>5664.75</v>
      </c>
      <c r="H120" s="41">
        <v>3245.4</v>
      </c>
      <c r="I120" s="44">
        <v>1790</v>
      </c>
      <c r="J120" s="44"/>
      <c r="K120" s="52">
        <f t="shared" si="95"/>
        <v>62.5185</v>
      </c>
      <c r="L120" s="53">
        <f t="shared" si="96"/>
        <v>519.264</v>
      </c>
      <c r="M120" s="44">
        <f t="shared" si="97"/>
        <v>453.18</v>
      </c>
      <c r="N120" s="41">
        <f t="shared" si="98"/>
        <v>22.7178</v>
      </c>
      <c r="O120" s="44">
        <f t="shared" si="99"/>
        <v>89.5</v>
      </c>
      <c r="P120" s="44">
        <f t="shared" si="100"/>
        <v>0</v>
      </c>
      <c r="Q120" s="44">
        <f t="shared" si="101"/>
        <v>1147.1803</v>
      </c>
      <c r="R120" s="41">
        <f t="shared" si="102"/>
        <v>0</v>
      </c>
      <c r="S120" s="41">
        <f t="shared" si="103"/>
        <v>259.63</v>
      </c>
      <c r="T120" s="44">
        <f t="shared" si="104"/>
        <v>113.3</v>
      </c>
      <c r="U120" s="41">
        <f t="shared" si="105"/>
        <v>9.74</v>
      </c>
      <c r="V120" s="44">
        <f t="shared" si="106"/>
        <v>89.5</v>
      </c>
      <c r="W120" s="44">
        <f t="shared" si="107"/>
        <v>0</v>
      </c>
      <c r="X120" s="41">
        <f t="shared" si="108"/>
        <v>472.17</v>
      </c>
      <c r="Y120" s="41">
        <f t="shared" si="109"/>
        <v>1619.3503</v>
      </c>
      <c r="Z120" s="41"/>
      <c r="AA120" s="12" t="s">
        <v>58</v>
      </c>
      <c r="AB120" s="11">
        <f t="shared" ref="AB120:AH120" si="164">K120+R120</f>
        <v>62.5185</v>
      </c>
      <c r="AC120" s="11">
        <f t="shared" si="164"/>
        <v>778.894</v>
      </c>
      <c r="AD120" s="11">
        <f t="shared" si="164"/>
        <v>566.48</v>
      </c>
      <c r="AE120" s="11">
        <f t="shared" si="164"/>
        <v>32.4578</v>
      </c>
      <c r="AF120" s="11">
        <f t="shared" si="164"/>
        <v>179</v>
      </c>
      <c r="AG120" s="11">
        <f t="shared" si="164"/>
        <v>0</v>
      </c>
      <c r="AH120" s="11">
        <f t="shared" si="164"/>
        <v>1619.3503</v>
      </c>
      <c r="AI120" s="12" t="s">
        <v>1138</v>
      </c>
    </row>
    <row r="121" s="9" customFormat="1" ht="16" customHeight="1" spans="1:35">
      <c r="A121" s="40">
        <f t="shared" si="94"/>
        <v>118</v>
      </c>
      <c r="B121" s="41" t="s">
        <v>896</v>
      </c>
      <c r="C121" s="42" t="s">
        <v>391</v>
      </c>
      <c r="D121" s="41" t="s">
        <v>392</v>
      </c>
      <c r="E121" s="41">
        <v>3473.25</v>
      </c>
      <c r="F121" s="41">
        <f>VLOOKUP(C121,'[1]9月'!$B:$Q,16,0)</f>
        <v>3245.4</v>
      </c>
      <c r="G121" s="44">
        <v>5664.75</v>
      </c>
      <c r="H121" s="41">
        <v>3245.4</v>
      </c>
      <c r="I121" s="44">
        <v>1790</v>
      </c>
      <c r="J121" s="44"/>
      <c r="K121" s="52">
        <f t="shared" si="95"/>
        <v>62.5185</v>
      </c>
      <c r="L121" s="53">
        <f t="shared" si="96"/>
        <v>519.264</v>
      </c>
      <c r="M121" s="44">
        <f t="shared" si="97"/>
        <v>453.18</v>
      </c>
      <c r="N121" s="41">
        <f t="shared" si="98"/>
        <v>22.7178</v>
      </c>
      <c r="O121" s="44">
        <f t="shared" si="99"/>
        <v>89.5</v>
      </c>
      <c r="P121" s="44">
        <f t="shared" si="100"/>
        <v>0</v>
      </c>
      <c r="Q121" s="44">
        <f t="shared" si="101"/>
        <v>1147.1803</v>
      </c>
      <c r="R121" s="41">
        <f t="shared" si="102"/>
        <v>0</v>
      </c>
      <c r="S121" s="41">
        <f t="shared" si="103"/>
        <v>259.63</v>
      </c>
      <c r="T121" s="44">
        <f t="shared" si="104"/>
        <v>113.3</v>
      </c>
      <c r="U121" s="41">
        <f t="shared" si="105"/>
        <v>9.74</v>
      </c>
      <c r="V121" s="44">
        <f t="shared" si="106"/>
        <v>89.5</v>
      </c>
      <c r="W121" s="44">
        <f t="shared" si="107"/>
        <v>0</v>
      </c>
      <c r="X121" s="41">
        <f t="shared" si="108"/>
        <v>472.17</v>
      </c>
      <c r="Y121" s="41">
        <f t="shared" si="109"/>
        <v>1619.3503</v>
      </c>
      <c r="Z121" s="41"/>
      <c r="AA121" s="12" t="s">
        <v>58</v>
      </c>
      <c r="AB121" s="11">
        <f t="shared" ref="AB121:AH121" si="165">K121+R121</f>
        <v>62.5185</v>
      </c>
      <c r="AC121" s="11">
        <f t="shared" si="165"/>
        <v>778.894</v>
      </c>
      <c r="AD121" s="11">
        <f t="shared" si="165"/>
        <v>566.48</v>
      </c>
      <c r="AE121" s="11">
        <f t="shared" si="165"/>
        <v>32.4578</v>
      </c>
      <c r="AF121" s="11">
        <f t="shared" si="165"/>
        <v>179</v>
      </c>
      <c r="AG121" s="11">
        <f t="shared" si="165"/>
        <v>0</v>
      </c>
      <c r="AH121" s="11">
        <f t="shared" si="165"/>
        <v>1619.3503</v>
      </c>
      <c r="AI121" s="12" t="s">
        <v>1138</v>
      </c>
    </row>
    <row r="122" s="9" customFormat="1" ht="16" customHeight="1" spans="1:35">
      <c r="A122" s="40">
        <f t="shared" si="94"/>
        <v>119</v>
      </c>
      <c r="B122" s="41" t="s">
        <v>896</v>
      </c>
      <c r="C122" s="42" t="s">
        <v>393</v>
      </c>
      <c r="D122" s="41" t="s">
        <v>394</v>
      </c>
      <c r="E122" s="41">
        <v>3473.25</v>
      </c>
      <c r="F122" s="41">
        <f>VLOOKUP(C122,'[1]9月'!$B:$Q,16,0)</f>
        <v>3245.4</v>
      </c>
      <c r="G122" s="44">
        <v>5664.75</v>
      </c>
      <c r="H122" s="41">
        <v>3245.4</v>
      </c>
      <c r="I122" s="44">
        <v>1790</v>
      </c>
      <c r="J122" s="44"/>
      <c r="K122" s="52">
        <f t="shared" si="95"/>
        <v>62.5185</v>
      </c>
      <c r="L122" s="53">
        <f t="shared" si="96"/>
        <v>519.264</v>
      </c>
      <c r="M122" s="44">
        <f t="shared" si="97"/>
        <v>453.18</v>
      </c>
      <c r="N122" s="41">
        <f t="shared" si="98"/>
        <v>22.7178</v>
      </c>
      <c r="O122" s="44">
        <f t="shared" si="99"/>
        <v>89.5</v>
      </c>
      <c r="P122" s="44">
        <f t="shared" si="100"/>
        <v>0</v>
      </c>
      <c r="Q122" s="44">
        <f t="shared" si="101"/>
        <v>1147.1803</v>
      </c>
      <c r="R122" s="41">
        <f t="shared" si="102"/>
        <v>0</v>
      </c>
      <c r="S122" s="41">
        <f t="shared" si="103"/>
        <v>259.63</v>
      </c>
      <c r="T122" s="44">
        <f t="shared" si="104"/>
        <v>113.3</v>
      </c>
      <c r="U122" s="41">
        <f t="shared" si="105"/>
        <v>9.74</v>
      </c>
      <c r="V122" s="44">
        <f t="shared" si="106"/>
        <v>89.5</v>
      </c>
      <c r="W122" s="44">
        <f t="shared" si="107"/>
        <v>0</v>
      </c>
      <c r="X122" s="41">
        <f t="shared" si="108"/>
        <v>472.17</v>
      </c>
      <c r="Y122" s="41">
        <f t="shared" si="109"/>
        <v>1619.3503</v>
      </c>
      <c r="Z122" s="41"/>
      <c r="AA122" s="12" t="s">
        <v>58</v>
      </c>
      <c r="AB122" s="11">
        <f t="shared" ref="AB122:AH122" si="166">K122+R122</f>
        <v>62.5185</v>
      </c>
      <c r="AC122" s="11">
        <f t="shared" si="166"/>
        <v>778.894</v>
      </c>
      <c r="AD122" s="11">
        <f t="shared" si="166"/>
        <v>566.48</v>
      </c>
      <c r="AE122" s="11">
        <f t="shared" si="166"/>
        <v>32.4578</v>
      </c>
      <c r="AF122" s="11">
        <f t="shared" si="166"/>
        <v>179</v>
      </c>
      <c r="AG122" s="11">
        <f t="shared" si="166"/>
        <v>0</v>
      </c>
      <c r="AH122" s="11">
        <f t="shared" si="166"/>
        <v>1619.3503</v>
      </c>
      <c r="AI122" s="12" t="s">
        <v>1138</v>
      </c>
    </row>
    <row r="123" s="9" customFormat="1" ht="16" customHeight="1" spans="1:35">
      <c r="A123" s="40">
        <f t="shared" si="94"/>
        <v>120</v>
      </c>
      <c r="B123" s="41" t="s">
        <v>896</v>
      </c>
      <c r="C123" s="42" t="s">
        <v>395</v>
      </c>
      <c r="D123" s="350" t="s">
        <v>396</v>
      </c>
      <c r="E123" s="41">
        <v>3473.25</v>
      </c>
      <c r="F123" s="41">
        <f>VLOOKUP(C123,'[1]9月'!$B:$Q,16,0)</f>
        <v>3245.4</v>
      </c>
      <c r="G123" s="44">
        <v>5664.75</v>
      </c>
      <c r="H123" s="41">
        <v>3245.4</v>
      </c>
      <c r="I123" s="44">
        <v>1790</v>
      </c>
      <c r="J123" s="44"/>
      <c r="K123" s="52">
        <f t="shared" si="95"/>
        <v>62.5185</v>
      </c>
      <c r="L123" s="53">
        <f t="shared" si="96"/>
        <v>519.264</v>
      </c>
      <c r="M123" s="44">
        <f t="shared" si="97"/>
        <v>453.18</v>
      </c>
      <c r="N123" s="41">
        <f t="shared" si="98"/>
        <v>22.7178</v>
      </c>
      <c r="O123" s="44">
        <f t="shared" si="99"/>
        <v>89.5</v>
      </c>
      <c r="P123" s="44">
        <f t="shared" si="100"/>
        <v>0</v>
      </c>
      <c r="Q123" s="44">
        <f t="shared" si="101"/>
        <v>1147.1803</v>
      </c>
      <c r="R123" s="41">
        <f t="shared" si="102"/>
        <v>0</v>
      </c>
      <c r="S123" s="41">
        <f t="shared" si="103"/>
        <v>259.63</v>
      </c>
      <c r="T123" s="44">
        <f t="shared" si="104"/>
        <v>113.3</v>
      </c>
      <c r="U123" s="41">
        <f t="shared" si="105"/>
        <v>9.74</v>
      </c>
      <c r="V123" s="44">
        <f t="shared" si="106"/>
        <v>89.5</v>
      </c>
      <c r="W123" s="44">
        <f t="shared" si="107"/>
        <v>0</v>
      </c>
      <c r="X123" s="41">
        <f t="shared" si="108"/>
        <v>472.17</v>
      </c>
      <c r="Y123" s="41">
        <f t="shared" si="109"/>
        <v>1619.3503</v>
      </c>
      <c r="Z123" s="41"/>
      <c r="AA123" s="12" t="s">
        <v>58</v>
      </c>
      <c r="AB123" s="11">
        <f t="shared" ref="AB123:AH123" si="167">K123+R123</f>
        <v>62.5185</v>
      </c>
      <c r="AC123" s="11">
        <f t="shared" si="167"/>
        <v>778.894</v>
      </c>
      <c r="AD123" s="11">
        <f t="shared" si="167"/>
        <v>566.48</v>
      </c>
      <c r="AE123" s="11">
        <f t="shared" si="167"/>
        <v>32.4578</v>
      </c>
      <c r="AF123" s="11">
        <f t="shared" si="167"/>
        <v>179</v>
      </c>
      <c r="AG123" s="11">
        <f t="shared" si="167"/>
        <v>0</v>
      </c>
      <c r="AH123" s="11">
        <f t="shared" si="167"/>
        <v>1619.3503</v>
      </c>
      <c r="AI123" s="12" t="s">
        <v>1138</v>
      </c>
    </row>
    <row r="124" s="9" customFormat="1" ht="16" customHeight="1" spans="1:35">
      <c r="A124" s="40">
        <f t="shared" si="94"/>
        <v>121</v>
      </c>
      <c r="B124" s="41" t="s">
        <v>896</v>
      </c>
      <c r="C124" s="42" t="s">
        <v>397</v>
      </c>
      <c r="D124" s="41" t="s">
        <v>398</v>
      </c>
      <c r="E124" s="41">
        <v>3473.25</v>
      </c>
      <c r="F124" s="41">
        <f>VLOOKUP(C124,'[1]9月'!$B:$Q,16,0)</f>
        <v>3245.4</v>
      </c>
      <c r="G124" s="44">
        <v>5664.75</v>
      </c>
      <c r="H124" s="41">
        <v>3245.4</v>
      </c>
      <c r="I124" s="44">
        <v>2544</v>
      </c>
      <c r="J124" s="44"/>
      <c r="K124" s="52">
        <f t="shared" si="95"/>
        <v>62.5185</v>
      </c>
      <c r="L124" s="53">
        <f t="shared" si="96"/>
        <v>519.264</v>
      </c>
      <c r="M124" s="44">
        <f t="shared" si="97"/>
        <v>453.18</v>
      </c>
      <c r="N124" s="41">
        <f t="shared" si="98"/>
        <v>22.7178</v>
      </c>
      <c r="O124" s="44">
        <f t="shared" si="99"/>
        <v>127.2</v>
      </c>
      <c r="P124" s="44">
        <f t="shared" si="100"/>
        <v>0</v>
      </c>
      <c r="Q124" s="44">
        <f t="shared" si="101"/>
        <v>1184.8803</v>
      </c>
      <c r="R124" s="41">
        <f t="shared" si="102"/>
        <v>0</v>
      </c>
      <c r="S124" s="41">
        <f t="shared" si="103"/>
        <v>259.63</v>
      </c>
      <c r="T124" s="44">
        <f t="shared" si="104"/>
        <v>113.3</v>
      </c>
      <c r="U124" s="41">
        <f t="shared" si="105"/>
        <v>9.74</v>
      </c>
      <c r="V124" s="44">
        <f t="shared" si="106"/>
        <v>127.2</v>
      </c>
      <c r="W124" s="44">
        <f t="shared" si="107"/>
        <v>0</v>
      </c>
      <c r="X124" s="41">
        <f t="shared" si="108"/>
        <v>509.87</v>
      </c>
      <c r="Y124" s="41">
        <f t="shared" si="109"/>
        <v>1694.7503</v>
      </c>
      <c r="Z124" s="41"/>
      <c r="AA124" s="12" t="s">
        <v>58</v>
      </c>
      <c r="AB124" s="11">
        <f t="shared" ref="AB124:AH124" si="168">K124+R124</f>
        <v>62.5185</v>
      </c>
      <c r="AC124" s="11">
        <f t="shared" si="168"/>
        <v>778.894</v>
      </c>
      <c r="AD124" s="11">
        <f t="shared" si="168"/>
        <v>566.48</v>
      </c>
      <c r="AE124" s="11">
        <f t="shared" si="168"/>
        <v>32.4578</v>
      </c>
      <c r="AF124" s="11">
        <f t="shared" si="168"/>
        <v>254.4</v>
      </c>
      <c r="AG124" s="11">
        <f t="shared" si="168"/>
        <v>0</v>
      </c>
      <c r="AH124" s="11">
        <f t="shared" si="168"/>
        <v>1694.7503</v>
      </c>
      <c r="AI124" s="12" t="s">
        <v>1138</v>
      </c>
    </row>
    <row r="125" s="9" customFormat="1" ht="16" customHeight="1" spans="1:35">
      <c r="A125" s="40">
        <f t="shared" si="94"/>
        <v>122</v>
      </c>
      <c r="B125" s="41" t="s">
        <v>896</v>
      </c>
      <c r="C125" s="42" t="s">
        <v>399</v>
      </c>
      <c r="D125" s="41" t="s">
        <v>400</v>
      </c>
      <c r="E125" s="41">
        <v>3473.25</v>
      </c>
      <c r="F125" s="41">
        <f>VLOOKUP(C125,'[1]9月'!$B:$Q,16,0)</f>
        <v>3245.4</v>
      </c>
      <c r="G125" s="44">
        <v>5664.75</v>
      </c>
      <c r="H125" s="41">
        <v>3245.4</v>
      </c>
      <c r="I125" s="44">
        <v>1790</v>
      </c>
      <c r="J125" s="44"/>
      <c r="K125" s="52">
        <f t="shared" si="95"/>
        <v>62.5185</v>
      </c>
      <c r="L125" s="53">
        <f t="shared" si="96"/>
        <v>519.264</v>
      </c>
      <c r="M125" s="44">
        <f t="shared" si="97"/>
        <v>453.18</v>
      </c>
      <c r="N125" s="41">
        <f t="shared" si="98"/>
        <v>22.7178</v>
      </c>
      <c r="O125" s="44">
        <f t="shared" si="99"/>
        <v>89.5</v>
      </c>
      <c r="P125" s="44">
        <f t="shared" si="100"/>
        <v>0</v>
      </c>
      <c r="Q125" s="44">
        <f t="shared" si="101"/>
        <v>1147.1803</v>
      </c>
      <c r="R125" s="41">
        <f t="shared" si="102"/>
        <v>0</v>
      </c>
      <c r="S125" s="41">
        <f t="shared" si="103"/>
        <v>259.63</v>
      </c>
      <c r="T125" s="44">
        <f t="shared" si="104"/>
        <v>113.3</v>
      </c>
      <c r="U125" s="41">
        <f t="shared" si="105"/>
        <v>9.74</v>
      </c>
      <c r="V125" s="44">
        <f t="shared" si="106"/>
        <v>89.5</v>
      </c>
      <c r="W125" s="44">
        <f t="shared" si="107"/>
        <v>0</v>
      </c>
      <c r="X125" s="41">
        <f t="shared" si="108"/>
        <v>472.17</v>
      </c>
      <c r="Y125" s="41">
        <f t="shared" si="109"/>
        <v>1619.3503</v>
      </c>
      <c r="Z125" s="41"/>
      <c r="AA125" s="12" t="s">
        <v>58</v>
      </c>
      <c r="AB125" s="11">
        <f t="shared" ref="AB125:AH125" si="169">K125+R125</f>
        <v>62.5185</v>
      </c>
      <c r="AC125" s="11">
        <f t="shared" si="169"/>
        <v>778.894</v>
      </c>
      <c r="AD125" s="11">
        <f t="shared" si="169"/>
        <v>566.48</v>
      </c>
      <c r="AE125" s="11">
        <f t="shared" si="169"/>
        <v>32.4578</v>
      </c>
      <c r="AF125" s="11">
        <f t="shared" si="169"/>
        <v>179</v>
      </c>
      <c r="AG125" s="11">
        <f t="shared" si="169"/>
        <v>0</v>
      </c>
      <c r="AH125" s="11">
        <f t="shared" si="169"/>
        <v>1619.3503</v>
      </c>
      <c r="AI125" s="12" t="s">
        <v>1138</v>
      </c>
    </row>
    <row r="126" s="9" customFormat="1" ht="16" customHeight="1" spans="1:35">
      <c r="A126" s="40">
        <f t="shared" si="94"/>
        <v>123</v>
      </c>
      <c r="B126" s="41" t="s">
        <v>896</v>
      </c>
      <c r="C126" s="42" t="s">
        <v>403</v>
      </c>
      <c r="D126" s="41" t="s">
        <v>404</v>
      </c>
      <c r="E126" s="41">
        <v>3473.25</v>
      </c>
      <c r="F126" s="41">
        <f>VLOOKUP(C126,'[1]9月'!$B:$Q,16,0)</f>
        <v>3245.4</v>
      </c>
      <c r="G126" s="44">
        <v>5664.75</v>
      </c>
      <c r="H126" s="41">
        <v>3245.4</v>
      </c>
      <c r="I126" s="44">
        <v>2544</v>
      </c>
      <c r="J126" s="44"/>
      <c r="K126" s="52">
        <f t="shared" si="95"/>
        <v>62.5185</v>
      </c>
      <c r="L126" s="53">
        <f t="shared" si="96"/>
        <v>519.264</v>
      </c>
      <c r="M126" s="44">
        <f t="shared" si="97"/>
        <v>453.18</v>
      </c>
      <c r="N126" s="41">
        <f t="shared" si="98"/>
        <v>22.7178</v>
      </c>
      <c r="O126" s="44">
        <f t="shared" si="99"/>
        <v>127.2</v>
      </c>
      <c r="P126" s="44">
        <f t="shared" si="100"/>
        <v>0</v>
      </c>
      <c r="Q126" s="44">
        <f t="shared" si="101"/>
        <v>1184.8803</v>
      </c>
      <c r="R126" s="41">
        <f t="shared" si="102"/>
        <v>0</v>
      </c>
      <c r="S126" s="41">
        <f t="shared" si="103"/>
        <v>259.63</v>
      </c>
      <c r="T126" s="44">
        <f t="shared" si="104"/>
        <v>113.3</v>
      </c>
      <c r="U126" s="41">
        <f t="shared" si="105"/>
        <v>9.74</v>
      </c>
      <c r="V126" s="44">
        <f t="shared" si="106"/>
        <v>127.2</v>
      </c>
      <c r="W126" s="44">
        <f t="shared" si="107"/>
        <v>0</v>
      </c>
      <c r="X126" s="41">
        <f t="shared" si="108"/>
        <v>509.87</v>
      </c>
      <c r="Y126" s="41">
        <f t="shared" si="109"/>
        <v>1694.7503</v>
      </c>
      <c r="Z126" s="41"/>
      <c r="AA126" s="12" t="s">
        <v>58</v>
      </c>
      <c r="AB126" s="11">
        <f t="shared" ref="AB126:AH126" si="170">K126+R126</f>
        <v>62.5185</v>
      </c>
      <c r="AC126" s="11">
        <f t="shared" si="170"/>
        <v>778.894</v>
      </c>
      <c r="AD126" s="11">
        <f t="shared" si="170"/>
        <v>566.48</v>
      </c>
      <c r="AE126" s="11">
        <f t="shared" si="170"/>
        <v>32.4578</v>
      </c>
      <c r="AF126" s="11">
        <f t="shared" si="170"/>
        <v>254.4</v>
      </c>
      <c r="AG126" s="11">
        <f t="shared" si="170"/>
        <v>0</v>
      </c>
      <c r="AH126" s="11">
        <f t="shared" si="170"/>
        <v>1694.7503</v>
      </c>
      <c r="AI126" s="12" t="s">
        <v>1138</v>
      </c>
    </row>
    <row r="127" s="9" customFormat="1" ht="16" customHeight="1" spans="1:35">
      <c r="A127" s="40">
        <f t="shared" si="94"/>
        <v>124</v>
      </c>
      <c r="B127" s="41" t="s">
        <v>896</v>
      </c>
      <c r="C127" s="42" t="s">
        <v>405</v>
      </c>
      <c r="D127" s="41" t="s">
        <v>406</v>
      </c>
      <c r="E127" s="41">
        <v>3473.25</v>
      </c>
      <c r="F127" s="41">
        <f>VLOOKUP(C127,'[1]9月'!$B:$Q,16,0)</f>
        <v>3245.4</v>
      </c>
      <c r="G127" s="44">
        <v>5664.75</v>
      </c>
      <c r="H127" s="41">
        <v>3245.4</v>
      </c>
      <c r="I127" s="44">
        <v>2544</v>
      </c>
      <c r="J127" s="44"/>
      <c r="K127" s="52">
        <f t="shared" si="95"/>
        <v>62.5185</v>
      </c>
      <c r="L127" s="53">
        <f t="shared" si="96"/>
        <v>519.264</v>
      </c>
      <c r="M127" s="44">
        <f t="shared" si="97"/>
        <v>453.18</v>
      </c>
      <c r="N127" s="41">
        <f t="shared" si="98"/>
        <v>22.7178</v>
      </c>
      <c r="O127" s="44">
        <f t="shared" si="99"/>
        <v>127.2</v>
      </c>
      <c r="P127" s="44">
        <f t="shared" si="100"/>
        <v>0</v>
      </c>
      <c r="Q127" s="44">
        <f t="shared" si="101"/>
        <v>1184.8803</v>
      </c>
      <c r="R127" s="41">
        <f t="shared" si="102"/>
        <v>0</v>
      </c>
      <c r="S127" s="41">
        <f t="shared" si="103"/>
        <v>259.63</v>
      </c>
      <c r="T127" s="44">
        <f t="shared" si="104"/>
        <v>113.3</v>
      </c>
      <c r="U127" s="41">
        <f t="shared" si="105"/>
        <v>9.74</v>
      </c>
      <c r="V127" s="44">
        <f t="shared" si="106"/>
        <v>127.2</v>
      </c>
      <c r="W127" s="44">
        <f t="shared" si="107"/>
        <v>0</v>
      </c>
      <c r="X127" s="41">
        <f t="shared" si="108"/>
        <v>509.87</v>
      </c>
      <c r="Y127" s="41">
        <f t="shared" si="109"/>
        <v>1694.7503</v>
      </c>
      <c r="Z127" s="41"/>
      <c r="AA127" s="12" t="s">
        <v>58</v>
      </c>
      <c r="AB127" s="11">
        <f t="shared" ref="AB127:AH127" si="171">K127+R127</f>
        <v>62.5185</v>
      </c>
      <c r="AC127" s="11">
        <f t="shared" si="171"/>
        <v>778.894</v>
      </c>
      <c r="AD127" s="11">
        <f t="shared" si="171"/>
        <v>566.48</v>
      </c>
      <c r="AE127" s="11">
        <f t="shared" si="171"/>
        <v>32.4578</v>
      </c>
      <c r="AF127" s="11">
        <f t="shared" si="171"/>
        <v>254.4</v>
      </c>
      <c r="AG127" s="11">
        <f t="shared" si="171"/>
        <v>0</v>
      </c>
      <c r="AH127" s="11">
        <f t="shared" si="171"/>
        <v>1694.7503</v>
      </c>
      <c r="AI127" s="12" t="s">
        <v>1138</v>
      </c>
    </row>
    <row r="128" s="9" customFormat="1" ht="16" customHeight="1" spans="1:35">
      <c r="A128" s="40">
        <f t="shared" si="94"/>
        <v>125</v>
      </c>
      <c r="B128" s="41" t="s">
        <v>896</v>
      </c>
      <c r="C128" s="42" t="s">
        <v>407</v>
      </c>
      <c r="D128" s="41" t="s">
        <v>408</v>
      </c>
      <c r="E128" s="41">
        <v>3473.25</v>
      </c>
      <c r="F128" s="41">
        <f>VLOOKUP(C128,'[1]9月'!$B:$Q,16,0)</f>
        <v>3245.4</v>
      </c>
      <c r="G128" s="44">
        <v>5664.75</v>
      </c>
      <c r="H128" s="41">
        <v>3245.4</v>
      </c>
      <c r="I128" s="44">
        <v>2544</v>
      </c>
      <c r="J128" s="44"/>
      <c r="K128" s="52">
        <f t="shared" si="95"/>
        <v>62.5185</v>
      </c>
      <c r="L128" s="53">
        <f t="shared" si="96"/>
        <v>519.264</v>
      </c>
      <c r="M128" s="44">
        <f t="shared" si="97"/>
        <v>453.18</v>
      </c>
      <c r="N128" s="41">
        <f t="shared" si="98"/>
        <v>22.7178</v>
      </c>
      <c r="O128" s="44">
        <f t="shared" si="99"/>
        <v>127.2</v>
      </c>
      <c r="P128" s="44">
        <f t="shared" si="100"/>
        <v>0</v>
      </c>
      <c r="Q128" s="44">
        <f t="shared" si="101"/>
        <v>1184.8803</v>
      </c>
      <c r="R128" s="41">
        <f t="shared" si="102"/>
        <v>0</v>
      </c>
      <c r="S128" s="41">
        <f t="shared" si="103"/>
        <v>259.63</v>
      </c>
      <c r="T128" s="44">
        <f t="shared" si="104"/>
        <v>113.3</v>
      </c>
      <c r="U128" s="41">
        <f t="shared" si="105"/>
        <v>9.74</v>
      </c>
      <c r="V128" s="44">
        <f t="shared" si="106"/>
        <v>127.2</v>
      </c>
      <c r="W128" s="44">
        <f t="shared" si="107"/>
        <v>0</v>
      </c>
      <c r="X128" s="41">
        <f t="shared" si="108"/>
        <v>509.87</v>
      </c>
      <c r="Y128" s="41">
        <f t="shared" si="109"/>
        <v>1694.7503</v>
      </c>
      <c r="Z128" s="41"/>
      <c r="AA128" s="12" t="s">
        <v>58</v>
      </c>
      <c r="AB128" s="11">
        <f t="shared" ref="AB128:AH128" si="172">K128+R128</f>
        <v>62.5185</v>
      </c>
      <c r="AC128" s="11">
        <f t="shared" si="172"/>
        <v>778.894</v>
      </c>
      <c r="AD128" s="11">
        <f t="shared" si="172"/>
        <v>566.48</v>
      </c>
      <c r="AE128" s="11">
        <f t="shared" si="172"/>
        <v>32.4578</v>
      </c>
      <c r="AF128" s="11">
        <f t="shared" si="172"/>
        <v>254.4</v>
      </c>
      <c r="AG128" s="11">
        <f t="shared" si="172"/>
        <v>0</v>
      </c>
      <c r="AH128" s="11">
        <f t="shared" si="172"/>
        <v>1694.7503</v>
      </c>
      <c r="AI128" s="12" t="s">
        <v>1138</v>
      </c>
    </row>
    <row r="129" s="9" customFormat="1" ht="16" customHeight="1" spans="1:35">
      <c r="A129" s="40">
        <f t="shared" si="94"/>
        <v>126</v>
      </c>
      <c r="B129" s="41" t="s">
        <v>896</v>
      </c>
      <c r="C129" s="42" t="s">
        <v>409</v>
      </c>
      <c r="D129" s="41" t="s">
        <v>410</v>
      </c>
      <c r="E129" s="41">
        <v>3473.25</v>
      </c>
      <c r="F129" s="41">
        <f>VLOOKUP(C129,'[1]9月'!$B:$Q,16,0)</f>
        <v>3245.4</v>
      </c>
      <c r="G129" s="44">
        <v>5664.75</v>
      </c>
      <c r="H129" s="41">
        <v>3245.4</v>
      </c>
      <c r="I129" s="44">
        <v>2544</v>
      </c>
      <c r="J129" s="44"/>
      <c r="K129" s="52">
        <f t="shared" si="95"/>
        <v>62.5185</v>
      </c>
      <c r="L129" s="53">
        <f t="shared" si="96"/>
        <v>519.264</v>
      </c>
      <c r="M129" s="44">
        <f t="shared" si="97"/>
        <v>453.18</v>
      </c>
      <c r="N129" s="41">
        <f t="shared" si="98"/>
        <v>22.7178</v>
      </c>
      <c r="O129" s="44">
        <f t="shared" si="99"/>
        <v>127.2</v>
      </c>
      <c r="P129" s="44">
        <f t="shared" si="100"/>
        <v>0</v>
      </c>
      <c r="Q129" s="44">
        <f t="shared" si="101"/>
        <v>1184.8803</v>
      </c>
      <c r="R129" s="41">
        <f t="shared" si="102"/>
        <v>0</v>
      </c>
      <c r="S129" s="41">
        <f t="shared" si="103"/>
        <v>259.63</v>
      </c>
      <c r="T129" s="44">
        <f t="shared" si="104"/>
        <v>113.3</v>
      </c>
      <c r="U129" s="41">
        <f t="shared" si="105"/>
        <v>9.74</v>
      </c>
      <c r="V129" s="44">
        <f t="shared" si="106"/>
        <v>127.2</v>
      </c>
      <c r="W129" s="44">
        <f t="shared" si="107"/>
        <v>0</v>
      </c>
      <c r="X129" s="41">
        <f t="shared" si="108"/>
        <v>509.87</v>
      </c>
      <c r="Y129" s="41">
        <f t="shared" si="109"/>
        <v>1694.7503</v>
      </c>
      <c r="Z129" s="41"/>
      <c r="AA129" s="12" t="s">
        <v>58</v>
      </c>
      <c r="AB129" s="11">
        <f t="shared" ref="AB129:AH129" si="173">K129+R129</f>
        <v>62.5185</v>
      </c>
      <c r="AC129" s="11">
        <f t="shared" si="173"/>
        <v>778.894</v>
      </c>
      <c r="AD129" s="11">
        <f t="shared" si="173"/>
        <v>566.48</v>
      </c>
      <c r="AE129" s="11">
        <f t="shared" si="173"/>
        <v>32.4578</v>
      </c>
      <c r="AF129" s="11">
        <f t="shared" si="173"/>
        <v>254.4</v>
      </c>
      <c r="AG129" s="11">
        <f t="shared" si="173"/>
        <v>0</v>
      </c>
      <c r="AH129" s="11">
        <f t="shared" si="173"/>
        <v>1694.7503</v>
      </c>
      <c r="AI129" s="12" t="s">
        <v>1138</v>
      </c>
    </row>
    <row r="130" s="9" customFormat="1" ht="16" customHeight="1" spans="1:35">
      <c r="A130" s="40">
        <f t="shared" ref="A130:A156" si="174">ROW()-3</f>
        <v>127</v>
      </c>
      <c r="B130" s="41" t="s">
        <v>896</v>
      </c>
      <c r="C130" s="42" t="s">
        <v>411</v>
      </c>
      <c r="D130" s="41" t="s">
        <v>412</v>
      </c>
      <c r="E130" s="41">
        <v>3473.25</v>
      </c>
      <c r="F130" s="41">
        <f>VLOOKUP(C130,'[1]9月'!$B:$Q,16,0)</f>
        <v>3245.4</v>
      </c>
      <c r="G130" s="44">
        <v>5664.75</v>
      </c>
      <c r="H130" s="41">
        <v>3245.4</v>
      </c>
      <c r="I130" s="44">
        <v>3180</v>
      </c>
      <c r="J130" s="44"/>
      <c r="K130" s="52">
        <f t="shared" ref="K130:K156" si="175">E130*0.018</f>
        <v>62.5185</v>
      </c>
      <c r="L130" s="53">
        <f t="shared" ref="L130:L156" si="176">F130*0.16</f>
        <v>519.264</v>
      </c>
      <c r="M130" s="44">
        <f t="shared" ref="M130:M156" si="177">ROUND(G130*0.08,2)</f>
        <v>453.18</v>
      </c>
      <c r="N130" s="41">
        <f t="shared" ref="N130:N156" si="178">H130*0.007</f>
        <v>22.7178</v>
      </c>
      <c r="O130" s="44">
        <f t="shared" ref="O130:O156" si="179">I130*5%</f>
        <v>159</v>
      </c>
      <c r="P130" s="44">
        <f t="shared" ref="P130:P156" si="180">J130*50%</f>
        <v>0</v>
      </c>
      <c r="Q130" s="44">
        <f t="shared" ref="Q130:Q156" si="181">SUM(K130:P130)</f>
        <v>1216.6803</v>
      </c>
      <c r="R130" s="41">
        <f t="shared" ref="R130:R156" si="182">E130*0</f>
        <v>0</v>
      </c>
      <c r="S130" s="41">
        <f t="shared" ref="S130:S156" si="183">ROUND(F130*0.08,2)</f>
        <v>259.63</v>
      </c>
      <c r="T130" s="44">
        <f t="shared" ref="T130:T156" si="184">ROUND(G130*0.02,2)</f>
        <v>113.3</v>
      </c>
      <c r="U130" s="41">
        <f t="shared" ref="U130:U156" si="185">ROUND(H130*0.003,2)</f>
        <v>9.74</v>
      </c>
      <c r="V130" s="44">
        <f t="shared" ref="V130:V156" si="186">I130*5%</f>
        <v>159</v>
      </c>
      <c r="W130" s="44">
        <f t="shared" ref="W130:W156" si="187">J130*50%</f>
        <v>0</v>
      </c>
      <c r="X130" s="41">
        <f t="shared" ref="X130:X156" si="188">SUM(R130:W130)</f>
        <v>541.67</v>
      </c>
      <c r="Y130" s="41">
        <f t="shared" ref="Y130:Y156" si="189">Q130+X130</f>
        <v>1758.3503</v>
      </c>
      <c r="Z130" s="41"/>
      <c r="AA130" s="12" t="s">
        <v>58</v>
      </c>
      <c r="AB130" s="11">
        <f t="shared" ref="AB130:AH130" si="190">K130+R130</f>
        <v>62.5185</v>
      </c>
      <c r="AC130" s="11">
        <f t="shared" si="190"/>
        <v>778.894</v>
      </c>
      <c r="AD130" s="11">
        <f t="shared" si="190"/>
        <v>566.48</v>
      </c>
      <c r="AE130" s="11">
        <f t="shared" si="190"/>
        <v>32.4578</v>
      </c>
      <c r="AF130" s="11">
        <f t="shared" si="190"/>
        <v>318</v>
      </c>
      <c r="AG130" s="11">
        <f t="shared" si="190"/>
        <v>0</v>
      </c>
      <c r="AH130" s="11">
        <f t="shared" si="190"/>
        <v>1758.3503</v>
      </c>
      <c r="AI130" s="12" t="s">
        <v>1138</v>
      </c>
    </row>
    <row r="131" s="9" customFormat="1" ht="16" customHeight="1" spans="1:35">
      <c r="A131" s="40">
        <f t="shared" si="174"/>
        <v>128</v>
      </c>
      <c r="B131" s="41" t="s">
        <v>896</v>
      </c>
      <c r="C131" s="42" t="s">
        <v>413</v>
      </c>
      <c r="D131" s="41" t="s">
        <v>414</v>
      </c>
      <c r="E131" s="41">
        <v>3473.25</v>
      </c>
      <c r="F131" s="41">
        <f>VLOOKUP(C131,'[1]9月'!$B:$Q,16,0)</f>
        <v>3245.4</v>
      </c>
      <c r="G131" s="44">
        <v>5664.75</v>
      </c>
      <c r="H131" s="41">
        <v>3245.4</v>
      </c>
      <c r="I131" s="44">
        <v>1790</v>
      </c>
      <c r="J131" s="44"/>
      <c r="K131" s="52">
        <f t="shared" si="175"/>
        <v>62.5185</v>
      </c>
      <c r="L131" s="53">
        <f t="shared" si="176"/>
        <v>519.264</v>
      </c>
      <c r="M131" s="44">
        <f t="shared" si="177"/>
        <v>453.18</v>
      </c>
      <c r="N131" s="41">
        <f t="shared" si="178"/>
        <v>22.7178</v>
      </c>
      <c r="O131" s="44">
        <f t="shared" si="179"/>
        <v>89.5</v>
      </c>
      <c r="P131" s="44">
        <f t="shared" si="180"/>
        <v>0</v>
      </c>
      <c r="Q131" s="44">
        <f t="shared" si="181"/>
        <v>1147.1803</v>
      </c>
      <c r="R131" s="41">
        <f t="shared" si="182"/>
        <v>0</v>
      </c>
      <c r="S131" s="41">
        <f t="shared" si="183"/>
        <v>259.63</v>
      </c>
      <c r="T131" s="44">
        <f t="shared" si="184"/>
        <v>113.3</v>
      </c>
      <c r="U131" s="41">
        <f t="shared" si="185"/>
        <v>9.74</v>
      </c>
      <c r="V131" s="44">
        <f t="shared" si="186"/>
        <v>89.5</v>
      </c>
      <c r="W131" s="44">
        <f t="shared" si="187"/>
        <v>0</v>
      </c>
      <c r="X131" s="41">
        <f t="shared" si="188"/>
        <v>472.17</v>
      </c>
      <c r="Y131" s="41">
        <f t="shared" si="189"/>
        <v>1619.3503</v>
      </c>
      <c r="Z131" s="41"/>
      <c r="AA131" s="12" t="s">
        <v>58</v>
      </c>
      <c r="AB131" s="11">
        <f t="shared" ref="AB131:AH131" si="191">K131+R131</f>
        <v>62.5185</v>
      </c>
      <c r="AC131" s="11">
        <f t="shared" si="191"/>
        <v>778.894</v>
      </c>
      <c r="AD131" s="11">
        <f t="shared" si="191"/>
        <v>566.48</v>
      </c>
      <c r="AE131" s="11">
        <f t="shared" si="191"/>
        <v>32.4578</v>
      </c>
      <c r="AF131" s="11">
        <f t="shared" si="191"/>
        <v>179</v>
      </c>
      <c r="AG131" s="11">
        <f t="shared" si="191"/>
        <v>0</v>
      </c>
      <c r="AH131" s="11">
        <f t="shared" si="191"/>
        <v>1619.3503</v>
      </c>
      <c r="AI131" s="12" t="s">
        <v>1138</v>
      </c>
    </row>
    <row r="132" s="9" customFormat="1" ht="16" customHeight="1" spans="1:35">
      <c r="A132" s="40">
        <f t="shared" si="174"/>
        <v>129</v>
      </c>
      <c r="B132" s="41" t="s">
        <v>896</v>
      </c>
      <c r="C132" s="42" t="s">
        <v>415</v>
      </c>
      <c r="D132" s="45" t="s">
        <v>416</v>
      </c>
      <c r="E132" s="41">
        <v>3473.25</v>
      </c>
      <c r="F132" s="41">
        <f>VLOOKUP(C132,'[1]9月'!$B:$Q,16,0)</f>
        <v>3245.4</v>
      </c>
      <c r="G132" s="44">
        <v>5664.75</v>
      </c>
      <c r="H132" s="41">
        <v>3245.4</v>
      </c>
      <c r="I132" s="44">
        <v>0</v>
      </c>
      <c r="J132" s="44"/>
      <c r="K132" s="52">
        <f t="shared" si="175"/>
        <v>62.5185</v>
      </c>
      <c r="L132" s="53">
        <f t="shared" si="176"/>
        <v>519.264</v>
      </c>
      <c r="M132" s="44">
        <f t="shared" si="177"/>
        <v>453.18</v>
      </c>
      <c r="N132" s="41">
        <f t="shared" si="178"/>
        <v>22.7178</v>
      </c>
      <c r="O132" s="44">
        <f t="shared" si="179"/>
        <v>0</v>
      </c>
      <c r="P132" s="44">
        <f t="shared" si="180"/>
        <v>0</v>
      </c>
      <c r="Q132" s="44">
        <f t="shared" si="181"/>
        <v>1057.6803</v>
      </c>
      <c r="R132" s="41">
        <f t="shared" si="182"/>
        <v>0</v>
      </c>
      <c r="S132" s="41">
        <f t="shared" si="183"/>
        <v>259.63</v>
      </c>
      <c r="T132" s="44">
        <f t="shared" si="184"/>
        <v>113.3</v>
      </c>
      <c r="U132" s="41">
        <f t="shared" si="185"/>
        <v>9.74</v>
      </c>
      <c r="V132" s="44">
        <f t="shared" si="186"/>
        <v>0</v>
      </c>
      <c r="W132" s="44">
        <f t="shared" si="187"/>
        <v>0</v>
      </c>
      <c r="X132" s="41">
        <f t="shared" si="188"/>
        <v>382.67</v>
      </c>
      <c r="Y132" s="41">
        <f t="shared" si="189"/>
        <v>1440.3503</v>
      </c>
      <c r="Z132" s="41"/>
      <c r="AA132" s="12" t="s">
        <v>58</v>
      </c>
      <c r="AB132" s="11">
        <f t="shared" ref="AB132:AH132" si="192">K132+R132</f>
        <v>62.5185</v>
      </c>
      <c r="AC132" s="11">
        <f t="shared" si="192"/>
        <v>778.894</v>
      </c>
      <c r="AD132" s="11">
        <f t="shared" si="192"/>
        <v>566.48</v>
      </c>
      <c r="AE132" s="11">
        <f t="shared" si="192"/>
        <v>32.4578</v>
      </c>
      <c r="AF132" s="11">
        <f t="shared" si="192"/>
        <v>0</v>
      </c>
      <c r="AG132" s="11">
        <f t="shared" si="192"/>
        <v>0</v>
      </c>
      <c r="AH132" s="11">
        <f t="shared" si="192"/>
        <v>1440.3503</v>
      </c>
      <c r="AI132" s="12" t="s">
        <v>1138</v>
      </c>
    </row>
    <row r="133" s="9" customFormat="1" ht="16" customHeight="1" spans="1:35">
      <c r="A133" s="40">
        <f t="shared" si="174"/>
        <v>130</v>
      </c>
      <c r="B133" s="41" t="s">
        <v>896</v>
      </c>
      <c r="C133" s="42" t="s">
        <v>419</v>
      </c>
      <c r="D133" s="344" t="s">
        <v>420</v>
      </c>
      <c r="E133" s="41">
        <v>3473.25</v>
      </c>
      <c r="F133" s="41">
        <f>VLOOKUP(C133,'[1]9月'!$B:$Q,16,0)</f>
        <v>3245.4</v>
      </c>
      <c r="G133" s="44">
        <v>5664.75</v>
      </c>
      <c r="H133" s="41">
        <v>3245.4</v>
      </c>
      <c r="I133" s="44">
        <v>1790</v>
      </c>
      <c r="J133" s="44"/>
      <c r="K133" s="52">
        <f t="shared" si="175"/>
        <v>62.5185</v>
      </c>
      <c r="L133" s="53">
        <f t="shared" si="176"/>
        <v>519.264</v>
      </c>
      <c r="M133" s="44">
        <f t="shared" si="177"/>
        <v>453.18</v>
      </c>
      <c r="N133" s="41">
        <f t="shared" si="178"/>
        <v>22.7178</v>
      </c>
      <c r="O133" s="44">
        <f t="shared" si="179"/>
        <v>89.5</v>
      </c>
      <c r="P133" s="44">
        <f t="shared" si="180"/>
        <v>0</v>
      </c>
      <c r="Q133" s="44">
        <f t="shared" si="181"/>
        <v>1147.1803</v>
      </c>
      <c r="R133" s="41">
        <f t="shared" si="182"/>
        <v>0</v>
      </c>
      <c r="S133" s="41">
        <f t="shared" si="183"/>
        <v>259.63</v>
      </c>
      <c r="T133" s="44">
        <f t="shared" si="184"/>
        <v>113.3</v>
      </c>
      <c r="U133" s="41">
        <f t="shared" si="185"/>
        <v>9.74</v>
      </c>
      <c r="V133" s="44">
        <f t="shared" si="186"/>
        <v>89.5</v>
      </c>
      <c r="W133" s="44">
        <f t="shared" si="187"/>
        <v>0</v>
      </c>
      <c r="X133" s="41">
        <f t="shared" si="188"/>
        <v>472.17</v>
      </c>
      <c r="Y133" s="41">
        <f t="shared" si="189"/>
        <v>1619.3503</v>
      </c>
      <c r="Z133" s="41"/>
      <c r="AA133" s="12" t="s">
        <v>58</v>
      </c>
      <c r="AB133" s="11">
        <f t="shared" ref="AB133:AH133" si="193">K133+R133</f>
        <v>62.5185</v>
      </c>
      <c r="AC133" s="11">
        <f t="shared" si="193"/>
        <v>778.894</v>
      </c>
      <c r="AD133" s="11">
        <f t="shared" si="193"/>
        <v>566.48</v>
      </c>
      <c r="AE133" s="11">
        <f t="shared" si="193"/>
        <v>32.4578</v>
      </c>
      <c r="AF133" s="11">
        <f t="shared" si="193"/>
        <v>179</v>
      </c>
      <c r="AG133" s="11">
        <f t="shared" si="193"/>
        <v>0</v>
      </c>
      <c r="AH133" s="11">
        <f t="shared" si="193"/>
        <v>1619.3503</v>
      </c>
      <c r="AI133" s="12" t="s">
        <v>1138</v>
      </c>
    </row>
    <row r="134" s="9" customFormat="1" ht="16" customHeight="1" spans="1:35">
      <c r="A134" s="40">
        <f t="shared" si="174"/>
        <v>131</v>
      </c>
      <c r="B134" s="41" t="s">
        <v>896</v>
      </c>
      <c r="C134" s="42" t="s">
        <v>421</v>
      </c>
      <c r="D134" s="344" t="s">
        <v>422</v>
      </c>
      <c r="E134" s="41">
        <v>3473.25</v>
      </c>
      <c r="F134" s="41">
        <f>VLOOKUP(C134,'[1]9月'!$B:$Q,16,0)</f>
        <v>3245.4</v>
      </c>
      <c r="G134" s="44">
        <v>0</v>
      </c>
      <c r="H134" s="41">
        <v>3245.4</v>
      </c>
      <c r="I134" s="44">
        <v>0</v>
      </c>
      <c r="J134" s="44"/>
      <c r="K134" s="52">
        <f t="shared" si="175"/>
        <v>62.5185</v>
      </c>
      <c r="L134" s="53">
        <f t="shared" si="176"/>
        <v>519.264</v>
      </c>
      <c r="M134" s="44">
        <f t="shared" si="177"/>
        <v>0</v>
      </c>
      <c r="N134" s="41">
        <f t="shared" si="178"/>
        <v>22.7178</v>
      </c>
      <c r="O134" s="44">
        <f t="shared" si="179"/>
        <v>0</v>
      </c>
      <c r="P134" s="44">
        <f t="shared" si="180"/>
        <v>0</v>
      </c>
      <c r="Q134" s="44">
        <f t="shared" si="181"/>
        <v>604.5003</v>
      </c>
      <c r="R134" s="41">
        <f t="shared" si="182"/>
        <v>0</v>
      </c>
      <c r="S134" s="41">
        <f t="shared" si="183"/>
        <v>259.63</v>
      </c>
      <c r="T134" s="44">
        <f t="shared" si="184"/>
        <v>0</v>
      </c>
      <c r="U134" s="41">
        <f t="shared" si="185"/>
        <v>9.74</v>
      </c>
      <c r="V134" s="44">
        <f t="shared" si="186"/>
        <v>0</v>
      </c>
      <c r="W134" s="44">
        <f t="shared" si="187"/>
        <v>0</v>
      </c>
      <c r="X134" s="41">
        <f t="shared" si="188"/>
        <v>269.37</v>
      </c>
      <c r="Y134" s="41">
        <f t="shared" si="189"/>
        <v>873.8703</v>
      </c>
      <c r="Z134" s="41"/>
      <c r="AA134" s="12" t="s">
        <v>58</v>
      </c>
      <c r="AB134" s="11">
        <f t="shared" ref="AB134:AH134" si="194">K134+R134</f>
        <v>62.5185</v>
      </c>
      <c r="AC134" s="11">
        <f t="shared" si="194"/>
        <v>778.894</v>
      </c>
      <c r="AD134" s="11">
        <f t="shared" si="194"/>
        <v>0</v>
      </c>
      <c r="AE134" s="11">
        <f t="shared" si="194"/>
        <v>32.4578</v>
      </c>
      <c r="AF134" s="11">
        <f t="shared" si="194"/>
        <v>0</v>
      </c>
      <c r="AG134" s="11">
        <f t="shared" si="194"/>
        <v>0</v>
      </c>
      <c r="AH134" s="11">
        <f t="shared" si="194"/>
        <v>873.8703</v>
      </c>
      <c r="AI134" s="12" t="s">
        <v>1138</v>
      </c>
    </row>
    <row r="135" s="9" customFormat="1" ht="16" customHeight="1" spans="1:35">
      <c r="A135" s="40">
        <f t="shared" si="174"/>
        <v>132</v>
      </c>
      <c r="B135" s="41" t="s">
        <v>896</v>
      </c>
      <c r="C135" s="42" t="s">
        <v>423</v>
      </c>
      <c r="D135" s="57" t="s">
        <v>424</v>
      </c>
      <c r="E135" s="41">
        <v>3473.25</v>
      </c>
      <c r="F135" s="41">
        <f>VLOOKUP(C135,'[1]9月'!$B:$Q,16,0)</f>
        <v>3245.4</v>
      </c>
      <c r="G135" s="44">
        <v>5664.75</v>
      </c>
      <c r="H135" s="41">
        <v>3245.4</v>
      </c>
      <c r="I135" s="44">
        <v>1790</v>
      </c>
      <c r="J135" s="44"/>
      <c r="K135" s="52">
        <f t="shared" si="175"/>
        <v>62.5185</v>
      </c>
      <c r="L135" s="53">
        <f t="shared" si="176"/>
        <v>519.264</v>
      </c>
      <c r="M135" s="44">
        <f t="shared" si="177"/>
        <v>453.18</v>
      </c>
      <c r="N135" s="41">
        <f t="shared" si="178"/>
        <v>22.7178</v>
      </c>
      <c r="O135" s="44">
        <f t="shared" si="179"/>
        <v>89.5</v>
      </c>
      <c r="P135" s="44">
        <f t="shared" si="180"/>
        <v>0</v>
      </c>
      <c r="Q135" s="44">
        <f t="shared" si="181"/>
        <v>1147.1803</v>
      </c>
      <c r="R135" s="41">
        <f t="shared" si="182"/>
        <v>0</v>
      </c>
      <c r="S135" s="41">
        <f t="shared" si="183"/>
        <v>259.63</v>
      </c>
      <c r="T135" s="44">
        <f t="shared" si="184"/>
        <v>113.3</v>
      </c>
      <c r="U135" s="41">
        <f t="shared" si="185"/>
        <v>9.74</v>
      </c>
      <c r="V135" s="44">
        <f t="shared" si="186"/>
        <v>89.5</v>
      </c>
      <c r="W135" s="44">
        <f t="shared" si="187"/>
        <v>0</v>
      </c>
      <c r="X135" s="41">
        <f t="shared" si="188"/>
        <v>472.17</v>
      </c>
      <c r="Y135" s="41">
        <f t="shared" si="189"/>
        <v>1619.3503</v>
      </c>
      <c r="Z135" s="41"/>
      <c r="AA135" s="12" t="s">
        <v>58</v>
      </c>
      <c r="AB135" s="11">
        <f t="shared" ref="AB135:AH135" si="195">K135+R135</f>
        <v>62.5185</v>
      </c>
      <c r="AC135" s="11">
        <f t="shared" si="195"/>
        <v>778.894</v>
      </c>
      <c r="AD135" s="11">
        <f t="shared" si="195"/>
        <v>566.48</v>
      </c>
      <c r="AE135" s="11">
        <f t="shared" si="195"/>
        <v>32.4578</v>
      </c>
      <c r="AF135" s="11">
        <f t="shared" si="195"/>
        <v>179</v>
      </c>
      <c r="AG135" s="11">
        <f t="shared" si="195"/>
        <v>0</v>
      </c>
      <c r="AH135" s="11">
        <f t="shared" si="195"/>
        <v>1619.3503</v>
      </c>
      <c r="AI135" s="12" t="s">
        <v>1138</v>
      </c>
    </row>
    <row r="136" s="9" customFormat="1" ht="16" customHeight="1" spans="1:35">
      <c r="A136" s="40">
        <f t="shared" si="174"/>
        <v>133</v>
      </c>
      <c r="B136" s="41" t="s">
        <v>1336</v>
      </c>
      <c r="C136" s="42" t="s">
        <v>425</v>
      </c>
      <c r="D136" s="57" t="s">
        <v>426</v>
      </c>
      <c r="E136" s="41">
        <v>3473.25</v>
      </c>
      <c r="F136" s="41">
        <f>VLOOKUP(C136,'[1]9月'!$B:$Q,16,0)</f>
        <v>3245.4</v>
      </c>
      <c r="G136" s="44">
        <v>5664.75</v>
      </c>
      <c r="H136" s="41">
        <v>3245.4</v>
      </c>
      <c r="I136" s="44">
        <v>2544</v>
      </c>
      <c r="J136" s="44"/>
      <c r="K136" s="52">
        <f t="shared" si="175"/>
        <v>62.5185</v>
      </c>
      <c r="L136" s="53">
        <f t="shared" si="176"/>
        <v>519.264</v>
      </c>
      <c r="M136" s="44">
        <f t="shared" si="177"/>
        <v>453.18</v>
      </c>
      <c r="N136" s="41">
        <f t="shared" si="178"/>
        <v>22.7178</v>
      </c>
      <c r="O136" s="44">
        <f t="shared" si="179"/>
        <v>127.2</v>
      </c>
      <c r="P136" s="44">
        <f t="shared" si="180"/>
        <v>0</v>
      </c>
      <c r="Q136" s="44">
        <f t="shared" si="181"/>
        <v>1184.8803</v>
      </c>
      <c r="R136" s="41">
        <f t="shared" si="182"/>
        <v>0</v>
      </c>
      <c r="S136" s="41">
        <f t="shared" si="183"/>
        <v>259.63</v>
      </c>
      <c r="T136" s="44">
        <f t="shared" si="184"/>
        <v>113.3</v>
      </c>
      <c r="U136" s="41">
        <f t="shared" si="185"/>
        <v>9.74</v>
      </c>
      <c r="V136" s="44">
        <f t="shared" si="186"/>
        <v>127.2</v>
      </c>
      <c r="W136" s="44">
        <f t="shared" si="187"/>
        <v>0</v>
      </c>
      <c r="X136" s="41">
        <f t="shared" si="188"/>
        <v>509.87</v>
      </c>
      <c r="Y136" s="41">
        <f t="shared" si="189"/>
        <v>1694.7503</v>
      </c>
      <c r="Z136" s="41"/>
      <c r="AA136" s="12" t="s">
        <v>53</v>
      </c>
      <c r="AB136" s="11">
        <f t="shared" ref="AB136:AH136" si="196">K136+R136</f>
        <v>62.5185</v>
      </c>
      <c r="AC136" s="11">
        <f t="shared" si="196"/>
        <v>778.894</v>
      </c>
      <c r="AD136" s="11">
        <f t="shared" si="196"/>
        <v>566.48</v>
      </c>
      <c r="AE136" s="11">
        <f t="shared" si="196"/>
        <v>32.4578</v>
      </c>
      <c r="AF136" s="11">
        <f t="shared" si="196"/>
        <v>254.4</v>
      </c>
      <c r="AG136" s="11">
        <f t="shared" si="196"/>
        <v>0</v>
      </c>
      <c r="AH136" s="11">
        <f t="shared" si="196"/>
        <v>1694.7503</v>
      </c>
      <c r="AI136" s="12" t="s">
        <v>1138</v>
      </c>
    </row>
    <row r="137" s="9" customFormat="1" ht="16" customHeight="1" spans="1:35">
      <c r="A137" s="40">
        <f t="shared" si="174"/>
        <v>134</v>
      </c>
      <c r="B137" s="41" t="s">
        <v>896</v>
      </c>
      <c r="C137" s="42" t="s">
        <v>427</v>
      </c>
      <c r="D137" s="57" t="s">
        <v>428</v>
      </c>
      <c r="E137" s="41">
        <v>3473.25</v>
      </c>
      <c r="F137" s="41">
        <f>VLOOKUP(C137,'[1]9月'!$B:$Q,16,0)</f>
        <v>3245.4</v>
      </c>
      <c r="G137" s="44">
        <v>5664.75</v>
      </c>
      <c r="H137" s="41">
        <v>3245.4</v>
      </c>
      <c r="I137" s="44">
        <v>2544</v>
      </c>
      <c r="J137" s="44"/>
      <c r="K137" s="52">
        <f t="shared" si="175"/>
        <v>62.5185</v>
      </c>
      <c r="L137" s="53">
        <f t="shared" si="176"/>
        <v>519.264</v>
      </c>
      <c r="M137" s="44">
        <f t="shared" si="177"/>
        <v>453.18</v>
      </c>
      <c r="N137" s="41">
        <f t="shared" si="178"/>
        <v>22.7178</v>
      </c>
      <c r="O137" s="44">
        <f t="shared" si="179"/>
        <v>127.2</v>
      </c>
      <c r="P137" s="44">
        <f t="shared" si="180"/>
        <v>0</v>
      </c>
      <c r="Q137" s="44">
        <f t="shared" si="181"/>
        <v>1184.8803</v>
      </c>
      <c r="R137" s="41">
        <f t="shared" si="182"/>
        <v>0</v>
      </c>
      <c r="S137" s="41">
        <f t="shared" si="183"/>
        <v>259.63</v>
      </c>
      <c r="T137" s="44">
        <f t="shared" si="184"/>
        <v>113.3</v>
      </c>
      <c r="U137" s="41">
        <f t="shared" si="185"/>
        <v>9.74</v>
      </c>
      <c r="V137" s="44">
        <f t="shared" si="186"/>
        <v>127.2</v>
      </c>
      <c r="W137" s="44">
        <f t="shared" si="187"/>
        <v>0</v>
      </c>
      <c r="X137" s="41">
        <f t="shared" si="188"/>
        <v>509.87</v>
      </c>
      <c r="Y137" s="41">
        <f t="shared" si="189"/>
        <v>1694.7503</v>
      </c>
      <c r="Z137" s="41"/>
      <c r="AA137" s="12" t="s">
        <v>58</v>
      </c>
      <c r="AB137" s="11">
        <f t="shared" ref="AB137:AH137" si="197">K137+R137</f>
        <v>62.5185</v>
      </c>
      <c r="AC137" s="11">
        <f t="shared" si="197"/>
        <v>778.894</v>
      </c>
      <c r="AD137" s="11">
        <f t="shared" si="197"/>
        <v>566.48</v>
      </c>
      <c r="AE137" s="11">
        <f t="shared" si="197"/>
        <v>32.4578</v>
      </c>
      <c r="AF137" s="11">
        <f t="shared" si="197"/>
        <v>254.4</v>
      </c>
      <c r="AG137" s="11">
        <f t="shared" si="197"/>
        <v>0</v>
      </c>
      <c r="AH137" s="11">
        <f t="shared" si="197"/>
        <v>1694.7503</v>
      </c>
      <c r="AI137" s="12" t="s">
        <v>1138</v>
      </c>
    </row>
    <row r="138" s="9" customFormat="1" ht="16" customHeight="1" spans="1:35">
      <c r="A138" s="40">
        <f t="shared" si="174"/>
        <v>135</v>
      </c>
      <c r="B138" s="41" t="s">
        <v>98</v>
      </c>
      <c r="C138" s="46" t="s">
        <v>431</v>
      </c>
      <c r="D138" s="47" t="s">
        <v>432</v>
      </c>
      <c r="E138" s="41">
        <v>3473.25</v>
      </c>
      <c r="F138" s="41">
        <f>VLOOKUP(C138,'[1]9月'!$B:$Q,16,0)</f>
        <v>3245.4</v>
      </c>
      <c r="G138" s="44">
        <v>5664.75</v>
      </c>
      <c r="H138" s="41">
        <v>3245.4</v>
      </c>
      <c r="I138" s="44">
        <v>1790</v>
      </c>
      <c r="J138" s="44"/>
      <c r="K138" s="52">
        <f t="shared" si="175"/>
        <v>62.5185</v>
      </c>
      <c r="L138" s="53">
        <f t="shared" si="176"/>
        <v>519.264</v>
      </c>
      <c r="M138" s="44">
        <f t="shared" si="177"/>
        <v>453.18</v>
      </c>
      <c r="N138" s="41">
        <f t="shared" si="178"/>
        <v>22.7178</v>
      </c>
      <c r="O138" s="44">
        <f t="shared" si="179"/>
        <v>89.5</v>
      </c>
      <c r="P138" s="44">
        <f t="shared" si="180"/>
        <v>0</v>
      </c>
      <c r="Q138" s="44">
        <f t="shared" si="181"/>
        <v>1147.1803</v>
      </c>
      <c r="R138" s="41">
        <f t="shared" si="182"/>
        <v>0</v>
      </c>
      <c r="S138" s="41">
        <f t="shared" si="183"/>
        <v>259.63</v>
      </c>
      <c r="T138" s="44">
        <f t="shared" si="184"/>
        <v>113.3</v>
      </c>
      <c r="U138" s="41">
        <f t="shared" si="185"/>
        <v>9.74</v>
      </c>
      <c r="V138" s="44">
        <f t="shared" si="186"/>
        <v>89.5</v>
      </c>
      <c r="W138" s="44">
        <f t="shared" si="187"/>
        <v>0</v>
      </c>
      <c r="X138" s="41">
        <f t="shared" si="188"/>
        <v>472.17</v>
      </c>
      <c r="Y138" s="41">
        <f t="shared" si="189"/>
        <v>1619.3503</v>
      </c>
      <c r="Z138" s="41"/>
      <c r="AA138" s="12" t="s">
        <v>26</v>
      </c>
      <c r="AB138" s="11">
        <f t="shared" ref="AB138:AH138" si="198">K138+R138</f>
        <v>62.5185</v>
      </c>
      <c r="AC138" s="11">
        <f t="shared" si="198"/>
        <v>778.894</v>
      </c>
      <c r="AD138" s="11">
        <f t="shared" si="198"/>
        <v>566.48</v>
      </c>
      <c r="AE138" s="11">
        <f t="shared" si="198"/>
        <v>32.4578</v>
      </c>
      <c r="AF138" s="11">
        <f t="shared" si="198"/>
        <v>179</v>
      </c>
      <c r="AG138" s="11">
        <f t="shared" si="198"/>
        <v>0</v>
      </c>
      <c r="AH138" s="11">
        <f t="shared" si="198"/>
        <v>1619.3503</v>
      </c>
      <c r="AI138" s="12" t="s">
        <v>1135</v>
      </c>
    </row>
    <row r="139" s="9" customFormat="1" ht="16" customHeight="1" spans="1:35">
      <c r="A139" s="40">
        <f t="shared" si="174"/>
        <v>136</v>
      </c>
      <c r="B139" s="41" t="s">
        <v>896</v>
      </c>
      <c r="C139" s="46" t="s">
        <v>433</v>
      </c>
      <c r="D139" s="47" t="s">
        <v>434</v>
      </c>
      <c r="E139" s="41">
        <v>3473.25</v>
      </c>
      <c r="F139" s="41">
        <f>VLOOKUP(C139,'[1]9月'!$B:$Q,16,0)</f>
        <v>3245.4</v>
      </c>
      <c r="G139" s="44">
        <v>5664.75</v>
      </c>
      <c r="H139" s="41">
        <v>3245.4</v>
      </c>
      <c r="I139" s="44">
        <v>1790</v>
      </c>
      <c r="J139" s="44"/>
      <c r="K139" s="52">
        <f t="shared" si="175"/>
        <v>62.5185</v>
      </c>
      <c r="L139" s="53">
        <f t="shared" si="176"/>
        <v>519.264</v>
      </c>
      <c r="M139" s="44">
        <f t="shared" si="177"/>
        <v>453.18</v>
      </c>
      <c r="N139" s="41">
        <f t="shared" si="178"/>
        <v>22.7178</v>
      </c>
      <c r="O139" s="44">
        <f t="shared" si="179"/>
        <v>89.5</v>
      </c>
      <c r="P139" s="44">
        <f t="shared" si="180"/>
        <v>0</v>
      </c>
      <c r="Q139" s="44">
        <f t="shared" si="181"/>
        <v>1147.1803</v>
      </c>
      <c r="R139" s="41">
        <f t="shared" si="182"/>
        <v>0</v>
      </c>
      <c r="S139" s="41">
        <f t="shared" si="183"/>
        <v>259.63</v>
      </c>
      <c r="T139" s="44">
        <f t="shared" si="184"/>
        <v>113.3</v>
      </c>
      <c r="U139" s="41">
        <f t="shared" si="185"/>
        <v>9.74</v>
      </c>
      <c r="V139" s="44">
        <f t="shared" si="186"/>
        <v>89.5</v>
      </c>
      <c r="W139" s="44">
        <f t="shared" si="187"/>
        <v>0</v>
      </c>
      <c r="X139" s="41">
        <f t="shared" si="188"/>
        <v>472.17</v>
      </c>
      <c r="Y139" s="41">
        <f t="shared" si="189"/>
        <v>1619.3503</v>
      </c>
      <c r="Z139" s="41"/>
      <c r="AA139" s="12" t="s">
        <v>58</v>
      </c>
      <c r="AB139" s="11">
        <f t="shared" ref="AB139:AH139" si="199">K139+R139</f>
        <v>62.5185</v>
      </c>
      <c r="AC139" s="11">
        <f t="shared" si="199"/>
        <v>778.894</v>
      </c>
      <c r="AD139" s="11">
        <f t="shared" si="199"/>
        <v>566.48</v>
      </c>
      <c r="AE139" s="11">
        <f t="shared" si="199"/>
        <v>32.4578</v>
      </c>
      <c r="AF139" s="11">
        <f t="shared" si="199"/>
        <v>179</v>
      </c>
      <c r="AG139" s="11">
        <f t="shared" si="199"/>
        <v>0</v>
      </c>
      <c r="AH139" s="11">
        <f t="shared" si="199"/>
        <v>1619.3503</v>
      </c>
      <c r="AI139" s="12" t="s">
        <v>1138</v>
      </c>
    </row>
    <row r="140" s="9" customFormat="1" ht="16" customHeight="1" spans="1:35">
      <c r="A140" s="40">
        <f t="shared" si="174"/>
        <v>137</v>
      </c>
      <c r="B140" s="41" t="s">
        <v>1336</v>
      </c>
      <c r="C140" s="46" t="s">
        <v>435</v>
      </c>
      <c r="D140" s="47" t="s">
        <v>436</v>
      </c>
      <c r="E140" s="41">
        <v>3473.25</v>
      </c>
      <c r="F140" s="41">
        <f>VLOOKUP(C140,'[1]9月'!$B:$Q,16,0)</f>
        <v>3245.4</v>
      </c>
      <c r="G140" s="44">
        <v>5664.75</v>
      </c>
      <c r="H140" s="41">
        <v>3245.4</v>
      </c>
      <c r="I140" s="44">
        <v>1790</v>
      </c>
      <c r="J140" s="44"/>
      <c r="K140" s="52">
        <f t="shared" si="175"/>
        <v>62.5185</v>
      </c>
      <c r="L140" s="53">
        <f t="shared" si="176"/>
        <v>519.264</v>
      </c>
      <c r="M140" s="44">
        <f t="shared" si="177"/>
        <v>453.18</v>
      </c>
      <c r="N140" s="41">
        <f t="shared" si="178"/>
        <v>22.7178</v>
      </c>
      <c r="O140" s="44">
        <f t="shared" si="179"/>
        <v>89.5</v>
      </c>
      <c r="P140" s="44">
        <f t="shared" si="180"/>
        <v>0</v>
      </c>
      <c r="Q140" s="44">
        <f t="shared" si="181"/>
        <v>1147.1803</v>
      </c>
      <c r="R140" s="41">
        <f t="shared" si="182"/>
        <v>0</v>
      </c>
      <c r="S140" s="41">
        <f t="shared" si="183"/>
        <v>259.63</v>
      </c>
      <c r="T140" s="44">
        <f t="shared" si="184"/>
        <v>113.3</v>
      </c>
      <c r="U140" s="41">
        <f t="shared" si="185"/>
        <v>9.74</v>
      </c>
      <c r="V140" s="44">
        <f t="shared" si="186"/>
        <v>89.5</v>
      </c>
      <c r="W140" s="44">
        <f t="shared" si="187"/>
        <v>0</v>
      </c>
      <c r="X140" s="41">
        <f t="shared" si="188"/>
        <v>472.17</v>
      </c>
      <c r="Y140" s="41">
        <f t="shared" si="189"/>
        <v>1619.3503</v>
      </c>
      <c r="Z140" s="41"/>
      <c r="AA140" s="12" t="s">
        <v>53</v>
      </c>
      <c r="AB140" s="11">
        <f t="shared" ref="AB140:AH140" si="200">K140+R140</f>
        <v>62.5185</v>
      </c>
      <c r="AC140" s="11">
        <f t="shared" si="200"/>
        <v>778.894</v>
      </c>
      <c r="AD140" s="11">
        <f t="shared" si="200"/>
        <v>566.48</v>
      </c>
      <c r="AE140" s="11">
        <f t="shared" si="200"/>
        <v>32.4578</v>
      </c>
      <c r="AF140" s="11">
        <f t="shared" si="200"/>
        <v>179</v>
      </c>
      <c r="AG140" s="11">
        <f t="shared" si="200"/>
        <v>0</v>
      </c>
      <c r="AH140" s="11">
        <f t="shared" si="200"/>
        <v>1619.3503</v>
      </c>
      <c r="AI140" s="12" t="s">
        <v>1138</v>
      </c>
    </row>
    <row r="141" s="9" customFormat="1" ht="16" customHeight="1" spans="1:35">
      <c r="A141" s="40">
        <f t="shared" si="174"/>
        <v>138</v>
      </c>
      <c r="B141" s="41" t="s">
        <v>896</v>
      </c>
      <c r="C141" s="46" t="s">
        <v>437</v>
      </c>
      <c r="D141" s="47" t="s">
        <v>438</v>
      </c>
      <c r="E141" s="41">
        <v>3473.25</v>
      </c>
      <c r="F141" s="41">
        <f>VLOOKUP(C141,'[1]9月'!$B:$Q,16,0)</f>
        <v>3245.4</v>
      </c>
      <c r="G141" s="44">
        <v>5664.75</v>
      </c>
      <c r="H141" s="41">
        <v>3245.4</v>
      </c>
      <c r="I141" s="44">
        <v>1790</v>
      </c>
      <c r="J141" s="44"/>
      <c r="K141" s="52">
        <f t="shared" si="175"/>
        <v>62.5185</v>
      </c>
      <c r="L141" s="53">
        <f t="shared" si="176"/>
        <v>519.264</v>
      </c>
      <c r="M141" s="44">
        <f t="shared" si="177"/>
        <v>453.18</v>
      </c>
      <c r="N141" s="41">
        <f t="shared" si="178"/>
        <v>22.7178</v>
      </c>
      <c r="O141" s="44">
        <f t="shared" si="179"/>
        <v>89.5</v>
      </c>
      <c r="P141" s="44">
        <f t="shared" si="180"/>
        <v>0</v>
      </c>
      <c r="Q141" s="44">
        <f t="shared" si="181"/>
        <v>1147.1803</v>
      </c>
      <c r="R141" s="41">
        <f t="shared" si="182"/>
        <v>0</v>
      </c>
      <c r="S141" s="41">
        <f t="shared" si="183"/>
        <v>259.63</v>
      </c>
      <c r="T141" s="44">
        <f t="shared" si="184"/>
        <v>113.3</v>
      </c>
      <c r="U141" s="41">
        <f t="shared" si="185"/>
        <v>9.74</v>
      </c>
      <c r="V141" s="44">
        <f t="shared" si="186"/>
        <v>89.5</v>
      </c>
      <c r="W141" s="44">
        <f t="shared" si="187"/>
        <v>0</v>
      </c>
      <c r="X141" s="41">
        <f t="shared" si="188"/>
        <v>472.17</v>
      </c>
      <c r="Y141" s="41">
        <f t="shared" si="189"/>
        <v>1619.3503</v>
      </c>
      <c r="Z141" s="41"/>
      <c r="AA141" s="12" t="s">
        <v>58</v>
      </c>
      <c r="AB141" s="11">
        <f t="shared" ref="AB141:AH141" si="201">K141+R141</f>
        <v>62.5185</v>
      </c>
      <c r="AC141" s="11">
        <f t="shared" si="201"/>
        <v>778.894</v>
      </c>
      <c r="AD141" s="11">
        <f t="shared" si="201"/>
        <v>566.48</v>
      </c>
      <c r="AE141" s="11">
        <f t="shared" si="201"/>
        <v>32.4578</v>
      </c>
      <c r="AF141" s="11">
        <f t="shared" si="201"/>
        <v>179</v>
      </c>
      <c r="AG141" s="11">
        <f t="shared" si="201"/>
        <v>0</v>
      </c>
      <c r="AH141" s="11">
        <f t="shared" si="201"/>
        <v>1619.3503</v>
      </c>
      <c r="AI141" s="12" t="s">
        <v>1138</v>
      </c>
    </row>
    <row r="142" s="9" customFormat="1" ht="16" customHeight="1" spans="1:35">
      <c r="A142" s="40">
        <f t="shared" si="174"/>
        <v>139</v>
      </c>
      <c r="B142" s="41" t="s">
        <v>1336</v>
      </c>
      <c r="C142" s="42" t="s">
        <v>444</v>
      </c>
      <c r="D142" s="41" t="s">
        <v>445</v>
      </c>
      <c r="E142" s="41">
        <v>3473.25</v>
      </c>
      <c r="F142" s="41">
        <f>VLOOKUP(C142,'[1]9月'!$B:$Q,16,0)</f>
        <v>3245.4</v>
      </c>
      <c r="G142" s="44">
        <v>5664.75</v>
      </c>
      <c r="H142" s="41">
        <v>3245.4</v>
      </c>
      <c r="I142" s="44">
        <v>1790</v>
      </c>
      <c r="J142" s="44"/>
      <c r="K142" s="52">
        <f t="shared" si="175"/>
        <v>62.5185</v>
      </c>
      <c r="L142" s="53">
        <f t="shared" si="176"/>
        <v>519.264</v>
      </c>
      <c r="M142" s="44">
        <f t="shared" si="177"/>
        <v>453.18</v>
      </c>
      <c r="N142" s="41">
        <f t="shared" si="178"/>
        <v>22.7178</v>
      </c>
      <c r="O142" s="44">
        <f t="shared" si="179"/>
        <v>89.5</v>
      </c>
      <c r="P142" s="44">
        <f t="shared" si="180"/>
        <v>0</v>
      </c>
      <c r="Q142" s="44">
        <f t="shared" si="181"/>
        <v>1147.1803</v>
      </c>
      <c r="R142" s="41">
        <f t="shared" si="182"/>
        <v>0</v>
      </c>
      <c r="S142" s="41">
        <f t="shared" si="183"/>
        <v>259.63</v>
      </c>
      <c r="T142" s="44">
        <f t="shared" si="184"/>
        <v>113.3</v>
      </c>
      <c r="U142" s="41">
        <f t="shared" si="185"/>
        <v>9.74</v>
      </c>
      <c r="V142" s="44">
        <f t="shared" si="186"/>
        <v>89.5</v>
      </c>
      <c r="W142" s="44">
        <f t="shared" si="187"/>
        <v>0</v>
      </c>
      <c r="X142" s="41">
        <f t="shared" si="188"/>
        <v>472.17</v>
      </c>
      <c r="Y142" s="41">
        <f t="shared" si="189"/>
        <v>1619.3503</v>
      </c>
      <c r="Z142" s="41"/>
      <c r="AA142" s="12" t="s">
        <v>53</v>
      </c>
      <c r="AB142" s="11">
        <f t="shared" ref="AB142:AH142" si="202">K142+R142</f>
        <v>62.5185</v>
      </c>
      <c r="AC142" s="11">
        <f t="shared" si="202"/>
        <v>778.894</v>
      </c>
      <c r="AD142" s="11">
        <f t="shared" si="202"/>
        <v>566.48</v>
      </c>
      <c r="AE142" s="11">
        <f t="shared" si="202"/>
        <v>32.4578</v>
      </c>
      <c r="AF142" s="11">
        <f t="shared" si="202"/>
        <v>179</v>
      </c>
      <c r="AG142" s="11">
        <f t="shared" si="202"/>
        <v>0</v>
      </c>
      <c r="AH142" s="11">
        <f t="shared" si="202"/>
        <v>1619.3503</v>
      </c>
      <c r="AI142" s="12" t="s">
        <v>1138</v>
      </c>
    </row>
    <row r="143" s="9" customFormat="1" ht="16" customHeight="1" spans="1:35">
      <c r="A143" s="40">
        <f t="shared" si="174"/>
        <v>140</v>
      </c>
      <c r="B143" s="41" t="s">
        <v>1335</v>
      </c>
      <c r="C143" s="42" t="s">
        <v>446</v>
      </c>
      <c r="D143" s="41" t="s">
        <v>447</v>
      </c>
      <c r="E143" s="41">
        <v>3473.25</v>
      </c>
      <c r="F143" s="41">
        <f>VLOOKUP(C143,'[1]9月'!$B:$Q,16,0)</f>
        <v>3245.4</v>
      </c>
      <c r="G143" s="44">
        <v>5664.75</v>
      </c>
      <c r="H143" s="41">
        <v>3245.4</v>
      </c>
      <c r="I143" s="44">
        <v>1790</v>
      </c>
      <c r="J143" s="44"/>
      <c r="K143" s="52">
        <f t="shared" si="175"/>
        <v>62.5185</v>
      </c>
      <c r="L143" s="53">
        <f t="shared" si="176"/>
        <v>519.264</v>
      </c>
      <c r="M143" s="44">
        <f t="shared" si="177"/>
        <v>453.18</v>
      </c>
      <c r="N143" s="41">
        <f t="shared" si="178"/>
        <v>22.7178</v>
      </c>
      <c r="O143" s="44">
        <f t="shared" si="179"/>
        <v>89.5</v>
      </c>
      <c r="P143" s="44">
        <f t="shared" si="180"/>
        <v>0</v>
      </c>
      <c r="Q143" s="44">
        <f t="shared" si="181"/>
        <v>1147.1803</v>
      </c>
      <c r="R143" s="41">
        <f t="shared" si="182"/>
        <v>0</v>
      </c>
      <c r="S143" s="41">
        <f t="shared" si="183"/>
        <v>259.63</v>
      </c>
      <c r="T143" s="44">
        <f t="shared" si="184"/>
        <v>113.3</v>
      </c>
      <c r="U143" s="41">
        <f t="shared" si="185"/>
        <v>9.74</v>
      </c>
      <c r="V143" s="44">
        <f t="shared" si="186"/>
        <v>89.5</v>
      </c>
      <c r="W143" s="44">
        <f t="shared" si="187"/>
        <v>0</v>
      </c>
      <c r="X143" s="41">
        <f t="shared" si="188"/>
        <v>472.17</v>
      </c>
      <c r="Y143" s="41">
        <f t="shared" si="189"/>
        <v>1619.3503</v>
      </c>
      <c r="Z143" s="41"/>
      <c r="AA143" s="12" t="s">
        <v>50</v>
      </c>
      <c r="AB143" s="11">
        <f t="shared" ref="AB143:AH143" si="203">K143+R143</f>
        <v>62.5185</v>
      </c>
      <c r="AC143" s="11">
        <f t="shared" si="203"/>
        <v>778.894</v>
      </c>
      <c r="AD143" s="11">
        <f t="shared" si="203"/>
        <v>566.48</v>
      </c>
      <c r="AE143" s="11">
        <f t="shared" si="203"/>
        <v>32.4578</v>
      </c>
      <c r="AF143" s="11">
        <f t="shared" si="203"/>
        <v>179</v>
      </c>
      <c r="AG143" s="11">
        <f t="shared" si="203"/>
        <v>0</v>
      </c>
      <c r="AH143" s="11">
        <f t="shared" si="203"/>
        <v>1619.3503</v>
      </c>
      <c r="AI143" s="12" t="s">
        <v>1138</v>
      </c>
    </row>
    <row r="144" s="9" customFormat="1" ht="16" customHeight="1" spans="1:35">
      <c r="A144" s="40">
        <f t="shared" si="174"/>
        <v>141</v>
      </c>
      <c r="B144" s="41" t="s">
        <v>1335</v>
      </c>
      <c r="C144" s="42" t="s">
        <v>448</v>
      </c>
      <c r="D144" s="41" t="s">
        <v>449</v>
      </c>
      <c r="E144" s="41">
        <v>3473.25</v>
      </c>
      <c r="F144" s="41">
        <f>VLOOKUP(C144,'[1]9月'!$B:$Q,16,0)</f>
        <v>3245.4</v>
      </c>
      <c r="G144" s="44">
        <v>5664.75</v>
      </c>
      <c r="H144" s="41">
        <v>3245.4</v>
      </c>
      <c r="I144" s="44">
        <v>1790</v>
      </c>
      <c r="J144" s="44"/>
      <c r="K144" s="52">
        <f t="shared" si="175"/>
        <v>62.5185</v>
      </c>
      <c r="L144" s="53">
        <f t="shared" si="176"/>
        <v>519.264</v>
      </c>
      <c r="M144" s="44">
        <f t="shared" si="177"/>
        <v>453.18</v>
      </c>
      <c r="N144" s="41">
        <f t="shared" si="178"/>
        <v>22.7178</v>
      </c>
      <c r="O144" s="44">
        <f t="shared" si="179"/>
        <v>89.5</v>
      </c>
      <c r="P144" s="44">
        <f t="shared" si="180"/>
        <v>0</v>
      </c>
      <c r="Q144" s="44">
        <f t="shared" si="181"/>
        <v>1147.1803</v>
      </c>
      <c r="R144" s="41">
        <f t="shared" si="182"/>
        <v>0</v>
      </c>
      <c r="S144" s="41">
        <f t="shared" si="183"/>
        <v>259.63</v>
      </c>
      <c r="T144" s="44">
        <f t="shared" si="184"/>
        <v>113.3</v>
      </c>
      <c r="U144" s="41">
        <f t="shared" si="185"/>
        <v>9.74</v>
      </c>
      <c r="V144" s="44">
        <f t="shared" si="186"/>
        <v>89.5</v>
      </c>
      <c r="W144" s="44">
        <f t="shared" si="187"/>
        <v>0</v>
      </c>
      <c r="X144" s="41">
        <f t="shared" si="188"/>
        <v>472.17</v>
      </c>
      <c r="Y144" s="41">
        <f t="shared" si="189"/>
        <v>1619.3503</v>
      </c>
      <c r="Z144" s="41"/>
      <c r="AA144" s="12" t="s">
        <v>50</v>
      </c>
      <c r="AB144" s="11">
        <f t="shared" ref="AB144:AH144" si="204">K144+R144</f>
        <v>62.5185</v>
      </c>
      <c r="AC144" s="11">
        <f t="shared" si="204"/>
        <v>778.894</v>
      </c>
      <c r="AD144" s="11">
        <f t="shared" si="204"/>
        <v>566.48</v>
      </c>
      <c r="AE144" s="11">
        <f t="shared" si="204"/>
        <v>32.4578</v>
      </c>
      <c r="AF144" s="11">
        <f t="shared" si="204"/>
        <v>179</v>
      </c>
      <c r="AG144" s="11">
        <f t="shared" si="204"/>
        <v>0</v>
      </c>
      <c r="AH144" s="11">
        <f t="shared" si="204"/>
        <v>1619.3503</v>
      </c>
      <c r="AI144" s="12" t="s">
        <v>1138</v>
      </c>
    </row>
    <row r="145" s="9" customFormat="1" ht="16" customHeight="1" spans="1:35">
      <c r="A145" s="40">
        <f t="shared" si="174"/>
        <v>142</v>
      </c>
      <c r="B145" s="41" t="s">
        <v>1335</v>
      </c>
      <c r="C145" s="42" t="s">
        <v>450</v>
      </c>
      <c r="D145" s="41" t="s">
        <v>451</v>
      </c>
      <c r="E145" s="41">
        <v>3473.25</v>
      </c>
      <c r="F145" s="41">
        <f>VLOOKUP(C145,'[1]9月'!$B:$Q,16,0)</f>
        <v>3245.4</v>
      </c>
      <c r="G145" s="44">
        <v>5664.75</v>
      </c>
      <c r="H145" s="41">
        <v>3245.4</v>
      </c>
      <c r="I145" s="44">
        <v>1790</v>
      </c>
      <c r="J145" s="44"/>
      <c r="K145" s="52">
        <f t="shared" si="175"/>
        <v>62.5185</v>
      </c>
      <c r="L145" s="53">
        <f t="shared" si="176"/>
        <v>519.264</v>
      </c>
      <c r="M145" s="44">
        <f t="shared" si="177"/>
        <v>453.18</v>
      </c>
      <c r="N145" s="41">
        <f t="shared" si="178"/>
        <v>22.7178</v>
      </c>
      <c r="O145" s="44">
        <f t="shared" si="179"/>
        <v>89.5</v>
      </c>
      <c r="P145" s="44">
        <f t="shared" si="180"/>
        <v>0</v>
      </c>
      <c r="Q145" s="44">
        <f t="shared" si="181"/>
        <v>1147.1803</v>
      </c>
      <c r="R145" s="41">
        <f t="shared" si="182"/>
        <v>0</v>
      </c>
      <c r="S145" s="41">
        <f t="shared" si="183"/>
        <v>259.63</v>
      </c>
      <c r="T145" s="44">
        <f t="shared" si="184"/>
        <v>113.3</v>
      </c>
      <c r="U145" s="41">
        <f t="shared" si="185"/>
        <v>9.74</v>
      </c>
      <c r="V145" s="44">
        <f t="shared" si="186"/>
        <v>89.5</v>
      </c>
      <c r="W145" s="44">
        <f t="shared" si="187"/>
        <v>0</v>
      </c>
      <c r="X145" s="41">
        <f t="shared" si="188"/>
        <v>472.17</v>
      </c>
      <c r="Y145" s="41">
        <f t="shared" si="189"/>
        <v>1619.3503</v>
      </c>
      <c r="Z145" s="41"/>
      <c r="AA145" s="12" t="s">
        <v>50</v>
      </c>
      <c r="AB145" s="11">
        <f t="shared" ref="AB145:AH145" si="205">K145+R145</f>
        <v>62.5185</v>
      </c>
      <c r="AC145" s="11">
        <f t="shared" si="205"/>
        <v>778.894</v>
      </c>
      <c r="AD145" s="11">
        <f t="shared" si="205"/>
        <v>566.48</v>
      </c>
      <c r="AE145" s="11">
        <f t="shared" si="205"/>
        <v>32.4578</v>
      </c>
      <c r="AF145" s="11">
        <f t="shared" si="205"/>
        <v>179</v>
      </c>
      <c r="AG145" s="11">
        <f t="shared" si="205"/>
        <v>0</v>
      </c>
      <c r="AH145" s="11">
        <f t="shared" si="205"/>
        <v>1619.3503</v>
      </c>
      <c r="AI145" s="12" t="s">
        <v>1138</v>
      </c>
    </row>
    <row r="146" s="9" customFormat="1" ht="16" customHeight="1" spans="1:35">
      <c r="A146" s="40">
        <f t="shared" si="174"/>
        <v>143</v>
      </c>
      <c r="B146" s="41" t="s">
        <v>1335</v>
      </c>
      <c r="C146" s="42" t="s">
        <v>452</v>
      </c>
      <c r="D146" s="41" t="s">
        <v>453</v>
      </c>
      <c r="E146" s="41">
        <v>3473.25</v>
      </c>
      <c r="F146" s="41">
        <f>VLOOKUP(C146,'[1]9月'!$B:$Q,16,0)</f>
        <v>3245.4</v>
      </c>
      <c r="G146" s="44">
        <v>5664.75</v>
      </c>
      <c r="H146" s="41">
        <v>3245.4</v>
      </c>
      <c r="I146" s="44">
        <v>1790</v>
      </c>
      <c r="J146" s="44"/>
      <c r="K146" s="52">
        <f t="shared" si="175"/>
        <v>62.5185</v>
      </c>
      <c r="L146" s="53">
        <f t="shared" si="176"/>
        <v>519.264</v>
      </c>
      <c r="M146" s="44">
        <f t="shared" si="177"/>
        <v>453.18</v>
      </c>
      <c r="N146" s="41">
        <f t="shared" si="178"/>
        <v>22.7178</v>
      </c>
      <c r="O146" s="44">
        <f t="shared" si="179"/>
        <v>89.5</v>
      </c>
      <c r="P146" s="44">
        <f t="shared" si="180"/>
        <v>0</v>
      </c>
      <c r="Q146" s="44">
        <f t="shared" si="181"/>
        <v>1147.1803</v>
      </c>
      <c r="R146" s="41">
        <f t="shared" si="182"/>
        <v>0</v>
      </c>
      <c r="S146" s="41">
        <f t="shared" si="183"/>
        <v>259.63</v>
      </c>
      <c r="T146" s="44">
        <f t="shared" si="184"/>
        <v>113.3</v>
      </c>
      <c r="U146" s="41">
        <f t="shared" si="185"/>
        <v>9.74</v>
      </c>
      <c r="V146" s="44">
        <f t="shared" si="186"/>
        <v>89.5</v>
      </c>
      <c r="W146" s="44">
        <f t="shared" si="187"/>
        <v>0</v>
      </c>
      <c r="X146" s="41">
        <f t="shared" si="188"/>
        <v>472.17</v>
      </c>
      <c r="Y146" s="41">
        <f t="shared" si="189"/>
        <v>1619.3503</v>
      </c>
      <c r="Z146" s="41"/>
      <c r="AA146" s="12" t="s">
        <v>50</v>
      </c>
      <c r="AB146" s="11">
        <f t="shared" ref="AB146:AH146" si="206">K146+R146</f>
        <v>62.5185</v>
      </c>
      <c r="AC146" s="11">
        <f t="shared" si="206"/>
        <v>778.894</v>
      </c>
      <c r="AD146" s="11">
        <f t="shared" si="206"/>
        <v>566.48</v>
      </c>
      <c r="AE146" s="11">
        <f t="shared" si="206"/>
        <v>32.4578</v>
      </c>
      <c r="AF146" s="11">
        <f t="shared" si="206"/>
        <v>179</v>
      </c>
      <c r="AG146" s="11">
        <f t="shared" si="206"/>
        <v>0</v>
      </c>
      <c r="AH146" s="11">
        <f t="shared" si="206"/>
        <v>1619.3503</v>
      </c>
      <c r="AI146" s="12" t="s">
        <v>1138</v>
      </c>
    </row>
    <row r="147" s="9" customFormat="1" ht="16" customHeight="1" spans="1:35">
      <c r="A147" s="40">
        <f t="shared" si="174"/>
        <v>144</v>
      </c>
      <c r="B147" s="41" t="s">
        <v>1335</v>
      </c>
      <c r="C147" s="42" t="s">
        <v>454</v>
      </c>
      <c r="D147" s="41" t="s">
        <v>455</v>
      </c>
      <c r="E147" s="41">
        <v>3473.25</v>
      </c>
      <c r="F147" s="41">
        <f>VLOOKUP(C147,'[1]9月'!$B:$Q,16,0)</f>
        <v>3245.4</v>
      </c>
      <c r="G147" s="44">
        <v>5664.75</v>
      </c>
      <c r="H147" s="41">
        <v>3245.4</v>
      </c>
      <c r="I147" s="44">
        <v>1790</v>
      </c>
      <c r="J147" s="44"/>
      <c r="K147" s="52">
        <f t="shared" si="175"/>
        <v>62.5185</v>
      </c>
      <c r="L147" s="53">
        <f t="shared" si="176"/>
        <v>519.264</v>
      </c>
      <c r="M147" s="44">
        <f t="shared" si="177"/>
        <v>453.18</v>
      </c>
      <c r="N147" s="41">
        <f t="shared" si="178"/>
        <v>22.7178</v>
      </c>
      <c r="O147" s="44">
        <f t="shared" si="179"/>
        <v>89.5</v>
      </c>
      <c r="P147" s="44">
        <f t="shared" si="180"/>
        <v>0</v>
      </c>
      <c r="Q147" s="44">
        <f t="shared" si="181"/>
        <v>1147.1803</v>
      </c>
      <c r="R147" s="41">
        <f t="shared" si="182"/>
        <v>0</v>
      </c>
      <c r="S147" s="41">
        <f t="shared" si="183"/>
        <v>259.63</v>
      </c>
      <c r="T147" s="44">
        <f t="shared" si="184"/>
        <v>113.3</v>
      </c>
      <c r="U147" s="41">
        <f t="shared" si="185"/>
        <v>9.74</v>
      </c>
      <c r="V147" s="44">
        <f t="shared" si="186"/>
        <v>89.5</v>
      </c>
      <c r="W147" s="44">
        <f t="shared" si="187"/>
        <v>0</v>
      </c>
      <c r="X147" s="41">
        <f t="shared" si="188"/>
        <v>472.17</v>
      </c>
      <c r="Y147" s="41">
        <f t="shared" si="189"/>
        <v>1619.3503</v>
      </c>
      <c r="Z147" s="41"/>
      <c r="AA147" s="12" t="s">
        <v>50</v>
      </c>
      <c r="AB147" s="11">
        <f t="shared" ref="AB147:AH147" si="207">K147+R147</f>
        <v>62.5185</v>
      </c>
      <c r="AC147" s="11">
        <f t="shared" si="207"/>
        <v>778.894</v>
      </c>
      <c r="AD147" s="11">
        <f t="shared" si="207"/>
        <v>566.48</v>
      </c>
      <c r="AE147" s="11">
        <f t="shared" si="207"/>
        <v>32.4578</v>
      </c>
      <c r="AF147" s="11">
        <f t="shared" si="207"/>
        <v>179</v>
      </c>
      <c r="AG147" s="11">
        <f t="shared" si="207"/>
        <v>0</v>
      </c>
      <c r="AH147" s="11">
        <f t="shared" si="207"/>
        <v>1619.3503</v>
      </c>
      <c r="AI147" s="12" t="s">
        <v>1138</v>
      </c>
    </row>
    <row r="148" s="9" customFormat="1" ht="16" customHeight="1" spans="1:35">
      <c r="A148" s="40">
        <f t="shared" si="174"/>
        <v>145</v>
      </c>
      <c r="B148" s="41" t="s">
        <v>1335</v>
      </c>
      <c r="C148" s="42" t="s">
        <v>456</v>
      </c>
      <c r="D148" s="41" t="s">
        <v>457</v>
      </c>
      <c r="E148" s="41">
        <v>3473.25</v>
      </c>
      <c r="F148" s="41">
        <f>VLOOKUP(C148,'[1]9月'!$B:$Q,16,0)</f>
        <v>3245.4</v>
      </c>
      <c r="G148" s="44">
        <v>5664.75</v>
      </c>
      <c r="H148" s="41">
        <v>3245.4</v>
      </c>
      <c r="I148" s="44">
        <v>1790</v>
      </c>
      <c r="J148" s="44"/>
      <c r="K148" s="52">
        <f t="shared" si="175"/>
        <v>62.5185</v>
      </c>
      <c r="L148" s="53">
        <f t="shared" si="176"/>
        <v>519.264</v>
      </c>
      <c r="M148" s="44">
        <f t="shared" si="177"/>
        <v>453.18</v>
      </c>
      <c r="N148" s="41">
        <f t="shared" si="178"/>
        <v>22.7178</v>
      </c>
      <c r="O148" s="44">
        <f t="shared" si="179"/>
        <v>89.5</v>
      </c>
      <c r="P148" s="44">
        <f t="shared" si="180"/>
        <v>0</v>
      </c>
      <c r="Q148" s="44">
        <f t="shared" si="181"/>
        <v>1147.1803</v>
      </c>
      <c r="R148" s="41">
        <f t="shared" si="182"/>
        <v>0</v>
      </c>
      <c r="S148" s="41">
        <f t="shared" si="183"/>
        <v>259.63</v>
      </c>
      <c r="T148" s="44">
        <f t="shared" si="184"/>
        <v>113.3</v>
      </c>
      <c r="U148" s="41">
        <f t="shared" si="185"/>
        <v>9.74</v>
      </c>
      <c r="V148" s="44">
        <f t="shared" si="186"/>
        <v>89.5</v>
      </c>
      <c r="W148" s="44">
        <f t="shared" si="187"/>
        <v>0</v>
      </c>
      <c r="X148" s="41">
        <f t="shared" si="188"/>
        <v>472.17</v>
      </c>
      <c r="Y148" s="41">
        <f t="shared" si="189"/>
        <v>1619.3503</v>
      </c>
      <c r="Z148" s="41"/>
      <c r="AA148" s="12" t="s">
        <v>50</v>
      </c>
      <c r="AB148" s="11">
        <f t="shared" ref="AB148:AH148" si="208">K148+R148</f>
        <v>62.5185</v>
      </c>
      <c r="AC148" s="11">
        <f t="shared" si="208"/>
        <v>778.894</v>
      </c>
      <c r="AD148" s="11">
        <f t="shared" si="208"/>
        <v>566.48</v>
      </c>
      <c r="AE148" s="11">
        <f t="shared" si="208"/>
        <v>32.4578</v>
      </c>
      <c r="AF148" s="11">
        <f t="shared" si="208"/>
        <v>179</v>
      </c>
      <c r="AG148" s="11">
        <f t="shared" si="208"/>
        <v>0</v>
      </c>
      <c r="AH148" s="11">
        <f t="shared" si="208"/>
        <v>1619.3503</v>
      </c>
      <c r="AI148" s="12" t="s">
        <v>1138</v>
      </c>
    </row>
    <row r="149" s="9" customFormat="1" ht="16" customHeight="1" spans="1:35">
      <c r="A149" s="40">
        <f t="shared" si="174"/>
        <v>146</v>
      </c>
      <c r="B149" s="41" t="s">
        <v>1335</v>
      </c>
      <c r="C149" s="42" t="s">
        <v>458</v>
      </c>
      <c r="D149" s="41" t="s">
        <v>459</v>
      </c>
      <c r="E149" s="41">
        <v>3473.25</v>
      </c>
      <c r="F149" s="41">
        <f>VLOOKUP(C149,'[1]9月'!$B:$Q,16,0)</f>
        <v>3245.4</v>
      </c>
      <c r="G149" s="44">
        <v>5664.75</v>
      </c>
      <c r="H149" s="41">
        <v>3245.4</v>
      </c>
      <c r="I149" s="44">
        <v>1790</v>
      </c>
      <c r="J149" s="44"/>
      <c r="K149" s="52">
        <f t="shared" si="175"/>
        <v>62.5185</v>
      </c>
      <c r="L149" s="53">
        <f t="shared" si="176"/>
        <v>519.264</v>
      </c>
      <c r="M149" s="44">
        <f t="shared" si="177"/>
        <v>453.18</v>
      </c>
      <c r="N149" s="41">
        <f t="shared" si="178"/>
        <v>22.7178</v>
      </c>
      <c r="O149" s="44">
        <f t="shared" si="179"/>
        <v>89.5</v>
      </c>
      <c r="P149" s="44">
        <f t="shared" si="180"/>
        <v>0</v>
      </c>
      <c r="Q149" s="44">
        <f t="shared" si="181"/>
        <v>1147.1803</v>
      </c>
      <c r="R149" s="41">
        <f t="shared" si="182"/>
        <v>0</v>
      </c>
      <c r="S149" s="41">
        <f t="shared" si="183"/>
        <v>259.63</v>
      </c>
      <c r="T149" s="44">
        <f t="shared" si="184"/>
        <v>113.3</v>
      </c>
      <c r="U149" s="41">
        <f t="shared" si="185"/>
        <v>9.74</v>
      </c>
      <c r="V149" s="44">
        <f t="shared" si="186"/>
        <v>89.5</v>
      </c>
      <c r="W149" s="44">
        <f t="shared" si="187"/>
        <v>0</v>
      </c>
      <c r="X149" s="41">
        <f t="shared" si="188"/>
        <v>472.17</v>
      </c>
      <c r="Y149" s="41">
        <f t="shared" si="189"/>
        <v>1619.3503</v>
      </c>
      <c r="Z149" s="41"/>
      <c r="AA149" s="12" t="s">
        <v>50</v>
      </c>
      <c r="AB149" s="11">
        <f t="shared" ref="AB149:AH149" si="209">K149+R149</f>
        <v>62.5185</v>
      </c>
      <c r="AC149" s="11">
        <f t="shared" si="209"/>
        <v>778.894</v>
      </c>
      <c r="AD149" s="11">
        <f t="shared" si="209"/>
        <v>566.48</v>
      </c>
      <c r="AE149" s="11">
        <f t="shared" si="209"/>
        <v>32.4578</v>
      </c>
      <c r="AF149" s="11">
        <f t="shared" si="209"/>
        <v>179</v>
      </c>
      <c r="AG149" s="11">
        <f t="shared" si="209"/>
        <v>0</v>
      </c>
      <c r="AH149" s="11">
        <f t="shared" si="209"/>
        <v>1619.3503</v>
      </c>
      <c r="AI149" s="12" t="s">
        <v>1138</v>
      </c>
    </row>
    <row r="150" s="9" customFormat="1" ht="16" customHeight="1" spans="1:35">
      <c r="A150" s="40">
        <f t="shared" si="174"/>
        <v>147</v>
      </c>
      <c r="B150" s="41" t="s">
        <v>1335</v>
      </c>
      <c r="C150" s="42" t="s">
        <v>460</v>
      </c>
      <c r="D150" s="41" t="s">
        <v>461</v>
      </c>
      <c r="E150" s="41">
        <v>3473.25</v>
      </c>
      <c r="F150" s="41">
        <f>VLOOKUP(C150,'[1]9月'!$B:$Q,16,0)</f>
        <v>3245.4</v>
      </c>
      <c r="G150" s="44">
        <v>5664.75</v>
      </c>
      <c r="H150" s="41">
        <v>3245.4</v>
      </c>
      <c r="I150" s="44">
        <v>1790</v>
      </c>
      <c r="J150" s="44"/>
      <c r="K150" s="52">
        <f t="shared" si="175"/>
        <v>62.5185</v>
      </c>
      <c r="L150" s="53">
        <f t="shared" si="176"/>
        <v>519.264</v>
      </c>
      <c r="M150" s="44">
        <f t="shared" si="177"/>
        <v>453.18</v>
      </c>
      <c r="N150" s="41">
        <f t="shared" si="178"/>
        <v>22.7178</v>
      </c>
      <c r="O150" s="44">
        <f t="shared" si="179"/>
        <v>89.5</v>
      </c>
      <c r="P150" s="44">
        <f t="shared" si="180"/>
        <v>0</v>
      </c>
      <c r="Q150" s="44">
        <f t="shared" si="181"/>
        <v>1147.1803</v>
      </c>
      <c r="R150" s="41">
        <f t="shared" si="182"/>
        <v>0</v>
      </c>
      <c r="S150" s="41">
        <f t="shared" si="183"/>
        <v>259.63</v>
      </c>
      <c r="T150" s="44">
        <f t="shared" si="184"/>
        <v>113.3</v>
      </c>
      <c r="U150" s="41">
        <f t="shared" si="185"/>
        <v>9.74</v>
      </c>
      <c r="V150" s="44">
        <f t="shared" si="186"/>
        <v>89.5</v>
      </c>
      <c r="W150" s="44">
        <f t="shared" si="187"/>
        <v>0</v>
      </c>
      <c r="X150" s="41">
        <f t="shared" si="188"/>
        <v>472.17</v>
      </c>
      <c r="Y150" s="41">
        <f t="shared" si="189"/>
        <v>1619.3503</v>
      </c>
      <c r="Z150" s="41"/>
      <c r="AA150" s="12" t="s">
        <v>50</v>
      </c>
      <c r="AB150" s="11">
        <f t="shared" ref="AB150:AH150" si="210">K150+R150</f>
        <v>62.5185</v>
      </c>
      <c r="AC150" s="11">
        <f t="shared" si="210"/>
        <v>778.894</v>
      </c>
      <c r="AD150" s="11">
        <f t="shared" si="210"/>
        <v>566.48</v>
      </c>
      <c r="AE150" s="11">
        <f t="shared" si="210"/>
        <v>32.4578</v>
      </c>
      <c r="AF150" s="11">
        <f t="shared" si="210"/>
        <v>179</v>
      </c>
      <c r="AG150" s="11">
        <f t="shared" si="210"/>
        <v>0</v>
      </c>
      <c r="AH150" s="11">
        <f t="shared" si="210"/>
        <v>1619.3503</v>
      </c>
      <c r="AI150" s="12" t="s">
        <v>1138</v>
      </c>
    </row>
    <row r="151" s="9" customFormat="1" ht="16" customHeight="1" spans="1:35">
      <c r="A151" s="40">
        <f t="shared" si="174"/>
        <v>148</v>
      </c>
      <c r="B151" s="41" t="s">
        <v>1335</v>
      </c>
      <c r="C151" s="42" t="s">
        <v>462</v>
      </c>
      <c r="D151" s="41" t="s">
        <v>463</v>
      </c>
      <c r="E151" s="41">
        <v>3473.25</v>
      </c>
      <c r="F151" s="41">
        <f>VLOOKUP(C151,'[1]9月'!$B:$Q,16,0)</f>
        <v>3245.4</v>
      </c>
      <c r="G151" s="44">
        <v>5664.75</v>
      </c>
      <c r="H151" s="41">
        <v>3245.4</v>
      </c>
      <c r="I151" s="44">
        <v>1790</v>
      </c>
      <c r="J151" s="44"/>
      <c r="K151" s="52">
        <f t="shared" si="175"/>
        <v>62.5185</v>
      </c>
      <c r="L151" s="53">
        <f t="shared" si="176"/>
        <v>519.264</v>
      </c>
      <c r="M151" s="44">
        <f t="shared" si="177"/>
        <v>453.18</v>
      </c>
      <c r="N151" s="41">
        <f t="shared" si="178"/>
        <v>22.7178</v>
      </c>
      <c r="O151" s="44">
        <f t="shared" si="179"/>
        <v>89.5</v>
      </c>
      <c r="P151" s="44">
        <f t="shared" si="180"/>
        <v>0</v>
      </c>
      <c r="Q151" s="44">
        <f t="shared" si="181"/>
        <v>1147.1803</v>
      </c>
      <c r="R151" s="41">
        <f t="shared" si="182"/>
        <v>0</v>
      </c>
      <c r="S151" s="41">
        <f t="shared" si="183"/>
        <v>259.63</v>
      </c>
      <c r="T151" s="44">
        <f t="shared" si="184"/>
        <v>113.3</v>
      </c>
      <c r="U151" s="41">
        <f t="shared" si="185"/>
        <v>9.74</v>
      </c>
      <c r="V151" s="44">
        <f t="shared" si="186"/>
        <v>89.5</v>
      </c>
      <c r="W151" s="44">
        <f t="shared" si="187"/>
        <v>0</v>
      </c>
      <c r="X151" s="41">
        <f t="shared" si="188"/>
        <v>472.17</v>
      </c>
      <c r="Y151" s="41">
        <f t="shared" si="189"/>
        <v>1619.3503</v>
      </c>
      <c r="Z151" s="41"/>
      <c r="AA151" s="12" t="s">
        <v>50</v>
      </c>
      <c r="AB151" s="11">
        <f t="shared" ref="AB151:AH151" si="211">K151+R151</f>
        <v>62.5185</v>
      </c>
      <c r="AC151" s="11">
        <f t="shared" si="211"/>
        <v>778.894</v>
      </c>
      <c r="AD151" s="11">
        <f t="shared" si="211"/>
        <v>566.48</v>
      </c>
      <c r="AE151" s="11">
        <f t="shared" si="211"/>
        <v>32.4578</v>
      </c>
      <c r="AF151" s="11">
        <f t="shared" si="211"/>
        <v>179</v>
      </c>
      <c r="AG151" s="11">
        <f t="shared" si="211"/>
        <v>0</v>
      </c>
      <c r="AH151" s="11">
        <f t="shared" si="211"/>
        <v>1619.3503</v>
      </c>
      <c r="AI151" s="12" t="s">
        <v>1138</v>
      </c>
    </row>
    <row r="152" s="9" customFormat="1" ht="16" customHeight="1" spans="1:35">
      <c r="A152" s="40">
        <f t="shared" si="174"/>
        <v>149</v>
      </c>
      <c r="B152" s="41" t="s">
        <v>1335</v>
      </c>
      <c r="C152" s="42" t="s">
        <v>466</v>
      </c>
      <c r="D152" s="41" t="s">
        <v>467</v>
      </c>
      <c r="E152" s="41">
        <v>3473.25</v>
      </c>
      <c r="F152" s="41">
        <f>VLOOKUP(C152,'[1]9月'!$B:$Q,16,0)</f>
        <v>3245.4</v>
      </c>
      <c r="G152" s="44">
        <v>5664.75</v>
      </c>
      <c r="H152" s="41">
        <v>3245.4</v>
      </c>
      <c r="I152" s="44">
        <v>1790</v>
      </c>
      <c r="J152" s="44"/>
      <c r="K152" s="52">
        <f t="shared" si="175"/>
        <v>62.5185</v>
      </c>
      <c r="L152" s="53">
        <f t="shared" si="176"/>
        <v>519.264</v>
      </c>
      <c r="M152" s="44">
        <f t="shared" si="177"/>
        <v>453.18</v>
      </c>
      <c r="N152" s="41">
        <f t="shared" si="178"/>
        <v>22.7178</v>
      </c>
      <c r="O152" s="44">
        <f t="shared" si="179"/>
        <v>89.5</v>
      </c>
      <c r="P152" s="44">
        <f t="shared" si="180"/>
        <v>0</v>
      </c>
      <c r="Q152" s="44">
        <f t="shared" si="181"/>
        <v>1147.1803</v>
      </c>
      <c r="R152" s="41">
        <f t="shared" si="182"/>
        <v>0</v>
      </c>
      <c r="S152" s="41">
        <f t="shared" si="183"/>
        <v>259.63</v>
      </c>
      <c r="T152" s="44">
        <f t="shared" si="184"/>
        <v>113.3</v>
      </c>
      <c r="U152" s="41">
        <f t="shared" si="185"/>
        <v>9.74</v>
      </c>
      <c r="V152" s="44">
        <f t="shared" si="186"/>
        <v>89.5</v>
      </c>
      <c r="W152" s="44">
        <f t="shared" si="187"/>
        <v>0</v>
      </c>
      <c r="X152" s="41">
        <f t="shared" si="188"/>
        <v>472.17</v>
      </c>
      <c r="Y152" s="41">
        <f t="shared" si="189"/>
        <v>1619.3503</v>
      </c>
      <c r="Z152" s="41"/>
      <c r="AA152" s="12" t="s">
        <v>50</v>
      </c>
      <c r="AB152" s="11">
        <f t="shared" ref="AB152:AH152" si="212">K152+R152</f>
        <v>62.5185</v>
      </c>
      <c r="AC152" s="11">
        <f t="shared" si="212"/>
        <v>778.894</v>
      </c>
      <c r="AD152" s="11">
        <f t="shared" si="212"/>
        <v>566.48</v>
      </c>
      <c r="AE152" s="11">
        <f t="shared" si="212"/>
        <v>32.4578</v>
      </c>
      <c r="AF152" s="11">
        <f t="shared" si="212"/>
        <v>179</v>
      </c>
      <c r="AG152" s="11">
        <f t="shared" si="212"/>
        <v>0</v>
      </c>
      <c r="AH152" s="11">
        <f t="shared" si="212"/>
        <v>1619.3503</v>
      </c>
      <c r="AI152" s="12" t="s">
        <v>1138</v>
      </c>
    </row>
    <row r="153" s="9" customFormat="1" ht="16" customHeight="1" spans="1:35">
      <c r="A153" s="40">
        <f t="shared" si="174"/>
        <v>150</v>
      </c>
      <c r="B153" s="41" t="s">
        <v>1335</v>
      </c>
      <c r="C153" s="42" t="s">
        <v>468</v>
      </c>
      <c r="D153" s="350" t="s">
        <v>469</v>
      </c>
      <c r="E153" s="41">
        <v>3473.25</v>
      </c>
      <c r="F153" s="41">
        <f>VLOOKUP(C153,'[1]9月'!$B:$Q,16,0)</f>
        <v>3245.4</v>
      </c>
      <c r="G153" s="44">
        <v>5664.75</v>
      </c>
      <c r="H153" s="41">
        <v>3245.4</v>
      </c>
      <c r="I153" s="44">
        <v>1790</v>
      </c>
      <c r="J153" s="44"/>
      <c r="K153" s="52">
        <f t="shared" si="175"/>
        <v>62.5185</v>
      </c>
      <c r="L153" s="53">
        <f t="shared" si="176"/>
        <v>519.264</v>
      </c>
      <c r="M153" s="44">
        <f t="shared" si="177"/>
        <v>453.18</v>
      </c>
      <c r="N153" s="41">
        <f t="shared" si="178"/>
        <v>22.7178</v>
      </c>
      <c r="O153" s="44">
        <f t="shared" si="179"/>
        <v>89.5</v>
      </c>
      <c r="P153" s="44">
        <f t="shared" si="180"/>
        <v>0</v>
      </c>
      <c r="Q153" s="44">
        <f t="shared" si="181"/>
        <v>1147.1803</v>
      </c>
      <c r="R153" s="41">
        <f t="shared" si="182"/>
        <v>0</v>
      </c>
      <c r="S153" s="41">
        <f t="shared" si="183"/>
        <v>259.63</v>
      </c>
      <c r="T153" s="44">
        <f t="shared" si="184"/>
        <v>113.3</v>
      </c>
      <c r="U153" s="41">
        <f t="shared" si="185"/>
        <v>9.74</v>
      </c>
      <c r="V153" s="44">
        <f t="shared" si="186"/>
        <v>89.5</v>
      </c>
      <c r="W153" s="44">
        <f t="shared" si="187"/>
        <v>0</v>
      </c>
      <c r="X153" s="41">
        <f t="shared" si="188"/>
        <v>472.17</v>
      </c>
      <c r="Y153" s="41">
        <f t="shared" si="189"/>
        <v>1619.3503</v>
      </c>
      <c r="Z153" s="41"/>
      <c r="AA153" s="12" t="s">
        <v>50</v>
      </c>
      <c r="AB153" s="11">
        <f t="shared" ref="AB153:AH153" si="213">K153+R153</f>
        <v>62.5185</v>
      </c>
      <c r="AC153" s="11">
        <f t="shared" si="213"/>
        <v>778.894</v>
      </c>
      <c r="AD153" s="11">
        <f t="shared" si="213"/>
        <v>566.48</v>
      </c>
      <c r="AE153" s="11">
        <f t="shared" si="213"/>
        <v>32.4578</v>
      </c>
      <c r="AF153" s="11">
        <f t="shared" si="213"/>
        <v>179</v>
      </c>
      <c r="AG153" s="11">
        <f t="shared" si="213"/>
        <v>0</v>
      </c>
      <c r="AH153" s="11">
        <f t="shared" si="213"/>
        <v>1619.3503</v>
      </c>
      <c r="AI153" s="12" t="s">
        <v>1138</v>
      </c>
    </row>
    <row r="154" s="9" customFormat="1" ht="16" customHeight="1" spans="1:35">
      <c r="A154" s="40">
        <f t="shared" si="174"/>
        <v>151</v>
      </c>
      <c r="B154" s="41" t="s">
        <v>470</v>
      </c>
      <c r="C154" s="46" t="s">
        <v>471</v>
      </c>
      <c r="D154" s="58" t="s">
        <v>472</v>
      </c>
      <c r="E154" s="41">
        <v>3473.25</v>
      </c>
      <c r="F154" s="41">
        <v>3245.4</v>
      </c>
      <c r="G154" s="44">
        <v>5664.75</v>
      </c>
      <c r="H154" s="41">
        <v>3245.4</v>
      </c>
      <c r="I154" s="44">
        <v>1790</v>
      </c>
      <c r="J154" s="44"/>
      <c r="K154" s="52">
        <f t="shared" si="175"/>
        <v>62.5185</v>
      </c>
      <c r="L154" s="53">
        <f t="shared" si="176"/>
        <v>519.264</v>
      </c>
      <c r="M154" s="44">
        <f t="shared" si="177"/>
        <v>453.18</v>
      </c>
      <c r="N154" s="41">
        <f t="shared" si="178"/>
        <v>22.7178</v>
      </c>
      <c r="O154" s="44">
        <f t="shared" si="179"/>
        <v>89.5</v>
      </c>
      <c r="P154" s="44">
        <f t="shared" si="180"/>
        <v>0</v>
      </c>
      <c r="Q154" s="44">
        <f t="shared" si="181"/>
        <v>1147.1803</v>
      </c>
      <c r="R154" s="41">
        <f t="shared" si="182"/>
        <v>0</v>
      </c>
      <c r="S154" s="41">
        <f t="shared" si="183"/>
        <v>259.63</v>
      </c>
      <c r="T154" s="44">
        <f t="shared" si="184"/>
        <v>113.3</v>
      </c>
      <c r="U154" s="41">
        <f t="shared" si="185"/>
        <v>9.74</v>
      </c>
      <c r="V154" s="44">
        <f t="shared" si="186"/>
        <v>89.5</v>
      </c>
      <c r="W154" s="44">
        <f t="shared" si="187"/>
        <v>0</v>
      </c>
      <c r="X154" s="41">
        <f t="shared" si="188"/>
        <v>472.17</v>
      </c>
      <c r="Y154" s="41">
        <f t="shared" si="189"/>
        <v>1619.3503</v>
      </c>
      <c r="Z154" s="54"/>
      <c r="AA154" s="12" t="s">
        <v>54</v>
      </c>
      <c r="AB154" s="11">
        <f t="shared" ref="AB154:AH154" si="214">K154+R154</f>
        <v>62.5185</v>
      </c>
      <c r="AC154" s="11">
        <f t="shared" si="214"/>
        <v>778.894</v>
      </c>
      <c r="AD154" s="11">
        <f t="shared" si="214"/>
        <v>566.48</v>
      </c>
      <c r="AE154" s="11">
        <f t="shared" si="214"/>
        <v>32.4578</v>
      </c>
      <c r="AF154" s="11">
        <f t="shared" si="214"/>
        <v>179</v>
      </c>
      <c r="AG154" s="11">
        <f t="shared" si="214"/>
        <v>0</v>
      </c>
      <c r="AH154" s="11">
        <f t="shared" si="214"/>
        <v>1619.3503</v>
      </c>
      <c r="AI154" s="12" t="s">
        <v>1138</v>
      </c>
    </row>
    <row r="155" s="9" customFormat="1" ht="16" customHeight="1" spans="1:35">
      <c r="A155" s="40">
        <f t="shared" si="174"/>
        <v>152</v>
      </c>
      <c r="B155" s="41" t="s">
        <v>1335</v>
      </c>
      <c r="C155" s="46" t="s">
        <v>475</v>
      </c>
      <c r="D155" s="352" t="s">
        <v>476</v>
      </c>
      <c r="E155" s="41">
        <v>3473.25</v>
      </c>
      <c r="F155" s="41">
        <v>3245.4</v>
      </c>
      <c r="G155" s="44">
        <v>5664.75</v>
      </c>
      <c r="H155" s="41">
        <v>3245.4</v>
      </c>
      <c r="I155" s="44">
        <v>1790</v>
      </c>
      <c r="J155" s="59"/>
      <c r="K155" s="52">
        <f t="shared" si="175"/>
        <v>62.5185</v>
      </c>
      <c r="L155" s="53">
        <f t="shared" si="176"/>
        <v>519.264</v>
      </c>
      <c r="M155" s="44">
        <f t="shared" si="177"/>
        <v>453.18</v>
      </c>
      <c r="N155" s="41">
        <f t="shared" si="178"/>
        <v>22.7178</v>
      </c>
      <c r="O155" s="44">
        <f t="shared" si="179"/>
        <v>89.5</v>
      </c>
      <c r="P155" s="44">
        <f t="shared" si="180"/>
        <v>0</v>
      </c>
      <c r="Q155" s="44">
        <f t="shared" si="181"/>
        <v>1147.1803</v>
      </c>
      <c r="R155" s="41">
        <f t="shared" si="182"/>
        <v>0</v>
      </c>
      <c r="S155" s="41">
        <f t="shared" si="183"/>
        <v>259.63</v>
      </c>
      <c r="T155" s="44">
        <f t="shared" si="184"/>
        <v>113.3</v>
      </c>
      <c r="U155" s="41">
        <f t="shared" si="185"/>
        <v>9.74</v>
      </c>
      <c r="V155" s="44">
        <f t="shared" si="186"/>
        <v>89.5</v>
      </c>
      <c r="W155" s="44">
        <f t="shared" si="187"/>
        <v>0</v>
      </c>
      <c r="X155" s="41">
        <f t="shared" si="188"/>
        <v>472.17</v>
      </c>
      <c r="Y155" s="41">
        <f t="shared" si="189"/>
        <v>1619.3503</v>
      </c>
      <c r="Z155" s="54"/>
      <c r="AA155" s="12" t="s">
        <v>50</v>
      </c>
      <c r="AB155" s="11">
        <f t="shared" ref="AB155:AH155" si="215">K155+R155</f>
        <v>62.5185</v>
      </c>
      <c r="AC155" s="11">
        <f t="shared" si="215"/>
        <v>778.894</v>
      </c>
      <c r="AD155" s="11">
        <f t="shared" si="215"/>
        <v>566.48</v>
      </c>
      <c r="AE155" s="11">
        <f t="shared" si="215"/>
        <v>32.4578</v>
      </c>
      <c r="AF155" s="11">
        <f t="shared" si="215"/>
        <v>179</v>
      </c>
      <c r="AG155" s="11">
        <f t="shared" si="215"/>
        <v>0</v>
      </c>
      <c r="AH155" s="11">
        <f t="shared" si="215"/>
        <v>1619.3503</v>
      </c>
      <c r="AI155" s="12" t="s">
        <v>1138</v>
      </c>
    </row>
    <row r="156" s="9" customFormat="1" ht="16" customHeight="1" spans="1:35">
      <c r="A156" s="40">
        <f t="shared" si="174"/>
        <v>153</v>
      </c>
      <c r="B156" s="41" t="s">
        <v>1335</v>
      </c>
      <c r="C156" s="46" t="s">
        <v>477</v>
      </c>
      <c r="D156" s="45" t="s">
        <v>478</v>
      </c>
      <c r="E156" s="41">
        <v>3473.25</v>
      </c>
      <c r="F156" s="41">
        <v>3245.4</v>
      </c>
      <c r="G156" s="44">
        <v>5664.75</v>
      </c>
      <c r="H156" s="41">
        <v>3245.4</v>
      </c>
      <c r="I156" s="44">
        <v>0</v>
      </c>
      <c r="J156" s="44"/>
      <c r="K156" s="52">
        <f t="shared" si="175"/>
        <v>62.5185</v>
      </c>
      <c r="L156" s="53">
        <f t="shared" si="176"/>
        <v>519.264</v>
      </c>
      <c r="M156" s="44">
        <f t="shared" si="177"/>
        <v>453.18</v>
      </c>
      <c r="N156" s="41">
        <f t="shared" si="178"/>
        <v>22.7178</v>
      </c>
      <c r="O156" s="44">
        <f t="shared" si="179"/>
        <v>0</v>
      </c>
      <c r="P156" s="44">
        <f t="shared" si="180"/>
        <v>0</v>
      </c>
      <c r="Q156" s="44">
        <f t="shared" si="181"/>
        <v>1057.6803</v>
      </c>
      <c r="R156" s="41">
        <f t="shared" si="182"/>
        <v>0</v>
      </c>
      <c r="S156" s="41">
        <f t="shared" si="183"/>
        <v>259.63</v>
      </c>
      <c r="T156" s="44">
        <f t="shared" si="184"/>
        <v>113.3</v>
      </c>
      <c r="U156" s="41">
        <f t="shared" si="185"/>
        <v>9.74</v>
      </c>
      <c r="V156" s="44">
        <f t="shared" si="186"/>
        <v>0</v>
      </c>
      <c r="W156" s="44">
        <f t="shared" si="187"/>
        <v>0</v>
      </c>
      <c r="X156" s="41">
        <f t="shared" si="188"/>
        <v>382.67</v>
      </c>
      <c r="Y156" s="41">
        <f t="shared" si="189"/>
        <v>1440.3503</v>
      </c>
      <c r="Z156" s="54"/>
      <c r="AA156" s="12" t="s">
        <v>50</v>
      </c>
      <c r="AB156" s="11">
        <f t="shared" ref="AB156:AH156" si="216">K156+R156</f>
        <v>62.5185</v>
      </c>
      <c r="AC156" s="11">
        <f t="shared" si="216"/>
        <v>778.894</v>
      </c>
      <c r="AD156" s="11">
        <f t="shared" si="216"/>
        <v>566.48</v>
      </c>
      <c r="AE156" s="11">
        <f t="shared" si="216"/>
        <v>32.4578</v>
      </c>
      <c r="AF156" s="11">
        <f t="shared" si="216"/>
        <v>0</v>
      </c>
      <c r="AG156" s="11">
        <f t="shared" si="216"/>
        <v>0</v>
      </c>
      <c r="AH156" s="11">
        <f t="shared" si="216"/>
        <v>1440.3503</v>
      </c>
      <c r="AI156" s="12" t="s">
        <v>1138</v>
      </c>
    </row>
    <row r="157" s="9" customFormat="1" ht="16" customHeight="1" spans="1:35">
      <c r="A157" s="40">
        <f t="shared" ref="A157:A192" si="217">ROW()-3</f>
        <v>154</v>
      </c>
      <c r="B157" s="41" t="s">
        <v>470</v>
      </c>
      <c r="C157" s="42" t="s">
        <v>481</v>
      </c>
      <c r="D157" s="41" t="s">
        <v>482</v>
      </c>
      <c r="E157" s="41">
        <v>3473.25</v>
      </c>
      <c r="F157" s="41">
        <f>VLOOKUP(C157,'[1]9月'!$B:$Q,16,0)</f>
        <v>3245.4</v>
      </c>
      <c r="G157" s="44">
        <v>5664.75</v>
      </c>
      <c r="H157" s="41">
        <v>3245.4</v>
      </c>
      <c r="I157" s="44">
        <v>1790</v>
      </c>
      <c r="J157" s="44"/>
      <c r="K157" s="52">
        <f t="shared" ref="K157:K192" si="218">E157*0.018</f>
        <v>62.5185</v>
      </c>
      <c r="L157" s="53">
        <f t="shared" ref="L157:L192" si="219">F157*0.16</f>
        <v>519.264</v>
      </c>
      <c r="M157" s="44">
        <f t="shared" ref="M157:M192" si="220">ROUND(G157*0.08,2)</f>
        <v>453.18</v>
      </c>
      <c r="N157" s="41">
        <f t="shared" ref="N157:N192" si="221">H157*0.007</f>
        <v>22.7178</v>
      </c>
      <c r="O157" s="44">
        <f t="shared" ref="O157:O192" si="222">I157*5%</f>
        <v>89.5</v>
      </c>
      <c r="P157" s="44">
        <f t="shared" ref="P157:P192" si="223">J157*50%</f>
        <v>0</v>
      </c>
      <c r="Q157" s="44">
        <f t="shared" ref="Q157:Q192" si="224">SUM(K157:P157)</f>
        <v>1147.1803</v>
      </c>
      <c r="R157" s="41">
        <f t="shared" ref="R157:R192" si="225">E157*0</f>
        <v>0</v>
      </c>
      <c r="S157" s="41">
        <f t="shared" ref="S157:S192" si="226">ROUND(F157*0.08,2)</f>
        <v>259.63</v>
      </c>
      <c r="T157" s="44">
        <f t="shared" ref="T157:T192" si="227">ROUND(G157*0.02,2)</f>
        <v>113.3</v>
      </c>
      <c r="U157" s="41">
        <f t="shared" ref="U157:U192" si="228">ROUND(H157*0.003,2)</f>
        <v>9.74</v>
      </c>
      <c r="V157" s="44">
        <f t="shared" ref="V157:V192" si="229">I157*5%</f>
        <v>89.5</v>
      </c>
      <c r="W157" s="44">
        <f t="shared" ref="W157:W192" si="230">J157*50%</f>
        <v>0</v>
      </c>
      <c r="X157" s="41">
        <f t="shared" ref="X157:X192" si="231">SUM(R157:W157)</f>
        <v>472.17</v>
      </c>
      <c r="Y157" s="41">
        <f t="shared" ref="Y157:Y192" si="232">Q157+X157</f>
        <v>1619.3503</v>
      </c>
      <c r="Z157" s="41"/>
      <c r="AA157" s="12" t="s">
        <v>54</v>
      </c>
      <c r="AB157" s="11">
        <f t="shared" ref="AB157:AH157" si="233">K157+R157</f>
        <v>62.5185</v>
      </c>
      <c r="AC157" s="11">
        <f t="shared" si="233"/>
        <v>778.894</v>
      </c>
      <c r="AD157" s="11">
        <f t="shared" si="233"/>
        <v>566.48</v>
      </c>
      <c r="AE157" s="11">
        <f t="shared" si="233"/>
        <v>32.4578</v>
      </c>
      <c r="AF157" s="11">
        <f t="shared" si="233"/>
        <v>179</v>
      </c>
      <c r="AG157" s="11">
        <f t="shared" si="233"/>
        <v>0</v>
      </c>
      <c r="AH157" s="11">
        <f t="shared" si="233"/>
        <v>1619.3503</v>
      </c>
      <c r="AI157" s="12" t="s">
        <v>1138</v>
      </c>
    </row>
    <row r="158" s="9" customFormat="1" ht="16" customHeight="1" spans="1:35">
      <c r="A158" s="40">
        <f t="shared" si="217"/>
        <v>155</v>
      </c>
      <c r="B158" s="41" t="s">
        <v>470</v>
      </c>
      <c r="C158" s="42" t="s">
        <v>483</v>
      </c>
      <c r="D158" s="41" t="s">
        <v>484</v>
      </c>
      <c r="E158" s="41">
        <v>3473.25</v>
      </c>
      <c r="F158" s="41">
        <f>VLOOKUP(C158,'[1]9月'!$B:$Q,16,0)</f>
        <v>3245.4</v>
      </c>
      <c r="G158" s="44">
        <v>5664.75</v>
      </c>
      <c r="H158" s="41">
        <v>3245.4</v>
      </c>
      <c r="I158" s="44">
        <v>1790</v>
      </c>
      <c r="J158" s="44"/>
      <c r="K158" s="52">
        <f t="shared" si="218"/>
        <v>62.5185</v>
      </c>
      <c r="L158" s="53">
        <f t="shared" si="219"/>
        <v>519.264</v>
      </c>
      <c r="M158" s="44">
        <f t="shared" si="220"/>
        <v>453.18</v>
      </c>
      <c r="N158" s="41">
        <f t="shared" si="221"/>
        <v>22.7178</v>
      </c>
      <c r="O158" s="44">
        <f t="shared" si="222"/>
        <v>89.5</v>
      </c>
      <c r="P158" s="44">
        <f t="shared" si="223"/>
        <v>0</v>
      </c>
      <c r="Q158" s="44">
        <f t="shared" si="224"/>
        <v>1147.1803</v>
      </c>
      <c r="R158" s="41">
        <f t="shared" si="225"/>
        <v>0</v>
      </c>
      <c r="S158" s="41">
        <f t="shared" si="226"/>
        <v>259.63</v>
      </c>
      <c r="T158" s="44">
        <f t="shared" si="227"/>
        <v>113.3</v>
      </c>
      <c r="U158" s="41">
        <f t="shared" si="228"/>
        <v>9.74</v>
      </c>
      <c r="V158" s="44">
        <f t="shared" si="229"/>
        <v>89.5</v>
      </c>
      <c r="W158" s="44">
        <f t="shared" si="230"/>
        <v>0</v>
      </c>
      <c r="X158" s="41">
        <f t="shared" si="231"/>
        <v>472.17</v>
      </c>
      <c r="Y158" s="41">
        <f t="shared" si="232"/>
        <v>1619.3503</v>
      </c>
      <c r="Z158" s="41"/>
      <c r="AA158" s="12" t="s">
        <v>54</v>
      </c>
      <c r="AB158" s="11">
        <f t="shared" ref="AB158:AH158" si="234">K158+R158</f>
        <v>62.5185</v>
      </c>
      <c r="AC158" s="11">
        <f t="shared" si="234"/>
        <v>778.894</v>
      </c>
      <c r="AD158" s="11">
        <f t="shared" si="234"/>
        <v>566.48</v>
      </c>
      <c r="AE158" s="11">
        <f t="shared" si="234"/>
        <v>32.4578</v>
      </c>
      <c r="AF158" s="11">
        <f t="shared" si="234"/>
        <v>179</v>
      </c>
      <c r="AG158" s="11">
        <f t="shared" si="234"/>
        <v>0</v>
      </c>
      <c r="AH158" s="11">
        <f t="shared" si="234"/>
        <v>1619.3503</v>
      </c>
      <c r="AI158" s="12" t="s">
        <v>1138</v>
      </c>
    </row>
    <row r="159" s="9" customFormat="1" ht="16" customHeight="1" spans="1:35">
      <c r="A159" s="40">
        <f t="shared" si="217"/>
        <v>156</v>
      </c>
      <c r="B159" s="41" t="s">
        <v>470</v>
      </c>
      <c r="C159" s="42" t="s">
        <v>485</v>
      </c>
      <c r="D159" s="41" t="s">
        <v>486</v>
      </c>
      <c r="E159" s="41">
        <v>3473.25</v>
      </c>
      <c r="F159" s="41">
        <f>VLOOKUP(C159,'[1]9月'!$B:$Q,16,0)</f>
        <v>3245.4</v>
      </c>
      <c r="G159" s="44">
        <v>5664.75</v>
      </c>
      <c r="H159" s="41">
        <v>3245.4</v>
      </c>
      <c r="I159" s="44">
        <v>1790</v>
      </c>
      <c r="J159" s="44"/>
      <c r="K159" s="52">
        <f t="shared" si="218"/>
        <v>62.5185</v>
      </c>
      <c r="L159" s="53">
        <f t="shared" si="219"/>
        <v>519.264</v>
      </c>
      <c r="M159" s="44">
        <f t="shared" si="220"/>
        <v>453.18</v>
      </c>
      <c r="N159" s="41">
        <f t="shared" si="221"/>
        <v>22.7178</v>
      </c>
      <c r="O159" s="44">
        <f t="shared" si="222"/>
        <v>89.5</v>
      </c>
      <c r="P159" s="44">
        <f t="shared" si="223"/>
        <v>0</v>
      </c>
      <c r="Q159" s="44">
        <f t="shared" si="224"/>
        <v>1147.1803</v>
      </c>
      <c r="R159" s="41">
        <f t="shared" si="225"/>
        <v>0</v>
      </c>
      <c r="S159" s="41">
        <f t="shared" si="226"/>
        <v>259.63</v>
      </c>
      <c r="T159" s="44">
        <f t="shared" si="227"/>
        <v>113.3</v>
      </c>
      <c r="U159" s="41">
        <f t="shared" si="228"/>
        <v>9.74</v>
      </c>
      <c r="V159" s="44">
        <f t="shared" si="229"/>
        <v>89.5</v>
      </c>
      <c r="W159" s="44">
        <f t="shared" si="230"/>
        <v>0</v>
      </c>
      <c r="X159" s="41">
        <f t="shared" si="231"/>
        <v>472.17</v>
      </c>
      <c r="Y159" s="41">
        <f t="shared" si="232"/>
        <v>1619.3503</v>
      </c>
      <c r="Z159" s="41"/>
      <c r="AA159" s="12" t="s">
        <v>54</v>
      </c>
      <c r="AB159" s="11">
        <f t="shared" ref="AB159:AH159" si="235">K159+R159</f>
        <v>62.5185</v>
      </c>
      <c r="AC159" s="11">
        <f t="shared" si="235"/>
        <v>778.894</v>
      </c>
      <c r="AD159" s="11">
        <f t="shared" si="235"/>
        <v>566.48</v>
      </c>
      <c r="AE159" s="11">
        <f t="shared" si="235"/>
        <v>32.4578</v>
      </c>
      <c r="AF159" s="11">
        <f t="shared" si="235"/>
        <v>179</v>
      </c>
      <c r="AG159" s="11">
        <f t="shared" si="235"/>
        <v>0</v>
      </c>
      <c r="AH159" s="11">
        <f t="shared" si="235"/>
        <v>1619.3503</v>
      </c>
      <c r="AI159" s="12" t="s">
        <v>1138</v>
      </c>
    </row>
    <row r="160" s="9" customFormat="1" ht="16" customHeight="1" spans="1:35">
      <c r="A160" s="40">
        <f t="shared" si="217"/>
        <v>157</v>
      </c>
      <c r="B160" s="41" t="s">
        <v>470</v>
      </c>
      <c r="C160" s="42" t="s">
        <v>487</v>
      </c>
      <c r="D160" s="41" t="s">
        <v>488</v>
      </c>
      <c r="E160" s="41">
        <v>3473.25</v>
      </c>
      <c r="F160" s="41">
        <f>VLOOKUP(C160,'[1]9月'!$B:$Q,16,0)</f>
        <v>3245.4</v>
      </c>
      <c r="G160" s="44">
        <v>5664.75</v>
      </c>
      <c r="H160" s="41">
        <v>3245.4</v>
      </c>
      <c r="I160" s="44">
        <v>1790</v>
      </c>
      <c r="J160" s="44"/>
      <c r="K160" s="52">
        <f t="shared" si="218"/>
        <v>62.5185</v>
      </c>
      <c r="L160" s="53">
        <f t="shared" si="219"/>
        <v>519.264</v>
      </c>
      <c r="M160" s="44">
        <f t="shared" si="220"/>
        <v>453.18</v>
      </c>
      <c r="N160" s="41">
        <f t="shared" si="221"/>
        <v>22.7178</v>
      </c>
      <c r="O160" s="44">
        <f t="shared" si="222"/>
        <v>89.5</v>
      </c>
      <c r="P160" s="44">
        <f t="shared" si="223"/>
        <v>0</v>
      </c>
      <c r="Q160" s="44">
        <f t="shared" si="224"/>
        <v>1147.1803</v>
      </c>
      <c r="R160" s="41">
        <f t="shared" si="225"/>
        <v>0</v>
      </c>
      <c r="S160" s="41">
        <f t="shared" si="226"/>
        <v>259.63</v>
      </c>
      <c r="T160" s="44">
        <f t="shared" si="227"/>
        <v>113.3</v>
      </c>
      <c r="U160" s="41">
        <f t="shared" si="228"/>
        <v>9.74</v>
      </c>
      <c r="V160" s="44">
        <f t="shared" si="229"/>
        <v>89.5</v>
      </c>
      <c r="W160" s="44">
        <f t="shared" si="230"/>
        <v>0</v>
      </c>
      <c r="X160" s="41">
        <f t="shared" si="231"/>
        <v>472.17</v>
      </c>
      <c r="Y160" s="41">
        <f t="shared" si="232"/>
        <v>1619.3503</v>
      </c>
      <c r="Z160" s="41"/>
      <c r="AA160" s="12" t="s">
        <v>54</v>
      </c>
      <c r="AB160" s="11">
        <f t="shared" ref="AB160:AH160" si="236">K160+R160</f>
        <v>62.5185</v>
      </c>
      <c r="AC160" s="11">
        <f t="shared" si="236"/>
        <v>778.894</v>
      </c>
      <c r="AD160" s="11">
        <f t="shared" si="236"/>
        <v>566.48</v>
      </c>
      <c r="AE160" s="11">
        <f t="shared" si="236"/>
        <v>32.4578</v>
      </c>
      <c r="AF160" s="11">
        <f t="shared" si="236"/>
        <v>179</v>
      </c>
      <c r="AG160" s="11">
        <f t="shared" si="236"/>
        <v>0</v>
      </c>
      <c r="AH160" s="11">
        <f t="shared" si="236"/>
        <v>1619.3503</v>
      </c>
      <c r="AI160" s="12" t="s">
        <v>1138</v>
      </c>
    </row>
    <row r="161" s="9" customFormat="1" ht="16" customHeight="1" spans="1:35">
      <c r="A161" s="40">
        <f t="shared" si="217"/>
        <v>158</v>
      </c>
      <c r="B161" s="41" t="s">
        <v>1089</v>
      </c>
      <c r="C161" s="42" t="s">
        <v>489</v>
      </c>
      <c r="D161" s="41" t="s">
        <v>490</v>
      </c>
      <c r="E161" s="41">
        <v>3473.25</v>
      </c>
      <c r="F161" s="41">
        <f>VLOOKUP(C161,'[1]9月'!$B:$Q,16,0)</f>
        <v>3245.4</v>
      </c>
      <c r="G161" s="44">
        <v>5664.75</v>
      </c>
      <c r="H161" s="41">
        <v>3245.4</v>
      </c>
      <c r="I161" s="44">
        <v>1790</v>
      </c>
      <c r="J161" s="44"/>
      <c r="K161" s="52">
        <f t="shared" si="218"/>
        <v>62.5185</v>
      </c>
      <c r="L161" s="53">
        <f t="shared" si="219"/>
        <v>519.264</v>
      </c>
      <c r="M161" s="44">
        <f t="shared" si="220"/>
        <v>453.18</v>
      </c>
      <c r="N161" s="41">
        <f t="shared" si="221"/>
        <v>22.7178</v>
      </c>
      <c r="O161" s="44">
        <f t="shared" si="222"/>
        <v>89.5</v>
      </c>
      <c r="P161" s="44">
        <f t="shared" si="223"/>
        <v>0</v>
      </c>
      <c r="Q161" s="44">
        <f t="shared" si="224"/>
        <v>1147.1803</v>
      </c>
      <c r="R161" s="41">
        <f t="shared" si="225"/>
        <v>0</v>
      </c>
      <c r="S161" s="41">
        <f t="shared" si="226"/>
        <v>259.63</v>
      </c>
      <c r="T161" s="44">
        <f t="shared" si="227"/>
        <v>113.3</v>
      </c>
      <c r="U161" s="41">
        <f t="shared" si="228"/>
        <v>9.74</v>
      </c>
      <c r="V161" s="44">
        <f t="shared" si="229"/>
        <v>89.5</v>
      </c>
      <c r="W161" s="44">
        <f t="shared" si="230"/>
        <v>0</v>
      </c>
      <c r="X161" s="41">
        <f t="shared" si="231"/>
        <v>472.17</v>
      </c>
      <c r="Y161" s="41">
        <f t="shared" si="232"/>
        <v>1619.3503</v>
      </c>
      <c r="Z161" s="41"/>
      <c r="AA161" s="12" t="s">
        <v>56</v>
      </c>
      <c r="AB161" s="11">
        <f t="shared" ref="AB161:AH161" si="237">K161+R161</f>
        <v>62.5185</v>
      </c>
      <c r="AC161" s="11">
        <f t="shared" si="237"/>
        <v>778.894</v>
      </c>
      <c r="AD161" s="11">
        <f t="shared" si="237"/>
        <v>566.48</v>
      </c>
      <c r="AE161" s="11">
        <f t="shared" si="237"/>
        <v>32.4578</v>
      </c>
      <c r="AF161" s="11">
        <f t="shared" si="237"/>
        <v>179</v>
      </c>
      <c r="AG161" s="11">
        <f t="shared" si="237"/>
        <v>0</v>
      </c>
      <c r="AH161" s="11">
        <f t="shared" si="237"/>
        <v>1619.3503</v>
      </c>
      <c r="AI161" s="12" t="s">
        <v>1138</v>
      </c>
    </row>
    <row r="162" s="9" customFormat="1" ht="16" customHeight="1" spans="1:35">
      <c r="A162" s="40">
        <f t="shared" si="217"/>
        <v>159</v>
      </c>
      <c r="B162" s="41" t="s">
        <v>1089</v>
      </c>
      <c r="C162" s="42" t="s">
        <v>491</v>
      </c>
      <c r="D162" s="41" t="s">
        <v>492</v>
      </c>
      <c r="E162" s="41">
        <v>3473.25</v>
      </c>
      <c r="F162" s="41">
        <f>VLOOKUP(C162,'[1]9月'!$B:$Q,16,0)</f>
        <v>3245.4</v>
      </c>
      <c r="G162" s="44">
        <v>5664.75</v>
      </c>
      <c r="H162" s="41">
        <v>3245.4</v>
      </c>
      <c r="I162" s="44">
        <v>1790</v>
      </c>
      <c r="J162" s="44"/>
      <c r="K162" s="52">
        <f t="shared" si="218"/>
        <v>62.5185</v>
      </c>
      <c r="L162" s="53">
        <f t="shared" si="219"/>
        <v>519.264</v>
      </c>
      <c r="M162" s="44">
        <f t="shared" si="220"/>
        <v>453.18</v>
      </c>
      <c r="N162" s="41">
        <f t="shared" si="221"/>
        <v>22.7178</v>
      </c>
      <c r="O162" s="44">
        <f t="shared" si="222"/>
        <v>89.5</v>
      </c>
      <c r="P162" s="44">
        <f t="shared" si="223"/>
        <v>0</v>
      </c>
      <c r="Q162" s="44">
        <f t="shared" si="224"/>
        <v>1147.1803</v>
      </c>
      <c r="R162" s="41">
        <f t="shared" si="225"/>
        <v>0</v>
      </c>
      <c r="S162" s="41">
        <f t="shared" si="226"/>
        <v>259.63</v>
      </c>
      <c r="T162" s="44">
        <f t="shared" si="227"/>
        <v>113.3</v>
      </c>
      <c r="U162" s="41">
        <f t="shared" si="228"/>
        <v>9.74</v>
      </c>
      <c r="V162" s="44">
        <f t="shared" si="229"/>
        <v>89.5</v>
      </c>
      <c r="W162" s="44">
        <f t="shared" si="230"/>
        <v>0</v>
      </c>
      <c r="X162" s="41">
        <f t="shared" si="231"/>
        <v>472.17</v>
      </c>
      <c r="Y162" s="41">
        <f t="shared" si="232"/>
        <v>1619.3503</v>
      </c>
      <c r="Z162" s="41"/>
      <c r="AA162" s="12" t="s">
        <v>56</v>
      </c>
      <c r="AB162" s="11">
        <f t="shared" ref="AB162:AH162" si="238">K162+R162</f>
        <v>62.5185</v>
      </c>
      <c r="AC162" s="11">
        <f t="shared" si="238"/>
        <v>778.894</v>
      </c>
      <c r="AD162" s="11">
        <f t="shared" si="238"/>
        <v>566.48</v>
      </c>
      <c r="AE162" s="11">
        <f t="shared" si="238"/>
        <v>32.4578</v>
      </c>
      <c r="AF162" s="11">
        <f t="shared" si="238"/>
        <v>179</v>
      </c>
      <c r="AG162" s="11">
        <f t="shared" si="238"/>
        <v>0</v>
      </c>
      <c r="AH162" s="11">
        <f t="shared" si="238"/>
        <v>1619.3503</v>
      </c>
      <c r="AI162" s="12" t="s">
        <v>1138</v>
      </c>
    </row>
    <row r="163" s="9" customFormat="1" ht="16" customHeight="1" spans="1:35">
      <c r="A163" s="40">
        <f t="shared" si="217"/>
        <v>160</v>
      </c>
      <c r="B163" s="41" t="s">
        <v>1089</v>
      </c>
      <c r="C163" s="42" t="s">
        <v>493</v>
      </c>
      <c r="D163" s="41" t="s">
        <v>494</v>
      </c>
      <c r="E163" s="41">
        <v>3473.25</v>
      </c>
      <c r="F163" s="41">
        <f>VLOOKUP(C163,'[1]9月'!$B:$Q,16,0)</f>
        <v>3245.4</v>
      </c>
      <c r="G163" s="44">
        <v>5664.75</v>
      </c>
      <c r="H163" s="41">
        <v>3245.4</v>
      </c>
      <c r="I163" s="44">
        <v>1790</v>
      </c>
      <c r="J163" s="44"/>
      <c r="K163" s="52">
        <f t="shared" si="218"/>
        <v>62.5185</v>
      </c>
      <c r="L163" s="53">
        <f t="shared" si="219"/>
        <v>519.264</v>
      </c>
      <c r="M163" s="44">
        <f t="shared" si="220"/>
        <v>453.18</v>
      </c>
      <c r="N163" s="41">
        <f t="shared" si="221"/>
        <v>22.7178</v>
      </c>
      <c r="O163" s="44">
        <f t="shared" si="222"/>
        <v>89.5</v>
      </c>
      <c r="P163" s="44">
        <f t="shared" si="223"/>
        <v>0</v>
      </c>
      <c r="Q163" s="44">
        <f t="shared" si="224"/>
        <v>1147.1803</v>
      </c>
      <c r="R163" s="41">
        <f t="shared" si="225"/>
        <v>0</v>
      </c>
      <c r="S163" s="41">
        <f t="shared" si="226"/>
        <v>259.63</v>
      </c>
      <c r="T163" s="44">
        <f t="shared" si="227"/>
        <v>113.3</v>
      </c>
      <c r="U163" s="41">
        <f t="shared" si="228"/>
        <v>9.74</v>
      </c>
      <c r="V163" s="44">
        <f t="shared" si="229"/>
        <v>89.5</v>
      </c>
      <c r="W163" s="44">
        <f t="shared" si="230"/>
        <v>0</v>
      </c>
      <c r="X163" s="41">
        <f t="shared" si="231"/>
        <v>472.17</v>
      </c>
      <c r="Y163" s="41">
        <f t="shared" si="232"/>
        <v>1619.3503</v>
      </c>
      <c r="Z163" s="41"/>
      <c r="AA163" s="12" t="s">
        <v>56</v>
      </c>
      <c r="AB163" s="11">
        <f t="shared" ref="AB163:AH163" si="239">K163+R163</f>
        <v>62.5185</v>
      </c>
      <c r="AC163" s="11">
        <f t="shared" si="239"/>
        <v>778.894</v>
      </c>
      <c r="AD163" s="11">
        <f t="shared" si="239"/>
        <v>566.48</v>
      </c>
      <c r="AE163" s="11">
        <f t="shared" si="239"/>
        <v>32.4578</v>
      </c>
      <c r="AF163" s="11">
        <f t="shared" si="239"/>
        <v>179</v>
      </c>
      <c r="AG163" s="11">
        <f t="shared" si="239"/>
        <v>0</v>
      </c>
      <c r="AH163" s="11">
        <f t="shared" si="239"/>
        <v>1619.3503</v>
      </c>
      <c r="AI163" s="12" t="s">
        <v>1138</v>
      </c>
    </row>
    <row r="164" s="9" customFormat="1" ht="16" customHeight="1" spans="1:35">
      <c r="A164" s="40">
        <f t="shared" si="217"/>
        <v>161</v>
      </c>
      <c r="B164" s="41" t="s">
        <v>1089</v>
      </c>
      <c r="C164" s="42" t="s">
        <v>495</v>
      </c>
      <c r="D164" s="41" t="s">
        <v>496</v>
      </c>
      <c r="E164" s="41">
        <v>3473.25</v>
      </c>
      <c r="F164" s="41">
        <f>VLOOKUP(C164,'[1]9月'!$B:$Q,16,0)</f>
        <v>3245.4</v>
      </c>
      <c r="G164" s="44">
        <v>5664.75</v>
      </c>
      <c r="H164" s="41">
        <v>3245.4</v>
      </c>
      <c r="I164" s="44">
        <v>1790</v>
      </c>
      <c r="J164" s="44"/>
      <c r="K164" s="52">
        <f t="shared" si="218"/>
        <v>62.5185</v>
      </c>
      <c r="L164" s="53">
        <f t="shared" si="219"/>
        <v>519.264</v>
      </c>
      <c r="M164" s="44">
        <f t="shared" si="220"/>
        <v>453.18</v>
      </c>
      <c r="N164" s="41">
        <f t="shared" si="221"/>
        <v>22.7178</v>
      </c>
      <c r="O164" s="44">
        <f t="shared" si="222"/>
        <v>89.5</v>
      </c>
      <c r="P164" s="44">
        <f t="shared" si="223"/>
        <v>0</v>
      </c>
      <c r="Q164" s="44">
        <f t="shared" si="224"/>
        <v>1147.1803</v>
      </c>
      <c r="R164" s="41">
        <f t="shared" si="225"/>
        <v>0</v>
      </c>
      <c r="S164" s="41">
        <f t="shared" si="226"/>
        <v>259.63</v>
      </c>
      <c r="T164" s="44">
        <f t="shared" si="227"/>
        <v>113.3</v>
      </c>
      <c r="U164" s="41">
        <f t="shared" si="228"/>
        <v>9.74</v>
      </c>
      <c r="V164" s="44">
        <f t="shared" si="229"/>
        <v>89.5</v>
      </c>
      <c r="W164" s="44">
        <f t="shared" si="230"/>
        <v>0</v>
      </c>
      <c r="X164" s="41">
        <f t="shared" si="231"/>
        <v>472.17</v>
      </c>
      <c r="Y164" s="41">
        <f t="shared" si="232"/>
        <v>1619.3503</v>
      </c>
      <c r="Z164" s="41"/>
      <c r="AA164" s="12" t="s">
        <v>56</v>
      </c>
      <c r="AB164" s="11">
        <f t="shared" ref="AB164:AH164" si="240">K164+R164</f>
        <v>62.5185</v>
      </c>
      <c r="AC164" s="11">
        <f t="shared" si="240"/>
        <v>778.894</v>
      </c>
      <c r="AD164" s="11">
        <f t="shared" si="240"/>
        <v>566.48</v>
      </c>
      <c r="AE164" s="11">
        <f t="shared" si="240"/>
        <v>32.4578</v>
      </c>
      <c r="AF164" s="11">
        <f t="shared" si="240"/>
        <v>179</v>
      </c>
      <c r="AG164" s="11">
        <f t="shared" si="240"/>
        <v>0</v>
      </c>
      <c r="AH164" s="11">
        <f t="shared" si="240"/>
        <v>1619.3503</v>
      </c>
      <c r="AI164" s="12" t="s">
        <v>1138</v>
      </c>
    </row>
    <row r="165" s="9" customFormat="1" ht="16" customHeight="1" spans="1:35">
      <c r="A165" s="40">
        <f t="shared" si="217"/>
        <v>162</v>
      </c>
      <c r="B165" s="41" t="s">
        <v>1089</v>
      </c>
      <c r="C165" s="46" t="s">
        <v>499</v>
      </c>
      <c r="D165" s="47" t="s">
        <v>500</v>
      </c>
      <c r="E165" s="41">
        <v>3473.25</v>
      </c>
      <c r="F165" s="41">
        <f>VLOOKUP(C165,'[1]9月'!$B:$Q,16,0)</f>
        <v>3245.4</v>
      </c>
      <c r="G165" s="44">
        <v>5664.75</v>
      </c>
      <c r="H165" s="41">
        <v>3245.4</v>
      </c>
      <c r="I165" s="44">
        <v>1790</v>
      </c>
      <c r="J165" s="44"/>
      <c r="K165" s="52">
        <f t="shared" si="218"/>
        <v>62.5185</v>
      </c>
      <c r="L165" s="53">
        <f t="shared" si="219"/>
        <v>519.264</v>
      </c>
      <c r="M165" s="44">
        <f t="shared" si="220"/>
        <v>453.18</v>
      </c>
      <c r="N165" s="41">
        <f t="shared" si="221"/>
        <v>22.7178</v>
      </c>
      <c r="O165" s="44">
        <f t="shared" si="222"/>
        <v>89.5</v>
      </c>
      <c r="P165" s="44">
        <f t="shared" si="223"/>
        <v>0</v>
      </c>
      <c r="Q165" s="44">
        <f t="shared" si="224"/>
        <v>1147.1803</v>
      </c>
      <c r="R165" s="41">
        <f t="shared" si="225"/>
        <v>0</v>
      </c>
      <c r="S165" s="41">
        <f t="shared" si="226"/>
        <v>259.63</v>
      </c>
      <c r="T165" s="44">
        <f t="shared" si="227"/>
        <v>113.3</v>
      </c>
      <c r="U165" s="41">
        <f t="shared" si="228"/>
        <v>9.74</v>
      </c>
      <c r="V165" s="44">
        <f t="shared" si="229"/>
        <v>89.5</v>
      </c>
      <c r="W165" s="44">
        <f t="shared" si="230"/>
        <v>0</v>
      </c>
      <c r="X165" s="41">
        <f t="shared" si="231"/>
        <v>472.17</v>
      </c>
      <c r="Y165" s="41">
        <f t="shared" si="232"/>
        <v>1619.3503</v>
      </c>
      <c r="Z165" s="54"/>
      <c r="AA165" s="12" t="s">
        <v>56</v>
      </c>
      <c r="AB165" s="11">
        <f t="shared" ref="AB165:AH165" si="241">K165+R165</f>
        <v>62.5185</v>
      </c>
      <c r="AC165" s="11">
        <f t="shared" si="241"/>
        <v>778.894</v>
      </c>
      <c r="AD165" s="11">
        <f t="shared" si="241"/>
        <v>566.48</v>
      </c>
      <c r="AE165" s="11">
        <f t="shared" si="241"/>
        <v>32.4578</v>
      </c>
      <c r="AF165" s="11">
        <f t="shared" si="241"/>
        <v>179</v>
      </c>
      <c r="AG165" s="11">
        <f t="shared" si="241"/>
        <v>0</v>
      </c>
      <c r="AH165" s="11">
        <f t="shared" si="241"/>
        <v>1619.3503</v>
      </c>
      <c r="AI165" s="12" t="s">
        <v>1138</v>
      </c>
    </row>
    <row r="166" s="9" customFormat="1" ht="16" customHeight="1" spans="1:35">
      <c r="A166" s="40">
        <f t="shared" si="217"/>
        <v>163</v>
      </c>
      <c r="B166" s="41" t="s">
        <v>1337</v>
      </c>
      <c r="C166" s="42" t="s">
        <v>504</v>
      </c>
      <c r="D166" s="41" t="s">
        <v>505</v>
      </c>
      <c r="E166" s="41">
        <v>3473.25</v>
      </c>
      <c r="F166" s="41">
        <f>VLOOKUP(C166,'[1]9月'!$B:$Q,16,0)</f>
        <v>3245.4</v>
      </c>
      <c r="G166" s="44">
        <v>5664.75</v>
      </c>
      <c r="H166" s="41">
        <v>3245.4</v>
      </c>
      <c r="I166" s="44">
        <v>1790</v>
      </c>
      <c r="J166" s="44"/>
      <c r="K166" s="52">
        <f t="shared" si="218"/>
        <v>62.5185</v>
      </c>
      <c r="L166" s="53">
        <f t="shared" si="219"/>
        <v>519.264</v>
      </c>
      <c r="M166" s="44">
        <f t="shared" si="220"/>
        <v>453.18</v>
      </c>
      <c r="N166" s="41">
        <f t="shared" si="221"/>
        <v>22.7178</v>
      </c>
      <c r="O166" s="44">
        <f t="shared" si="222"/>
        <v>89.5</v>
      </c>
      <c r="P166" s="44">
        <f t="shared" si="223"/>
        <v>0</v>
      </c>
      <c r="Q166" s="44">
        <f t="shared" si="224"/>
        <v>1147.1803</v>
      </c>
      <c r="R166" s="41">
        <f t="shared" si="225"/>
        <v>0</v>
      </c>
      <c r="S166" s="41">
        <f t="shared" si="226"/>
        <v>259.63</v>
      </c>
      <c r="T166" s="44">
        <f t="shared" si="227"/>
        <v>113.3</v>
      </c>
      <c r="U166" s="41">
        <f t="shared" si="228"/>
        <v>9.74</v>
      </c>
      <c r="V166" s="44">
        <f t="shared" si="229"/>
        <v>89.5</v>
      </c>
      <c r="W166" s="44">
        <f t="shared" si="230"/>
        <v>0</v>
      </c>
      <c r="X166" s="41">
        <f t="shared" si="231"/>
        <v>472.17</v>
      </c>
      <c r="Y166" s="41">
        <f t="shared" si="232"/>
        <v>1619.3503</v>
      </c>
      <c r="Z166" s="41"/>
      <c r="AA166" s="12" t="s">
        <v>57</v>
      </c>
      <c r="AB166" s="11">
        <f t="shared" ref="AB166:AH166" si="242">K166+R166</f>
        <v>62.5185</v>
      </c>
      <c r="AC166" s="11">
        <f t="shared" si="242"/>
        <v>778.894</v>
      </c>
      <c r="AD166" s="11">
        <f t="shared" si="242"/>
        <v>566.48</v>
      </c>
      <c r="AE166" s="11">
        <f t="shared" si="242"/>
        <v>32.4578</v>
      </c>
      <c r="AF166" s="11">
        <f t="shared" si="242"/>
        <v>179</v>
      </c>
      <c r="AG166" s="11">
        <f t="shared" si="242"/>
        <v>0</v>
      </c>
      <c r="AH166" s="11">
        <f t="shared" si="242"/>
        <v>1619.3503</v>
      </c>
      <c r="AI166" s="12" t="s">
        <v>1138</v>
      </c>
    </row>
    <row r="167" s="9" customFormat="1" ht="16" customHeight="1" spans="1:35">
      <c r="A167" s="40">
        <f t="shared" si="217"/>
        <v>164</v>
      </c>
      <c r="B167" s="41" t="s">
        <v>1337</v>
      </c>
      <c r="C167" s="42" t="s">
        <v>506</v>
      </c>
      <c r="D167" s="41" t="s">
        <v>507</v>
      </c>
      <c r="E167" s="41">
        <v>3473.25</v>
      </c>
      <c r="F167" s="41">
        <f>VLOOKUP(C167,'[1]9月'!$B:$Q,16,0)</f>
        <v>3245.4</v>
      </c>
      <c r="G167" s="44">
        <v>5664.75</v>
      </c>
      <c r="H167" s="41">
        <v>3245.4</v>
      </c>
      <c r="I167" s="44">
        <v>1790</v>
      </c>
      <c r="J167" s="44"/>
      <c r="K167" s="52">
        <f t="shared" si="218"/>
        <v>62.5185</v>
      </c>
      <c r="L167" s="53">
        <f t="shared" si="219"/>
        <v>519.264</v>
      </c>
      <c r="M167" s="44">
        <f t="shared" si="220"/>
        <v>453.18</v>
      </c>
      <c r="N167" s="41">
        <f t="shared" si="221"/>
        <v>22.7178</v>
      </c>
      <c r="O167" s="44">
        <f t="shared" si="222"/>
        <v>89.5</v>
      </c>
      <c r="P167" s="44">
        <f t="shared" si="223"/>
        <v>0</v>
      </c>
      <c r="Q167" s="44">
        <f t="shared" si="224"/>
        <v>1147.1803</v>
      </c>
      <c r="R167" s="41">
        <f t="shared" si="225"/>
        <v>0</v>
      </c>
      <c r="S167" s="41">
        <f t="shared" si="226"/>
        <v>259.63</v>
      </c>
      <c r="T167" s="44">
        <f t="shared" si="227"/>
        <v>113.3</v>
      </c>
      <c r="U167" s="41">
        <f t="shared" si="228"/>
        <v>9.74</v>
      </c>
      <c r="V167" s="44">
        <f t="shared" si="229"/>
        <v>89.5</v>
      </c>
      <c r="W167" s="44">
        <f t="shared" si="230"/>
        <v>0</v>
      </c>
      <c r="X167" s="41">
        <f t="shared" si="231"/>
        <v>472.17</v>
      </c>
      <c r="Y167" s="41">
        <f t="shared" si="232"/>
        <v>1619.3503</v>
      </c>
      <c r="Z167" s="41"/>
      <c r="AA167" s="12" t="s">
        <v>57</v>
      </c>
      <c r="AB167" s="11">
        <f t="shared" ref="AB167:AH167" si="243">K167+R167</f>
        <v>62.5185</v>
      </c>
      <c r="AC167" s="11">
        <f t="shared" si="243"/>
        <v>778.894</v>
      </c>
      <c r="AD167" s="11">
        <f t="shared" si="243"/>
        <v>566.48</v>
      </c>
      <c r="AE167" s="11">
        <f t="shared" si="243"/>
        <v>32.4578</v>
      </c>
      <c r="AF167" s="11">
        <f t="shared" si="243"/>
        <v>179</v>
      </c>
      <c r="AG167" s="11">
        <f t="shared" si="243"/>
        <v>0</v>
      </c>
      <c r="AH167" s="11">
        <f t="shared" si="243"/>
        <v>1619.3503</v>
      </c>
      <c r="AI167" s="12" t="s">
        <v>1138</v>
      </c>
    </row>
    <row r="168" s="9" customFormat="1" ht="16" customHeight="1" spans="1:35">
      <c r="A168" s="40">
        <f t="shared" si="217"/>
        <v>165</v>
      </c>
      <c r="B168" s="41" t="s">
        <v>1337</v>
      </c>
      <c r="C168" s="42" t="s">
        <v>508</v>
      </c>
      <c r="D168" s="41" t="s">
        <v>509</v>
      </c>
      <c r="E168" s="41">
        <v>3473.25</v>
      </c>
      <c r="F168" s="41">
        <f>VLOOKUP(C168,'[1]9月'!$B:$Q,16,0)</f>
        <v>3245.4</v>
      </c>
      <c r="G168" s="44">
        <v>5664.75</v>
      </c>
      <c r="H168" s="41">
        <v>3245.4</v>
      </c>
      <c r="I168" s="44">
        <v>1790</v>
      </c>
      <c r="J168" s="44"/>
      <c r="K168" s="52">
        <f t="shared" si="218"/>
        <v>62.5185</v>
      </c>
      <c r="L168" s="53">
        <f t="shared" si="219"/>
        <v>519.264</v>
      </c>
      <c r="M168" s="44">
        <f t="shared" si="220"/>
        <v>453.18</v>
      </c>
      <c r="N168" s="41">
        <f t="shared" si="221"/>
        <v>22.7178</v>
      </c>
      <c r="O168" s="44">
        <f t="shared" si="222"/>
        <v>89.5</v>
      </c>
      <c r="P168" s="44">
        <f t="shared" si="223"/>
        <v>0</v>
      </c>
      <c r="Q168" s="44">
        <f t="shared" si="224"/>
        <v>1147.1803</v>
      </c>
      <c r="R168" s="41">
        <f t="shared" si="225"/>
        <v>0</v>
      </c>
      <c r="S168" s="41">
        <f t="shared" si="226"/>
        <v>259.63</v>
      </c>
      <c r="T168" s="44">
        <f t="shared" si="227"/>
        <v>113.3</v>
      </c>
      <c r="U168" s="41">
        <f t="shared" si="228"/>
        <v>9.74</v>
      </c>
      <c r="V168" s="44">
        <f t="shared" si="229"/>
        <v>89.5</v>
      </c>
      <c r="W168" s="44">
        <f t="shared" si="230"/>
        <v>0</v>
      </c>
      <c r="X168" s="41">
        <f t="shared" si="231"/>
        <v>472.17</v>
      </c>
      <c r="Y168" s="41">
        <f t="shared" si="232"/>
        <v>1619.3503</v>
      </c>
      <c r="Z168" s="41"/>
      <c r="AA168" s="12" t="s">
        <v>57</v>
      </c>
      <c r="AB168" s="11">
        <f t="shared" ref="AB168:AH168" si="244">K168+R168</f>
        <v>62.5185</v>
      </c>
      <c r="AC168" s="11">
        <f t="shared" si="244"/>
        <v>778.894</v>
      </c>
      <c r="AD168" s="11">
        <f t="shared" si="244"/>
        <v>566.48</v>
      </c>
      <c r="AE168" s="11">
        <f t="shared" si="244"/>
        <v>32.4578</v>
      </c>
      <c r="AF168" s="11">
        <f t="shared" si="244"/>
        <v>179</v>
      </c>
      <c r="AG168" s="11">
        <f t="shared" si="244"/>
        <v>0</v>
      </c>
      <c r="AH168" s="11">
        <f t="shared" si="244"/>
        <v>1619.3503</v>
      </c>
      <c r="AI168" s="12" t="s">
        <v>1138</v>
      </c>
    </row>
    <row r="169" s="9" customFormat="1" ht="16" customHeight="1" spans="1:35">
      <c r="A169" s="40">
        <f t="shared" si="217"/>
        <v>166</v>
      </c>
      <c r="B169" s="41" t="s">
        <v>1337</v>
      </c>
      <c r="C169" s="42" t="s">
        <v>510</v>
      </c>
      <c r="D169" s="41" t="s">
        <v>511</v>
      </c>
      <c r="E169" s="41">
        <v>3473.25</v>
      </c>
      <c r="F169" s="41">
        <f>VLOOKUP(C169,'[1]9月'!$B:$Q,16,0)</f>
        <v>3245.4</v>
      </c>
      <c r="G169" s="44">
        <v>5664.75</v>
      </c>
      <c r="H169" s="41">
        <v>3245.4</v>
      </c>
      <c r="I169" s="44">
        <v>1790</v>
      </c>
      <c r="J169" s="44"/>
      <c r="K169" s="52">
        <f t="shared" si="218"/>
        <v>62.5185</v>
      </c>
      <c r="L169" s="53">
        <f t="shared" si="219"/>
        <v>519.264</v>
      </c>
      <c r="M169" s="44">
        <f t="shared" si="220"/>
        <v>453.18</v>
      </c>
      <c r="N169" s="41">
        <f t="shared" si="221"/>
        <v>22.7178</v>
      </c>
      <c r="O169" s="44">
        <f t="shared" si="222"/>
        <v>89.5</v>
      </c>
      <c r="P169" s="44">
        <f t="shared" si="223"/>
        <v>0</v>
      </c>
      <c r="Q169" s="44">
        <f t="shared" si="224"/>
        <v>1147.1803</v>
      </c>
      <c r="R169" s="41">
        <f t="shared" si="225"/>
        <v>0</v>
      </c>
      <c r="S169" s="41">
        <f t="shared" si="226"/>
        <v>259.63</v>
      </c>
      <c r="T169" s="44">
        <f t="shared" si="227"/>
        <v>113.3</v>
      </c>
      <c r="U169" s="41">
        <f t="shared" si="228"/>
        <v>9.74</v>
      </c>
      <c r="V169" s="44">
        <f t="shared" si="229"/>
        <v>89.5</v>
      </c>
      <c r="W169" s="44">
        <f t="shared" si="230"/>
        <v>0</v>
      </c>
      <c r="X169" s="41">
        <f t="shared" si="231"/>
        <v>472.17</v>
      </c>
      <c r="Y169" s="41">
        <f t="shared" si="232"/>
        <v>1619.3503</v>
      </c>
      <c r="Z169" s="41"/>
      <c r="AA169" s="12" t="s">
        <v>57</v>
      </c>
      <c r="AB169" s="11">
        <f t="shared" ref="AB169:AH169" si="245">K169+R169</f>
        <v>62.5185</v>
      </c>
      <c r="AC169" s="11">
        <f t="shared" si="245"/>
        <v>778.894</v>
      </c>
      <c r="AD169" s="11">
        <f t="shared" si="245"/>
        <v>566.48</v>
      </c>
      <c r="AE169" s="11">
        <f t="shared" si="245"/>
        <v>32.4578</v>
      </c>
      <c r="AF169" s="11">
        <f t="shared" si="245"/>
        <v>179</v>
      </c>
      <c r="AG169" s="11">
        <f t="shared" si="245"/>
        <v>0</v>
      </c>
      <c r="AH169" s="11">
        <f t="shared" si="245"/>
        <v>1619.3503</v>
      </c>
      <c r="AI169" s="12" t="s">
        <v>1138</v>
      </c>
    </row>
    <row r="170" s="9" customFormat="1" ht="16" customHeight="1" spans="1:35">
      <c r="A170" s="40">
        <f t="shared" si="217"/>
        <v>167</v>
      </c>
      <c r="B170" s="41" t="s">
        <v>1337</v>
      </c>
      <c r="C170" s="42" t="s">
        <v>512</v>
      </c>
      <c r="D170" s="41" t="s">
        <v>513</v>
      </c>
      <c r="E170" s="41">
        <v>3473.25</v>
      </c>
      <c r="F170" s="41">
        <f>VLOOKUP(C170,'[1]9月'!$B:$Q,16,0)</f>
        <v>3245.4</v>
      </c>
      <c r="G170" s="44">
        <v>5664.75</v>
      </c>
      <c r="H170" s="41">
        <v>3245.4</v>
      </c>
      <c r="I170" s="44">
        <v>1790</v>
      </c>
      <c r="J170" s="44"/>
      <c r="K170" s="52">
        <f t="shared" si="218"/>
        <v>62.5185</v>
      </c>
      <c r="L170" s="53">
        <f t="shared" si="219"/>
        <v>519.264</v>
      </c>
      <c r="M170" s="44">
        <f t="shared" si="220"/>
        <v>453.18</v>
      </c>
      <c r="N170" s="41">
        <f t="shared" si="221"/>
        <v>22.7178</v>
      </c>
      <c r="O170" s="44">
        <f t="shared" si="222"/>
        <v>89.5</v>
      </c>
      <c r="P170" s="44">
        <f t="shared" si="223"/>
        <v>0</v>
      </c>
      <c r="Q170" s="44">
        <f t="shared" si="224"/>
        <v>1147.1803</v>
      </c>
      <c r="R170" s="41">
        <f t="shared" si="225"/>
        <v>0</v>
      </c>
      <c r="S170" s="41">
        <f t="shared" si="226"/>
        <v>259.63</v>
      </c>
      <c r="T170" s="44">
        <f t="shared" si="227"/>
        <v>113.3</v>
      </c>
      <c r="U170" s="41">
        <f t="shared" si="228"/>
        <v>9.74</v>
      </c>
      <c r="V170" s="44">
        <f t="shared" si="229"/>
        <v>89.5</v>
      </c>
      <c r="W170" s="44">
        <f t="shared" si="230"/>
        <v>0</v>
      </c>
      <c r="X170" s="41">
        <f t="shared" si="231"/>
        <v>472.17</v>
      </c>
      <c r="Y170" s="41">
        <f t="shared" si="232"/>
        <v>1619.3503</v>
      </c>
      <c r="Z170" s="41"/>
      <c r="AA170" s="12" t="s">
        <v>57</v>
      </c>
      <c r="AB170" s="11">
        <f t="shared" ref="AB170:AH170" si="246">K170+R170</f>
        <v>62.5185</v>
      </c>
      <c r="AC170" s="11">
        <f t="shared" si="246"/>
        <v>778.894</v>
      </c>
      <c r="AD170" s="11">
        <f t="shared" si="246"/>
        <v>566.48</v>
      </c>
      <c r="AE170" s="11">
        <f t="shared" si="246"/>
        <v>32.4578</v>
      </c>
      <c r="AF170" s="11">
        <f t="shared" si="246"/>
        <v>179</v>
      </c>
      <c r="AG170" s="11">
        <f t="shared" si="246"/>
        <v>0</v>
      </c>
      <c r="AH170" s="11">
        <f t="shared" si="246"/>
        <v>1619.3503</v>
      </c>
      <c r="AI170" s="12" t="s">
        <v>1138</v>
      </c>
    </row>
    <row r="171" s="9" customFormat="1" ht="16" customHeight="1" spans="1:35">
      <c r="A171" s="40">
        <f t="shared" si="217"/>
        <v>168</v>
      </c>
      <c r="B171" s="41" t="s">
        <v>1337</v>
      </c>
      <c r="C171" s="42" t="s">
        <v>514</v>
      </c>
      <c r="D171" s="41" t="s">
        <v>515</v>
      </c>
      <c r="E171" s="41">
        <v>3473.25</v>
      </c>
      <c r="F171" s="41">
        <f>VLOOKUP(C171,'[1]9月'!$B:$Q,16,0)</f>
        <v>3245.4</v>
      </c>
      <c r="G171" s="44">
        <v>5664.75</v>
      </c>
      <c r="H171" s="41">
        <v>3245.4</v>
      </c>
      <c r="I171" s="44">
        <v>1790</v>
      </c>
      <c r="J171" s="44"/>
      <c r="K171" s="52">
        <f t="shared" si="218"/>
        <v>62.5185</v>
      </c>
      <c r="L171" s="53">
        <f t="shared" si="219"/>
        <v>519.264</v>
      </c>
      <c r="M171" s="44">
        <f t="shared" si="220"/>
        <v>453.18</v>
      </c>
      <c r="N171" s="41">
        <f t="shared" si="221"/>
        <v>22.7178</v>
      </c>
      <c r="O171" s="44">
        <f t="shared" si="222"/>
        <v>89.5</v>
      </c>
      <c r="P171" s="44">
        <f t="shared" si="223"/>
        <v>0</v>
      </c>
      <c r="Q171" s="44">
        <f t="shared" si="224"/>
        <v>1147.1803</v>
      </c>
      <c r="R171" s="41">
        <f t="shared" si="225"/>
        <v>0</v>
      </c>
      <c r="S171" s="41">
        <f t="shared" si="226"/>
        <v>259.63</v>
      </c>
      <c r="T171" s="44">
        <f t="shared" si="227"/>
        <v>113.3</v>
      </c>
      <c r="U171" s="41">
        <f t="shared" si="228"/>
        <v>9.74</v>
      </c>
      <c r="V171" s="44">
        <f t="shared" si="229"/>
        <v>89.5</v>
      </c>
      <c r="W171" s="44">
        <f t="shared" si="230"/>
        <v>0</v>
      </c>
      <c r="X171" s="41">
        <f t="shared" si="231"/>
        <v>472.17</v>
      </c>
      <c r="Y171" s="41">
        <f t="shared" si="232"/>
        <v>1619.3503</v>
      </c>
      <c r="Z171" s="41"/>
      <c r="AA171" s="12" t="s">
        <v>57</v>
      </c>
      <c r="AB171" s="11">
        <f t="shared" ref="AB171:AH171" si="247">K171+R171</f>
        <v>62.5185</v>
      </c>
      <c r="AC171" s="11">
        <f t="shared" si="247"/>
        <v>778.894</v>
      </c>
      <c r="AD171" s="11">
        <f t="shared" si="247"/>
        <v>566.48</v>
      </c>
      <c r="AE171" s="11">
        <f t="shared" si="247"/>
        <v>32.4578</v>
      </c>
      <c r="AF171" s="11">
        <f t="shared" si="247"/>
        <v>179</v>
      </c>
      <c r="AG171" s="11">
        <f t="shared" si="247"/>
        <v>0</v>
      </c>
      <c r="AH171" s="11">
        <f t="shared" si="247"/>
        <v>1619.3503</v>
      </c>
      <c r="AI171" s="12" t="s">
        <v>1138</v>
      </c>
    </row>
    <row r="172" s="9" customFormat="1" ht="16" customHeight="1" spans="1:35">
      <c r="A172" s="40">
        <f t="shared" si="217"/>
        <v>169</v>
      </c>
      <c r="B172" s="41" t="s">
        <v>1337</v>
      </c>
      <c r="C172" s="42" t="s">
        <v>516</v>
      </c>
      <c r="D172" s="41" t="s">
        <v>517</v>
      </c>
      <c r="E172" s="41">
        <v>3473.25</v>
      </c>
      <c r="F172" s="41">
        <f>VLOOKUP(C172,'[1]9月'!$B:$Q,16,0)</f>
        <v>3245.4</v>
      </c>
      <c r="G172" s="44">
        <v>5664.75</v>
      </c>
      <c r="H172" s="41">
        <v>3245.4</v>
      </c>
      <c r="I172" s="44">
        <v>1790</v>
      </c>
      <c r="J172" s="44"/>
      <c r="K172" s="52">
        <f t="shared" si="218"/>
        <v>62.5185</v>
      </c>
      <c r="L172" s="53">
        <f t="shared" si="219"/>
        <v>519.264</v>
      </c>
      <c r="M172" s="44">
        <f t="shared" si="220"/>
        <v>453.18</v>
      </c>
      <c r="N172" s="41">
        <f t="shared" si="221"/>
        <v>22.7178</v>
      </c>
      <c r="O172" s="44">
        <f t="shared" si="222"/>
        <v>89.5</v>
      </c>
      <c r="P172" s="44">
        <f t="shared" si="223"/>
        <v>0</v>
      </c>
      <c r="Q172" s="44">
        <f t="shared" si="224"/>
        <v>1147.1803</v>
      </c>
      <c r="R172" s="41">
        <f t="shared" si="225"/>
        <v>0</v>
      </c>
      <c r="S172" s="41">
        <f t="shared" si="226"/>
        <v>259.63</v>
      </c>
      <c r="T172" s="44">
        <f t="shared" si="227"/>
        <v>113.3</v>
      </c>
      <c r="U172" s="41">
        <f t="shared" si="228"/>
        <v>9.74</v>
      </c>
      <c r="V172" s="44">
        <f t="shared" si="229"/>
        <v>89.5</v>
      </c>
      <c r="W172" s="44">
        <f t="shared" si="230"/>
        <v>0</v>
      </c>
      <c r="X172" s="41">
        <f t="shared" si="231"/>
        <v>472.17</v>
      </c>
      <c r="Y172" s="41">
        <f t="shared" si="232"/>
        <v>1619.3503</v>
      </c>
      <c r="Z172" s="41"/>
      <c r="AA172" s="12" t="s">
        <v>57</v>
      </c>
      <c r="AB172" s="11">
        <f t="shared" ref="AB172:AH172" si="248">K172+R172</f>
        <v>62.5185</v>
      </c>
      <c r="AC172" s="11">
        <f t="shared" si="248"/>
        <v>778.894</v>
      </c>
      <c r="AD172" s="11">
        <f t="shared" si="248"/>
        <v>566.48</v>
      </c>
      <c r="AE172" s="11">
        <f t="shared" si="248"/>
        <v>32.4578</v>
      </c>
      <c r="AF172" s="11">
        <f t="shared" si="248"/>
        <v>179</v>
      </c>
      <c r="AG172" s="11">
        <f t="shared" si="248"/>
        <v>0</v>
      </c>
      <c r="AH172" s="11">
        <f t="shared" si="248"/>
        <v>1619.3503</v>
      </c>
      <c r="AI172" s="12" t="s">
        <v>1138</v>
      </c>
    </row>
    <row r="173" s="9" customFormat="1" ht="16" customHeight="1" spans="1:35">
      <c r="A173" s="40">
        <f t="shared" si="217"/>
        <v>170</v>
      </c>
      <c r="B173" s="41" t="s">
        <v>1337</v>
      </c>
      <c r="C173" s="42" t="s">
        <v>518</v>
      </c>
      <c r="D173" s="41" t="s">
        <v>519</v>
      </c>
      <c r="E173" s="41">
        <v>3473.25</v>
      </c>
      <c r="F173" s="41">
        <f>VLOOKUP(C173,'[1]9月'!$B:$Q,16,0)</f>
        <v>3245.4</v>
      </c>
      <c r="G173" s="44">
        <v>5664.75</v>
      </c>
      <c r="H173" s="41">
        <v>3245.4</v>
      </c>
      <c r="I173" s="44">
        <v>1790</v>
      </c>
      <c r="J173" s="44"/>
      <c r="K173" s="52">
        <f t="shared" si="218"/>
        <v>62.5185</v>
      </c>
      <c r="L173" s="53">
        <f t="shared" si="219"/>
        <v>519.264</v>
      </c>
      <c r="M173" s="44">
        <f t="shared" si="220"/>
        <v>453.18</v>
      </c>
      <c r="N173" s="41">
        <f t="shared" si="221"/>
        <v>22.7178</v>
      </c>
      <c r="O173" s="44">
        <f t="shared" si="222"/>
        <v>89.5</v>
      </c>
      <c r="P173" s="44">
        <f t="shared" si="223"/>
        <v>0</v>
      </c>
      <c r="Q173" s="44">
        <f t="shared" si="224"/>
        <v>1147.1803</v>
      </c>
      <c r="R173" s="41">
        <f t="shared" si="225"/>
        <v>0</v>
      </c>
      <c r="S173" s="41">
        <f t="shared" si="226"/>
        <v>259.63</v>
      </c>
      <c r="T173" s="44">
        <f t="shared" si="227"/>
        <v>113.3</v>
      </c>
      <c r="U173" s="41">
        <f t="shared" si="228"/>
        <v>9.74</v>
      </c>
      <c r="V173" s="44">
        <f t="shared" si="229"/>
        <v>89.5</v>
      </c>
      <c r="W173" s="44">
        <f t="shared" si="230"/>
        <v>0</v>
      </c>
      <c r="X173" s="41">
        <f t="shared" si="231"/>
        <v>472.17</v>
      </c>
      <c r="Y173" s="41">
        <f t="shared" si="232"/>
        <v>1619.3503</v>
      </c>
      <c r="Z173" s="41"/>
      <c r="AA173" s="12" t="s">
        <v>57</v>
      </c>
      <c r="AB173" s="11">
        <f t="shared" ref="AB173:AH173" si="249">K173+R173</f>
        <v>62.5185</v>
      </c>
      <c r="AC173" s="11">
        <f t="shared" si="249"/>
        <v>778.894</v>
      </c>
      <c r="AD173" s="11">
        <f t="shared" si="249"/>
        <v>566.48</v>
      </c>
      <c r="AE173" s="11">
        <f t="shared" si="249"/>
        <v>32.4578</v>
      </c>
      <c r="AF173" s="11">
        <f t="shared" si="249"/>
        <v>179</v>
      </c>
      <c r="AG173" s="11">
        <f t="shared" si="249"/>
        <v>0</v>
      </c>
      <c r="AH173" s="11">
        <f t="shared" si="249"/>
        <v>1619.3503</v>
      </c>
      <c r="AI173" s="12" t="s">
        <v>1138</v>
      </c>
    </row>
    <row r="174" s="9" customFormat="1" ht="16" customHeight="1" spans="1:35">
      <c r="A174" s="40">
        <f t="shared" si="217"/>
        <v>171</v>
      </c>
      <c r="B174" s="41" t="s">
        <v>1337</v>
      </c>
      <c r="C174" s="42" t="s">
        <v>520</v>
      </c>
      <c r="D174" s="41" t="s">
        <v>521</v>
      </c>
      <c r="E174" s="41">
        <v>3473.25</v>
      </c>
      <c r="F174" s="41">
        <f>VLOOKUP(C174,'[1]9月'!$B:$Q,16,0)</f>
        <v>3245.4</v>
      </c>
      <c r="G174" s="44">
        <v>5664.75</v>
      </c>
      <c r="H174" s="41">
        <v>3245.4</v>
      </c>
      <c r="I174" s="44">
        <v>1790</v>
      </c>
      <c r="J174" s="44"/>
      <c r="K174" s="52">
        <f t="shared" si="218"/>
        <v>62.5185</v>
      </c>
      <c r="L174" s="53">
        <f t="shared" si="219"/>
        <v>519.264</v>
      </c>
      <c r="M174" s="44">
        <f t="shared" si="220"/>
        <v>453.18</v>
      </c>
      <c r="N174" s="41">
        <f t="shared" si="221"/>
        <v>22.7178</v>
      </c>
      <c r="O174" s="44">
        <f t="shared" si="222"/>
        <v>89.5</v>
      </c>
      <c r="P174" s="44">
        <f t="shared" si="223"/>
        <v>0</v>
      </c>
      <c r="Q174" s="44">
        <f t="shared" si="224"/>
        <v>1147.1803</v>
      </c>
      <c r="R174" s="41">
        <f t="shared" si="225"/>
        <v>0</v>
      </c>
      <c r="S174" s="41">
        <f t="shared" si="226"/>
        <v>259.63</v>
      </c>
      <c r="T174" s="44">
        <f t="shared" si="227"/>
        <v>113.3</v>
      </c>
      <c r="U174" s="41">
        <f t="shared" si="228"/>
        <v>9.74</v>
      </c>
      <c r="V174" s="44">
        <f t="shared" si="229"/>
        <v>89.5</v>
      </c>
      <c r="W174" s="44">
        <f t="shared" si="230"/>
        <v>0</v>
      </c>
      <c r="X174" s="41">
        <f t="shared" si="231"/>
        <v>472.17</v>
      </c>
      <c r="Y174" s="41">
        <f t="shared" si="232"/>
        <v>1619.3503</v>
      </c>
      <c r="Z174" s="41"/>
      <c r="AA174" s="12" t="s">
        <v>57</v>
      </c>
      <c r="AB174" s="11">
        <f t="shared" ref="AB174:AH174" si="250">K174+R174</f>
        <v>62.5185</v>
      </c>
      <c r="AC174" s="11">
        <f t="shared" si="250"/>
        <v>778.894</v>
      </c>
      <c r="AD174" s="11">
        <f t="shared" si="250"/>
        <v>566.48</v>
      </c>
      <c r="AE174" s="11">
        <f t="shared" si="250"/>
        <v>32.4578</v>
      </c>
      <c r="AF174" s="11">
        <f t="shared" si="250"/>
        <v>179</v>
      </c>
      <c r="AG174" s="11">
        <f t="shared" si="250"/>
        <v>0</v>
      </c>
      <c r="AH174" s="11">
        <f t="shared" si="250"/>
        <v>1619.3503</v>
      </c>
      <c r="AI174" s="12" t="s">
        <v>1138</v>
      </c>
    </row>
    <row r="175" s="9" customFormat="1" ht="16" customHeight="1" spans="1:35">
      <c r="A175" s="40">
        <f t="shared" si="217"/>
        <v>172</v>
      </c>
      <c r="B175" s="41" t="s">
        <v>1337</v>
      </c>
      <c r="C175" s="42" t="s">
        <v>522</v>
      </c>
      <c r="D175" s="41" t="s">
        <v>523</v>
      </c>
      <c r="E175" s="41">
        <v>3473.25</v>
      </c>
      <c r="F175" s="41">
        <f>VLOOKUP(C175,'[1]9月'!$B:$Q,16,0)</f>
        <v>3245.4</v>
      </c>
      <c r="G175" s="44">
        <v>5664.75</v>
      </c>
      <c r="H175" s="41">
        <v>3245.4</v>
      </c>
      <c r="I175" s="44">
        <v>1790</v>
      </c>
      <c r="J175" s="44"/>
      <c r="K175" s="52">
        <f t="shared" si="218"/>
        <v>62.5185</v>
      </c>
      <c r="L175" s="53">
        <f t="shared" si="219"/>
        <v>519.264</v>
      </c>
      <c r="M175" s="44">
        <f t="shared" si="220"/>
        <v>453.18</v>
      </c>
      <c r="N175" s="41">
        <f t="shared" si="221"/>
        <v>22.7178</v>
      </c>
      <c r="O175" s="44">
        <f t="shared" si="222"/>
        <v>89.5</v>
      </c>
      <c r="P175" s="44">
        <f t="shared" si="223"/>
        <v>0</v>
      </c>
      <c r="Q175" s="44">
        <f t="shared" si="224"/>
        <v>1147.1803</v>
      </c>
      <c r="R175" s="41">
        <f t="shared" si="225"/>
        <v>0</v>
      </c>
      <c r="S175" s="41">
        <f t="shared" si="226"/>
        <v>259.63</v>
      </c>
      <c r="T175" s="44">
        <f t="shared" si="227"/>
        <v>113.3</v>
      </c>
      <c r="U175" s="41">
        <f t="shared" si="228"/>
        <v>9.74</v>
      </c>
      <c r="V175" s="44">
        <f t="shared" si="229"/>
        <v>89.5</v>
      </c>
      <c r="W175" s="44">
        <f t="shared" si="230"/>
        <v>0</v>
      </c>
      <c r="X175" s="41">
        <f t="shared" si="231"/>
        <v>472.17</v>
      </c>
      <c r="Y175" s="41">
        <f t="shared" si="232"/>
        <v>1619.3503</v>
      </c>
      <c r="Z175" s="41"/>
      <c r="AA175" s="12" t="s">
        <v>57</v>
      </c>
      <c r="AB175" s="11">
        <f t="shared" ref="AB175:AH175" si="251">K175+R175</f>
        <v>62.5185</v>
      </c>
      <c r="AC175" s="11">
        <f t="shared" si="251"/>
        <v>778.894</v>
      </c>
      <c r="AD175" s="11">
        <f t="shared" si="251"/>
        <v>566.48</v>
      </c>
      <c r="AE175" s="11">
        <f t="shared" si="251"/>
        <v>32.4578</v>
      </c>
      <c r="AF175" s="11">
        <f t="shared" si="251"/>
        <v>179</v>
      </c>
      <c r="AG175" s="11">
        <f t="shared" si="251"/>
        <v>0</v>
      </c>
      <c r="AH175" s="11">
        <f t="shared" si="251"/>
        <v>1619.3503</v>
      </c>
      <c r="AI175" s="12" t="s">
        <v>1138</v>
      </c>
    </row>
    <row r="176" s="9" customFormat="1" ht="16" customHeight="1" spans="1:35">
      <c r="A176" s="40">
        <f t="shared" si="217"/>
        <v>173</v>
      </c>
      <c r="B176" s="41" t="s">
        <v>1337</v>
      </c>
      <c r="C176" s="42" t="s">
        <v>524</v>
      </c>
      <c r="D176" s="41" t="s">
        <v>525</v>
      </c>
      <c r="E176" s="41">
        <v>3473.25</v>
      </c>
      <c r="F176" s="41">
        <f>VLOOKUP(C176,'[1]9月'!$B:$Q,16,0)</f>
        <v>3245.4</v>
      </c>
      <c r="G176" s="44">
        <v>5664.75</v>
      </c>
      <c r="H176" s="41">
        <v>3245.4</v>
      </c>
      <c r="I176" s="44">
        <v>1790</v>
      </c>
      <c r="J176" s="44"/>
      <c r="K176" s="52">
        <f t="shared" si="218"/>
        <v>62.5185</v>
      </c>
      <c r="L176" s="53">
        <f t="shared" si="219"/>
        <v>519.264</v>
      </c>
      <c r="M176" s="44">
        <f t="shared" si="220"/>
        <v>453.18</v>
      </c>
      <c r="N176" s="41">
        <f t="shared" si="221"/>
        <v>22.7178</v>
      </c>
      <c r="O176" s="44">
        <f t="shared" si="222"/>
        <v>89.5</v>
      </c>
      <c r="P176" s="44">
        <f t="shared" si="223"/>
        <v>0</v>
      </c>
      <c r="Q176" s="44">
        <f t="shared" si="224"/>
        <v>1147.1803</v>
      </c>
      <c r="R176" s="41">
        <f t="shared" si="225"/>
        <v>0</v>
      </c>
      <c r="S176" s="41">
        <f t="shared" si="226"/>
        <v>259.63</v>
      </c>
      <c r="T176" s="44">
        <f t="shared" si="227"/>
        <v>113.3</v>
      </c>
      <c r="U176" s="41">
        <f t="shared" si="228"/>
        <v>9.74</v>
      </c>
      <c r="V176" s="44">
        <f t="shared" si="229"/>
        <v>89.5</v>
      </c>
      <c r="W176" s="44">
        <f t="shared" si="230"/>
        <v>0</v>
      </c>
      <c r="X176" s="41">
        <f t="shared" si="231"/>
        <v>472.17</v>
      </c>
      <c r="Y176" s="41">
        <f t="shared" si="232"/>
        <v>1619.3503</v>
      </c>
      <c r="Z176" s="41"/>
      <c r="AA176" s="12" t="s">
        <v>57</v>
      </c>
      <c r="AB176" s="11">
        <f t="shared" ref="AB176:AH176" si="252">K176+R176</f>
        <v>62.5185</v>
      </c>
      <c r="AC176" s="11">
        <f t="shared" si="252"/>
        <v>778.894</v>
      </c>
      <c r="AD176" s="11">
        <f t="shared" si="252"/>
        <v>566.48</v>
      </c>
      <c r="AE176" s="11">
        <f t="shared" si="252"/>
        <v>32.4578</v>
      </c>
      <c r="AF176" s="11">
        <f t="shared" si="252"/>
        <v>179</v>
      </c>
      <c r="AG176" s="11">
        <f t="shared" si="252"/>
        <v>0</v>
      </c>
      <c r="AH176" s="11">
        <f t="shared" si="252"/>
        <v>1619.3503</v>
      </c>
      <c r="AI176" s="12" t="s">
        <v>1138</v>
      </c>
    </row>
    <row r="177" s="9" customFormat="1" ht="16" customHeight="1" spans="1:35">
      <c r="A177" s="40">
        <f t="shared" si="217"/>
        <v>174</v>
      </c>
      <c r="B177" s="41" t="s">
        <v>1337</v>
      </c>
      <c r="C177" s="42" t="s">
        <v>526</v>
      </c>
      <c r="D177" s="41" t="s">
        <v>527</v>
      </c>
      <c r="E177" s="41">
        <v>3473.25</v>
      </c>
      <c r="F177" s="41">
        <f>VLOOKUP(C177,'[1]9月'!$B:$Q,16,0)</f>
        <v>3245.4</v>
      </c>
      <c r="G177" s="44">
        <v>5664.75</v>
      </c>
      <c r="H177" s="41">
        <v>3245.4</v>
      </c>
      <c r="I177" s="44">
        <v>1790</v>
      </c>
      <c r="J177" s="44"/>
      <c r="K177" s="52">
        <f t="shared" si="218"/>
        <v>62.5185</v>
      </c>
      <c r="L177" s="53">
        <f t="shared" si="219"/>
        <v>519.264</v>
      </c>
      <c r="M177" s="44">
        <f t="shared" si="220"/>
        <v>453.18</v>
      </c>
      <c r="N177" s="41">
        <f t="shared" si="221"/>
        <v>22.7178</v>
      </c>
      <c r="O177" s="44">
        <f t="shared" si="222"/>
        <v>89.5</v>
      </c>
      <c r="P177" s="44">
        <f t="shared" si="223"/>
        <v>0</v>
      </c>
      <c r="Q177" s="44">
        <f t="shared" si="224"/>
        <v>1147.1803</v>
      </c>
      <c r="R177" s="41">
        <f t="shared" si="225"/>
        <v>0</v>
      </c>
      <c r="S177" s="41">
        <f t="shared" si="226"/>
        <v>259.63</v>
      </c>
      <c r="T177" s="44">
        <f t="shared" si="227"/>
        <v>113.3</v>
      </c>
      <c r="U177" s="41">
        <f t="shared" si="228"/>
        <v>9.74</v>
      </c>
      <c r="V177" s="44">
        <f t="shared" si="229"/>
        <v>89.5</v>
      </c>
      <c r="W177" s="44">
        <f t="shared" si="230"/>
        <v>0</v>
      </c>
      <c r="X177" s="41">
        <f t="shared" si="231"/>
        <v>472.17</v>
      </c>
      <c r="Y177" s="41">
        <f t="shared" si="232"/>
        <v>1619.3503</v>
      </c>
      <c r="Z177" s="41"/>
      <c r="AA177" s="12" t="s">
        <v>57</v>
      </c>
      <c r="AB177" s="11">
        <f t="shared" ref="AB177:AH177" si="253">K177+R177</f>
        <v>62.5185</v>
      </c>
      <c r="AC177" s="11">
        <f t="shared" si="253"/>
        <v>778.894</v>
      </c>
      <c r="AD177" s="11">
        <f t="shared" si="253"/>
        <v>566.48</v>
      </c>
      <c r="AE177" s="11">
        <f t="shared" si="253"/>
        <v>32.4578</v>
      </c>
      <c r="AF177" s="11">
        <f t="shared" si="253"/>
        <v>179</v>
      </c>
      <c r="AG177" s="11">
        <f t="shared" si="253"/>
        <v>0</v>
      </c>
      <c r="AH177" s="11">
        <f t="shared" si="253"/>
        <v>1619.3503</v>
      </c>
      <c r="AI177" s="12" t="s">
        <v>1138</v>
      </c>
    </row>
    <row r="178" s="9" customFormat="1" ht="16" customHeight="1" spans="1:35">
      <c r="A178" s="40">
        <f t="shared" si="217"/>
        <v>175</v>
      </c>
      <c r="B178" s="41" t="s">
        <v>1337</v>
      </c>
      <c r="C178" s="42" t="s">
        <v>528</v>
      </c>
      <c r="D178" s="41" t="s">
        <v>529</v>
      </c>
      <c r="E178" s="41">
        <v>3473.25</v>
      </c>
      <c r="F178" s="41">
        <f>VLOOKUP(C178,'[1]9月'!$B:$Q,16,0)</f>
        <v>3245.4</v>
      </c>
      <c r="G178" s="44">
        <v>5664.75</v>
      </c>
      <c r="H178" s="41">
        <v>3245.4</v>
      </c>
      <c r="I178" s="44">
        <v>1790</v>
      </c>
      <c r="J178" s="44"/>
      <c r="K178" s="52">
        <f t="shared" si="218"/>
        <v>62.5185</v>
      </c>
      <c r="L178" s="53">
        <f t="shared" si="219"/>
        <v>519.264</v>
      </c>
      <c r="M178" s="44">
        <f t="shared" si="220"/>
        <v>453.18</v>
      </c>
      <c r="N178" s="41">
        <f t="shared" si="221"/>
        <v>22.7178</v>
      </c>
      <c r="O178" s="44">
        <f t="shared" si="222"/>
        <v>89.5</v>
      </c>
      <c r="P178" s="44">
        <f t="shared" si="223"/>
        <v>0</v>
      </c>
      <c r="Q178" s="44">
        <f t="shared" si="224"/>
        <v>1147.1803</v>
      </c>
      <c r="R178" s="41">
        <f t="shared" si="225"/>
        <v>0</v>
      </c>
      <c r="S178" s="41">
        <f t="shared" si="226"/>
        <v>259.63</v>
      </c>
      <c r="T178" s="44">
        <f t="shared" si="227"/>
        <v>113.3</v>
      </c>
      <c r="U178" s="41">
        <f t="shared" si="228"/>
        <v>9.74</v>
      </c>
      <c r="V178" s="44">
        <f t="shared" si="229"/>
        <v>89.5</v>
      </c>
      <c r="W178" s="44">
        <f t="shared" si="230"/>
        <v>0</v>
      </c>
      <c r="X178" s="41">
        <f t="shared" si="231"/>
        <v>472.17</v>
      </c>
      <c r="Y178" s="41">
        <f t="shared" si="232"/>
        <v>1619.3503</v>
      </c>
      <c r="Z178" s="41"/>
      <c r="AA178" s="12" t="s">
        <v>57</v>
      </c>
      <c r="AB178" s="11">
        <f t="shared" ref="AB178:AH178" si="254">K178+R178</f>
        <v>62.5185</v>
      </c>
      <c r="AC178" s="11">
        <f t="shared" si="254"/>
        <v>778.894</v>
      </c>
      <c r="AD178" s="11">
        <f t="shared" si="254"/>
        <v>566.48</v>
      </c>
      <c r="AE178" s="11">
        <f t="shared" si="254"/>
        <v>32.4578</v>
      </c>
      <c r="AF178" s="11">
        <f t="shared" si="254"/>
        <v>179</v>
      </c>
      <c r="AG178" s="11">
        <f t="shared" si="254"/>
        <v>0</v>
      </c>
      <c r="AH178" s="11">
        <f t="shared" si="254"/>
        <v>1619.3503</v>
      </c>
      <c r="AI178" s="12" t="s">
        <v>1138</v>
      </c>
    </row>
    <row r="179" s="9" customFormat="1" ht="16" customHeight="1" spans="1:35">
      <c r="A179" s="40">
        <f t="shared" si="217"/>
        <v>176</v>
      </c>
      <c r="B179" s="41" t="s">
        <v>1337</v>
      </c>
      <c r="C179" s="42" t="s">
        <v>530</v>
      </c>
      <c r="D179" s="41" t="s">
        <v>531</v>
      </c>
      <c r="E179" s="41">
        <v>3473.25</v>
      </c>
      <c r="F179" s="41">
        <f>VLOOKUP(C179,'[1]9月'!$B:$Q,16,0)</f>
        <v>3245.4</v>
      </c>
      <c r="G179" s="44">
        <v>5664.75</v>
      </c>
      <c r="H179" s="41">
        <v>3245.4</v>
      </c>
      <c r="I179" s="44">
        <v>1790</v>
      </c>
      <c r="J179" s="44"/>
      <c r="K179" s="52">
        <f t="shared" si="218"/>
        <v>62.5185</v>
      </c>
      <c r="L179" s="53">
        <f t="shared" si="219"/>
        <v>519.264</v>
      </c>
      <c r="M179" s="44">
        <f t="shared" si="220"/>
        <v>453.18</v>
      </c>
      <c r="N179" s="41">
        <f t="shared" si="221"/>
        <v>22.7178</v>
      </c>
      <c r="O179" s="44">
        <f t="shared" si="222"/>
        <v>89.5</v>
      </c>
      <c r="P179" s="44">
        <f t="shared" si="223"/>
        <v>0</v>
      </c>
      <c r="Q179" s="44">
        <f t="shared" si="224"/>
        <v>1147.1803</v>
      </c>
      <c r="R179" s="41">
        <f t="shared" si="225"/>
        <v>0</v>
      </c>
      <c r="S179" s="41">
        <f t="shared" si="226"/>
        <v>259.63</v>
      </c>
      <c r="T179" s="44">
        <f t="shared" si="227"/>
        <v>113.3</v>
      </c>
      <c r="U179" s="41">
        <f t="shared" si="228"/>
        <v>9.74</v>
      </c>
      <c r="V179" s="44">
        <f t="shared" si="229"/>
        <v>89.5</v>
      </c>
      <c r="W179" s="44">
        <f t="shared" si="230"/>
        <v>0</v>
      </c>
      <c r="X179" s="41">
        <f t="shared" si="231"/>
        <v>472.17</v>
      </c>
      <c r="Y179" s="41">
        <f t="shared" si="232"/>
        <v>1619.3503</v>
      </c>
      <c r="Z179" s="41"/>
      <c r="AA179" s="12" t="s">
        <v>57</v>
      </c>
      <c r="AB179" s="11">
        <f t="shared" ref="AB179:AH179" si="255">K179+R179</f>
        <v>62.5185</v>
      </c>
      <c r="AC179" s="11">
        <f t="shared" si="255"/>
        <v>778.894</v>
      </c>
      <c r="AD179" s="11">
        <f t="shared" si="255"/>
        <v>566.48</v>
      </c>
      <c r="AE179" s="11">
        <f t="shared" si="255"/>
        <v>32.4578</v>
      </c>
      <c r="AF179" s="11">
        <f t="shared" si="255"/>
        <v>179</v>
      </c>
      <c r="AG179" s="11">
        <f t="shared" si="255"/>
        <v>0</v>
      </c>
      <c r="AH179" s="11">
        <f t="shared" si="255"/>
        <v>1619.3503</v>
      </c>
      <c r="AI179" s="12" t="s">
        <v>1138</v>
      </c>
    </row>
    <row r="180" s="9" customFormat="1" ht="16" customHeight="1" spans="1:35">
      <c r="A180" s="40">
        <f t="shared" si="217"/>
        <v>177</v>
      </c>
      <c r="B180" s="41" t="s">
        <v>1337</v>
      </c>
      <c r="C180" s="42" t="s">
        <v>532</v>
      </c>
      <c r="D180" s="41" t="s">
        <v>533</v>
      </c>
      <c r="E180" s="41">
        <v>3473.25</v>
      </c>
      <c r="F180" s="41">
        <f>VLOOKUP(C180,'[1]9月'!$B:$Q,16,0)</f>
        <v>3245.4</v>
      </c>
      <c r="G180" s="44">
        <v>5664.75</v>
      </c>
      <c r="H180" s="41">
        <v>3245.4</v>
      </c>
      <c r="I180" s="44">
        <v>1790</v>
      </c>
      <c r="J180" s="44"/>
      <c r="K180" s="52">
        <f t="shared" si="218"/>
        <v>62.5185</v>
      </c>
      <c r="L180" s="53">
        <f t="shared" si="219"/>
        <v>519.264</v>
      </c>
      <c r="M180" s="44">
        <f t="shared" si="220"/>
        <v>453.18</v>
      </c>
      <c r="N180" s="41">
        <f t="shared" si="221"/>
        <v>22.7178</v>
      </c>
      <c r="O180" s="44">
        <f t="shared" si="222"/>
        <v>89.5</v>
      </c>
      <c r="P180" s="44">
        <f t="shared" si="223"/>
        <v>0</v>
      </c>
      <c r="Q180" s="44">
        <f t="shared" si="224"/>
        <v>1147.1803</v>
      </c>
      <c r="R180" s="41">
        <f t="shared" si="225"/>
        <v>0</v>
      </c>
      <c r="S180" s="41">
        <f t="shared" si="226"/>
        <v>259.63</v>
      </c>
      <c r="T180" s="44">
        <f t="shared" si="227"/>
        <v>113.3</v>
      </c>
      <c r="U180" s="41">
        <f t="shared" si="228"/>
        <v>9.74</v>
      </c>
      <c r="V180" s="44">
        <f t="shared" si="229"/>
        <v>89.5</v>
      </c>
      <c r="W180" s="44">
        <f t="shared" si="230"/>
        <v>0</v>
      </c>
      <c r="X180" s="41">
        <f t="shared" si="231"/>
        <v>472.17</v>
      </c>
      <c r="Y180" s="41">
        <f t="shared" si="232"/>
        <v>1619.3503</v>
      </c>
      <c r="Z180" s="41"/>
      <c r="AA180" s="12" t="s">
        <v>57</v>
      </c>
      <c r="AB180" s="11">
        <f t="shared" ref="AB180:AH180" si="256">K180+R180</f>
        <v>62.5185</v>
      </c>
      <c r="AC180" s="11">
        <f t="shared" si="256"/>
        <v>778.894</v>
      </c>
      <c r="AD180" s="11">
        <f t="shared" si="256"/>
        <v>566.48</v>
      </c>
      <c r="AE180" s="11">
        <f t="shared" si="256"/>
        <v>32.4578</v>
      </c>
      <c r="AF180" s="11">
        <f t="shared" si="256"/>
        <v>179</v>
      </c>
      <c r="AG180" s="11">
        <f t="shared" si="256"/>
        <v>0</v>
      </c>
      <c r="AH180" s="11">
        <f t="shared" si="256"/>
        <v>1619.3503</v>
      </c>
      <c r="AI180" s="12" t="s">
        <v>1138</v>
      </c>
    </row>
    <row r="181" s="9" customFormat="1" ht="16" customHeight="1" spans="1:35">
      <c r="A181" s="40">
        <f t="shared" si="217"/>
        <v>178</v>
      </c>
      <c r="B181" s="41" t="s">
        <v>1337</v>
      </c>
      <c r="C181" s="42" t="s">
        <v>534</v>
      </c>
      <c r="D181" s="41" t="s">
        <v>535</v>
      </c>
      <c r="E181" s="41">
        <v>3473.25</v>
      </c>
      <c r="F181" s="41">
        <f>VLOOKUP(C181,'[1]9月'!$B:$Q,16,0)</f>
        <v>3245.4</v>
      </c>
      <c r="G181" s="44">
        <v>5664.75</v>
      </c>
      <c r="H181" s="41">
        <v>3245.4</v>
      </c>
      <c r="I181" s="44">
        <v>1790</v>
      </c>
      <c r="J181" s="44"/>
      <c r="K181" s="52">
        <f t="shared" si="218"/>
        <v>62.5185</v>
      </c>
      <c r="L181" s="53">
        <f t="shared" si="219"/>
        <v>519.264</v>
      </c>
      <c r="M181" s="44">
        <f t="shared" si="220"/>
        <v>453.18</v>
      </c>
      <c r="N181" s="41">
        <f t="shared" si="221"/>
        <v>22.7178</v>
      </c>
      <c r="O181" s="44">
        <f t="shared" si="222"/>
        <v>89.5</v>
      </c>
      <c r="P181" s="44">
        <f t="shared" si="223"/>
        <v>0</v>
      </c>
      <c r="Q181" s="44">
        <f t="shared" si="224"/>
        <v>1147.1803</v>
      </c>
      <c r="R181" s="41">
        <f t="shared" si="225"/>
        <v>0</v>
      </c>
      <c r="S181" s="41">
        <f t="shared" si="226"/>
        <v>259.63</v>
      </c>
      <c r="T181" s="44">
        <f t="shared" si="227"/>
        <v>113.3</v>
      </c>
      <c r="U181" s="41">
        <f t="shared" si="228"/>
        <v>9.74</v>
      </c>
      <c r="V181" s="44">
        <f t="shared" si="229"/>
        <v>89.5</v>
      </c>
      <c r="W181" s="44">
        <f t="shared" si="230"/>
        <v>0</v>
      </c>
      <c r="X181" s="41">
        <f t="shared" si="231"/>
        <v>472.17</v>
      </c>
      <c r="Y181" s="41">
        <f t="shared" si="232"/>
        <v>1619.3503</v>
      </c>
      <c r="Z181" s="41"/>
      <c r="AA181" s="12" t="s">
        <v>57</v>
      </c>
      <c r="AB181" s="11">
        <f t="shared" ref="AB181:AH181" si="257">K181+R181</f>
        <v>62.5185</v>
      </c>
      <c r="AC181" s="11">
        <f t="shared" si="257"/>
        <v>778.894</v>
      </c>
      <c r="AD181" s="11">
        <f t="shared" si="257"/>
        <v>566.48</v>
      </c>
      <c r="AE181" s="11">
        <f t="shared" si="257"/>
        <v>32.4578</v>
      </c>
      <c r="AF181" s="11">
        <f t="shared" si="257"/>
        <v>179</v>
      </c>
      <c r="AG181" s="11">
        <f t="shared" si="257"/>
        <v>0</v>
      </c>
      <c r="AH181" s="11">
        <f t="shared" si="257"/>
        <v>1619.3503</v>
      </c>
      <c r="AI181" s="12" t="s">
        <v>1138</v>
      </c>
    </row>
    <row r="182" s="9" customFormat="1" ht="16" customHeight="1" spans="1:35">
      <c r="A182" s="40">
        <f t="shared" si="217"/>
        <v>179</v>
      </c>
      <c r="B182" s="41" t="s">
        <v>1337</v>
      </c>
      <c r="C182" s="42" t="s">
        <v>536</v>
      </c>
      <c r="D182" s="41" t="s">
        <v>537</v>
      </c>
      <c r="E182" s="41">
        <v>3473.25</v>
      </c>
      <c r="F182" s="41">
        <f>VLOOKUP(C182,'[1]9月'!$B:$Q,16,0)</f>
        <v>3245.4</v>
      </c>
      <c r="G182" s="44">
        <v>5664.75</v>
      </c>
      <c r="H182" s="41">
        <v>3245.4</v>
      </c>
      <c r="I182" s="44">
        <v>1790</v>
      </c>
      <c r="J182" s="44"/>
      <c r="K182" s="52">
        <f t="shared" si="218"/>
        <v>62.5185</v>
      </c>
      <c r="L182" s="53">
        <f t="shared" si="219"/>
        <v>519.264</v>
      </c>
      <c r="M182" s="44">
        <f t="shared" si="220"/>
        <v>453.18</v>
      </c>
      <c r="N182" s="41">
        <f t="shared" si="221"/>
        <v>22.7178</v>
      </c>
      <c r="O182" s="44">
        <f t="shared" si="222"/>
        <v>89.5</v>
      </c>
      <c r="P182" s="44">
        <f t="shared" si="223"/>
        <v>0</v>
      </c>
      <c r="Q182" s="44">
        <f t="shared" si="224"/>
        <v>1147.1803</v>
      </c>
      <c r="R182" s="41">
        <f t="shared" si="225"/>
        <v>0</v>
      </c>
      <c r="S182" s="41">
        <f t="shared" si="226"/>
        <v>259.63</v>
      </c>
      <c r="T182" s="44">
        <f t="shared" si="227"/>
        <v>113.3</v>
      </c>
      <c r="U182" s="41">
        <f t="shared" si="228"/>
        <v>9.74</v>
      </c>
      <c r="V182" s="44">
        <f t="shared" si="229"/>
        <v>89.5</v>
      </c>
      <c r="W182" s="44">
        <f t="shared" si="230"/>
        <v>0</v>
      </c>
      <c r="X182" s="41">
        <f t="shared" si="231"/>
        <v>472.17</v>
      </c>
      <c r="Y182" s="41">
        <f t="shared" si="232"/>
        <v>1619.3503</v>
      </c>
      <c r="Z182" s="41"/>
      <c r="AA182" s="12" t="s">
        <v>57</v>
      </c>
      <c r="AB182" s="11">
        <f t="shared" ref="AB182:AH182" si="258">K182+R182</f>
        <v>62.5185</v>
      </c>
      <c r="AC182" s="11">
        <f t="shared" si="258"/>
        <v>778.894</v>
      </c>
      <c r="AD182" s="11">
        <f t="shared" si="258"/>
        <v>566.48</v>
      </c>
      <c r="AE182" s="11">
        <f t="shared" si="258"/>
        <v>32.4578</v>
      </c>
      <c r="AF182" s="11">
        <f t="shared" si="258"/>
        <v>179</v>
      </c>
      <c r="AG182" s="11">
        <f t="shared" si="258"/>
        <v>0</v>
      </c>
      <c r="AH182" s="11">
        <f t="shared" si="258"/>
        <v>1619.3503</v>
      </c>
      <c r="AI182" s="12" t="s">
        <v>1138</v>
      </c>
    </row>
    <row r="183" s="9" customFormat="1" ht="16" customHeight="1" spans="1:35">
      <c r="A183" s="40">
        <f t="shared" si="217"/>
        <v>180</v>
      </c>
      <c r="B183" s="41" t="s">
        <v>1337</v>
      </c>
      <c r="C183" s="42" t="s">
        <v>538</v>
      </c>
      <c r="D183" s="41" t="s">
        <v>539</v>
      </c>
      <c r="E183" s="41">
        <v>3473.25</v>
      </c>
      <c r="F183" s="41">
        <f>VLOOKUP(C183,'[1]9月'!$B:$Q,16,0)</f>
        <v>3245.4</v>
      </c>
      <c r="G183" s="44">
        <v>5664.75</v>
      </c>
      <c r="H183" s="41">
        <v>3245.4</v>
      </c>
      <c r="I183" s="44">
        <v>1790</v>
      </c>
      <c r="J183" s="44"/>
      <c r="K183" s="52">
        <f t="shared" si="218"/>
        <v>62.5185</v>
      </c>
      <c r="L183" s="53">
        <f t="shared" si="219"/>
        <v>519.264</v>
      </c>
      <c r="M183" s="44">
        <f t="shared" si="220"/>
        <v>453.18</v>
      </c>
      <c r="N183" s="41">
        <f t="shared" si="221"/>
        <v>22.7178</v>
      </c>
      <c r="O183" s="44">
        <f t="shared" si="222"/>
        <v>89.5</v>
      </c>
      <c r="P183" s="44">
        <f t="shared" si="223"/>
        <v>0</v>
      </c>
      <c r="Q183" s="44">
        <f t="shared" si="224"/>
        <v>1147.1803</v>
      </c>
      <c r="R183" s="41">
        <f t="shared" si="225"/>
        <v>0</v>
      </c>
      <c r="S183" s="41">
        <f t="shared" si="226"/>
        <v>259.63</v>
      </c>
      <c r="T183" s="44">
        <f t="shared" si="227"/>
        <v>113.3</v>
      </c>
      <c r="U183" s="41">
        <f t="shared" si="228"/>
        <v>9.74</v>
      </c>
      <c r="V183" s="44">
        <f t="shared" si="229"/>
        <v>89.5</v>
      </c>
      <c r="W183" s="44">
        <f t="shared" si="230"/>
        <v>0</v>
      </c>
      <c r="X183" s="41">
        <f t="shared" si="231"/>
        <v>472.17</v>
      </c>
      <c r="Y183" s="41">
        <f t="shared" si="232"/>
        <v>1619.3503</v>
      </c>
      <c r="Z183" s="41"/>
      <c r="AA183" s="12" t="s">
        <v>57</v>
      </c>
      <c r="AB183" s="11">
        <f t="shared" ref="AB183:AH183" si="259">K183+R183</f>
        <v>62.5185</v>
      </c>
      <c r="AC183" s="11">
        <f t="shared" si="259"/>
        <v>778.894</v>
      </c>
      <c r="AD183" s="11">
        <f t="shared" si="259"/>
        <v>566.48</v>
      </c>
      <c r="AE183" s="11">
        <f t="shared" si="259"/>
        <v>32.4578</v>
      </c>
      <c r="AF183" s="11">
        <f t="shared" si="259"/>
        <v>179</v>
      </c>
      <c r="AG183" s="11">
        <f t="shared" si="259"/>
        <v>0</v>
      </c>
      <c r="AH183" s="11">
        <f t="shared" si="259"/>
        <v>1619.3503</v>
      </c>
      <c r="AI183" s="12" t="s">
        <v>1138</v>
      </c>
    </row>
    <row r="184" s="9" customFormat="1" ht="16" customHeight="1" spans="1:35">
      <c r="A184" s="40">
        <f t="shared" si="217"/>
        <v>181</v>
      </c>
      <c r="B184" s="41" t="s">
        <v>1337</v>
      </c>
      <c r="C184" s="42" t="s">
        <v>540</v>
      </c>
      <c r="D184" s="41" t="s">
        <v>541</v>
      </c>
      <c r="E184" s="41">
        <v>3473.25</v>
      </c>
      <c r="F184" s="41">
        <f>VLOOKUP(C184,'[1]9月'!$B:$Q,16,0)</f>
        <v>3245.4</v>
      </c>
      <c r="G184" s="44">
        <v>5664.75</v>
      </c>
      <c r="H184" s="41">
        <v>3245.4</v>
      </c>
      <c r="I184" s="44">
        <v>1790</v>
      </c>
      <c r="J184" s="44"/>
      <c r="K184" s="52">
        <f t="shared" si="218"/>
        <v>62.5185</v>
      </c>
      <c r="L184" s="53">
        <f t="shared" si="219"/>
        <v>519.264</v>
      </c>
      <c r="M184" s="44">
        <f t="shared" si="220"/>
        <v>453.18</v>
      </c>
      <c r="N184" s="41">
        <f t="shared" si="221"/>
        <v>22.7178</v>
      </c>
      <c r="O184" s="44">
        <f t="shared" si="222"/>
        <v>89.5</v>
      </c>
      <c r="P184" s="44">
        <f t="shared" si="223"/>
        <v>0</v>
      </c>
      <c r="Q184" s="44">
        <f t="shared" si="224"/>
        <v>1147.1803</v>
      </c>
      <c r="R184" s="41">
        <f t="shared" si="225"/>
        <v>0</v>
      </c>
      <c r="S184" s="41">
        <f t="shared" si="226"/>
        <v>259.63</v>
      </c>
      <c r="T184" s="44">
        <f t="shared" si="227"/>
        <v>113.3</v>
      </c>
      <c r="U184" s="41">
        <f t="shared" si="228"/>
        <v>9.74</v>
      </c>
      <c r="V184" s="44">
        <f t="shared" si="229"/>
        <v>89.5</v>
      </c>
      <c r="W184" s="44">
        <f t="shared" si="230"/>
        <v>0</v>
      </c>
      <c r="X184" s="41">
        <f t="shared" si="231"/>
        <v>472.17</v>
      </c>
      <c r="Y184" s="41">
        <f t="shared" si="232"/>
        <v>1619.3503</v>
      </c>
      <c r="Z184" s="41"/>
      <c r="AA184" s="12" t="s">
        <v>57</v>
      </c>
      <c r="AB184" s="11">
        <f t="shared" ref="AB184:AH184" si="260">K184+R184</f>
        <v>62.5185</v>
      </c>
      <c r="AC184" s="11">
        <f t="shared" si="260"/>
        <v>778.894</v>
      </c>
      <c r="AD184" s="11">
        <f t="shared" si="260"/>
        <v>566.48</v>
      </c>
      <c r="AE184" s="11">
        <f t="shared" si="260"/>
        <v>32.4578</v>
      </c>
      <c r="AF184" s="11">
        <f t="shared" si="260"/>
        <v>179</v>
      </c>
      <c r="AG184" s="11">
        <f t="shared" si="260"/>
        <v>0</v>
      </c>
      <c r="AH184" s="11">
        <f t="shared" si="260"/>
        <v>1619.3503</v>
      </c>
      <c r="AI184" s="12" t="s">
        <v>1138</v>
      </c>
    </row>
    <row r="185" s="9" customFormat="1" ht="16" customHeight="1" spans="1:35">
      <c r="A185" s="40">
        <f t="shared" si="217"/>
        <v>182</v>
      </c>
      <c r="B185" s="41" t="s">
        <v>1337</v>
      </c>
      <c r="C185" s="42" t="s">
        <v>542</v>
      </c>
      <c r="D185" s="41" t="s">
        <v>543</v>
      </c>
      <c r="E185" s="41">
        <v>3473.25</v>
      </c>
      <c r="F185" s="41">
        <f>VLOOKUP(C185,'[1]9月'!$B:$Q,16,0)</f>
        <v>3245.4</v>
      </c>
      <c r="G185" s="44">
        <v>5664.75</v>
      </c>
      <c r="H185" s="41">
        <v>3245.4</v>
      </c>
      <c r="I185" s="44">
        <v>1790</v>
      </c>
      <c r="J185" s="44"/>
      <c r="K185" s="52">
        <f t="shared" si="218"/>
        <v>62.5185</v>
      </c>
      <c r="L185" s="53">
        <f t="shared" si="219"/>
        <v>519.264</v>
      </c>
      <c r="M185" s="44">
        <f t="shared" si="220"/>
        <v>453.18</v>
      </c>
      <c r="N185" s="41">
        <f t="shared" si="221"/>
        <v>22.7178</v>
      </c>
      <c r="O185" s="44">
        <f t="shared" si="222"/>
        <v>89.5</v>
      </c>
      <c r="P185" s="44">
        <f t="shared" si="223"/>
        <v>0</v>
      </c>
      <c r="Q185" s="44">
        <f t="shared" si="224"/>
        <v>1147.1803</v>
      </c>
      <c r="R185" s="41">
        <f t="shared" si="225"/>
        <v>0</v>
      </c>
      <c r="S185" s="41">
        <f t="shared" si="226"/>
        <v>259.63</v>
      </c>
      <c r="T185" s="44">
        <f t="shared" si="227"/>
        <v>113.3</v>
      </c>
      <c r="U185" s="41">
        <f t="shared" si="228"/>
        <v>9.74</v>
      </c>
      <c r="V185" s="44">
        <f t="shared" si="229"/>
        <v>89.5</v>
      </c>
      <c r="W185" s="44">
        <f t="shared" si="230"/>
        <v>0</v>
      </c>
      <c r="X185" s="41">
        <f t="shared" si="231"/>
        <v>472.17</v>
      </c>
      <c r="Y185" s="41">
        <f t="shared" si="232"/>
        <v>1619.3503</v>
      </c>
      <c r="Z185" s="41"/>
      <c r="AA185" s="12" t="s">
        <v>57</v>
      </c>
      <c r="AB185" s="11">
        <f t="shared" ref="AB185:AH185" si="261">K185+R185</f>
        <v>62.5185</v>
      </c>
      <c r="AC185" s="11">
        <f t="shared" si="261"/>
        <v>778.894</v>
      </c>
      <c r="AD185" s="11">
        <f t="shared" si="261"/>
        <v>566.48</v>
      </c>
      <c r="AE185" s="11">
        <f t="shared" si="261"/>
        <v>32.4578</v>
      </c>
      <c r="AF185" s="11">
        <f t="shared" si="261"/>
        <v>179</v>
      </c>
      <c r="AG185" s="11">
        <f t="shared" si="261"/>
        <v>0</v>
      </c>
      <c r="AH185" s="11">
        <f t="shared" si="261"/>
        <v>1619.3503</v>
      </c>
      <c r="AI185" s="12" t="s">
        <v>1138</v>
      </c>
    </row>
    <row r="186" s="9" customFormat="1" ht="16" customHeight="1" spans="1:35">
      <c r="A186" s="40">
        <f t="shared" si="217"/>
        <v>183</v>
      </c>
      <c r="B186" s="41" t="s">
        <v>1337</v>
      </c>
      <c r="C186" s="42" t="s">
        <v>544</v>
      </c>
      <c r="D186" s="41" t="s">
        <v>545</v>
      </c>
      <c r="E186" s="41">
        <v>3473.25</v>
      </c>
      <c r="F186" s="41">
        <f>VLOOKUP(C186,'[1]9月'!$B:$Q,16,0)</f>
        <v>3245.4</v>
      </c>
      <c r="G186" s="44">
        <v>5664.75</v>
      </c>
      <c r="H186" s="41">
        <v>3245.4</v>
      </c>
      <c r="I186" s="44">
        <v>1790</v>
      </c>
      <c r="J186" s="44"/>
      <c r="K186" s="52">
        <f t="shared" si="218"/>
        <v>62.5185</v>
      </c>
      <c r="L186" s="53">
        <f t="shared" si="219"/>
        <v>519.264</v>
      </c>
      <c r="M186" s="44">
        <f t="shared" si="220"/>
        <v>453.18</v>
      </c>
      <c r="N186" s="41">
        <f t="shared" si="221"/>
        <v>22.7178</v>
      </c>
      <c r="O186" s="44">
        <f t="shared" si="222"/>
        <v>89.5</v>
      </c>
      <c r="P186" s="44">
        <f t="shared" si="223"/>
        <v>0</v>
      </c>
      <c r="Q186" s="44">
        <f t="shared" si="224"/>
        <v>1147.1803</v>
      </c>
      <c r="R186" s="41">
        <f t="shared" si="225"/>
        <v>0</v>
      </c>
      <c r="S186" s="41">
        <f t="shared" si="226"/>
        <v>259.63</v>
      </c>
      <c r="T186" s="44">
        <f t="shared" si="227"/>
        <v>113.3</v>
      </c>
      <c r="U186" s="41">
        <f t="shared" si="228"/>
        <v>9.74</v>
      </c>
      <c r="V186" s="44">
        <f t="shared" si="229"/>
        <v>89.5</v>
      </c>
      <c r="W186" s="44">
        <f t="shared" si="230"/>
        <v>0</v>
      </c>
      <c r="X186" s="41">
        <f t="shared" si="231"/>
        <v>472.17</v>
      </c>
      <c r="Y186" s="41">
        <f t="shared" si="232"/>
        <v>1619.3503</v>
      </c>
      <c r="Z186" s="41"/>
      <c r="AA186" s="12" t="s">
        <v>57</v>
      </c>
      <c r="AB186" s="11">
        <f t="shared" ref="AB186:AH186" si="262">K186+R186</f>
        <v>62.5185</v>
      </c>
      <c r="AC186" s="11">
        <f t="shared" si="262"/>
        <v>778.894</v>
      </c>
      <c r="AD186" s="11">
        <f t="shared" si="262"/>
        <v>566.48</v>
      </c>
      <c r="AE186" s="11">
        <f t="shared" si="262"/>
        <v>32.4578</v>
      </c>
      <c r="AF186" s="11">
        <f t="shared" si="262"/>
        <v>179</v>
      </c>
      <c r="AG186" s="11">
        <f t="shared" si="262"/>
        <v>0</v>
      </c>
      <c r="AH186" s="11">
        <f t="shared" si="262"/>
        <v>1619.3503</v>
      </c>
      <c r="AI186" s="12" t="s">
        <v>1138</v>
      </c>
    </row>
    <row r="187" s="9" customFormat="1" ht="16" customHeight="1" spans="1:35">
      <c r="A187" s="40">
        <f t="shared" si="217"/>
        <v>184</v>
      </c>
      <c r="B187" s="41" t="s">
        <v>1337</v>
      </c>
      <c r="C187" s="42" t="s">
        <v>546</v>
      </c>
      <c r="D187" s="41" t="s">
        <v>547</v>
      </c>
      <c r="E187" s="41">
        <v>3473.25</v>
      </c>
      <c r="F187" s="41">
        <f>VLOOKUP(C187,'[1]9月'!$B:$Q,16,0)</f>
        <v>3245.4</v>
      </c>
      <c r="G187" s="44">
        <v>5664.75</v>
      </c>
      <c r="H187" s="41">
        <v>3245.4</v>
      </c>
      <c r="I187" s="44">
        <v>1790</v>
      </c>
      <c r="J187" s="44"/>
      <c r="K187" s="52">
        <f t="shared" si="218"/>
        <v>62.5185</v>
      </c>
      <c r="L187" s="53">
        <f t="shared" si="219"/>
        <v>519.264</v>
      </c>
      <c r="M187" s="44">
        <f t="shared" si="220"/>
        <v>453.18</v>
      </c>
      <c r="N187" s="41">
        <f t="shared" si="221"/>
        <v>22.7178</v>
      </c>
      <c r="O187" s="44">
        <f t="shared" si="222"/>
        <v>89.5</v>
      </c>
      <c r="P187" s="44">
        <f t="shared" si="223"/>
        <v>0</v>
      </c>
      <c r="Q187" s="44">
        <f t="shared" si="224"/>
        <v>1147.1803</v>
      </c>
      <c r="R187" s="41">
        <f t="shared" si="225"/>
        <v>0</v>
      </c>
      <c r="S187" s="41">
        <f t="shared" si="226"/>
        <v>259.63</v>
      </c>
      <c r="T187" s="44">
        <f t="shared" si="227"/>
        <v>113.3</v>
      </c>
      <c r="U187" s="41">
        <f t="shared" si="228"/>
        <v>9.74</v>
      </c>
      <c r="V187" s="44">
        <f t="shared" si="229"/>
        <v>89.5</v>
      </c>
      <c r="W187" s="44">
        <f t="shared" si="230"/>
        <v>0</v>
      </c>
      <c r="X187" s="41">
        <f t="shared" si="231"/>
        <v>472.17</v>
      </c>
      <c r="Y187" s="41">
        <f t="shared" si="232"/>
        <v>1619.3503</v>
      </c>
      <c r="Z187" s="41"/>
      <c r="AA187" s="12" t="s">
        <v>57</v>
      </c>
      <c r="AB187" s="11">
        <f t="shared" ref="AB187:AH187" si="263">K187+R187</f>
        <v>62.5185</v>
      </c>
      <c r="AC187" s="11">
        <f t="shared" si="263"/>
        <v>778.894</v>
      </c>
      <c r="AD187" s="11">
        <f t="shared" si="263"/>
        <v>566.48</v>
      </c>
      <c r="AE187" s="11">
        <f t="shared" si="263"/>
        <v>32.4578</v>
      </c>
      <c r="AF187" s="11">
        <f t="shared" si="263"/>
        <v>179</v>
      </c>
      <c r="AG187" s="11">
        <f t="shared" si="263"/>
        <v>0</v>
      </c>
      <c r="AH187" s="11">
        <f t="shared" si="263"/>
        <v>1619.3503</v>
      </c>
      <c r="AI187" s="12" t="s">
        <v>1138</v>
      </c>
    </row>
    <row r="188" s="9" customFormat="1" ht="16" customHeight="1" spans="1:35">
      <c r="A188" s="40">
        <f t="shared" si="217"/>
        <v>185</v>
      </c>
      <c r="B188" s="41" t="s">
        <v>1337</v>
      </c>
      <c r="C188" s="42" t="s">
        <v>550</v>
      </c>
      <c r="D188" s="41" t="s">
        <v>551</v>
      </c>
      <c r="E188" s="41">
        <v>3473.25</v>
      </c>
      <c r="F188" s="41">
        <f>VLOOKUP(C188,'[1]9月'!$B:$Q,16,0)</f>
        <v>3245.4</v>
      </c>
      <c r="G188" s="44">
        <v>5664.75</v>
      </c>
      <c r="H188" s="41">
        <v>3245.4</v>
      </c>
      <c r="I188" s="44">
        <v>1790</v>
      </c>
      <c r="J188" s="44"/>
      <c r="K188" s="52">
        <f t="shared" si="218"/>
        <v>62.5185</v>
      </c>
      <c r="L188" s="53">
        <f t="shared" si="219"/>
        <v>519.264</v>
      </c>
      <c r="M188" s="44">
        <f t="shared" si="220"/>
        <v>453.18</v>
      </c>
      <c r="N188" s="41">
        <f t="shared" si="221"/>
        <v>22.7178</v>
      </c>
      <c r="O188" s="44">
        <f t="shared" si="222"/>
        <v>89.5</v>
      </c>
      <c r="P188" s="44">
        <f t="shared" si="223"/>
        <v>0</v>
      </c>
      <c r="Q188" s="44">
        <f t="shared" si="224"/>
        <v>1147.1803</v>
      </c>
      <c r="R188" s="41">
        <f t="shared" si="225"/>
        <v>0</v>
      </c>
      <c r="S188" s="41">
        <f t="shared" si="226"/>
        <v>259.63</v>
      </c>
      <c r="T188" s="44">
        <f t="shared" si="227"/>
        <v>113.3</v>
      </c>
      <c r="U188" s="41">
        <f t="shared" si="228"/>
        <v>9.74</v>
      </c>
      <c r="V188" s="44">
        <f t="shared" si="229"/>
        <v>89.5</v>
      </c>
      <c r="W188" s="44">
        <f t="shared" si="230"/>
        <v>0</v>
      </c>
      <c r="X188" s="41">
        <f t="shared" si="231"/>
        <v>472.17</v>
      </c>
      <c r="Y188" s="41">
        <f t="shared" si="232"/>
        <v>1619.3503</v>
      </c>
      <c r="Z188" s="41"/>
      <c r="AA188" s="12" t="s">
        <v>57</v>
      </c>
      <c r="AB188" s="11">
        <f t="shared" ref="AB188:AH188" si="264">K188+R188</f>
        <v>62.5185</v>
      </c>
      <c r="AC188" s="11">
        <f t="shared" si="264"/>
        <v>778.894</v>
      </c>
      <c r="AD188" s="11">
        <f t="shared" si="264"/>
        <v>566.48</v>
      </c>
      <c r="AE188" s="11">
        <f t="shared" si="264"/>
        <v>32.4578</v>
      </c>
      <c r="AF188" s="11">
        <f t="shared" si="264"/>
        <v>179</v>
      </c>
      <c r="AG188" s="11">
        <f t="shared" si="264"/>
        <v>0</v>
      </c>
      <c r="AH188" s="11">
        <f t="shared" si="264"/>
        <v>1619.3503</v>
      </c>
      <c r="AI188" s="12" t="s">
        <v>1138</v>
      </c>
    </row>
    <row r="189" s="9" customFormat="1" ht="16" customHeight="1" spans="1:35">
      <c r="A189" s="40">
        <f t="shared" si="217"/>
        <v>186</v>
      </c>
      <c r="B189" s="41" t="s">
        <v>1337</v>
      </c>
      <c r="C189" s="46" t="s">
        <v>552</v>
      </c>
      <c r="D189" s="45" t="s">
        <v>553</v>
      </c>
      <c r="E189" s="41">
        <v>3473.25</v>
      </c>
      <c r="F189" s="41">
        <f>VLOOKUP(C189,'[1]9月'!$B:$Q,16,0)</f>
        <v>3245.4</v>
      </c>
      <c r="G189" s="44">
        <v>5664.75</v>
      </c>
      <c r="H189" s="41">
        <v>3245.4</v>
      </c>
      <c r="I189" s="44">
        <v>1790</v>
      </c>
      <c r="J189" s="44"/>
      <c r="K189" s="52">
        <f t="shared" si="218"/>
        <v>62.5185</v>
      </c>
      <c r="L189" s="53">
        <f t="shared" si="219"/>
        <v>519.264</v>
      </c>
      <c r="M189" s="44">
        <f t="shared" si="220"/>
        <v>453.18</v>
      </c>
      <c r="N189" s="41">
        <f t="shared" si="221"/>
        <v>22.7178</v>
      </c>
      <c r="O189" s="44">
        <f t="shared" si="222"/>
        <v>89.5</v>
      </c>
      <c r="P189" s="44">
        <f t="shared" si="223"/>
        <v>0</v>
      </c>
      <c r="Q189" s="44">
        <f t="shared" si="224"/>
        <v>1147.1803</v>
      </c>
      <c r="R189" s="41">
        <f t="shared" si="225"/>
        <v>0</v>
      </c>
      <c r="S189" s="41">
        <f t="shared" si="226"/>
        <v>259.63</v>
      </c>
      <c r="T189" s="44">
        <f t="shared" si="227"/>
        <v>113.3</v>
      </c>
      <c r="U189" s="41">
        <f t="shared" si="228"/>
        <v>9.74</v>
      </c>
      <c r="V189" s="44">
        <f t="shared" si="229"/>
        <v>89.5</v>
      </c>
      <c r="W189" s="44">
        <f t="shared" si="230"/>
        <v>0</v>
      </c>
      <c r="X189" s="41">
        <f t="shared" si="231"/>
        <v>472.17</v>
      </c>
      <c r="Y189" s="41">
        <f t="shared" si="232"/>
        <v>1619.3503</v>
      </c>
      <c r="Z189" s="41"/>
      <c r="AA189" s="12" t="s">
        <v>57</v>
      </c>
      <c r="AB189" s="11">
        <f t="shared" ref="AB189:AH189" si="265">K189+R189</f>
        <v>62.5185</v>
      </c>
      <c r="AC189" s="11">
        <f t="shared" si="265"/>
        <v>778.894</v>
      </c>
      <c r="AD189" s="11">
        <f t="shared" si="265"/>
        <v>566.48</v>
      </c>
      <c r="AE189" s="11">
        <f t="shared" si="265"/>
        <v>32.4578</v>
      </c>
      <c r="AF189" s="11">
        <f t="shared" si="265"/>
        <v>179</v>
      </c>
      <c r="AG189" s="11">
        <f t="shared" si="265"/>
        <v>0</v>
      </c>
      <c r="AH189" s="11">
        <f t="shared" si="265"/>
        <v>1619.3503</v>
      </c>
      <c r="AI189" s="12" t="s">
        <v>1138</v>
      </c>
    </row>
    <row r="190" s="9" customFormat="1" ht="16" customHeight="1" spans="1:35">
      <c r="A190" s="40">
        <f t="shared" si="217"/>
        <v>187</v>
      </c>
      <c r="B190" s="41" t="s">
        <v>1306</v>
      </c>
      <c r="C190" s="42" t="s">
        <v>554</v>
      </c>
      <c r="D190" s="41" t="s">
        <v>555</v>
      </c>
      <c r="E190" s="41">
        <v>3473.25</v>
      </c>
      <c r="F190" s="41">
        <f>VLOOKUP(C190,'[1]9月'!$B:$Q,16,0)</f>
        <v>3245.4</v>
      </c>
      <c r="G190" s="44">
        <v>5664.75</v>
      </c>
      <c r="H190" s="41">
        <v>3245.4</v>
      </c>
      <c r="I190" s="44">
        <v>1790</v>
      </c>
      <c r="J190" s="44"/>
      <c r="K190" s="52">
        <f t="shared" si="218"/>
        <v>62.5185</v>
      </c>
      <c r="L190" s="53">
        <f t="shared" si="219"/>
        <v>519.264</v>
      </c>
      <c r="M190" s="44">
        <f t="shared" si="220"/>
        <v>453.18</v>
      </c>
      <c r="N190" s="41">
        <f t="shared" si="221"/>
        <v>22.7178</v>
      </c>
      <c r="O190" s="44">
        <f t="shared" si="222"/>
        <v>89.5</v>
      </c>
      <c r="P190" s="44">
        <f t="shared" si="223"/>
        <v>0</v>
      </c>
      <c r="Q190" s="44">
        <f t="shared" si="224"/>
        <v>1147.1803</v>
      </c>
      <c r="R190" s="41">
        <f t="shared" si="225"/>
        <v>0</v>
      </c>
      <c r="S190" s="41">
        <f t="shared" si="226"/>
        <v>259.63</v>
      </c>
      <c r="T190" s="44">
        <f t="shared" si="227"/>
        <v>113.3</v>
      </c>
      <c r="U190" s="41">
        <f t="shared" si="228"/>
        <v>9.74</v>
      </c>
      <c r="V190" s="44">
        <f t="shared" si="229"/>
        <v>89.5</v>
      </c>
      <c r="W190" s="44">
        <f t="shared" si="230"/>
        <v>0</v>
      </c>
      <c r="X190" s="41">
        <f t="shared" si="231"/>
        <v>472.17</v>
      </c>
      <c r="Y190" s="41">
        <f t="shared" si="232"/>
        <v>1619.3503</v>
      </c>
      <c r="Z190" s="41"/>
      <c r="AA190" s="12" t="s">
        <v>60</v>
      </c>
      <c r="AB190" s="11">
        <f t="shared" ref="AB190:AH190" si="266">K190+R190</f>
        <v>62.5185</v>
      </c>
      <c r="AC190" s="11">
        <f t="shared" si="266"/>
        <v>778.894</v>
      </c>
      <c r="AD190" s="11">
        <f t="shared" si="266"/>
        <v>566.48</v>
      </c>
      <c r="AE190" s="11">
        <f t="shared" si="266"/>
        <v>32.4578</v>
      </c>
      <c r="AF190" s="11">
        <f t="shared" si="266"/>
        <v>179</v>
      </c>
      <c r="AG190" s="11">
        <f t="shared" si="266"/>
        <v>0</v>
      </c>
      <c r="AH190" s="11">
        <f t="shared" si="266"/>
        <v>1619.3503</v>
      </c>
      <c r="AI190" s="12" t="s">
        <v>1138</v>
      </c>
    </row>
    <row r="191" s="9" customFormat="1" ht="16" customHeight="1" spans="1:35">
      <c r="A191" s="40">
        <f t="shared" si="217"/>
        <v>188</v>
      </c>
      <c r="B191" s="41" t="s">
        <v>1306</v>
      </c>
      <c r="C191" s="42" t="s">
        <v>556</v>
      </c>
      <c r="D191" s="41" t="s">
        <v>557</v>
      </c>
      <c r="E191" s="41">
        <v>3473.25</v>
      </c>
      <c r="F191" s="41">
        <f>VLOOKUP(C191,'[1]9月'!$B:$Q,16,0)</f>
        <v>3245.4</v>
      </c>
      <c r="G191" s="44">
        <v>5664.75</v>
      </c>
      <c r="H191" s="41">
        <v>3245.4</v>
      </c>
      <c r="I191" s="44">
        <v>1790</v>
      </c>
      <c r="J191" s="44"/>
      <c r="K191" s="52">
        <f t="shared" si="218"/>
        <v>62.5185</v>
      </c>
      <c r="L191" s="53">
        <f t="shared" si="219"/>
        <v>519.264</v>
      </c>
      <c r="M191" s="44">
        <f t="shared" si="220"/>
        <v>453.18</v>
      </c>
      <c r="N191" s="41">
        <f t="shared" si="221"/>
        <v>22.7178</v>
      </c>
      <c r="O191" s="44">
        <f t="shared" si="222"/>
        <v>89.5</v>
      </c>
      <c r="P191" s="44">
        <f t="shared" si="223"/>
        <v>0</v>
      </c>
      <c r="Q191" s="44">
        <f t="shared" si="224"/>
        <v>1147.1803</v>
      </c>
      <c r="R191" s="41">
        <f t="shared" si="225"/>
        <v>0</v>
      </c>
      <c r="S191" s="41">
        <f t="shared" si="226"/>
        <v>259.63</v>
      </c>
      <c r="T191" s="44">
        <f t="shared" si="227"/>
        <v>113.3</v>
      </c>
      <c r="U191" s="41">
        <f t="shared" si="228"/>
        <v>9.74</v>
      </c>
      <c r="V191" s="44">
        <f t="shared" si="229"/>
        <v>89.5</v>
      </c>
      <c r="W191" s="44">
        <f t="shared" si="230"/>
        <v>0</v>
      </c>
      <c r="X191" s="41">
        <f t="shared" si="231"/>
        <v>472.17</v>
      </c>
      <c r="Y191" s="41">
        <f t="shared" si="232"/>
        <v>1619.3503</v>
      </c>
      <c r="Z191" s="41"/>
      <c r="AA191" s="12" t="s">
        <v>60</v>
      </c>
      <c r="AB191" s="11">
        <f t="shared" ref="AB191:AH191" si="267">K191+R191</f>
        <v>62.5185</v>
      </c>
      <c r="AC191" s="11">
        <f t="shared" si="267"/>
        <v>778.894</v>
      </c>
      <c r="AD191" s="11">
        <f t="shared" si="267"/>
        <v>566.48</v>
      </c>
      <c r="AE191" s="11">
        <f t="shared" si="267"/>
        <v>32.4578</v>
      </c>
      <c r="AF191" s="11">
        <f t="shared" si="267"/>
        <v>179</v>
      </c>
      <c r="AG191" s="11">
        <f t="shared" si="267"/>
        <v>0</v>
      </c>
      <c r="AH191" s="11">
        <f t="shared" si="267"/>
        <v>1619.3503</v>
      </c>
      <c r="AI191" s="12" t="s">
        <v>1138</v>
      </c>
    </row>
    <row r="192" s="9" customFormat="1" ht="16" customHeight="1" spans="1:35">
      <c r="A192" s="40">
        <f t="shared" si="217"/>
        <v>189</v>
      </c>
      <c r="B192" s="41" t="s">
        <v>1306</v>
      </c>
      <c r="C192" s="42" t="s">
        <v>558</v>
      </c>
      <c r="D192" s="41" t="s">
        <v>559</v>
      </c>
      <c r="E192" s="41">
        <v>3473.25</v>
      </c>
      <c r="F192" s="41">
        <f>VLOOKUP(C192,'[1]9月'!$B:$Q,16,0)</f>
        <v>3245.4</v>
      </c>
      <c r="G192" s="44">
        <v>5664.75</v>
      </c>
      <c r="H192" s="41">
        <v>3245.4</v>
      </c>
      <c r="I192" s="44">
        <v>1790</v>
      </c>
      <c r="J192" s="44"/>
      <c r="K192" s="52">
        <f t="shared" si="218"/>
        <v>62.5185</v>
      </c>
      <c r="L192" s="53">
        <f t="shared" si="219"/>
        <v>519.264</v>
      </c>
      <c r="M192" s="44">
        <f t="shared" si="220"/>
        <v>453.18</v>
      </c>
      <c r="N192" s="41">
        <f t="shared" si="221"/>
        <v>22.7178</v>
      </c>
      <c r="O192" s="44">
        <f t="shared" si="222"/>
        <v>89.5</v>
      </c>
      <c r="P192" s="44">
        <f t="shared" si="223"/>
        <v>0</v>
      </c>
      <c r="Q192" s="44">
        <f t="shared" si="224"/>
        <v>1147.1803</v>
      </c>
      <c r="R192" s="41">
        <f t="shared" si="225"/>
        <v>0</v>
      </c>
      <c r="S192" s="41">
        <f t="shared" si="226"/>
        <v>259.63</v>
      </c>
      <c r="T192" s="44">
        <f t="shared" si="227"/>
        <v>113.3</v>
      </c>
      <c r="U192" s="41">
        <f t="shared" si="228"/>
        <v>9.74</v>
      </c>
      <c r="V192" s="44">
        <f t="shared" si="229"/>
        <v>89.5</v>
      </c>
      <c r="W192" s="44">
        <f t="shared" si="230"/>
        <v>0</v>
      </c>
      <c r="X192" s="41">
        <f t="shared" si="231"/>
        <v>472.17</v>
      </c>
      <c r="Y192" s="41">
        <f t="shared" si="232"/>
        <v>1619.3503</v>
      </c>
      <c r="Z192" s="41"/>
      <c r="AA192" s="12" t="s">
        <v>60</v>
      </c>
      <c r="AB192" s="11">
        <f t="shared" ref="AB192:AH192" si="268">K192+R192</f>
        <v>62.5185</v>
      </c>
      <c r="AC192" s="11">
        <f t="shared" si="268"/>
        <v>778.894</v>
      </c>
      <c r="AD192" s="11">
        <f t="shared" si="268"/>
        <v>566.48</v>
      </c>
      <c r="AE192" s="11">
        <f t="shared" si="268"/>
        <v>32.4578</v>
      </c>
      <c r="AF192" s="11">
        <f t="shared" si="268"/>
        <v>179</v>
      </c>
      <c r="AG192" s="11">
        <f t="shared" si="268"/>
        <v>0</v>
      </c>
      <c r="AH192" s="11">
        <f t="shared" si="268"/>
        <v>1619.3503</v>
      </c>
      <c r="AI192" s="12" t="s">
        <v>1138</v>
      </c>
    </row>
    <row r="193" s="9" customFormat="1" ht="16" customHeight="1" spans="1:35">
      <c r="A193" s="40">
        <f t="shared" ref="A193:A214" si="269">ROW()-3</f>
        <v>190</v>
      </c>
      <c r="B193" s="41" t="s">
        <v>1306</v>
      </c>
      <c r="C193" s="42" t="s">
        <v>560</v>
      </c>
      <c r="D193" s="41" t="s">
        <v>561</v>
      </c>
      <c r="E193" s="41">
        <v>3473.25</v>
      </c>
      <c r="F193" s="41">
        <f>VLOOKUP(C193,'[1]9月'!$B:$Q,16,0)</f>
        <v>3245.4</v>
      </c>
      <c r="G193" s="44">
        <v>5664.75</v>
      </c>
      <c r="H193" s="41">
        <v>3245.4</v>
      </c>
      <c r="I193" s="44">
        <v>4180</v>
      </c>
      <c r="J193" s="44"/>
      <c r="K193" s="52">
        <f t="shared" ref="K193:K214" si="270">E193*0.018</f>
        <v>62.5185</v>
      </c>
      <c r="L193" s="53">
        <f t="shared" ref="L193:L214" si="271">F193*0.16</f>
        <v>519.264</v>
      </c>
      <c r="M193" s="44">
        <f t="shared" ref="M193:M214" si="272">ROUND(G193*0.08,2)</f>
        <v>453.18</v>
      </c>
      <c r="N193" s="41">
        <f t="shared" ref="N193:N214" si="273">H193*0.007</f>
        <v>22.7178</v>
      </c>
      <c r="O193" s="44">
        <f t="shared" ref="O193:O214" si="274">I193*5%</f>
        <v>209</v>
      </c>
      <c r="P193" s="44">
        <f t="shared" ref="P193:P214" si="275">J193*50%</f>
        <v>0</v>
      </c>
      <c r="Q193" s="44">
        <f t="shared" ref="Q193:Q214" si="276">SUM(K193:P193)</f>
        <v>1266.6803</v>
      </c>
      <c r="R193" s="41">
        <f t="shared" ref="R193:R214" si="277">E193*0</f>
        <v>0</v>
      </c>
      <c r="S193" s="41">
        <f t="shared" ref="S193:S214" si="278">ROUND(F193*0.08,2)</f>
        <v>259.63</v>
      </c>
      <c r="T193" s="44">
        <f t="shared" ref="T193:T214" si="279">ROUND(G193*0.02,2)</f>
        <v>113.3</v>
      </c>
      <c r="U193" s="41">
        <f t="shared" ref="U193:U214" si="280">ROUND(H193*0.003,2)</f>
        <v>9.74</v>
      </c>
      <c r="V193" s="44">
        <f t="shared" ref="V193:V214" si="281">I193*5%</f>
        <v>209</v>
      </c>
      <c r="W193" s="44">
        <f t="shared" ref="W193:W214" si="282">J193*50%</f>
        <v>0</v>
      </c>
      <c r="X193" s="41">
        <f t="shared" ref="X193:X214" si="283">SUM(R193:W193)</f>
        <v>591.67</v>
      </c>
      <c r="Y193" s="41">
        <f t="shared" ref="Y193:Y214" si="284">Q193+X193</f>
        <v>1858.3503</v>
      </c>
      <c r="Z193" s="41"/>
      <c r="AA193" s="12" t="s">
        <v>60</v>
      </c>
      <c r="AB193" s="11">
        <f t="shared" ref="AB193:AH193" si="285">K193+R193</f>
        <v>62.5185</v>
      </c>
      <c r="AC193" s="11">
        <f t="shared" si="285"/>
        <v>778.894</v>
      </c>
      <c r="AD193" s="11">
        <f t="shared" si="285"/>
        <v>566.48</v>
      </c>
      <c r="AE193" s="11">
        <f t="shared" si="285"/>
        <v>32.4578</v>
      </c>
      <c r="AF193" s="11">
        <f t="shared" si="285"/>
        <v>418</v>
      </c>
      <c r="AG193" s="11">
        <f t="shared" si="285"/>
        <v>0</v>
      </c>
      <c r="AH193" s="11">
        <f t="shared" si="285"/>
        <v>1858.3503</v>
      </c>
      <c r="AI193" s="12" t="s">
        <v>1138</v>
      </c>
    </row>
    <row r="194" s="9" customFormat="1" ht="16" customHeight="1" spans="1:35">
      <c r="A194" s="40">
        <f t="shared" si="269"/>
        <v>191</v>
      </c>
      <c r="B194" s="41" t="s">
        <v>1306</v>
      </c>
      <c r="C194" s="42" t="s">
        <v>562</v>
      </c>
      <c r="D194" s="41" t="s">
        <v>563</v>
      </c>
      <c r="E194" s="41">
        <v>3473.25</v>
      </c>
      <c r="F194" s="41">
        <f>VLOOKUP(C194,'[1]9月'!$B:$Q,16,0)</f>
        <v>3245.4</v>
      </c>
      <c r="G194" s="44">
        <v>5664.75</v>
      </c>
      <c r="H194" s="41">
        <v>3245.4</v>
      </c>
      <c r="I194" s="44">
        <v>4180</v>
      </c>
      <c r="J194" s="44"/>
      <c r="K194" s="52">
        <f t="shared" si="270"/>
        <v>62.5185</v>
      </c>
      <c r="L194" s="53">
        <f t="shared" si="271"/>
        <v>519.264</v>
      </c>
      <c r="M194" s="44">
        <f t="shared" si="272"/>
        <v>453.18</v>
      </c>
      <c r="N194" s="41">
        <f t="shared" si="273"/>
        <v>22.7178</v>
      </c>
      <c r="O194" s="44">
        <f t="shared" si="274"/>
        <v>209</v>
      </c>
      <c r="P194" s="44">
        <f t="shared" si="275"/>
        <v>0</v>
      </c>
      <c r="Q194" s="44">
        <f t="shared" si="276"/>
        <v>1266.6803</v>
      </c>
      <c r="R194" s="41">
        <f t="shared" si="277"/>
        <v>0</v>
      </c>
      <c r="S194" s="41">
        <f t="shared" si="278"/>
        <v>259.63</v>
      </c>
      <c r="T194" s="44">
        <f t="shared" si="279"/>
        <v>113.3</v>
      </c>
      <c r="U194" s="41">
        <f t="shared" si="280"/>
        <v>9.74</v>
      </c>
      <c r="V194" s="44">
        <f t="shared" si="281"/>
        <v>209</v>
      </c>
      <c r="W194" s="44">
        <f t="shared" si="282"/>
        <v>0</v>
      </c>
      <c r="X194" s="41">
        <f t="shared" si="283"/>
        <v>591.67</v>
      </c>
      <c r="Y194" s="41">
        <f t="shared" si="284"/>
        <v>1858.3503</v>
      </c>
      <c r="Z194" s="41"/>
      <c r="AA194" s="12" t="s">
        <v>60</v>
      </c>
      <c r="AB194" s="11">
        <f t="shared" ref="AB194:AH194" si="286">K194+R194</f>
        <v>62.5185</v>
      </c>
      <c r="AC194" s="11">
        <f t="shared" si="286"/>
        <v>778.894</v>
      </c>
      <c r="AD194" s="11">
        <f t="shared" si="286"/>
        <v>566.48</v>
      </c>
      <c r="AE194" s="11">
        <f t="shared" si="286"/>
        <v>32.4578</v>
      </c>
      <c r="AF194" s="11">
        <f t="shared" si="286"/>
        <v>418</v>
      </c>
      <c r="AG194" s="11">
        <f t="shared" si="286"/>
        <v>0</v>
      </c>
      <c r="AH194" s="11">
        <f t="shared" si="286"/>
        <v>1858.3503</v>
      </c>
      <c r="AI194" s="12" t="s">
        <v>1138</v>
      </c>
    </row>
    <row r="195" s="9" customFormat="1" ht="16" customHeight="1" spans="1:35">
      <c r="A195" s="40">
        <f t="shared" si="269"/>
        <v>192</v>
      </c>
      <c r="B195" s="41" t="s">
        <v>1306</v>
      </c>
      <c r="C195" s="42" t="s">
        <v>564</v>
      </c>
      <c r="D195" s="41" t="s">
        <v>565</v>
      </c>
      <c r="E195" s="41">
        <v>3473.25</v>
      </c>
      <c r="F195" s="41">
        <f>VLOOKUP(C195,'[1]9月'!$B:$Q,16,0)</f>
        <v>3245.4</v>
      </c>
      <c r="G195" s="44">
        <v>5664.75</v>
      </c>
      <c r="H195" s="41">
        <v>3245.4</v>
      </c>
      <c r="I195" s="44">
        <v>4180</v>
      </c>
      <c r="J195" s="44"/>
      <c r="K195" s="52">
        <f t="shared" si="270"/>
        <v>62.5185</v>
      </c>
      <c r="L195" s="53">
        <f t="shared" si="271"/>
        <v>519.264</v>
      </c>
      <c r="M195" s="44">
        <f t="shared" si="272"/>
        <v>453.18</v>
      </c>
      <c r="N195" s="41">
        <f t="shared" si="273"/>
        <v>22.7178</v>
      </c>
      <c r="O195" s="44">
        <f t="shared" si="274"/>
        <v>209</v>
      </c>
      <c r="P195" s="44">
        <f t="shared" si="275"/>
        <v>0</v>
      </c>
      <c r="Q195" s="44">
        <f t="shared" si="276"/>
        <v>1266.6803</v>
      </c>
      <c r="R195" s="41">
        <f t="shared" si="277"/>
        <v>0</v>
      </c>
      <c r="S195" s="41">
        <f t="shared" si="278"/>
        <v>259.63</v>
      </c>
      <c r="T195" s="44">
        <f t="shared" si="279"/>
        <v>113.3</v>
      </c>
      <c r="U195" s="41">
        <f t="shared" si="280"/>
        <v>9.74</v>
      </c>
      <c r="V195" s="44">
        <f t="shared" si="281"/>
        <v>209</v>
      </c>
      <c r="W195" s="44">
        <f t="shared" si="282"/>
        <v>0</v>
      </c>
      <c r="X195" s="41">
        <f t="shared" si="283"/>
        <v>591.67</v>
      </c>
      <c r="Y195" s="41">
        <f t="shared" si="284"/>
        <v>1858.3503</v>
      </c>
      <c r="Z195" s="41"/>
      <c r="AA195" s="12" t="s">
        <v>60</v>
      </c>
      <c r="AB195" s="11">
        <f t="shared" ref="AB195:AH195" si="287">K195+R195</f>
        <v>62.5185</v>
      </c>
      <c r="AC195" s="11">
        <f t="shared" si="287"/>
        <v>778.894</v>
      </c>
      <c r="AD195" s="11">
        <f t="shared" si="287"/>
        <v>566.48</v>
      </c>
      <c r="AE195" s="11">
        <f t="shared" si="287"/>
        <v>32.4578</v>
      </c>
      <c r="AF195" s="11">
        <f t="shared" si="287"/>
        <v>418</v>
      </c>
      <c r="AG195" s="11">
        <f t="shared" si="287"/>
        <v>0</v>
      </c>
      <c r="AH195" s="11">
        <f t="shared" si="287"/>
        <v>1858.3503</v>
      </c>
      <c r="AI195" s="12" t="s">
        <v>1138</v>
      </c>
    </row>
    <row r="196" s="9" customFormat="1" ht="16" customHeight="1" spans="1:35">
      <c r="A196" s="40">
        <f t="shared" si="269"/>
        <v>193</v>
      </c>
      <c r="B196" s="41" t="s">
        <v>173</v>
      </c>
      <c r="C196" s="42" t="s">
        <v>566</v>
      </c>
      <c r="D196" s="41" t="s">
        <v>567</v>
      </c>
      <c r="E196" s="41">
        <v>3473.25</v>
      </c>
      <c r="F196" s="41">
        <f>VLOOKUP(C196,'[1]9月'!$B:$Q,16,0)</f>
        <v>3245.4</v>
      </c>
      <c r="G196" s="44">
        <v>5664.75</v>
      </c>
      <c r="H196" s="41">
        <v>3245.4</v>
      </c>
      <c r="I196" s="44">
        <v>4180</v>
      </c>
      <c r="J196" s="44"/>
      <c r="K196" s="52">
        <f t="shared" si="270"/>
        <v>62.5185</v>
      </c>
      <c r="L196" s="53">
        <f t="shared" si="271"/>
        <v>519.264</v>
      </c>
      <c r="M196" s="44">
        <f t="shared" si="272"/>
        <v>453.18</v>
      </c>
      <c r="N196" s="41">
        <f t="shared" si="273"/>
        <v>22.7178</v>
      </c>
      <c r="O196" s="44">
        <f t="shared" si="274"/>
        <v>209</v>
      </c>
      <c r="P196" s="44">
        <f t="shared" si="275"/>
        <v>0</v>
      </c>
      <c r="Q196" s="44">
        <f t="shared" si="276"/>
        <v>1266.6803</v>
      </c>
      <c r="R196" s="41">
        <f t="shared" si="277"/>
        <v>0</v>
      </c>
      <c r="S196" s="41">
        <f t="shared" si="278"/>
        <v>259.63</v>
      </c>
      <c r="T196" s="44">
        <f t="shared" si="279"/>
        <v>113.3</v>
      </c>
      <c r="U196" s="41">
        <f t="shared" si="280"/>
        <v>9.74</v>
      </c>
      <c r="V196" s="44">
        <f t="shared" si="281"/>
        <v>209</v>
      </c>
      <c r="W196" s="44">
        <f t="shared" si="282"/>
        <v>0</v>
      </c>
      <c r="X196" s="41">
        <f t="shared" si="283"/>
        <v>591.67</v>
      </c>
      <c r="Y196" s="41">
        <f t="shared" si="284"/>
        <v>1858.3503</v>
      </c>
      <c r="Z196" s="41"/>
      <c r="AA196" s="12" t="s">
        <v>25</v>
      </c>
      <c r="AB196" s="11">
        <f t="shared" ref="AB196:AH196" si="288">K196+R196</f>
        <v>62.5185</v>
      </c>
      <c r="AC196" s="11">
        <f t="shared" si="288"/>
        <v>778.894</v>
      </c>
      <c r="AD196" s="11">
        <f t="shared" si="288"/>
        <v>566.48</v>
      </c>
      <c r="AE196" s="11">
        <f t="shared" si="288"/>
        <v>32.4578</v>
      </c>
      <c r="AF196" s="11">
        <f t="shared" si="288"/>
        <v>418</v>
      </c>
      <c r="AG196" s="11">
        <f t="shared" si="288"/>
        <v>0</v>
      </c>
      <c r="AH196" s="11">
        <f t="shared" si="288"/>
        <v>1858.3503</v>
      </c>
      <c r="AI196" s="12" t="s">
        <v>1137</v>
      </c>
    </row>
    <row r="197" s="9" customFormat="1" ht="16" customHeight="1" spans="1:35">
      <c r="A197" s="40">
        <f t="shared" si="269"/>
        <v>194</v>
      </c>
      <c r="B197" s="41" t="s">
        <v>1306</v>
      </c>
      <c r="C197" s="42" t="s">
        <v>568</v>
      </c>
      <c r="D197" s="41" t="s">
        <v>569</v>
      </c>
      <c r="E197" s="41">
        <v>3473.25</v>
      </c>
      <c r="F197" s="41">
        <f>VLOOKUP(C197,'[1]9月'!$B:$Q,16,0)</f>
        <v>3245.4</v>
      </c>
      <c r="G197" s="44">
        <v>5664.75</v>
      </c>
      <c r="H197" s="41">
        <v>3245.4</v>
      </c>
      <c r="I197" s="44">
        <v>4180</v>
      </c>
      <c r="J197" s="44"/>
      <c r="K197" s="52">
        <f t="shared" si="270"/>
        <v>62.5185</v>
      </c>
      <c r="L197" s="53">
        <f t="shared" si="271"/>
        <v>519.264</v>
      </c>
      <c r="M197" s="44">
        <f t="shared" si="272"/>
        <v>453.18</v>
      </c>
      <c r="N197" s="41">
        <f t="shared" si="273"/>
        <v>22.7178</v>
      </c>
      <c r="O197" s="44">
        <f t="shared" si="274"/>
        <v>209</v>
      </c>
      <c r="P197" s="44">
        <f t="shared" si="275"/>
        <v>0</v>
      </c>
      <c r="Q197" s="44">
        <f t="shared" si="276"/>
        <v>1266.6803</v>
      </c>
      <c r="R197" s="41">
        <f t="shared" si="277"/>
        <v>0</v>
      </c>
      <c r="S197" s="41">
        <f t="shared" si="278"/>
        <v>259.63</v>
      </c>
      <c r="T197" s="44">
        <f t="shared" si="279"/>
        <v>113.3</v>
      </c>
      <c r="U197" s="41">
        <f t="shared" si="280"/>
        <v>9.74</v>
      </c>
      <c r="V197" s="44">
        <f t="shared" si="281"/>
        <v>209</v>
      </c>
      <c r="W197" s="44">
        <f t="shared" si="282"/>
        <v>0</v>
      </c>
      <c r="X197" s="41">
        <f t="shared" si="283"/>
        <v>591.67</v>
      </c>
      <c r="Y197" s="41">
        <f t="shared" si="284"/>
        <v>1858.3503</v>
      </c>
      <c r="Z197" s="41"/>
      <c r="AA197" s="12" t="s">
        <v>60</v>
      </c>
      <c r="AB197" s="11">
        <f t="shared" ref="AB197:AH197" si="289">K197+R197</f>
        <v>62.5185</v>
      </c>
      <c r="AC197" s="11">
        <f t="shared" si="289"/>
        <v>778.894</v>
      </c>
      <c r="AD197" s="11">
        <f t="shared" si="289"/>
        <v>566.48</v>
      </c>
      <c r="AE197" s="11">
        <f t="shared" si="289"/>
        <v>32.4578</v>
      </c>
      <c r="AF197" s="11">
        <f t="shared" si="289"/>
        <v>418</v>
      </c>
      <c r="AG197" s="11">
        <f t="shared" si="289"/>
        <v>0</v>
      </c>
      <c r="AH197" s="11">
        <f t="shared" si="289"/>
        <v>1858.3503</v>
      </c>
      <c r="AI197" s="12" t="s">
        <v>1138</v>
      </c>
    </row>
    <row r="198" s="9" customFormat="1" ht="16" customHeight="1" spans="1:35">
      <c r="A198" s="40">
        <f t="shared" si="269"/>
        <v>195</v>
      </c>
      <c r="B198" s="41" t="s">
        <v>1306</v>
      </c>
      <c r="C198" s="42" t="s">
        <v>570</v>
      </c>
      <c r="D198" s="41" t="s">
        <v>571</v>
      </c>
      <c r="E198" s="41">
        <v>3473.25</v>
      </c>
      <c r="F198" s="41">
        <f>VLOOKUP(C198,'[1]9月'!$B:$Q,16,0)</f>
        <v>3245.4</v>
      </c>
      <c r="G198" s="44">
        <v>5664.75</v>
      </c>
      <c r="H198" s="41">
        <v>3245.4</v>
      </c>
      <c r="I198" s="44">
        <v>4180</v>
      </c>
      <c r="J198" s="44"/>
      <c r="K198" s="52">
        <f t="shared" si="270"/>
        <v>62.5185</v>
      </c>
      <c r="L198" s="53">
        <f t="shared" si="271"/>
        <v>519.264</v>
      </c>
      <c r="M198" s="44">
        <f t="shared" si="272"/>
        <v>453.18</v>
      </c>
      <c r="N198" s="41">
        <f t="shared" si="273"/>
        <v>22.7178</v>
      </c>
      <c r="O198" s="44">
        <f t="shared" si="274"/>
        <v>209</v>
      </c>
      <c r="P198" s="44">
        <f t="shared" si="275"/>
        <v>0</v>
      </c>
      <c r="Q198" s="44">
        <f t="shared" si="276"/>
        <v>1266.6803</v>
      </c>
      <c r="R198" s="41">
        <f t="shared" si="277"/>
        <v>0</v>
      </c>
      <c r="S198" s="41">
        <f t="shared" si="278"/>
        <v>259.63</v>
      </c>
      <c r="T198" s="44">
        <f t="shared" si="279"/>
        <v>113.3</v>
      </c>
      <c r="U198" s="41">
        <f t="shared" si="280"/>
        <v>9.74</v>
      </c>
      <c r="V198" s="44">
        <f t="shared" si="281"/>
        <v>209</v>
      </c>
      <c r="W198" s="44">
        <f t="shared" si="282"/>
        <v>0</v>
      </c>
      <c r="X198" s="41">
        <f t="shared" si="283"/>
        <v>591.67</v>
      </c>
      <c r="Y198" s="41">
        <f t="shared" si="284"/>
        <v>1858.3503</v>
      </c>
      <c r="Z198" s="41"/>
      <c r="AA198" s="12" t="s">
        <v>60</v>
      </c>
      <c r="AB198" s="11">
        <f t="shared" ref="AB198:AH198" si="290">K198+R198</f>
        <v>62.5185</v>
      </c>
      <c r="AC198" s="11">
        <f t="shared" si="290"/>
        <v>778.894</v>
      </c>
      <c r="AD198" s="11">
        <f t="shared" si="290"/>
        <v>566.48</v>
      </c>
      <c r="AE198" s="11">
        <f t="shared" si="290"/>
        <v>32.4578</v>
      </c>
      <c r="AF198" s="11">
        <f t="shared" si="290"/>
        <v>418</v>
      </c>
      <c r="AG198" s="11">
        <f t="shared" si="290"/>
        <v>0</v>
      </c>
      <c r="AH198" s="11">
        <f t="shared" si="290"/>
        <v>1858.3503</v>
      </c>
      <c r="AI198" s="12" t="s">
        <v>1138</v>
      </c>
    </row>
    <row r="199" s="9" customFormat="1" ht="16" customHeight="1" spans="1:35">
      <c r="A199" s="40">
        <f t="shared" si="269"/>
        <v>196</v>
      </c>
      <c r="B199" s="41" t="s">
        <v>1306</v>
      </c>
      <c r="C199" s="42" t="s">
        <v>572</v>
      </c>
      <c r="D199" s="41" t="s">
        <v>573</v>
      </c>
      <c r="E199" s="41">
        <v>3473.25</v>
      </c>
      <c r="F199" s="41">
        <f>VLOOKUP(C199,'[1]9月'!$B:$Q,16,0)</f>
        <v>3245.4</v>
      </c>
      <c r="G199" s="44">
        <v>5664.75</v>
      </c>
      <c r="H199" s="41">
        <v>3245.4</v>
      </c>
      <c r="I199" s="44">
        <v>1790</v>
      </c>
      <c r="J199" s="44"/>
      <c r="K199" s="52">
        <f t="shared" si="270"/>
        <v>62.5185</v>
      </c>
      <c r="L199" s="53">
        <f t="shared" si="271"/>
        <v>519.264</v>
      </c>
      <c r="M199" s="44">
        <f t="shared" si="272"/>
        <v>453.18</v>
      </c>
      <c r="N199" s="41">
        <f t="shared" si="273"/>
        <v>22.7178</v>
      </c>
      <c r="O199" s="44">
        <f t="shared" si="274"/>
        <v>89.5</v>
      </c>
      <c r="P199" s="44">
        <f t="shared" si="275"/>
        <v>0</v>
      </c>
      <c r="Q199" s="44">
        <f t="shared" si="276"/>
        <v>1147.1803</v>
      </c>
      <c r="R199" s="41">
        <f t="shared" si="277"/>
        <v>0</v>
      </c>
      <c r="S199" s="41">
        <f t="shared" si="278"/>
        <v>259.63</v>
      </c>
      <c r="T199" s="44">
        <f t="shared" si="279"/>
        <v>113.3</v>
      </c>
      <c r="U199" s="41">
        <f t="shared" si="280"/>
        <v>9.74</v>
      </c>
      <c r="V199" s="44">
        <f t="shared" si="281"/>
        <v>89.5</v>
      </c>
      <c r="W199" s="44">
        <f t="shared" si="282"/>
        <v>0</v>
      </c>
      <c r="X199" s="41">
        <f t="shared" si="283"/>
        <v>472.17</v>
      </c>
      <c r="Y199" s="41">
        <f t="shared" si="284"/>
        <v>1619.3503</v>
      </c>
      <c r="Z199" s="41"/>
      <c r="AA199" s="12" t="s">
        <v>60</v>
      </c>
      <c r="AB199" s="11">
        <f t="shared" ref="AB199:AH199" si="291">K199+R199</f>
        <v>62.5185</v>
      </c>
      <c r="AC199" s="11">
        <f t="shared" si="291"/>
        <v>778.894</v>
      </c>
      <c r="AD199" s="11">
        <f t="shared" si="291"/>
        <v>566.48</v>
      </c>
      <c r="AE199" s="11">
        <f t="shared" si="291"/>
        <v>32.4578</v>
      </c>
      <c r="AF199" s="11">
        <f t="shared" si="291"/>
        <v>179</v>
      </c>
      <c r="AG199" s="11">
        <f t="shared" si="291"/>
        <v>0</v>
      </c>
      <c r="AH199" s="11">
        <f t="shared" si="291"/>
        <v>1619.3503</v>
      </c>
      <c r="AI199" s="12" t="s">
        <v>1138</v>
      </c>
    </row>
    <row r="200" s="9" customFormat="1" ht="16" customHeight="1" spans="1:35">
      <c r="A200" s="40">
        <f t="shared" si="269"/>
        <v>197</v>
      </c>
      <c r="B200" s="41" t="s">
        <v>167</v>
      </c>
      <c r="C200" s="42" t="s">
        <v>574</v>
      </c>
      <c r="D200" s="41" t="s">
        <v>575</v>
      </c>
      <c r="E200" s="41">
        <v>3473.25</v>
      </c>
      <c r="F200" s="41">
        <f>VLOOKUP(C200,'[1]9月'!$B:$Q,16,0)</f>
        <v>3245.4</v>
      </c>
      <c r="G200" s="44">
        <v>5664.75</v>
      </c>
      <c r="H200" s="41">
        <v>3245.4</v>
      </c>
      <c r="I200" s="44">
        <v>1790</v>
      </c>
      <c r="J200" s="44"/>
      <c r="K200" s="52">
        <f t="shared" si="270"/>
        <v>62.5185</v>
      </c>
      <c r="L200" s="53">
        <f t="shared" si="271"/>
        <v>519.264</v>
      </c>
      <c r="M200" s="44">
        <f t="shared" si="272"/>
        <v>453.18</v>
      </c>
      <c r="N200" s="41">
        <f t="shared" si="273"/>
        <v>22.7178</v>
      </c>
      <c r="O200" s="44">
        <f t="shared" si="274"/>
        <v>89.5</v>
      </c>
      <c r="P200" s="44">
        <f t="shared" si="275"/>
        <v>0</v>
      </c>
      <c r="Q200" s="44">
        <f t="shared" si="276"/>
        <v>1147.1803</v>
      </c>
      <c r="R200" s="41">
        <f t="shared" si="277"/>
        <v>0</v>
      </c>
      <c r="S200" s="41">
        <f t="shared" si="278"/>
        <v>259.63</v>
      </c>
      <c r="T200" s="44">
        <f t="shared" si="279"/>
        <v>113.3</v>
      </c>
      <c r="U200" s="41">
        <f t="shared" si="280"/>
        <v>9.74</v>
      </c>
      <c r="V200" s="44">
        <f t="shared" si="281"/>
        <v>89.5</v>
      </c>
      <c r="W200" s="44">
        <f t="shared" si="282"/>
        <v>0</v>
      </c>
      <c r="X200" s="41">
        <f t="shared" si="283"/>
        <v>472.17</v>
      </c>
      <c r="Y200" s="41">
        <f t="shared" si="284"/>
        <v>1619.3503</v>
      </c>
      <c r="Z200" s="41"/>
      <c r="AA200" s="12" t="s">
        <v>52</v>
      </c>
      <c r="AB200" s="11">
        <f t="shared" ref="AB200:AH200" si="292">K200+R200</f>
        <v>62.5185</v>
      </c>
      <c r="AC200" s="11">
        <f t="shared" si="292"/>
        <v>778.894</v>
      </c>
      <c r="AD200" s="11">
        <f t="shared" si="292"/>
        <v>566.48</v>
      </c>
      <c r="AE200" s="11">
        <f t="shared" si="292"/>
        <v>32.4578</v>
      </c>
      <c r="AF200" s="11">
        <f t="shared" si="292"/>
        <v>179</v>
      </c>
      <c r="AG200" s="11">
        <f t="shared" si="292"/>
        <v>0</v>
      </c>
      <c r="AH200" s="11">
        <f t="shared" si="292"/>
        <v>1619.3503</v>
      </c>
      <c r="AI200" s="12" t="s">
        <v>1134</v>
      </c>
    </row>
    <row r="201" s="9" customFormat="1" ht="16" customHeight="1" spans="1:35">
      <c r="A201" s="40">
        <f t="shared" si="269"/>
        <v>198</v>
      </c>
      <c r="B201" s="41" t="s">
        <v>1306</v>
      </c>
      <c r="C201" s="42" t="s">
        <v>576</v>
      </c>
      <c r="D201" s="341" t="s">
        <v>577</v>
      </c>
      <c r="E201" s="41">
        <v>3473.25</v>
      </c>
      <c r="F201" s="41">
        <f>VLOOKUP(C201,'[1]9月'!$B:$Q,16,0)</f>
        <v>3245.4</v>
      </c>
      <c r="G201" s="44">
        <v>5664.75</v>
      </c>
      <c r="H201" s="41">
        <v>3245.4</v>
      </c>
      <c r="I201" s="44">
        <v>1790</v>
      </c>
      <c r="J201" s="44"/>
      <c r="K201" s="52">
        <f t="shared" si="270"/>
        <v>62.5185</v>
      </c>
      <c r="L201" s="53">
        <f t="shared" si="271"/>
        <v>519.264</v>
      </c>
      <c r="M201" s="44">
        <f t="shared" si="272"/>
        <v>453.18</v>
      </c>
      <c r="N201" s="41">
        <f t="shared" si="273"/>
        <v>22.7178</v>
      </c>
      <c r="O201" s="44">
        <f t="shared" si="274"/>
        <v>89.5</v>
      </c>
      <c r="P201" s="44">
        <f t="shared" si="275"/>
        <v>0</v>
      </c>
      <c r="Q201" s="44">
        <f t="shared" si="276"/>
        <v>1147.1803</v>
      </c>
      <c r="R201" s="41">
        <f t="shared" si="277"/>
        <v>0</v>
      </c>
      <c r="S201" s="41">
        <f t="shared" si="278"/>
        <v>259.63</v>
      </c>
      <c r="T201" s="44">
        <f t="shared" si="279"/>
        <v>113.3</v>
      </c>
      <c r="U201" s="41">
        <f t="shared" si="280"/>
        <v>9.74</v>
      </c>
      <c r="V201" s="44">
        <f t="shared" si="281"/>
        <v>89.5</v>
      </c>
      <c r="W201" s="44">
        <f t="shared" si="282"/>
        <v>0</v>
      </c>
      <c r="X201" s="41">
        <f t="shared" si="283"/>
        <v>472.17</v>
      </c>
      <c r="Y201" s="41">
        <f t="shared" si="284"/>
        <v>1619.3503</v>
      </c>
      <c r="Z201" s="41"/>
      <c r="AA201" s="12" t="s">
        <v>60</v>
      </c>
      <c r="AB201" s="11">
        <f t="shared" ref="AB201:AH201" si="293">K201+R201</f>
        <v>62.5185</v>
      </c>
      <c r="AC201" s="11">
        <f t="shared" si="293"/>
        <v>778.894</v>
      </c>
      <c r="AD201" s="11">
        <f t="shared" si="293"/>
        <v>566.48</v>
      </c>
      <c r="AE201" s="11">
        <f t="shared" si="293"/>
        <v>32.4578</v>
      </c>
      <c r="AF201" s="11">
        <f t="shared" si="293"/>
        <v>179</v>
      </c>
      <c r="AG201" s="11">
        <f t="shared" si="293"/>
        <v>0</v>
      </c>
      <c r="AH201" s="11">
        <f t="shared" si="293"/>
        <v>1619.3503</v>
      </c>
      <c r="AI201" s="12" t="s">
        <v>1138</v>
      </c>
    </row>
    <row r="202" s="9" customFormat="1" ht="16" customHeight="1" spans="1:35">
      <c r="A202" s="40">
        <f t="shared" si="269"/>
        <v>199</v>
      </c>
      <c r="B202" s="41" t="s">
        <v>1306</v>
      </c>
      <c r="C202" s="42" t="s">
        <v>580</v>
      </c>
      <c r="D202" s="41" t="s">
        <v>581</v>
      </c>
      <c r="E202" s="41">
        <v>3473.25</v>
      </c>
      <c r="F202" s="41">
        <f>VLOOKUP(C202,'[1]9月'!$B:$Q,16,0)</f>
        <v>3245.4</v>
      </c>
      <c r="G202" s="44">
        <v>5664.75</v>
      </c>
      <c r="H202" s="41">
        <v>3245.4</v>
      </c>
      <c r="I202" s="44">
        <v>3180</v>
      </c>
      <c r="J202" s="44"/>
      <c r="K202" s="52">
        <f t="shared" si="270"/>
        <v>62.5185</v>
      </c>
      <c r="L202" s="53">
        <f t="shared" si="271"/>
        <v>519.264</v>
      </c>
      <c r="M202" s="44">
        <f t="shared" si="272"/>
        <v>453.18</v>
      </c>
      <c r="N202" s="41">
        <f t="shared" si="273"/>
        <v>22.7178</v>
      </c>
      <c r="O202" s="44">
        <f t="shared" si="274"/>
        <v>159</v>
      </c>
      <c r="P202" s="44">
        <f t="shared" si="275"/>
        <v>0</v>
      </c>
      <c r="Q202" s="44">
        <f t="shared" si="276"/>
        <v>1216.6803</v>
      </c>
      <c r="R202" s="41">
        <f t="shared" si="277"/>
        <v>0</v>
      </c>
      <c r="S202" s="41">
        <f t="shared" si="278"/>
        <v>259.63</v>
      </c>
      <c r="T202" s="44">
        <f t="shared" si="279"/>
        <v>113.3</v>
      </c>
      <c r="U202" s="41">
        <f t="shared" si="280"/>
        <v>9.74</v>
      </c>
      <c r="V202" s="44">
        <f t="shared" si="281"/>
        <v>159</v>
      </c>
      <c r="W202" s="44">
        <f t="shared" si="282"/>
        <v>0</v>
      </c>
      <c r="X202" s="41">
        <f t="shared" si="283"/>
        <v>541.67</v>
      </c>
      <c r="Y202" s="41">
        <f t="shared" si="284"/>
        <v>1758.3503</v>
      </c>
      <c r="Z202" s="41"/>
      <c r="AA202" s="12" t="s">
        <v>60</v>
      </c>
      <c r="AB202" s="11">
        <f t="shared" ref="AB202:AH202" si="294">K202+R202</f>
        <v>62.5185</v>
      </c>
      <c r="AC202" s="11">
        <f t="shared" si="294"/>
        <v>778.894</v>
      </c>
      <c r="AD202" s="11">
        <f t="shared" si="294"/>
        <v>566.48</v>
      </c>
      <c r="AE202" s="11">
        <f t="shared" si="294"/>
        <v>32.4578</v>
      </c>
      <c r="AF202" s="11">
        <f t="shared" si="294"/>
        <v>318</v>
      </c>
      <c r="AG202" s="11">
        <f t="shared" si="294"/>
        <v>0</v>
      </c>
      <c r="AH202" s="11">
        <f t="shared" si="294"/>
        <v>1758.3503</v>
      </c>
      <c r="AI202" s="12" t="s">
        <v>1138</v>
      </c>
    </row>
    <row r="203" s="9" customFormat="1" ht="16" customHeight="1" spans="1:35">
      <c r="A203" s="40">
        <f t="shared" si="269"/>
        <v>200</v>
      </c>
      <c r="B203" s="41" t="s">
        <v>1306</v>
      </c>
      <c r="C203" s="42" t="s">
        <v>586</v>
      </c>
      <c r="D203" s="345" t="s">
        <v>587</v>
      </c>
      <c r="E203" s="41">
        <v>3473.25</v>
      </c>
      <c r="F203" s="41">
        <f>VLOOKUP(C203,'[1]9月'!$B:$Q,16,0)</f>
        <v>3245.4</v>
      </c>
      <c r="G203" s="44">
        <v>5664.75</v>
      </c>
      <c r="H203" s="41">
        <v>3245.4</v>
      </c>
      <c r="I203" s="44">
        <v>1790</v>
      </c>
      <c r="J203" s="44"/>
      <c r="K203" s="52">
        <f t="shared" si="270"/>
        <v>62.5185</v>
      </c>
      <c r="L203" s="53">
        <f t="shared" si="271"/>
        <v>519.264</v>
      </c>
      <c r="M203" s="44">
        <f t="shared" si="272"/>
        <v>453.18</v>
      </c>
      <c r="N203" s="41">
        <f t="shared" si="273"/>
        <v>22.7178</v>
      </c>
      <c r="O203" s="44">
        <f t="shared" si="274"/>
        <v>89.5</v>
      </c>
      <c r="P203" s="44">
        <f t="shared" si="275"/>
        <v>0</v>
      </c>
      <c r="Q203" s="44">
        <f t="shared" si="276"/>
        <v>1147.1803</v>
      </c>
      <c r="R203" s="41">
        <f t="shared" si="277"/>
        <v>0</v>
      </c>
      <c r="S203" s="41">
        <f t="shared" si="278"/>
        <v>259.63</v>
      </c>
      <c r="T203" s="44">
        <f t="shared" si="279"/>
        <v>113.3</v>
      </c>
      <c r="U203" s="41">
        <f t="shared" si="280"/>
        <v>9.74</v>
      </c>
      <c r="V203" s="44">
        <f t="shared" si="281"/>
        <v>89.5</v>
      </c>
      <c r="W203" s="44">
        <f t="shared" si="282"/>
        <v>0</v>
      </c>
      <c r="X203" s="41">
        <f t="shared" si="283"/>
        <v>472.17</v>
      </c>
      <c r="Y203" s="41">
        <f t="shared" si="284"/>
        <v>1619.3503</v>
      </c>
      <c r="Z203" s="41"/>
      <c r="AA203" s="12" t="s">
        <v>60</v>
      </c>
      <c r="AB203" s="11">
        <f t="shared" ref="AB203:AH203" si="295">K203+R203</f>
        <v>62.5185</v>
      </c>
      <c r="AC203" s="11">
        <f t="shared" si="295"/>
        <v>778.894</v>
      </c>
      <c r="AD203" s="11">
        <f t="shared" si="295"/>
        <v>566.48</v>
      </c>
      <c r="AE203" s="11">
        <f t="shared" si="295"/>
        <v>32.4578</v>
      </c>
      <c r="AF203" s="11">
        <f t="shared" si="295"/>
        <v>179</v>
      </c>
      <c r="AG203" s="11">
        <f t="shared" si="295"/>
        <v>0</v>
      </c>
      <c r="AH203" s="11">
        <f t="shared" si="295"/>
        <v>1619.3503</v>
      </c>
      <c r="AI203" s="12" t="s">
        <v>1138</v>
      </c>
    </row>
    <row r="204" s="9" customFormat="1" ht="16" customHeight="1" spans="1:35">
      <c r="A204" s="40">
        <f t="shared" si="269"/>
        <v>201</v>
      </c>
      <c r="B204" s="41" t="s">
        <v>1306</v>
      </c>
      <c r="C204" s="46" t="s">
        <v>590</v>
      </c>
      <c r="D204" s="47" t="s">
        <v>591</v>
      </c>
      <c r="E204" s="41">
        <v>3473.25</v>
      </c>
      <c r="F204" s="41">
        <f>VLOOKUP(C204,'[1]9月'!$B:$Q,16,0)</f>
        <v>3245.4</v>
      </c>
      <c r="G204" s="44">
        <v>5664.75</v>
      </c>
      <c r="H204" s="41">
        <v>3245.4</v>
      </c>
      <c r="I204" s="44">
        <v>0</v>
      </c>
      <c r="J204" s="44"/>
      <c r="K204" s="52">
        <f t="shared" si="270"/>
        <v>62.5185</v>
      </c>
      <c r="L204" s="53">
        <f t="shared" si="271"/>
        <v>519.264</v>
      </c>
      <c r="M204" s="44">
        <f t="shared" si="272"/>
        <v>453.18</v>
      </c>
      <c r="N204" s="41">
        <f t="shared" si="273"/>
        <v>22.7178</v>
      </c>
      <c r="O204" s="44">
        <f t="shared" si="274"/>
        <v>0</v>
      </c>
      <c r="P204" s="44">
        <f t="shared" si="275"/>
        <v>0</v>
      </c>
      <c r="Q204" s="44">
        <f t="shared" si="276"/>
        <v>1057.6803</v>
      </c>
      <c r="R204" s="41">
        <f t="shared" si="277"/>
        <v>0</v>
      </c>
      <c r="S204" s="41">
        <f t="shared" si="278"/>
        <v>259.63</v>
      </c>
      <c r="T204" s="44">
        <f t="shared" si="279"/>
        <v>113.3</v>
      </c>
      <c r="U204" s="41">
        <f t="shared" si="280"/>
        <v>9.74</v>
      </c>
      <c r="V204" s="44">
        <f t="shared" si="281"/>
        <v>0</v>
      </c>
      <c r="W204" s="44">
        <f t="shared" si="282"/>
        <v>0</v>
      </c>
      <c r="X204" s="41">
        <f t="shared" si="283"/>
        <v>382.67</v>
      </c>
      <c r="Y204" s="41">
        <f t="shared" si="284"/>
        <v>1440.3503</v>
      </c>
      <c r="Z204" s="41"/>
      <c r="AA204" s="12" t="s">
        <v>60</v>
      </c>
      <c r="AB204" s="11">
        <f t="shared" ref="AB204:AH204" si="296">K204+R204</f>
        <v>62.5185</v>
      </c>
      <c r="AC204" s="11">
        <f t="shared" si="296"/>
        <v>778.894</v>
      </c>
      <c r="AD204" s="11">
        <f t="shared" si="296"/>
        <v>566.48</v>
      </c>
      <c r="AE204" s="11">
        <f t="shared" si="296"/>
        <v>32.4578</v>
      </c>
      <c r="AF204" s="11">
        <f t="shared" si="296"/>
        <v>0</v>
      </c>
      <c r="AG204" s="11">
        <f t="shared" si="296"/>
        <v>0</v>
      </c>
      <c r="AH204" s="11">
        <f t="shared" si="296"/>
        <v>1440.3503</v>
      </c>
      <c r="AI204" s="12" t="s">
        <v>1138</v>
      </c>
    </row>
    <row r="205" s="9" customFormat="1" ht="16" customHeight="1" spans="1:35">
      <c r="A205" s="40">
        <f t="shared" si="269"/>
        <v>202</v>
      </c>
      <c r="B205" s="41" t="s">
        <v>1306</v>
      </c>
      <c r="C205" s="46" t="s">
        <v>594</v>
      </c>
      <c r="D205" s="47" t="s">
        <v>595</v>
      </c>
      <c r="E205" s="41">
        <v>3473.25</v>
      </c>
      <c r="F205" s="41">
        <f>VLOOKUP(C205,'[1]9月'!$B:$Q,16,0)</f>
        <v>3245.4</v>
      </c>
      <c r="G205" s="44">
        <v>5664.75</v>
      </c>
      <c r="H205" s="41">
        <v>3245.4</v>
      </c>
      <c r="I205" s="44">
        <v>1790</v>
      </c>
      <c r="J205" s="44"/>
      <c r="K205" s="52">
        <f t="shared" si="270"/>
        <v>62.5185</v>
      </c>
      <c r="L205" s="53">
        <f t="shared" si="271"/>
        <v>519.264</v>
      </c>
      <c r="M205" s="44">
        <f t="shared" si="272"/>
        <v>453.18</v>
      </c>
      <c r="N205" s="41">
        <f t="shared" si="273"/>
        <v>22.7178</v>
      </c>
      <c r="O205" s="44">
        <f t="shared" si="274"/>
        <v>89.5</v>
      </c>
      <c r="P205" s="44">
        <f t="shared" si="275"/>
        <v>0</v>
      </c>
      <c r="Q205" s="44">
        <f t="shared" si="276"/>
        <v>1147.1803</v>
      </c>
      <c r="R205" s="41">
        <f t="shared" si="277"/>
        <v>0</v>
      </c>
      <c r="S205" s="41">
        <f t="shared" si="278"/>
        <v>259.63</v>
      </c>
      <c r="T205" s="44">
        <f t="shared" si="279"/>
        <v>113.3</v>
      </c>
      <c r="U205" s="41">
        <f t="shared" si="280"/>
        <v>9.74</v>
      </c>
      <c r="V205" s="44">
        <f t="shared" si="281"/>
        <v>89.5</v>
      </c>
      <c r="W205" s="44">
        <f t="shared" si="282"/>
        <v>0</v>
      </c>
      <c r="X205" s="41">
        <f t="shared" si="283"/>
        <v>472.17</v>
      </c>
      <c r="Y205" s="41">
        <f t="shared" si="284"/>
        <v>1619.3503</v>
      </c>
      <c r="Z205" s="41"/>
      <c r="AA205" s="12" t="s">
        <v>60</v>
      </c>
      <c r="AB205" s="11">
        <f t="shared" ref="AB205:AH205" si="297">K205+R205</f>
        <v>62.5185</v>
      </c>
      <c r="AC205" s="11">
        <f t="shared" si="297"/>
        <v>778.894</v>
      </c>
      <c r="AD205" s="11">
        <f t="shared" si="297"/>
        <v>566.48</v>
      </c>
      <c r="AE205" s="11">
        <f t="shared" si="297"/>
        <v>32.4578</v>
      </c>
      <c r="AF205" s="11">
        <f t="shared" si="297"/>
        <v>179</v>
      </c>
      <c r="AG205" s="11">
        <f t="shared" si="297"/>
        <v>0</v>
      </c>
      <c r="AH205" s="11">
        <f t="shared" si="297"/>
        <v>1619.3503</v>
      </c>
      <c r="AI205" s="12" t="s">
        <v>1138</v>
      </c>
    </row>
    <row r="206" s="9" customFormat="1" ht="16" customHeight="1" spans="1:35">
      <c r="A206" s="40">
        <f t="shared" si="269"/>
        <v>203</v>
      </c>
      <c r="B206" s="41" t="s">
        <v>1306</v>
      </c>
      <c r="C206" s="46" t="s">
        <v>596</v>
      </c>
      <c r="D206" s="47" t="s">
        <v>597</v>
      </c>
      <c r="E206" s="41">
        <v>3473.25</v>
      </c>
      <c r="F206" s="41">
        <f>VLOOKUP(C206,'[1]9月'!$B:$Q,16,0)</f>
        <v>3245.4</v>
      </c>
      <c r="G206" s="44">
        <v>5664.75</v>
      </c>
      <c r="H206" s="41">
        <v>3245.4</v>
      </c>
      <c r="I206" s="44">
        <v>1790</v>
      </c>
      <c r="J206" s="44"/>
      <c r="K206" s="52">
        <f t="shared" si="270"/>
        <v>62.5185</v>
      </c>
      <c r="L206" s="53">
        <f t="shared" si="271"/>
        <v>519.264</v>
      </c>
      <c r="M206" s="44">
        <f t="shared" si="272"/>
        <v>453.18</v>
      </c>
      <c r="N206" s="41">
        <f t="shared" si="273"/>
        <v>22.7178</v>
      </c>
      <c r="O206" s="44">
        <f t="shared" si="274"/>
        <v>89.5</v>
      </c>
      <c r="P206" s="44">
        <f t="shared" si="275"/>
        <v>0</v>
      </c>
      <c r="Q206" s="44">
        <f t="shared" si="276"/>
        <v>1147.1803</v>
      </c>
      <c r="R206" s="41">
        <f t="shared" si="277"/>
        <v>0</v>
      </c>
      <c r="S206" s="41">
        <f t="shared" si="278"/>
        <v>259.63</v>
      </c>
      <c r="T206" s="44">
        <f t="shared" si="279"/>
        <v>113.3</v>
      </c>
      <c r="U206" s="41">
        <f t="shared" si="280"/>
        <v>9.74</v>
      </c>
      <c r="V206" s="44">
        <f t="shared" si="281"/>
        <v>89.5</v>
      </c>
      <c r="W206" s="44">
        <f t="shared" si="282"/>
        <v>0</v>
      </c>
      <c r="X206" s="41">
        <f t="shared" si="283"/>
        <v>472.17</v>
      </c>
      <c r="Y206" s="41">
        <f t="shared" si="284"/>
        <v>1619.3503</v>
      </c>
      <c r="Z206" s="41"/>
      <c r="AA206" s="12" t="s">
        <v>60</v>
      </c>
      <c r="AB206" s="11">
        <f t="shared" ref="AB206:AH206" si="298">K206+R206</f>
        <v>62.5185</v>
      </c>
      <c r="AC206" s="11">
        <f t="shared" si="298"/>
        <v>778.894</v>
      </c>
      <c r="AD206" s="11">
        <f t="shared" si="298"/>
        <v>566.48</v>
      </c>
      <c r="AE206" s="11">
        <f t="shared" si="298"/>
        <v>32.4578</v>
      </c>
      <c r="AF206" s="11">
        <f t="shared" si="298"/>
        <v>179</v>
      </c>
      <c r="AG206" s="11">
        <f t="shared" si="298"/>
        <v>0</v>
      </c>
      <c r="AH206" s="11">
        <f t="shared" si="298"/>
        <v>1619.3503</v>
      </c>
      <c r="AI206" s="12" t="s">
        <v>1138</v>
      </c>
    </row>
    <row r="207" s="9" customFormat="1" ht="16" customHeight="1" spans="1:35">
      <c r="A207" s="40">
        <f t="shared" si="269"/>
        <v>204</v>
      </c>
      <c r="B207" s="41" t="s">
        <v>1306</v>
      </c>
      <c r="C207" s="46" t="s">
        <v>598</v>
      </c>
      <c r="D207" s="47" t="s">
        <v>599</v>
      </c>
      <c r="E207" s="41">
        <v>3473.25</v>
      </c>
      <c r="F207" s="41">
        <v>3245.4</v>
      </c>
      <c r="G207" s="44">
        <v>5664.75</v>
      </c>
      <c r="H207" s="41">
        <v>3245.4</v>
      </c>
      <c r="I207" s="44">
        <v>1790</v>
      </c>
      <c r="J207" s="44"/>
      <c r="K207" s="52">
        <f t="shared" si="270"/>
        <v>62.5185</v>
      </c>
      <c r="L207" s="53">
        <f t="shared" si="271"/>
        <v>519.264</v>
      </c>
      <c r="M207" s="44">
        <f t="shared" si="272"/>
        <v>453.18</v>
      </c>
      <c r="N207" s="41">
        <f t="shared" si="273"/>
        <v>22.7178</v>
      </c>
      <c r="O207" s="44">
        <f t="shared" si="274"/>
        <v>89.5</v>
      </c>
      <c r="P207" s="44">
        <f t="shared" si="275"/>
        <v>0</v>
      </c>
      <c r="Q207" s="44">
        <f t="shared" si="276"/>
        <v>1147.1803</v>
      </c>
      <c r="R207" s="41">
        <f t="shared" si="277"/>
        <v>0</v>
      </c>
      <c r="S207" s="41">
        <f t="shared" si="278"/>
        <v>259.63</v>
      </c>
      <c r="T207" s="44">
        <f t="shared" si="279"/>
        <v>113.3</v>
      </c>
      <c r="U207" s="41">
        <f t="shared" si="280"/>
        <v>9.74</v>
      </c>
      <c r="V207" s="44">
        <f t="shared" si="281"/>
        <v>89.5</v>
      </c>
      <c r="W207" s="44">
        <f t="shared" si="282"/>
        <v>0</v>
      </c>
      <c r="X207" s="41">
        <f t="shared" si="283"/>
        <v>472.17</v>
      </c>
      <c r="Y207" s="41">
        <f t="shared" si="284"/>
        <v>1619.3503</v>
      </c>
      <c r="Z207" s="41"/>
      <c r="AA207" s="12" t="s">
        <v>60</v>
      </c>
      <c r="AB207" s="11">
        <f t="shared" ref="AB207:AH207" si="299">K207+R207</f>
        <v>62.5185</v>
      </c>
      <c r="AC207" s="11">
        <f t="shared" si="299"/>
        <v>778.894</v>
      </c>
      <c r="AD207" s="11">
        <f t="shared" si="299"/>
        <v>566.48</v>
      </c>
      <c r="AE207" s="11">
        <f t="shared" si="299"/>
        <v>32.4578</v>
      </c>
      <c r="AF207" s="11">
        <f t="shared" si="299"/>
        <v>179</v>
      </c>
      <c r="AG207" s="11">
        <f t="shared" si="299"/>
        <v>0</v>
      </c>
      <c r="AH207" s="11">
        <f t="shared" si="299"/>
        <v>1619.3503</v>
      </c>
      <c r="AI207" s="12" t="s">
        <v>1138</v>
      </c>
    </row>
    <row r="208" s="9" customFormat="1" ht="16" customHeight="1" spans="1:35">
      <c r="A208" s="40">
        <f t="shared" si="269"/>
        <v>205</v>
      </c>
      <c r="B208" s="41" t="s">
        <v>1306</v>
      </c>
      <c r="C208" s="46" t="s">
        <v>600</v>
      </c>
      <c r="D208" s="47" t="s">
        <v>601</v>
      </c>
      <c r="E208" s="41">
        <v>3473.25</v>
      </c>
      <c r="F208" s="41">
        <f>VLOOKUP(C208,'[1]9月'!$B:$Q,16,0)</f>
        <v>3245.4</v>
      </c>
      <c r="G208" s="44">
        <v>5664.75</v>
      </c>
      <c r="H208" s="41">
        <v>3245.4</v>
      </c>
      <c r="I208" s="44">
        <v>1790</v>
      </c>
      <c r="J208" s="68"/>
      <c r="K208" s="52">
        <f t="shared" si="270"/>
        <v>62.5185</v>
      </c>
      <c r="L208" s="53">
        <f t="shared" si="271"/>
        <v>519.264</v>
      </c>
      <c r="M208" s="44">
        <f t="shared" si="272"/>
        <v>453.18</v>
      </c>
      <c r="N208" s="41">
        <f t="shared" si="273"/>
        <v>22.7178</v>
      </c>
      <c r="O208" s="44">
        <f t="shared" si="274"/>
        <v>89.5</v>
      </c>
      <c r="P208" s="44">
        <f t="shared" si="275"/>
        <v>0</v>
      </c>
      <c r="Q208" s="44">
        <f t="shared" si="276"/>
        <v>1147.1803</v>
      </c>
      <c r="R208" s="41">
        <f t="shared" si="277"/>
        <v>0</v>
      </c>
      <c r="S208" s="41">
        <f t="shared" si="278"/>
        <v>259.63</v>
      </c>
      <c r="T208" s="44">
        <f t="shared" si="279"/>
        <v>113.3</v>
      </c>
      <c r="U208" s="41">
        <f t="shared" si="280"/>
        <v>9.74</v>
      </c>
      <c r="V208" s="44">
        <f t="shared" si="281"/>
        <v>89.5</v>
      </c>
      <c r="W208" s="44">
        <f t="shared" si="282"/>
        <v>0</v>
      </c>
      <c r="X208" s="41">
        <f t="shared" si="283"/>
        <v>472.17</v>
      </c>
      <c r="Y208" s="41">
        <f t="shared" si="284"/>
        <v>1619.3503</v>
      </c>
      <c r="Z208" s="41"/>
      <c r="AA208" s="12" t="s">
        <v>60</v>
      </c>
      <c r="AB208" s="11">
        <f t="shared" ref="AB208:AH208" si="300">K208+R208</f>
        <v>62.5185</v>
      </c>
      <c r="AC208" s="11">
        <f t="shared" si="300"/>
        <v>778.894</v>
      </c>
      <c r="AD208" s="11">
        <f t="shared" si="300"/>
        <v>566.48</v>
      </c>
      <c r="AE208" s="11">
        <f t="shared" si="300"/>
        <v>32.4578</v>
      </c>
      <c r="AF208" s="11">
        <f t="shared" si="300"/>
        <v>179</v>
      </c>
      <c r="AG208" s="11">
        <f t="shared" si="300"/>
        <v>0</v>
      </c>
      <c r="AH208" s="11">
        <f t="shared" si="300"/>
        <v>1619.3503</v>
      </c>
      <c r="AI208" s="12" t="s">
        <v>1138</v>
      </c>
    </row>
    <row r="209" s="9" customFormat="1" ht="16" customHeight="1" spans="1:35">
      <c r="A209" s="40">
        <f t="shared" si="269"/>
        <v>206</v>
      </c>
      <c r="B209" s="41" t="s">
        <v>1306</v>
      </c>
      <c r="C209" s="46" t="s">
        <v>602</v>
      </c>
      <c r="D209" s="47" t="s">
        <v>603</v>
      </c>
      <c r="E209" s="41">
        <v>3473.25</v>
      </c>
      <c r="F209" s="41">
        <f>VLOOKUP(C209,'[1]9月'!$B:$Q,16,0)</f>
        <v>3245.4</v>
      </c>
      <c r="G209" s="44">
        <v>5664.75</v>
      </c>
      <c r="H209" s="41">
        <v>3245.4</v>
      </c>
      <c r="I209" s="44">
        <v>1790</v>
      </c>
      <c r="J209" s="69"/>
      <c r="K209" s="70">
        <f t="shared" si="270"/>
        <v>62.5185</v>
      </c>
      <c r="L209" s="71">
        <f t="shared" si="271"/>
        <v>519.264</v>
      </c>
      <c r="M209" s="69">
        <f t="shared" si="272"/>
        <v>453.18</v>
      </c>
      <c r="N209" s="72">
        <f t="shared" si="273"/>
        <v>22.7178</v>
      </c>
      <c r="O209" s="69">
        <f t="shared" si="274"/>
        <v>89.5</v>
      </c>
      <c r="P209" s="69">
        <f t="shared" si="275"/>
        <v>0</v>
      </c>
      <c r="Q209" s="44">
        <f t="shared" si="276"/>
        <v>1147.1803</v>
      </c>
      <c r="R209" s="72">
        <f t="shared" si="277"/>
        <v>0</v>
      </c>
      <c r="S209" s="72">
        <f t="shared" si="278"/>
        <v>259.63</v>
      </c>
      <c r="T209" s="69">
        <f t="shared" si="279"/>
        <v>113.3</v>
      </c>
      <c r="U209" s="72">
        <f t="shared" si="280"/>
        <v>9.74</v>
      </c>
      <c r="V209" s="69">
        <f t="shared" si="281"/>
        <v>89.5</v>
      </c>
      <c r="W209" s="69">
        <f t="shared" si="282"/>
        <v>0</v>
      </c>
      <c r="X209" s="41">
        <f t="shared" si="283"/>
        <v>472.17</v>
      </c>
      <c r="Y209" s="41">
        <f t="shared" si="284"/>
        <v>1619.3503</v>
      </c>
      <c r="Z209" s="41"/>
      <c r="AA209" s="12" t="s">
        <v>60</v>
      </c>
      <c r="AB209" s="11">
        <f t="shared" ref="AB209:AH209" si="301">K209+R209</f>
        <v>62.5185</v>
      </c>
      <c r="AC209" s="11">
        <f t="shared" si="301"/>
        <v>778.894</v>
      </c>
      <c r="AD209" s="11">
        <f t="shared" si="301"/>
        <v>566.48</v>
      </c>
      <c r="AE209" s="11">
        <f t="shared" si="301"/>
        <v>32.4578</v>
      </c>
      <c r="AF209" s="11">
        <f t="shared" si="301"/>
        <v>179</v>
      </c>
      <c r="AG209" s="11">
        <f t="shared" si="301"/>
        <v>0</v>
      </c>
      <c r="AH209" s="11">
        <f t="shared" si="301"/>
        <v>1619.3503</v>
      </c>
      <c r="AI209" s="12" t="s">
        <v>1138</v>
      </c>
    </row>
    <row r="210" s="9" customFormat="1" ht="16" customHeight="1" spans="1:35">
      <c r="A210" s="40">
        <f t="shared" si="269"/>
        <v>207</v>
      </c>
      <c r="B210" s="41" t="s">
        <v>1306</v>
      </c>
      <c r="C210" s="46" t="s">
        <v>604</v>
      </c>
      <c r="D210" s="47" t="s">
        <v>605</v>
      </c>
      <c r="E210" s="41">
        <v>3473.25</v>
      </c>
      <c r="F210" s="41">
        <f>VLOOKUP(C210,'[1]9月'!$B:$Q,16,0)</f>
        <v>3245.4</v>
      </c>
      <c r="G210" s="44">
        <v>5664.75</v>
      </c>
      <c r="H210" s="41">
        <v>3245.4</v>
      </c>
      <c r="I210" s="44">
        <v>1790</v>
      </c>
      <c r="J210" s="68"/>
      <c r="K210" s="52">
        <f t="shared" si="270"/>
        <v>62.5185</v>
      </c>
      <c r="L210" s="53">
        <f t="shared" si="271"/>
        <v>519.264</v>
      </c>
      <c r="M210" s="44">
        <f t="shared" si="272"/>
        <v>453.18</v>
      </c>
      <c r="N210" s="41">
        <f t="shared" si="273"/>
        <v>22.7178</v>
      </c>
      <c r="O210" s="44">
        <f t="shared" si="274"/>
        <v>89.5</v>
      </c>
      <c r="P210" s="44">
        <f t="shared" si="275"/>
        <v>0</v>
      </c>
      <c r="Q210" s="44">
        <f t="shared" si="276"/>
        <v>1147.1803</v>
      </c>
      <c r="R210" s="41">
        <f t="shared" si="277"/>
        <v>0</v>
      </c>
      <c r="S210" s="41">
        <f t="shared" si="278"/>
        <v>259.63</v>
      </c>
      <c r="T210" s="44">
        <f t="shared" si="279"/>
        <v>113.3</v>
      </c>
      <c r="U210" s="41">
        <f t="shared" si="280"/>
        <v>9.74</v>
      </c>
      <c r="V210" s="44">
        <f t="shared" si="281"/>
        <v>89.5</v>
      </c>
      <c r="W210" s="44">
        <f t="shared" si="282"/>
        <v>0</v>
      </c>
      <c r="X210" s="41">
        <f t="shared" si="283"/>
        <v>472.17</v>
      </c>
      <c r="Y210" s="41">
        <f t="shared" si="284"/>
        <v>1619.3503</v>
      </c>
      <c r="Z210" s="41"/>
      <c r="AA210" s="12" t="s">
        <v>60</v>
      </c>
      <c r="AB210" s="11">
        <f t="shared" ref="AB210:AH210" si="302">K210+R210</f>
        <v>62.5185</v>
      </c>
      <c r="AC210" s="11">
        <f t="shared" si="302"/>
        <v>778.894</v>
      </c>
      <c r="AD210" s="11">
        <f t="shared" si="302"/>
        <v>566.48</v>
      </c>
      <c r="AE210" s="11">
        <f t="shared" si="302"/>
        <v>32.4578</v>
      </c>
      <c r="AF210" s="11">
        <f t="shared" si="302"/>
        <v>179</v>
      </c>
      <c r="AG210" s="11">
        <f t="shared" si="302"/>
        <v>0</v>
      </c>
      <c r="AH210" s="11">
        <f t="shared" si="302"/>
        <v>1619.3503</v>
      </c>
      <c r="AI210" s="12" t="s">
        <v>1138</v>
      </c>
    </row>
    <row r="211" s="9" customFormat="1" ht="16" customHeight="1" spans="1:35">
      <c r="A211" s="40">
        <f t="shared" si="269"/>
        <v>208</v>
      </c>
      <c r="B211" s="41" t="s">
        <v>1306</v>
      </c>
      <c r="C211" s="46" t="s">
        <v>606</v>
      </c>
      <c r="D211" s="45" t="s">
        <v>607</v>
      </c>
      <c r="E211" s="41">
        <v>3473.25</v>
      </c>
      <c r="F211" s="41">
        <f>VLOOKUP(C211,'[1]9月'!$B:$Q,16,0)</f>
        <v>3245.4</v>
      </c>
      <c r="G211" s="44">
        <v>5664.75</v>
      </c>
      <c r="H211" s="41">
        <v>3245.4</v>
      </c>
      <c r="I211" s="44">
        <v>1790</v>
      </c>
      <c r="J211" s="68"/>
      <c r="K211" s="52">
        <f t="shared" si="270"/>
        <v>62.5185</v>
      </c>
      <c r="L211" s="53">
        <f t="shared" si="271"/>
        <v>519.264</v>
      </c>
      <c r="M211" s="44">
        <f t="shared" si="272"/>
        <v>453.18</v>
      </c>
      <c r="N211" s="41">
        <f t="shared" si="273"/>
        <v>22.7178</v>
      </c>
      <c r="O211" s="44">
        <f t="shared" si="274"/>
        <v>89.5</v>
      </c>
      <c r="P211" s="44">
        <f t="shared" si="275"/>
        <v>0</v>
      </c>
      <c r="Q211" s="44">
        <f t="shared" si="276"/>
        <v>1147.1803</v>
      </c>
      <c r="R211" s="41">
        <f t="shared" si="277"/>
        <v>0</v>
      </c>
      <c r="S211" s="41">
        <f t="shared" si="278"/>
        <v>259.63</v>
      </c>
      <c r="T211" s="44">
        <f t="shared" si="279"/>
        <v>113.3</v>
      </c>
      <c r="U211" s="41">
        <f t="shared" si="280"/>
        <v>9.74</v>
      </c>
      <c r="V211" s="44">
        <f t="shared" si="281"/>
        <v>89.5</v>
      </c>
      <c r="W211" s="44">
        <f t="shared" si="282"/>
        <v>0</v>
      </c>
      <c r="X211" s="41">
        <f t="shared" si="283"/>
        <v>472.17</v>
      </c>
      <c r="Y211" s="41">
        <f t="shared" si="284"/>
        <v>1619.3503</v>
      </c>
      <c r="Z211" s="41"/>
      <c r="AA211" s="12" t="s">
        <v>60</v>
      </c>
      <c r="AB211" s="11">
        <f t="shared" ref="AB211:AH211" si="303">K211+R211</f>
        <v>62.5185</v>
      </c>
      <c r="AC211" s="11">
        <f t="shared" si="303"/>
        <v>778.894</v>
      </c>
      <c r="AD211" s="11">
        <f t="shared" si="303"/>
        <v>566.48</v>
      </c>
      <c r="AE211" s="11">
        <f t="shared" si="303"/>
        <v>32.4578</v>
      </c>
      <c r="AF211" s="11">
        <f t="shared" si="303"/>
        <v>179</v>
      </c>
      <c r="AG211" s="11">
        <f t="shared" si="303"/>
        <v>0</v>
      </c>
      <c r="AH211" s="11">
        <f t="shared" si="303"/>
        <v>1619.3503</v>
      </c>
      <c r="AI211" s="12" t="s">
        <v>1138</v>
      </c>
    </row>
    <row r="212" s="9" customFormat="1" ht="16" customHeight="1" spans="1:35">
      <c r="A212" s="40">
        <f t="shared" si="269"/>
        <v>209</v>
      </c>
      <c r="B212" s="41" t="s">
        <v>1306</v>
      </c>
      <c r="C212" s="46" t="s">
        <v>610</v>
      </c>
      <c r="D212" s="45" t="s">
        <v>611</v>
      </c>
      <c r="E212" s="41">
        <v>3473.25</v>
      </c>
      <c r="F212" s="41">
        <f>VLOOKUP(C212,'[1]9月'!$B:$Q,16,0)</f>
        <v>3245.4</v>
      </c>
      <c r="G212" s="44">
        <v>5664.75</v>
      </c>
      <c r="H212" s="41">
        <v>3245.4</v>
      </c>
      <c r="I212" s="44">
        <v>0</v>
      </c>
      <c r="J212" s="68"/>
      <c r="K212" s="52">
        <f t="shared" si="270"/>
        <v>62.5185</v>
      </c>
      <c r="L212" s="53">
        <f t="shared" si="271"/>
        <v>519.264</v>
      </c>
      <c r="M212" s="44">
        <f t="shared" si="272"/>
        <v>453.18</v>
      </c>
      <c r="N212" s="41">
        <f t="shared" si="273"/>
        <v>22.7178</v>
      </c>
      <c r="O212" s="44">
        <f t="shared" si="274"/>
        <v>0</v>
      </c>
      <c r="P212" s="44">
        <f t="shared" si="275"/>
        <v>0</v>
      </c>
      <c r="Q212" s="44">
        <f t="shared" si="276"/>
        <v>1057.6803</v>
      </c>
      <c r="R212" s="41">
        <f t="shared" si="277"/>
        <v>0</v>
      </c>
      <c r="S212" s="41">
        <f t="shared" si="278"/>
        <v>259.63</v>
      </c>
      <c r="T212" s="44">
        <f t="shared" si="279"/>
        <v>113.3</v>
      </c>
      <c r="U212" s="41">
        <f t="shared" si="280"/>
        <v>9.74</v>
      </c>
      <c r="V212" s="44">
        <f t="shared" si="281"/>
        <v>0</v>
      </c>
      <c r="W212" s="44">
        <f t="shared" si="282"/>
        <v>0</v>
      </c>
      <c r="X212" s="41">
        <f t="shared" si="283"/>
        <v>382.67</v>
      </c>
      <c r="Y212" s="41">
        <f t="shared" si="284"/>
        <v>1440.3503</v>
      </c>
      <c r="Z212" s="41"/>
      <c r="AA212" s="12" t="s">
        <v>60</v>
      </c>
      <c r="AB212" s="11">
        <f t="shared" ref="AB212:AH212" si="304">K212+R212</f>
        <v>62.5185</v>
      </c>
      <c r="AC212" s="11">
        <f t="shared" si="304"/>
        <v>778.894</v>
      </c>
      <c r="AD212" s="11">
        <f t="shared" si="304"/>
        <v>566.48</v>
      </c>
      <c r="AE212" s="11">
        <f t="shared" si="304"/>
        <v>32.4578</v>
      </c>
      <c r="AF212" s="11">
        <f t="shared" si="304"/>
        <v>0</v>
      </c>
      <c r="AG212" s="11">
        <f t="shared" si="304"/>
        <v>0</v>
      </c>
      <c r="AH212" s="11">
        <f t="shared" si="304"/>
        <v>1440.3503</v>
      </c>
      <c r="AI212" s="12" t="s">
        <v>1138</v>
      </c>
    </row>
    <row r="213" s="9" customFormat="1" ht="16" customHeight="1" spans="1:35">
      <c r="A213" s="40">
        <f t="shared" si="269"/>
        <v>210</v>
      </c>
      <c r="B213" s="41" t="s">
        <v>1332</v>
      </c>
      <c r="C213" s="46" t="s">
        <v>616</v>
      </c>
      <c r="D213" s="45" t="s">
        <v>617</v>
      </c>
      <c r="E213" s="41">
        <v>3473.25</v>
      </c>
      <c r="F213" s="41">
        <v>3245.4</v>
      </c>
      <c r="G213" s="44">
        <v>5664.75</v>
      </c>
      <c r="H213" s="41">
        <v>3245.4</v>
      </c>
      <c r="I213" s="44">
        <v>3180</v>
      </c>
      <c r="J213" s="68"/>
      <c r="K213" s="52">
        <f t="shared" si="270"/>
        <v>62.5185</v>
      </c>
      <c r="L213" s="53">
        <f t="shared" si="271"/>
        <v>519.264</v>
      </c>
      <c r="M213" s="44">
        <f t="shared" si="272"/>
        <v>453.18</v>
      </c>
      <c r="N213" s="41">
        <f t="shared" si="273"/>
        <v>22.7178</v>
      </c>
      <c r="O213" s="44">
        <f t="shared" si="274"/>
        <v>159</v>
      </c>
      <c r="P213" s="44">
        <f t="shared" si="275"/>
        <v>0</v>
      </c>
      <c r="Q213" s="44">
        <f t="shared" si="276"/>
        <v>1216.6803</v>
      </c>
      <c r="R213" s="41">
        <f t="shared" si="277"/>
        <v>0</v>
      </c>
      <c r="S213" s="41">
        <f t="shared" si="278"/>
        <v>259.63</v>
      </c>
      <c r="T213" s="44">
        <f t="shared" si="279"/>
        <v>113.3</v>
      </c>
      <c r="U213" s="41">
        <f t="shared" si="280"/>
        <v>9.74</v>
      </c>
      <c r="V213" s="44">
        <f t="shared" si="281"/>
        <v>159</v>
      </c>
      <c r="W213" s="44">
        <f t="shared" si="282"/>
        <v>0</v>
      </c>
      <c r="X213" s="41">
        <f t="shared" si="283"/>
        <v>541.67</v>
      </c>
      <c r="Y213" s="41">
        <f t="shared" si="284"/>
        <v>1758.3503</v>
      </c>
      <c r="Z213" s="41"/>
      <c r="AA213" s="12" t="s">
        <v>26</v>
      </c>
      <c r="AB213" s="11">
        <f t="shared" ref="AB213:AH213" si="305">K213+R213</f>
        <v>62.5185</v>
      </c>
      <c r="AC213" s="11">
        <f t="shared" si="305"/>
        <v>778.894</v>
      </c>
      <c r="AD213" s="11">
        <f t="shared" si="305"/>
        <v>566.48</v>
      </c>
      <c r="AE213" s="11">
        <f t="shared" si="305"/>
        <v>32.4578</v>
      </c>
      <c r="AF213" s="11">
        <f t="shared" si="305"/>
        <v>318</v>
      </c>
      <c r="AG213" s="11">
        <f t="shared" si="305"/>
        <v>0</v>
      </c>
      <c r="AH213" s="11">
        <f t="shared" si="305"/>
        <v>1758.3503</v>
      </c>
      <c r="AI213" s="12" t="s">
        <v>1135</v>
      </c>
    </row>
    <row r="214" s="9" customFormat="1" ht="16" customHeight="1" spans="1:35">
      <c r="A214" s="40">
        <f t="shared" si="269"/>
        <v>211</v>
      </c>
      <c r="B214" s="41" t="s">
        <v>173</v>
      </c>
      <c r="C214" s="46" t="s">
        <v>620</v>
      </c>
      <c r="D214" s="342" t="s">
        <v>621</v>
      </c>
      <c r="E214" s="41">
        <v>3473.25</v>
      </c>
      <c r="F214" s="41">
        <v>3245.4</v>
      </c>
      <c r="G214" s="44">
        <v>5664.75</v>
      </c>
      <c r="H214" s="41">
        <v>3245.4</v>
      </c>
      <c r="I214" s="44">
        <v>3180</v>
      </c>
      <c r="J214" s="68"/>
      <c r="K214" s="52">
        <f t="shared" si="270"/>
        <v>62.5185</v>
      </c>
      <c r="L214" s="53">
        <f t="shared" si="271"/>
        <v>519.264</v>
      </c>
      <c r="M214" s="44">
        <f t="shared" si="272"/>
        <v>453.18</v>
      </c>
      <c r="N214" s="41">
        <f t="shared" si="273"/>
        <v>22.7178</v>
      </c>
      <c r="O214" s="44">
        <f t="shared" si="274"/>
        <v>159</v>
      </c>
      <c r="P214" s="44">
        <f t="shared" si="275"/>
        <v>0</v>
      </c>
      <c r="Q214" s="44">
        <f t="shared" si="276"/>
        <v>1216.6803</v>
      </c>
      <c r="R214" s="41">
        <f t="shared" si="277"/>
        <v>0</v>
      </c>
      <c r="S214" s="41">
        <f t="shared" si="278"/>
        <v>259.63</v>
      </c>
      <c r="T214" s="44">
        <f t="shared" si="279"/>
        <v>113.3</v>
      </c>
      <c r="U214" s="41">
        <f t="shared" si="280"/>
        <v>9.74</v>
      </c>
      <c r="V214" s="44">
        <f t="shared" si="281"/>
        <v>159</v>
      </c>
      <c r="W214" s="44">
        <f t="shared" si="282"/>
        <v>0</v>
      </c>
      <c r="X214" s="41">
        <f t="shared" si="283"/>
        <v>541.67</v>
      </c>
      <c r="Y214" s="41">
        <f t="shared" si="284"/>
        <v>1758.3503</v>
      </c>
      <c r="Z214" s="41"/>
      <c r="AA214" s="12" t="s">
        <v>25</v>
      </c>
      <c r="AB214" s="11">
        <f t="shared" ref="AB214:AH214" si="306">K214+R214</f>
        <v>62.5185</v>
      </c>
      <c r="AC214" s="11">
        <f t="shared" si="306"/>
        <v>778.894</v>
      </c>
      <c r="AD214" s="11">
        <f t="shared" si="306"/>
        <v>566.48</v>
      </c>
      <c r="AE214" s="11">
        <f t="shared" si="306"/>
        <v>32.4578</v>
      </c>
      <c r="AF214" s="11">
        <f t="shared" si="306"/>
        <v>318</v>
      </c>
      <c r="AG214" s="11">
        <f t="shared" si="306"/>
        <v>0</v>
      </c>
      <c r="AH214" s="11">
        <f t="shared" si="306"/>
        <v>1758.3503</v>
      </c>
      <c r="AI214" s="12" t="s">
        <v>1137</v>
      </c>
    </row>
    <row r="215" s="9" customFormat="1" ht="16" customHeight="1" spans="1:35">
      <c r="A215" s="40">
        <f t="shared" ref="A215:A255" si="307">ROW()-3</f>
        <v>212</v>
      </c>
      <c r="B215" s="41" t="s">
        <v>1306</v>
      </c>
      <c r="C215" s="46" t="s">
        <v>628</v>
      </c>
      <c r="D215" s="45" t="s">
        <v>629</v>
      </c>
      <c r="E215" s="41">
        <v>3473.25</v>
      </c>
      <c r="F215" s="41">
        <v>3245.4</v>
      </c>
      <c r="G215" s="44">
        <v>5664.75</v>
      </c>
      <c r="H215" s="41">
        <v>3245.4</v>
      </c>
      <c r="I215" s="44">
        <v>1790</v>
      </c>
      <c r="J215" s="44"/>
      <c r="K215" s="52">
        <f t="shared" ref="K215:K255" si="308">E215*0.018</f>
        <v>62.5185</v>
      </c>
      <c r="L215" s="53">
        <f t="shared" ref="L215:L255" si="309">F215*0.16</f>
        <v>519.264</v>
      </c>
      <c r="M215" s="44">
        <f t="shared" ref="M215:M255" si="310">ROUND(G215*0.08,2)</f>
        <v>453.18</v>
      </c>
      <c r="N215" s="41">
        <f t="shared" ref="N215:N255" si="311">H215*0.007</f>
        <v>22.7178</v>
      </c>
      <c r="O215" s="44">
        <f t="shared" ref="O215:O255" si="312">I215*5%</f>
        <v>89.5</v>
      </c>
      <c r="P215" s="44">
        <f t="shared" ref="P215:P255" si="313">J215*50%</f>
        <v>0</v>
      </c>
      <c r="Q215" s="44">
        <f t="shared" ref="Q215:Q255" si="314">SUM(K215:P215)</f>
        <v>1147.1803</v>
      </c>
      <c r="R215" s="41">
        <f t="shared" ref="R215:R255" si="315">E215*0</f>
        <v>0</v>
      </c>
      <c r="S215" s="41">
        <f t="shared" ref="S215:S255" si="316">ROUND(F215*0.08,2)</f>
        <v>259.63</v>
      </c>
      <c r="T215" s="44">
        <f t="shared" ref="T215:T255" si="317">ROUND(G215*0.02,2)</f>
        <v>113.3</v>
      </c>
      <c r="U215" s="41">
        <f t="shared" ref="U215:U255" si="318">ROUND(H215*0.003,2)</f>
        <v>9.74</v>
      </c>
      <c r="V215" s="44">
        <f t="shared" ref="V215:V255" si="319">I215*5%</f>
        <v>89.5</v>
      </c>
      <c r="W215" s="44">
        <f t="shared" ref="W215:W255" si="320">J215*50%</f>
        <v>0</v>
      </c>
      <c r="X215" s="41">
        <f t="shared" ref="X215:X255" si="321">SUM(R215:W215)</f>
        <v>472.17</v>
      </c>
      <c r="Y215" s="41">
        <f t="shared" ref="Y215:Y255" si="322">Q215+X215</f>
        <v>1619.3503</v>
      </c>
      <c r="Z215" s="41"/>
      <c r="AA215" s="12" t="s">
        <v>60</v>
      </c>
      <c r="AB215" s="11">
        <f t="shared" ref="AB215:AH215" si="323">K215+R215</f>
        <v>62.5185</v>
      </c>
      <c r="AC215" s="11">
        <f t="shared" si="323"/>
        <v>778.894</v>
      </c>
      <c r="AD215" s="11">
        <f t="shared" si="323"/>
        <v>566.48</v>
      </c>
      <c r="AE215" s="11">
        <f t="shared" si="323"/>
        <v>32.4578</v>
      </c>
      <c r="AF215" s="11">
        <f t="shared" si="323"/>
        <v>179</v>
      </c>
      <c r="AG215" s="11">
        <f t="shared" si="323"/>
        <v>0</v>
      </c>
      <c r="AH215" s="11">
        <f t="shared" si="323"/>
        <v>1619.3503</v>
      </c>
      <c r="AI215" s="12" t="s">
        <v>1138</v>
      </c>
    </row>
    <row r="216" s="9" customFormat="1" ht="16" customHeight="1" spans="1:35">
      <c r="A216" s="40">
        <f t="shared" si="307"/>
        <v>213</v>
      </c>
      <c r="B216" s="41" t="s">
        <v>1334</v>
      </c>
      <c r="C216" s="61" t="s">
        <v>636</v>
      </c>
      <c r="D216" s="62" t="s">
        <v>637</v>
      </c>
      <c r="E216" s="44">
        <v>3820</v>
      </c>
      <c r="F216" s="44">
        <v>3820</v>
      </c>
      <c r="G216" s="44">
        <v>5664.75</v>
      </c>
      <c r="H216" s="44">
        <v>3820</v>
      </c>
      <c r="I216" s="44">
        <v>4180</v>
      </c>
      <c r="J216" s="44"/>
      <c r="K216" s="73">
        <f t="shared" si="308"/>
        <v>68.76</v>
      </c>
      <c r="L216" s="74">
        <f t="shared" si="309"/>
        <v>611.2</v>
      </c>
      <c r="M216" s="44">
        <f t="shared" si="310"/>
        <v>453.18</v>
      </c>
      <c r="N216" s="44">
        <f t="shared" si="311"/>
        <v>26.74</v>
      </c>
      <c r="O216" s="44">
        <f t="shared" si="312"/>
        <v>209</v>
      </c>
      <c r="P216" s="44">
        <f t="shared" si="313"/>
        <v>0</v>
      </c>
      <c r="Q216" s="44">
        <f t="shared" si="314"/>
        <v>1368.88</v>
      </c>
      <c r="R216" s="41">
        <f t="shared" si="315"/>
        <v>0</v>
      </c>
      <c r="S216" s="44">
        <f t="shared" si="316"/>
        <v>305.6</v>
      </c>
      <c r="T216" s="44">
        <f t="shared" si="317"/>
        <v>113.3</v>
      </c>
      <c r="U216" s="44">
        <f t="shared" si="318"/>
        <v>11.46</v>
      </c>
      <c r="V216" s="44">
        <f t="shared" si="319"/>
        <v>209</v>
      </c>
      <c r="W216" s="44">
        <f t="shared" si="320"/>
        <v>0</v>
      </c>
      <c r="X216" s="41">
        <f t="shared" si="321"/>
        <v>639.36</v>
      </c>
      <c r="Y216" s="44">
        <f t="shared" si="322"/>
        <v>2008.24</v>
      </c>
      <c r="Z216" s="44"/>
      <c r="AA216" s="12" t="s">
        <v>68</v>
      </c>
      <c r="AB216" s="11">
        <f t="shared" ref="AB216:AH216" si="324">K216+R216</f>
        <v>68.76</v>
      </c>
      <c r="AC216" s="11">
        <f t="shared" si="324"/>
        <v>916.8</v>
      </c>
      <c r="AD216" s="11">
        <f t="shared" si="324"/>
        <v>566.48</v>
      </c>
      <c r="AE216" s="11">
        <f t="shared" si="324"/>
        <v>38.2</v>
      </c>
      <c r="AF216" s="11">
        <f t="shared" si="324"/>
        <v>418</v>
      </c>
      <c r="AG216" s="11">
        <f t="shared" si="324"/>
        <v>0</v>
      </c>
      <c r="AH216" s="11">
        <f t="shared" si="324"/>
        <v>2008.24</v>
      </c>
      <c r="AI216" s="12" t="s">
        <v>1139</v>
      </c>
    </row>
    <row r="217" s="9" customFormat="1" ht="16" customHeight="1" spans="1:35">
      <c r="A217" s="40">
        <f t="shared" si="307"/>
        <v>214</v>
      </c>
      <c r="B217" s="41" t="s">
        <v>1335</v>
      </c>
      <c r="C217" s="61" t="s">
        <v>638</v>
      </c>
      <c r="D217" s="63" t="s">
        <v>639</v>
      </c>
      <c r="E217" s="44">
        <v>3473.25</v>
      </c>
      <c r="F217" s="44">
        <v>3245.5</v>
      </c>
      <c r="G217" s="44">
        <v>5664.75</v>
      </c>
      <c r="H217" s="44">
        <v>3245.4</v>
      </c>
      <c r="I217" s="44">
        <v>1790</v>
      </c>
      <c r="J217" s="44"/>
      <c r="K217" s="73">
        <f t="shared" si="308"/>
        <v>62.5185</v>
      </c>
      <c r="L217" s="74">
        <f t="shared" si="309"/>
        <v>519.28</v>
      </c>
      <c r="M217" s="44">
        <f t="shared" si="310"/>
        <v>453.18</v>
      </c>
      <c r="N217" s="44">
        <f t="shared" si="311"/>
        <v>22.7178</v>
      </c>
      <c r="O217" s="44">
        <f t="shared" si="312"/>
        <v>89.5</v>
      </c>
      <c r="P217" s="44">
        <f t="shared" si="313"/>
        <v>0</v>
      </c>
      <c r="Q217" s="44">
        <f t="shared" si="314"/>
        <v>1147.1963</v>
      </c>
      <c r="R217" s="41">
        <f t="shared" si="315"/>
        <v>0</v>
      </c>
      <c r="S217" s="44">
        <f t="shared" si="316"/>
        <v>259.64</v>
      </c>
      <c r="T217" s="44">
        <f t="shared" si="317"/>
        <v>113.3</v>
      </c>
      <c r="U217" s="44">
        <f t="shared" si="318"/>
        <v>9.74</v>
      </c>
      <c r="V217" s="44">
        <f t="shared" si="319"/>
        <v>89.5</v>
      </c>
      <c r="W217" s="44">
        <f t="shared" si="320"/>
        <v>0</v>
      </c>
      <c r="X217" s="41">
        <f t="shared" si="321"/>
        <v>472.18</v>
      </c>
      <c r="Y217" s="44">
        <f t="shared" si="322"/>
        <v>1619.3763</v>
      </c>
      <c r="Z217" s="44"/>
      <c r="AA217" s="12" t="s">
        <v>50</v>
      </c>
      <c r="AB217" s="11">
        <f t="shared" ref="AB217:AH217" si="325">K217+R217</f>
        <v>62.5185</v>
      </c>
      <c r="AC217" s="11">
        <f t="shared" si="325"/>
        <v>778.92</v>
      </c>
      <c r="AD217" s="11">
        <f t="shared" si="325"/>
        <v>566.48</v>
      </c>
      <c r="AE217" s="11">
        <f t="shared" si="325"/>
        <v>32.4578</v>
      </c>
      <c r="AF217" s="11">
        <f t="shared" si="325"/>
        <v>179</v>
      </c>
      <c r="AG217" s="11">
        <f t="shared" si="325"/>
        <v>0</v>
      </c>
      <c r="AH217" s="11">
        <f t="shared" si="325"/>
        <v>1619.3763</v>
      </c>
      <c r="AI217" s="12" t="s">
        <v>1138</v>
      </c>
    </row>
    <row r="218" s="9" customFormat="1" ht="16" customHeight="1" spans="1:35">
      <c r="A218" s="40">
        <f t="shared" si="307"/>
        <v>215</v>
      </c>
      <c r="B218" s="41" t="s">
        <v>1089</v>
      </c>
      <c r="C218" s="61" t="s">
        <v>644</v>
      </c>
      <c r="D218" s="63" t="s">
        <v>645</v>
      </c>
      <c r="E218" s="44">
        <v>3473.25</v>
      </c>
      <c r="F218" s="44">
        <v>3245.5</v>
      </c>
      <c r="G218" s="44">
        <v>5664.75</v>
      </c>
      <c r="H218" s="44">
        <v>3245.4</v>
      </c>
      <c r="I218" s="44">
        <v>1790</v>
      </c>
      <c r="J218" s="44"/>
      <c r="K218" s="73">
        <f t="shared" si="308"/>
        <v>62.5185</v>
      </c>
      <c r="L218" s="74">
        <f t="shared" si="309"/>
        <v>519.28</v>
      </c>
      <c r="M218" s="44">
        <f t="shared" si="310"/>
        <v>453.18</v>
      </c>
      <c r="N218" s="44">
        <f t="shared" si="311"/>
        <v>22.7178</v>
      </c>
      <c r="O218" s="44">
        <f t="shared" si="312"/>
        <v>89.5</v>
      </c>
      <c r="P218" s="44">
        <f t="shared" si="313"/>
        <v>0</v>
      </c>
      <c r="Q218" s="44">
        <f t="shared" si="314"/>
        <v>1147.1963</v>
      </c>
      <c r="R218" s="41">
        <f t="shared" si="315"/>
        <v>0</v>
      </c>
      <c r="S218" s="44">
        <f t="shared" si="316"/>
        <v>259.64</v>
      </c>
      <c r="T218" s="44">
        <f t="shared" si="317"/>
        <v>113.3</v>
      </c>
      <c r="U218" s="44">
        <f t="shared" si="318"/>
        <v>9.74</v>
      </c>
      <c r="V218" s="44">
        <f t="shared" si="319"/>
        <v>89.5</v>
      </c>
      <c r="W218" s="44">
        <f t="shared" si="320"/>
        <v>0</v>
      </c>
      <c r="X218" s="41">
        <f t="shared" si="321"/>
        <v>472.18</v>
      </c>
      <c r="Y218" s="44">
        <f t="shared" si="322"/>
        <v>1619.3763</v>
      </c>
      <c r="Z218" s="44"/>
      <c r="AA218" s="12" t="s">
        <v>56</v>
      </c>
      <c r="AB218" s="11">
        <f t="shared" ref="AB218:AH218" si="326">K218+R218</f>
        <v>62.5185</v>
      </c>
      <c r="AC218" s="11">
        <f t="shared" si="326"/>
        <v>778.92</v>
      </c>
      <c r="AD218" s="11">
        <f t="shared" si="326"/>
        <v>566.48</v>
      </c>
      <c r="AE218" s="11">
        <f t="shared" si="326"/>
        <v>32.4578</v>
      </c>
      <c r="AF218" s="11">
        <f t="shared" si="326"/>
        <v>179</v>
      </c>
      <c r="AG218" s="11">
        <f t="shared" si="326"/>
        <v>0</v>
      </c>
      <c r="AH218" s="11">
        <f t="shared" si="326"/>
        <v>1619.3763</v>
      </c>
      <c r="AI218" s="12" t="s">
        <v>1138</v>
      </c>
    </row>
    <row r="219" s="9" customFormat="1" ht="16" customHeight="1" spans="1:35">
      <c r="A219" s="40">
        <f t="shared" si="307"/>
        <v>216</v>
      </c>
      <c r="B219" s="41" t="s">
        <v>1336</v>
      </c>
      <c r="C219" s="61" t="s">
        <v>650</v>
      </c>
      <c r="D219" s="62" t="s">
        <v>651</v>
      </c>
      <c r="E219" s="44">
        <v>3473.25</v>
      </c>
      <c r="F219" s="44">
        <v>3245.5</v>
      </c>
      <c r="G219" s="44">
        <v>5664.75</v>
      </c>
      <c r="H219" s="44">
        <v>3245.4</v>
      </c>
      <c r="I219" s="44">
        <v>1790</v>
      </c>
      <c r="J219" s="69"/>
      <c r="K219" s="75">
        <f t="shared" si="308"/>
        <v>62.5185</v>
      </c>
      <c r="L219" s="76">
        <f t="shared" si="309"/>
        <v>519.28</v>
      </c>
      <c r="M219" s="69">
        <f t="shared" si="310"/>
        <v>453.18</v>
      </c>
      <c r="N219" s="69">
        <f t="shared" si="311"/>
        <v>22.7178</v>
      </c>
      <c r="O219" s="69">
        <f t="shared" si="312"/>
        <v>89.5</v>
      </c>
      <c r="P219" s="69">
        <f t="shared" si="313"/>
        <v>0</v>
      </c>
      <c r="Q219" s="44">
        <f t="shared" si="314"/>
        <v>1147.1963</v>
      </c>
      <c r="R219" s="72">
        <f t="shared" si="315"/>
        <v>0</v>
      </c>
      <c r="S219" s="69">
        <f t="shared" si="316"/>
        <v>259.64</v>
      </c>
      <c r="T219" s="69">
        <f t="shared" si="317"/>
        <v>113.3</v>
      </c>
      <c r="U219" s="69">
        <f t="shared" si="318"/>
        <v>9.74</v>
      </c>
      <c r="V219" s="69">
        <f t="shared" si="319"/>
        <v>89.5</v>
      </c>
      <c r="W219" s="69">
        <f t="shared" si="320"/>
        <v>0</v>
      </c>
      <c r="X219" s="41">
        <f t="shared" si="321"/>
        <v>472.18</v>
      </c>
      <c r="Y219" s="44">
        <f t="shared" si="322"/>
        <v>1619.3763</v>
      </c>
      <c r="Z219" s="44"/>
      <c r="AA219" s="12" t="s">
        <v>53</v>
      </c>
      <c r="AB219" s="11">
        <f t="shared" ref="AB219:AH219" si="327">K219+R219</f>
        <v>62.5185</v>
      </c>
      <c r="AC219" s="11">
        <f t="shared" si="327"/>
        <v>778.92</v>
      </c>
      <c r="AD219" s="11">
        <f t="shared" si="327"/>
        <v>566.48</v>
      </c>
      <c r="AE219" s="11">
        <f t="shared" si="327"/>
        <v>32.4578</v>
      </c>
      <c r="AF219" s="11">
        <f t="shared" si="327"/>
        <v>179</v>
      </c>
      <c r="AG219" s="11">
        <f t="shared" si="327"/>
        <v>0</v>
      </c>
      <c r="AH219" s="11">
        <f t="shared" si="327"/>
        <v>1619.3763</v>
      </c>
      <c r="AI219" s="12" t="s">
        <v>1138</v>
      </c>
    </row>
    <row r="220" s="9" customFormat="1" ht="16" customHeight="1" spans="1:35">
      <c r="A220" s="40">
        <f t="shared" si="307"/>
        <v>217</v>
      </c>
      <c r="B220" s="41" t="s">
        <v>1336</v>
      </c>
      <c r="C220" s="61" t="s">
        <v>652</v>
      </c>
      <c r="D220" s="62" t="s">
        <v>653</v>
      </c>
      <c r="E220" s="44">
        <v>3473.25</v>
      </c>
      <c r="F220" s="44">
        <v>3245.5</v>
      </c>
      <c r="G220" s="44">
        <v>5664.75</v>
      </c>
      <c r="H220" s="44">
        <v>3245.4</v>
      </c>
      <c r="I220" s="44">
        <v>1790</v>
      </c>
      <c r="J220" s="68"/>
      <c r="K220" s="73">
        <f t="shared" si="308"/>
        <v>62.5185</v>
      </c>
      <c r="L220" s="74">
        <f t="shared" si="309"/>
        <v>519.28</v>
      </c>
      <c r="M220" s="44">
        <f t="shared" si="310"/>
        <v>453.18</v>
      </c>
      <c r="N220" s="44">
        <f t="shared" si="311"/>
        <v>22.7178</v>
      </c>
      <c r="O220" s="44">
        <f t="shared" si="312"/>
        <v>89.5</v>
      </c>
      <c r="P220" s="44">
        <f t="shared" si="313"/>
        <v>0</v>
      </c>
      <c r="Q220" s="44">
        <f t="shared" si="314"/>
        <v>1147.1963</v>
      </c>
      <c r="R220" s="41">
        <f t="shared" si="315"/>
        <v>0</v>
      </c>
      <c r="S220" s="44">
        <f t="shared" si="316"/>
        <v>259.64</v>
      </c>
      <c r="T220" s="44">
        <f t="shared" si="317"/>
        <v>113.3</v>
      </c>
      <c r="U220" s="44">
        <f t="shared" si="318"/>
        <v>9.74</v>
      </c>
      <c r="V220" s="44">
        <f t="shared" si="319"/>
        <v>89.5</v>
      </c>
      <c r="W220" s="44">
        <f t="shared" si="320"/>
        <v>0</v>
      </c>
      <c r="X220" s="41">
        <f t="shared" si="321"/>
        <v>472.18</v>
      </c>
      <c r="Y220" s="44">
        <f t="shared" si="322"/>
        <v>1619.3763</v>
      </c>
      <c r="Z220" s="44"/>
      <c r="AA220" s="12" t="s">
        <v>53</v>
      </c>
      <c r="AB220" s="11">
        <f t="shared" ref="AB220:AH220" si="328">K220+R220</f>
        <v>62.5185</v>
      </c>
      <c r="AC220" s="11">
        <f t="shared" si="328"/>
        <v>778.92</v>
      </c>
      <c r="AD220" s="11">
        <f t="shared" si="328"/>
        <v>566.48</v>
      </c>
      <c r="AE220" s="11">
        <f t="shared" si="328"/>
        <v>32.4578</v>
      </c>
      <c r="AF220" s="11">
        <f t="shared" si="328"/>
        <v>179</v>
      </c>
      <c r="AG220" s="11">
        <f t="shared" si="328"/>
        <v>0</v>
      </c>
      <c r="AH220" s="11">
        <f t="shared" si="328"/>
        <v>1619.3763</v>
      </c>
      <c r="AI220" s="12" t="s">
        <v>1138</v>
      </c>
    </row>
    <row r="221" s="9" customFormat="1" ht="16" customHeight="1" spans="1:35">
      <c r="A221" s="40">
        <f t="shared" si="307"/>
        <v>218</v>
      </c>
      <c r="B221" s="41" t="s">
        <v>1336</v>
      </c>
      <c r="C221" s="61" t="s">
        <v>656</v>
      </c>
      <c r="D221" s="62" t="s">
        <v>657</v>
      </c>
      <c r="E221" s="44">
        <v>3473.25</v>
      </c>
      <c r="F221" s="44">
        <v>3245.5</v>
      </c>
      <c r="G221" s="44">
        <v>5664.75</v>
      </c>
      <c r="H221" s="44">
        <v>3245.4</v>
      </c>
      <c r="I221" s="44">
        <v>1790</v>
      </c>
      <c r="J221" s="68"/>
      <c r="K221" s="73">
        <f t="shared" si="308"/>
        <v>62.5185</v>
      </c>
      <c r="L221" s="74">
        <f t="shared" si="309"/>
        <v>519.28</v>
      </c>
      <c r="M221" s="44">
        <f t="shared" si="310"/>
        <v>453.18</v>
      </c>
      <c r="N221" s="44">
        <f t="shared" si="311"/>
        <v>22.7178</v>
      </c>
      <c r="O221" s="44">
        <f t="shared" si="312"/>
        <v>89.5</v>
      </c>
      <c r="P221" s="44">
        <f t="shared" si="313"/>
        <v>0</v>
      </c>
      <c r="Q221" s="44">
        <f t="shared" si="314"/>
        <v>1147.1963</v>
      </c>
      <c r="R221" s="41">
        <f t="shared" si="315"/>
        <v>0</v>
      </c>
      <c r="S221" s="44">
        <f t="shared" si="316"/>
        <v>259.64</v>
      </c>
      <c r="T221" s="44">
        <f t="shared" si="317"/>
        <v>113.3</v>
      </c>
      <c r="U221" s="44">
        <f t="shared" si="318"/>
        <v>9.74</v>
      </c>
      <c r="V221" s="44">
        <f t="shared" si="319"/>
        <v>89.5</v>
      </c>
      <c r="W221" s="44">
        <f t="shared" si="320"/>
        <v>0</v>
      </c>
      <c r="X221" s="41">
        <f t="shared" si="321"/>
        <v>472.18</v>
      </c>
      <c r="Y221" s="44">
        <f t="shared" si="322"/>
        <v>1619.3763</v>
      </c>
      <c r="Z221" s="44"/>
      <c r="AA221" s="12" t="s">
        <v>53</v>
      </c>
      <c r="AB221" s="11">
        <f t="shared" ref="AB221:AH221" si="329">K221+R221</f>
        <v>62.5185</v>
      </c>
      <c r="AC221" s="11">
        <f t="shared" si="329"/>
        <v>778.92</v>
      </c>
      <c r="AD221" s="11">
        <f t="shared" si="329"/>
        <v>566.48</v>
      </c>
      <c r="AE221" s="11">
        <f t="shared" si="329"/>
        <v>32.4578</v>
      </c>
      <c r="AF221" s="11">
        <f t="shared" si="329"/>
        <v>179</v>
      </c>
      <c r="AG221" s="11">
        <f t="shared" si="329"/>
        <v>0</v>
      </c>
      <c r="AH221" s="11">
        <f t="shared" si="329"/>
        <v>1619.3763</v>
      </c>
      <c r="AI221" s="12" t="s">
        <v>1138</v>
      </c>
    </row>
    <row r="222" s="9" customFormat="1" ht="16" customHeight="1" spans="1:35">
      <c r="A222" s="40">
        <f t="shared" si="307"/>
        <v>219</v>
      </c>
      <c r="B222" s="41" t="s">
        <v>1306</v>
      </c>
      <c r="C222" s="61" t="s">
        <v>658</v>
      </c>
      <c r="D222" s="62" t="s">
        <v>659</v>
      </c>
      <c r="E222" s="44">
        <v>3473.25</v>
      </c>
      <c r="F222" s="44">
        <v>3245.5</v>
      </c>
      <c r="G222" s="44">
        <v>5664.75</v>
      </c>
      <c r="H222" s="44">
        <v>3245.4</v>
      </c>
      <c r="I222" s="44">
        <v>1790</v>
      </c>
      <c r="J222" s="69"/>
      <c r="K222" s="75">
        <f t="shared" si="308"/>
        <v>62.5185</v>
      </c>
      <c r="L222" s="76">
        <f t="shared" si="309"/>
        <v>519.28</v>
      </c>
      <c r="M222" s="69">
        <f t="shared" si="310"/>
        <v>453.18</v>
      </c>
      <c r="N222" s="69">
        <f t="shared" si="311"/>
        <v>22.7178</v>
      </c>
      <c r="O222" s="69">
        <f t="shared" si="312"/>
        <v>89.5</v>
      </c>
      <c r="P222" s="69">
        <f t="shared" si="313"/>
        <v>0</v>
      </c>
      <c r="Q222" s="44">
        <f t="shared" si="314"/>
        <v>1147.1963</v>
      </c>
      <c r="R222" s="72">
        <f t="shared" si="315"/>
        <v>0</v>
      </c>
      <c r="S222" s="69">
        <f t="shared" si="316"/>
        <v>259.64</v>
      </c>
      <c r="T222" s="69">
        <f t="shared" si="317"/>
        <v>113.3</v>
      </c>
      <c r="U222" s="69">
        <f t="shared" si="318"/>
        <v>9.74</v>
      </c>
      <c r="V222" s="69">
        <f t="shared" si="319"/>
        <v>89.5</v>
      </c>
      <c r="W222" s="69">
        <f t="shared" si="320"/>
        <v>0</v>
      </c>
      <c r="X222" s="41">
        <f t="shared" si="321"/>
        <v>472.18</v>
      </c>
      <c r="Y222" s="44">
        <f t="shared" si="322"/>
        <v>1619.3763</v>
      </c>
      <c r="Z222" s="44"/>
      <c r="AA222" s="12" t="s">
        <v>60</v>
      </c>
      <c r="AB222" s="11">
        <f t="shared" ref="AB222:AH222" si="330">K222+R222</f>
        <v>62.5185</v>
      </c>
      <c r="AC222" s="11">
        <f t="shared" si="330"/>
        <v>778.92</v>
      </c>
      <c r="AD222" s="11">
        <f t="shared" si="330"/>
        <v>566.48</v>
      </c>
      <c r="AE222" s="11">
        <f t="shared" si="330"/>
        <v>32.4578</v>
      </c>
      <c r="AF222" s="11">
        <f t="shared" si="330"/>
        <v>179</v>
      </c>
      <c r="AG222" s="11">
        <f t="shared" si="330"/>
        <v>0</v>
      </c>
      <c r="AH222" s="11">
        <f t="shared" si="330"/>
        <v>1619.3763</v>
      </c>
      <c r="AI222" s="12" t="s">
        <v>1138</v>
      </c>
    </row>
    <row r="223" s="30" customFormat="1" ht="16" customHeight="1" spans="1:35">
      <c r="A223" s="40">
        <f t="shared" si="307"/>
        <v>220</v>
      </c>
      <c r="B223" s="41" t="s">
        <v>1306</v>
      </c>
      <c r="C223" s="61" t="s">
        <v>664</v>
      </c>
      <c r="D223" s="62" t="s">
        <v>665</v>
      </c>
      <c r="E223" s="44">
        <v>3473.25</v>
      </c>
      <c r="F223" s="44">
        <v>3245.5</v>
      </c>
      <c r="G223" s="44">
        <v>5664.75</v>
      </c>
      <c r="H223" s="44">
        <v>3245.4</v>
      </c>
      <c r="I223" s="44">
        <v>1790</v>
      </c>
      <c r="J223" s="68"/>
      <c r="K223" s="73">
        <f t="shared" si="308"/>
        <v>62.5185</v>
      </c>
      <c r="L223" s="74">
        <f t="shared" si="309"/>
        <v>519.28</v>
      </c>
      <c r="M223" s="44">
        <f t="shared" si="310"/>
        <v>453.18</v>
      </c>
      <c r="N223" s="44">
        <f t="shared" si="311"/>
        <v>22.7178</v>
      </c>
      <c r="O223" s="44">
        <f t="shared" si="312"/>
        <v>89.5</v>
      </c>
      <c r="P223" s="44">
        <f t="shared" si="313"/>
        <v>0</v>
      </c>
      <c r="Q223" s="44">
        <f t="shared" si="314"/>
        <v>1147.1963</v>
      </c>
      <c r="R223" s="41">
        <f t="shared" si="315"/>
        <v>0</v>
      </c>
      <c r="S223" s="44">
        <f t="shared" si="316"/>
        <v>259.64</v>
      </c>
      <c r="T223" s="44">
        <f t="shared" si="317"/>
        <v>113.3</v>
      </c>
      <c r="U223" s="44">
        <f t="shared" si="318"/>
        <v>9.74</v>
      </c>
      <c r="V223" s="44">
        <f t="shared" si="319"/>
        <v>89.5</v>
      </c>
      <c r="W223" s="44">
        <f t="shared" si="320"/>
        <v>0</v>
      </c>
      <c r="X223" s="41">
        <f t="shared" si="321"/>
        <v>472.18</v>
      </c>
      <c r="Y223" s="44">
        <f t="shared" si="322"/>
        <v>1619.3763</v>
      </c>
      <c r="Z223" s="44"/>
      <c r="AA223" s="12" t="s">
        <v>60</v>
      </c>
      <c r="AB223" s="11">
        <f t="shared" ref="AB223:AH223" si="331">K223+R223</f>
        <v>62.5185</v>
      </c>
      <c r="AC223" s="11">
        <f t="shared" si="331"/>
        <v>778.92</v>
      </c>
      <c r="AD223" s="11">
        <f t="shared" si="331"/>
        <v>566.48</v>
      </c>
      <c r="AE223" s="11">
        <f t="shared" si="331"/>
        <v>32.4578</v>
      </c>
      <c r="AF223" s="11">
        <f t="shared" si="331"/>
        <v>179</v>
      </c>
      <c r="AG223" s="11">
        <f t="shared" si="331"/>
        <v>0</v>
      </c>
      <c r="AH223" s="11">
        <f t="shared" si="331"/>
        <v>1619.3763</v>
      </c>
      <c r="AI223" s="12" t="s">
        <v>1138</v>
      </c>
    </row>
    <row r="224" s="30" customFormat="1" ht="16" customHeight="1" spans="1:35">
      <c r="A224" s="40">
        <f t="shared" si="307"/>
        <v>221</v>
      </c>
      <c r="B224" s="41" t="s">
        <v>1230</v>
      </c>
      <c r="C224" s="61" t="s">
        <v>666</v>
      </c>
      <c r="D224" s="62" t="s">
        <v>667</v>
      </c>
      <c r="E224" s="44">
        <v>3473.25</v>
      </c>
      <c r="F224" s="44">
        <v>3245.5</v>
      </c>
      <c r="G224" s="44">
        <v>5664.75</v>
      </c>
      <c r="H224" s="44">
        <v>3245.4</v>
      </c>
      <c r="I224" s="44">
        <v>3180</v>
      </c>
      <c r="J224" s="68"/>
      <c r="K224" s="73">
        <f t="shared" si="308"/>
        <v>62.5185</v>
      </c>
      <c r="L224" s="74">
        <f t="shared" si="309"/>
        <v>519.28</v>
      </c>
      <c r="M224" s="44">
        <f t="shared" si="310"/>
        <v>453.18</v>
      </c>
      <c r="N224" s="44">
        <f t="shared" si="311"/>
        <v>22.7178</v>
      </c>
      <c r="O224" s="44">
        <f t="shared" si="312"/>
        <v>159</v>
      </c>
      <c r="P224" s="44">
        <f t="shared" si="313"/>
        <v>0</v>
      </c>
      <c r="Q224" s="44">
        <f t="shared" si="314"/>
        <v>1216.6963</v>
      </c>
      <c r="R224" s="41">
        <f t="shared" si="315"/>
        <v>0</v>
      </c>
      <c r="S224" s="44">
        <f t="shared" si="316"/>
        <v>259.64</v>
      </c>
      <c r="T224" s="44">
        <f t="shared" si="317"/>
        <v>113.3</v>
      </c>
      <c r="U224" s="44">
        <f t="shared" si="318"/>
        <v>9.74</v>
      </c>
      <c r="V224" s="44">
        <f t="shared" si="319"/>
        <v>159</v>
      </c>
      <c r="W224" s="44">
        <f t="shared" si="320"/>
        <v>0</v>
      </c>
      <c r="X224" s="41">
        <f t="shared" si="321"/>
        <v>541.68</v>
      </c>
      <c r="Y224" s="44">
        <f t="shared" si="322"/>
        <v>1758.3763</v>
      </c>
      <c r="Z224" s="44"/>
      <c r="AA224" s="12" t="s">
        <v>25</v>
      </c>
      <c r="AB224" s="11">
        <f t="shared" ref="AB224:AH224" si="332">K224+R224</f>
        <v>62.5185</v>
      </c>
      <c r="AC224" s="11">
        <f t="shared" si="332"/>
        <v>778.92</v>
      </c>
      <c r="AD224" s="11">
        <f t="shared" si="332"/>
        <v>566.48</v>
      </c>
      <c r="AE224" s="11">
        <f t="shared" si="332"/>
        <v>32.4578</v>
      </c>
      <c r="AF224" s="11">
        <f t="shared" si="332"/>
        <v>318</v>
      </c>
      <c r="AG224" s="11">
        <f t="shared" si="332"/>
        <v>0</v>
      </c>
      <c r="AH224" s="11">
        <f t="shared" si="332"/>
        <v>1758.3763</v>
      </c>
      <c r="AI224" s="12" t="s">
        <v>1137</v>
      </c>
    </row>
    <row r="225" s="9" customFormat="1" ht="16" customHeight="1" spans="1:35">
      <c r="A225" s="40">
        <f t="shared" si="307"/>
        <v>222</v>
      </c>
      <c r="B225" s="41" t="s">
        <v>1230</v>
      </c>
      <c r="C225" s="61" t="s">
        <v>668</v>
      </c>
      <c r="D225" s="360" t="s">
        <v>669</v>
      </c>
      <c r="E225" s="44">
        <v>3473.25</v>
      </c>
      <c r="F225" s="44">
        <v>3245.5</v>
      </c>
      <c r="G225" s="44">
        <v>5664.75</v>
      </c>
      <c r="H225" s="44">
        <v>3245.4</v>
      </c>
      <c r="I225" s="44">
        <v>1790</v>
      </c>
      <c r="J225" s="69"/>
      <c r="K225" s="75">
        <f t="shared" si="308"/>
        <v>62.5185</v>
      </c>
      <c r="L225" s="76">
        <f t="shared" si="309"/>
        <v>519.28</v>
      </c>
      <c r="M225" s="69">
        <f t="shared" si="310"/>
        <v>453.18</v>
      </c>
      <c r="N225" s="69">
        <f t="shared" si="311"/>
        <v>22.7178</v>
      </c>
      <c r="O225" s="69">
        <f t="shared" si="312"/>
        <v>89.5</v>
      </c>
      <c r="P225" s="69">
        <f t="shared" si="313"/>
        <v>0</v>
      </c>
      <c r="Q225" s="44">
        <f t="shared" si="314"/>
        <v>1147.1963</v>
      </c>
      <c r="R225" s="72">
        <f t="shared" si="315"/>
        <v>0</v>
      </c>
      <c r="S225" s="69">
        <f t="shared" si="316"/>
        <v>259.64</v>
      </c>
      <c r="T225" s="69">
        <f t="shared" si="317"/>
        <v>113.3</v>
      </c>
      <c r="U225" s="69">
        <f t="shared" si="318"/>
        <v>9.74</v>
      </c>
      <c r="V225" s="69">
        <f t="shared" si="319"/>
        <v>89.5</v>
      </c>
      <c r="W225" s="69">
        <f t="shared" si="320"/>
        <v>0</v>
      </c>
      <c r="X225" s="41">
        <f t="shared" si="321"/>
        <v>472.18</v>
      </c>
      <c r="Y225" s="44">
        <f t="shared" si="322"/>
        <v>1619.3763</v>
      </c>
      <c r="Z225" s="44"/>
      <c r="AA225" s="12" t="s">
        <v>25</v>
      </c>
      <c r="AB225" s="11">
        <f t="shared" ref="AB225:AH225" si="333">K225+R225</f>
        <v>62.5185</v>
      </c>
      <c r="AC225" s="11">
        <f t="shared" si="333"/>
        <v>778.92</v>
      </c>
      <c r="AD225" s="11">
        <f t="shared" si="333"/>
        <v>566.48</v>
      </c>
      <c r="AE225" s="11">
        <f t="shared" si="333"/>
        <v>32.4578</v>
      </c>
      <c r="AF225" s="11">
        <f t="shared" si="333"/>
        <v>179</v>
      </c>
      <c r="AG225" s="11">
        <f t="shared" si="333"/>
        <v>0</v>
      </c>
      <c r="AH225" s="11">
        <f t="shared" si="333"/>
        <v>1619.3763</v>
      </c>
      <c r="AI225" s="12" t="s">
        <v>1137</v>
      </c>
    </row>
    <row r="226" s="30" customFormat="1" ht="16" customHeight="1" spans="1:35">
      <c r="A226" s="40">
        <f t="shared" si="307"/>
        <v>223</v>
      </c>
      <c r="B226" s="41" t="s">
        <v>285</v>
      </c>
      <c r="C226" s="61" t="s">
        <v>672</v>
      </c>
      <c r="D226" s="62" t="s">
        <v>673</v>
      </c>
      <c r="E226" s="44">
        <v>3820</v>
      </c>
      <c r="F226" s="44">
        <v>3820</v>
      </c>
      <c r="G226" s="44">
        <v>5664.75</v>
      </c>
      <c r="H226" s="44">
        <v>3820</v>
      </c>
      <c r="I226" s="44">
        <v>4180</v>
      </c>
      <c r="J226" s="68"/>
      <c r="K226" s="73">
        <f t="shared" si="308"/>
        <v>68.76</v>
      </c>
      <c r="L226" s="74">
        <f t="shared" si="309"/>
        <v>611.2</v>
      </c>
      <c r="M226" s="44">
        <f t="shared" si="310"/>
        <v>453.18</v>
      </c>
      <c r="N226" s="44">
        <f t="shared" si="311"/>
        <v>26.74</v>
      </c>
      <c r="O226" s="44">
        <f t="shared" si="312"/>
        <v>209</v>
      </c>
      <c r="P226" s="44">
        <f t="shared" si="313"/>
        <v>0</v>
      </c>
      <c r="Q226" s="44">
        <f t="shared" si="314"/>
        <v>1368.88</v>
      </c>
      <c r="R226" s="41">
        <f t="shared" si="315"/>
        <v>0</v>
      </c>
      <c r="S226" s="44">
        <f t="shared" si="316"/>
        <v>305.6</v>
      </c>
      <c r="T226" s="44">
        <f t="shared" si="317"/>
        <v>113.3</v>
      </c>
      <c r="U226" s="44">
        <f t="shared" si="318"/>
        <v>11.46</v>
      </c>
      <c r="V226" s="44">
        <f t="shared" si="319"/>
        <v>209</v>
      </c>
      <c r="W226" s="44">
        <f t="shared" si="320"/>
        <v>0</v>
      </c>
      <c r="X226" s="41">
        <f t="shared" si="321"/>
        <v>639.36</v>
      </c>
      <c r="Y226" s="44">
        <f t="shared" si="322"/>
        <v>2008.24</v>
      </c>
      <c r="Z226" s="44"/>
      <c r="AA226" s="12" t="s">
        <v>26</v>
      </c>
      <c r="AB226" s="11">
        <f t="shared" ref="AB226:AH226" si="334">K226+R226</f>
        <v>68.76</v>
      </c>
      <c r="AC226" s="11">
        <f t="shared" si="334"/>
        <v>916.8</v>
      </c>
      <c r="AD226" s="11">
        <f t="shared" si="334"/>
        <v>566.48</v>
      </c>
      <c r="AE226" s="11">
        <f t="shared" si="334"/>
        <v>38.2</v>
      </c>
      <c r="AF226" s="11">
        <f t="shared" si="334"/>
        <v>418</v>
      </c>
      <c r="AG226" s="11">
        <f t="shared" si="334"/>
        <v>0</v>
      </c>
      <c r="AH226" s="11">
        <f t="shared" si="334"/>
        <v>2008.24</v>
      </c>
      <c r="AI226" s="12" t="s">
        <v>1135</v>
      </c>
    </row>
    <row r="227" s="30" customFormat="1" ht="16" customHeight="1" spans="1:35">
      <c r="A227" s="40">
        <f t="shared" si="307"/>
        <v>224</v>
      </c>
      <c r="B227" s="41" t="s">
        <v>184</v>
      </c>
      <c r="C227" s="65" t="s">
        <v>676</v>
      </c>
      <c r="D227" s="41" t="s">
        <v>677</v>
      </c>
      <c r="E227" s="41">
        <v>3473.25</v>
      </c>
      <c r="F227" s="41">
        <f>VLOOKUP(C227,'[1]9月'!$B:$Q,16,0)</f>
        <v>3245.4</v>
      </c>
      <c r="G227" s="44">
        <v>5664.75</v>
      </c>
      <c r="H227" s="41">
        <v>3245.4</v>
      </c>
      <c r="I227" s="44">
        <v>4180</v>
      </c>
      <c r="J227" s="68"/>
      <c r="K227" s="52">
        <f t="shared" si="308"/>
        <v>62.5185</v>
      </c>
      <c r="L227" s="53">
        <f t="shared" si="309"/>
        <v>519.264</v>
      </c>
      <c r="M227" s="44">
        <f t="shared" si="310"/>
        <v>453.18</v>
      </c>
      <c r="N227" s="41">
        <f t="shared" si="311"/>
        <v>22.7178</v>
      </c>
      <c r="O227" s="44">
        <f t="shared" si="312"/>
        <v>209</v>
      </c>
      <c r="P227" s="44">
        <f t="shared" si="313"/>
        <v>0</v>
      </c>
      <c r="Q227" s="44">
        <f t="shared" si="314"/>
        <v>1266.6803</v>
      </c>
      <c r="R227" s="41">
        <f t="shared" si="315"/>
        <v>0</v>
      </c>
      <c r="S227" s="41">
        <f t="shared" si="316"/>
        <v>259.63</v>
      </c>
      <c r="T227" s="44">
        <f t="shared" si="317"/>
        <v>113.3</v>
      </c>
      <c r="U227" s="41">
        <f t="shared" si="318"/>
        <v>9.74</v>
      </c>
      <c r="V227" s="44">
        <f t="shared" si="319"/>
        <v>209</v>
      </c>
      <c r="W227" s="44">
        <f t="shared" si="320"/>
        <v>0</v>
      </c>
      <c r="X227" s="41">
        <f t="shared" si="321"/>
        <v>591.67</v>
      </c>
      <c r="Y227" s="41">
        <f t="shared" si="322"/>
        <v>1858.3503</v>
      </c>
      <c r="Z227" s="41"/>
      <c r="AA227" s="12" t="s">
        <v>47</v>
      </c>
      <c r="AB227" s="11">
        <f t="shared" ref="AB227:AH227" si="335">K227+R227</f>
        <v>62.5185</v>
      </c>
      <c r="AC227" s="11">
        <f t="shared" si="335"/>
        <v>778.894</v>
      </c>
      <c r="AD227" s="11">
        <f t="shared" si="335"/>
        <v>566.48</v>
      </c>
      <c r="AE227" s="11">
        <f t="shared" si="335"/>
        <v>32.4578</v>
      </c>
      <c r="AF227" s="11">
        <f t="shared" si="335"/>
        <v>418</v>
      </c>
      <c r="AG227" s="11">
        <f t="shared" si="335"/>
        <v>0</v>
      </c>
      <c r="AH227" s="11">
        <f t="shared" si="335"/>
        <v>1858.3503</v>
      </c>
      <c r="AI227" s="12" t="s">
        <v>1134</v>
      </c>
    </row>
    <row r="228" s="30" customFormat="1" ht="16" customHeight="1" spans="1:35">
      <c r="A228" s="40">
        <f t="shared" si="307"/>
        <v>225</v>
      </c>
      <c r="B228" s="41" t="s">
        <v>145</v>
      </c>
      <c r="C228" s="65" t="s">
        <v>678</v>
      </c>
      <c r="D228" s="41" t="s">
        <v>679</v>
      </c>
      <c r="E228" s="41">
        <v>3473.25</v>
      </c>
      <c r="F228" s="41">
        <f>VLOOKUP(C228,'[1]9月'!$B:$Q,16,0)</f>
        <v>3245.4</v>
      </c>
      <c r="G228" s="44">
        <v>5664.75</v>
      </c>
      <c r="H228" s="41">
        <v>3245.4</v>
      </c>
      <c r="I228" s="44">
        <v>4180</v>
      </c>
      <c r="J228" s="68"/>
      <c r="K228" s="52">
        <f t="shared" si="308"/>
        <v>62.5185</v>
      </c>
      <c r="L228" s="53">
        <f t="shared" si="309"/>
        <v>519.264</v>
      </c>
      <c r="M228" s="44">
        <f t="shared" si="310"/>
        <v>453.18</v>
      </c>
      <c r="N228" s="41">
        <f t="shared" si="311"/>
        <v>22.7178</v>
      </c>
      <c r="O228" s="44">
        <f t="shared" si="312"/>
        <v>209</v>
      </c>
      <c r="P228" s="44">
        <f t="shared" si="313"/>
        <v>0</v>
      </c>
      <c r="Q228" s="44">
        <f t="shared" si="314"/>
        <v>1266.6803</v>
      </c>
      <c r="R228" s="41">
        <f t="shared" si="315"/>
        <v>0</v>
      </c>
      <c r="S228" s="41">
        <f t="shared" si="316"/>
        <v>259.63</v>
      </c>
      <c r="T228" s="44">
        <f t="shared" si="317"/>
        <v>113.3</v>
      </c>
      <c r="U228" s="41">
        <f t="shared" si="318"/>
        <v>9.74</v>
      </c>
      <c r="V228" s="44">
        <f t="shared" si="319"/>
        <v>209</v>
      </c>
      <c r="W228" s="44">
        <f t="shared" si="320"/>
        <v>0</v>
      </c>
      <c r="X228" s="41">
        <f t="shared" si="321"/>
        <v>591.67</v>
      </c>
      <c r="Y228" s="41">
        <f t="shared" si="322"/>
        <v>1858.3503</v>
      </c>
      <c r="Z228" s="41"/>
      <c r="AA228" s="12" t="s">
        <v>13</v>
      </c>
      <c r="AB228" s="11">
        <f t="shared" ref="AB228:AH228" si="336">K228+R228</f>
        <v>62.5185</v>
      </c>
      <c r="AC228" s="11">
        <f t="shared" si="336"/>
        <v>778.894</v>
      </c>
      <c r="AD228" s="11">
        <f t="shared" si="336"/>
        <v>566.48</v>
      </c>
      <c r="AE228" s="11">
        <f t="shared" si="336"/>
        <v>32.4578</v>
      </c>
      <c r="AF228" s="11">
        <f t="shared" si="336"/>
        <v>418</v>
      </c>
      <c r="AG228" s="11">
        <f t="shared" si="336"/>
        <v>0</v>
      </c>
      <c r="AH228" s="11">
        <f t="shared" si="336"/>
        <v>1858.3503</v>
      </c>
      <c r="AI228" s="12" t="s">
        <v>1134</v>
      </c>
    </row>
    <row r="229" s="30" customFormat="1" ht="16" customHeight="1" spans="1:35">
      <c r="A229" s="40">
        <f t="shared" si="307"/>
        <v>226</v>
      </c>
      <c r="B229" s="41" t="s">
        <v>1332</v>
      </c>
      <c r="C229" s="48" t="s">
        <v>680</v>
      </c>
      <c r="D229" s="66" t="s">
        <v>681</v>
      </c>
      <c r="E229" s="41">
        <v>3473.25</v>
      </c>
      <c r="F229" s="41">
        <f>VLOOKUP(C229,'[1]9月'!$B:$Q,16,0)</f>
        <v>3245.4</v>
      </c>
      <c r="G229" s="44">
        <v>5664.75</v>
      </c>
      <c r="H229" s="41">
        <v>3245.4</v>
      </c>
      <c r="I229" s="44">
        <v>3180</v>
      </c>
      <c r="J229" s="68"/>
      <c r="K229" s="52">
        <f t="shared" si="308"/>
        <v>62.5185</v>
      </c>
      <c r="L229" s="53">
        <f t="shared" si="309"/>
        <v>519.264</v>
      </c>
      <c r="M229" s="44">
        <f t="shared" si="310"/>
        <v>453.18</v>
      </c>
      <c r="N229" s="41">
        <f t="shared" si="311"/>
        <v>22.7178</v>
      </c>
      <c r="O229" s="44">
        <f t="shared" si="312"/>
        <v>159</v>
      </c>
      <c r="P229" s="44">
        <f t="shared" si="313"/>
        <v>0</v>
      </c>
      <c r="Q229" s="44">
        <f t="shared" si="314"/>
        <v>1216.6803</v>
      </c>
      <c r="R229" s="41">
        <f t="shared" si="315"/>
        <v>0</v>
      </c>
      <c r="S229" s="41">
        <f t="shared" si="316"/>
        <v>259.63</v>
      </c>
      <c r="T229" s="44">
        <f t="shared" si="317"/>
        <v>113.3</v>
      </c>
      <c r="U229" s="41">
        <f t="shared" si="318"/>
        <v>9.74</v>
      </c>
      <c r="V229" s="44">
        <f t="shared" si="319"/>
        <v>159</v>
      </c>
      <c r="W229" s="44">
        <f t="shared" si="320"/>
        <v>0</v>
      </c>
      <c r="X229" s="41">
        <f t="shared" si="321"/>
        <v>541.67</v>
      </c>
      <c r="Y229" s="41">
        <f t="shared" si="322"/>
        <v>1758.3503</v>
      </c>
      <c r="Z229" s="41"/>
      <c r="AA229" s="12" t="s">
        <v>26</v>
      </c>
      <c r="AB229" s="11">
        <f t="shared" ref="AB229:AH229" si="337">K229+R229</f>
        <v>62.5185</v>
      </c>
      <c r="AC229" s="11">
        <f t="shared" si="337"/>
        <v>778.894</v>
      </c>
      <c r="AD229" s="11">
        <f t="shared" si="337"/>
        <v>566.48</v>
      </c>
      <c r="AE229" s="11">
        <f t="shared" si="337"/>
        <v>32.4578</v>
      </c>
      <c r="AF229" s="11">
        <f t="shared" si="337"/>
        <v>318</v>
      </c>
      <c r="AG229" s="11">
        <f t="shared" si="337"/>
        <v>0</v>
      </c>
      <c r="AH229" s="11">
        <f t="shared" si="337"/>
        <v>1758.3503</v>
      </c>
      <c r="AI229" s="12" t="s">
        <v>1135</v>
      </c>
    </row>
    <row r="230" s="30" customFormat="1" ht="16" customHeight="1" spans="1:35">
      <c r="A230" s="40">
        <f t="shared" si="307"/>
        <v>227</v>
      </c>
      <c r="B230" s="41" t="s">
        <v>98</v>
      </c>
      <c r="C230" s="48" t="s">
        <v>682</v>
      </c>
      <c r="D230" s="66" t="s">
        <v>683</v>
      </c>
      <c r="E230" s="41">
        <v>3473.25</v>
      </c>
      <c r="F230" s="41">
        <f>VLOOKUP(C230,'[1]9月'!$B:$Q,16,0)</f>
        <v>3245.4</v>
      </c>
      <c r="G230" s="44">
        <v>5664.75</v>
      </c>
      <c r="H230" s="41">
        <v>3245.4</v>
      </c>
      <c r="I230" s="44">
        <v>3180</v>
      </c>
      <c r="J230" s="44"/>
      <c r="K230" s="52">
        <f t="shared" si="308"/>
        <v>62.5185</v>
      </c>
      <c r="L230" s="53">
        <f t="shared" si="309"/>
        <v>519.264</v>
      </c>
      <c r="M230" s="44">
        <f t="shared" si="310"/>
        <v>453.18</v>
      </c>
      <c r="N230" s="41">
        <f t="shared" si="311"/>
        <v>22.7178</v>
      </c>
      <c r="O230" s="44">
        <f t="shared" si="312"/>
        <v>159</v>
      </c>
      <c r="P230" s="44">
        <f t="shared" si="313"/>
        <v>0</v>
      </c>
      <c r="Q230" s="44">
        <f t="shared" si="314"/>
        <v>1216.6803</v>
      </c>
      <c r="R230" s="41">
        <f t="shared" si="315"/>
        <v>0</v>
      </c>
      <c r="S230" s="41">
        <f t="shared" si="316"/>
        <v>259.63</v>
      </c>
      <c r="T230" s="44">
        <f t="shared" si="317"/>
        <v>113.3</v>
      </c>
      <c r="U230" s="41">
        <f t="shared" si="318"/>
        <v>9.74</v>
      </c>
      <c r="V230" s="44">
        <f t="shared" si="319"/>
        <v>159</v>
      </c>
      <c r="W230" s="44">
        <f t="shared" si="320"/>
        <v>0</v>
      </c>
      <c r="X230" s="41">
        <f t="shared" si="321"/>
        <v>541.67</v>
      </c>
      <c r="Y230" s="41">
        <f t="shared" si="322"/>
        <v>1758.3503</v>
      </c>
      <c r="Z230" s="41"/>
      <c r="AA230" s="12" t="s">
        <v>26</v>
      </c>
      <c r="AB230" s="11">
        <f t="shared" ref="AB230:AH230" si="338">K230+R230</f>
        <v>62.5185</v>
      </c>
      <c r="AC230" s="11">
        <f t="shared" si="338"/>
        <v>778.894</v>
      </c>
      <c r="AD230" s="11">
        <f t="shared" si="338"/>
        <v>566.48</v>
      </c>
      <c r="AE230" s="11">
        <f t="shared" si="338"/>
        <v>32.4578</v>
      </c>
      <c r="AF230" s="11">
        <f t="shared" si="338"/>
        <v>318</v>
      </c>
      <c r="AG230" s="11">
        <f t="shared" si="338"/>
        <v>0</v>
      </c>
      <c r="AH230" s="11">
        <f t="shared" si="338"/>
        <v>1758.3503</v>
      </c>
      <c r="AI230" s="12" t="s">
        <v>1135</v>
      </c>
    </row>
    <row r="231" s="30" customFormat="1" ht="16" customHeight="1" spans="1:35">
      <c r="A231" s="40">
        <f t="shared" si="307"/>
        <v>228</v>
      </c>
      <c r="B231" s="41" t="s">
        <v>1299</v>
      </c>
      <c r="C231" s="48" t="s">
        <v>685</v>
      </c>
      <c r="D231" s="66" t="s">
        <v>686</v>
      </c>
      <c r="E231" s="41">
        <v>3473.25</v>
      </c>
      <c r="F231" s="41">
        <f>VLOOKUP(C231,'[1]9月'!$B:$Q,16,0)</f>
        <v>3245.4</v>
      </c>
      <c r="G231" s="44">
        <v>5664.75</v>
      </c>
      <c r="H231" s="41">
        <v>3245.4</v>
      </c>
      <c r="I231" s="44">
        <v>3180</v>
      </c>
      <c r="J231" s="44"/>
      <c r="K231" s="52">
        <f t="shared" si="308"/>
        <v>62.5185</v>
      </c>
      <c r="L231" s="53">
        <f t="shared" si="309"/>
        <v>519.264</v>
      </c>
      <c r="M231" s="44">
        <f t="shared" si="310"/>
        <v>453.18</v>
      </c>
      <c r="N231" s="41">
        <f t="shared" si="311"/>
        <v>22.7178</v>
      </c>
      <c r="O231" s="44">
        <f t="shared" si="312"/>
        <v>159</v>
      </c>
      <c r="P231" s="44">
        <f t="shared" si="313"/>
        <v>0</v>
      </c>
      <c r="Q231" s="44">
        <f t="shared" si="314"/>
        <v>1216.6803</v>
      </c>
      <c r="R231" s="41">
        <f t="shared" si="315"/>
        <v>0</v>
      </c>
      <c r="S231" s="41">
        <f t="shared" si="316"/>
        <v>259.63</v>
      </c>
      <c r="T231" s="44">
        <f t="shared" si="317"/>
        <v>113.3</v>
      </c>
      <c r="U231" s="41">
        <f t="shared" si="318"/>
        <v>9.74</v>
      </c>
      <c r="V231" s="44">
        <f t="shared" si="319"/>
        <v>159</v>
      </c>
      <c r="W231" s="44">
        <f t="shared" si="320"/>
        <v>0</v>
      </c>
      <c r="X231" s="41">
        <f t="shared" si="321"/>
        <v>541.67</v>
      </c>
      <c r="Y231" s="41">
        <f t="shared" si="322"/>
        <v>1758.3503</v>
      </c>
      <c r="Z231" s="41"/>
      <c r="AA231" s="12" t="s">
        <v>59</v>
      </c>
      <c r="AB231" s="11">
        <f t="shared" ref="AB231:AH231" si="339">K231+R231</f>
        <v>62.5185</v>
      </c>
      <c r="AC231" s="11">
        <f t="shared" si="339"/>
        <v>778.894</v>
      </c>
      <c r="AD231" s="11">
        <f t="shared" si="339"/>
        <v>566.48</v>
      </c>
      <c r="AE231" s="11">
        <f t="shared" si="339"/>
        <v>32.4578</v>
      </c>
      <c r="AF231" s="11">
        <f t="shared" si="339"/>
        <v>318</v>
      </c>
      <c r="AG231" s="11">
        <f t="shared" si="339"/>
        <v>0</v>
      </c>
      <c r="AH231" s="11">
        <f t="shared" si="339"/>
        <v>1758.3503</v>
      </c>
      <c r="AI231" s="12" t="s">
        <v>1138</v>
      </c>
    </row>
    <row r="232" s="30" customFormat="1" ht="16" customHeight="1" spans="1:35">
      <c r="A232" s="40">
        <f t="shared" si="307"/>
        <v>229</v>
      </c>
      <c r="B232" s="41" t="s">
        <v>285</v>
      </c>
      <c r="C232" s="48" t="s">
        <v>687</v>
      </c>
      <c r="D232" s="66" t="s">
        <v>688</v>
      </c>
      <c r="E232" s="41">
        <v>3473.25</v>
      </c>
      <c r="F232" s="41">
        <f>VLOOKUP(C232,'[1]9月'!$B:$Q,16,0)</f>
        <v>3245.4</v>
      </c>
      <c r="G232" s="44">
        <v>5664.75</v>
      </c>
      <c r="H232" s="41">
        <v>3245.4</v>
      </c>
      <c r="I232" s="44">
        <v>4180</v>
      </c>
      <c r="J232" s="44"/>
      <c r="K232" s="52">
        <f t="shared" si="308"/>
        <v>62.5185</v>
      </c>
      <c r="L232" s="53">
        <f t="shared" si="309"/>
        <v>519.264</v>
      </c>
      <c r="M232" s="44">
        <f t="shared" si="310"/>
        <v>453.18</v>
      </c>
      <c r="N232" s="41">
        <f t="shared" si="311"/>
        <v>22.7178</v>
      </c>
      <c r="O232" s="44">
        <f t="shared" si="312"/>
        <v>209</v>
      </c>
      <c r="P232" s="44">
        <f t="shared" si="313"/>
        <v>0</v>
      </c>
      <c r="Q232" s="44">
        <f t="shared" si="314"/>
        <v>1266.6803</v>
      </c>
      <c r="R232" s="41">
        <f t="shared" si="315"/>
        <v>0</v>
      </c>
      <c r="S232" s="41">
        <f t="shared" si="316"/>
        <v>259.63</v>
      </c>
      <c r="T232" s="44">
        <f t="shared" si="317"/>
        <v>113.3</v>
      </c>
      <c r="U232" s="41">
        <f t="shared" si="318"/>
        <v>9.74</v>
      </c>
      <c r="V232" s="44">
        <f t="shared" si="319"/>
        <v>209</v>
      </c>
      <c r="W232" s="44">
        <f t="shared" si="320"/>
        <v>0</v>
      </c>
      <c r="X232" s="41">
        <f t="shared" si="321"/>
        <v>591.67</v>
      </c>
      <c r="Y232" s="41">
        <f t="shared" si="322"/>
        <v>1858.3503</v>
      </c>
      <c r="Z232" s="41"/>
      <c r="AA232" s="12" t="s">
        <v>26</v>
      </c>
      <c r="AB232" s="11">
        <f t="shared" ref="AB232:AH232" si="340">K232+R232</f>
        <v>62.5185</v>
      </c>
      <c r="AC232" s="11">
        <f t="shared" si="340"/>
        <v>778.894</v>
      </c>
      <c r="AD232" s="11">
        <f t="shared" si="340"/>
        <v>566.48</v>
      </c>
      <c r="AE232" s="11">
        <f t="shared" si="340"/>
        <v>32.4578</v>
      </c>
      <c r="AF232" s="11">
        <f t="shared" si="340"/>
        <v>418</v>
      </c>
      <c r="AG232" s="11">
        <f t="shared" si="340"/>
        <v>0</v>
      </c>
      <c r="AH232" s="11">
        <f t="shared" si="340"/>
        <v>1858.3503</v>
      </c>
      <c r="AI232" s="12" t="s">
        <v>1135</v>
      </c>
    </row>
    <row r="233" s="30" customFormat="1" ht="16" customHeight="1" spans="1:35">
      <c r="A233" s="40">
        <f t="shared" si="307"/>
        <v>230</v>
      </c>
      <c r="B233" s="41" t="s">
        <v>167</v>
      </c>
      <c r="C233" s="48" t="s">
        <v>689</v>
      </c>
      <c r="D233" s="66" t="s">
        <v>690</v>
      </c>
      <c r="E233" s="41">
        <v>3473.25</v>
      </c>
      <c r="F233" s="41">
        <f>VLOOKUP(C233,'[1]9月'!$B:$Q,16,0)</f>
        <v>3245.4</v>
      </c>
      <c r="G233" s="44">
        <v>5664.75</v>
      </c>
      <c r="H233" s="41">
        <v>3245.4</v>
      </c>
      <c r="I233" s="44">
        <v>1790</v>
      </c>
      <c r="J233" s="44"/>
      <c r="K233" s="52">
        <f t="shared" si="308"/>
        <v>62.5185</v>
      </c>
      <c r="L233" s="53">
        <f t="shared" si="309"/>
        <v>519.264</v>
      </c>
      <c r="M233" s="44">
        <f t="shared" si="310"/>
        <v>453.18</v>
      </c>
      <c r="N233" s="41">
        <f t="shared" si="311"/>
        <v>22.7178</v>
      </c>
      <c r="O233" s="44">
        <f t="shared" si="312"/>
        <v>89.5</v>
      </c>
      <c r="P233" s="44">
        <f t="shared" si="313"/>
        <v>0</v>
      </c>
      <c r="Q233" s="44">
        <f t="shared" si="314"/>
        <v>1147.1803</v>
      </c>
      <c r="R233" s="41">
        <f t="shared" si="315"/>
        <v>0</v>
      </c>
      <c r="S233" s="41">
        <f t="shared" si="316"/>
        <v>259.63</v>
      </c>
      <c r="T233" s="44">
        <f t="shared" si="317"/>
        <v>113.3</v>
      </c>
      <c r="U233" s="41">
        <f t="shared" si="318"/>
        <v>9.74</v>
      </c>
      <c r="V233" s="44">
        <f t="shared" si="319"/>
        <v>89.5</v>
      </c>
      <c r="W233" s="44">
        <f t="shared" si="320"/>
        <v>0</v>
      </c>
      <c r="X233" s="41">
        <f t="shared" si="321"/>
        <v>472.17</v>
      </c>
      <c r="Y233" s="41">
        <f t="shared" si="322"/>
        <v>1619.3503</v>
      </c>
      <c r="Z233" s="41"/>
      <c r="AA233" s="12" t="s">
        <v>49</v>
      </c>
      <c r="AB233" s="11">
        <f t="shared" ref="AB233:AH233" si="341">K233+R233</f>
        <v>62.5185</v>
      </c>
      <c r="AC233" s="11">
        <f t="shared" si="341"/>
        <v>778.894</v>
      </c>
      <c r="AD233" s="11">
        <f t="shared" si="341"/>
        <v>566.48</v>
      </c>
      <c r="AE233" s="11">
        <f t="shared" si="341"/>
        <v>32.4578</v>
      </c>
      <c r="AF233" s="11">
        <f t="shared" si="341"/>
        <v>179</v>
      </c>
      <c r="AG233" s="11">
        <f t="shared" si="341"/>
        <v>0</v>
      </c>
      <c r="AH233" s="11">
        <f t="shared" si="341"/>
        <v>1619.3503</v>
      </c>
      <c r="AI233" s="12" t="s">
        <v>1134</v>
      </c>
    </row>
    <row r="234" s="30" customFormat="1" ht="16" customHeight="1" spans="1:35">
      <c r="A234" s="40">
        <f t="shared" si="307"/>
        <v>231</v>
      </c>
      <c r="B234" s="41" t="s">
        <v>164</v>
      </c>
      <c r="C234" s="48" t="s">
        <v>691</v>
      </c>
      <c r="D234" s="66" t="s">
        <v>692</v>
      </c>
      <c r="E234" s="41">
        <v>3473.25</v>
      </c>
      <c r="F234" s="41">
        <f>VLOOKUP(C234,'[1]9月'!$B:$Q,16,0)</f>
        <v>3245.4</v>
      </c>
      <c r="G234" s="44">
        <v>5664.75</v>
      </c>
      <c r="H234" s="41">
        <v>3245.4</v>
      </c>
      <c r="I234" s="44">
        <v>3180</v>
      </c>
      <c r="J234" s="44"/>
      <c r="K234" s="52">
        <f t="shared" si="308"/>
        <v>62.5185</v>
      </c>
      <c r="L234" s="53">
        <f t="shared" si="309"/>
        <v>519.264</v>
      </c>
      <c r="M234" s="44">
        <f t="shared" si="310"/>
        <v>453.18</v>
      </c>
      <c r="N234" s="41">
        <f t="shared" si="311"/>
        <v>22.7178</v>
      </c>
      <c r="O234" s="44">
        <f t="shared" si="312"/>
        <v>159</v>
      </c>
      <c r="P234" s="44">
        <f t="shared" si="313"/>
        <v>0</v>
      </c>
      <c r="Q234" s="44">
        <f t="shared" si="314"/>
        <v>1216.6803</v>
      </c>
      <c r="R234" s="41">
        <f t="shared" si="315"/>
        <v>0</v>
      </c>
      <c r="S234" s="41">
        <f t="shared" si="316"/>
        <v>259.63</v>
      </c>
      <c r="T234" s="44">
        <f t="shared" si="317"/>
        <v>113.3</v>
      </c>
      <c r="U234" s="41">
        <f t="shared" si="318"/>
        <v>9.74</v>
      </c>
      <c r="V234" s="44">
        <f t="shared" si="319"/>
        <v>159</v>
      </c>
      <c r="W234" s="44">
        <f t="shared" si="320"/>
        <v>0</v>
      </c>
      <c r="X234" s="41">
        <f t="shared" si="321"/>
        <v>541.67</v>
      </c>
      <c r="Y234" s="41">
        <f t="shared" si="322"/>
        <v>1758.3503</v>
      </c>
      <c r="Z234" s="41"/>
      <c r="AA234" s="12" t="s">
        <v>25</v>
      </c>
      <c r="AB234" s="11">
        <f t="shared" ref="AB234:AH234" si="342">K234+R234</f>
        <v>62.5185</v>
      </c>
      <c r="AC234" s="11">
        <f t="shared" si="342"/>
        <v>778.894</v>
      </c>
      <c r="AD234" s="11">
        <f t="shared" si="342"/>
        <v>566.48</v>
      </c>
      <c r="AE234" s="11">
        <f t="shared" si="342"/>
        <v>32.4578</v>
      </c>
      <c r="AF234" s="11">
        <f t="shared" si="342"/>
        <v>318</v>
      </c>
      <c r="AG234" s="11">
        <f t="shared" si="342"/>
        <v>0</v>
      </c>
      <c r="AH234" s="11">
        <f t="shared" si="342"/>
        <v>1758.3503</v>
      </c>
      <c r="AI234" s="12" t="s">
        <v>1137</v>
      </c>
    </row>
    <row r="235" s="9" customFormat="1" ht="16" customHeight="1" spans="1:35">
      <c r="A235" s="40">
        <f t="shared" si="307"/>
        <v>232</v>
      </c>
      <c r="B235" s="41" t="s">
        <v>167</v>
      </c>
      <c r="C235" s="48" t="s">
        <v>693</v>
      </c>
      <c r="D235" s="41" t="s">
        <v>694</v>
      </c>
      <c r="E235" s="41">
        <v>3473.25</v>
      </c>
      <c r="F235" s="41">
        <v>3342.69</v>
      </c>
      <c r="G235" s="44">
        <v>5664.75</v>
      </c>
      <c r="H235" s="41">
        <v>3342.69</v>
      </c>
      <c r="I235" s="44">
        <v>3180</v>
      </c>
      <c r="J235" s="44"/>
      <c r="K235" s="52">
        <f t="shared" si="308"/>
        <v>62.5185</v>
      </c>
      <c r="L235" s="53">
        <f t="shared" si="309"/>
        <v>534.8304</v>
      </c>
      <c r="M235" s="44">
        <f t="shared" si="310"/>
        <v>453.18</v>
      </c>
      <c r="N235" s="41">
        <f t="shared" si="311"/>
        <v>23.39883</v>
      </c>
      <c r="O235" s="44">
        <f t="shared" si="312"/>
        <v>159</v>
      </c>
      <c r="P235" s="44">
        <f t="shared" si="313"/>
        <v>0</v>
      </c>
      <c r="Q235" s="44">
        <f t="shared" si="314"/>
        <v>1232.92773</v>
      </c>
      <c r="R235" s="41">
        <f t="shared" si="315"/>
        <v>0</v>
      </c>
      <c r="S235" s="41">
        <f t="shared" si="316"/>
        <v>267.42</v>
      </c>
      <c r="T235" s="44">
        <f t="shared" si="317"/>
        <v>113.3</v>
      </c>
      <c r="U235" s="41">
        <f t="shared" si="318"/>
        <v>10.03</v>
      </c>
      <c r="V235" s="44">
        <f t="shared" si="319"/>
        <v>159</v>
      </c>
      <c r="W235" s="44">
        <f t="shared" si="320"/>
        <v>0</v>
      </c>
      <c r="X235" s="41">
        <f t="shared" si="321"/>
        <v>549.75</v>
      </c>
      <c r="Y235" s="41">
        <f t="shared" si="322"/>
        <v>1782.67773</v>
      </c>
      <c r="Z235" s="41"/>
      <c r="AA235" s="12" t="s">
        <v>49</v>
      </c>
      <c r="AB235" s="11">
        <f t="shared" ref="AB235:AH235" si="343">K235+R235</f>
        <v>62.5185</v>
      </c>
      <c r="AC235" s="11">
        <f t="shared" si="343"/>
        <v>802.2504</v>
      </c>
      <c r="AD235" s="11">
        <f t="shared" si="343"/>
        <v>566.48</v>
      </c>
      <c r="AE235" s="11">
        <f t="shared" si="343"/>
        <v>33.42883</v>
      </c>
      <c r="AF235" s="11">
        <f t="shared" si="343"/>
        <v>318</v>
      </c>
      <c r="AG235" s="11">
        <f t="shared" si="343"/>
        <v>0</v>
      </c>
      <c r="AH235" s="11">
        <f t="shared" si="343"/>
        <v>1782.67773</v>
      </c>
      <c r="AI235" s="12" t="s">
        <v>1134</v>
      </c>
    </row>
    <row r="236" s="9" customFormat="1" ht="16" customHeight="1" spans="1:35">
      <c r="A236" s="40">
        <f t="shared" si="307"/>
        <v>233</v>
      </c>
      <c r="B236" s="41" t="s">
        <v>167</v>
      </c>
      <c r="C236" s="48" t="s">
        <v>695</v>
      </c>
      <c r="D236" s="41" t="s">
        <v>696</v>
      </c>
      <c r="E236" s="41">
        <v>3473.25</v>
      </c>
      <c r="F236" s="41">
        <f>VLOOKUP(C236,'[1]9月'!$B:$Q,16,0)</f>
        <v>3245.4</v>
      </c>
      <c r="G236" s="44">
        <v>5664.75</v>
      </c>
      <c r="H236" s="41">
        <v>3245.4</v>
      </c>
      <c r="I236" s="44">
        <v>3180</v>
      </c>
      <c r="J236" s="44"/>
      <c r="K236" s="52">
        <f t="shared" si="308"/>
        <v>62.5185</v>
      </c>
      <c r="L236" s="53">
        <f t="shared" si="309"/>
        <v>519.264</v>
      </c>
      <c r="M236" s="44">
        <f t="shared" si="310"/>
        <v>453.18</v>
      </c>
      <c r="N236" s="41">
        <f t="shared" si="311"/>
        <v>22.7178</v>
      </c>
      <c r="O236" s="44">
        <f t="shared" si="312"/>
        <v>159</v>
      </c>
      <c r="P236" s="44">
        <f t="shared" si="313"/>
        <v>0</v>
      </c>
      <c r="Q236" s="44">
        <f t="shared" si="314"/>
        <v>1216.6803</v>
      </c>
      <c r="R236" s="41">
        <f t="shared" si="315"/>
        <v>0</v>
      </c>
      <c r="S236" s="41">
        <f t="shared" si="316"/>
        <v>259.63</v>
      </c>
      <c r="T236" s="44">
        <f t="shared" si="317"/>
        <v>113.3</v>
      </c>
      <c r="U236" s="41">
        <f t="shared" si="318"/>
        <v>9.74</v>
      </c>
      <c r="V236" s="44">
        <f t="shared" si="319"/>
        <v>159</v>
      </c>
      <c r="W236" s="44">
        <f t="shared" si="320"/>
        <v>0</v>
      </c>
      <c r="X236" s="41">
        <f t="shared" si="321"/>
        <v>541.67</v>
      </c>
      <c r="Y236" s="41">
        <f t="shared" si="322"/>
        <v>1758.3503</v>
      </c>
      <c r="Z236" s="41"/>
      <c r="AA236" s="12" t="s">
        <v>49</v>
      </c>
      <c r="AB236" s="11">
        <f t="shared" ref="AB236:AH236" si="344">K236+R236</f>
        <v>62.5185</v>
      </c>
      <c r="AC236" s="11">
        <f t="shared" si="344"/>
        <v>778.894</v>
      </c>
      <c r="AD236" s="11">
        <f t="shared" si="344"/>
        <v>566.48</v>
      </c>
      <c r="AE236" s="11">
        <f t="shared" si="344"/>
        <v>32.4578</v>
      </c>
      <c r="AF236" s="11">
        <f t="shared" si="344"/>
        <v>318</v>
      </c>
      <c r="AG236" s="11">
        <f t="shared" si="344"/>
        <v>0</v>
      </c>
      <c r="AH236" s="11">
        <f t="shared" si="344"/>
        <v>1758.3503</v>
      </c>
      <c r="AI236" s="12" t="s">
        <v>1134</v>
      </c>
    </row>
    <row r="237" s="9" customFormat="1" ht="16" customHeight="1" spans="1:35">
      <c r="A237" s="40">
        <f t="shared" si="307"/>
        <v>234</v>
      </c>
      <c r="B237" s="41" t="s">
        <v>1231</v>
      </c>
      <c r="C237" s="48" t="s">
        <v>697</v>
      </c>
      <c r="D237" s="41" t="s">
        <v>698</v>
      </c>
      <c r="E237" s="41">
        <v>3820</v>
      </c>
      <c r="F237" s="41">
        <f>VLOOKUP(C237,'[1]9月'!$B:$Q,16,0)</f>
        <v>3820</v>
      </c>
      <c r="G237" s="44">
        <v>5664.75</v>
      </c>
      <c r="H237" s="41">
        <v>3820</v>
      </c>
      <c r="I237" s="44">
        <v>4180</v>
      </c>
      <c r="J237" s="44"/>
      <c r="K237" s="52">
        <f t="shared" si="308"/>
        <v>68.76</v>
      </c>
      <c r="L237" s="53">
        <f t="shared" si="309"/>
        <v>611.2</v>
      </c>
      <c r="M237" s="44">
        <f t="shared" si="310"/>
        <v>453.18</v>
      </c>
      <c r="N237" s="41">
        <f t="shared" si="311"/>
        <v>26.74</v>
      </c>
      <c r="O237" s="44">
        <f t="shared" si="312"/>
        <v>209</v>
      </c>
      <c r="P237" s="44">
        <f t="shared" si="313"/>
        <v>0</v>
      </c>
      <c r="Q237" s="44">
        <f t="shared" si="314"/>
        <v>1368.88</v>
      </c>
      <c r="R237" s="41">
        <f t="shared" si="315"/>
        <v>0</v>
      </c>
      <c r="S237" s="41">
        <f t="shared" si="316"/>
        <v>305.6</v>
      </c>
      <c r="T237" s="44">
        <f t="shared" si="317"/>
        <v>113.3</v>
      </c>
      <c r="U237" s="41">
        <f t="shared" si="318"/>
        <v>11.46</v>
      </c>
      <c r="V237" s="44">
        <f t="shared" si="319"/>
        <v>209</v>
      </c>
      <c r="W237" s="44">
        <f t="shared" si="320"/>
        <v>0</v>
      </c>
      <c r="X237" s="41">
        <f t="shared" si="321"/>
        <v>639.36</v>
      </c>
      <c r="Y237" s="41">
        <f t="shared" si="322"/>
        <v>2008.24</v>
      </c>
      <c r="Z237" s="41"/>
      <c r="AA237" s="12" t="s">
        <v>49</v>
      </c>
      <c r="AB237" s="11">
        <f t="shared" ref="AB237:AH237" si="345">K237+R237</f>
        <v>68.76</v>
      </c>
      <c r="AC237" s="11">
        <f t="shared" si="345"/>
        <v>916.8</v>
      </c>
      <c r="AD237" s="11">
        <f t="shared" si="345"/>
        <v>566.48</v>
      </c>
      <c r="AE237" s="11">
        <f t="shared" si="345"/>
        <v>38.2</v>
      </c>
      <c r="AF237" s="11">
        <f t="shared" si="345"/>
        <v>418</v>
      </c>
      <c r="AG237" s="11">
        <f t="shared" si="345"/>
        <v>0</v>
      </c>
      <c r="AH237" s="11">
        <f t="shared" si="345"/>
        <v>2008.24</v>
      </c>
      <c r="AI237" s="12" t="s">
        <v>1134</v>
      </c>
    </row>
    <row r="238" s="9" customFormat="1" ht="16" customHeight="1" spans="1:35">
      <c r="A238" s="40">
        <f t="shared" si="307"/>
        <v>235</v>
      </c>
      <c r="B238" s="41" t="s">
        <v>1230</v>
      </c>
      <c r="C238" s="48" t="s">
        <v>701</v>
      </c>
      <c r="D238" s="41" t="s">
        <v>702</v>
      </c>
      <c r="E238" s="41">
        <v>3820</v>
      </c>
      <c r="F238" s="41">
        <f>VLOOKUP(C238,'[1]9月'!$B:$Q,16,0)</f>
        <v>3820</v>
      </c>
      <c r="G238" s="44">
        <v>5664.75</v>
      </c>
      <c r="H238" s="41">
        <v>3820</v>
      </c>
      <c r="I238" s="44">
        <v>4180</v>
      </c>
      <c r="J238" s="44"/>
      <c r="K238" s="52">
        <f t="shared" si="308"/>
        <v>68.76</v>
      </c>
      <c r="L238" s="53">
        <f t="shared" si="309"/>
        <v>611.2</v>
      </c>
      <c r="M238" s="44">
        <f t="shared" si="310"/>
        <v>453.18</v>
      </c>
      <c r="N238" s="41">
        <f t="shared" si="311"/>
        <v>26.74</v>
      </c>
      <c r="O238" s="44">
        <f t="shared" si="312"/>
        <v>209</v>
      </c>
      <c r="P238" s="44">
        <f t="shared" si="313"/>
        <v>0</v>
      </c>
      <c r="Q238" s="44">
        <f t="shared" si="314"/>
        <v>1368.88</v>
      </c>
      <c r="R238" s="41">
        <f t="shared" si="315"/>
        <v>0</v>
      </c>
      <c r="S238" s="41">
        <f t="shared" si="316"/>
        <v>305.6</v>
      </c>
      <c r="T238" s="44">
        <f t="shared" si="317"/>
        <v>113.3</v>
      </c>
      <c r="U238" s="41">
        <f t="shared" si="318"/>
        <v>11.46</v>
      </c>
      <c r="V238" s="44">
        <f t="shared" si="319"/>
        <v>209</v>
      </c>
      <c r="W238" s="44">
        <f t="shared" si="320"/>
        <v>0</v>
      </c>
      <c r="X238" s="41">
        <f t="shared" si="321"/>
        <v>639.36</v>
      </c>
      <c r="Y238" s="41">
        <f t="shared" si="322"/>
        <v>2008.24</v>
      </c>
      <c r="Z238" s="41"/>
      <c r="AA238" s="12" t="s">
        <v>25</v>
      </c>
      <c r="AB238" s="11">
        <f t="shared" ref="AB238:AH238" si="346">K238+R238</f>
        <v>68.76</v>
      </c>
      <c r="AC238" s="11">
        <f t="shared" si="346"/>
        <v>916.8</v>
      </c>
      <c r="AD238" s="11">
        <f t="shared" si="346"/>
        <v>566.48</v>
      </c>
      <c r="AE238" s="11">
        <f t="shared" si="346"/>
        <v>38.2</v>
      </c>
      <c r="AF238" s="11">
        <f t="shared" si="346"/>
        <v>418</v>
      </c>
      <c r="AG238" s="11">
        <f t="shared" si="346"/>
        <v>0</v>
      </c>
      <c r="AH238" s="11">
        <f t="shared" si="346"/>
        <v>2008.24</v>
      </c>
      <c r="AI238" s="12" t="s">
        <v>1137</v>
      </c>
    </row>
    <row r="239" s="9" customFormat="1" ht="16" customHeight="1" spans="1:35">
      <c r="A239" s="40">
        <f t="shared" si="307"/>
        <v>236</v>
      </c>
      <c r="B239" s="41" t="s">
        <v>173</v>
      </c>
      <c r="C239" s="48" t="s">
        <v>703</v>
      </c>
      <c r="D239" s="41" t="s">
        <v>704</v>
      </c>
      <c r="E239" s="41">
        <v>3473.25</v>
      </c>
      <c r="F239" s="41">
        <f>VLOOKUP(C239,'[1]9月'!$B:$Q,16,0)</f>
        <v>3245.4</v>
      </c>
      <c r="G239" s="44">
        <v>5664.75</v>
      </c>
      <c r="H239" s="41">
        <v>3245.4</v>
      </c>
      <c r="I239" s="44">
        <v>3180</v>
      </c>
      <c r="J239" s="44"/>
      <c r="K239" s="52">
        <f t="shared" si="308"/>
        <v>62.5185</v>
      </c>
      <c r="L239" s="53">
        <f t="shared" si="309"/>
        <v>519.264</v>
      </c>
      <c r="M239" s="44">
        <f t="shared" si="310"/>
        <v>453.18</v>
      </c>
      <c r="N239" s="41">
        <f t="shared" si="311"/>
        <v>22.7178</v>
      </c>
      <c r="O239" s="44">
        <f t="shared" si="312"/>
        <v>159</v>
      </c>
      <c r="P239" s="44">
        <f t="shared" si="313"/>
        <v>0</v>
      </c>
      <c r="Q239" s="44">
        <f t="shared" si="314"/>
        <v>1216.6803</v>
      </c>
      <c r="R239" s="41">
        <f t="shared" si="315"/>
        <v>0</v>
      </c>
      <c r="S239" s="41">
        <f t="shared" si="316"/>
        <v>259.63</v>
      </c>
      <c r="T239" s="44">
        <f t="shared" si="317"/>
        <v>113.3</v>
      </c>
      <c r="U239" s="41">
        <f t="shared" si="318"/>
        <v>9.74</v>
      </c>
      <c r="V239" s="44">
        <f t="shared" si="319"/>
        <v>159</v>
      </c>
      <c r="W239" s="44">
        <f t="shared" si="320"/>
        <v>0</v>
      </c>
      <c r="X239" s="41">
        <f t="shared" si="321"/>
        <v>541.67</v>
      </c>
      <c r="Y239" s="41">
        <f t="shared" si="322"/>
        <v>1758.3503</v>
      </c>
      <c r="Z239" s="41"/>
      <c r="AA239" s="12" t="s">
        <v>25</v>
      </c>
      <c r="AB239" s="11">
        <f t="shared" ref="AB239:AH239" si="347">K239+R239</f>
        <v>62.5185</v>
      </c>
      <c r="AC239" s="11">
        <f t="shared" si="347"/>
        <v>778.894</v>
      </c>
      <c r="AD239" s="11">
        <f t="shared" si="347"/>
        <v>566.48</v>
      </c>
      <c r="AE239" s="11">
        <f t="shared" si="347"/>
        <v>32.4578</v>
      </c>
      <c r="AF239" s="11">
        <f t="shared" si="347"/>
        <v>318</v>
      </c>
      <c r="AG239" s="11">
        <f t="shared" si="347"/>
        <v>0</v>
      </c>
      <c r="AH239" s="11">
        <f t="shared" si="347"/>
        <v>1758.3503</v>
      </c>
      <c r="AI239" s="12" t="s">
        <v>1137</v>
      </c>
    </row>
    <row r="240" s="9" customFormat="1" ht="16" customHeight="1" spans="1:35">
      <c r="A240" s="40">
        <f t="shared" si="307"/>
        <v>237</v>
      </c>
      <c r="B240" s="41" t="s">
        <v>173</v>
      </c>
      <c r="C240" s="48" t="s">
        <v>705</v>
      </c>
      <c r="D240" s="41" t="s">
        <v>706</v>
      </c>
      <c r="E240" s="41">
        <v>3473.25</v>
      </c>
      <c r="F240" s="41">
        <f>VLOOKUP(C240,'[1]9月'!$B:$Q,16,0)</f>
        <v>3245.4</v>
      </c>
      <c r="G240" s="44">
        <v>5664.75</v>
      </c>
      <c r="H240" s="41">
        <v>3245.4</v>
      </c>
      <c r="I240" s="44">
        <v>3180</v>
      </c>
      <c r="J240" s="44"/>
      <c r="K240" s="52">
        <f t="shared" si="308"/>
        <v>62.5185</v>
      </c>
      <c r="L240" s="53">
        <f t="shared" si="309"/>
        <v>519.264</v>
      </c>
      <c r="M240" s="44">
        <f t="shared" si="310"/>
        <v>453.18</v>
      </c>
      <c r="N240" s="41">
        <f t="shared" si="311"/>
        <v>22.7178</v>
      </c>
      <c r="O240" s="44">
        <f t="shared" si="312"/>
        <v>159</v>
      </c>
      <c r="P240" s="44">
        <f t="shared" si="313"/>
        <v>0</v>
      </c>
      <c r="Q240" s="44">
        <f t="shared" si="314"/>
        <v>1216.6803</v>
      </c>
      <c r="R240" s="41">
        <f t="shared" si="315"/>
        <v>0</v>
      </c>
      <c r="S240" s="41">
        <f t="shared" si="316"/>
        <v>259.63</v>
      </c>
      <c r="T240" s="44">
        <f t="shared" si="317"/>
        <v>113.3</v>
      </c>
      <c r="U240" s="41">
        <f t="shared" si="318"/>
        <v>9.74</v>
      </c>
      <c r="V240" s="44">
        <f t="shared" si="319"/>
        <v>159</v>
      </c>
      <c r="W240" s="44">
        <f t="shared" si="320"/>
        <v>0</v>
      </c>
      <c r="X240" s="41">
        <f t="shared" si="321"/>
        <v>541.67</v>
      </c>
      <c r="Y240" s="41">
        <f t="shared" si="322"/>
        <v>1758.3503</v>
      </c>
      <c r="Z240" s="41"/>
      <c r="AA240" s="12" t="s">
        <v>25</v>
      </c>
      <c r="AB240" s="11">
        <f t="shared" ref="AB240:AH240" si="348">K240+R240</f>
        <v>62.5185</v>
      </c>
      <c r="AC240" s="11">
        <f t="shared" si="348"/>
        <v>778.894</v>
      </c>
      <c r="AD240" s="11">
        <f t="shared" si="348"/>
        <v>566.48</v>
      </c>
      <c r="AE240" s="11">
        <f t="shared" si="348"/>
        <v>32.4578</v>
      </c>
      <c r="AF240" s="11">
        <f t="shared" si="348"/>
        <v>318</v>
      </c>
      <c r="AG240" s="11">
        <f t="shared" si="348"/>
        <v>0</v>
      </c>
      <c r="AH240" s="11">
        <f t="shared" si="348"/>
        <v>1758.3503</v>
      </c>
      <c r="AI240" s="12" t="s">
        <v>1137</v>
      </c>
    </row>
    <row r="241" s="9" customFormat="1" ht="16" customHeight="1" spans="1:35">
      <c r="A241" s="40">
        <f t="shared" si="307"/>
        <v>238</v>
      </c>
      <c r="B241" s="41" t="s">
        <v>164</v>
      </c>
      <c r="C241" s="48" t="s">
        <v>707</v>
      </c>
      <c r="D241" s="41" t="s">
        <v>708</v>
      </c>
      <c r="E241" s="41">
        <v>3473.25</v>
      </c>
      <c r="F241" s="41">
        <f>VLOOKUP(C241,'[1]9月'!$B:$Q,16,0)</f>
        <v>3245.4</v>
      </c>
      <c r="G241" s="44">
        <v>5664.75</v>
      </c>
      <c r="H241" s="41">
        <v>3245.4</v>
      </c>
      <c r="I241" s="44">
        <v>3180</v>
      </c>
      <c r="J241" s="44"/>
      <c r="K241" s="52">
        <f t="shared" si="308"/>
        <v>62.5185</v>
      </c>
      <c r="L241" s="53">
        <f t="shared" si="309"/>
        <v>519.264</v>
      </c>
      <c r="M241" s="44">
        <f t="shared" si="310"/>
        <v>453.18</v>
      </c>
      <c r="N241" s="41">
        <f t="shared" si="311"/>
        <v>22.7178</v>
      </c>
      <c r="O241" s="44">
        <f t="shared" si="312"/>
        <v>159</v>
      </c>
      <c r="P241" s="44">
        <f t="shared" si="313"/>
        <v>0</v>
      </c>
      <c r="Q241" s="44">
        <f t="shared" si="314"/>
        <v>1216.6803</v>
      </c>
      <c r="R241" s="41">
        <f t="shared" si="315"/>
        <v>0</v>
      </c>
      <c r="S241" s="41">
        <f t="shared" si="316"/>
        <v>259.63</v>
      </c>
      <c r="T241" s="44">
        <f t="shared" si="317"/>
        <v>113.3</v>
      </c>
      <c r="U241" s="41">
        <f t="shared" si="318"/>
        <v>9.74</v>
      </c>
      <c r="V241" s="44">
        <f t="shared" si="319"/>
        <v>159</v>
      </c>
      <c r="W241" s="44">
        <f t="shared" si="320"/>
        <v>0</v>
      </c>
      <c r="X241" s="41">
        <f t="shared" si="321"/>
        <v>541.67</v>
      </c>
      <c r="Y241" s="41">
        <f t="shared" si="322"/>
        <v>1758.3503</v>
      </c>
      <c r="Z241" s="41"/>
      <c r="AA241" s="12" t="s">
        <v>25</v>
      </c>
      <c r="AB241" s="11">
        <f t="shared" ref="AB241:AH241" si="349">K241+R241</f>
        <v>62.5185</v>
      </c>
      <c r="AC241" s="11">
        <f t="shared" si="349"/>
        <v>778.894</v>
      </c>
      <c r="AD241" s="11">
        <f t="shared" si="349"/>
        <v>566.48</v>
      </c>
      <c r="AE241" s="11">
        <f t="shared" si="349"/>
        <v>32.4578</v>
      </c>
      <c r="AF241" s="11">
        <f t="shared" si="349"/>
        <v>318</v>
      </c>
      <c r="AG241" s="11">
        <f t="shared" si="349"/>
        <v>0</v>
      </c>
      <c r="AH241" s="11">
        <f t="shared" si="349"/>
        <v>1758.3503</v>
      </c>
      <c r="AI241" s="12" t="s">
        <v>1137</v>
      </c>
    </row>
    <row r="242" s="9" customFormat="1" ht="16" customHeight="1" spans="1:35">
      <c r="A242" s="40">
        <f t="shared" si="307"/>
        <v>239</v>
      </c>
      <c r="B242" s="41" t="s">
        <v>98</v>
      </c>
      <c r="C242" s="48" t="s">
        <v>709</v>
      </c>
      <c r="D242" s="41" t="s">
        <v>710</v>
      </c>
      <c r="E242" s="41">
        <v>3473.25</v>
      </c>
      <c r="F242" s="41">
        <f>VLOOKUP(C242,'[1]9月'!$B:$Q,16,0)</f>
        <v>3245.4</v>
      </c>
      <c r="G242" s="44">
        <v>5664.75</v>
      </c>
      <c r="H242" s="41">
        <v>3245.4</v>
      </c>
      <c r="I242" s="44">
        <v>3180</v>
      </c>
      <c r="J242" s="44"/>
      <c r="K242" s="52">
        <f t="shared" si="308"/>
        <v>62.5185</v>
      </c>
      <c r="L242" s="53">
        <f t="shared" si="309"/>
        <v>519.264</v>
      </c>
      <c r="M242" s="44">
        <f t="shared" si="310"/>
        <v>453.18</v>
      </c>
      <c r="N242" s="41">
        <f t="shared" si="311"/>
        <v>22.7178</v>
      </c>
      <c r="O242" s="44">
        <f t="shared" si="312"/>
        <v>159</v>
      </c>
      <c r="P242" s="44">
        <f t="shared" si="313"/>
        <v>0</v>
      </c>
      <c r="Q242" s="44">
        <f t="shared" si="314"/>
        <v>1216.6803</v>
      </c>
      <c r="R242" s="41">
        <f t="shared" si="315"/>
        <v>0</v>
      </c>
      <c r="S242" s="41">
        <f t="shared" si="316"/>
        <v>259.63</v>
      </c>
      <c r="T242" s="44">
        <f t="shared" si="317"/>
        <v>113.3</v>
      </c>
      <c r="U242" s="41">
        <f t="shared" si="318"/>
        <v>9.74</v>
      </c>
      <c r="V242" s="44">
        <f t="shared" si="319"/>
        <v>159</v>
      </c>
      <c r="W242" s="44">
        <f t="shared" si="320"/>
        <v>0</v>
      </c>
      <c r="X242" s="41">
        <f t="shared" si="321"/>
        <v>541.67</v>
      </c>
      <c r="Y242" s="41">
        <f t="shared" si="322"/>
        <v>1758.3503</v>
      </c>
      <c r="Z242" s="41"/>
      <c r="AA242" s="12" t="s">
        <v>26</v>
      </c>
      <c r="AB242" s="11">
        <f t="shared" ref="AB242:AH242" si="350">K242+R242</f>
        <v>62.5185</v>
      </c>
      <c r="AC242" s="11">
        <f t="shared" si="350"/>
        <v>778.894</v>
      </c>
      <c r="AD242" s="11">
        <f t="shared" si="350"/>
        <v>566.48</v>
      </c>
      <c r="AE242" s="11">
        <f t="shared" si="350"/>
        <v>32.4578</v>
      </c>
      <c r="AF242" s="11">
        <f t="shared" si="350"/>
        <v>318</v>
      </c>
      <c r="AG242" s="11">
        <f t="shared" si="350"/>
        <v>0</v>
      </c>
      <c r="AH242" s="11">
        <f t="shared" si="350"/>
        <v>1758.3503</v>
      </c>
      <c r="AI242" s="12" t="s">
        <v>1135</v>
      </c>
    </row>
    <row r="243" s="9" customFormat="1" ht="16" customHeight="1" spans="1:35">
      <c r="A243" s="40">
        <f t="shared" si="307"/>
        <v>240</v>
      </c>
      <c r="B243" s="41" t="s">
        <v>285</v>
      </c>
      <c r="C243" s="48" t="s">
        <v>711</v>
      </c>
      <c r="D243" s="41" t="s">
        <v>712</v>
      </c>
      <c r="E243" s="41">
        <v>3473.25</v>
      </c>
      <c r="F243" s="41">
        <f>VLOOKUP(C243,'[1]9月'!$B:$Q,16,0)</f>
        <v>3245.4</v>
      </c>
      <c r="G243" s="44">
        <v>5664.75</v>
      </c>
      <c r="H243" s="41">
        <v>3245.4</v>
      </c>
      <c r="I243" s="44">
        <v>4180</v>
      </c>
      <c r="J243" s="44"/>
      <c r="K243" s="52">
        <f t="shared" si="308"/>
        <v>62.5185</v>
      </c>
      <c r="L243" s="53">
        <f t="shared" si="309"/>
        <v>519.264</v>
      </c>
      <c r="M243" s="44">
        <f t="shared" si="310"/>
        <v>453.18</v>
      </c>
      <c r="N243" s="41">
        <f t="shared" si="311"/>
        <v>22.7178</v>
      </c>
      <c r="O243" s="44">
        <f t="shared" si="312"/>
        <v>209</v>
      </c>
      <c r="P243" s="44">
        <f t="shared" si="313"/>
        <v>0</v>
      </c>
      <c r="Q243" s="44">
        <f t="shared" si="314"/>
        <v>1266.6803</v>
      </c>
      <c r="R243" s="41">
        <f t="shared" si="315"/>
        <v>0</v>
      </c>
      <c r="S243" s="41">
        <f t="shared" si="316"/>
        <v>259.63</v>
      </c>
      <c r="T243" s="44">
        <f t="shared" si="317"/>
        <v>113.3</v>
      </c>
      <c r="U243" s="41">
        <f t="shared" si="318"/>
        <v>9.74</v>
      </c>
      <c r="V243" s="44">
        <f t="shared" si="319"/>
        <v>209</v>
      </c>
      <c r="W243" s="44">
        <f t="shared" si="320"/>
        <v>0</v>
      </c>
      <c r="X243" s="41">
        <f t="shared" si="321"/>
        <v>591.67</v>
      </c>
      <c r="Y243" s="41">
        <f t="shared" si="322"/>
        <v>1858.3503</v>
      </c>
      <c r="Z243" s="41"/>
      <c r="AA243" s="12" t="s">
        <v>26</v>
      </c>
      <c r="AB243" s="11">
        <f t="shared" ref="AB243:AH243" si="351">K243+R243</f>
        <v>62.5185</v>
      </c>
      <c r="AC243" s="11">
        <f t="shared" si="351"/>
        <v>778.894</v>
      </c>
      <c r="AD243" s="11">
        <f t="shared" si="351"/>
        <v>566.48</v>
      </c>
      <c r="AE243" s="11">
        <f t="shared" si="351"/>
        <v>32.4578</v>
      </c>
      <c r="AF243" s="11">
        <f t="shared" si="351"/>
        <v>418</v>
      </c>
      <c r="AG243" s="11">
        <f t="shared" si="351"/>
        <v>0</v>
      </c>
      <c r="AH243" s="11">
        <f t="shared" si="351"/>
        <v>1858.3503</v>
      </c>
      <c r="AI243" s="12" t="s">
        <v>1135</v>
      </c>
    </row>
    <row r="244" s="9" customFormat="1" ht="16" customHeight="1" spans="1:35">
      <c r="A244" s="40">
        <f t="shared" si="307"/>
        <v>241</v>
      </c>
      <c r="B244" s="41" t="s">
        <v>285</v>
      </c>
      <c r="C244" s="48" t="s">
        <v>713</v>
      </c>
      <c r="D244" s="341" t="s">
        <v>714</v>
      </c>
      <c r="E244" s="41">
        <v>3473.25</v>
      </c>
      <c r="F244" s="41">
        <f>VLOOKUP(C244,'[1]9月'!$B:$Q,16,0)</f>
        <v>3245.4</v>
      </c>
      <c r="G244" s="44">
        <v>5664.75</v>
      </c>
      <c r="H244" s="41">
        <v>3245.4</v>
      </c>
      <c r="I244" s="44">
        <v>4180</v>
      </c>
      <c r="J244" s="44"/>
      <c r="K244" s="52">
        <f t="shared" si="308"/>
        <v>62.5185</v>
      </c>
      <c r="L244" s="53">
        <f t="shared" si="309"/>
        <v>519.264</v>
      </c>
      <c r="M244" s="44">
        <f t="shared" si="310"/>
        <v>453.18</v>
      </c>
      <c r="N244" s="41">
        <f t="shared" si="311"/>
        <v>22.7178</v>
      </c>
      <c r="O244" s="44">
        <f t="shared" si="312"/>
        <v>209</v>
      </c>
      <c r="P244" s="44">
        <f t="shared" si="313"/>
        <v>0</v>
      </c>
      <c r="Q244" s="44">
        <f t="shared" si="314"/>
        <v>1266.6803</v>
      </c>
      <c r="R244" s="41">
        <f t="shared" si="315"/>
        <v>0</v>
      </c>
      <c r="S244" s="41">
        <f t="shared" si="316"/>
        <v>259.63</v>
      </c>
      <c r="T244" s="44">
        <f t="shared" si="317"/>
        <v>113.3</v>
      </c>
      <c r="U244" s="41">
        <f t="shared" si="318"/>
        <v>9.74</v>
      </c>
      <c r="V244" s="44">
        <f t="shared" si="319"/>
        <v>209</v>
      </c>
      <c r="W244" s="44">
        <f t="shared" si="320"/>
        <v>0</v>
      </c>
      <c r="X244" s="41">
        <f t="shared" si="321"/>
        <v>591.67</v>
      </c>
      <c r="Y244" s="41">
        <f t="shared" si="322"/>
        <v>1858.3503</v>
      </c>
      <c r="Z244" s="41"/>
      <c r="AA244" s="12" t="s">
        <v>26</v>
      </c>
      <c r="AB244" s="11">
        <f t="shared" ref="AB244:AH244" si="352">K244+R244</f>
        <v>62.5185</v>
      </c>
      <c r="AC244" s="11">
        <f t="shared" si="352"/>
        <v>778.894</v>
      </c>
      <c r="AD244" s="11">
        <f t="shared" si="352"/>
        <v>566.48</v>
      </c>
      <c r="AE244" s="11">
        <f t="shared" si="352"/>
        <v>32.4578</v>
      </c>
      <c r="AF244" s="11">
        <f t="shared" si="352"/>
        <v>418</v>
      </c>
      <c r="AG244" s="11">
        <f t="shared" si="352"/>
        <v>0</v>
      </c>
      <c r="AH244" s="11">
        <f t="shared" si="352"/>
        <v>1858.3503</v>
      </c>
      <c r="AI244" s="12" t="s">
        <v>1135</v>
      </c>
    </row>
    <row r="245" s="9" customFormat="1" ht="16" customHeight="1" spans="1:35">
      <c r="A245" s="40">
        <f t="shared" si="307"/>
        <v>242</v>
      </c>
      <c r="B245" s="41" t="s">
        <v>1338</v>
      </c>
      <c r="C245" s="48" t="s">
        <v>716</v>
      </c>
      <c r="D245" s="41" t="s">
        <v>717</v>
      </c>
      <c r="E245" s="41">
        <v>3473.25</v>
      </c>
      <c r="F245" s="41">
        <f>VLOOKUP(C245,'[1]9月'!$B:$Q,16,0)</f>
        <v>3245.4</v>
      </c>
      <c r="G245" s="44">
        <v>5664.75</v>
      </c>
      <c r="H245" s="41">
        <v>3245.4</v>
      </c>
      <c r="I245" s="44">
        <v>1790</v>
      </c>
      <c r="J245" s="44"/>
      <c r="K245" s="52">
        <f t="shared" si="308"/>
        <v>62.5185</v>
      </c>
      <c r="L245" s="53">
        <f t="shared" si="309"/>
        <v>519.264</v>
      </c>
      <c r="M245" s="44">
        <f t="shared" si="310"/>
        <v>453.18</v>
      </c>
      <c r="N245" s="41">
        <f t="shared" si="311"/>
        <v>22.7178</v>
      </c>
      <c r="O245" s="44">
        <f t="shared" si="312"/>
        <v>89.5</v>
      </c>
      <c r="P245" s="44">
        <f t="shared" si="313"/>
        <v>0</v>
      </c>
      <c r="Q245" s="44">
        <f t="shared" si="314"/>
        <v>1147.1803</v>
      </c>
      <c r="R245" s="41">
        <f t="shared" si="315"/>
        <v>0</v>
      </c>
      <c r="S245" s="41">
        <f t="shared" si="316"/>
        <v>259.63</v>
      </c>
      <c r="T245" s="44">
        <f t="shared" si="317"/>
        <v>113.3</v>
      </c>
      <c r="U245" s="41">
        <f t="shared" si="318"/>
        <v>9.74</v>
      </c>
      <c r="V245" s="44">
        <f t="shared" si="319"/>
        <v>89.5</v>
      </c>
      <c r="W245" s="44">
        <f t="shared" si="320"/>
        <v>0</v>
      </c>
      <c r="X245" s="41">
        <f t="shared" si="321"/>
        <v>472.17</v>
      </c>
      <c r="Y245" s="41">
        <f t="shared" si="322"/>
        <v>1619.3503</v>
      </c>
      <c r="Z245" s="41"/>
      <c r="AA245" s="12" t="s">
        <v>20</v>
      </c>
      <c r="AB245" s="11">
        <f t="shared" ref="AB245:AH245" si="353">K245+R245</f>
        <v>62.5185</v>
      </c>
      <c r="AC245" s="11">
        <f t="shared" si="353"/>
        <v>778.894</v>
      </c>
      <c r="AD245" s="11">
        <f t="shared" si="353"/>
        <v>566.48</v>
      </c>
      <c r="AE245" s="11">
        <f t="shared" si="353"/>
        <v>32.4578</v>
      </c>
      <c r="AF245" s="11">
        <f t="shared" si="353"/>
        <v>179</v>
      </c>
      <c r="AG245" s="11">
        <f t="shared" si="353"/>
        <v>0</v>
      </c>
      <c r="AH245" s="11">
        <f t="shared" si="353"/>
        <v>1619.3503</v>
      </c>
      <c r="AI245" s="12" t="s">
        <v>1138</v>
      </c>
    </row>
    <row r="246" s="9" customFormat="1" ht="16" customHeight="1" spans="1:35">
      <c r="A246" s="40">
        <f t="shared" si="307"/>
        <v>243</v>
      </c>
      <c r="B246" s="41" t="s">
        <v>1338</v>
      </c>
      <c r="C246" s="48" t="s">
        <v>718</v>
      </c>
      <c r="D246" s="41" t="s">
        <v>719</v>
      </c>
      <c r="E246" s="41">
        <v>3473.25</v>
      </c>
      <c r="F246" s="41">
        <f>VLOOKUP(C246,'[1]9月'!$B:$Q,16,0)</f>
        <v>3245.4</v>
      </c>
      <c r="G246" s="44">
        <v>5664.75</v>
      </c>
      <c r="H246" s="41">
        <v>3245.4</v>
      </c>
      <c r="I246" s="44">
        <v>1790</v>
      </c>
      <c r="J246" s="44"/>
      <c r="K246" s="52">
        <f t="shared" si="308"/>
        <v>62.5185</v>
      </c>
      <c r="L246" s="53">
        <f t="shared" si="309"/>
        <v>519.264</v>
      </c>
      <c r="M246" s="44">
        <f t="shared" si="310"/>
        <v>453.18</v>
      </c>
      <c r="N246" s="41">
        <f t="shared" si="311"/>
        <v>22.7178</v>
      </c>
      <c r="O246" s="44">
        <f t="shared" si="312"/>
        <v>89.5</v>
      </c>
      <c r="P246" s="44">
        <f t="shared" si="313"/>
        <v>0</v>
      </c>
      <c r="Q246" s="44">
        <f t="shared" si="314"/>
        <v>1147.1803</v>
      </c>
      <c r="R246" s="41">
        <f t="shared" si="315"/>
        <v>0</v>
      </c>
      <c r="S246" s="41">
        <f t="shared" si="316"/>
        <v>259.63</v>
      </c>
      <c r="T246" s="44">
        <f t="shared" si="317"/>
        <v>113.3</v>
      </c>
      <c r="U246" s="41">
        <f t="shared" si="318"/>
        <v>9.74</v>
      </c>
      <c r="V246" s="44">
        <f t="shared" si="319"/>
        <v>89.5</v>
      </c>
      <c r="W246" s="44">
        <f t="shared" si="320"/>
        <v>0</v>
      </c>
      <c r="X246" s="41">
        <f t="shared" si="321"/>
        <v>472.17</v>
      </c>
      <c r="Y246" s="41">
        <f t="shared" si="322"/>
        <v>1619.3503</v>
      </c>
      <c r="Z246" s="41"/>
      <c r="AA246" s="12" t="s">
        <v>20</v>
      </c>
      <c r="AB246" s="11">
        <f t="shared" ref="AB246:AH246" si="354">K246+R246</f>
        <v>62.5185</v>
      </c>
      <c r="AC246" s="11">
        <f t="shared" si="354"/>
        <v>778.894</v>
      </c>
      <c r="AD246" s="11">
        <f t="shared" si="354"/>
        <v>566.48</v>
      </c>
      <c r="AE246" s="11">
        <f t="shared" si="354"/>
        <v>32.4578</v>
      </c>
      <c r="AF246" s="11">
        <f t="shared" si="354"/>
        <v>179</v>
      </c>
      <c r="AG246" s="11">
        <f t="shared" si="354"/>
        <v>0</v>
      </c>
      <c r="AH246" s="11">
        <f t="shared" si="354"/>
        <v>1619.3503</v>
      </c>
      <c r="AI246" s="12" t="s">
        <v>1138</v>
      </c>
    </row>
    <row r="247" s="9" customFormat="1" ht="16" customHeight="1" spans="1:35">
      <c r="A247" s="40">
        <f t="shared" si="307"/>
        <v>244</v>
      </c>
      <c r="B247" s="41" t="s">
        <v>1338</v>
      </c>
      <c r="C247" s="48" t="s">
        <v>720</v>
      </c>
      <c r="D247" s="41" t="s">
        <v>721</v>
      </c>
      <c r="E247" s="41">
        <v>3473.25</v>
      </c>
      <c r="F247" s="41">
        <f>VLOOKUP(C247,'[1]9月'!$B:$Q,16,0)</f>
        <v>3245.4</v>
      </c>
      <c r="G247" s="44">
        <v>5664.75</v>
      </c>
      <c r="H247" s="41">
        <v>3245.4</v>
      </c>
      <c r="I247" s="44">
        <v>3180</v>
      </c>
      <c r="J247" s="44"/>
      <c r="K247" s="52">
        <f t="shared" si="308"/>
        <v>62.5185</v>
      </c>
      <c r="L247" s="53">
        <f t="shared" si="309"/>
        <v>519.264</v>
      </c>
      <c r="M247" s="44">
        <f t="shared" si="310"/>
        <v>453.18</v>
      </c>
      <c r="N247" s="41">
        <f t="shared" si="311"/>
        <v>22.7178</v>
      </c>
      <c r="O247" s="44">
        <f t="shared" si="312"/>
        <v>159</v>
      </c>
      <c r="P247" s="44">
        <f t="shared" si="313"/>
        <v>0</v>
      </c>
      <c r="Q247" s="44">
        <f t="shared" si="314"/>
        <v>1216.6803</v>
      </c>
      <c r="R247" s="41">
        <f t="shared" si="315"/>
        <v>0</v>
      </c>
      <c r="S247" s="41">
        <f t="shared" si="316"/>
        <v>259.63</v>
      </c>
      <c r="T247" s="44">
        <f t="shared" si="317"/>
        <v>113.3</v>
      </c>
      <c r="U247" s="41">
        <f t="shared" si="318"/>
        <v>9.74</v>
      </c>
      <c r="V247" s="44">
        <f t="shared" si="319"/>
        <v>159</v>
      </c>
      <c r="W247" s="44">
        <f t="shared" si="320"/>
        <v>0</v>
      </c>
      <c r="X247" s="41">
        <f t="shared" si="321"/>
        <v>541.67</v>
      </c>
      <c r="Y247" s="41">
        <f t="shared" si="322"/>
        <v>1758.3503</v>
      </c>
      <c r="Z247" s="41"/>
      <c r="AA247" s="12" t="s">
        <v>20</v>
      </c>
      <c r="AB247" s="11">
        <f t="shared" ref="AB247:AH247" si="355">K247+R247</f>
        <v>62.5185</v>
      </c>
      <c r="AC247" s="11">
        <f t="shared" si="355"/>
        <v>778.894</v>
      </c>
      <c r="AD247" s="11">
        <f t="shared" si="355"/>
        <v>566.48</v>
      </c>
      <c r="AE247" s="11">
        <f t="shared" si="355"/>
        <v>32.4578</v>
      </c>
      <c r="AF247" s="11">
        <f t="shared" si="355"/>
        <v>318</v>
      </c>
      <c r="AG247" s="11">
        <f t="shared" si="355"/>
        <v>0</v>
      </c>
      <c r="AH247" s="11">
        <f t="shared" si="355"/>
        <v>1758.3503</v>
      </c>
      <c r="AI247" s="12" t="s">
        <v>1138</v>
      </c>
    </row>
    <row r="248" s="9" customFormat="1" ht="16" customHeight="1" spans="1:35">
      <c r="A248" s="40">
        <f t="shared" si="307"/>
        <v>245</v>
      </c>
      <c r="B248" s="41" t="s">
        <v>1338</v>
      </c>
      <c r="C248" s="48" t="s">
        <v>722</v>
      </c>
      <c r="D248" s="41" t="s">
        <v>723</v>
      </c>
      <c r="E248" s="41">
        <v>3473.25</v>
      </c>
      <c r="F248" s="41">
        <f>VLOOKUP(C248,'[1]9月'!$B:$Q,16,0)</f>
        <v>3245.4</v>
      </c>
      <c r="G248" s="44">
        <v>5664.75</v>
      </c>
      <c r="H248" s="41">
        <v>3245.4</v>
      </c>
      <c r="I248" s="44">
        <v>1790</v>
      </c>
      <c r="J248" s="44"/>
      <c r="K248" s="52">
        <f t="shared" si="308"/>
        <v>62.5185</v>
      </c>
      <c r="L248" s="53">
        <f t="shared" si="309"/>
        <v>519.264</v>
      </c>
      <c r="M248" s="44">
        <f t="shared" si="310"/>
        <v>453.18</v>
      </c>
      <c r="N248" s="41">
        <f t="shared" si="311"/>
        <v>22.7178</v>
      </c>
      <c r="O248" s="44">
        <f t="shared" si="312"/>
        <v>89.5</v>
      </c>
      <c r="P248" s="44">
        <f t="shared" si="313"/>
        <v>0</v>
      </c>
      <c r="Q248" s="44">
        <f t="shared" si="314"/>
        <v>1147.1803</v>
      </c>
      <c r="R248" s="41">
        <f t="shared" si="315"/>
        <v>0</v>
      </c>
      <c r="S248" s="41">
        <f t="shared" si="316"/>
        <v>259.63</v>
      </c>
      <c r="T248" s="44">
        <f t="shared" si="317"/>
        <v>113.3</v>
      </c>
      <c r="U248" s="41">
        <f t="shared" si="318"/>
        <v>9.74</v>
      </c>
      <c r="V248" s="44">
        <f t="shared" si="319"/>
        <v>89.5</v>
      </c>
      <c r="W248" s="44">
        <f t="shared" si="320"/>
        <v>0</v>
      </c>
      <c r="X248" s="41">
        <f t="shared" si="321"/>
        <v>472.17</v>
      </c>
      <c r="Y248" s="41">
        <f t="shared" si="322"/>
        <v>1619.3503</v>
      </c>
      <c r="Z248" s="41"/>
      <c r="AA248" s="12" t="s">
        <v>20</v>
      </c>
      <c r="AB248" s="11">
        <f t="shared" ref="AB248:AH248" si="356">K248+R248</f>
        <v>62.5185</v>
      </c>
      <c r="AC248" s="11">
        <f t="shared" si="356"/>
        <v>778.894</v>
      </c>
      <c r="AD248" s="11">
        <f t="shared" si="356"/>
        <v>566.48</v>
      </c>
      <c r="AE248" s="11">
        <f t="shared" si="356"/>
        <v>32.4578</v>
      </c>
      <c r="AF248" s="11">
        <f t="shared" si="356"/>
        <v>179</v>
      </c>
      <c r="AG248" s="11">
        <f t="shared" si="356"/>
        <v>0</v>
      </c>
      <c r="AH248" s="11">
        <f t="shared" si="356"/>
        <v>1619.3503</v>
      </c>
      <c r="AI248" s="12" t="s">
        <v>1138</v>
      </c>
    </row>
    <row r="249" s="9" customFormat="1" ht="16" customHeight="1" spans="1:35">
      <c r="A249" s="40">
        <f t="shared" si="307"/>
        <v>246</v>
      </c>
      <c r="B249" s="41" t="s">
        <v>1338</v>
      </c>
      <c r="C249" s="48" t="s">
        <v>724</v>
      </c>
      <c r="D249" s="41" t="s">
        <v>725</v>
      </c>
      <c r="E249" s="41">
        <v>3473.25</v>
      </c>
      <c r="F249" s="41">
        <f>VLOOKUP(C249,'[1]9月'!$B:$Q,16,0)</f>
        <v>3245.4</v>
      </c>
      <c r="G249" s="44">
        <v>5664.75</v>
      </c>
      <c r="H249" s="41">
        <v>3245.4</v>
      </c>
      <c r="I249" s="44">
        <v>3180</v>
      </c>
      <c r="J249" s="44"/>
      <c r="K249" s="52">
        <f t="shared" si="308"/>
        <v>62.5185</v>
      </c>
      <c r="L249" s="53">
        <f t="shared" si="309"/>
        <v>519.264</v>
      </c>
      <c r="M249" s="44">
        <f t="shared" si="310"/>
        <v>453.18</v>
      </c>
      <c r="N249" s="41">
        <f t="shared" si="311"/>
        <v>22.7178</v>
      </c>
      <c r="O249" s="44">
        <f t="shared" si="312"/>
        <v>159</v>
      </c>
      <c r="P249" s="44">
        <f t="shared" si="313"/>
        <v>0</v>
      </c>
      <c r="Q249" s="44">
        <f t="shared" si="314"/>
        <v>1216.6803</v>
      </c>
      <c r="R249" s="41">
        <f t="shared" si="315"/>
        <v>0</v>
      </c>
      <c r="S249" s="41">
        <f t="shared" si="316"/>
        <v>259.63</v>
      </c>
      <c r="T249" s="44">
        <f t="shared" si="317"/>
        <v>113.3</v>
      </c>
      <c r="U249" s="41">
        <f t="shared" si="318"/>
        <v>9.74</v>
      </c>
      <c r="V249" s="44">
        <f t="shared" si="319"/>
        <v>159</v>
      </c>
      <c r="W249" s="44">
        <f t="shared" si="320"/>
        <v>0</v>
      </c>
      <c r="X249" s="41">
        <f t="shared" si="321"/>
        <v>541.67</v>
      </c>
      <c r="Y249" s="41">
        <f t="shared" si="322"/>
        <v>1758.3503</v>
      </c>
      <c r="Z249" s="41"/>
      <c r="AA249" s="12" t="s">
        <v>20</v>
      </c>
      <c r="AB249" s="11">
        <f t="shared" ref="AB249:AH249" si="357">K249+R249</f>
        <v>62.5185</v>
      </c>
      <c r="AC249" s="11">
        <f t="shared" si="357"/>
        <v>778.894</v>
      </c>
      <c r="AD249" s="11">
        <f t="shared" si="357"/>
        <v>566.48</v>
      </c>
      <c r="AE249" s="11">
        <f t="shared" si="357"/>
        <v>32.4578</v>
      </c>
      <c r="AF249" s="11">
        <f t="shared" si="357"/>
        <v>318</v>
      </c>
      <c r="AG249" s="11">
        <f t="shared" si="357"/>
        <v>0</v>
      </c>
      <c r="AH249" s="11">
        <f t="shared" si="357"/>
        <v>1758.3503</v>
      </c>
      <c r="AI249" s="12" t="s">
        <v>1138</v>
      </c>
    </row>
    <row r="250" s="9" customFormat="1" ht="16" customHeight="1" spans="1:35">
      <c r="A250" s="40">
        <f t="shared" si="307"/>
        <v>247</v>
      </c>
      <c r="B250" s="41" t="s">
        <v>1338</v>
      </c>
      <c r="C250" s="48" t="s">
        <v>726</v>
      </c>
      <c r="D250" s="41" t="s">
        <v>727</v>
      </c>
      <c r="E250" s="41">
        <v>3473.25</v>
      </c>
      <c r="F250" s="41">
        <f>VLOOKUP(C250,'[1]9月'!$B:$Q,16,0)</f>
        <v>3245.4</v>
      </c>
      <c r="G250" s="44">
        <v>5664.75</v>
      </c>
      <c r="H250" s="41">
        <v>3245.4</v>
      </c>
      <c r="I250" s="44">
        <v>1790</v>
      </c>
      <c r="J250" s="44"/>
      <c r="K250" s="52">
        <f t="shared" si="308"/>
        <v>62.5185</v>
      </c>
      <c r="L250" s="53">
        <f t="shared" si="309"/>
        <v>519.264</v>
      </c>
      <c r="M250" s="44">
        <f t="shared" si="310"/>
        <v>453.18</v>
      </c>
      <c r="N250" s="41">
        <f t="shared" si="311"/>
        <v>22.7178</v>
      </c>
      <c r="O250" s="44">
        <f t="shared" si="312"/>
        <v>89.5</v>
      </c>
      <c r="P250" s="44">
        <f t="shared" si="313"/>
        <v>0</v>
      </c>
      <c r="Q250" s="44">
        <f t="shared" si="314"/>
        <v>1147.1803</v>
      </c>
      <c r="R250" s="41">
        <f t="shared" si="315"/>
        <v>0</v>
      </c>
      <c r="S250" s="41">
        <f t="shared" si="316"/>
        <v>259.63</v>
      </c>
      <c r="T250" s="44">
        <f t="shared" si="317"/>
        <v>113.3</v>
      </c>
      <c r="U250" s="41">
        <f t="shared" si="318"/>
        <v>9.74</v>
      </c>
      <c r="V250" s="44">
        <f t="shared" si="319"/>
        <v>89.5</v>
      </c>
      <c r="W250" s="44">
        <f t="shared" si="320"/>
        <v>0</v>
      </c>
      <c r="X250" s="41">
        <f t="shared" si="321"/>
        <v>472.17</v>
      </c>
      <c r="Y250" s="41">
        <f t="shared" si="322"/>
        <v>1619.3503</v>
      </c>
      <c r="Z250" s="41"/>
      <c r="AA250" s="12" t="s">
        <v>20</v>
      </c>
      <c r="AB250" s="11">
        <f t="shared" ref="AB250:AH250" si="358">K250+R250</f>
        <v>62.5185</v>
      </c>
      <c r="AC250" s="11">
        <f t="shared" si="358"/>
        <v>778.894</v>
      </c>
      <c r="AD250" s="11">
        <f t="shared" si="358"/>
        <v>566.48</v>
      </c>
      <c r="AE250" s="11">
        <f t="shared" si="358"/>
        <v>32.4578</v>
      </c>
      <c r="AF250" s="11">
        <f t="shared" si="358"/>
        <v>179</v>
      </c>
      <c r="AG250" s="11">
        <f t="shared" si="358"/>
        <v>0</v>
      </c>
      <c r="AH250" s="11">
        <f t="shared" si="358"/>
        <v>1619.3503</v>
      </c>
      <c r="AI250" s="12" t="s">
        <v>1138</v>
      </c>
    </row>
    <row r="251" s="9" customFormat="1" ht="16" customHeight="1" spans="1:35">
      <c r="A251" s="40">
        <f t="shared" si="307"/>
        <v>248</v>
      </c>
      <c r="B251" s="41" t="s">
        <v>1299</v>
      </c>
      <c r="C251" s="67" t="s">
        <v>732</v>
      </c>
      <c r="D251" s="41" t="s">
        <v>733</v>
      </c>
      <c r="E251" s="41">
        <v>3473.25</v>
      </c>
      <c r="F251" s="41">
        <f>VLOOKUP(C251,'[1]9月'!$B:$Q,16,0)</f>
        <v>3245.4</v>
      </c>
      <c r="G251" s="44">
        <v>5664.75</v>
      </c>
      <c r="H251" s="41">
        <v>3245.4</v>
      </c>
      <c r="I251" s="44">
        <v>1790</v>
      </c>
      <c r="J251" s="44"/>
      <c r="K251" s="52">
        <f t="shared" si="308"/>
        <v>62.5185</v>
      </c>
      <c r="L251" s="53">
        <f t="shared" si="309"/>
        <v>519.264</v>
      </c>
      <c r="M251" s="44">
        <f t="shared" si="310"/>
        <v>453.18</v>
      </c>
      <c r="N251" s="41">
        <f t="shared" si="311"/>
        <v>22.7178</v>
      </c>
      <c r="O251" s="44">
        <f t="shared" si="312"/>
        <v>89.5</v>
      </c>
      <c r="P251" s="44">
        <f t="shared" si="313"/>
        <v>0</v>
      </c>
      <c r="Q251" s="44">
        <f t="shared" si="314"/>
        <v>1147.1803</v>
      </c>
      <c r="R251" s="41">
        <f t="shared" si="315"/>
        <v>0</v>
      </c>
      <c r="S251" s="41">
        <f t="shared" si="316"/>
        <v>259.63</v>
      </c>
      <c r="T251" s="44">
        <f t="shared" si="317"/>
        <v>113.3</v>
      </c>
      <c r="U251" s="41">
        <f t="shared" si="318"/>
        <v>9.74</v>
      </c>
      <c r="V251" s="44">
        <f t="shared" si="319"/>
        <v>89.5</v>
      </c>
      <c r="W251" s="44">
        <f t="shared" si="320"/>
        <v>0</v>
      </c>
      <c r="X251" s="41">
        <f t="shared" si="321"/>
        <v>472.17</v>
      </c>
      <c r="Y251" s="41">
        <f t="shared" si="322"/>
        <v>1619.3503</v>
      </c>
      <c r="Z251" s="41"/>
      <c r="AA251" s="12" t="s">
        <v>59</v>
      </c>
      <c r="AB251" s="11">
        <f t="shared" ref="AB251:AH251" si="359">K251+R251</f>
        <v>62.5185</v>
      </c>
      <c r="AC251" s="11">
        <f t="shared" si="359"/>
        <v>778.894</v>
      </c>
      <c r="AD251" s="11">
        <f t="shared" si="359"/>
        <v>566.48</v>
      </c>
      <c r="AE251" s="11">
        <f t="shared" si="359"/>
        <v>32.4578</v>
      </c>
      <c r="AF251" s="11">
        <f t="shared" si="359"/>
        <v>179</v>
      </c>
      <c r="AG251" s="11">
        <f t="shared" si="359"/>
        <v>0</v>
      </c>
      <c r="AH251" s="11">
        <f t="shared" si="359"/>
        <v>1619.3503</v>
      </c>
      <c r="AI251" s="12" t="s">
        <v>1138</v>
      </c>
    </row>
    <row r="252" s="9" customFormat="1" ht="16" customHeight="1" spans="1:35">
      <c r="A252" s="40">
        <f t="shared" si="307"/>
        <v>249</v>
      </c>
      <c r="B252" s="41" t="s">
        <v>1299</v>
      </c>
      <c r="C252" s="48" t="s">
        <v>734</v>
      </c>
      <c r="D252" s="41" t="s">
        <v>735</v>
      </c>
      <c r="E252" s="41">
        <v>3473.25</v>
      </c>
      <c r="F252" s="41">
        <f>VLOOKUP(C252,'[1]9月'!$B:$Q,16,0)</f>
        <v>3245.4</v>
      </c>
      <c r="G252" s="44">
        <v>5664.75</v>
      </c>
      <c r="H252" s="41">
        <v>3245.4</v>
      </c>
      <c r="I252" s="44">
        <v>1790</v>
      </c>
      <c r="J252" s="44"/>
      <c r="K252" s="52">
        <f t="shared" si="308"/>
        <v>62.5185</v>
      </c>
      <c r="L252" s="53">
        <f t="shared" si="309"/>
        <v>519.264</v>
      </c>
      <c r="M252" s="44">
        <f t="shared" si="310"/>
        <v>453.18</v>
      </c>
      <c r="N252" s="41">
        <f t="shared" si="311"/>
        <v>22.7178</v>
      </c>
      <c r="O252" s="44">
        <f t="shared" si="312"/>
        <v>89.5</v>
      </c>
      <c r="P252" s="44">
        <f t="shared" si="313"/>
        <v>0</v>
      </c>
      <c r="Q252" s="44">
        <f t="shared" si="314"/>
        <v>1147.1803</v>
      </c>
      <c r="R252" s="41">
        <f t="shared" si="315"/>
        <v>0</v>
      </c>
      <c r="S252" s="41">
        <f t="shared" si="316"/>
        <v>259.63</v>
      </c>
      <c r="T252" s="44">
        <f t="shared" si="317"/>
        <v>113.3</v>
      </c>
      <c r="U252" s="41">
        <f t="shared" si="318"/>
        <v>9.74</v>
      </c>
      <c r="V252" s="44">
        <f t="shared" si="319"/>
        <v>89.5</v>
      </c>
      <c r="W252" s="44">
        <f t="shared" si="320"/>
        <v>0</v>
      </c>
      <c r="X252" s="41">
        <f t="shared" si="321"/>
        <v>472.17</v>
      </c>
      <c r="Y252" s="41">
        <f t="shared" si="322"/>
        <v>1619.3503</v>
      </c>
      <c r="Z252" s="41"/>
      <c r="AA252" s="12" t="s">
        <v>59</v>
      </c>
      <c r="AB252" s="11">
        <f t="shared" ref="AB252:AH252" si="360">K252+R252</f>
        <v>62.5185</v>
      </c>
      <c r="AC252" s="11">
        <f t="shared" si="360"/>
        <v>778.894</v>
      </c>
      <c r="AD252" s="11">
        <f t="shared" si="360"/>
        <v>566.48</v>
      </c>
      <c r="AE252" s="11">
        <f t="shared" si="360"/>
        <v>32.4578</v>
      </c>
      <c r="AF252" s="11">
        <f t="shared" si="360"/>
        <v>179</v>
      </c>
      <c r="AG252" s="11">
        <f t="shared" si="360"/>
        <v>0</v>
      </c>
      <c r="AH252" s="11">
        <f t="shared" si="360"/>
        <v>1619.3503</v>
      </c>
      <c r="AI252" s="12" t="s">
        <v>1138</v>
      </c>
    </row>
    <row r="253" s="9" customFormat="1" ht="16" customHeight="1" spans="1:35">
      <c r="A253" s="40">
        <f t="shared" si="307"/>
        <v>250</v>
      </c>
      <c r="B253" s="41" t="s">
        <v>1339</v>
      </c>
      <c r="C253" s="48" t="s">
        <v>739</v>
      </c>
      <c r="D253" s="41" t="s">
        <v>740</v>
      </c>
      <c r="E253" s="41">
        <v>3473.25</v>
      </c>
      <c r="F253" s="41">
        <f>VLOOKUP(C253,'[1]9月'!$B:$Q,16,0)</f>
        <v>3245.4</v>
      </c>
      <c r="G253" s="44">
        <v>5664.75</v>
      </c>
      <c r="H253" s="41">
        <v>3245.4</v>
      </c>
      <c r="I253" s="44">
        <v>1790</v>
      </c>
      <c r="J253" s="44"/>
      <c r="K253" s="52">
        <f t="shared" si="308"/>
        <v>62.5185</v>
      </c>
      <c r="L253" s="53">
        <f t="shared" si="309"/>
        <v>519.264</v>
      </c>
      <c r="M253" s="44">
        <f t="shared" si="310"/>
        <v>453.18</v>
      </c>
      <c r="N253" s="41">
        <f t="shared" si="311"/>
        <v>22.7178</v>
      </c>
      <c r="O253" s="44">
        <f t="shared" si="312"/>
        <v>89.5</v>
      </c>
      <c r="P253" s="44">
        <f t="shared" si="313"/>
        <v>0</v>
      </c>
      <c r="Q253" s="44">
        <f t="shared" si="314"/>
        <v>1147.1803</v>
      </c>
      <c r="R253" s="41">
        <f t="shared" si="315"/>
        <v>0</v>
      </c>
      <c r="S253" s="41">
        <f t="shared" si="316"/>
        <v>259.63</v>
      </c>
      <c r="T253" s="44">
        <f t="shared" si="317"/>
        <v>113.3</v>
      </c>
      <c r="U253" s="41">
        <f t="shared" si="318"/>
        <v>9.74</v>
      </c>
      <c r="V253" s="44">
        <f t="shared" si="319"/>
        <v>89.5</v>
      </c>
      <c r="W253" s="44">
        <f t="shared" si="320"/>
        <v>0</v>
      </c>
      <c r="X253" s="41">
        <f t="shared" si="321"/>
        <v>472.17</v>
      </c>
      <c r="Y253" s="41">
        <f t="shared" si="322"/>
        <v>1619.3503</v>
      </c>
      <c r="Z253" s="41"/>
      <c r="AA253" s="12" t="s">
        <v>55</v>
      </c>
      <c r="AB253" s="11">
        <f t="shared" ref="AB253:AH253" si="361">K253+R253</f>
        <v>62.5185</v>
      </c>
      <c r="AC253" s="11">
        <f t="shared" si="361"/>
        <v>778.894</v>
      </c>
      <c r="AD253" s="11">
        <f t="shared" si="361"/>
        <v>566.48</v>
      </c>
      <c r="AE253" s="11">
        <f t="shared" si="361"/>
        <v>32.4578</v>
      </c>
      <c r="AF253" s="11">
        <f t="shared" si="361"/>
        <v>179</v>
      </c>
      <c r="AG253" s="11">
        <f t="shared" si="361"/>
        <v>0</v>
      </c>
      <c r="AH253" s="11">
        <f t="shared" si="361"/>
        <v>1619.3503</v>
      </c>
      <c r="AI253" s="12" t="s">
        <v>1138</v>
      </c>
    </row>
    <row r="254" s="9" customFormat="1" ht="16" customHeight="1" spans="1:35">
      <c r="A254" s="40">
        <f t="shared" si="307"/>
        <v>251</v>
      </c>
      <c r="B254" s="41" t="s">
        <v>1339</v>
      </c>
      <c r="C254" s="48" t="s">
        <v>741</v>
      </c>
      <c r="D254" s="41" t="s">
        <v>742</v>
      </c>
      <c r="E254" s="41">
        <v>3473.25</v>
      </c>
      <c r="F254" s="41">
        <f>VLOOKUP(C254,'[1]9月'!$B:$Q,16,0)</f>
        <v>3245.4</v>
      </c>
      <c r="G254" s="44">
        <v>5664.75</v>
      </c>
      <c r="H254" s="41">
        <v>3245.4</v>
      </c>
      <c r="I254" s="44">
        <v>1790</v>
      </c>
      <c r="J254" s="44"/>
      <c r="K254" s="52">
        <f t="shared" si="308"/>
        <v>62.5185</v>
      </c>
      <c r="L254" s="53">
        <f t="shared" si="309"/>
        <v>519.264</v>
      </c>
      <c r="M254" s="44">
        <f t="shared" si="310"/>
        <v>453.18</v>
      </c>
      <c r="N254" s="41">
        <f t="shared" si="311"/>
        <v>22.7178</v>
      </c>
      <c r="O254" s="44">
        <f t="shared" si="312"/>
        <v>89.5</v>
      </c>
      <c r="P254" s="44">
        <f t="shared" si="313"/>
        <v>0</v>
      </c>
      <c r="Q254" s="44">
        <f t="shared" si="314"/>
        <v>1147.1803</v>
      </c>
      <c r="R254" s="41">
        <f t="shared" si="315"/>
        <v>0</v>
      </c>
      <c r="S254" s="41">
        <f t="shared" si="316"/>
        <v>259.63</v>
      </c>
      <c r="T254" s="44">
        <f t="shared" si="317"/>
        <v>113.3</v>
      </c>
      <c r="U254" s="41">
        <f t="shared" si="318"/>
        <v>9.74</v>
      </c>
      <c r="V254" s="44">
        <f t="shared" si="319"/>
        <v>89.5</v>
      </c>
      <c r="W254" s="44">
        <f t="shared" si="320"/>
        <v>0</v>
      </c>
      <c r="X254" s="41">
        <f t="shared" si="321"/>
        <v>472.17</v>
      </c>
      <c r="Y254" s="41">
        <f t="shared" si="322"/>
        <v>1619.3503</v>
      </c>
      <c r="Z254" s="41"/>
      <c r="AA254" s="12" t="s">
        <v>55</v>
      </c>
      <c r="AB254" s="11">
        <f t="shared" ref="AB254:AH254" si="362">K254+R254</f>
        <v>62.5185</v>
      </c>
      <c r="AC254" s="11">
        <f t="shared" si="362"/>
        <v>778.894</v>
      </c>
      <c r="AD254" s="11">
        <f t="shared" si="362"/>
        <v>566.48</v>
      </c>
      <c r="AE254" s="11">
        <f t="shared" si="362"/>
        <v>32.4578</v>
      </c>
      <c r="AF254" s="11">
        <f t="shared" si="362"/>
        <v>179</v>
      </c>
      <c r="AG254" s="11">
        <f t="shared" si="362"/>
        <v>0</v>
      </c>
      <c r="AH254" s="11">
        <f t="shared" si="362"/>
        <v>1619.3503</v>
      </c>
      <c r="AI254" s="12" t="s">
        <v>1138</v>
      </c>
    </row>
    <row r="255" s="9" customFormat="1" ht="16" customHeight="1" spans="1:35">
      <c r="A255" s="40">
        <f t="shared" ref="A255:A298" si="363">ROW()-3</f>
        <v>252</v>
      </c>
      <c r="B255" s="41" t="s">
        <v>1306</v>
      </c>
      <c r="C255" s="48" t="s">
        <v>743</v>
      </c>
      <c r="D255" s="41" t="s">
        <v>744</v>
      </c>
      <c r="E255" s="41">
        <v>3473.25</v>
      </c>
      <c r="F255" s="41">
        <f>VLOOKUP(C255,'[1]9月'!$B:$Q,16,0)</f>
        <v>3245.4</v>
      </c>
      <c r="G255" s="44">
        <v>5664.75</v>
      </c>
      <c r="H255" s="41">
        <v>3245.4</v>
      </c>
      <c r="I255" s="44">
        <v>1790</v>
      </c>
      <c r="J255" s="44"/>
      <c r="K255" s="52">
        <f t="shared" ref="K255:K298" si="364">E255*0.018</f>
        <v>62.5185</v>
      </c>
      <c r="L255" s="53">
        <f t="shared" ref="L255:L298" si="365">F255*0.16</f>
        <v>519.264</v>
      </c>
      <c r="M255" s="44">
        <f t="shared" ref="M255:M298" si="366">ROUND(G255*0.08,2)</f>
        <v>453.18</v>
      </c>
      <c r="N255" s="41">
        <f t="shared" ref="N255:N298" si="367">H255*0.007</f>
        <v>22.7178</v>
      </c>
      <c r="O255" s="44">
        <f t="shared" ref="O255:O298" si="368">I255*5%</f>
        <v>89.5</v>
      </c>
      <c r="P255" s="44">
        <f t="shared" ref="P255:P298" si="369">J255*50%</f>
        <v>0</v>
      </c>
      <c r="Q255" s="44">
        <f t="shared" ref="Q255:Q298" si="370">SUM(K255:P255)</f>
        <v>1147.1803</v>
      </c>
      <c r="R255" s="41">
        <f t="shared" ref="R255:R298" si="371">E255*0</f>
        <v>0</v>
      </c>
      <c r="S255" s="41">
        <f t="shared" ref="S255:S298" si="372">ROUND(F255*0.08,2)</f>
        <v>259.63</v>
      </c>
      <c r="T255" s="44">
        <f t="shared" ref="T255:T298" si="373">ROUND(G255*0.02,2)</f>
        <v>113.3</v>
      </c>
      <c r="U255" s="41">
        <f t="shared" ref="U255:U298" si="374">ROUND(H255*0.003,2)</f>
        <v>9.74</v>
      </c>
      <c r="V255" s="44">
        <f t="shared" ref="V255:V298" si="375">I255*5%</f>
        <v>89.5</v>
      </c>
      <c r="W255" s="44">
        <f t="shared" ref="W255:W298" si="376">J255*50%</f>
        <v>0</v>
      </c>
      <c r="X255" s="41">
        <f t="shared" ref="X255:X298" si="377">SUM(R255:W255)</f>
        <v>472.17</v>
      </c>
      <c r="Y255" s="41">
        <f t="shared" ref="Y255:Y298" si="378">Q255+X255</f>
        <v>1619.3503</v>
      </c>
      <c r="Z255" s="41"/>
      <c r="AA255" s="12" t="s">
        <v>60</v>
      </c>
      <c r="AB255" s="11">
        <f t="shared" ref="AB255:AH255" si="379">K255+R255</f>
        <v>62.5185</v>
      </c>
      <c r="AC255" s="11">
        <f t="shared" si="379"/>
        <v>778.894</v>
      </c>
      <c r="AD255" s="11">
        <f t="shared" si="379"/>
        <v>566.48</v>
      </c>
      <c r="AE255" s="11">
        <f t="shared" si="379"/>
        <v>32.4578</v>
      </c>
      <c r="AF255" s="11">
        <f t="shared" si="379"/>
        <v>179</v>
      </c>
      <c r="AG255" s="11">
        <f t="shared" si="379"/>
        <v>0</v>
      </c>
      <c r="AH255" s="11">
        <f t="shared" si="379"/>
        <v>1619.3503</v>
      </c>
      <c r="AI255" s="12" t="s">
        <v>1138</v>
      </c>
    </row>
    <row r="256" s="9" customFormat="1" ht="16" customHeight="1" spans="1:35">
      <c r="A256" s="40">
        <f t="shared" si="363"/>
        <v>253</v>
      </c>
      <c r="B256" s="41" t="s">
        <v>1339</v>
      </c>
      <c r="C256" s="48" t="s">
        <v>745</v>
      </c>
      <c r="D256" s="41" t="s">
        <v>746</v>
      </c>
      <c r="E256" s="41">
        <v>3473.25</v>
      </c>
      <c r="F256" s="41">
        <f>VLOOKUP(C256,'[1]9月'!$B:$Q,16,0)</f>
        <v>3245.4</v>
      </c>
      <c r="G256" s="44">
        <v>5664.75</v>
      </c>
      <c r="H256" s="41">
        <v>3245.4</v>
      </c>
      <c r="I256" s="44">
        <v>1790</v>
      </c>
      <c r="J256" s="44"/>
      <c r="K256" s="52">
        <f t="shared" si="364"/>
        <v>62.5185</v>
      </c>
      <c r="L256" s="53">
        <f t="shared" si="365"/>
        <v>519.264</v>
      </c>
      <c r="M256" s="44">
        <f t="shared" si="366"/>
        <v>453.18</v>
      </c>
      <c r="N256" s="41">
        <f t="shared" si="367"/>
        <v>22.7178</v>
      </c>
      <c r="O256" s="44">
        <f t="shared" si="368"/>
        <v>89.5</v>
      </c>
      <c r="P256" s="44">
        <f t="shared" si="369"/>
        <v>0</v>
      </c>
      <c r="Q256" s="44">
        <f t="shared" si="370"/>
        <v>1147.1803</v>
      </c>
      <c r="R256" s="41">
        <f t="shared" si="371"/>
        <v>0</v>
      </c>
      <c r="S256" s="41">
        <f t="shared" si="372"/>
        <v>259.63</v>
      </c>
      <c r="T256" s="44">
        <f t="shared" si="373"/>
        <v>113.3</v>
      </c>
      <c r="U256" s="41">
        <f t="shared" si="374"/>
        <v>9.74</v>
      </c>
      <c r="V256" s="44">
        <f t="shared" si="375"/>
        <v>89.5</v>
      </c>
      <c r="W256" s="44">
        <f t="shared" si="376"/>
        <v>0</v>
      </c>
      <c r="X256" s="41">
        <f t="shared" si="377"/>
        <v>472.17</v>
      </c>
      <c r="Y256" s="41">
        <f t="shared" si="378"/>
        <v>1619.3503</v>
      </c>
      <c r="Z256" s="41"/>
      <c r="AA256" s="12" t="s">
        <v>55</v>
      </c>
      <c r="AB256" s="11">
        <f t="shared" ref="AB256:AH256" si="380">K256+R256</f>
        <v>62.5185</v>
      </c>
      <c r="AC256" s="11">
        <f t="shared" si="380"/>
        <v>778.894</v>
      </c>
      <c r="AD256" s="11">
        <f t="shared" si="380"/>
        <v>566.48</v>
      </c>
      <c r="AE256" s="11">
        <f t="shared" si="380"/>
        <v>32.4578</v>
      </c>
      <c r="AF256" s="11">
        <f t="shared" si="380"/>
        <v>179</v>
      </c>
      <c r="AG256" s="11">
        <f t="shared" si="380"/>
        <v>0</v>
      </c>
      <c r="AH256" s="11">
        <f t="shared" si="380"/>
        <v>1619.3503</v>
      </c>
      <c r="AI256" s="12" t="s">
        <v>1138</v>
      </c>
    </row>
    <row r="257" s="9" customFormat="1" ht="16" customHeight="1" spans="1:35">
      <c r="A257" s="40">
        <f t="shared" si="363"/>
        <v>254</v>
      </c>
      <c r="B257" s="41" t="s">
        <v>1339</v>
      </c>
      <c r="C257" s="48" t="s">
        <v>747</v>
      </c>
      <c r="D257" s="41" t="s">
        <v>748</v>
      </c>
      <c r="E257" s="41">
        <v>3473.25</v>
      </c>
      <c r="F257" s="41">
        <f>VLOOKUP(C257,'[1]9月'!$B:$Q,16,0)</f>
        <v>3245.4</v>
      </c>
      <c r="G257" s="44">
        <v>5664.75</v>
      </c>
      <c r="H257" s="41">
        <v>3245.4</v>
      </c>
      <c r="I257" s="44">
        <v>1790</v>
      </c>
      <c r="J257" s="44"/>
      <c r="K257" s="52">
        <f t="shared" si="364"/>
        <v>62.5185</v>
      </c>
      <c r="L257" s="53">
        <f t="shared" si="365"/>
        <v>519.264</v>
      </c>
      <c r="M257" s="44">
        <f t="shared" si="366"/>
        <v>453.18</v>
      </c>
      <c r="N257" s="41">
        <f t="shared" si="367"/>
        <v>22.7178</v>
      </c>
      <c r="O257" s="44">
        <f t="shared" si="368"/>
        <v>89.5</v>
      </c>
      <c r="P257" s="44">
        <f t="shared" si="369"/>
        <v>0</v>
      </c>
      <c r="Q257" s="44">
        <f t="shared" si="370"/>
        <v>1147.1803</v>
      </c>
      <c r="R257" s="41">
        <f t="shared" si="371"/>
        <v>0</v>
      </c>
      <c r="S257" s="41">
        <f t="shared" si="372"/>
        <v>259.63</v>
      </c>
      <c r="T257" s="44">
        <f t="shared" si="373"/>
        <v>113.3</v>
      </c>
      <c r="U257" s="41">
        <f t="shared" si="374"/>
        <v>9.74</v>
      </c>
      <c r="V257" s="44">
        <f t="shared" si="375"/>
        <v>89.5</v>
      </c>
      <c r="W257" s="44">
        <f t="shared" si="376"/>
        <v>0</v>
      </c>
      <c r="X257" s="41">
        <f t="shared" si="377"/>
        <v>472.17</v>
      </c>
      <c r="Y257" s="41">
        <f t="shared" si="378"/>
        <v>1619.3503</v>
      </c>
      <c r="Z257" s="41"/>
      <c r="AA257" s="12" t="s">
        <v>55</v>
      </c>
      <c r="AB257" s="11">
        <f t="shared" ref="AB257:AH257" si="381">K257+R257</f>
        <v>62.5185</v>
      </c>
      <c r="AC257" s="11">
        <f t="shared" si="381"/>
        <v>778.894</v>
      </c>
      <c r="AD257" s="11">
        <f t="shared" si="381"/>
        <v>566.48</v>
      </c>
      <c r="AE257" s="11">
        <f t="shared" si="381"/>
        <v>32.4578</v>
      </c>
      <c r="AF257" s="11">
        <f t="shared" si="381"/>
        <v>179</v>
      </c>
      <c r="AG257" s="11">
        <f t="shared" si="381"/>
        <v>0</v>
      </c>
      <c r="AH257" s="11">
        <f t="shared" si="381"/>
        <v>1619.3503</v>
      </c>
      <c r="AI257" s="12" t="s">
        <v>1138</v>
      </c>
    </row>
    <row r="258" s="9" customFormat="1" ht="16" customHeight="1" spans="1:35">
      <c r="A258" s="40">
        <f t="shared" si="363"/>
        <v>255</v>
      </c>
      <c r="B258" s="41" t="s">
        <v>1339</v>
      </c>
      <c r="C258" s="48" t="s">
        <v>749</v>
      </c>
      <c r="D258" s="41" t="s">
        <v>750</v>
      </c>
      <c r="E258" s="41">
        <v>3473.25</v>
      </c>
      <c r="F258" s="41">
        <f>VLOOKUP(C258,'[1]9月'!$B:$Q,16,0)</f>
        <v>3245.4</v>
      </c>
      <c r="G258" s="44">
        <v>5664.75</v>
      </c>
      <c r="H258" s="41">
        <v>3245.4</v>
      </c>
      <c r="I258" s="44">
        <v>1790</v>
      </c>
      <c r="J258" s="44"/>
      <c r="K258" s="52">
        <f t="shared" si="364"/>
        <v>62.5185</v>
      </c>
      <c r="L258" s="53">
        <f t="shared" si="365"/>
        <v>519.264</v>
      </c>
      <c r="M258" s="44">
        <f t="shared" si="366"/>
        <v>453.18</v>
      </c>
      <c r="N258" s="41">
        <f t="shared" si="367"/>
        <v>22.7178</v>
      </c>
      <c r="O258" s="44">
        <f t="shared" si="368"/>
        <v>89.5</v>
      </c>
      <c r="P258" s="44">
        <f t="shared" si="369"/>
        <v>0</v>
      </c>
      <c r="Q258" s="44">
        <f t="shared" si="370"/>
        <v>1147.1803</v>
      </c>
      <c r="R258" s="72">
        <f t="shared" si="371"/>
        <v>0</v>
      </c>
      <c r="S258" s="72">
        <f t="shared" si="372"/>
        <v>259.63</v>
      </c>
      <c r="T258" s="69">
        <f t="shared" si="373"/>
        <v>113.3</v>
      </c>
      <c r="U258" s="72">
        <f t="shared" si="374"/>
        <v>9.74</v>
      </c>
      <c r="V258" s="69">
        <f t="shared" si="375"/>
        <v>89.5</v>
      </c>
      <c r="W258" s="69">
        <f t="shared" si="376"/>
        <v>0</v>
      </c>
      <c r="X258" s="41">
        <f t="shared" si="377"/>
        <v>472.17</v>
      </c>
      <c r="Y258" s="41">
        <f t="shared" si="378"/>
        <v>1619.3503</v>
      </c>
      <c r="Z258" s="41"/>
      <c r="AA258" s="12" t="s">
        <v>55</v>
      </c>
      <c r="AB258" s="11">
        <f t="shared" ref="AB258:AH258" si="382">K258+R258</f>
        <v>62.5185</v>
      </c>
      <c r="AC258" s="11">
        <f t="shared" si="382"/>
        <v>778.894</v>
      </c>
      <c r="AD258" s="11">
        <f t="shared" si="382"/>
        <v>566.48</v>
      </c>
      <c r="AE258" s="11">
        <f t="shared" si="382"/>
        <v>32.4578</v>
      </c>
      <c r="AF258" s="11">
        <f t="shared" si="382"/>
        <v>179</v>
      </c>
      <c r="AG258" s="11">
        <f t="shared" si="382"/>
        <v>0</v>
      </c>
      <c r="AH258" s="11">
        <f t="shared" si="382"/>
        <v>1619.3503</v>
      </c>
      <c r="AI258" s="12" t="s">
        <v>1138</v>
      </c>
    </row>
    <row r="259" s="9" customFormat="1" ht="16" customHeight="1" spans="1:35">
      <c r="A259" s="40">
        <f t="shared" si="363"/>
        <v>256</v>
      </c>
      <c r="B259" s="41" t="s">
        <v>1339</v>
      </c>
      <c r="C259" s="48" t="s">
        <v>751</v>
      </c>
      <c r="D259" s="41" t="s">
        <v>752</v>
      </c>
      <c r="E259" s="41">
        <v>3473.25</v>
      </c>
      <c r="F259" s="41">
        <f>VLOOKUP(C259,'[1]9月'!$B:$Q,16,0)</f>
        <v>3245.4</v>
      </c>
      <c r="G259" s="44">
        <v>5664.75</v>
      </c>
      <c r="H259" s="41">
        <v>3245.4</v>
      </c>
      <c r="I259" s="44">
        <v>1790</v>
      </c>
      <c r="J259" s="44"/>
      <c r="K259" s="52">
        <f t="shared" si="364"/>
        <v>62.5185</v>
      </c>
      <c r="L259" s="53">
        <f t="shared" si="365"/>
        <v>519.264</v>
      </c>
      <c r="M259" s="44">
        <f t="shared" si="366"/>
        <v>453.18</v>
      </c>
      <c r="N259" s="41">
        <f t="shared" si="367"/>
        <v>22.7178</v>
      </c>
      <c r="O259" s="44">
        <f t="shared" si="368"/>
        <v>89.5</v>
      </c>
      <c r="P259" s="44">
        <f t="shared" si="369"/>
        <v>0</v>
      </c>
      <c r="Q259" s="44">
        <f t="shared" si="370"/>
        <v>1147.1803</v>
      </c>
      <c r="R259" s="41">
        <f t="shared" si="371"/>
        <v>0</v>
      </c>
      <c r="S259" s="41">
        <f t="shared" si="372"/>
        <v>259.63</v>
      </c>
      <c r="T259" s="44">
        <f t="shared" si="373"/>
        <v>113.3</v>
      </c>
      <c r="U259" s="41">
        <f t="shared" si="374"/>
        <v>9.74</v>
      </c>
      <c r="V259" s="44">
        <f t="shared" si="375"/>
        <v>89.5</v>
      </c>
      <c r="W259" s="44">
        <f t="shared" si="376"/>
        <v>0</v>
      </c>
      <c r="X259" s="41">
        <f t="shared" si="377"/>
        <v>472.17</v>
      </c>
      <c r="Y259" s="41">
        <f t="shared" si="378"/>
        <v>1619.3503</v>
      </c>
      <c r="Z259" s="41"/>
      <c r="AA259" s="12" t="s">
        <v>55</v>
      </c>
      <c r="AB259" s="11">
        <f t="shared" ref="AB259:AH259" si="383">K259+R259</f>
        <v>62.5185</v>
      </c>
      <c r="AC259" s="11">
        <f t="shared" si="383"/>
        <v>778.894</v>
      </c>
      <c r="AD259" s="11">
        <f t="shared" si="383"/>
        <v>566.48</v>
      </c>
      <c r="AE259" s="11">
        <f t="shared" si="383"/>
        <v>32.4578</v>
      </c>
      <c r="AF259" s="11">
        <f t="shared" si="383"/>
        <v>179</v>
      </c>
      <c r="AG259" s="11">
        <f t="shared" si="383"/>
        <v>0</v>
      </c>
      <c r="AH259" s="11">
        <f t="shared" si="383"/>
        <v>1619.3503</v>
      </c>
      <c r="AI259" s="12" t="s">
        <v>1138</v>
      </c>
    </row>
    <row r="260" s="9" customFormat="1" ht="16" customHeight="1" spans="1:35">
      <c r="A260" s="40">
        <f t="shared" si="363"/>
        <v>257</v>
      </c>
      <c r="B260" s="41" t="s">
        <v>1339</v>
      </c>
      <c r="C260" s="48" t="s">
        <v>753</v>
      </c>
      <c r="D260" s="41" t="s">
        <v>754</v>
      </c>
      <c r="E260" s="41">
        <v>3473.25</v>
      </c>
      <c r="F260" s="41">
        <f>VLOOKUP(C260,'[1]9月'!$B:$Q,16,0)</f>
        <v>3245.4</v>
      </c>
      <c r="G260" s="44">
        <v>5664.75</v>
      </c>
      <c r="H260" s="41">
        <v>3245.4</v>
      </c>
      <c r="I260" s="44">
        <v>1790</v>
      </c>
      <c r="J260" s="44"/>
      <c r="K260" s="52">
        <f t="shared" si="364"/>
        <v>62.5185</v>
      </c>
      <c r="L260" s="53">
        <f t="shared" si="365"/>
        <v>519.264</v>
      </c>
      <c r="M260" s="44">
        <f t="shared" si="366"/>
        <v>453.18</v>
      </c>
      <c r="N260" s="41">
        <f t="shared" si="367"/>
        <v>22.7178</v>
      </c>
      <c r="O260" s="44">
        <f t="shared" si="368"/>
        <v>89.5</v>
      </c>
      <c r="P260" s="44">
        <f t="shared" si="369"/>
        <v>0</v>
      </c>
      <c r="Q260" s="44">
        <f t="shared" si="370"/>
        <v>1147.1803</v>
      </c>
      <c r="R260" s="41">
        <f t="shared" si="371"/>
        <v>0</v>
      </c>
      <c r="S260" s="41">
        <f t="shared" si="372"/>
        <v>259.63</v>
      </c>
      <c r="T260" s="44">
        <f t="shared" si="373"/>
        <v>113.3</v>
      </c>
      <c r="U260" s="41">
        <f t="shared" si="374"/>
        <v>9.74</v>
      </c>
      <c r="V260" s="44">
        <f t="shared" si="375"/>
        <v>89.5</v>
      </c>
      <c r="W260" s="44">
        <f t="shared" si="376"/>
        <v>0</v>
      </c>
      <c r="X260" s="41">
        <f t="shared" si="377"/>
        <v>472.17</v>
      </c>
      <c r="Y260" s="41">
        <f t="shared" si="378"/>
        <v>1619.3503</v>
      </c>
      <c r="Z260" s="41"/>
      <c r="AA260" s="12" t="s">
        <v>55</v>
      </c>
      <c r="AB260" s="11">
        <f t="shared" ref="AB260:AH260" si="384">K260+R260</f>
        <v>62.5185</v>
      </c>
      <c r="AC260" s="11">
        <f t="shared" si="384"/>
        <v>778.894</v>
      </c>
      <c r="AD260" s="11">
        <f t="shared" si="384"/>
        <v>566.48</v>
      </c>
      <c r="AE260" s="11">
        <f t="shared" si="384"/>
        <v>32.4578</v>
      </c>
      <c r="AF260" s="11">
        <f t="shared" si="384"/>
        <v>179</v>
      </c>
      <c r="AG260" s="11">
        <f t="shared" si="384"/>
        <v>0</v>
      </c>
      <c r="AH260" s="11">
        <f t="shared" si="384"/>
        <v>1619.3503</v>
      </c>
      <c r="AI260" s="12" t="s">
        <v>1138</v>
      </c>
    </row>
    <row r="261" s="9" customFormat="1" ht="16" customHeight="1" spans="1:35">
      <c r="A261" s="40">
        <f t="shared" si="363"/>
        <v>258</v>
      </c>
      <c r="B261" s="41" t="s">
        <v>1339</v>
      </c>
      <c r="C261" s="48" t="s">
        <v>755</v>
      </c>
      <c r="D261" s="41" t="s">
        <v>756</v>
      </c>
      <c r="E261" s="41">
        <v>3473.25</v>
      </c>
      <c r="F261" s="41">
        <f>VLOOKUP(C261,'[1]9月'!$B:$Q,16,0)</f>
        <v>3245.4</v>
      </c>
      <c r="G261" s="44">
        <v>5664.75</v>
      </c>
      <c r="H261" s="41">
        <v>3245.4</v>
      </c>
      <c r="I261" s="44">
        <v>1790</v>
      </c>
      <c r="J261" s="44"/>
      <c r="K261" s="52">
        <f t="shared" si="364"/>
        <v>62.5185</v>
      </c>
      <c r="L261" s="53">
        <f t="shared" si="365"/>
        <v>519.264</v>
      </c>
      <c r="M261" s="44">
        <f t="shared" si="366"/>
        <v>453.18</v>
      </c>
      <c r="N261" s="41">
        <f t="shared" si="367"/>
        <v>22.7178</v>
      </c>
      <c r="O261" s="44">
        <f t="shared" si="368"/>
        <v>89.5</v>
      </c>
      <c r="P261" s="44">
        <f t="shared" si="369"/>
        <v>0</v>
      </c>
      <c r="Q261" s="44">
        <f t="shared" si="370"/>
        <v>1147.1803</v>
      </c>
      <c r="R261" s="41">
        <f t="shared" si="371"/>
        <v>0</v>
      </c>
      <c r="S261" s="41">
        <f t="shared" si="372"/>
        <v>259.63</v>
      </c>
      <c r="T261" s="44">
        <f t="shared" si="373"/>
        <v>113.3</v>
      </c>
      <c r="U261" s="41">
        <f t="shared" si="374"/>
        <v>9.74</v>
      </c>
      <c r="V261" s="44">
        <f t="shared" si="375"/>
        <v>89.5</v>
      </c>
      <c r="W261" s="44">
        <f t="shared" si="376"/>
        <v>0</v>
      </c>
      <c r="X261" s="41">
        <f t="shared" si="377"/>
        <v>472.17</v>
      </c>
      <c r="Y261" s="41">
        <f t="shared" si="378"/>
        <v>1619.3503</v>
      </c>
      <c r="Z261" s="41"/>
      <c r="AA261" s="12" t="s">
        <v>55</v>
      </c>
      <c r="AB261" s="11">
        <f t="shared" ref="AB261:AH261" si="385">K261+R261</f>
        <v>62.5185</v>
      </c>
      <c r="AC261" s="11">
        <f t="shared" si="385"/>
        <v>778.894</v>
      </c>
      <c r="AD261" s="11">
        <f t="shared" si="385"/>
        <v>566.48</v>
      </c>
      <c r="AE261" s="11">
        <f t="shared" si="385"/>
        <v>32.4578</v>
      </c>
      <c r="AF261" s="11">
        <f t="shared" si="385"/>
        <v>179</v>
      </c>
      <c r="AG261" s="11">
        <f t="shared" si="385"/>
        <v>0</v>
      </c>
      <c r="AH261" s="11">
        <f t="shared" si="385"/>
        <v>1619.3503</v>
      </c>
      <c r="AI261" s="12" t="s">
        <v>1138</v>
      </c>
    </row>
    <row r="262" s="9" customFormat="1" ht="16" customHeight="1" spans="1:35">
      <c r="A262" s="40">
        <f t="shared" si="363"/>
        <v>259</v>
      </c>
      <c r="B262" s="41" t="s">
        <v>1306</v>
      </c>
      <c r="C262" s="48" t="s">
        <v>757</v>
      </c>
      <c r="D262" s="41" t="s">
        <v>758</v>
      </c>
      <c r="E262" s="41">
        <v>3473.25</v>
      </c>
      <c r="F262" s="41">
        <f>VLOOKUP(C262,'[1]9月'!$B:$Q,16,0)</f>
        <v>3245.4</v>
      </c>
      <c r="G262" s="44">
        <v>5664.75</v>
      </c>
      <c r="H262" s="41">
        <v>3245.4</v>
      </c>
      <c r="I262" s="44">
        <v>3180</v>
      </c>
      <c r="J262" s="44"/>
      <c r="K262" s="52">
        <f t="shared" si="364"/>
        <v>62.5185</v>
      </c>
      <c r="L262" s="53">
        <f t="shared" si="365"/>
        <v>519.264</v>
      </c>
      <c r="M262" s="44">
        <f t="shared" si="366"/>
        <v>453.18</v>
      </c>
      <c r="N262" s="41">
        <f t="shared" si="367"/>
        <v>22.7178</v>
      </c>
      <c r="O262" s="44">
        <f t="shared" si="368"/>
        <v>159</v>
      </c>
      <c r="P262" s="44">
        <f t="shared" si="369"/>
        <v>0</v>
      </c>
      <c r="Q262" s="44">
        <f t="shared" si="370"/>
        <v>1216.6803</v>
      </c>
      <c r="R262" s="41">
        <f t="shared" si="371"/>
        <v>0</v>
      </c>
      <c r="S262" s="41">
        <f t="shared" si="372"/>
        <v>259.63</v>
      </c>
      <c r="T262" s="44">
        <f t="shared" si="373"/>
        <v>113.3</v>
      </c>
      <c r="U262" s="41">
        <f t="shared" si="374"/>
        <v>9.74</v>
      </c>
      <c r="V262" s="44">
        <f t="shared" si="375"/>
        <v>159</v>
      </c>
      <c r="W262" s="44">
        <f t="shared" si="376"/>
        <v>0</v>
      </c>
      <c r="X262" s="41">
        <f t="shared" si="377"/>
        <v>541.67</v>
      </c>
      <c r="Y262" s="41">
        <f t="shared" si="378"/>
        <v>1758.3503</v>
      </c>
      <c r="Z262" s="41"/>
      <c r="AA262" s="12" t="s">
        <v>60</v>
      </c>
      <c r="AB262" s="11">
        <f t="shared" ref="AB262:AH262" si="386">K262+R262</f>
        <v>62.5185</v>
      </c>
      <c r="AC262" s="11">
        <f t="shared" si="386"/>
        <v>778.894</v>
      </c>
      <c r="AD262" s="11">
        <f t="shared" si="386"/>
        <v>566.48</v>
      </c>
      <c r="AE262" s="11">
        <f t="shared" si="386"/>
        <v>32.4578</v>
      </c>
      <c r="AF262" s="11">
        <f t="shared" si="386"/>
        <v>318</v>
      </c>
      <c r="AG262" s="11">
        <f t="shared" si="386"/>
        <v>0</v>
      </c>
      <c r="AH262" s="11">
        <f t="shared" si="386"/>
        <v>1758.3503</v>
      </c>
      <c r="AI262" s="12" t="s">
        <v>1138</v>
      </c>
    </row>
    <row r="263" s="9" customFormat="1" ht="16" customHeight="1" spans="1:35">
      <c r="A263" s="40">
        <f t="shared" si="363"/>
        <v>260</v>
      </c>
      <c r="B263" s="41" t="s">
        <v>1339</v>
      </c>
      <c r="C263" s="48" t="s">
        <v>759</v>
      </c>
      <c r="D263" s="41" t="s">
        <v>760</v>
      </c>
      <c r="E263" s="41">
        <v>3473.25</v>
      </c>
      <c r="F263" s="41">
        <f>VLOOKUP(C263,'[1]9月'!$B:$Q,16,0)</f>
        <v>3245.4</v>
      </c>
      <c r="G263" s="44">
        <v>5664.75</v>
      </c>
      <c r="H263" s="41">
        <v>3245.4</v>
      </c>
      <c r="I263" s="44">
        <v>1790</v>
      </c>
      <c r="J263" s="44"/>
      <c r="K263" s="52">
        <f t="shared" si="364"/>
        <v>62.5185</v>
      </c>
      <c r="L263" s="53">
        <f t="shared" si="365"/>
        <v>519.264</v>
      </c>
      <c r="M263" s="44">
        <f t="shared" si="366"/>
        <v>453.18</v>
      </c>
      <c r="N263" s="41">
        <f t="shared" si="367"/>
        <v>22.7178</v>
      </c>
      <c r="O263" s="44">
        <f t="shared" si="368"/>
        <v>89.5</v>
      </c>
      <c r="P263" s="44">
        <f t="shared" si="369"/>
        <v>0</v>
      </c>
      <c r="Q263" s="44">
        <f t="shared" si="370"/>
        <v>1147.1803</v>
      </c>
      <c r="R263" s="41">
        <f t="shared" si="371"/>
        <v>0</v>
      </c>
      <c r="S263" s="41">
        <f t="shared" si="372"/>
        <v>259.63</v>
      </c>
      <c r="T263" s="44">
        <f t="shared" si="373"/>
        <v>113.3</v>
      </c>
      <c r="U263" s="41">
        <f t="shared" si="374"/>
        <v>9.74</v>
      </c>
      <c r="V263" s="44">
        <f t="shared" si="375"/>
        <v>89.5</v>
      </c>
      <c r="W263" s="44">
        <f t="shared" si="376"/>
        <v>0</v>
      </c>
      <c r="X263" s="41">
        <f t="shared" si="377"/>
        <v>472.17</v>
      </c>
      <c r="Y263" s="41">
        <f t="shared" si="378"/>
        <v>1619.3503</v>
      </c>
      <c r="Z263" s="41"/>
      <c r="AA263" s="12" t="s">
        <v>55</v>
      </c>
      <c r="AB263" s="11">
        <f t="shared" ref="AB263:AH263" si="387">K263+R263</f>
        <v>62.5185</v>
      </c>
      <c r="AC263" s="11">
        <f t="shared" si="387"/>
        <v>778.894</v>
      </c>
      <c r="AD263" s="11">
        <f t="shared" si="387"/>
        <v>566.48</v>
      </c>
      <c r="AE263" s="11">
        <f t="shared" si="387"/>
        <v>32.4578</v>
      </c>
      <c r="AF263" s="11">
        <f t="shared" si="387"/>
        <v>179</v>
      </c>
      <c r="AG263" s="11">
        <f t="shared" si="387"/>
        <v>0</v>
      </c>
      <c r="AH263" s="11">
        <f t="shared" si="387"/>
        <v>1619.3503</v>
      </c>
      <c r="AI263" s="12" t="s">
        <v>1138</v>
      </c>
    </row>
    <row r="264" s="9" customFormat="1" ht="16" customHeight="1" spans="1:35">
      <c r="A264" s="40">
        <f t="shared" si="363"/>
        <v>261</v>
      </c>
      <c r="B264" s="41" t="s">
        <v>1339</v>
      </c>
      <c r="C264" s="48" t="s">
        <v>761</v>
      </c>
      <c r="D264" s="41" t="s">
        <v>762</v>
      </c>
      <c r="E264" s="41">
        <v>3473.25</v>
      </c>
      <c r="F264" s="41">
        <f>VLOOKUP(C264,'[1]9月'!$B:$Q,16,0)</f>
        <v>3245.4</v>
      </c>
      <c r="G264" s="44">
        <v>5664.75</v>
      </c>
      <c r="H264" s="41">
        <v>3245.4</v>
      </c>
      <c r="I264" s="44">
        <v>1790</v>
      </c>
      <c r="J264" s="44"/>
      <c r="K264" s="52">
        <f t="shared" si="364"/>
        <v>62.5185</v>
      </c>
      <c r="L264" s="53">
        <f t="shared" si="365"/>
        <v>519.264</v>
      </c>
      <c r="M264" s="44">
        <f t="shared" si="366"/>
        <v>453.18</v>
      </c>
      <c r="N264" s="41">
        <f t="shared" si="367"/>
        <v>22.7178</v>
      </c>
      <c r="O264" s="44">
        <f t="shared" si="368"/>
        <v>89.5</v>
      </c>
      <c r="P264" s="44">
        <f t="shared" si="369"/>
        <v>0</v>
      </c>
      <c r="Q264" s="44">
        <f t="shared" si="370"/>
        <v>1147.1803</v>
      </c>
      <c r="R264" s="41">
        <f t="shared" si="371"/>
        <v>0</v>
      </c>
      <c r="S264" s="41">
        <f t="shared" si="372"/>
        <v>259.63</v>
      </c>
      <c r="T264" s="44">
        <f t="shared" si="373"/>
        <v>113.3</v>
      </c>
      <c r="U264" s="41">
        <f t="shared" si="374"/>
        <v>9.74</v>
      </c>
      <c r="V264" s="44">
        <f t="shared" si="375"/>
        <v>89.5</v>
      </c>
      <c r="W264" s="44">
        <f t="shared" si="376"/>
        <v>0</v>
      </c>
      <c r="X264" s="41">
        <f t="shared" si="377"/>
        <v>472.17</v>
      </c>
      <c r="Y264" s="41">
        <f t="shared" si="378"/>
        <v>1619.3503</v>
      </c>
      <c r="Z264" s="41"/>
      <c r="AA264" s="12" t="s">
        <v>55</v>
      </c>
      <c r="AB264" s="11">
        <f t="shared" ref="AB264:AH264" si="388">K264+R264</f>
        <v>62.5185</v>
      </c>
      <c r="AC264" s="11">
        <f t="shared" si="388"/>
        <v>778.894</v>
      </c>
      <c r="AD264" s="11">
        <f t="shared" si="388"/>
        <v>566.48</v>
      </c>
      <c r="AE264" s="11">
        <f t="shared" si="388"/>
        <v>32.4578</v>
      </c>
      <c r="AF264" s="11">
        <f t="shared" si="388"/>
        <v>179</v>
      </c>
      <c r="AG264" s="11">
        <f t="shared" si="388"/>
        <v>0</v>
      </c>
      <c r="AH264" s="11">
        <f t="shared" si="388"/>
        <v>1619.3503</v>
      </c>
      <c r="AI264" s="12" t="s">
        <v>1138</v>
      </c>
    </row>
    <row r="265" s="9" customFormat="1" ht="16" customHeight="1" spans="1:35">
      <c r="A265" s="40">
        <f t="shared" si="363"/>
        <v>262</v>
      </c>
      <c r="B265" s="41" t="s">
        <v>1339</v>
      </c>
      <c r="C265" s="48" t="s">
        <v>763</v>
      </c>
      <c r="D265" s="41" t="s">
        <v>764</v>
      </c>
      <c r="E265" s="41">
        <v>3473.25</v>
      </c>
      <c r="F265" s="41">
        <f>VLOOKUP(C265,'[1]9月'!$B:$Q,16,0)</f>
        <v>3245.4</v>
      </c>
      <c r="G265" s="44">
        <v>5664.75</v>
      </c>
      <c r="H265" s="41">
        <v>3245.4</v>
      </c>
      <c r="I265" s="44">
        <v>1790</v>
      </c>
      <c r="J265" s="44"/>
      <c r="K265" s="52">
        <f t="shared" si="364"/>
        <v>62.5185</v>
      </c>
      <c r="L265" s="53">
        <f t="shared" si="365"/>
        <v>519.264</v>
      </c>
      <c r="M265" s="44">
        <f t="shared" si="366"/>
        <v>453.18</v>
      </c>
      <c r="N265" s="41">
        <f t="shared" si="367"/>
        <v>22.7178</v>
      </c>
      <c r="O265" s="44">
        <f t="shared" si="368"/>
        <v>89.5</v>
      </c>
      <c r="P265" s="44">
        <f t="shared" si="369"/>
        <v>0</v>
      </c>
      <c r="Q265" s="44">
        <f t="shared" si="370"/>
        <v>1147.1803</v>
      </c>
      <c r="R265" s="41">
        <f t="shared" si="371"/>
        <v>0</v>
      </c>
      <c r="S265" s="41">
        <f t="shared" si="372"/>
        <v>259.63</v>
      </c>
      <c r="T265" s="44">
        <f t="shared" si="373"/>
        <v>113.3</v>
      </c>
      <c r="U265" s="41">
        <f t="shared" si="374"/>
        <v>9.74</v>
      </c>
      <c r="V265" s="44">
        <f t="shared" si="375"/>
        <v>89.5</v>
      </c>
      <c r="W265" s="44">
        <f t="shared" si="376"/>
        <v>0</v>
      </c>
      <c r="X265" s="41">
        <f t="shared" si="377"/>
        <v>472.17</v>
      </c>
      <c r="Y265" s="41">
        <f t="shared" si="378"/>
        <v>1619.3503</v>
      </c>
      <c r="Z265" s="41"/>
      <c r="AA265" s="12" t="s">
        <v>55</v>
      </c>
      <c r="AB265" s="11">
        <f t="shared" ref="AB265:AH265" si="389">K265+R265</f>
        <v>62.5185</v>
      </c>
      <c r="AC265" s="11">
        <f t="shared" si="389"/>
        <v>778.894</v>
      </c>
      <c r="AD265" s="11">
        <f t="shared" si="389"/>
        <v>566.48</v>
      </c>
      <c r="AE265" s="11">
        <f t="shared" si="389"/>
        <v>32.4578</v>
      </c>
      <c r="AF265" s="11">
        <f t="shared" si="389"/>
        <v>179</v>
      </c>
      <c r="AG265" s="11">
        <f t="shared" si="389"/>
        <v>0</v>
      </c>
      <c r="AH265" s="11">
        <f t="shared" si="389"/>
        <v>1619.3503</v>
      </c>
      <c r="AI265" s="12" t="s">
        <v>1138</v>
      </c>
    </row>
    <row r="266" s="9" customFormat="1" ht="16" customHeight="1" spans="1:35">
      <c r="A266" s="40">
        <f t="shared" si="363"/>
        <v>263</v>
      </c>
      <c r="B266" s="41" t="s">
        <v>1339</v>
      </c>
      <c r="C266" s="48" t="s">
        <v>765</v>
      </c>
      <c r="D266" s="41" t="s">
        <v>766</v>
      </c>
      <c r="E266" s="41">
        <v>3473.25</v>
      </c>
      <c r="F266" s="41">
        <f>VLOOKUP(C266,'[1]9月'!$B:$Q,16,0)</f>
        <v>3245.4</v>
      </c>
      <c r="G266" s="44">
        <v>5664.75</v>
      </c>
      <c r="H266" s="41">
        <v>3245.4</v>
      </c>
      <c r="I266" s="44">
        <v>1790</v>
      </c>
      <c r="J266" s="44"/>
      <c r="K266" s="52">
        <f t="shared" si="364"/>
        <v>62.5185</v>
      </c>
      <c r="L266" s="53">
        <f t="shared" si="365"/>
        <v>519.264</v>
      </c>
      <c r="M266" s="44">
        <f t="shared" si="366"/>
        <v>453.18</v>
      </c>
      <c r="N266" s="41">
        <f t="shared" si="367"/>
        <v>22.7178</v>
      </c>
      <c r="O266" s="44">
        <f t="shared" si="368"/>
        <v>89.5</v>
      </c>
      <c r="P266" s="44">
        <f t="shared" si="369"/>
        <v>0</v>
      </c>
      <c r="Q266" s="44">
        <f t="shared" si="370"/>
        <v>1147.1803</v>
      </c>
      <c r="R266" s="41">
        <f t="shared" si="371"/>
        <v>0</v>
      </c>
      <c r="S266" s="41">
        <f t="shared" si="372"/>
        <v>259.63</v>
      </c>
      <c r="T266" s="44">
        <f t="shared" si="373"/>
        <v>113.3</v>
      </c>
      <c r="U266" s="41">
        <f t="shared" si="374"/>
        <v>9.74</v>
      </c>
      <c r="V266" s="44">
        <f t="shared" si="375"/>
        <v>89.5</v>
      </c>
      <c r="W266" s="44">
        <f t="shared" si="376"/>
        <v>0</v>
      </c>
      <c r="X266" s="41">
        <f t="shared" si="377"/>
        <v>472.17</v>
      </c>
      <c r="Y266" s="41">
        <f t="shared" si="378"/>
        <v>1619.3503</v>
      </c>
      <c r="Z266" s="41"/>
      <c r="AA266" s="12" t="s">
        <v>55</v>
      </c>
      <c r="AB266" s="11">
        <f t="shared" ref="AB266:AH266" si="390">K266+R266</f>
        <v>62.5185</v>
      </c>
      <c r="AC266" s="11">
        <f t="shared" si="390"/>
        <v>778.894</v>
      </c>
      <c r="AD266" s="11">
        <f t="shared" si="390"/>
        <v>566.48</v>
      </c>
      <c r="AE266" s="11">
        <f t="shared" si="390"/>
        <v>32.4578</v>
      </c>
      <c r="AF266" s="11">
        <f t="shared" si="390"/>
        <v>179</v>
      </c>
      <c r="AG266" s="11">
        <f t="shared" si="390"/>
        <v>0</v>
      </c>
      <c r="AH266" s="11">
        <f t="shared" si="390"/>
        <v>1619.3503</v>
      </c>
      <c r="AI266" s="12" t="s">
        <v>1138</v>
      </c>
    </row>
    <row r="267" s="9" customFormat="1" ht="16" customHeight="1" spans="1:35">
      <c r="A267" s="40">
        <f t="shared" si="363"/>
        <v>264</v>
      </c>
      <c r="B267" s="41" t="s">
        <v>1339</v>
      </c>
      <c r="C267" s="48" t="s">
        <v>767</v>
      </c>
      <c r="D267" s="41" t="s">
        <v>768</v>
      </c>
      <c r="E267" s="41">
        <v>3473.25</v>
      </c>
      <c r="F267" s="41">
        <f>VLOOKUP(C267,'[1]9月'!$B:$Q,16,0)</f>
        <v>3245.4</v>
      </c>
      <c r="G267" s="44">
        <v>5664.75</v>
      </c>
      <c r="H267" s="41">
        <v>3245.4</v>
      </c>
      <c r="I267" s="44">
        <v>1790</v>
      </c>
      <c r="J267" s="44"/>
      <c r="K267" s="52">
        <f t="shared" si="364"/>
        <v>62.5185</v>
      </c>
      <c r="L267" s="53">
        <f t="shared" si="365"/>
        <v>519.264</v>
      </c>
      <c r="M267" s="44">
        <f t="shared" si="366"/>
        <v>453.18</v>
      </c>
      <c r="N267" s="41">
        <f t="shared" si="367"/>
        <v>22.7178</v>
      </c>
      <c r="O267" s="44">
        <f t="shared" si="368"/>
        <v>89.5</v>
      </c>
      <c r="P267" s="44">
        <f t="shared" si="369"/>
        <v>0</v>
      </c>
      <c r="Q267" s="44">
        <f t="shared" si="370"/>
        <v>1147.1803</v>
      </c>
      <c r="R267" s="41">
        <f t="shared" si="371"/>
        <v>0</v>
      </c>
      <c r="S267" s="41">
        <f t="shared" si="372"/>
        <v>259.63</v>
      </c>
      <c r="T267" s="44">
        <f t="shared" si="373"/>
        <v>113.3</v>
      </c>
      <c r="U267" s="41">
        <f t="shared" si="374"/>
        <v>9.74</v>
      </c>
      <c r="V267" s="44">
        <f t="shared" si="375"/>
        <v>89.5</v>
      </c>
      <c r="W267" s="44">
        <f t="shared" si="376"/>
        <v>0</v>
      </c>
      <c r="X267" s="41">
        <f t="shared" si="377"/>
        <v>472.17</v>
      </c>
      <c r="Y267" s="41">
        <f t="shared" si="378"/>
        <v>1619.3503</v>
      </c>
      <c r="Z267" s="41"/>
      <c r="AA267" s="12" t="s">
        <v>55</v>
      </c>
      <c r="AB267" s="11">
        <f t="shared" ref="AB267:AH267" si="391">K267+R267</f>
        <v>62.5185</v>
      </c>
      <c r="AC267" s="11">
        <f t="shared" si="391"/>
        <v>778.894</v>
      </c>
      <c r="AD267" s="11">
        <f t="shared" si="391"/>
        <v>566.48</v>
      </c>
      <c r="AE267" s="11">
        <f t="shared" si="391"/>
        <v>32.4578</v>
      </c>
      <c r="AF267" s="11">
        <f t="shared" si="391"/>
        <v>179</v>
      </c>
      <c r="AG267" s="11">
        <f t="shared" si="391"/>
        <v>0</v>
      </c>
      <c r="AH267" s="11">
        <f t="shared" si="391"/>
        <v>1619.3503</v>
      </c>
      <c r="AI267" s="12" t="s">
        <v>1138</v>
      </c>
    </row>
    <row r="268" s="9" customFormat="1" ht="16" customHeight="1" spans="1:35">
      <c r="A268" s="40">
        <f t="shared" si="363"/>
        <v>265</v>
      </c>
      <c r="B268" s="41" t="s">
        <v>1339</v>
      </c>
      <c r="C268" s="48" t="s">
        <v>770</v>
      </c>
      <c r="D268" s="41" t="s">
        <v>771</v>
      </c>
      <c r="E268" s="41">
        <v>3473.25</v>
      </c>
      <c r="F268" s="41">
        <f>VLOOKUP(C268,'[1]9月'!$B:$Q,16,0)</f>
        <v>3245.4</v>
      </c>
      <c r="G268" s="44">
        <v>5664.75</v>
      </c>
      <c r="H268" s="41">
        <v>3245.4</v>
      </c>
      <c r="I268" s="44">
        <v>1790</v>
      </c>
      <c r="J268" s="44"/>
      <c r="K268" s="52">
        <f t="shared" si="364"/>
        <v>62.5185</v>
      </c>
      <c r="L268" s="53">
        <f t="shared" si="365"/>
        <v>519.264</v>
      </c>
      <c r="M268" s="44">
        <f t="shared" si="366"/>
        <v>453.18</v>
      </c>
      <c r="N268" s="41">
        <f t="shared" si="367"/>
        <v>22.7178</v>
      </c>
      <c r="O268" s="44">
        <f t="shared" si="368"/>
        <v>89.5</v>
      </c>
      <c r="P268" s="44">
        <f t="shared" si="369"/>
        <v>0</v>
      </c>
      <c r="Q268" s="44">
        <f t="shared" si="370"/>
        <v>1147.1803</v>
      </c>
      <c r="R268" s="41">
        <f t="shared" si="371"/>
        <v>0</v>
      </c>
      <c r="S268" s="41">
        <f t="shared" si="372"/>
        <v>259.63</v>
      </c>
      <c r="T268" s="44">
        <f t="shared" si="373"/>
        <v>113.3</v>
      </c>
      <c r="U268" s="41">
        <f t="shared" si="374"/>
        <v>9.74</v>
      </c>
      <c r="V268" s="44">
        <f t="shared" si="375"/>
        <v>89.5</v>
      </c>
      <c r="W268" s="44">
        <f t="shared" si="376"/>
        <v>0</v>
      </c>
      <c r="X268" s="41">
        <f t="shared" si="377"/>
        <v>472.17</v>
      </c>
      <c r="Y268" s="41">
        <f t="shared" si="378"/>
        <v>1619.3503</v>
      </c>
      <c r="Z268" s="41"/>
      <c r="AA268" s="12" t="s">
        <v>55</v>
      </c>
      <c r="AB268" s="11">
        <f t="shared" ref="AB268:AH268" si="392">K268+R268</f>
        <v>62.5185</v>
      </c>
      <c r="AC268" s="11">
        <f t="shared" si="392"/>
        <v>778.894</v>
      </c>
      <c r="AD268" s="11">
        <f t="shared" si="392"/>
        <v>566.48</v>
      </c>
      <c r="AE268" s="11">
        <f t="shared" si="392"/>
        <v>32.4578</v>
      </c>
      <c r="AF268" s="11">
        <f t="shared" si="392"/>
        <v>179</v>
      </c>
      <c r="AG268" s="11">
        <f t="shared" si="392"/>
        <v>0</v>
      </c>
      <c r="AH268" s="11">
        <f t="shared" si="392"/>
        <v>1619.3503</v>
      </c>
      <c r="AI268" s="12" t="s">
        <v>1138</v>
      </c>
    </row>
    <row r="269" s="9" customFormat="1" ht="16" customHeight="1" spans="1:35">
      <c r="A269" s="40">
        <f t="shared" si="363"/>
        <v>266</v>
      </c>
      <c r="B269" s="41" t="s">
        <v>1339</v>
      </c>
      <c r="C269" s="48" t="s">
        <v>773</v>
      </c>
      <c r="D269" s="41" t="s">
        <v>774</v>
      </c>
      <c r="E269" s="41">
        <v>3473.25</v>
      </c>
      <c r="F269" s="41">
        <f>VLOOKUP(C269,'[1]9月'!$B:$Q,16,0)</f>
        <v>3245.4</v>
      </c>
      <c r="G269" s="44">
        <v>5664.75</v>
      </c>
      <c r="H269" s="41">
        <v>3245.4</v>
      </c>
      <c r="I269" s="44">
        <v>0</v>
      </c>
      <c r="J269" s="44"/>
      <c r="K269" s="52">
        <f t="shared" si="364"/>
        <v>62.5185</v>
      </c>
      <c r="L269" s="53">
        <f t="shared" si="365"/>
        <v>519.264</v>
      </c>
      <c r="M269" s="44">
        <f t="shared" si="366"/>
        <v>453.18</v>
      </c>
      <c r="N269" s="41">
        <f t="shared" si="367"/>
        <v>22.7178</v>
      </c>
      <c r="O269" s="44">
        <f t="shared" si="368"/>
        <v>0</v>
      </c>
      <c r="P269" s="44">
        <f t="shared" si="369"/>
        <v>0</v>
      </c>
      <c r="Q269" s="44">
        <f t="shared" si="370"/>
        <v>1057.6803</v>
      </c>
      <c r="R269" s="41">
        <f t="shared" si="371"/>
        <v>0</v>
      </c>
      <c r="S269" s="41">
        <f t="shared" si="372"/>
        <v>259.63</v>
      </c>
      <c r="T269" s="44">
        <f t="shared" si="373"/>
        <v>113.3</v>
      </c>
      <c r="U269" s="41">
        <f t="shared" si="374"/>
        <v>9.74</v>
      </c>
      <c r="V269" s="44">
        <f t="shared" si="375"/>
        <v>0</v>
      </c>
      <c r="W269" s="44">
        <f t="shared" si="376"/>
        <v>0</v>
      </c>
      <c r="X269" s="41">
        <f t="shared" si="377"/>
        <v>382.67</v>
      </c>
      <c r="Y269" s="41">
        <f t="shared" si="378"/>
        <v>1440.3503</v>
      </c>
      <c r="Z269" s="41"/>
      <c r="AA269" s="12" t="s">
        <v>55</v>
      </c>
      <c r="AB269" s="11">
        <f t="shared" ref="AB269:AH269" si="393">K269+R269</f>
        <v>62.5185</v>
      </c>
      <c r="AC269" s="11">
        <f t="shared" si="393"/>
        <v>778.894</v>
      </c>
      <c r="AD269" s="11">
        <f t="shared" si="393"/>
        <v>566.48</v>
      </c>
      <c r="AE269" s="11">
        <f t="shared" si="393"/>
        <v>32.4578</v>
      </c>
      <c r="AF269" s="11">
        <f t="shared" si="393"/>
        <v>0</v>
      </c>
      <c r="AG269" s="11">
        <f t="shared" si="393"/>
        <v>0</v>
      </c>
      <c r="AH269" s="11">
        <f t="shared" si="393"/>
        <v>1440.3503</v>
      </c>
      <c r="AI269" s="12" t="s">
        <v>1138</v>
      </c>
    </row>
    <row r="270" s="9" customFormat="1" ht="16" customHeight="1" spans="1:35">
      <c r="A270" s="40">
        <f t="shared" si="363"/>
        <v>267</v>
      </c>
      <c r="B270" s="41" t="s">
        <v>1339</v>
      </c>
      <c r="C270" s="48" t="s">
        <v>776</v>
      </c>
      <c r="D270" s="41" t="s">
        <v>777</v>
      </c>
      <c r="E270" s="41">
        <v>3473.25</v>
      </c>
      <c r="F270" s="41">
        <f>VLOOKUP(C270,'[1]9月'!$B:$Q,16,0)</f>
        <v>3245.4</v>
      </c>
      <c r="G270" s="44">
        <v>5664.75</v>
      </c>
      <c r="H270" s="41">
        <v>3245.4</v>
      </c>
      <c r="I270" s="44">
        <v>0</v>
      </c>
      <c r="J270" s="44"/>
      <c r="K270" s="52">
        <f t="shared" si="364"/>
        <v>62.5185</v>
      </c>
      <c r="L270" s="53">
        <f t="shared" si="365"/>
        <v>519.264</v>
      </c>
      <c r="M270" s="44">
        <f t="shared" si="366"/>
        <v>453.18</v>
      </c>
      <c r="N270" s="41">
        <f t="shared" si="367"/>
        <v>22.7178</v>
      </c>
      <c r="O270" s="44">
        <f t="shared" si="368"/>
        <v>0</v>
      </c>
      <c r="P270" s="44">
        <f t="shared" si="369"/>
        <v>0</v>
      </c>
      <c r="Q270" s="44">
        <f t="shared" si="370"/>
        <v>1057.6803</v>
      </c>
      <c r="R270" s="41">
        <f t="shared" si="371"/>
        <v>0</v>
      </c>
      <c r="S270" s="41">
        <f t="shared" si="372"/>
        <v>259.63</v>
      </c>
      <c r="T270" s="44">
        <f t="shared" si="373"/>
        <v>113.3</v>
      </c>
      <c r="U270" s="41">
        <f t="shared" si="374"/>
        <v>9.74</v>
      </c>
      <c r="V270" s="44">
        <f t="shared" si="375"/>
        <v>0</v>
      </c>
      <c r="W270" s="44">
        <f t="shared" si="376"/>
        <v>0</v>
      </c>
      <c r="X270" s="41">
        <f t="shared" si="377"/>
        <v>382.67</v>
      </c>
      <c r="Y270" s="41">
        <f t="shared" si="378"/>
        <v>1440.3503</v>
      </c>
      <c r="Z270" s="41"/>
      <c r="AA270" s="12" t="s">
        <v>55</v>
      </c>
      <c r="AB270" s="11">
        <f t="shared" ref="AB270:AH270" si="394">K270+R270</f>
        <v>62.5185</v>
      </c>
      <c r="AC270" s="11">
        <f t="shared" si="394"/>
        <v>778.894</v>
      </c>
      <c r="AD270" s="11">
        <f t="shared" si="394"/>
        <v>566.48</v>
      </c>
      <c r="AE270" s="11">
        <f t="shared" si="394"/>
        <v>32.4578</v>
      </c>
      <c r="AF270" s="11">
        <f t="shared" si="394"/>
        <v>0</v>
      </c>
      <c r="AG270" s="11">
        <f t="shared" si="394"/>
        <v>0</v>
      </c>
      <c r="AH270" s="11">
        <f t="shared" si="394"/>
        <v>1440.3503</v>
      </c>
      <c r="AI270" s="12" t="s">
        <v>1138</v>
      </c>
    </row>
    <row r="271" s="9" customFormat="1" ht="16" customHeight="1" spans="1:35">
      <c r="A271" s="40">
        <f t="shared" si="363"/>
        <v>268</v>
      </c>
      <c r="B271" s="41" t="s">
        <v>1339</v>
      </c>
      <c r="C271" s="48" t="s">
        <v>779</v>
      </c>
      <c r="D271" s="41" t="s">
        <v>780</v>
      </c>
      <c r="E271" s="41">
        <v>3473.25</v>
      </c>
      <c r="F271" s="41">
        <f>VLOOKUP(C271,'[1]9月'!$B:$Q,16,0)</f>
        <v>3245.4</v>
      </c>
      <c r="G271" s="44">
        <v>5664.75</v>
      </c>
      <c r="H271" s="41">
        <v>3245.4</v>
      </c>
      <c r="I271" s="44">
        <v>1790</v>
      </c>
      <c r="J271" s="44"/>
      <c r="K271" s="52">
        <f t="shared" si="364"/>
        <v>62.5185</v>
      </c>
      <c r="L271" s="53">
        <f t="shared" si="365"/>
        <v>519.264</v>
      </c>
      <c r="M271" s="44">
        <f t="shared" si="366"/>
        <v>453.18</v>
      </c>
      <c r="N271" s="41">
        <f t="shared" si="367"/>
        <v>22.7178</v>
      </c>
      <c r="O271" s="44">
        <f t="shared" si="368"/>
        <v>89.5</v>
      </c>
      <c r="P271" s="44">
        <f t="shared" si="369"/>
        <v>0</v>
      </c>
      <c r="Q271" s="44">
        <f t="shared" si="370"/>
        <v>1147.1803</v>
      </c>
      <c r="R271" s="41">
        <f t="shared" si="371"/>
        <v>0</v>
      </c>
      <c r="S271" s="41">
        <f t="shared" si="372"/>
        <v>259.63</v>
      </c>
      <c r="T271" s="44">
        <f t="shared" si="373"/>
        <v>113.3</v>
      </c>
      <c r="U271" s="41">
        <f t="shared" si="374"/>
        <v>9.74</v>
      </c>
      <c r="V271" s="44">
        <f t="shared" si="375"/>
        <v>89.5</v>
      </c>
      <c r="W271" s="44">
        <f t="shared" si="376"/>
        <v>0</v>
      </c>
      <c r="X271" s="41">
        <f t="shared" si="377"/>
        <v>472.17</v>
      </c>
      <c r="Y271" s="41">
        <f t="shared" si="378"/>
        <v>1619.3503</v>
      </c>
      <c r="Z271" s="41"/>
      <c r="AA271" s="12" t="s">
        <v>55</v>
      </c>
      <c r="AB271" s="11">
        <f t="shared" ref="AB271:AH271" si="395">K271+R271</f>
        <v>62.5185</v>
      </c>
      <c r="AC271" s="11">
        <f t="shared" si="395"/>
        <v>778.894</v>
      </c>
      <c r="AD271" s="11">
        <f t="shared" si="395"/>
        <v>566.48</v>
      </c>
      <c r="AE271" s="11">
        <f t="shared" si="395"/>
        <v>32.4578</v>
      </c>
      <c r="AF271" s="11">
        <f t="shared" si="395"/>
        <v>179</v>
      </c>
      <c r="AG271" s="11">
        <f t="shared" si="395"/>
        <v>0</v>
      </c>
      <c r="AH271" s="11">
        <f t="shared" si="395"/>
        <v>1619.3503</v>
      </c>
      <c r="AI271" s="12" t="s">
        <v>1138</v>
      </c>
    </row>
    <row r="272" s="9" customFormat="1" ht="16" customHeight="1" spans="1:35">
      <c r="A272" s="40">
        <f t="shared" si="363"/>
        <v>269</v>
      </c>
      <c r="B272" s="41" t="s">
        <v>1339</v>
      </c>
      <c r="C272" s="48" t="s">
        <v>782</v>
      </c>
      <c r="D272" s="41" t="s">
        <v>783</v>
      </c>
      <c r="E272" s="41">
        <v>3473.25</v>
      </c>
      <c r="F272" s="41">
        <f>VLOOKUP(C272,'[1]9月'!$B:$Q,16,0)</f>
        <v>3245.4</v>
      </c>
      <c r="G272" s="44">
        <v>5664.75</v>
      </c>
      <c r="H272" s="41">
        <v>3245.4</v>
      </c>
      <c r="I272" s="44">
        <v>1790</v>
      </c>
      <c r="J272" s="44"/>
      <c r="K272" s="52">
        <f t="shared" si="364"/>
        <v>62.5185</v>
      </c>
      <c r="L272" s="53">
        <f t="shared" si="365"/>
        <v>519.264</v>
      </c>
      <c r="M272" s="44">
        <f t="shared" si="366"/>
        <v>453.18</v>
      </c>
      <c r="N272" s="41">
        <f t="shared" si="367"/>
        <v>22.7178</v>
      </c>
      <c r="O272" s="44">
        <f t="shared" si="368"/>
        <v>89.5</v>
      </c>
      <c r="P272" s="44">
        <f t="shared" si="369"/>
        <v>0</v>
      </c>
      <c r="Q272" s="44">
        <f t="shared" si="370"/>
        <v>1147.1803</v>
      </c>
      <c r="R272" s="41">
        <f t="shared" si="371"/>
        <v>0</v>
      </c>
      <c r="S272" s="41">
        <f t="shared" si="372"/>
        <v>259.63</v>
      </c>
      <c r="T272" s="44">
        <f t="shared" si="373"/>
        <v>113.3</v>
      </c>
      <c r="U272" s="41">
        <f t="shared" si="374"/>
        <v>9.74</v>
      </c>
      <c r="V272" s="44">
        <f t="shared" si="375"/>
        <v>89.5</v>
      </c>
      <c r="W272" s="44">
        <f t="shared" si="376"/>
        <v>0</v>
      </c>
      <c r="X272" s="41">
        <f t="shared" si="377"/>
        <v>472.17</v>
      </c>
      <c r="Y272" s="41">
        <f t="shared" si="378"/>
        <v>1619.3503</v>
      </c>
      <c r="Z272" s="41"/>
      <c r="AA272" s="12" t="s">
        <v>55</v>
      </c>
      <c r="AB272" s="11">
        <f t="shared" ref="AB272:AH272" si="396">K272+R272</f>
        <v>62.5185</v>
      </c>
      <c r="AC272" s="11">
        <f t="shared" si="396"/>
        <v>778.894</v>
      </c>
      <c r="AD272" s="11">
        <f t="shared" si="396"/>
        <v>566.48</v>
      </c>
      <c r="AE272" s="11">
        <f t="shared" si="396"/>
        <v>32.4578</v>
      </c>
      <c r="AF272" s="11">
        <f t="shared" si="396"/>
        <v>179</v>
      </c>
      <c r="AG272" s="11">
        <f t="shared" si="396"/>
        <v>0</v>
      </c>
      <c r="AH272" s="11">
        <f t="shared" si="396"/>
        <v>1619.3503</v>
      </c>
      <c r="AI272" s="12" t="s">
        <v>1138</v>
      </c>
    </row>
    <row r="273" s="9" customFormat="1" ht="16" customHeight="1" spans="1:35">
      <c r="A273" s="40">
        <f t="shared" si="363"/>
        <v>270</v>
      </c>
      <c r="B273" s="41" t="s">
        <v>1339</v>
      </c>
      <c r="C273" s="48" t="s">
        <v>785</v>
      </c>
      <c r="D273" s="41" t="s">
        <v>786</v>
      </c>
      <c r="E273" s="41">
        <v>3473.25</v>
      </c>
      <c r="F273" s="41">
        <f>VLOOKUP(C273,'[1]9月'!$B:$Q,16,0)</f>
        <v>3245.4</v>
      </c>
      <c r="G273" s="44">
        <v>5664.75</v>
      </c>
      <c r="H273" s="41">
        <v>3245.4</v>
      </c>
      <c r="I273" s="44">
        <v>1790</v>
      </c>
      <c r="J273" s="44"/>
      <c r="K273" s="52">
        <f t="shared" si="364"/>
        <v>62.5185</v>
      </c>
      <c r="L273" s="53">
        <f t="shared" si="365"/>
        <v>519.264</v>
      </c>
      <c r="M273" s="44">
        <f t="shared" si="366"/>
        <v>453.18</v>
      </c>
      <c r="N273" s="41">
        <f t="shared" si="367"/>
        <v>22.7178</v>
      </c>
      <c r="O273" s="44">
        <f t="shared" si="368"/>
        <v>89.5</v>
      </c>
      <c r="P273" s="44">
        <f t="shared" si="369"/>
        <v>0</v>
      </c>
      <c r="Q273" s="44">
        <f t="shared" si="370"/>
        <v>1147.1803</v>
      </c>
      <c r="R273" s="41">
        <f t="shared" si="371"/>
        <v>0</v>
      </c>
      <c r="S273" s="41">
        <f t="shared" si="372"/>
        <v>259.63</v>
      </c>
      <c r="T273" s="44">
        <f t="shared" si="373"/>
        <v>113.3</v>
      </c>
      <c r="U273" s="41">
        <f t="shared" si="374"/>
        <v>9.74</v>
      </c>
      <c r="V273" s="44">
        <f t="shared" si="375"/>
        <v>89.5</v>
      </c>
      <c r="W273" s="44">
        <f t="shared" si="376"/>
        <v>0</v>
      </c>
      <c r="X273" s="41">
        <f t="shared" si="377"/>
        <v>472.17</v>
      </c>
      <c r="Y273" s="41">
        <f t="shared" si="378"/>
        <v>1619.3503</v>
      </c>
      <c r="Z273" s="41"/>
      <c r="AA273" s="12" t="s">
        <v>55</v>
      </c>
      <c r="AB273" s="11">
        <f t="shared" ref="AB273:AH273" si="397">K273+R273</f>
        <v>62.5185</v>
      </c>
      <c r="AC273" s="11">
        <f t="shared" si="397"/>
        <v>778.894</v>
      </c>
      <c r="AD273" s="11">
        <f t="shared" si="397"/>
        <v>566.48</v>
      </c>
      <c r="AE273" s="11">
        <f t="shared" si="397"/>
        <v>32.4578</v>
      </c>
      <c r="AF273" s="11">
        <f t="shared" si="397"/>
        <v>179</v>
      </c>
      <c r="AG273" s="11">
        <f t="shared" si="397"/>
        <v>0</v>
      </c>
      <c r="AH273" s="11">
        <f t="shared" si="397"/>
        <v>1619.3503</v>
      </c>
      <c r="AI273" s="12" t="s">
        <v>1138</v>
      </c>
    </row>
    <row r="274" s="9" customFormat="1" ht="16" customHeight="1" spans="1:35">
      <c r="A274" s="40">
        <f t="shared" si="363"/>
        <v>271</v>
      </c>
      <c r="B274" s="41" t="s">
        <v>167</v>
      </c>
      <c r="C274" s="48" t="s">
        <v>788</v>
      </c>
      <c r="D274" s="41" t="s">
        <v>789</v>
      </c>
      <c r="E274" s="41">
        <v>3473.25</v>
      </c>
      <c r="F274" s="41">
        <f>VLOOKUP(C274,'[1]9月'!$B:$Q,16,0)</f>
        <v>3245.4</v>
      </c>
      <c r="G274" s="44">
        <v>5664.75</v>
      </c>
      <c r="H274" s="41">
        <v>3245.4</v>
      </c>
      <c r="I274" s="44">
        <v>3180</v>
      </c>
      <c r="J274" s="44"/>
      <c r="K274" s="52">
        <f t="shared" si="364"/>
        <v>62.5185</v>
      </c>
      <c r="L274" s="53">
        <f t="shared" si="365"/>
        <v>519.264</v>
      </c>
      <c r="M274" s="44">
        <f t="shared" si="366"/>
        <v>453.18</v>
      </c>
      <c r="N274" s="41">
        <f t="shared" si="367"/>
        <v>22.7178</v>
      </c>
      <c r="O274" s="44">
        <f t="shared" si="368"/>
        <v>159</v>
      </c>
      <c r="P274" s="44">
        <f t="shared" si="369"/>
        <v>0</v>
      </c>
      <c r="Q274" s="44">
        <f t="shared" si="370"/>
        <v>1216.6803</v>
      </c>
      <c r="R274" s="41">
        <f t="shared" si="371"/>
        <v>0</v>
      </c>
      <c r="S274" s="41">
        <f t="shared" si="372"/>
        <v>259.63</v>
      </c>
      <c r="T274" s="44">
        <f t="shared" si="373"/>
        <v>113.3</v>
      </c>
      <c r="U274" s="41">
        <f t="shared" si="374"/>
        <v>9.74</v>
      </c>
      <c r="V274" s="44">
        <f t="shared" si="375"/>
        <v>159</v>
      </c>
      <c r="W274" s="44">
        <f t="shared" si="376"/>
        <v>0</v>
      </c>
      <c r="X274" s="41">
        <f t="shared" si="377"/>
        <v>541.67</v>
      </c>
      <c r="Y274" s="41">
        <f t="shared" si="378"/>
        <v>1758.3503</v>
      </c>
      <c r="Z274" s="41"/>
      <c r="AA274" s="12" t="s">
        <v>49</v>
      </c>
      <c r="AB274" s="11">
        <f t="shared" ref="AB274:AH274" si="398">K274+R274</f>
        <v>62.5185</v>
      </c>
      <c r="AC274" s="11">
        <f t="shared" si="398"/>
        <v>778.894</v>
      </c>
      <c r="AD274" s="11">
        <f t="shared" si="398"/>
        <v>566.48</v>
      </c>
      <c r="AE274" s="11">
        <f t="shared" si="398"/>
        <v>32.4578</v>
      </c>
      <c r="AF274" s="11">
        <f t="shared" si="398"/>
        <v>318</v>
      </c>
      <c r="AG274" s="11">
        <f t="shared" si="398"/>
        <v>0</v>
      </c>
      <c r="AH274" s="11">
        <f t="shared" si="398"/>
        <v>1758.3503</v>
      </c>
      <c r="AI274" s="12" t="s">
        <v>1134</v>
      </c>
    </row>
    <row r="275" s="9" customFormat="1" ht="16" customHeight="1" spans="1:35">
      <c r="A275" s="40">
        <f t="shared" si="363"/>
        <v>272</v>
      </c>
      <c r="B275" s="41" t="s">
        <v>145</v>
      </c>
      <c r="C275" s="48" t="s">
        <v>791</v>
      </c>
      <c r="D275" s="41" t="s">
        <v>792</v>
      </c>
      <c r="E275" s="41">
        <v>3473.25</v>
      </c>
      <c r="F275" s="41">
        <f>VLOOKUP(C275,'[1]9月'!$B:$Q,16,0)</f>
        <v>3245.4</v>
      </c>
      <c r="G275" s="44">
        <v>5664.75</v>
      </c>
      <c r="H275" s="41">
        <v>3245.4</v>
      </c>
      <c r="I275" s="44">
        <v>3180</v>
      </c>
      <c r="J275" s="44"/>
      <c r="K275" s="52">
        <f t="shared" si="364"/>
        <v>62.5185</v>
      </c>
      <c r="L275" s="53">
        <f t="shared" si="365"/>
        <v>519.264</v>
      </c>
      <c r="M275" s="44">
        <f t="shared" si="366"/>
        <v>453.18</v>
      </c>
      <c r="N275" s="41">
        <f t="shared" si="367"/>
        <v>22.7178</v>
      </c>
      <c r="O275" s="44">
        <f t="shared" si="368"/>
        <v>159</v>
      </c>
      <c r="P275" s="44">
        <f t="shared" si="369"/>
        <v>0</v>
      </c>
      <c r="Q275" s="44">
        <f t="shared" si="370"/>
        <v>1216.6803</v>
      </c>
      <c r="R275" s="41">
        <f t="shared" si="371"/>
        <v>0</v>
      </c>
      <c r="S275" s="41">
        <f t="shared" si="372"/>
        <v>259.63</v>
      </c>
      <c r="T275" s="44">
        <f t="shared" si="373"/>
        <v>113.3</v>
      </c>
      <c r="U275" s="41">
        <f t="shared" si="374"/>
        <v>9.74</v>
      </c>
      <c r="V275" s="44">
        <f t="shared" si="375"/>
        <v>159</v>
      </c>
      <c r="W275" s="44">
        <f t="shared" si="376"/>
        <v>0</v>
      </c>
      <c r="X275" s="41">
        <f t="shared" si="377"/>
        <v>541.67</v>
      </c>
      <c r="Y275" s="41">
        <f t="shared" si="378"/>
        <v>1758.3503</v>
      </c>
      <c r="Z275" s="41"/>
      <c r="AA275" s="12" t="s">
        <v>9</v>
      </c>
      <c r="AB275" s="11">
        <f t="shared" ref="AB275:AH275" si="399">K275+R275</f>
        <v>62.5185</v>
      </c>
      <c r="AC275" s="11">
        <f t="shared" si="399"/>
        <v>778.894</v>
      </c>
      <c r="AD275" s="11">
        <f t="shared" si="399"/>
        <v>566.48</v>
      </c>
      <c r="AE275" s="11">
        <f t="shared" si="399"/>
        <v>32.4578</v>
      </c>
      <c r="AF275" s="11">
        <f t="shared" si="399"/>
        <v>318</v>
      </c>
      <c r="AG275" s="11">
        <f t="shared" si="399"/>
        <v>0</v>
      </c>
      <c r="AH275" s="11">
        <f t="shared" si="399"/>
        <v>1758.3503</v>
      </c>
      <c r="AI275" s="12" t="s">
        <v>1136</v>
      </c>
    </row>
    <row r="276" s="9" customFormat="1" ht="16" customHeight="1" spans="1:35">
      <c r="A276" s="40">
        <f t="shared" si="363"/>
        <v>273</v>
      </c>
      <c r="B276" s="41" t="s">
        <v>1299</v>
      </c>
      <c r="C276" s="48" t="s">
        <v>794</v>
      </c>
      <c r="D276" s="41" t="s">
        <v>795</v>
      </c>
      <c r="E276" s="41">
        <v>3473.25</v>
      </c>
      <c r="F276" s="41">
        <f>VLOOKUP(C276,'[1]9月'!$B:$Q,16,0)</f>
        <v>3245.4</v>
      </c>
      <c r="G276" s="44">
        <v>5664.75</v>
      </c>
      <c r="H276" s="41">
        <v>3245.4</v>
      </c>
      <c r="I276" s="44">
        <v>1790</v>
      </c>
      <c r="J276" s="44"/>
      <c r="K276" s="52">
        <f t="shared" si="364"/>
        <v>62.5185</v>
      </c>
      <c r="L276" s="53">
        <f t="shared" si="365"/>
        <v>519.264</v>
      </c>
      <c r="M276" s="44">
        <f t="shared" si="366"/>
        <v>453.18</v>
      </c>
      <c r="N276" s="41">
        <f t="shared" si="367"/>
        <v>22.7178</v>
      </c>
      <c r="O276" s="44">
        <f t="shared" si="368"/>
        <v>89.5</v>
      </c>
      <c r="P276" s="44">
        <f t="shared" si="369"/>
        <v>0</v>
      </c>
      <c r="Q276" s="44">
        <f t="shared" si="370"/>
        <v>1147.1803</v>
      </c>
      <c r="R276" s="41">
        <f t="shared" si="371"/>
        <v>0</v>
      </c>
      <c r="S276" s="41">
        <f t="shared" si="372"/>
        <v>259.63</v>
      </c>
      <c r="T276" s="44">
        <f t="shared" si="373"/>
        <v>113.3</v>
      </c>
      <c r="U276" s="41">
        <f t="shared" si="374"/>
        <v>9.74</v>
      </c>
      <c r="V276" s="44">
        <f t="shared" si="375"/>
        <v>89.5</v>
      </c>
      <c r="W276" s="44">
        <f t="shared" si="376"/>
        <v>0</v>
      </c>
      <c r="X276" s="41">
        <f t="shared" si="377"/>
        <v>472.17</v>
      </c>
      <c r="Y276" s="41">
        <f t="shared" si="378"/>
        <v>1619.3503</v>
      </c>
      <c r="Z276" s="41"/>
      <c r="AA276" s="12" t="s">
        <v>59</v>
      </c>
      <c r="AB276" s="11">
        <f t="shared" ref="AB276:AH276" si="400">K276+R276</f>
        <v>62.5185</v>
      </c>
      <c r="AC276" s="11">
        <f t="shared" si="400"/>
        <v>778.894</v>
      </c>
      <c r="AD276" s="11">
        <f t="shared" si="400"/>
        <v>566.48</v>
      </c>
      <c r="AE276" s="11">
        <f t="shared" si="400"/>
        <v>32.4578</v>
      </c>
      <c r="AF276" s="11">
        <f t="shared" si="400"/>
        <v>179</v>
      </c>
      <c r="AG276" s="11">
        <f t="shared" si="400"/>
        <v>0</v>
      </c>
      <c r="AH276" s="11">
        <f t="shared" si="400"/>
        <v>1619.3503</v>
      </c>
      <c r="AI276" s="12" t="s">
        <v>1138</v>
      </c>
    </row>
    <row r="277" s="9" customFormat="1" ht="16" customHeight="1" spans="1:35">
      <c r="A277" s="40">
        <f t="shared" si="363"/>
        <v>274</v>
      </c>
      <c r="B277" s="41" t="s">
        <v>1339</v>
      </c>
      <c r="C277" s="48" t="s">
        <v>800</v>
      </c>
      <c r="D277" s="41" t="s">
        <v>801</v>
      </c>
      <c r="E277" s="41">
        <v>3473.25</v>
      </c>
      <c r="F277" s="41">
        <f>VLOOKUP(C277,'[1]9月'!$B:$Q,16,0)</f>
        <v>3245.4</v>
      </c>
      <c r="G277" s="44">
        <v>5664.75</v>
      </c>
      <c r="H277" s="41">
        <v>3245.4</v>
      </c>
      <c r="I277" s="44">
        <v>1790</v>
      </c>
      <c r="J277" s="44"/>
      <c r="K277" s="52">
        <f t="shared" si="364"/>
        <v>62.5185</v>
      </c>
      <c r="L277" s="53">
        <f t="shared" si="365"/>
        <v>519.264</v>
      </c>
      <c r="M277" s="44">
        <f t="shared" si="366"/>
        <v>453.18</v>
      </c>
      <c r="N277" s="41">
        <f t="shared" si="367"/>
        <v>22.7178</v>
      </c>
      <c r="O277" s="44">
        <f t="shared" si="368"/>
        <v>89.5</v>
      </c>
      <c r="P277" s="44">
        <f t="shared" si="369"/>
        <v>0</v>
      </c>
      <c r="Q277" s="44">
        <f t="shared" si="370"/>
        <v>1147.1803</v>
      </c>
      <c r="R277" s="41">
        <f t="shared" si="371"/>
        <v>0</v>
      </c>
      <c r="S277" s="41">
        <f t="shared" si="372"/>
        <v>259.63</v>
      </c>
      <c r="T277" s="44">
        <f t="shared" si="373"/>
        <v>113.3</v>
      </c>
      <c r="U277" s="41">
        <f t="shared" si="374"/>
        <v>9.74</v>
      </c>
      <c r="V277" s="44">
        <f t="shared" si="375"/>
        <v>89.5</v>
      </c>
      <c r="W277" s="44">
        <f t="shared" si="376"/>
        <v>0</v>
      </c>
      <c r="X277" s="41">
        <f t="shared" si="377"/>
        <v>472.17</v>
      </c>
      <c r="Y277" s="41">
        <f t="shared" si="378"/>
        <v>1619.3503</v>
      </c>
      <c r="Z277" s="41"/>
      <c r="AA277" s="12" t="s">
        <v>55</v>
      </c>
      <c r="AB277" s="11">
        <f t="shared" ref="AB277:AH277" si="401">K277+R277</f>
        <v>62.5185</v>
      </c>
      <c r="AC277" s="11">
        <f t="shared" si="401"/>
        <v>778.894</v>
      </c>
      <c r="AD277" s="11">
        <f t="shared" si="401"/>
        <v>566.48</v>
      </c>
      <c r="AE277" s="11">
        <f t="shared" si="401"/>
        <v>32.4578</v>
      </c>
      <c r="AF277" s="11">
        <f t="shared" si="401"/>
        <v>179</v>
      </c>
      <c r="AG277" s="11">
        <f t="shared" si="401"/>
        <v>0</v>
      </c>
      <c r="AH277" s="11">
        <f t="shared" si="401"/>
        <v>1619.3503</v>
      </c>
      <c r="AI277" s="12" t="s">
        <v>1138</v>
      </c>
    </row>
    <row r="278" s="9" customFormat="1" ht="16" customHeight="1" spans="1:35">
      <c r="A278" s="40">
        <f t="shared" si="363"/>
        <v>275</v>
      </c>
      <c r="B278" s="41" t="s">
        <v>1339</v>
      </c>
      <c r="C278" s="48" t="s">
        <v>803</v>
      </c>
      <c r="D278" s="41" t="s">
        <v>804</v>
      </c>
      <c r="E278" s="41">
        <v>3473.25</v>
      </c>
      <c r="F278" s="41">
        <f>VLOOKUP(C278,'[1]9月'!$B:$Q,16,0)</f>
        <v>3245.4</v>
      </c>
      <c r="G278" s="44">
        <v>5664.75</v>
      </c>
      <c r="H278" s="41">
        <v>3245.4</v>
      </c>
      <c r="I278" s="44">
        <v>1790</v>
      </c>
      <c r="J278" s="44"/>
      <c r="K278" s="52">
        <f t="shared" si="364"/>
        <v>62.5185</v>
      </c>
      <c r="L278" s="53">
        <f t="shared" si="365"/>
        <v>519.264</v>
      </c>
      <c r="M278" s="44">
        <f t="shared" si="366"/>
        <v>453.18</v>
      </c>
      <c r="N278" s="41">
        <f t="shared" si="367"/>
        <v>22.7178</v>
      </c>
      <c r="O278" s="44">
        <f t="shared" si="368"/>
        <v>89.5</v>
      </c>
      <c r="P278" s="44">
        <f t="shared" si="369"/>
        <v>0</v>
      </c>
      <c r="Q278" s="44">
        <f t="shared" si="370"/>
        <v>1147.1803</v>
      </c>
      <c r="R278" s="41">
        <f t="shared" si="371"/>
        <v>0</v>
      </c>
      <c r="S278" s="41">
        <f t="shared" si="372"/>
        <v>259.63</v>
      </c>
      <c r="T278" s="44">
        <f t="shared" si="373"/>
        <v>113.3</v>
      </c>
      <c r="U278" s="41">
        <f t="shared" si="374"/>
        <v>9.74</v>
      </c>
      <c r="V278" s="44">
        <f t="shared" si="375"/>
        <v>89.5</v>
      </c>
      <c r="W278" s="44">
        <f t="shared" si="376"/>
        <v>0</v>
      </c>
      <c r="X278" s="41">
        <f t="shared" si="377"/>
        <v>472.17</v>
      </c>
      <c r="Y278" s="41">
        <f t="shared" si="378"/>
        <v>1619.3503</v>
      </c>
      <c r="Z278" s="41"/>
      <c r="AA278" s="12" t="s">
        <v>55</v>
      </c>
      <c r="AB278" s="11">
        <f t="shared" ref="AB278:AH278" si="402">K278+R278</f>
        <v>62.5185</v>
      </c>
      <c r="AC278" s="11">
        <f t="shared" si="402"/>
        <v>778.894</v>
      </c>
      <c r="AD278" s="11">
        <f t="shared" si="402"/>
        <v>566.48</v>
      </c>
      <c r="AE278" s="11">
        <f t="shared" si="402"/>
        <v>32.4578</v>
      </c>
      <c r="AF278" s="11">
        <f t="shared" si="402"/>
        <v>179</v>
      </c>
      <c r="AG278" s="11">
        <f t="shared" si="402"/>
        <v>0</v>
      </c>
      <c r="AH278" s="11">
        <f t="shared" si="402"/>
        <v>1619.3503</v>
      </c>
      <c r="AI278" s="12" t="s">
        <v>1138</v>
      </c>
    </row>
    <row r="279" s="9" customFormat="1" ht="16" customHeight="1" spans="1:35">
      <c r="A279" s="40">
        <f t="shared" si="363"/>
        <v>276</v>
      </c>
      <c r="B279" s="41" t="s">
        <v>1339</v>
      </c>
      <c r="C279" s="77" t="s">
        <v>806</v>
      </c>
      <c r="D279" s="41" t="s">
        <v>807</v>
      </c>
      <c r="E279" s="41">
        <v>3473.25</v>
      </c>
      <c r="F279" s="41">
        <f>VLOOKUP(C279,'[1]9月'!$B:$Q,16,0)</f>
        <v>3245.4</v>
      </c>
      <c r="G279" s="44">
        <v>5664.75</v>
      </c>
      <c r="H279" s="41">
        <v>3245.4</v>
      </c>
      <c r="I279" s="44">
        <v>1790</v>
      </c>
      <c r="J279" s="44"/>
      <c r="K279" s="52">
        <f t="shared" si="364"/>
        <v>62.5185</v>
      </c>
      <c r="L279" s="53">
        <f t="shared" si="365"/>
        <v>519.264</v>
      </c>
      <c r="M279" s="44">
        <f t="shared" si="366"/>
        <v>453.18</v>
      </c>
      <c r="N279" s="41">
        <f t="shared" si="367"/>
        <v>22.7178</v>
      </c>
      <c r="O279" s="44">
        <f t="shared" si="368"/>
        <v>89.5</v>
      </c>
      <c r="P279" s="44">
        <f t="shared" si="369"/>
        <v>0</v>
      </c>
      <c r="Q279" s="44">
        <f t="shared" si="370"/>
        <v>1147.1803</v>
      </c>
      <c r="R279" s="41">
        <f t="shared" si="371"/>
        <v>0</v>
      </c>
      <c r="S279" s="41">
        <f t="shared" si="372"/>
        <v>259.63</v>
      </c>
      <c r="T279" s="44">
        <f t="shared" si="373"/>
        <v>113.3</v>
      </c>
      <c r="U279" s="41">
        <f t="shared" si="374"/>
        <v>9.74</v>
      </c>
      <c r="V279" s="44">
        <f t="shared" si="375"/>
        <v>89.5</v>
      </c>
      <c r="W279" s="44">
        <f t="shared" si="376"/>
        <v>0</v>
      </c>
      <c r="X279" s="41">
        <f t="shared" si="377"/>
        <v>472.17</v>
      </c>
      <c r="Y279" s="41">
        <f t="shared" si="378"/>
        <v>1619.3503</v>
      </c>
      <c r="Z279" s="41"/>
      <c r="AA279" s="12" t="s">
        <v>55</v>
      </c>
      <c r="AB279" s="11">
        <f t="shared" ref="AB279:AH279" si="403">K279+R279</f>
        <v>62.5185</v>
      </c>
      <c r="AC279" s="11">
        <f t="shared" si="403"/>
        <v>778.894</v>
      </c>
      <c r="AD279" s="11">
        <f t="shared" si="403"/>
        <v>566.48</v>
      </c>
      <c r="AE279" s="11">
        <f t="shared" si="403"/>
        <v>32.4578</v>
      </c>
      <c r="AF279" s="11">
        <f t="shared" si="403"/>
        <v>179</v>
      </c>
      <c r="AG279" s="11">
        <f t="shared" si="403"/>
        <v>0</v>
      </c>
      <c r="AH279" s="11">
        <f t="shared" si="403"/>
        <v>1619.3503</v>
      </c>
      <c r="AI279" s="12" t="s">
        <v>1138</v>
      </c>
    </row>
    <row r="280" s="9" customFormat="1" ht="16" customHeight="1" spans="1:35">
      <c r="A280" s="40">
        <f t="shared" si="363"/>
        <v>277</v>
      </c>
      <c r="B280" s="41" t="s">
        <v>1299</v>
      </c>
      <c r="C280" s="46" t="s">
        <v>808</v>
      </c>
      <c r="D280" s="45" t="s">
        <v>809</v>
      </c>
      <c r="E280" s="41">
        <v>3473.25</v>
      </c>
      <c r="F280" s="41">
        <f>VLOOKUP(C280,'[1]9月'!$B:$Q,16,0)</f>
        <v>3245.4</v>
      </c>
      <c r="G280" s="44">
        <v>5664.75</v>
      </c>
      <c r="H280" s="41">
        <v>3245.4</v>
      </c>
      <c r="I280" s="44">
        <v>1790</v>
      </c>
      <c r="J280" s="44"/>
      <c r="K280" s="52">
        <f t="shared" si="364"/>
        <v>62.5185</v>
      </c>
      <c r="L280" s="53">
        <f t="shared" si="365"/>
        <v>519.264</v>
      </c>
      <c r="M280" s="44">
        <f t="shared" si="366"/>
        <v>453.18</v>
      </c>
      <c r="N280" s="41">
        <f t="shared" si="367"/>
        <v>22.7178</v>
      </c>
      <c r="O280" s="44">
        <f t="shared" si="368"/>
        <v>89.5</v>
      </c>
      <c r="P280" s="44">
        <f t="shared" si="369"/>
        <v>0</v>
      </c>
      <c r="Q280" s="44">
        <f t="shared" si="370"/>
        <v>1147.1803</v>
      </c>
      <c r="R280" s="41">
        <f t="shared" si="371"/>
        <v>0</v>
      </c>
      <c r="S280" s="41">
        <f t="shared" si="372"/>
        <v>259.63</v>
      </c>
      <c r="T280" s="44">
        <f t="shared" si="373"/>
        <v>113.3</v>
      </c>
      <c r="U280" s="41">
        <f t="shared" si="374"/>
        <v>9.74</v>
      </c>
      <c r="V280" s="44">
        <f t="shared" si="375"/>
        <v>89.5</v>
      </c>
      <c r="W280" s="44">
        <f t="shared" si="376"/>
        <v>0</v>
      </c>
      <c r="X280" s="41">
        <f t="shared" si="377"/>
        <v>472.17</v>
      </c>
      <c r="Y280" s="41">
        <f t="shared" si="378"/>
        <v>1619.3503</v>
      </c>
      <c r="Z280" s="41"/>
      <c r="AA280" s="12" t="s">
        <v>59</v>
      </c>
      <c r="AB280" s="11">
        <f t="shared" ref="AB280:AH280" si="404">K280+R280</f>
        <v>62.5185</v>
      </c>
      <c r="AC280" s="11">
        <f t="shared" si="404"/>
        <v>778.894</v>
      </c>
      <c r="AD280" s="11">
        <f t="shared" si="404"/>
        <v>566.48</v>
      </c>
      <c r="AE280" s="11">
        <f t="shared" si="404"/>
        <v>32.4578</v>
      </c>
      <c r="AF280" s="11">
        <f t="shared" si="404"/>
        <v>179</v>
      </c>
      <c r="AG280" s="11">
        <f t="shared" si="404"/>
        <v>0</v>
      </c>
      <c r="AH280" s="11">
        <f t="shared" si="404"/>
        <v>1619.3503</v>
      </c>
      <c r="AI280" s="12" t="s">
        <v>1138</v>
      </c>
    </row>
    <row r="281" s="9" customFormat="1" ht="16" customHeight="1" spans="1:35">
      <c r="A281" s="40">
        <f t="shared" si="363"/>
        <v>278</v>
      </c>
      <c r="B281" s="41" t="s">
        <v>1339</v>
      </c>
      <c r="C281" s="46" t="s">
        <v>810</v>
      </c>
      <c r="D281" s="45" t="s">
        <v>811</v>
      </c>
      <c r="E281" s="41">
        <v>3473.25</v>
      </c>
      <c r="F281" s="41">
        <f>VLOOKUP(C281,'[1]9月'!$B:$Q,16,0)</f>
        <v>3245.4</v>
      </c>
      <c r="G281" s="44">
        <v>5664.75</v>
      </c>
      <c r="H281" s="41">
        <v>3245.4</v>
      </c>
      <c r="I281" s="44">
        <v>1790</v>
      </c>
      <c r="J281" s="44"/>
      <c r="K281" s="52">
        <f t="shared" si="364"/>
        <v>62.5185</v>
      </c>
      <c r="L281" s="53">
        <f t="shared" si="365"/>
        <v>519.264</v>
      </c>
      <c r="M281" s="44">
        <f t="shared" si="366"/>
        <v>453.18</v>
      </c>
      <c r="N281" s="41">
        <f t="shared" si="367"/>
        <v>22.7178</v>
      </c>
      <c r="O281" s="44">
        <f t="shared" si="368"/>
        <v>89.5</v>
      </c>
      <c r="P281" s="44">
        <f t="shared" si="369"/>
        <v>0</v>
      </c>
      <c r="Q281" s="44">
        <f t="shared" si="370"/>
        <v>1147.1803</v>
      </c>
      <c r="R281" s="41">
        <f t="shared" si="371"/>
        <v>0</v>
      </c>
      <c r="S281" s="41">
        <f t="shared" si="372"/>
        <v>259.63</v>
      </c>
      <c r="T281" s="44">
        <f t="shared" si="373"/>
        <v>113.3</v>
      </c>
      <c r="U281" s="41">
        <f t="shared" si="374"/>
        <v>9.74</v>
      </c>
      <c r="V281" s="44">
        <f t="shared" si="375"/>
        <v>89.5</v>
      </c>
      <c r="W281" s="44">
        <f t="shared" si="376"/>
        <v>0</v>
      </c>
      <c r="X281" s="41">
        <f t="shared" si="377"/>
        <v>472.17</v>
      </c>
      <c r="Y281" s="41">
        <f t="shared" si="378"/>
        <v>1619.3503</v>
      </c>
      <c r="Z281" s="41"/>
      <c r="AA281" s="12" t="s">
        <v>55</v>
      </c>
      <c r="AB281" s="11">
        <f t="shared" ref="AB281:AH281" si="405">K281+R281</f>
        <v>62.5185</v>
      </c>
      <c r="AC281" s="11">
        <f t="shared" si="405"/>
        <v>778.894</v>
      </c>
      <c r="AD281" s="11">
        <f t="shared" si="405"/>
        <v>566.48</v>
      </c>
      <c r="AE281" s="11">
        <f t="shared" si="405"/>
        <v>32.4578</v>
      </c>
      <c r="AF281" s="11">
        <f t="shared" si="405"/>
        <v>179</v>
      </c>
      <c r="AG281" s="11">
        <f t="shared" si="405"/>
        <v>0</v>
      </c>
      <c r="AH281" s="11">
        <f t="shared" si="405"/>
        <v>1619.3503</v>
      </c>
      <c r="AI281" s="12" t="s">
        <v>1138</v>
      </c>
    </row>
    <row r="282" s="9" customFormat="1" ht="16" customHeight="1" spans="1:35">
      <c r="A282" s="40">
        <f t="shared" si="363"/>
        <v>279</v>
      </c>
      <c r="B282" s="41" t="s">
        <v>167</v>
      </c>
      <c r="C282" s="78" t="s">
        <v>814</v>
      </c>
      <c r="D282" s="43" t="s">
        <v>815</v>
      </c>
      <c r="E282" s="41">
        <v>3473.25</v>
      </c>
      <c r="F282" s="41">
        <f>VLOOKUP(C282,'[1]9月'!$B:$Q,16,0)</f>
        <v>3245.4</v>
      </c>
      <c r="G282" s="44">
        <v>5664.75</v>
      </c>
      <c r="H282" s="41">
        <v>3245.4</v>
      </c>
      <c r="I282" s="44">
        <v>3180</v>
      </c>
      <c r="J282" s="44"/>
      <c r="K282" s="52">
        <f t="shared" si="364"/>
        <v>62.5185</v>
      </c>
      <c r="L282" s="53">
        <f t="shared" si="365"/>
        <v>519.264</v>
      </c>
      <c r="M282" s="44">
        <f t="shared" si="366"/>
        <v>453.18</v>
      </c>
      <c r="N282" s="41">
        <f t="shared" si="367"/>
        <v>22.7178</v>
      </c>
      <c r="O282" s="44">
        <f t="shared" si="368"/>
        <v>159</v>
      </c>
      <c r="P282" s="44">
        <f t="shared" si="369"/>
        <v>0</v>
      </c>
      <c r="Q282" s="44">
        <f t="shared" si="370"/>
        <v>1216.6803</v>
      </c>
      <c r="R282" s="41">
        <f t="shared" si="371"/>
        <v>0</v>
      </c>
      <c r="S282" s="41">
        <f t="shared" si="372"/>
        <v>259.63</v>
      </c>
      <c r="T282" s="44">
        <f t="shared" si="373"/>
        <v>113.3</v>
      </c>
      <c r="U282" s="41">
        <f t="shared" si="374"/>
        <v>9.74</v>
      </c>
      <c r="V282" s="44">
        <f t="shared" si="375"/>
        <v>159</v>
      </c>
      <c r="W282" s="44">
        <f t="shared" si="376"/>
        <v>0</v>
      </c>
      <c r="X282" s="41">
        <f t="shared" si="377"/>
        <v>541.67</v>
      </c>
      <c r="Y282" s="41">
        <f t="shared" si="378"/>
        <v>1758.3503</v>
      </c>
      <c r="Z282" s="41"/>
      <c r="AA282" s="12" t="s">
        <v>49</v>
      </c>
      <c r="AB282" s="11">
        <f t="shared" ref="AB282:AH282" si="406">K282+R282</f>
        <v>62.5185</v>
      </c>
      <c r="AC282" s="11">
        <f t="shared" si="406"/>
        <v>778.894</v>
      </c>
      <c r="AD282" s="11">
        <f t="shared" si="406"/>
        <v>566.48</v>
      </c>
      <c r="AE282" s="11">
        <f t="shared" si="406"/>
        <v>32.4578</v>
      </c>
      <c r="AF282" s="11">
        <f t="shared" si="406"/>
        <v>318</v>
      </c>
      <c r="AG282" s="11">
        <f t="shared" si="406"/>
        <v>0</v>
      </c>
      <c r="AH282" s="11">
        <f t="shared" si="406"/>
        <v>1758.3503</v>
      </c>
      <c r="AI282" s="12" t="s">
        <v>1134</v>
      </c>
    </row>
    <row r="283" s="31" customFormat="1" ht="16" customHeight="1" spans="1:35">
      <c r="A283" s="94">
        <f t="shared" si="363"/>
        <v>280</v>
      </c>
      <c r="B283" s="95" t="s">
        <v>1338</v>
      </c>
      <c r="C283" s="153" t="s">
        <v>818</v>
      </c>
      <c r="D283" s="154" t="s">
        <v>819</v>
      </c>
      <c r="E283" s="95">
        <v>3473.25</v>
      </c>
      <c r="F283" s="95">
        <v>0</v>
      </c>
      <c r="G283" s="107">
        <v>0</v>
      </c>
      <c r="H283" s="95">
        <v>0</v>
      </c>
      <c r="I283" s="107">
        <v>0</v>
      </c>
      <c r="J283" s="107"/>
      <c r="K283" s="105">
        <f t="shared" si="364"/>
        <v>62.5185</v>
      </c>
      <c r="L283" s="106">
        <f t="shared" si="365"/>
        <v>0</v>
      </c>
      <c r="M283" s="107">
        <f t="shared" si="366"/>
        <v>0</v>
      </c>
      <c r="N283" s="95">
        <f t="shared" si="367"/>
        <v>0</v>
      </c>
      <c r="O283" s="107">
        <f t="shared" si="368"/>
        <v>0</v>
      </c>
      <c r="P283" s="107">
        <f t="shared" si="369"/>
        <v>0</v>
      </c>
      <c r="Q283" s="107">
        <f t="shared" si="370"/>
        <v>62.5185</v>
      </c>
      <c r="R283" s="95">
        <f t="shared" si="371"/>
        <v>0</v>
      </c>
      <c r="S283" s="95">
        <f t="shared" si="372"/>
        <v>0</v>
      </c>
      <c r="T283" s="107">
        <f t="shared" si="373"/>
        <v>0</v>
      </c>
      <c r="U283" s="95">
        <f t="shared" si="374"/>
        <v>0</v>
      </c>
      <c r="V283" s="107">
        <f t="shared" si="375"/>
        <v>0</v>
      </c>
      <c r="W283" s="107">
        <f t="shared" si="376"/>
        <v>0</v>
      </c>
      <c r="X283" s="95">
        <f t="shared" si="377"/>
        <v>0</v>
      </c>
      <c r="Y283" s="95">
        <f t="shared" si="378"/>
        <v>62.5185</v>
      </c>
      <c r="Z283" s="95"/>
      <c r="AA283" s="16" t="s">
        <v>20</v>
      </c>
      <c r="AB283" s="15">
        <f t="shared" ref="AB283:AH283" si="407">K283+R283</f>
        <v>62.5185</v>
      </c>
      <c r="AC283" s="15">
        <f t="shared" si="407"/>
        <v>0</v>
      </c>
      <c r="AD283" s="15">
        <f t="shared" si="407"/>
        <v>0</v>
      </c>
      <c r="AE283" s="15">
        <f t="shared" si="407"/>
        <v>0</v>
      </c>
      <c r="AF283" s="15">
        <f t="shared" si="407"/>
        <v>0</v>
      </c>
      <c r="AG283" s="15">
        <f t="shared" si="407"/>
        <v>0</v>
      </c>
      <c r="AH283" s="15">
        <f t="shared" si="407"/>
        <v>62.5185</v>
      </c>
      <c r="AI283" s="16" t="s">
        <v>1138</v>
      </c>
    </row>
    <row r="284" s="31" customFormat="1" ht="16" customHeight="1" spans="1:35">
      <c r="A284" s="94">
        <f t="shared" si="363"/>
        <v>281</v>
      </c>
      <c r="B284" s="95" t="s">
        <v>167</v>
      </c>
      <c r="C284" s="153" t="s">
        <v>822</v>
      </c>
      <c r="D284" s="154" t="s">
        <v>823</v>
      </c>
      <c r="E284" s="95">
        <v>3820</v>
      </c>
      <c r="F284" s="95">
        <v>0</v>
      </c>
      <c r="G284" s="107">
        <v>0</v>
      </c>
      <c r="H284" s="95">
        <v>0</v>
      </c>
      <c r="I284" s="107">
        <v>0</v>
      </c>
      <c r="J284" s="107"/>
      <c r="K284" s="105">
        <f t="shared" si="364"/>
        <v>68.76</v>
      </c>
      <c r="L284" s="106">
        <f t="shared" si="365"/>
        <v>0</v>
      </c>
      <c r="M284" s="107">
        <f t="shared" si="366"/>
        <v>0</v>
      </c>
      <c r="N284" s="95">
        <f t="shared" si="367"/>
        <v>0</v>
      </c>
      <c r="O284" s="107">
        <f t="shared" si="368"/>
        <v>0</v>
      </c>
      <c r="P284" s="107">
        <f t="shared" si="369"/>
        <v>0</v>
      </c>
      <c r="Q284" s="107">
        <f t="shared" si="370"/>
        <v>68.76</v>
      </c>
      <c r="R284" s="95">
        <f t="shared" si="371"/>
        <v>0</v>
      </c>
      <c r="S284" s="95">
        <f t="shared" si="372"/>
        <v>0</v>
      </c>
      <c r="T284" s="107">
        <f t="shared" si="373"/>
        <v>0</v>
      </c>
      <c r="U284" s="95">
        <f t="shared" si="374"/>
        <v>0</v>
      </c>
      <c r="V284" s="107">
        <f t="shared" si="375"/>
        <v>0</v>
      </c>
      <c r="W284" s="107">
        <f t="shared" si="376"/>
        <v>0</v>
      </c>
      <c r="X284" s="95">
        <f t="shared" si="377"/>
        <v>0</v>
      </c>
      <c r="Y284" s="95">
        <f t="shared" si="378"/>
        <v>68.76</v>
      </c>
      <c r="Z284" s="95"/>
      <c r="AA284" s="16" t="s">
        <v>49</v>
      </c>
      <c r="AB284" s="15">
        <f t="shared" ref="AB284:AH284" si="408">K284+R284</f>
        <v>68.76</v>
      </c>
      <c r="AC284" s="15">
        <f t="shared" si="408"/>
        <v>0</v>
      </c>
      <c r="AD284" s="15">
        <f t="shared" si="408"/>
        <v>0</v>
      </c>
      <c r="AE284" s="15">
        <f t="shared" si="408"/>
        <v>0</v>
      </c>
      <c r="AF284" s="15">
        <f t="shared" si="408"/>
        <v>0</v>
      </c>
      <c r="AG284" s="15">
        <f t="shared" si="408"/>
        <v>0</v>
      </c>
      <c r="AH284" s="15">
        <f t="shared" si="408"/>
        <v>68.76</v>
      </c>
      <c r="AI284" s="16" t="s">
        <v>1134</v>
      </c>
    </row>
    <row r="285" s="9" customFormat="1" ht="16" customHeight="1" spans="1:35">
      <c r="A285" s="40">
        <f t="shared" si="363"/>
        <v>282</v>
      </c>
      <c r="B285" s="41" t="s">
        <v>1339</v>
      </c>
      <c r="C285" s="46" t="s">
        <v>828</v>
      </c>
      <c r="D285" s="79" t="s">
        <v>829</v>
      </c>
      <c r="E285" s="41">
        <v>3473.25</v>
      </c>
      <c r="F285" s="41">
        <v>3245.4</v>
      </c>
      <c r="G285" s="44">
        <v>5664.75</v>
      </c>
      <c r="H285" s="41">
        <v>3245.4</v>
      </c>
      <c r="I285" s="44">
        <v>1790</v>
      </c>
      <c r="J285" s="44"/>
      <c r="K285" s="52">
        <f t="shared" si="364"/>
        <v>62.5185</v>
      </c>
      <c r="L285" s="53">
        <f t="shared" si="365"/>
        <v>519.264</v>
      </c>
      <c r="M285" s="44">
        <f t="shared" si="366"/>
        <v>453.18</v>
      </c>
      <c r="N285" s="41">
        <f t="shared" si="367"/>
        <v>22.7178</v>
      </c>
      <c r="O285" s="44">
        <f t="shared" si="368"/>
        <v>89.5</v>
      </c>
      <c r="P285" s="44">
        <f t="shared" si="369"/>
        <v>0</v>
      </c>
      <c r="Q285" s="44">
        <f t="shared" si="370"/>
        <v>1147.1803</v>
      </c>
      <c r="R285" s="41">
        <f t="shared" si="371"/>
        <v>0</v>
      </c>
      <c r="S285" s="41">
        <f t="shared" si="372"/>
        <v>259.63</v>
      </c>
      <c r="T285" s="44">
        <f t="shared" si="373"/>
        <v>113.3</v>
      </c>
      <c r="U285" s="41">
        <f t="shared" si="374"/>
        <v>9.74</v>
      </c>
      <c r="V285" s="44">
        <f t="shared" si="375"/>
        <v>89.5</v>
      </c>
      <c r="W285" s="44">
        <f t="shared" si="376"/>
        <v>0</v>
      </c>
      <c r="X285" s="41">
        <f t="shared" si="377"/>
        <v>472.17</v>
      </c>
      <c r="Y285" s="41">
        <f t="shared" si="378"/>
        <v>1619.3503</v>
      </c>
      <c r="Z285" s="41"/>
      <c r="AA285" s="12" t="s">
        <v>55</v>
      </c>
      <c r="AB285" s="11">
        <f t="shared" ref="AB285:AH285" si="409">K285+R285</f>
        <v>62.5185</v>
      </c>
      <c r="AC285" s="11">
        <f t="shared" si="409"/>
        <v>778.894</v>
      </c>
      <c r="AD285" s="11">
        <f t="shared" si="409"/>
        <v>566.48</v>
      </c>
      <c r="AE285" s="11">
        <f t="shared" si="409"/>
        <v>32.4578</v>
      </c>
      <c r="AF285" s="11">
        <f t="shared" si="409"/>
        <v>179</v>
      </c>
      <c r="AG285" s="11">
        <f t="shared" si="409"/>
        <v>0</v>
      </c>
      <c r="AH285" s="11">
        <f t="shared" si="409"/>
        <v>1619.3503</v>
      </c>
      <c r="AI285" s="12" t="s">
        <v>1138</v>
      </c>
    </row>
    <row r="286" s="9" customFormat="1" ht="16" customHeight="1" spans="1:35">
      <c r="A286" s="40">
        <f t="shared" si="363"/>
        <v>283</v>
      </c>
      <c r="B286" s="41" t="s">
        <v>1299</v>
      </c>
      <c r="C286" s="46" t="s">
        <v>830</v>
      </c>
      <c r="D286" s="79" t="s">
        <v>831</v>
      </c>
      <c r="E286" s="41">
        <v>3473.25</v>
      </c>
      <c r="F286" s="41">
        <v>3245.4</v>
      </c>
      <c r="G286" s="44">
        <v>5664.75</v>
      </c>
      <c r="H286" s="41">
        <v>3245.4</v>
      </c>
      <c r="I286" s="44">
        <v>1790</v>
      </c>
      <c r="J286" s="44"/>
      <c r="K286" s="52">
        <f t="shared" si="364"/>
        <v>62.5185</v>
      </c>
      <c r="L286" s="53">
        <f t="shared" si="365"/>
        <v>519.264</v>
      </c>
      <c r="M286" s="44">
        <f t="shared" si="366"/>
        <v>453.18</v>
      </c>
      <c r="N286" s="41">
        <f t="shared" si="367"/>
        <v>22.7178</v>
      </c>
      <c r="O286" s="44">
        <f t="shared" si="368"/>
        <v>89.5</v>
      </c>
      <c r="P286" s="44">
        <f t="shared" si="369"/>
        <v>0</v>
      </c>
      <c r="Q286" s="44">
        <f t="shared" si="370"/>
        <v>1147.1803</v>
      </c>
      <c r="R286" s="41">
        <f t="shared" si="371"/>
        <v>0</v>
      </c>
      <c r="S286" s="41">
        <f t="shared" si="372"/>
        <v>259.63</v>
      </c>
      <c r="T286" s="44">
        <f t="shared" si="373"/>
        <v>113.3</v>
      </c>
      <c r="U286" s="41">
        <f t="shared" si="374"/>
        <v>9.74</v>
      </c>
      <c r="V286" s="44">
        <f t="shared" si="375"/>
        <v>89.5</v>
      </c>
      <c r="W286" s="44">
        <f t="shared" si="376"/>
        <v>0</v>
      </c>
      <c r="X286" s="41">
        <f t="shared" si="377"/>
        <v>472.17</v>
      </c>
      <c r="Y286" s="41">
        <f t="shared" si="378"/>
        <v>1619.3503</v>
      </c>
      <c r="Z286" s="41"/>
      <c r="AA286" s="12" t="s">
        <v>59</v>
      </c>
      <c r="AB286" s="11">
        <f t="shared" ref="AB286:AH286" si="410">K286+R286</f>
        <v>62.5185</v>
      </c>
      <c r="AC286" s="11">
        <f t="shared" si="410"/>
        <v>778.894</v>
      </c>
      <c r="AD286" s="11">
        <f t="shared" si="410"/>
        <v>566.48</v>
      </c>
      <c r="AE286" s="11">
        <f t="shared" si="410"/>
        <v>32.4578</v>
      </c>
      <c r="AF286" s="11">
        <f t="shared" si="410"/>
        <v>179</v>
      </c>
      <c r="AG286" s="11">
        <f t="shared" si="410"/>
        <v>0</v>
      </c>
      <c r="AH286" s="11">
        <f t="shared" si="410"/>
        <v>1619.3503</v>
      </c>
      <c r="AI286" s="12" t="s">
        <v>1138</v>
      </c>
    </row>
    <row r="287" s="9" customFormat="1" ht="16" customHeight="1" spans="1:35">
      <c r="A287" s="40">
        <f t="shared" si="363"/>
        <v>284</v>
      </c>
      <c r="B287" s="41" t="s">
        <v>145</v>
      </c>
      <c r="C287" s="80" t="s">
        <v>836</v>
      </c>
      <c r="D287" s="81" t="s">
        <v>837</v>
      </c>
      <c r="E287" s="41">
        <v>3473.25</v>
      </c>
      <c r="F287" s="41">
        <v>3245.5</v>
      </c>
      <c r="G287" s="44">
        <v>5664.75</v>
      </c>
      <c r="H287" s="41">
        <v>3245.4</v>
      </c>
      <c r="I287" s="44">
        <v>0</v>
      </c>
      <c r="J287" s="44"/>
      <c r="K287" s="52">
        <f t="shared" si="364"/>
        <v>62.5185</v>
      </c>
      <c r="L287" s="53">
        <f t="shared" si="365"/>
        <v>519.28</v>
      </c>
      <c r="M287" s="44">
        <f t="shared" si="366"/>
        <v>453.18</v>
      </c>
      <c r="N287" s="41">
        <f t="shared" si="367"/>
        <v>22.7178</v>
      </c>
      <c r="O287" s="44">
        <f t="shared" si="368"/>
        <v>0</v>
      </c>
      <c r="P287" s="44">
        <f t="shared" si="369"/>
        <v>0</v>
      </c>
      <c r="Q287" s="44">
        <f t="shared" si="370"/>
        <v>1057.6963</v>
      </c>
      <c r="R287" s="41">
        <f t="shared" si="371"/>
        <v>0</v>
      </c>
      <c r="S287" s="41">
        <f t="shared" si="372"/>
        <v>259.64</v>
      </c>
      <c r="T287" s="44">
        <f t="shared" si="373"/>
        <v>113.3</v>
      </c>
      <c r="U287" s="41">
        <f t="shared" si="374"/>
        <v>9.74</v>
      </c>
      <c r="V287" s="44">
        <f t="shared" si="375"/>
        <v>0</v>
      </c>
      <c r="W287" s="44">
        <f t="shared" si="376"/>
        <v>0</v>
      </c>
      <c r="X287" s="41">
        <f t="shared" si="377"/>
        <v>382.68</v>
      </c>
      <c r="Y287" s="41">
        <f t="shared" si="378"/>
        <v>1440.3763</v>
      </c>
      <c r="Z287" s="41"/>
      <c r="AA287" s="12" t="s">
        <v>13</v>
      </c>
      <c r="AB287" s="11">
        <f t="shared" ref="AB287:AH287" si="411">K287+R287</f>
        <v>62.5185</v>
      </c>
      <c r="AC287" s="11">
        <f t="shared" si="411"/>
        <v>778.92</v>
      </c>
      <c r="AD287" s="11">
        <f t="shared" si="411"/>
        <v>566.48</v>
      </c>
      <c r="AE287" s="11">
        <f t="shared" si="411"/>
        <v>32.4578</v>
      </c>
      <c r="AF287" s="11">
        <f t="shared" si="411"/>
        <v>0</v>
      </c>
      <c r="AG287" s="11">
        <f t="shared" si="411"/>
        <v>0</v>
      </c>
      <c r="AH287" s="11">
        <f t="shared" si="411"/>
        <v>1440.3763</v>
      </c>
      <c r="AI287" s="12" t="s">
        <v>1134</v>
      </c>
    </row>
    <row r="288" s="9" customFormat="1" ht="16" customHeight="1" spans="1:35">
      <c r="A288" s="40">
        <f t="shared" si="363"/>
        <v>285</v>
      </c>
      <c r="B288" s="41" t="s">
        <v>145</v>
      </c>
      <c r="C288" s="80" t="s">
        <v>838</v>
      </c>
      <c r="D288" s="81" t="s">
        <v>839</v>
      </c>
      <c r="E288" s="41">
        <v>3473.25</v>
      </c>
      <c r="F288" s="41">
        <v>3245.5</v>
      </c>
      <c r="G288" s="44">
        <v>5664.75</v>
      </c>
      <c r="H288" s="41">
        <v>3245.4</v>
      </c>
      <c r="I288" s="44">
        <v>0</v>
      </c>
      <c r="J288" s="44"/>
      <c r="K288" s="52">
        <f t="shared" si="364"/>
        <v>62.5185</v>
      </c>
      <c r="L288" s="53">
        <f t="shared" si="365"/>
        <v>519.28</v>
      </c>
      <c r="M288" s="44">
        <f t="shared" si="366"/>
        <v>453.18</v>
      </c>
      <c r="N288" s="41">
        <f t="shared" si="367"/>
        <v>22.7178</v>
      </c>
      <c r="O288" s="44">
        <f t="shared" si="368"/>
        <v>0</v>
      </c>
      <c r="P288" s="44">
        <f t="shared" si="369"/>
        <v>0</v>
      </c>
      <c r="Q288" s="44">
        <f t="shared" si="370"/>
        <v>1057.6963</v>
      </c>
      <c r="R288" s="41">
        <f t="shared" si="371"/>
        <v>0</v>
      </c>
      <c r="S288" s="41">
        <f t="shared" si="372"/>
        <v>259.64</v>
      </c>
      <c r="T288" s="44">
        <f t="shared" si="373"/>
        <v>113.3</v>
      </c>
      <c r="U288" s="41">
        <f t="shared" si="374"/>
        <v>9.74</v>
      </c>
      <c r="V288" s="44">
        <f t="shared" si="375"/>
        <v>0</v>
      </c>
      <c r="W288" s="44">
        <f t="shared" si="376"/>
        <v>0</v>
      </c>
      <c r="X288" s="41">
        <f t="shared" si="377"/>
        <v>382.68</v>
      </c>
      <c r="Y288" s="41">
        <f t="shared" si="378"/>
        <v>1440.3763</v>
      </c>
      <c r="Z288" s="41"/>
      <c r="AA288" s="12" t="s">
        <v>13</v>
      </c>
      <c r="AB288" s="11">
        <f t="shared" ref="AB288:AH288" si="412">K288+R288</f>
        <v>62.5185</v>
      </c>
      <c r="AC288" s="11">
        <f t="shared" si="412"/>
        <v>778.92</v>
      </c>
      <c r="AD288" s="11">
        <f t="shared" si="412"/>
        <v>566.48</v>
      </c>
      <c r="AE288" s="11">
        <f t="shared" si="412"/>
        <v>32.4578</v>
      </c>
      <c r="AF288" s="11">
        <f t="shared" si="412"/>
        <v>0</v>
      </c>
      <c r="AG288" s="11">
        <f t="shared" si="412"/>
        <v>0</v>
      </c>
      <c r="AH288" s="11">
        <f t="shared" si="412"/>
        <v>1440.3763</v>
      </c>
      <c r="AI288" s="12" t="s">
        <v>1134</v>
      </c>
    </row>
    <row r="289" s="9" customFormat="1" ht="16" customHeight="1" spans="1:35">
      <c r="A289" s="40">
        <f t="shared" si="363"/>
        <v>286</v>
      </c>
      <c r="B289" s="41" t="s">
        <v>145</v>
      </c>
      <c r="C289" s="80" t="s">
        <v>840</v>
      </c>
      <c r="D289" s="81" t="s">
        <v>841</v>
      </c>
      <c r="E289" s="41">
        <v>3473.25</v>
      </c>
      <c r="F289" s="41">
        <v>3245.5</v>
      </c>
      <c r="G289" s="44">
        <v>5664.75</v>
      </c>
      <c r="H289" s="41">
        <v>3245.4</v>
      </c>
      <c r="I289" s="44">
        <v>0</v>
      </c>
      <c r="J289" s="44"/>
      <c r="K289" s="52">
        <f t="shared" si="364"/>
        <v>62.5185</v>
      </c>
      <c r="L289" s="53">
        <f t="shared" si="365"/>
        <v>519.28</v>
      </c>
      <c r="M289" s="44">
        <f t="shared" si="366"/>
        <v>453.18</v>
      </c>
      <c r="N289" s="41">
        <f t="shared" si="367"/>
        <v>22.7178</v>
      </c>
      <c r="O289" s="44">
        <f t="shared" si="368"/>
        <v>0</v>
      </c>
      <c r="P289" s="44">
        <f t="shared" si="369"/>
        <v>0</v>
      </c>
      <c r="Q289" s="44">
        <f t="shared" si="370"/>
        <v>1057.6963</v>
      </c>
      <c r="R289" s="41">
        <f t="shared" si="371"/>
        <v>0</v>
      </c>
      <c r="S289" s="41">
        <f t="shared" si="372"/>
        <v>259.64</v>
      </c>
      <c r="T289" s="44">
        <f t="shared" si="373"/>
        <v>113.3</v>
      </c>
      <c r="U289" s="41">
        <f t="shared" si="374"/>
        <v>9.74</v>
      </c>
      <c r="V289" s="44">
        <f t="shared" si="375"/>
        <v>0</v>
      </c>
      <c r="W289" s="44">
        <f t="shared" si="376"/>
        <v>0</v>
      </c>
      <c r="X289" s="41">
        <f t="shared" si="377"/>
        <v>382.68</v>
      </c>
      <c r="Y289" s="41">
        <f t="shared" si="378"/>
        <v>1440.3763</v>
      </c>
      <c r="Z289" s="41"/>
      <c r="AA289" s="12" t="s">
        <v>13</v>
      </c>
      <c r="AB289" s="11">
        <f t="shared" ref="AB289:AH289" si="413">K289+R289</f>
        <v>62.5185</v>
      </c>
      <c r="AC289" s="11">
        <f t="shared" si="413"/>
        <v>778.92</v>
      </c>
      <c r="AD289" s="11">
        <f t="shared" si="413"/>
        <v>566.48</v>
      </c>
      <c r="AE289" s="11">
        <f t="shared" si="413"/>
        <v>32.4578</v>
      </c>
      <c r="AF289" s="11">
        <f t="shared" si="413"/>
        <v>0</v>
      </c>
      <c r="AG289" s="11">
        <f t="shared" si="413"/>
        <v>0</v>
      </c>
      <c r="AH289" s="11">
        <f t="shared" si="413"/>
        <v>1440.3763</v>
      </c>
      <c r="AI289" s="12" t="s">
        <v>1134</v>
      </c>
    </row>
    <row r="290" s="9" customFormat="1" ht="16" customHeight="1" spans="1:35">
      <c r="A290" s="40">
        <f t="shared" si="363"/>
        <v>287</v>
      </c>
      <c r="B290" s="41" t="s">
        <v>1306</v>
      </c>
      <c r="C290" s="46" t="s">
        <v>842</v>
      </c>
      <c r="D290" s="343" t="s">
        <v>843</v>
      </c>
      <c r="E290" s="41">
        <v>3473.25</v>
      </c>
      <c r="F290" s="41">
        <v>3245.5</v>
      </c>
      <c r="G290" s="44">
        <v>5664.75</v>
      </c>
      <c r="H290" s="41">
        <v>3245.4</v>
      </c>
      <c r="I290" s="44">
        <v>4180</v>
      </c>
      <c r="J290" s="44"/>
      <c r="K290" s="52">
        <f t="shared" si="364"/>
        <v>62.5185</v>
      </c>
      <c r="L290" s="53">
        <f t="shared" si="365"/>
        <v>519.28</v>
      </c>
      <c r="M290" s="44">
        <f t="shared" si="366"/>
        <v>453.18</v>
      </c>
      <c r="N290" s="41">
        <f t="shared" si="367"/>
        <v>22.7178</v>
      </c>
      <c r="O290" s="44">
        <f t="shared" si="368"/>
        <v>209</v>
      </c>
      <c r="P290" s="44">
        <f t="shared" si="369"/>
        <v>0</v>
      </c>
      <c r="Q290" s="44">
        <f t="shared" si="370"/>
        <v>1266.6963</v>
      </c>
      <c r="R290" s="41">
        <f t="shared" si="371"/>
        <v>0</v>
      </c>
      <c r="S290" s="41">
        <f t="shared" si="372"/>
        <v>259.64</v>
      </c>
      <c r="T290" s="44">
        <f t="shared" si="373"/>
        <v>113.3</v>
      </c>
      <c r="U290" s="41">
        <f t="shared" si="374"/>
        <v>9.74</v>
      </c>
      <c r="V290" s="44">
        <f t="shared" si="375"/>
        <v>209</v>
      </c>
      <c r="W290" s="44">
        <f t="shared" si="376"/>
        <v>0</v>
      </c>
      <c r="X290" s="41">
        <f t="shared" si="377"/>
        <v>591.68</v>
      </c>
      <c r="Y290" s="41">
        <f t="shared" si="378"/>
        <v>1858.3763</v>
      </c>
      <c r="Z290" s="41"/>
      <c r="AA290" s="12" t="s">
        <v>60</v>
      </c>
      <c r="AB290" s="11">
        <f t="shared" ref="AB290:AH290" si="414">K290+R290</f>
        <v>62.5185</v>
      </c>
      <c r="AC290" s="11">
        <f t="shared" si="414"/>
        <v>778.92</v>
      </c>
      <c r="AD290" s="11">
        <f t="shared" si="414"/>
        <v>566.48</v>
      </c>
      <c r="AE290" s="11">
        <f t="shared" si="414"/>
        <v>32.4578</v>
      </c>
      <c r="AF290" s="11">
        <f t="shared" si="414"/>
        <v>418</v>
      </c>
      <c r="AG290" s="11">
        <f t="shared" si="414"/>
        <v>0</v>
      </c>
      <c r="AH290" s="11">
        <f t="shared" si="414"/>
        <v>1858.3763</v>
      </c>
      <c r="AI290" s="12" t="s">
        <v>1138</v>
      </c>
    </row>
    <row r="291" s="9" customFormat="1" ht="16" customHeight="1" spans="1:35">
      <c r="A291" s="40">
        <f t="shared" si="363"/>
        <v>288</v>
      </c>
      <c r="B291" s="41" t="s">
        <v>285</v>
      </c>
      <c r="C291" s="46" t="s">
        <v>844</v>
      </c>
      <c r="D291" s="343" t="s">
        <v>845</v>
      </c>
      <c r="E291" s="41">
        <v>3473.25</v>
      </c>
      <c r="F291" s="41">
        <v>3245.5</v>
      </c>
      <c r="G291" s="44">
        <v>5664.75</v>
      </c>
      <c r="H291" s="41">
        <v>3245.4</v>
      </c>
      <c r="I291" s="44">
        <v>4180</v>
      </c>
      <c r="J291" s="44"/>
      <c r="K291" s="52">
        <f t="shared" si="364"/>
        <v>62.5185</v>
      </c>
      <c r="L291" s="53">
        <f t="shared" si="365"/>
        <v>519.28</v>
      </c>
      <c r="M291" s="44">
        <f t="shared" si="366"/>
        <v>453.18</v>
      </c>
      <c r="N291" s="41">
        <f t="shared" si="367"/>
        <v>22.7178</v>
      </c>
      <c r="O291" s="44">
        <f t="shared" si="368"/>
        <v>209</v>
      </c>
      <c r="P291" s="44">
        <f t="shared" si="369"/>
        <v>0</v>
      </c>
      <c r="Q291" s="44">
        <f t="shared" si="370"/>
        <v>1266.6963</v>
      </c>
      <c r="R291" s="41">
        <f t="shared" si="371"/>
        <v>0</v>
      </c>
      <c r="S291" s="41">
        <f t="shared" si="372"/>
        <v>259.64</v>
      </c>
      <c r="T291" s="44">
        <f t="shared" si="373"/>
        <v>113.3</v>
      </c>
      <c r="U291" s="41">
        <f t="shared" si="374"/>
        <v>9.74</v>
      </c>
      <c r="V291" s="44">
        <f t="shared" si="375"/>
        <v>209</v>
      </c>
      <c r="W291" s="44">
        <f t="shared" si="376"/>
        <v>0</v>
      </c>
      <c r="X291" s="41">
        <f t="shared" si="377"/>
        <v>591.68</v>
      </c>
      <c r="Y291" s="41">
        <f t="shared" si="378"/>
        <v>1858.3763</v>
      </c>
      <c r="Z291" s="41"/>
      <c r="AA291" s="12" t="s">
        <v>26</v>
      </c>
      <c r="AB291" s="11">
        <f t="shared" ref="AB291:AH291" si="415">K291+R291</f>
        <v>62.5185</v>
      </c>
      <c r="AC291" s="11">
        <f t="shared" si="415"/>
        <v>778.92</v>
      </c>
      <c r="AD291" s="11">
        <f t="shared" si="415"/>
        <v>566.48</v>
      </c>
      <c r="AE291" s="11">
        <f t="shared" si="415"/>
        <v>32.4578</v>
      </c>
      <c r="AF291" s="11">
        <f t="shared" si="415"/>
        <v>418</v>
      </c>
      <c r="AG291" s="11">
        <f t="shared" si="415"/>
        <v>0</v>
      </c>
      <c r="AH291" s="11">
        <f t="shared" si="415"/>
        <v>1858.3763</v>
      </c>
      <c r="AI291" s="12" t="s">
        <v>1135</v>
      </c>
    </row>
    <row r="292" s="9" customFormat="1" ht="16" customHeight="1" spans="1:35">
      <c r="A292" s="40">
        <f t="shared" si="363"/>
        <v>289</v>
      </c>
      <c r="B292" s="41" t="s">
        <v>1306</v>
      </c>
      <c r="C292" s="46" t="s">
        <v>846</v>
      </c>
      <c r="D292" s="58" t="s">
        <v>847</v>
      </c>
      <c r="E292" s="82">
        <v>3473.25</v>
      </c>
      <c r="F292" s="82">
        <v>3245.5</v>
      </c>
      <c r="G292" s="68">
        <v>5664.75</v>
      </c>
      <c r="H292" s="82">
        <v>3245.4</v>
      </c>
      <c r="I292" s="68">
        <v>1790</v>
      </c>
      <c r="J292" s="68"/>
      <c r="K292" s="52">
        <f t="shared" si="364"/>
        <v>62.5185</v>
      </c>
      <c r="L292" s="53">
        <f t="shared" si="365"/>
        <v>519.28</v>
      </c>
      <c r="M292" s="44">
        <f t="shared" si="366"/>
        <v>453.18</v>
      </c>
      <c r="N292" s="41">
        <f t="shared" si="367"/>
        <v>22.7178</v>
      </c>
      <c r="O292" s="44">
        <f t="shared" si="368"/>
        <v>89.5</v>
      </c>
      <c r="P292" s="44">
        <f t="shared" si="369"/>
        <v>0</v>
      </c>
      <c r="Q292" s="44">
        <f t="shared" si="370"/>
        <v>1147.1963</v>
      </c>
      <c r="R292" s="41">
        <f t="shared" si="371"/>
        <v>0</v>
      </c>
      <c r="S292" s="41">
        <f t="shared" si="372"/>
        <v>259.64</v>
      </c>
      <c r="T292" s="44">
        <f t="shared" si="373"/>
        <v>113.3</v>
      </c>
      <c r="U292" s="41">
        <f t="shared" si="374"/>
        <v>9.74</v>
      </c>
      <c r="V292" s="44">
        <f t="shared" si="375"/>
        <v>89.5</v>
      </c>
      <c r="W292" s="44">
        <f t="shared" si="376"/>
        <v>0</v>
      </c>
      <c r="X292" s="41">
        <f t="shared" si="377"/>
        <v>472.18</v>
      </c>
      <c r="Y292" s="41">
        <f t="shared" si="378"/>
        <v>1619.3763</v>
      </c>
      <c r="Z292" s="41"/>
      <c r="AA292" s="12" t="s">
        <v>60</v>
      </c>
      <c r="AB292" s="11">
        <f t="shared" ref="AB292:AH292" si="416">K292+R292</f>
        <v>62.5185</v>
      </c>
      <c r="AC292" s="11">
        <f t="shared" si="416"/>
        <v>778.92</v>
      </c>
      <c r="AD292" s="11">
        <f t="shared" si="416"/>
        <v>566.48</v>
      </c>
      <c r="AE292" s="11">
        <f t="shared" si="416"/>
        <v>32.4578</v>
      </c>
      <c r="AF292" s="11">
        <f t="shared" si="416"/>
        <v>179</v>
      </c>
      <c r="AG292" s="11">
        <f t="shared" si="416"/>
        <v>0</v>
      </c>
      <c r="AH292" s="11">
        <f t="shared" si="416"/>
        <v>1619.3763</v>
      </c>
      <c r="AI292" s="12" t="s">
        <v>1138</v>
      </c>
    </row>
    <row r="293" s="9" customFormat="1" ht="16" customHeight="1" spans="1:35">
      <c r="A293" s="40">
        <f t="shared" si="363"/>
        <v>290</v>
      </c>
      <c r="B293" s="41" t="s">
        <v>145</v>
      </c>
      <c r="C293" s="46" t="s">
        <v>848</v>
      </c>
      <c r="D293" s="352" t="s">
        <v>849</v>
      </c>
      <c r="E293" s="82">
        <v>3473.25</v>
      </c>
      <c r="F293" s="82">
        <v>3245.5</v>
      </c>
      <c r="G293" s="68">
        <v>5664.75</v>
      </c>
      <c r="H293" s="82">
        <v>3245.4</v>
      </c>
      <c r="I293" s="68">
        <v>3180</v>
      </c>
      <c r="J293" s="68"/>
      <c r="K293" s="52">
        <f t="shared" si="364"/>
        <v>62.5185</v>
      </c>
      <c r="L293" s="53">
        <f t="shared" si="365"/>
        <v>519.28</v>
      </c>
      <c r="M293" s="44">
        <f t="shared" si="366"/>
        <v>453.18</v>
      </c>
      <c r="N293" s="41">
        <f t="shared" si="367"/>
        <v>22.7178</v>
      </c>
      <c r="O293" s="44">
        <f t="shared" si="368"/>
        <v>159</v>
      </c>
      <c r="P293" s="44">
        <f t="shared" si="369"/>
        <v>0</v>
      </c>
      <c r="Q293" s="44">
        <f t="shared" si="370"/>
        <v>1216.6963</v>
      </c>
      <c r="R293" s="41">
        <f t="shared" si="371"/>
        <v>0</v>
      </c>
      <c r="S293" s="41">
        <f t="shared" si="372"/>
        <v>259.64</v>
      </c>
      <c r="T293" s="44">
        <f t="shared" si="373"/>
        <v>113.3</v>
      </c>
      <c r="U293" s="41">
        <f t="shared" si="374"/>
        <v>9.74</v>
      </c>
      <c r="V293" s="44">
        <f t="shared" si="375"/>
        <v>159</v>
      </c>
      <c r="W293" s="44">
        <f t="shared" si="376"/>
        <v>0</v>
      </c>
      <c r="X293" s="41">
        <f t="shared" si="377"/>
        <v>541.68</v>
      </c>
      <c r="Y293" s="41">
        <f t="shared" si="378"/>
        <v>1758.3763</v>
      </c>
      <c r="Z293" s="41"/>
      <c r="AA293" s="12" t="s">
        <v>9</v>
      </c>
      <c r="AB293" s="11">
        <f t="shared" ref="AB293:AH293" si="417">K293+R293</f>
        <v>62.5185</v>
      </c>
      <c r="AC293" s="11">
        <f t="shared" si="417"/>
        <v>778.92</v>
      </c>
      <c r="AD293" s="11">
        <f t="shared" si="417"/>
        <v>566.48</v>
      </c>
      <c r="AE293" s="11">
        <f t="shared" si="417"/>
        <v>32.4578</v>
      </c>
      <c r="AF293" s="11">
        <f t="shared" si="417"/>
        <v>318</v>
      </c>
      <c r="AG293" s="11">
        <f t="shared" si="417"/>
        <v>0</v>
      </c>
      <c r="AH293" s="11">
        <f t="shared" si="417"/>
        <v>1758.3763</v>
      </c>
      <c r="AI293" s="12" t="s">
        <v>1136</v>
      </c>
    </row>
    <row r="294" s="9" customFormat="1" ht="16" customHeight="1" spans="1:35">
      <c r="A294" s="40">
        <f t="shared" si="363"/>
        <v>291</v>
      </c>
      <c r="B294" s="41" t="s">
        <v>167</v>
      </c>
      <c r="C294" s="61" t="s">
        <v>852</v>
      </c>
      <c r="D294" s="45" t="s">
        <v>853</v>
      </c>
      <c r="E294" s="82">
        <v>3473.25</v>
      </c>
      <c r="F294" s="82">
        <v>3245.5</v>
      </c>
      <c r="G294" s="68">
        <v>5664.75</v>
      </c>
      <c r="H294" s="82">
        <v>3245.4</v>
      </c>
      <c r="I294" s="44">
        <v>3180</v>
      </c>
      <c r="J294" s="68"/>
      <c r="K294" s="52">
        <f t="shared" si="364"/>
        <v>62.5185</v>
      </c>
      <c r="L294" s="53">
        <f t="shared" si="365"/>
        <v>519.28</v>
      </c>
      <c r="M294" s="44">
        <f t="shared" si="366"/>
        <v>453.18</v>
      </c>
      <c r="N294" s="41">
        <f t="shared" si="367"/>
        <v>22.7178</v>
      </c>
      <c r="O294" s="44">
        <f t="shared" si="368"/>
        <v>159</v>
      </c>
      <c r="P294" s="44">
        <f t="shared" si="369"/>
        <v>0</v>
      </c>
      <c r="Q294" s="44">
        <f t="shared" si="370"/>
        <v>1216.6963</v>
      </c>
      <c r="R294" s="41">
        <f t="shared" si="371"/>
        <v>0</v>
      </c>
      <c r="S294" s="41">
        <f t="shared" si="372"/>
        <v>259.64</v>
      </c>
      <c r="T294" s="44">
        <f t="shared" si="373"/>
        <v>113.3</v>
      </c>
      <c r="U294" s="41">
        <f t="shared" si="374"/>
        <v>9.74</v>
      </c>
      <c r="V294" s="44">
        <f t="shared" si="375"/>
        <v>159</v>
      </c>
      <c r="W294" s="44">
        <f t="shared" si="376"/>
        <v>0</v>
      </c>
      <c r="X294" s="41">
        <f t="shared" si="377"/>
        <v>541.68</v>
      </c>
      <c r="Y294" s="41">
        <f t="shared" si="378"/>
        <v>1758.3763</v>
      </c>
      <c r="Z294" s="41"/>
      <c r="AA294" s="12" t="s">
        <v>49</v>
      </c>
      <c r="AB294" s="11">
        <f t="shared" ref="AB294:AH294" si="418">K294+R294</f>
        <v>62.5185</v>
      </c>
      <c r="AC294" s="11">
        <f t="shared" si="418"/>
        <v>778.92</v>
      </c>
      <c r="AD294" s="11">
        <f t="shared" si="418"/>
        <v>566.48</v>
      </c>
      <c r="AE294" s="11">
        <f t="shared" si="418"/>
        <v>32.4578</v>
      </c>
      <c r="AF294" s="11">
        <f t="shared" si="418"/>
        <v>318</v>
      </c>
      <c r="AG294" s="11">
        <f t="shared" si="418"/>
        <v>0</v>
      </c>
      <c r="AH294" s="11">
        <f t="shared" si="418"/>
        <v>1758.3763</v>
      </c>
      <c r="AI294" s="12" t="s">
        <v>1134</v>
      </c>
    </row>
    <row r="295" s="9" customFormat="1" ht="16" customHeight="1" spans="1:35">
      <c r="A295" s="40">
        <f t="shared" si="363"/>
        <v>292</v>
      </c>
      <c r="B295" s="41" t="s">
        <v>167</v>
      </c>
      <c r="C295" s="61" t="s">
        <v>854</v>
      </c>
      <c r="D295" s="45" t="s">
        <v>855</v>
      </c>
      <c r="E295" s="82">
        <v>3473.25</v>
      </c>
      <c r="F295" s="82">
        <v>3245.5</v>
      </c>
      <c r="G295" s="68">
        <v>5664.75</v>
      </c>
      <c r="H295" s="82">
        <v>3245.4</v>
      </c>
      <c r="I295" s="44">
        <v>3180</v>
      </c>
      <c r="J295" s="68"/>
      <c r="K295" s="52">
        <f t="shared" si="364"/>
        <v>62.5185</v>
      </c>
      <c r="L295" s="53">
        <f t="shared" si="365"/>
        <v>519.28</v>
      </c>
      <c r="M295" s="44">
        <f t="shared" si="366"/>
        <v>453.18</v>
      </c>
      <c r="N295" s="41">
        <f t="shared" si="367"/>
        <v>22.7178</v>
      </c>
      <c r="O295" s="44">
        <f t="shared" si="368"/>
        <v>159</v>
      </c>
      <c r="P295" s="44">
        <f t="shared" si="369"/>
        <v>0</v>
      </c>
      <c r="Q295" s="44">
        <f t="shared" si="370"/>
        <v>1216.6963</v>
      </c>
      <c r="R295" s="41">
        <f t="shared" si="371"/>
        <v>0</v>
      </c>
      <c r="S295" s="41">
        <f t="shared" si="372"/>
        <v>259.64</v>
      </c>
      <c r="T295" s="44">
        <f t="shared" si="373"/>
        <v>113.3</v>
      </c>
      <c r="U295" s="41">
        <f t="shared" si="374"/>
        <v>9.74</v>
      </c>
      <c r="V295" s="44">
        <f t="shared" si="375"/>
        <v>159</v>
      </c>
      <c r="W295" s="44">
        <f t="shared" si="376"/>
        <v>0</v>
      </c>
      <c r="X295" s="41">
        <f t="shared" si="377"/>
        <v>541.68</v>
      </c>
      <c r="Y295" s="41">
        <f t="shared" si="378"/>
        <v>1758.3763</v>
      </c>
      <c r="Z295" s="41"/>
      <c r="AA295" s="12" t="s">
        <v>49</v>
      </c>
      <c r="AB295" s="11">
        <f t="shared" ref="AB295:AH295" si="419">K295+R295</f>
        <v>62.5185</v>
      </c>
      <c r="AC295" s="11">
        <f t="shared" si="419"/>
        <v>778.92</v>
      </c>
      <c r="AD295" s="11">
        <f t="shared" si="419"/>
        <v>566.48</v>
      </c>
      <c r="AE295" s="11">
        <f t="shared" si="419"/>
        <v>32.4578</v>
      </c>
      <c r="AF295" s="11">
        <f t="shared" si="419"/>
        <v>318</v>
      </c>
      <c r="AG295" s="11">
        <f t="shared" si="419"/>
        <v>0</v>
      </c>
      <c r="AH295" s="11">
        <f t="shared" si="419"/>
        <v>1758.3763</v>
      </c>
      <c r="AI295" s="12" t="s">
        <v>1134</v>
      </c>
    </row>
    <row r="296" s="9" customFormat="1" ht="16" customHeight="1" spans="1:35">
      <c r="A296" s="40">
        <f t="shared" si="363"/>
        <v>293</v>
      </c>
      <c r="B296" s="41" t="s">
        <v>167</v>
      </c>
      <c r="C296" s="61" t="s">
        <v>632</v>
      </c>
      <c r="D296" s="63" t="s">
        <v>633</v>
      </c>
      <c r="E296" s="68">
        <v>3473.25</v>
      </c>
      <c r="F296" s="68">
        <v>3245.5</v>
      </c>
      <c r="G296" s="68">
        <v>5664.75</v>
      </c>
      <c r="H296" s="68">
        <v>3245.4</v>
      </c>
      <c r="I296" s="44">
        <v>3180</v>
      </c>
      <c r="J296" s="68"/>
      <c r="K296" s="73">
        <f t="shared" si="364"/>
        <v>62.5185</v>
      </c>
      <c r="L296" s="74">
        <f t="shared" si="365"/>
        <v>519.28</v>
      </c>
      <c r="M296" s="44">
        <f t="shared" si="366"/>
        <v>453.18</v>
      </c>
      <c r="N296" s="44">
        <f t="shared" si="367"/>
        <v>22.7178</v>
      </c>
      <c r="O296" s="44">
        <f t="shared" si="368"/>
        <v>159</v>
      </c>
      <c r="P296" s="44">
        <f t="shared" si="369"/>
        <v>0</v>
      </c>
      <c r="Q296" s="44">
        <f t="shared" si="370"/>
        <v>1216.6963</v>
      </c>
      <c r="R296" s="41">
        <f t="shared" si="371"/>
        <v>0</v>
      </c>
      <c r="S296" s="44">
        <f t="shared" si="372"/>
        <v>259.64</v>
      </c>
      <c r="T296" s="44">
        <f t="shared" si="373"/>
        <v>113.3</v>
      </c>
      <c r="U296" s="44">
        <f t="shared" si="374"/>
        <v>9.74</v>
      </c>
      <c r="V296" s="44">
        <f t="shared" si="375"/>
        <v>159</v>
      </c>
      <c r="W296" s="44">
        <f t="shared" si="376"/>
        <v>0</v>
      </c>
      <c r="X296" s="41">
        <f t="shared" si="377"/>
        <v>541.68</v>
      </c>
      <c r="Y296" s="44">
        <f t="shared" si="378"/>
        <v>1758.3763</v>
      </c>
      <c r="Z296" s="44"/>
      <c r="AA296" s="12" t="s">
        <v>48</v>
      </c>
      <c r="AB296" s="11">
        <f t="shared" ref="AB296:AH296" si="420">K296+R296</f>
        <v>62.5185</v>
      </c>
      <c r="AC296" s="11">
        <f t="shared" si="420"/>
        <v>778.92</v>
      </c>
      <c r="AD296" s="11">
        <f t="shared" si="420"/>
        <v>566.48</v>
      </c>
      <c r="AE296" s="11">
        <f t="shared" si="420"/>
        <v>32.4578</v>
      </c>
      <c r="AF296" s="11">
        <f t="shared" si="420"/>
        <v>318</v>
      </c>
      <c r="AG296" s="11">
        <f t="shared" si="420"/>
        <v>0</v>
      </c>
      <c r="AH296" s="11">
        <f t="shared" si="420"/>
        <v>1758.3763</v>
      </c>
      <c r="AI296" s="12" t="s">
        <v>1134</v>
      </c>
    </row>
    <row r="297" s="9" customFormat="1" ht="16" customHeight="1" spans="1:35">
      <c r="A297" s="40">
        <f t="shared" si="363"/>
        <v>294</v>
      </c>
      <c r="B297" s="41" t="s">
        <v>1337</v>
      </c>
      <c r="C297" s="46" t="s">
        <v>861</v>
      </c>
      <c r="D297" s="352" t="s">
        <v>862</v>
      </c>
      <c r="E297" s="82">
        <v>3473.25</v>
      </c>
      <c r="F297" s="82">
        <v>3245.5</v>
      </c>
      <c r="G297" s="68">
        <v>5664.75</v>
      </c>
      <c r="H297" s="82">
        <v>3245.4</v>
      </c>
      <c r="I297" s="44">
        <v>1790</v>
      </c>
      <c r="J297" s="68"/>
      <c r="K297" s="52">
        <f t="shared" si="364"/>
        <v>62.5185</v>
      </c>
      <c r="L297" s="53">
        <f t="shared" si="365"/>
        <v>519.28</v>
      </c>
      <c r="M297" s="44">
        <f t="shared" si="366"/>
        <v>453.18</v>
      </c>
      <c r="N297" s="41">
        <f t="shared" si="367"/>
        <v>22.7178</v>
      </c>
      <c r="O297" s="44">
        <f t="shared" si="368"/>
        <v>89.5</v>
      </c>
      <c r="P297" s="44">
        <f t="shared" si="369"/>
        <v>0</v>
      </c>
      <c r="Q297" s="44">
        <f t="shared" si="370"/>
        <v>1147.1963</v>
      </c>
      <c r="R297" s="41">
        <f t="shared" si="371"/>
        <v>0</v>
      </c>
      <c r="S297" s="41">
        <f t="shared" si="372"/>
        <v>259.64</v>
      </c>
      <c r="T297" s="44">
        <f t="shared" si="373"/>
        <v>113.3</v>
      </c>
      <c r="U297" s="41">
        <f t="shared" si="374"/>
        <v>9.74</v>
      </c>
      <c r="V297" s="44">
        <f t="shared" si="375"/>
        <v>89.5</v>
      </c>
      <c r="W297" s="44">
        <f t="shared" si="376"/>
        <v>0</v>
      </c>
      <c r="X297" s="41">
        <f t="shared" si="377"/>
        <v>472.18</v>
      </c>
      <c r="Y297" s="41">
        <f t="shared" si="378"/>
        <v>1619.3763</v>
      </c>
      <c r="Z297" s="41"/>
      <c r="AA297" s="12" t="s">
        <v>57</v>
      </c>
      <c r="AB297" s="11">
        <f t="shared" ref="AB297:AH297" si="421">K297+R297</f>
        <v>62.5185</v>
      </c>
      <c r="AC297" s="11">
        <f t="shared" si="421"/>
        <v>778.92</v>
      </c>
      <c r="AD297" s="11">
        <f t="shared" si="421"/>
        <v>566.48</v>
      </c>
      <c r="AE297" s="11">
        <f t="shared" si="421"/>
        <v>32.4578</v>
      </c>
      <c r="AF297" s="11">
        <f t="shared" si="421"/>
        <v>179</v>
      </c>
      <c r="AG297" s="11">
        <f t="shared" si="421"/>
        <v>0</v>
      </c>
      <c r="AH297" s="11">
        <f t="shared" si="421"/>
        <v>1619.3763</v>
      </c>
      <c r="AI297" s="12" t="s">
        <v>1138</v>
      </c>
    </row>
    <row r="298" s="9" customFormat="1" ht="16" customHeight="1" spans="1:35">
      <c r="A298" s="40">
        <f t="shared" si="363"/>
        <v>295</v>
      </c>
      <c r="B298" s="41" t="s">
        <v>1335</v>
      </c>
      <c r="C298" s="46" t="s">
        <v>867</v>
      </c>
      <c r="D298" s="352" t="s">
        <v>868</v>
      </c>
      <c r="E298" s="82">
        <v>3473.25</v>
      </c>
      <c r="F298" s="82">
        <v>3245.5</v>
      </c>
      <c r="G298" s="68">
        <v>5664.75</v>
      </c>
      <c r="H298" s="82">
        <v>3245.4</v>
      </c>
      <c r="I298" s="44">
        <v>1790</v>
      </c>
      <c r="J298" s="68"/>
      <c r="K298" s="52">
        <f t="shared" si="364"/>
        <v>62.5185</v>
      </c>
      <c r="L298" s="53">
        <f t="shared" si="365"/>
        <v>519.28</v>
      </c>
      <c r="M298" s="44">
        <f t="shared" si="366"/>
        <v>453.18</v>
      </c>
      <c r="N298" s="41">
        <f t="shared" si="367"/>
        <v>22.7178</v>
      </c>
      <c r="O298" s="44">
        <f t="shared" si="368"/>
        <v>89.5</v>
      </c>
      <c r="P298" s="44">
        <f t="shared" si="369"/>
        <v>0</v>
      </c>
      <c r="Q298" s="44">
        <f t="shared" si="370"/>
        <v>1147.1963</v>
      </c>
      <c r="R298" s="41">
        <f t="shared" si="371"/>
        <v>0</v>
      </c>
      <c r="S298" s="41">
        <f t="shared" si="372"/>
        <v>259.64</v>
      </c>
      <c r="T298" s="44">
        <f t="shared" si="373"/>
        <v>113.3</v>
      </c>
      <c r="U298" s="41">
        <f t="shared" si="374"/>
        <v>9.74</v>
      </c>
      <c r="V298" s="44">
        <f t="shared" si="375"/>
        <v>89.5</v>
      </c>
      <c r="W298" s="44">
        <f t="shared" si="376"/>
        <v>0</v>
      </c>
      <c r="X298" s="41">
        <f t="shared" si="377"/>
        <v>472.18</v>
      </c>
      <c r="Y298" s="41">
        <f t="shared" si="378"/>
        <v>1619.3763</v>
      </c>
      <c r="Z298" s="41"/>
      <c r="AA298" s="12" t="s">
        <v>50</v>
      </c>
      <c r="AB298" s="11">
        <f t="shared" ref="AB298:AH298" si="422">K298+R298</f>
        <v>62.5185</v>
      </c>
      <c r="AC298" s="11">
        <f t="shared" si="422"/>
        <v>778.92</v>
      </c>
      <c r="AD298" s="11">
        <f t="shared" si="422"/>
        <v>566.48</v>
      </c>
      <c r="AE298" s="11">
        <f t="shared" si="422"/>
        <v>32.4578</v>
      </c>
      <c r="AF298" s="11">
        <f t="shared" si="422"/>
        <v>179</v>
      </c>
      <c r="AG298" s="11">
        <f t="shared" si="422"/>
        <v>0</v>
      </c>
      <c r="AH298" s="11">
        <f t="shared" si="422"/>
        <v>1619.3763</v>
      </c>
      <c r="AI298" s="12" t="s">
        <v>1138</v>
      </c>
    </row>
    <row r="299" s="9" customFormat="1" ht="16" customHeight="1" spans="1:35">
      <c r="A299" s="40">
        <f t="shared" ref="A299:A316" si="423">ROW()-3</f>
        <v>296</v>
      </c>
      <c r="B299" s="41" t="s">
        <v>470</v>
      </c>
      <c r="C299" s="46" t="s">
        <v>871</v>
      </c>
      <c r="D299" s="352" t="s">
        <v>872</v>
      </c>
      <c r="E299" s="82">
        <v>3473.25</v>
      </c>
      <c r="F299" s="82">
        <v>3245.5</v>
      </c>
      <c r="G299" s="68">
        <v>5664.75</v>
      </c>
      <c r="H299" s="82">
        <v>3245.4</v>
      </c>
      <c r="I299" s="44">
        <v>1790</v>
      </c>
      <c r="J299" s="68"/>
      <c r="K299" s="52">
        <f t="shared" ref="K299:K316" si="424">E299*0.018</f>
        <v>62.5185</v>
      </c>
      <c r="L299" s="53">
        <f t="shared" ref="L299:L316" si="425">F299*0.16</f>
        <v>519.28</v>
      </c>
      <c r="M299" s="44">
        <f t="shared" ref="M299:M316" si="426">ROUND(G299*0.08,2)</f>
        <v>453.18</v>
      </c>
      <c r="N299" s="41">
        <f t="shared" ref="N299:N316" si="427">H299*0.007</f>
        <v>22.7178</v>
      </c>
      <c r="O299" s="44">
        <f t="shared" ref="O299:O316" si="428">I299*5%</f>
        <v>89.5</v>
      </c>
      <c r="P299" s="44">
        <f t="shared" ref="P299:P316" si="429">J299*50%</f>
        <v>0</v>
      </c>
      <c r="Q299" s="44">
        <f t="shared" ref="Q299:Q316" si="430">SUM(K299:P299)</f>
        <v>1147.1963</v>
      </c>
      <c r="R299" s="41">
        <f t="shared" ref="R299:R316" si="431">E299*0</f>
        <v>0</v>
      </c>
      <c r="S299" s="41">
        <f t="shared" ref="S299:S316" si="432">ROUND(F299*0.08,2)</f>
        <v>259.64</v>
      </c>
      <c r="T299" s="44">
        <f t="shared" ref="T299:T316" si="433">ROUND(G299*0.02,2)</f>
        <v>113.3</v>
      </c>
      <c r="U299" s="41">
        <f t="shared" ref="U299:U316" si="434">ROUND(H299*0.003,2)</f>
        <v>9.74</v>
      </c>
      <c r="V299" s="44">
        <f t="shared" ref="V299:V316" si="435">I299*5%</f>
        <v>89.5</v>
      </c>
      <c r="W299" s="44">
        <f t="shared" ref="W299:W316" si="436">J299*50%</f>
        <v>0</v>
      </c>
      <c r="X299" s="41">
        <f t="shared" ref="X299:X316" si="437">SUM(R299:W299)</f>
        <v>472.18</v>
      </c>
      <c r="Y299" s="41">
        <f t="shared" ref="Y299:Y316" si="438">Q299+X299</f>
        <v>1619.3763</v>
      </c>
      <c r="Z299" s="41"/>
      <c r="AA299" s="12" t="s">
        <v>54</v>
      </c>
      <c r="AB299" s="11">
        <f t="shared" ref="AB299:AH299" si="439">K299+R299</f>
        <v>62.5185</v>
      </c>
      <c r="AC299" s="11">
        <f t="shared" si="439"/>
        <v>778.92</v>
      </c>
      <c r="AD299" s="11">
        <f t="shared" si="439"/>
        <v>566.48</v>
      </c>
      <c r="AE299" s="11">
        <f t="shared" si="439"/>
        <v>32.4578</v>
      </c>
      <c r="AF299" s="11">
        <f t="shared" si="439"/>
        <v>179</v>
      </c>
      <c r="AG299" s="11">
        <f t="shared" si="439"/>
        <v>0</v>
      </c>
      <c r="AH299" s="11">
        <f t="shared" si="439"/>
        <v>1619.3763</v>
      </c>
      <c r="AI299" s="12" t="s">
        <v>1138</v>
      </c>
    </row>
    <row r="300" s="9" customFormat="1" ht="16" customHeight="1" spans="1:35">
      <c r="A300" s="40">
        <f t="shared" si="423"/>
        <v>297</v>
      </c>
      <c r="B300" s="41" t="s">
        <v>1336</v>
      </c>
      <c r="C300" s="83" t="s">
        <v>873</v>
      </c>
      <c r="D300" s="357" t="s">
        <v>874</v>
      </c>
      <c r="E300" s="82">
        <v>3473.25</v>
      </c>
      <c r="F300" s="82">
        <v>3245.5</v>
      </c>
      <c r="G300" s="68">
        <v>5664.75</v>
      </c>
      <c r="H300" s="82">
        <v>3245.4</v>
      </c>
      <c r="I300" s="44">
        <v>1790</v>
      </c>
      <c r="J300" s="68"/>
      <c r="K300" s="52">
        <f t="shared" si="424"/>
        <v>62.5185</v>
      </c>
      <c r="L300" s="53">
        <f t="shared" si="425"/>
        <v>519.28</v>
      </c>
      <c r="M300" s="44">
        <f t="shared" si="426"/>
        <v>453.18</v>
      </c>
      <c r="N300" s="41">
        <f t="shared" si="427"/>
        <v>22.7178</v>
      </c>
      <c r="O300" s="44">
        <f t="shared" si="428"/>
        <v>89.5</v>
      </c>
      <c r="P300" s="44">
        <f t="shared" si="429"/>
        <v>0</v>
      </c>
      <c r="Q300" s="44">
        <f t="shared" si="430"/>
        <v>1147.1963</v>
      </c>
      <c r="R300" s="41">
        <f t="shared" si="431"/>
        <v>0</v>
      </c>
      <c r="S300" s="41">
        <f t="shared" si="432"/>
        <v>259.64</v>
      </c>
      <c r="T300" s="44">
        <f t="shared" si="433"/>
        <v>113.3</v>
      </c>
      <c r="U300" s="41">
        <f t="shared" si="434"/>
        <v>9.74</v>
      </c>
      <c r="V300" s="44">
        <f t="shared" si="435"/>
        <v>89.5</v>
      </c>
      <c r="W300" s="44">
        <f t="shared" si="436"/>
        <v>0</v>
      </c>
      <c r="X300" s="41">
        <f t="shared" si="437"/>
        <v>472.18</v>
      </c>
      <c r="Y300" s="41">
        <f t="shared" si="438"/>
        <v>1619.3763</v>
      </c>
      <c r="Z300" s="41"/>
      <c r="AA300" s="12" t="s">
        <v>53</v>
      </c>
      <c r="AB300" s="11">
        <f t="shared" ref="AB300:AH300" si="440">K300+R300</f>
        <v>62.5185</v>
      </c>
      <c r="AC300" s="11">
        <f t="shared" si="440"/>
        <v>778.92</v>
      </c>
      <c r="AD300" s="11">
        <f t="shared" si="440"/>
        <v>566.48</v>
      </c>
      <c r="AE300" s="11">
        <f t="shared" si="440"/>
        <v>32.4578</v>
      </c>
      <c r="AF300" s="11">
        <f t="shared" si="440"/>
        <v>179</v>
      </c>
      <c r="AG300" s="11">
        <f t="shared" si="440"/>
        <v>0</v>
      </c>
      <c r="AH300" s="11">
        <f t="shared" si="440"/>
        <v>1619.3763</v>
      </c>
      <c r="AI300" s="12" t="s">
        <v>1138</v>
      </c>
    </row>
    <row r="301" s="30" customFormat="1" ht="16" customHeight="1" spans="1:35">
      <c r="A301" s="40">
        <f t="shared" si="423"/>
        <v>298</v>
      </c>
      <c r="B301" s="41" t="s">
        <v>1335</v>
      </c>
      <c r="C301" s="46" t="s">
        <v>875</v>
      </c>
      <c r="D301" s="358" t="s">
        <v>876</v>
      </c>
      <c r="E301" s="41">
        <v>3473.25</v>
      </c>
      <c r="F301" s="41">
        <v>3245.5</v>
      </c>
      <c r="G301" s="44">
        <v>5664.75</v>
      </c>
      <c r="H301" s="41">
        <v>3245.4</v>
      </c>
      <c r="I301" s="44">
        <v>1790</v>
      </c>
      <c r="J301" s="44"/>
      <c r="K301" s="52">
        <f t="shared" si="424"/>
        <v>62.5185</v>
      </c>
      <c r="L301" s="53">
        <f t="shared" si="425"/>
        <v>519.28</v>
      </c>
      <c r="M301" s="44">
        <f t="shared" si="426"/>
        <v>453.18</v>
      </c>
      <c r="N301" s="41">
        <f t="shared" si="427"/>
        <v>22.7178</v>
      </c>
      <c r="O301" s="44">
        <f t="shared" si="428"/>
        <v>89.5</v>
      </c>
      <c r="P301" s="44">
        <f t="shared" si="429"/>
        <v>0</v>
      </c>
      <c r="Q301" s="44">
        <f t="shared" si="430"/>
        <v>1147.1963</v>
      </c>
      <c r="R301" s="41">
        <f t="shared" si="431"/>
        <v>0</v>
      </c>
      <c r="S301" s="41">
        <f t="shared" si="432"/>
        <v>259.64</v>
      </c>
      <c r="T301" s="44">
        <f t="shared" si="433"/>
        <v>113.3</v>
      </c>
      <c r="U301" s="41">
        <f t="shared" si="434"/>
        <v>9.74</v>
      </c>
      <c r="V301" s="44">
        <f t="shared" si="435"/>
        <v>89.5</v>
      </c>
      <c r="W301" s="44">
        <f t="shared" si="436"/>
        <v>0</v>
      </c>
      <c r="X301" s="41">
        <f t="shared" si="437"/>
        <v>472.18</v>
      </c>
      <c r="Y301" s="41">
        <f t="shared" si="438"/>
        <v>1619.3763</v>
      </c>
      <c r="Z301" s="41"/>
      <c r="AA301" s="12" t="s">
        <v>50</v>
      </c>
      <c r="AB301" s="11">
        <f t="shared" ref="AB301:AH301" si="441">K301+R301</f>
        <v>62.5185</v>
      </c>
      <c r="AC301" s="11">
        <f t="shared" si="441"/>
        <v>778.92</v>
      </c>
      <c r="AD301" s="11">
        <f t="shared" si="441"/>
        <v>566.48</v>
      </c>
      <c r="AE301" s="11">
        <f t="shared" si="441"/>
        <v>32.4578</v>
      </c>
      <c r="AF301" s="11">
        <f t="shared" si="441"/>
        <v>179</v>
      </c>
      <c r="AG301" s="11">
        <f t="shared" si="441"/>
        <v>0</v>
      </c>
      <c r="AH301" s="11">
        <f t="shared" si="441"/>
        <v>1619.3763</v>
      </c>
      <c r="AI301" s="12" t="s">
        <v>1138</v>
      </c>
    </row>
    <row r="302" s="9" customFormat="1" ht="16" customHeight="1" spans="1:35">
      <c r="A302" s="40">
        <f t="shared" si="423"/>
        <v>299</v>
      </c>
      <c r="B302" s="41" t="s">
        <v>1306</v>
      </c>
      <c r="C302" s="64" t="s">
        <v>916</v>
      </c>
      <c r="D302" s="343" t="s">
        <v>917</v>
      </c>
      <c r="E302" s="82">
        <v>3473.25</v>
      </c>
      <c r="F302" s="82">
        <v>3245.5</v>
      </c>
      <c r="G302" s="68">
        <v>5664.75</v>
      </c>
      <c r="H302" s="82">
        <v>3245.4</v>
      </c>
      <c r="I302" s="44">
        <v>1790</v>
      </c>
      <c r="J302" s="68"/>
      <c r="K302" s="52">
        <f t="shared" si="424"/>
        <v>62.5185</v>
      </c>
      <c r="L302" s="53">
        <f t="shared" si="425"/>
        <v>519.28</v>
      </c>
      <c r="M302" s="44">
        <f t="shared" si="426"/>
        <v>453.18</v>
      </c>
      <c r="N302" s="41">
        <f t="shared" si="427"/>
        <v>22.7178</v>
      </c>
      <c r="O302" s="44">
        <f t="shared" si="428"/>
        <v>89.5</v>
      </c>
      <c r="P302" s="44">
        <f t="shared" si="429"/>
        <v>0</v>
      </c>
      <c r="Q302" s="44">
        <f t="shared" si="430"/>
        <v>1147.1963</v>
      </c>
      <c r="R302" s="41">
        <f t="shared" si="431"/>
        <v>0</v>
      </c>
      <c r="S302" s="41">
        <f t="shared" si="432"/>
        <v>259.64</v>
      </c>
      <c r="T302" s="44">
        <f t="shared" si="433"/>
        <v>113.3</v>
      </c>
      <c r="U302" s="41">
        <f t="shared" si="434"/>
        <v>9.74</v>
      </c>
      <c r="V302" s="44">
        <f t="shared" si="435"/>
        <v>89.5</v>
      </c>
      <c r="W302" s="44">
        <f t="shared" si="436"/>
        <v>0</v>
      </c>
      <c r="X302" s="41">
        <f t="shared" si="437"/>
        <v>472.18</v>
      </c>
      <c r="Y302" s="41">
        <f t="shared" si="438"/>
        <v>1619.3763</v>
      </c>
      <c r="Z302" s="41"/>
      <c r="AA302" s="12" t="s">
        <v>60</v>
      </c>
      <c r="AB302" s="11">
        <f t="shared" ref="AB302:AH302" si="442">K302+R302</f>
        <v>62.5185</v>
      </c>
      <c r="AC302" s="11">
        <f t="shared" si="442"/>
        <v>778.92</v>
      </c>
      <c r="AD302" s="11">
        <f t="shared" si="442"/>
        <v>566.48</v>
      </c>
      <c r="AE302" s="11">
        <f t="shared" si="442"/>
        <v>32.4578</v>
      </c>
      <c r="AF302" s="11">
        <f t="shared" si="442"/>
        <v>179</v>
      </c>
      <c r="AG302" s="11">
        <f t="shared" si="442"/>
        <v>0</v>
      </c>
      <c r="AH302" s="11">
        <f t="shared" si="442"/>
        <v>1619.3763</v>
      </c>
      <c r="AI302" s="12" t="s">
        <v>1138</v>
      </c>
    </row>
    <row r="303" s="9" customFormat="1" ht="16" customHeight="1" spans="1:35">
      <c r="A303" s="40">
        <f t="shared" si="423"/>
        <v>300</v>
      </c>
      <c r="B303" s="41" t="s">
        <v>1333</v>
      </c>
      <c r="C303" s="64" t="s">
        <v>918</v>
      </c>
      <c r="D303" s="45" t="s">
        <v>919</v>
      </c>
      <c r="E303" s="82">
        <v>3473.25</v>
      </c>
      <c r="F303" s="82">
        <v>3245.5</v>
      </c>
      <c r="G303" s="68">
        <v>5664.75</v>
      </c>
      <c r="H303" s="82">
        <v>3245.4</v>
      </c>
      <c r="I303" s="44">
        <v>3180</v>
      </c>
      <c r="J303" s="68"/>
      <c r="K303" s="52">
        <f t="shared" si="424"/>
        <v>62.5185</v>
      </c>
      <c r="L303" s="53">
        <f t="shared" si="425"/>
        <v>519.28</v>
      </c>
      <c r="M303" s="44">
        <f t="shared" si="426"/>
        <v>453.18</v>
      </c>
      <c r="N303" s="41">
        <f t="shared" si="427"/>
        <v>22.7178</v>
      </c>
      <c r="O303" s="44">
        <f t="shared" si="428"/>
        <v>159</v>
      </c>
      <c r="P303" s="44">
        <f t="shared" si="429"/>
        <v>0</v>
      </c>
      <c r="Q303" s="44">
        <f t="shared" si="430"/>
        <v>1216.6963</v>
      </c>
      <c r="R303" s="41">
        <f t="shared" si="431"/>
        <v>0</v>
      </c>
      <c r="S303" s="41">
        <f t="shared" si="432"/>
        <v>259.64</v>
      </c>
      <c r="T303" s="44">
        <f t="shared" si="433"/>
        <v>113.3</v>
      </c>
      <c r="U303" s="41">
        <f t="shared" si="434"/>
        <v>9.74</v>
      </c>
      <c r="V303" s="44">
        <f t="shared" si="435"/>
        <v>159</v>
      </c>
      <c r="W303" s="44">
        <f t="shared" si="436"/>
        <v>0</v>
      </c>
      <c r="X303" s="41">
        <f t="shared" si="437"/>
        <v>541.68</v>
      </c>
      <c r="Y303" s="41">
        <f t="shared" si="438"/>
        <v>1758.3763</v>
      </c>
      <c r="Z303" s="41"/>
      <c r="AA303" s="12" t="s">
        <v>26</v>
      </c>
      <c r="AB303" s="11">
        <f t="shared" ref="AB303:AH303" si="443">K303+R303</f>
        <v>62.5185</v>
      </c>
      <c r="AC303" s="11">
        <f t="shared" si="443"/>
        <v>778.92</v>
      </c>
      <c r="AD303" s="11">
        <f t="shared" si="443"/>
        <v>566.48</v>
      </c>
      <c r="AE303" s="11">
        <f t="shared" si="443"/>
        <v>32.4578</v>
      </c>
      <c r="AF303" s="11">
        <f t="shared" si="443"/>
        <v>318</v>
      </c>
      <c r="AG303" s="11">
        <f t="shared" si="443"/>
        <v>0</v>
      </c>
      <c r="AH303" s="11">
        <f t="shared" si="443"/>
        <v>1758.3763</v>
      </c>
      <c r="AI303" s="12" t="s">
        <v>1135</v>
      </c>
    </row>
    <row r="304" s="9" customFormat="1" ht="16" customHeight="1" spans="1:35">
      <c r="A304" s="40">
        <f t="shared" si="423"/>
        <v>301</v>
      </c>
      <c r="B304" s="41" t="s">
        <v>164</v>
      </c>
      <c r="C304" s="64" t="s">
        <v>920</v>
      </c>
      <c r="D304" s="45" t="s">
        <v>921</v>
      </c>
      <c r="E304" s="82">
        <v>3473.25</v>
      </c>
      <c r="F304" s="82">
        <v>3245.5</v>
      </c>
      <c r="G304" s="68">
        <v>5664.75</v>
      </c>
      <c r="H304" s="82">
        <v>3245.4</v>
      </c>
      <c r="I304" s="44">
        <v>3180</v>
      </c>
      <c r="J304" s="68"/>
      <c r="K304" s="52">
        <f t="shared" si="424"/>
        <v>62.5185</v>
      </c>
      <c r="L304" s="53">
        <f t="shared" si="425"/>
        <v>519.28</v>
      </c>
      <c r="M304" s="44">
        <f t="shared" si="426"/>
        <v>453.18</v>
      </c>
      <c r="N304" s="41">
        <f t="shared" si="427"/>
        <v>22.7178</v>
      </c>
      <c r="O304" s="44">
        <f t="shared" si="428"/>
        <v>159</v>
      </c>
      <c r="P304" s="44">
        <f t="shared" si="429"/>
        <v>0</v>
      </c>
      <c r="Q304" s="44">
        <f t="shared" si="430"/>
        <v>1216.6963</v>
      </c>
      <c r="R304" s="41">
        <f t="shared" si="431"/>
        <v>0</v>
      </c>
      <c r="S304" s="41">
        <f t="shared" si="432"/>
        <v>259.64</v>
      </c>
      <c r="T304" s="44">
        <f t="shared" si="433"/>
        <v>113.3</v>
      </c>
      <c r="U304" s="41">
        <f t="shared" si="434"/>
        <v>9.74</v>
      </c>
      <c r="V304" s="44">
        <f t="shared" si="435"/>
        <v>159</v>
      </c>
      <c r="W304" s="44">
        <f t="shared" si="436"/>
        <v>0</v>
      </c>
      <c r="X304" s="41">
        <f t="shared" si="437"/>
        <v>541.68</v>
      </c>
      <c r="Y304" s="41">
        <f t="shared" si="438"/>
        <v>1758.3763</v>
      </c>
      <c r="Z304" s="41"/>
      <c r="AA304" s="12" t="s">
        <v>25</v>
      </c>
      <c r="AB304" s="11">
        <f t="shared" ref="AB304:AH304" si="444">K304+R304</f>
        <v>62.5185</v>
      </c>
      <c r="AC304" s="11">
        <f t="shared" si="444"/>
        <v>778.92</v>
      </c>
      <c r="AD304" s="11">
        <f t="shared" si="444"/>
        <v>566.48</v>
      </c>
      <c r="AE304" s="11">
        <f t="shared" si="444"/>
        <v>32.4578</v>
      </c>
      <c r="AF304" s="11">
        <f t="shared" si="444"/>
        <v>318</v>
      </c>
      <c r="AG304" s="11">
        <f t="shared" si="444"/>
        <v>0</v>
      </c>
      <c r="AH304" s="11">
        <f t="shared" si="444"/>
        <v>1758.3763</v>
      </c>
      <c r="AI304" s="12" t="s">
        <v>1137</v>
      </c>
    </row>
    <row r="305" s="9" customFormat="1" ht="16" customHeight="1" spans="1:35">
      <c r="A305" s="40">
        <f t="shared" si="423"/>
        <v>302</v>
      </c>
      <c r="B305" s="41" t="s">
        <v>167</v>
      </c>
      <c r="C305" s="64" t="s">
        <v>924</v>
      </c>
      <c r="D305" s="45" t="s">
        <v>925</v>
      </c>
      <c r="E305" s="82">
        <v>3473.25</v>
      </c>
      <c r="F305" s="82">
        <v>3245.5</v>
      </c>
      <c r="G305" s="68">
        <v>5664.75</v>
      </c>
      <c r="H305" s="82">
        <v>3245.4</v>
      </c>
      <c r="I305" s="44">
        <v>3180</v>
      </c>
      <c r="J305" s="68"/>
      <c r="K305" s="52">
        <f t="shared" si="424"/>
        <v>62.5185</v>
      </c>
      <c r="L305" s="53">
        <f t="shared" si="425"/>
        <v>519.28</v>
      </c>
      <c r="M305" s="44">
        <f t="shared" si="426"/>
        <v>453.18</v>
      </c>
      <c r="N305" s="41">
        <f t="shared" si="427"/>
        <v>22.7178</v>
      </c>
      <c r="O305" s="44">
        <f t="shared" si="428"/>
        <v>159</v>
      </c>
      <c r="P305" s="44">
        <f t="shared" si="429"/>
        <v>0</v>
      </c>
      <c r="Q305" s="44">
        <f t="shared" si="430"/>
        <v>1216.6963</v>
      </c>
      <c r="R305" s="41">
        <f t="shared" si="431"/>
        <v>0</v>
      </c>
      <c r="S305" s="41">
        <f t="shared" si="432"/>
        <v>259.64</v>
      </c>
      <c r="T305" s="44">
        <f t="shared" si="433"/>
        <v>113.3</v>
      </c>
      <c r="U305" s="41">
        <f t="shared" si="434"/>
        <v>9.74</v>
      </c>
      <c r="V305" s="44">
        <f t="shared" si="435"/>
        <v>159</v>
      </c>
      <c r="W305" s="44">
        <f t="shared" si="436"/>
        <v>0</v>
      </c>
      <c r="X305" s="41">
        <f t="shared" si="437"/>
        <v>541.68</v>
      </c>
      <c r="Y305" s="41">
        <f t="shared" si="438"/>
        <v>1758.3763</v>
      </c>
      <c r="Z305" s="41"/>
      <c r="AA305" s="12" t="s">
        <v>49</v>
      </c>
      <c r="AB305" s="11">
        <f t="shared" ref="AB305:AH305" si="445">K305+R305</f>
        <v>62.5185</v>
      </c>
      <c r="AC305" s="11">
        <f t="shared" si="445"/>
        <v>778.92</v>
      </c>
      <c r="AD305" s="11">
        <f t="shared" si="445"/>
        <v>566.48</v>
      </c>
      <c r="AE305" s="11">
        <f t="shared" si="445"/>
        <v>32.4578</v>
      </c>
      <c r="AF305" s="11">
        <f t="shared" si="445"/>
        <v>318</v>
      </c>
      <c r="AG305" s="11">
        <f t="shared" si="445"/>
        <v>0</v>
      </c>
      <c r="AH305" s="11">
        <f t="shared" si="445"/>
        <v>1758.3763</v>
      </c>
      <c r="AI305" s="12" t="s">
        <v>1134</v>
      </c>
    </row>
    <row r="306" s="31" customFormat="1" ht="16" customHeight="1" spans="1:35">
      <c r="A306" s="94">
        <f t="shared" si="423"/>
        <v>303</v>
      </c>
      <c r="B306" s="95" t="s">
        <v>167</v>
      </c>
      <c r="C306" s="152" t="s">
        <v>926</v>
      </c>
      <c r="D306" s="152" t="s">
        <v>927</v>
      </c>
      <c r="E306" s="98">
        <v>3473.25</v>
      </c>
      <c r="F306" s="98">
        <v>0</v>
      </c>
      <c r="G306" s="150">
        <v>0</v>
      </c>
      <c r="H306" s="98">
        <v>0</v>
      </c>
      <c r="I306" s="107">
        <v>0</v>
      </c>
      <c r="J306" s="150"/>
      <c r="K306" s="105">
        <f t="shared" si="424"/>
        <v>62.5185</v>
      </c>
      <c r="L306" s="106">
        <f t="shared" si="425"/>
        <v>0</v>
      </c>
      <c r="M306" s="107">
        <f t="shared" si="426"/>
        <v>0</v>
      </c>
      <c r="N306" s="95">
        <f t="shared" si="427"/>
        <v>0</v>
      </c>
      <c r="O306" s="107">
        <f t="shared" si="428"/>
        <v>0</v>
      </c>
      <c r="P306" s="107">
        <f t="shared" si="429"/>
        <v>0</v>
      </c>
      <c r="Q306" s="107">
        <f t="shared" si="430"/>
        <v>62.5185</v>
      </c>
      <c r="R306" s="95">
        <f t="shared" si="431"/>
        <v>0</v>
      </c>
      <c r="S306" s="95">
        <f t="shared" si="432"/>
        <v>0</v>
      </c>
      <c r="T306" s="107">
        <f t="shared" si="433"/>
        <v>0</v>
      </c>
      <c r="U306" s="95">
        <f t="shared" si="434"/>
        <v>0</v>
      </c>
      <c r="V306" s="107">
        <f t="shared" si="435"/>
        <v>0</v>
      </c>
      <c r="W306" s="107">
        <f t="shared" si="436"/>
        <v>0</v>
      </c>
      <c r="X306" s="95">
        <f t="shared" si="437"/>
        <v>0</v>
      </c>
      <c r="Y306" s="95">
        <f t="shared" si="438"/>
        <v>62.5185</v>
      </c>
      <c r="Z306" s="95"/>
      <c r="AA306" s="16" t="s">
        <v>48</v>
      </c>
      <c r="AB306" s="15">
        <f t="shared" ref="AB306:AH306" si="446">K306+R306</f>
        <v>62.5185</v>
      </c>
      <c r="AC306" s="15">
        <f t="shared" si="446"/>
        <v>0</v>
      </c>
      <c r="AD306" s="15">
        <f t="shared" si="446"/>
        <v>0</v>
      </c>
      <c r="AE306" s="15">
        <f t="shared" si="446"/>
        <v>0</v>
      </c>
      <c r="AF306" s="15">
        <f t="shared" si="446"/>
        <v>0</v>
      </c>
      <c r="AG306" s="15">
        <f t="shared" si="446"/>
        <v>0</v>
      </c>
      <c r="AH306" s="15">
        <f t="shared" si="446"/>
        <v>62.5185</v>
      </c>
      <c r="AI306" s="16" t="s">
        <v>1134</v>
      </c>
    </row>
    <row r="307" s="9" customFormat="1" ht="16" customHeight="1" spans="1:35">
      <c r="A307" s="40">
        <f t="shared" si="423"/>
        <v>304</v>
      </c>
      <c r="B307" s="41" t="s">
        <v>1332</v>
      </c>
      <c r="C307" s="86" t="s">
        <v>928</v>
      </c>
      <c r="D307" s="351" t="s">
        <v>929</v>
      </c>
      <c r="E307" s="82">
        <v>3473.25</v>
      </c>
      <c r="F307" s="82">
        <v>3245.5</v>
      </c>
      <c r="G307" s="68">
        <v>5664.75</v>
      </c>
      <c r="H307" s="82">
        <v>3245.4</v>
      </c>
      <c r="I307" s="44">
        <v>3180</v>
      </c>
      <c r="J307" s="68"/>
      <c r="K307" s="52">
        <f t="shared" si="424"/>
        <v>62.5185</v>
      </c>
      <c r="L307" s="53">
        <f t="shared" si="425"/>
        <v>519.28</v>
      </c>
      <c r="M307" s="44">
        <f t="shared" si="426"/>
        <v>453.18</v>
      </c>
      <c r="N307" s="41">
        <f t="shared" si="427"/>
        <v>22.7178</v>
      </c>
      <c r="O307" s="44">
        <f t="shared" si="428"/>
        <v>159</v>
      </c>
      <c r="P307" s="44">
        <f t="shared" si="429"/>
        <v>0</v>
      </c>
      <c r="Q307" s="44">
        <f t="shared" si="430"/>
        <v>1216.6963</v>
      </c>
      <c r="R307" s="41">
        <f t="shared" si="431"/>
        <v>0</v>
      </c>
      <c r="S307" s="41">
        <f t="shared" si="432"/>
        <v>259.64</v>
      </c>
      <c r="T307" s="44">
        <f t="shared" si="433"/>
        <v>113.3</v>
      </c>
      <c r="U307" s="41">
        <f t="shared" si="434"/>
        <v>9.74</v>
      </c>
      <c r="V307" s="44">
        <f t="shared" si="435"/>
        <v>159</v>
      </c>
      <c r="W307" s="44">
        <f t="shared" si="436"/>
        <v>0</v>
      </c>
      <c r="X307" s="41">
        <f t="shared" si="437"/>
        <v>541.68</v>
      </c>
      <c r="Y307" s="41">
        <f t="shared" si="438"/>
        <v>1758.3763</v>
      </c>
      <c r="Z307" s="41"/>
      <c r="AA307" s="12" t="s">
        <v>26</v>
      </c>
      <c r="AB307" s="11">
        <f t="shared" ref="AB307:AH307" si="447">K307+R307</f>
        <v>62.5185</v>
      </c>
      <c r="AC307" s="11">
        <f t="shared" si="447"/>
        <v>778.92</v>
      </c>
      <c r="AD307" s="11">
        <f t="shared" si="447"/>
        <v>566.48</v>
      </c>
      <c r="AE307" s="11">
        <f t="shared" si="447"/>
        <v>32.4578</v>
      </c>
      <c r="AF307" s="11">
        <f t="shared" si="447"/>
        <v>318</v>
      </c>
      <c r="AG307" s="11">
        <f t="shared" si="447"/>
        <v>0</v>
      </c>
      <c r="AH307" s="11">
        <f t="shared" si="447"/>
        <v>1758.3763</v>
      </c>
      <c r="AI307" s="12" t="s">
        <v>1135</v>
      </c>
    </row>
    <row r="308" s="9" customFormat="1" ht="16" customHeight="1" spans="1:35">
      <c r="A308" s="40">
        <f t="shared" si="423"/>
        <v>305</v>
      </c>
      <c r="B308" s="41" t="s">
        <v>1337</v>
      </c>
      <c r="C308" s="64" t="s">
        <v>932</v>
      </c>
      <c r="D308" s="343" t="s">
        <v>933</v>
      </c>
      <c r="E308" s="82">
        <v>3473.25</v>
      </c>
      <c r="F308" s="82">
        <v>3245.5</v>
      </c>
      <c r="G308" s="68">
        <v>5664.75</v>
      </c>
      <c r="H308" s="82">
        <v>3245.4</v>
      </c>
      <c r="I308" s="44">
        <v>1790</v>
      </c>
      <c r="J308" s="68"/>
      <c r="K308" s="52">
        <f t="shared" si="424"/>
        <v>62.5185</v>
      </c>
      <c r="L308" s="53">
        <f t="shared" si="425"/>
        <v>519.28</v>
      </c>
      <c r="M308" s="44">
        <f t="shared" si="426"/>
        <v>453.18</v>
      </c>
      <c r="N308" s="41">
        <f t="shared" si="427"/>
        <v>22.7178</v>
      </c>
      <c r="O308" s="44">
        <f t="shared" si="428"/>
        <v>89.5</v>
      </c>
      <c r="P308" s="44">
        <f t="shared" si="429"/>
        <v>0</v>
      </c>
      <c r="Q308" s="44">
        <f t="shared" si="430"/>
        <v>1147.1963</v>
      </c>
      <c r="R308" s="41">
        <f t="shared" si="431"/>
        <v>0</v>
      </c>
      <c r="S308" s="41">
        <f t="shared" si="432"/>
        <v>259.64</v>
      </c>
      <c r="T308" s="44">
        <f t="shared" si="433"/>
        <v>113.3</v>
      </c>
      <c r="U308" s="41">
        <f t="shared" si="434"/>
        <v>9.74</v>
      </c>
      <c r="V308" s="44">
        <f t="shared" si="435"/>
        <v>89.5</v>
      </c>
      <c r="W308" s="44">
        <f t="shared" si="436"/>
        <v>0</v>
      </c>
      <c r="X308" s="41">
        <f t="shared" si="437"/>
        <v>472.18</v>
      </c>
      <c r="Y308" s="41">
        <f t="shared" si="438"/>
        <v>1619.3763</v>
      </c>
      <c r="Z308" s="41"/>
      <c r="AA308" s="12" t="s">
        <v>57</v>
      </c>
      <c r="AB308" s="11">
        <f t="shared" ref="AB308:AH308" si="448">K308+R308</f>
        <v>62.5185</v>
      </c>
      <c r="AC308" s="11">
        <f t="shared" si="448"/>
        <v>778.92</v>
      </c>
      <c r="AD308" s="11">
        <f t="shared" si="448"/>
        <v>566.48</v>
      </c>
      <c r="AE308" s="11">
        <f t="shared" si="448"/>
        <v>32.4578</v>
      </c>
      <c r="AF308" s="11">
        <f t="shared" si="448"/>
        <v>179</v>
      </c>
      <c r="AG308" s="11">
        <f t="shared" si="448"/>
        <v>0</v>
      </c>
      <c r="AH308" s="11">
        <f t="shared" si="448"/>
        <v>1619.3763</v>
      </c>
      <c r="AI308" s="12" t="s">
        <v>1138</v>
      </c>
    </row>
    <row r="309" s="9" customFormat="1" ht="16" customHeight="1" spans="1:35">
      <c r="A309" s="40">
        <f t="shared" si="423"/>
        <v>306</v>
      </c>
      <c r="B309" s="41" t="s">
        <v>184</v>
      </c>
      <c r="C309" s="86" t="s">
        <v>938</v>
      </c>
      <c r="D309" s="87" t="s">
        <v>939</v>
      </c>
      <c r="E309" s="82">
        <v>3473.25</v>
      </c>
      <c r="F309" s="82">
        <v>3245.5</v>
      </c>
      <c r="G309" s="68">
        <v>5664.75</v>
      </c>
      <c r="H309" s="82">
        <v>3245.4</v>
      </c>
      <c r="I309" s="44">
        <v>3180</v>
      </c>
      <c r="J309" s="68"/>
      <c r="K309" s="52">
        <f t="shared" si="424"/>
        <v>62.5185</v>
      </c>
      <c r="L309" s="53">
        <f t="shared" si="425"/>
        <v>519.28</v>
      </c>
      <c r="M309" s="44">
        <f t="shared" si="426"/>
        <v>453.18</v>
      </c>
      <c r="N309" s="41">
        <f t="shared" si="427"/>
        <v>22.7178</v>
      </c>
      <c r="O309" s="44">
        <f t="shared" si="428"/>
        <v>159</v>
      </c>
      <c r="P309" s="44">
        <f t="shared" si="429"/>
        <v>0</v>
      </c>
      <c r="Q309" s="44">
        <f t="shared" si="430"/>
        <v>1216.6963</v>
      </c>
      <c r="R309" s="41">
        <f t="shared" si="431"/>
        <v>0</v>
      </c>
      <c r="S309" s="41">
        <f t="shared" si="432"/>
        <v>259.64</v>
      </c>
      <c r="T309" s="44">
        <f t="shared" si="433"/>
        <v>113.3</v>
      </c>
      <c r="U309" s="41">
        <f t="shared" si="434"/>
        <v>9.74</v>
      </c>
      <c r="V309" s="44">
        <f t="shared" si="435"/>
        <v>159</v>
      </c>
      <c r="W309" s="44">
        <f t="shared" si="436"/>
        <v>0</v>
      </c>
      <c r="X309" s="41">
        <f t="shared" si="437"/>
        <v>541.68</v>
      </c>
      <c r="Y309" s="41">
        <f t="shared" si="438"/>
        <v>1758.3763</v>
      </c>
      <c r="Z309" s="41"/>
      <c r="AA309" s="12" t="s">
        <v>47</v>
      </c>
      <c r="AB309" s="11">
        <f t="shared" ref="AB309:AH309" si="449">K309+R309</f>
        <v>62.5185</v>
      </c>
      <c r="AC309" s="11">
        <f t="shared" si="449"/>
        <v>778.92</v>
      </c>
      <c r="AD309" s="11">
        <f t="shared" si="449"/>
        <v>566.48</v>
      </c>
      <c r="AE309" s="11">
        <f t="shared" si="449"/>
        <v>32.4578</v>
      </c>
      <c r="AF309" s="11">
        <f t="shared" si="449"/>
        <v>318</v>
      </c>
      <c r="AG309" s="11">
        <f t="shared" si="449"/>
        <v>0</v>
      </c>
      <c r="AH309" s="11">
        <f t="shared" si="449"/>
        <v>1758.3763</v>
      </c>
      <c r="AI309" s="12" t="s">
        <v>1134</v>
      </c>
    </row>
    <row r="310" s="9" customFormat="1" ht="16" customHeight="1" spans="1:35">
      <c r="A310" s="40">
        <f t="shared" si="423"/>
        <v>307</v>
      </c>
      <c r="B310" s="41" t="s">
        <v>1336</v>
      </c>
      <c r="C310" s="47" t="s">
        <v>934</v>
      </c>
      <c r="D310" s="343" t="s">
        <v>935</v>
      </c>
      <c r="E310" s="82">
        <v>3473.25</v>
      </c>
      <c r="F310" s="82">
        <v>3245.5</v>
      </c>
      <c r="G310" s="68">
        <v>5664.75</v>
      </c>
      <c r="H310" s="82">
        <v>3245.4</v>
      </c>
      <c r="I310" s="44">
        <v>0</v>
      </c>
      <c r="J310" s="82"/>
      <c r="K310" s="52">
        <f t="shared" si="424"/>
        <v>62.5185</v>
      </c>
      <c r="L310" s="53">
        <f t="shared" si="425"/>
        <v>519.28</v>
      </c>
      <c r="M310" s="44">
        <f t="shared" si="426"/>
        <v>453.18</v>
      </c>
      <c r="N310" s="41">
        <f t="shared" si="427"/>
        <v>22.7178</v>
      </c>
      <c r="O310" s="44">
        <f t="shared" si="428"/>
        <v>0</v>
      </c>
      <c r="P310" s="44">
        <f t="shared" si="429"/>
        <v>0</v>
      </c>
      <c r="Q310" s="44">
        <f t="shared" si="430"/>
        <v>1057.6963</v>
      </c>
      <c r="R310" s="41">
        <f t="shared" si="431"/>
        <v>0</v>
      </c>
      <c r="S310" s="41">
        <f t="shared" si="432"/>
        <v>259.64</v>
      </c>
      <c r="T310" s="44">
        <f t="shared" si="433"/>
        <v>113.3</v>
      </c>
      <c r="U310" s="41">
        <f t="shared" si="434"/>
        <v>9.74</v>
      </c>
      <c r="V310" s="44">
        <f t="shared" si="435"/>
        <v>0</v>
      </c>
      <c r="W310" s="44">
        <f t="shared" si="436"/>
        <v>0</v>
      </c>
      <c r="X310" s="41">
        <f t="shared" si="437"/>
        <v>382.68</v>
      </c>
      <c r="Y310" s="41">
        <f t="shared" si="438"/>
        <v>1440.3763</v>
      </c>
      <c r="Z310" s="41"/>
      <c r="AA310" s="12" t="s">
        <v>53</v>
      </c>
      <c r="AB310" s="11">
        <f t="shared" ref="AB310:AH310" si="450">K310+R310</f>
        <v>62.5185</v>
      </c>
      <c r="AC310" s="11">
        <f t="shared" si="450"/>
        <v>778.92</v>
      </c>
      <c r="AD310" s="11">
        <f t="shared" si="450"/>
        <v>566.48</v>
      </c>
      <c r="AE310" s="11">
        <f t="shared" si="450"/>
        <v>32.4578</v>
      </c>
      <c r="AF310" s="11">
        <f t="shared" si="450"/>
        <v>0</v>
      </c>
      <c r="AG310" s="11">
        <f t="shared" si="450"/>
        <v>0</v>
      </c>
      <c r="AH310" s="11">
        <f t="shared" si="450"/>
        <v>1440.3763</v>
      </c>
      <c r="AI310" s="12" t="s">
        <v>1138</v>
      </c>
    </row>
    <row r="311" s="9" customFormat="1" ht="16" customHeight="1" spans="1:35">
      <c r="A311" s="40">
        <f t="shared" si="423"/>
        <v>308</v>
      </c>
      <c r="B311" s="41" t="s">
        <v>1334</v>
      </c>
      <c r="C311" s="64" t="s">
        <v>940</v>
      </c>
      <c r="D311" s="45" t="s">
        <v>941</v>
      </c>
      <c r="E311" s="82">
        <v>3473.25</v>
      </c>
      <c r="F311" s="82">
        <v>3245.5</v>
      </c>
      <c r="G311" s="68">
        <v>5664.75</v>
      </c>
      <c r="H311" s="82">
        <v>3245.4</v>
      </c>
      <c r="I311" s="44">
        <v>3180</v>
      </c>
      <c r="J311" s="68"/>
      <c r="K311" s="52">
        <f t="shared" si="424"/>
        <v>62.5185</v>
      </c>
      <c r="L311" s="53">
        <f t="shared" si="425"/>
        <v>519.28</v>
      </c>
      <c r="M311" s="44">
        <f t="shared" si="426"/>
        <v>453.18</v>
      </c>
      <c r="N311" s="41">
        <f t="shared" si="427"/>
        <v>22.7178</v>
      </c>
      <c r="O311" s="44">
        <f t="shared" si="428"/>
        <v>159</v>
      </c>
      <c r="P311" s="44">
        <f t="shared" si="429"/>
        <v>0</v>
      </c>
      <c r="Q311" s="44">
        <f t="shared" si="430"/>
        <v>1216.6963</v>
      </c>
      <c r="R311" s="41">
        <f t="shared" si="431"/>
        <v>0</v>
      </c>
      <c r="S311" s="41">
        <f t="shared" si="432"/>
        <v>259.64</v>
      </c>
      <c r="T311" s="44">
        <f t="shared" si="433"/>
        <v>113.3</v>
      </c>
      <c r="U311" s="41">
        <f t="shared" si="434"/>
        <v>9.74</v>
      </c>
      <c r="V311" s="44">
        <f t="shared" si="435"/>
        <v>159</v>
      </c>
      <c r="W311" s="44">
        <f t="shared" si="436"/>
        <v>0</v>
      </c>
      <c r="X311" s="41">
        <f t="shared" si="437"/>
        <v>541.68</v>
      </c>
      <c r="Y311" s="41">
        <f t="shared" si="438"/>
        <v>1758.3763</v>
      </c>
      <c r="Z311" s="41"/>
      <c r="AA311" s="12" t="s">
        <v>67</v>
      </c>
      <c r="AB311" s="11">
        <f t="shared" ref="AB311:AH311" si="451">K311+R311</f>
        <v>62.5185</v>
      </c>
      <c r="AC311" s="11">
        <f t="shared" si="451"/>
        <v>778.92</v>
      </c>
      <c r="AD311" s="11">
        <f t="shared" si="451"/>
        <v>566.48</v>
      </c>
      <c r="AE311" s="11">
        <f t="shared" si="451"/>
        <v>32.4578</v>
      </c>
      <c r="AF311" s="11">
        <f t="shared" si="451"/>
        <v>318</v>
      </c>
      <c r="AG311" s="11">
        <f t="shared" si="451"/>
        <v>0</v>
      </c>
      <c r="AH311" s="11">
        <f t="shared" si="451"/>
        <v>1758.3763</v>
      </c>
      <c r="AI311" s="12" t="s">
        <v>1139</v>
      </c>
    </row>
    <row r="312" s="9" customFormat="1" ht="16" customHeight="1" spans="1:35">
      <c r="A312" s="40">
        <f t="shared" si="423"/>
        <v>309</v>
      </c>
      <c r="B312" s="41" t="s">
        <v>1336</v>
      </c>
      <c r="C312" s="47" t="s">
        <v>943</v>
      </c>
      <c r="D312" s="342" t="s">
        <v>944</v>
      </c>
      <c r="E312" s="82">
        <v>3473.25</v>
      </c>
      <c r="F312" s="82">
        <v>3245.5</v>
      </c>
      <c r="G312" s="68">
        <v>5664.75</v>
      </c>
      <c r="H312" s="82">
        <v>3245.4</v>
      </c>
      <c r="I312" s="44">
        <v>0</v>
      </c>
      <c r="J312" s="68"/>
      <c r="K312" s="52">
        <f t="shared" si="424"/>
        <v>62.5185</v>
      </c>
      <c r="L312" s="53">
        <f t="shared" si="425"/>
        <v>519.28</v>
      </c>
      <c r="M312" s="44">
        <f t="shared" si="426"/>
        <v>453.18</v>
      </c>
      <c r="N312" s="41">
        <f t="shared" si="427"/>
        <v>22.7178</v>
      </c>
      <c r="O312" s="44">
        <f t="shared" si="428"/>
        <v>0</v>
      </c>
      <c r="P312" s="44">
        <f t="shared" si="429"/>
        <v>0</v>
      </c>
      <c r="Q312" s="44">
        <f t="shared" si="430"/>
        <v>1057.6963</v>
      </c>
      <c r="R312" s="41">
        <f t="shared" si="431"/>
        <v>0</v>
      </c>
      <c r="S312" s="41">
        <f t="shared" si="432"/>
        <v>259.64</v>
      </c>
      <c r="T312" s="44">
        <f t="shared" si="433"/>
        <v>113.3</v>
      </c>
      <c r="U312" s="41">
        <f t="shared" si="434"/>
        <v>9.74</v>
      </c>
      <c r="V312" s="44">
        <f t="shared" si="435"/>
        <v>0</v>
      </c>
      <c r="W312" s="44">
        <f t="shared" si="436"/>
        <v>0</v>
      </c>
      <c r="X312" s="41">
        <f t="shared" si="437"/>
        <v>382.68</v>
      </c>
      <c r="Y312" s="41">
        <f t="shared" si="438"/>
        <v>1440.3763</v>
      </c>
      <c r="Z312" s="41"/>
      <c r="AA312" s="12" t="s">
        <v>53</v>
      </c>
      <c r="AB312" s="11">
        <f t="shared" ref="AB312:AH312" si="452">K312+R312</f>
        <v>62.5185</v>
      </c>
      <c r="AC312" s="11">
        <f t="shared" si="452"/>
        <v>778.92</v>
      </c>
      <c r="AD312" s="11">
        <f t="shared" si="452"/>
        <v>566.48</v>
      </c>
      <c r="AE312" s="11">
        <f t="shared" si="452"/>
        <v>32.4578</v>
      </c>
      <c r="AF312" s="11">
        <f t="shared" si="452"/>
        <v>0</v>
      </c>
      <c r="AG312" s="11">
        <f t="shared" si="452"/>
        <v>0</v>
      </c>
      <c r="AH312" s="11">
        <f t="shared" si="452"/>
        <v>1440.3763</v>
      </c>
      <c r="AI312" s="12" t="s">
        <v>1138</v>
      </c>
    </row>
    <row r="313" s="9" customFormat="1" ht="16" customHeight="1" spans="1:35">
      <c r="A313" s="40">
        <f t="shared" si="423"/>
        <v>310</v>
      </c>
      <c r="B313" s="41" t="s">
        <v>167</v>
      </c>
      <c r="C313" s="47" t="s">
        <v>945</v>
      </c>
      <c r="D313" s="342" t="s">
        <v>946</v>
      </c>
      <c r="E313" s="82">
        <v>3473.25</v>
      </c>
      <c r="F313" s="82">
        <v>3245.5</v>
      </c>
      <c r="G313" s="68">
        <v>5664.75</v>
      </c>
      <c r="H313" s="82">
        <v>3245.4</v>
      </c>
      <c r="I313" s="44">
        <v>3180</v>
      </c>
      <c r="J313" s="68"/>
      <c r="K313" s="52">
        <f t="shared" si="424"/>
        <v>62.5185</v>
      </c>
      <c r="L313" s="53">
        <f t="shared" si="425"/>
        <v>519.28</v>
      </c>
      <c r="M313" s="44">
        <f t="shared" si="426"/>
        <v>453.18</v>
      </c>
      <c r="N313" s="41">
        <f t="shared" si="427"/>
        <v>22.7178</v>
      </c>
      <c r="O313" s="44">
        <f t="shared" si="428"/>
        <v>159</v>
      </c>
      <c r="P313" s="44">
        <f t="shared" si="429"/>
        <v>0</v>
      </c>
      <c r="Q313" s="44">
        <f t="shared" si="430"/>
        <v>1216.6963</v>
      </c>
      <c r="R313" s="41">
        <f t="shared" si="431"/>
        <v>0</v>
      </c>
      <c r="S313" s="41">
        <f t="shared" si="432"/>
        <v>259.64</v>
      </c>
      <c r="T313" s="44">
        <f t="shared" si="433"/>
        <v>113.3</v>
      </c>
      <c r="U313" s="41">
        <f t="shared" si="434"/>
        <v>9.74</v>
      </c>
      <c r="V313" s="44">
        <f t="shared" si="435"/>
        <v>159</v>
      </c>
      <c r="W313" s="44">
        <f t="shared" si="436"/>
        <v>0</v>
      </c>
      <c r="X313" s="41">
        <f t="shared" si="437"/>
        <v>541.68</v>
      </c>
      <c r="Y313" s="41">
        <f t="shared" si="438"/>
        <v>1758.3763</v>
      </c>
      <c r="Z313" s="41"/>
      <c r="AA313" s="12" t="s">
        <v>49</v>
      </c>
      <c r="AB313" s="11">
        <f t="shared" ref="AB313:AH313" si="453">K313+R313</f>
        <v>62.5185</v>
      </c>
      <c r="AC313" s="11">
        <f t="shared" si="453"/>
        <v>778.92</v>
      </c>
      <c r="AD313" s="11">
        <f t="shared" si="453"/>
        <v>566.48</v>
      </c>
      <c r="AE313" s="11">
        <f t="shared" si="453"/>
        <v>32.4578</v>
      </c>
      <c r="AF313" s="11">
        <f t="shared" si="453"/>
        <v>318</v>
      </c>
      <c r="AG313" s="11">
        <f t="shared" si="453"/>
        <v>0</v>
      </c>
      <c r="AH313" s="11">
        <f t="shared" si="453"/>
        <v>1758.3763</v>
      </c>
      <c r="AI313" s="12" t="s">
        <v>1134</v>
      </c>
    </row>
    <row r="314" s="31" customFormat="1" ht="16" customHeight="1" spans="1:35">
      <c r="A314" s="94">
        <f t="shared" si="423"/>
        <v>311</v>
      </c>
      <c r="B314" s="95" t="s">
        <v>1306</v>
      </c>
      <c r="C314" s="97" t="s">
        <v>949</v>
      </c>
      <c r="D314" s="102" t="s">
        <v>950</v>
      </c>
      <c r="E314" s="98">
        <v>3473.25</v>
      </c>
      <c r="F314" s="98">
        <v>0</v>
      </c>
      <c r="G314" s="150">
        <v>0</v>
      </c>
      <c r="H314" s="98">
        <v>0</v>
      </c>
      <c r="I314" s="107">
        <v>0</v>
      </c>
      <c r="J314" s="150"/>
      <c r="K314" s="105">
        <f t="shared" si="424"/>
        <v>62.5185</v>
      </c>
      <c r="L314" s="106">
        <f t="shared" si="425"/>
        <v>0</v>
      </c>
      <c r="M314" s="107">
        <f t="shared" si="426"/>
        <v>0</v>
      </c>
      <c r="N314" s="95">
        <f t="shared" si="427"/>
        <v>0</v>
      </c>
      <c r="O314" s="107">
        <f t="shared" si="428"/>
        <v>0</v>
      </c>
      <c r="P314" s="107">
        <f t="shared" si="429"/>
        <v>0</v>
      </c>
      <c r="Q314" s="107">
        <f t="shared" si="430"/>
        <v>62.5185</v>
      </c>
      <c r="R314" s="95">
        <f t="shared" si="431"/>
        <v>0</v>
      </c>
      <c r="S314" s="95">
        <f t="shared" si="432"/>
        <v>0</v>
      </c>
      <c r="T314" s="107">
        <f t="shared" si="433"/>
        <v>0</v>
      </c>
      <c r="U314" s="95">
        <f t="shared" si="434"/>
        <v>0</v>
      </c>
      <c r="V314" s="107">
        <f t="shared" si="435"/>
        <v>0</v>
      </c>
      <c r="W314" s="107">
        <f t="shared" si="436"/>
        <v>0</v>
      </c>
      <c r="X314" s="95">
        <f t="shared" si="437"/>
        <v>0</v>
      </c>
      <c r="Y314" s="95">
        <f t="shared" si="438"/>
        <v>62.5185</v>
      </c>
      <c r="Z314" s="95"/>
      <c r="AA314" s="16" t="s">
        <v>60</v>
      </c>
      <c r="AB314" s="15">
        <f t="shared" ref="AB314:AH314" si="454">K314+R314</f>
        <v>62.5185</v>
      </c>
      <c r="AC314" s="15">
        <f t="shared" si="454"/>
        <v>0</v>
      </c>
      <c r="AD314" s="15">
        <f t="shared" si="454"/>
        <v>0</v>
      </c>
      <c r="AE314" s="15">
        <f t="shared" si="454"/>
        <v>0</v>
      </c>
      <c r="AF314" s="15">
        <f t="shared" si="454"/>
        <v>0</v>
      </c>
      <c r="AG314" s="15">
        <f t="shared" si="454"/>
        <v>0</v>
      </c>
      <c r="AH314" s="15">
        <f t="shared" si="454"/>
        <v>62.5185</v>
      </c>
      <c r="AI314" s="16" t="s">
        <v>1138</v>
      </c>
    </row>
    <row r="315" s="9" customFormat="1" ht="16" customHeight="1" spans="1:35">
      <c r="A315" s="40">
        <f t="shared" si="423"/>
        <v>312</v>
      </c>
      <c r="B315" s="41" t="s">
        <v>1338</v>
      </c>
      <c r="C315" s="47" t="s">
        <v>951</v>
      </c>
      <c r="D315" s="45" t="s">
        <v>952</v>
      </c>
      <c r="E315" s="82">
        <v>3473.25</v>
      </c>
      <c r="F315" s="82">
        <v>3245.5</v>
      </c>
      <c r="G315" s="68">
        <v>5664.75</v>
      </c>
      <c r="H315" s="82">
        <v>3245.4</v>
      </c>
      <c r="I315" s="44">
        <v>1790</v>
      </c>
      <c r="J315" s="68"/>
      <c r="K315" s="52">
        <f t="shared" si="424"/>
        <v>62.5185</v>
      </c>
      <c r="L315" s="53">
        <f t="shared" si="425"/>
        <v>519.28</v>
      </c>
      <c r="M315" s="44">
        <f t="shared" si="426"/>
        <v>453.18</v>
      </c>
      <c r="N315" s="41">
        <f t="shared" si="427"/>
        <v>22.7178</v>
      </c>
      <c r="O315" s="44">
        <f t="shared" si="428"/>
        <v>89.5</v>
      </c>
      <c r="P315" s="44">
        <f t="shared" si="429"/>
        <v>0</v>
      </c>
      <c r="Q315" s="44">
        <f t="shared" si="430"/>
        <v>1147.1963</v>
      </c>
      <c r="R315" s="41">
        <f t="shared" si="431"/>
        <v>0</v>
      </c>
      <c r="S315" s="41">
        <f t="shared" si="432"/>
        <v>259.64</v>
      </c>
      <c r="T315" s="44">
        <f t="shared" si="433"/>
        <v>113.3</v>
      </c>
      <c r="U315" s="41">
        <f t="shared" si="434"/>
        <v>9.74</v>
      </c>
      <c r="V315" s="44">
        <f t="shared" si="435"/>
        <v>89.5</v>
      </c>
      <c r="W315" s="44">
        <f t="shared" si="436"/>
        <v>0</v>
      </c>
      <c r="X315" s="41">
        <f t="shared" si="437"/>
        <v>472.18</v>
      </c>
      <c r="Y315" s="41">
        <f t="shared" si="438"/>
        <v>1619.3763</v>
      </c>
      <c r="Z315" s="41"/>
      <c r="AA315" s="12" t="s">
        <v>20</v>
      </c>
      <c r="AB315" s="11">
        <f t="shared" ref="AB315:AH315" si="455">K315+R315</f>
        <v>62.5185</v>
      </c>
      <c r="AC315" s="11">
        <f t="shared" si="455"/>
        <v>778.92</v>
      </c>
      <c r="AD315" s="11">
        <f t="shared" si="455"/>
        <v>566.48</v>
      </c>
      <c r="AE315" s="11">
        <f t="shared" si="455"/>
        <v>32.4578</v>
      </c>
      <c r="AF315" s="11">
        <f t="shared" si="455"/>
        <v>179</v>
      </c>
      <c r="AG315" s="11">
        <f t="shared" si="455"/>
        <v>0</v>
      </c>
      <c r="AH315" s="11">
        <f t="shared" si="455"/>
        <v>1619.3763</v>
      </c>
      <c r="AI315" s="12" t="s">
        <v>1138</v>
      </c>
    </row>
    <row r="316" s="9" customFormat="1" ht="16" customHeight="1" spans="1:35">
      <c r="A316" s="40">
        <f t="shared" ref="A316:A379" si="456">ROW()-3</f>
        <v>313</v>
      </c>
      <c r="B316" s="41" t="s">
        <v>1306</v>
      </c>
      <c r="C316" s="47" t="s">
        <v>957</v>
      </c>
      <c r="D316" s="342" t="s">
        <v>958</v>
      </c>
      <c r="E316" s="82">
        <v>3473.25</v>
      </c>
      <c r="F316" s="82">
        <v>3245.5</v>
      </c>
      <c r="G316" s="68">
        <v>5664.75</v>
      </c>
      <c r="H316" s="82">
        <v>3245.4</v>
      </c>
      <c r="I316" s="44">
        <v>0</v>
      </c>
      <c r="J316" s="68"/>
      <c r="K316" s="52">
        <f t="shared" ref="K316:K379" si="457">E316*0.018</f>
        <v>62.5185</v>
      </c>
      <c r="L316" s="53">
        <f t="shared" ref="L316:L379" si="458">F316*0.16</f>
        <v>519.28</v>
      </c>
      <c r="M316" s="44">
        <f t="shared" ref="M316:M379" si="459">ROUND(G316*0.08,2)</f>
        <v>453.18</v>
      </c>
      <c r="N316" s="41">
        <f t="shared" ref="N316:N379" si="460">H316*0.007</f>
        <v>22.7178</v>
      </c>
      <c r="O316" s="44">
        <f t="shared" ref="O316:O379" si="461">I316*5%</f>
        <v>0</v>
      </c>
      <c r="P316" s="44">
        <f t="shared" ref="P316:P379" si="462">J316*50%</f>
        <v>0</v>
      </c>
      <c r="Q316" s="44">
        <f t="shared" ref="Q316:Q379" si="463">SUM(K316:P316)</f>
        <v>1057.6963</v>
      </c>
      <c r="R316" s="41">
        <f t="shared" ref="R316:R379" si="464">E316*0</f>
        <v>0</v>
      </c>
      <c r="S316" s="41">
        <f t="shared" ref="S316:S379" si="465">ROUND(F316*0.08,2)</f>
        <v>259.64</v>
      </c>
      <c r="T316" s="44">
        <f t="shared" ref="T316:T379" si="466">ROUND(G316*0.02,2)</f>
        <v>113.3</v>
      </c>
      <c r="U316" s="41">
        <f t="shared" ref="U316:U379" si="467">ROUND(H316*0.003,2)</f>
        <v>9.74</v>
      </c>
      <c r="V316" s="44">
        <f t="shared" ref="V316:V379" si="468">I316*5%</f>
        <v>0</v>
      </c>
      <c r="W316" s="44">
        <f t="shared" ref="W316:W379" si="469">J316*50%</f>
        <v>0</v>
      </c>
      <c r="X316" s="41">
        <f t="shared" ref="X316:X379" si="470">SUM(R316:W316)</f>
        <v>382.68</v>
      </c>
      <c r="Y316" s="41">
        <f t="shared" ref="Y316:Y379" si="471">Q316+X316</f>
        <v>1440.3763</v>
      </c>
      <c r="Z316" s="41"/>
      <c r="AA316" s="12" t="s">
        <v>60</v>
      </c>
      <c r="AB316" s="11">
        <f t="shared" ref="AB316:AH316" si="472">K316+R316</f>
        <v>62.5185</v>
      </c>
      <c r="AC316" s="11">
        <f t="shared" si="472"/>
        <v>778.92</v>
      </c>
      <c r="AD316" s="11">
        <f t="shared" si="472"/>
        <v>566.48</v>
      </c>
      <c r="AE316" s="11">
        <f t="shared" si="472"/>
        <v>32.4578</v>
      </c>
      <c r="AF316" s="11">
        <f t="shared" si="472"/>
        <v>0</v>
      </c>
      <c r="AG316" s="11">
        <f t="shared" si="472"/>
        <v>0</v>
      </c>
      <c r="AH316" s="11">
        <f t="shared" si="472"/>
        <v>1440.3763</v>
      </c>
      <c r="AI316" s="12" t="s">
        <v>1138</v>
      </c>
    </row>
    <row r="317" s="9" customFormat="1" ht="16" customHeight="1" spans="1:35">
      <c r="A317" s="40">
        <f t="shared" si="456"/>
        <v>314</v>
      </c>
      <c r="B317" s="41" t="s">
        <v>167</v>
      </c>
      <c r="C317" s="47" t="s">
        <v>959</v>
      </c>
      <c r="D317" s="45" t="s">
        <v>960</v>
      </c>
      <c r="E317" s="82">
        <v>3473.25</v>
      </c>
      <c r="F317" s="82">
        <v>3245.5</v>
      </c>
      <c r="G317" s="68">
        <v>5664.75</v>
      </c>
      <c r="H317" s="82">
        <v>3245.4</v>
      </c>
      <c r="I317" s="44">
        <v>3180</v>
      </c>
      <c r="J317" s="68"/>
      <c r="K317" s="52">
        <f t="shared" si="457"/>
        <v>62.5185</v>
      </c>
      <c r="L317" s="53">
        <f t="shared" si="458"/>
        <v>519.28</v>
      </c>
      <c r="M317" s="44">
        <f t="shared" si="459"/>
        <v>453.18</v>
      </c>
      <c r="N317" s="41">
        <f t="shared" si="460"/>
        <v>22.7178</v>
      </c>
      <c r="O317" s="44">
        <f t="shared" si="461"/>
        <v>159</v>
      </c>
      <c r="P317" s="44">
        <f t="shared" si="462"/>
        <v>0</v>
      </c>
      <c r="Q317" s="44">
        <f t="shared" si="463"/>
        <v>1216.6963</v>
      </c>
      <c r="R317" s="41">
        <f t="shared" si="464"/>
        <v>0</v>
      </c>
      <c r="S317" s="41">
        <f t="shared" si="465"/>
        <v>259.64</v>
      </c>
      <c r="T317" s="44">
        <f t="shared" si="466"/>
        <v>113.3</v>
      </c>
      <c r="U317" s="41">
        <f t="shared" si="467"/>
        <v>9.74</v>
      </c>
      <c r="V317" s="44">
        <f t="shared" si="468"/>
        <v>159</v>
      </c>
      <c r="W317" s="44">
        <f t="shared" si="469"/>
        <v>0</v>
      </c>
      <c r="X317" s="41">
        <f t="shared" si="470"/>
        <v>541.68</v>
      </c>
      <c r="Y317" s="41">
        <f t="shared" si="471"/>
        <v>1758.3763</v>
      </c>
      <c r="Z317" s="41"/>
      <c r="AA317" s="12" t="s">
        <v>49</v>
      </c>
      <c r="AB317" s="11">
        <f t="shared" ref="AB317:AH317" si="473">K317+R317</f>
        <v>62.5185</v>
      </c>
      <c r="AC317" s="11">
        <f t="shared" si="473"/>
        <v>778.92</v>
      </c>
      <c r="AD317" s="11">
        <f t="shared" si="473"/>
        <v>566.48</v>
      </c>
      <c r="AE317" s="11">
        <f t="shared" si="473"/>
        <v>32.4578</v>
      </c>
      <c r="AF317" s="11">
        <f t="shared" si="473"/>
        <v>318</v>
      </c>
      <c r="AG317" s="11">
        <f t="shared" si="473"/>
        <v>0</v>
      </c>
      <c r="AH317" s="11">
        <f t="shared" si="473"/>
        <v>1758.3763</v>
      </c>
      <c r="AI317" s="12" t="s">
        <v>1134</v>
      </c>
    </row>
    <row r="318" s="9" customFormat="1" ht="16" customHeight="1" spans="1:35">
      <c r="A318" s="40">
        <f t="shared" si="456"/>
        <v>315</v>
      </c>
      <c r="B318" s="41" t="s">
        <v>167</v>
      </c>
      <c r="C318" s="47" t="s">
        <v>961</v>
      </c>
      <c r="D318" s="45" t="s">
        <v>962</v>
      </c>
      <c r="E318" s="82">
        <v>3473.25</v>
      </c>
      <c r="F318" s="82">
        <v>3245.5</v>
      </c>
      <c r="G318" s="68">
        <v>5664.75</v>
      </c>
      <c r="H318" s="82">
        <v>3245.4</v>
      </c>
      <c r="I318" s="44">
        <v>3180</v>
      </c>
      <c r="J318" s="68"/>
      <c r="K318" s="52">
        <f t="shared" si="457"/>
        <v>62.5185</v>
      </c>
      <c r="L318" s="53">
        <f t="shared" si="458"/>
        <v>519.28</v>
      </c>
      <c r="M318" s="44">
        <f t="shared" si="459"/>
        <v>453.18</v>
      </c>
      <c r="N318" s="41">
        <f t="shared" si="460"/>
        <v>22.7178</v>
      </c>
      <c r="O318" s="44">
        <f t="shared" si="461"/>
        <v>159</v>
      </c>
      <c r="P318" s="44">
        <f t="shared" si="462"/>
        <v>0</v>
      </c>
      <c r="Q318" s="44">
        <f t="shared" si="463"/>
        <v>1216.6963</v>
      </c>
      <c r="R318" s="41">
        <f t="shared" si="464"/>
        <v>0</v>
      </c>
      <c r="S318" s="41">
        <f t="shared" si="465"/>
        <v>259.64</v>
      </c>
      <c r="T318" s="44">
        <f t="shared" si="466"/>
        <v>113.3</v>
      </c>
      <c r="U318" s="41">
        <f t="shared" si="467"/>
        <v>9.74</v>
      </c>
      <c r="V318" s="44">
        <f t="shared" si="468"/>
        <v>159</v>
      </c>
      <c r="W318" s="44">
        <f t="shared" si="469"/>
        <v>0</v>
      </c>
      <c r="X318" s="41">
        <f t="shared" si="470"/>
        <v>541.68</v>
      </c>
      <c r="Y318" s="41">
        <f t="shared" si="471"/>
        <v>1758.3763</v>
      </c>
      <c r="Z318" s="41"/>
      <c r="AA318" s="12" t="s">
        <v>52</v>
      </c>
      <c r="AB318" s="11">
        <f t="shared" ref="AB318:AH318" si="474">K318+R318</f>
        <v>62.5185</v>
      </c>
      <c r="AC318" s="11">
        <f t="shared" si="474"/>
        <v>778.92</v>
      </c>
      <c r="AD318" s="11">
        <f t="shared" si="474"/>
        <v>566.48</v>
      </c>
      <c r="AE318" s="11">
        <f t="shared" si="474"/>
        <v>32.4578</v>
      </c>
      <c r="AF318" s="11">
        <f t="shared" si="474"/>
        <v>318</v>
      </c>
      <c r="AG318" s="11">
        <f t="shared" si="474"/>
        <v>0</v>
      </c>
      <c r="AH318" s="11">
        <f t="shared" si="474"/>
        <v>1758.3763</v>
      </c>
      <c r="AI318" s="12" t="s">
        <v>1134</v>
      </c>
    </row>
    <row r="319" s="9" customFormat="1" ht="16" customHeight="1" spans="1:35">
      <c r="A319" s="40">
        <f t="shared" si="456"/>
        <v>316</v>
      </c>
      <c r="B319" s="41" t="s">
        <v>1306</v>
      </c>
      <c r="C319" s="47" t="s">
        <v>965</v>
      </c>
      <c r="D319" s="45" t="s">
        <v>966</v>
      </c>
      <c r="E319" s="82">
        <v>3473.25</v>
      </c>
      <c r="F319" s="82">
        <v>3245.5</v>
      </c>
      <c r="G319" s="68">
        <v>5664.75</v>
      </c>
      <c r="H319" s="82">
        <v>3245.4</v>
      </c>
      <c r="I319" s="44">
        <v>1790</v>
      </c>
      <c r="J319" s="68"/>
      <c r="K319" s="52">
        <f t="shared" si="457"/>
        <v>62.5185</v>
      </c>
      <c r="L319" s="53">
        <f t="shared" si="458"/>
        <v>519.28</v>
      </c>
      <c r="M319" s="44">
        <f t="shared" si="459"/>
        <v>453.18</v>
      </c>
      <c r="N319" s="41">
        <f t="shared" si="460"/>
        <v>22.7178</v>
      </c>
      <c r="O319" s="44">
        <f t="shared" si="461"/>
        <v>89.5</v>
      </c>
      <c r="P319" s="44">
        <f t="shared" si="462"/>
        <v>0</v>
      </c>
      <c r="Q319" s="44">
        <f t="shared" si="463"/>
        <v>1147.1963</v>
      </c>
      <c r="R319" s="41">
        <f t="shared" si="464"/>
        <v>0</v>
      </c>
      <c r="S319" s="41">
        <f t="shared" si="465"/>
        <v>259.64</v>
      </c>
      <c r="T319" s="44">
        <f t="shared" si="466"/>
        <v>113.3</v>
      </c>
      <c r="U319" s="41">
        <f t="shared" si="467"/>
        <v>9.74</v>
      </c>
      <c r="V319" s="44">
        <f t="shared" si="468"/>
        <v>89.5</v>
      </c>
      <c r="W319" s="44">
        <f t="shared" si="469"/>
        <v>0</v>
      </c>
      <c r="X319" s="41">
        <f t="shared" si="470"/>
        <v>472.18</v>
      </c>
      <c r="Y319" s="41">
        <f t="shared" si="471"/>
        <v>1619.3763</v>
      </c>
      <c r="Z319" s="41"/>
      <c r="AA319" s="12" t="s">
        <v>60</v>
      </c>
      <c r="AB319" s="11">
        <f t="shared" ref="AB319:AH319" si="475">K319+R319</f>
        <v>62.5185</v>
      </c>
      <c r="AC319" s="11">
        <f t="shared" si="475"/>
        <v>778.92</v>
      </c>
      <c r="AD319" s="11">
        <f t="shared" si="475"/>
        <v>566.48</v>
      </c>
      <c r="AE319" s="11">
        <f t="shared" si="475"/>
        <v>32.4578</v>
      </c>
      <c r="AF319" s="11">
        <f t="shared" si="475"/>
        <v>179</v>
      </c>
      <c r="AG319" s="11">
        <f t="shared" si="475"/>
        <v>0</v>
      </c>
      <c r="AH319" s="11">
        <f t="shared" si="475"/>
        <v>1619.3763</v>
      </c>
      <c r="AI319" s="12" t="s">
        <v>1138</v>
      </c>
    </row>
    <row r="320" s="31" customFormat="1" ht="16" customHeight="1" spans="1:35">
      <c r="A320" s="94">
        <f t="shared" si="456"/>
        <v>317</v>
      </c>
      <c r="B320" s="95" t="s">
        <v>1306</v>
      </c>
      <c r="C320" s="97" t="s">
        <v>967</v>
      </c>
      <c r="D320" s="102" t="s">
        <v>968</v>
      </c>
      <c r="E320" s="98">
        <v>3473.25</v>
      </c>
      <c r="F320" s="98">
        <v>0</v>
      </c>
      <c r="G320" s="150">
        <v>0</v>
      </c>
      <c r="H320" s="98">
        <v>0</v>
      </c>
      <c r="I320" s="107">
        <v>0</v>
      </c>
      <c r="J320" s="150"/>
      <c r="K320" s="105">
        <f t="shared" si="457"/>
        <v>62.5185</v>
      </c>
      <c r="L320" s="106">
        <f t="shared" si="458"/>
        <v>0</v>
      </c>
      <c r="M320" s="107">
        <f t="shared" si="459"/>
        <v>0</v>
      </c>
      <c r="N320" s="95">
        <f t="shared" si="460"/>
        <v>0</v>
      </c>
      <c r="O320" s="107">
        <f t="shared" si="461"/>
        <v>0</v>
      </c>
      <c r="P320" s="107">
        <f t="shared" si="462"/>
        <v>0</v>
      </c>
      <c r="Q320" s="107">
        <f t="shared" si="463"/>
        <v>62.5185</v>
      </c>
      <c r="R320" s="95">
        <f t="shared" si="464"/>
        <v>0</v>
      </c>
      <c r="S320" s="95">
        <f t="shared" si="465"/>
        <v>0</v>
      </c>
      <c r="T320" s="107">
        <f t="shared" si="466"/>
        <v>0</v>
      </c>
      <c r="U320" s="95">
        <f t="shared" si="467"/>
        <v>0</v>
      </c>
      <c r="V320" s="107">
        <f t="shared" si="468"/>
        <v>0</v>
      </c>
      <c r="W320" s="107">
        <f t="shared" si="469"/>
        <v>0</v>
      </c>
      <c r="X320" s="95">
        <f t="shared" si="470"/>
        <v>0</v>
      </c>
      <c r="Y320" s="95">
        <f t="shared" si="471"/>
        <v>62.5185</v>
      </c>
      <c r="Z320" s="95"/>
      <c r="AA320" s="16" t="s">
        <v>60</v>
      </c>
      <c r="AB320" s="15">
        <f t="shared" ref="AB320:AH320" si="476">K320+R320</f>
        <v>62.5185</v>
      </c>
      <c r="AC320" s="15">
        <f t="shared" si="476"/>
        <v>0</v>
      </c>
      <c r="AD320" s="15">
        <f t="shared" si="476"/>
        <v>0</v>
      </c>
      <c r="AE320" s="15">
        <f t="shared" si="476"/>
        <v>0</v>
      </c>
      <c r="AF320" s="15">
        <f t="shared" si="476"/>
        <v>0</v>
      </c>
      <c r="AG320" s="15">
        <f t="shared" si="476"/>
        <v>0</v>
      </c>
      <c r="AH320" s="15">
        <f t="shared" si="476"/>
        <v>62.5185</v>
      </c>
      <c r="AI320" s="16" t="s">
        <v>1138</v>
      </c>
    </row>
    <row r="321" s="9" customFormat="1" ht="16" customHeight="1" spans="1:35">
      <c r="A321" s="40">
        <f t="shared" si="456"/>
        <v>318</v>
      </c>
      <c r="B321" s="41" t="s">
        <v>1306</v>
      </c>
      <c r="C321" s="47" t="s">
        <v>969</v>
      </c>
      <c r="D321" s="45" t="s">
        <v>970</v>
      </c>
      <c r="E321" s="82">
        <v>3473.25</v>
      </c>
      <c r="F321" s="82">
        <v>3245.5</v>
      </c>
      <c r="G321" s="68">
        <v>5664.75</v>
      </c>
      <c r="H321" s="82">
        <v>3245.4</v>
      </c>
      <c r="I321" s="44">
        <v>1790</v>
      </c>
      <c r="J321" s="68"/>
      <c r="K321" s="52">
        <f t="shared" si="457"/>
        <v>62.5185</v>
      </c>
      <c r="L321" s="53">
        <f t="shared" si="458"/>
        <v>519.28</v>
      </c>
      <c r="M321" s="44">
        <f t="shared" si="459"/>
        <v>453.18</v>
      </c>
      <c r="N321" s="41">
        <f t="shared" si="460"/>
        <v>22.7178</v>
      </c>
      <c r="O321" s="44">
        <f t="shared" si="461"/>
        <v>89.5</v>
      </c>
      <c r="P321" s="44">
        <f t="shared" si="462"/>
        <v>0</v>
      </c>
      <c r="Q321" s="44">
        <f t="shared" si="463"/>
        <v>1147.1963</v>
      </c>
      <c r="R321" s="41">
        <f t="shared" si="464"/>
        <v>0</v>
      </c>
      <c r="S321" s="41">
        <f t="shared" si="465"/>
        <v>259.64</v>
      </c>
      <c r="T321" s="44">
        <f t="shared" si="466"/>
        <v>113.3</v>
      </c>
      <c r="U321" s="41">
        <f t="shared" si="467"/>
        <v>9.74</v>
      </c>
      <c r="V321" s="44">
        <f t="shared" si="468"/>
        <v>89.5</v>
      </c>
      <c r="W321" s="44">
        <f t="shared" si="469"/>
        <v>0</v>
      </c>
      <c r="X321" s="41">
        <f t="shared" si="470"/>
        <v>472.18</v>
      </c>
      <c r="Y321" s="41">
        <f t="shared" si="471"/>
        <v>1619.3763</v>
      </c>
      <c r="Z321" s="41"/>
      <c r="AA321" s="12" t="s">
        <v>60</v>
      </c>
      <c r="AB321" s="11">
        <f t="shared" ref="AB321:AH321" si="477">K321+R321</f>
        <v>62.5185</v>
      </c>
      <c r="AC321" s="11">
        <f t="shared" si="477"/>
        <v>778.92</v>
      </c>
      <c r="AD321" s="11">
        <f t="shared" si="477"/>
        <v>566.48</v>
      </c>
      <c r="AE321" s="11">
        <f t="shared" si="477"/>
        <v>32.4578</v>
      </c>
      <c r="AF321" s="11">
        <f t="shared" si="477"/>
        <v>179</v>
      </c>
      <c r="AG321" s="11">
        <f t="shared" si="477"/>
        <v>0</v>
      </c>
      <c r="AH321" s="11">
        <f t="shared" si="477"/>
        <v>1619.3763</v>
      </c>
      <c r="AI321" s="12" t="s">
        <v>1138</v>
      </c>
    </row>
    <row r="322" s="9" customFormat="1" ht="16" customHeight="1" spans="1:35">
      <c r="A322" s="40">
        <f t="shared" si="456"/>
        <v>319</v>
      </c>
      <c r="B322" s="41" t="s">
        <v>1306</v>
      </c>
      <c r="C322" s="47" t="s">
        <v>973</v>
      </c>
      <c r="D322" s="45" t="s">
        <v>974</v>
      </c>
      <c r="E322" s="82">
        <v>3473.25</v>
      </c>
      <c r="F322" s="82">
        <v>3245.5</v>
      </c>
      <c r="G322" s="68">
        <v>5664.75</v>
      </c>
      <c r="H322" s="82">
        <v>3245.4</v>
      </c>
      <c r="I322" s="44">
        <v>1790</v>
      </c>
      <c r="J322" s="68"/>
      <c r="K322" s="52">
        <f t="shared" si="457"/>
        <v>62.5185</v>
      </c>
      <c r="L322" s="53">
        <f t="shared" si="458"/>
        <v>519.28</v>
      </c>
      <c r="M322" s="44">
        <f t="shared" si="459"/>
        <v>453.18</v>
      </c>
      <c r="N322" s="41">
        <f t="shared" si="460"/>
        <v>22.7178</v>
      </c>
      <c r="O322" s="44">
        <f t="shared" si="461"/>
        <v>89.5</v>
      </c>
      <c r="P322" s="44">
        <f t="shared" si="462"/>
        <v>0</v>
      </c>
      <c r="Q322" s="44">
        <f t="shared" si="463"/>
        <v>1147.1963</v>
      </c>
      <c r="R322" s="41">
        <f t="shared" si="464"/>
        <v>0</v>
      </c>
      <c r="S322" s="41">
        <f t="shared" si="465"/>
        <v>259.64</v>
      </c>
      <c r="T322" s="44">
        <f t="shared" si="466"/>
        <v>113.3</v>
      </c>
      <c r="U322" s="41">
        <f t="shared" si="467"/>
        <v>9.74</v>
      </c>
      <c r="V322" s="44">
        <f t="shared" si="468"/>
        <v>89.5</v>
      </c>
      <c r="W322" s="44">
        <f t="shared" si="469"/>
        <v>0</v>
      </c>
      <c r="X322" s="41">
        <f t="shared" si="470"/>
        <v>472.18</v>
      </c>
      <c r="Y322" s="41">
        <f t="shared" si="471"/>
        <v>1619.3763</v>
      </c>
      <c r="Z322" s="41"/>
      <c r="AA322" s="12" t="s">
        <v>60</v>
      </c>
      <c r="AB322" s="11">
        <f t="shared" ref="AB322:AH322" si="478">K322+R322</f>
        <v>62.5185</v>
      </c>
      <c r="AC322" s="11">
        <f t="shared" si="478"/>
        <v>778.92</v>
      </c>
      <c r="AD322" s="11">
        <f t="shared" si="478"/>
        <v>566.48</v>
      </c>
      <c r="AE322" s="11">
        <f t="shared" si="478"/>
        <v>32.4578</v>
      </c>
      <c r="AF322" s="11">
        <f t="shared" si="478"/>
        <v>179</v>
      </c>
      <c r="AG322" s="11">
        <f t="shared" si="478"/>
        <v>0</v>
      </c>
      <c r="AH322" s="11">
        <f t="shared" si="478"/>
        <v>1619.3763</v>
      </c>
      <c r="AI322" s="12" t="s">
        <v>1138</v>
      </c>
    </row>
    <row r="323" s="31" customFormat="1" ht="16" customHeight="1" spans="1:35">
      <c r="A323" s="94">
        <f t="shared" si="456"/>
        <v>320</v>
      </c>
      <c r="B323" s="95" t="s">
        <v>1306</v>
      </c>
      <c r="C323" s="97" t="s">
        <v>975</v>
      </c>
      <c r="D323" s="102" t="s">
        <v>976</v>
      </c>
      <c r="E323" s="98">
        <v>3473.25</v>
      </c>
      <c r="F323" s="98">
        <v>0</v>
      </c>
      <c r="G323" s="150">
        <v>0</v>
      </c>
      <c r="H323" s="98">
        <v>0</v>
      </c>
      <c r="I323" s="107">
        <v>0</v>
      </c>
      <c r="J323" s="150"/>
      <c r="K323" s="105">
        <f t="shared" si="457"/>
        <v>62.5185</v>
      </c>
      <c r="L323" s="106">
        <f t="shared" si="458"/>
        <v>0</v>
      </c>
      <c r="M323" s="107">
        <f t="shared" si="459"/>
        <v>0</v>
      </c>
      <c r="N323" s="95">
        <f t="shared" si="460"/>
        <v>0</v>
      </c>
      <c r="O323" s="107">
        <f t="shared" si="461"/>
        <v>0</v>
      </c>
      <c r="P323" s="107">
        <f t="shared" si="462"/>
        <v>0</v>
      </c>
      <c r="Q323" s="107">
        <f t="shared" si="463"/>
        <v>62.5185</v>
      </c>
      <c r="R323" s="95">
        <f t="shared" si="464"/>
        <v>0</v>
      </c>
      <c r="S323" s="95">
        <f t="shared" si="465"/>
        <v>0</v>
      </c>
      <c r="T323" s="107">
        <f t="shared" si="466"/>
        <v>0</v>
      </c>
      <c r="U323" s="95">
        <f t="shared" si="467"/>
        <v>0</v>
      </c>
      <c r="V323" s="107">
        <f t="shared" si="468"/>
        <v>0</v>
      </c>
      <c r="W323" s="107">
        <f t="shared" si="469"/>
        <v>0</v>
      </c>
      <c r="X323" s="95">
        <f t="shared" si="470"/>
        <v>0</v>
      </c>
      <c r="Y323" s="95">
        <f t="shared" si="471"/>
        <v>62.5185</v>
      </c>
      <c r="Z323" s="95"/>
      <c r="AA323" s="16" t="s">
        <v>60</v>
      </c>
      <c r="AB323" s="15">
        <f t="shared" ref="AB323:AH323" si="479">K323+R323</f>
        <v>62.5185</v>
      </c>
      <c r="AC323" s="15">
        <f t="shared" si="479"/>
        <v>0</v>
      </c>
      <c r="AD323" s="15">
        <f t="shared" si="479"/>
        <v>0</v>
      </c>
      <c r="AE323" s="15">
        <f t="shared" si="479"/>
        <v>0</v>
      </c>
      <c r="AF323" s="15">
        <f t="shared" si="479"/>
        <v>0</v>
      </c>
      <c r="AG323" s="15">
        <f t="shared" si="479"/>
        <v>0</v>
      </c>
      <c r="AH323" s="15">
        <f t="shared" si="479"/>
        <v>62.5185</v>
      </c>
      <c r="AI323" s="16" t="s">
        <v>1138</v>
      </c>
    </row>
    <row r="324" s="9" customFormat="1" ht="16" customHeight="1" spans="1:35">
      <c r="A324" s="40">
        <f t="shared" si="456"/>
        <v>321</v>
      </c>
      <c r="B324" s="41" t="s">
        <v>1306</v>
      </c>
      <c r="C324" s="47" t="s">
        <v>977</v>
      </c>
      <c r="D324" s="45" t="s">
        <v>978</v>
      </c>
      <c r="E324" s="82">
        <v>3473.25</v>
      </c>
      <c r="F324" s="82">
        <v>3245.5</v>
      </c>
      <c r="G324" s="68">
        <v>5664.75</v>
      </c>
      <c r="H324" s="82">
        <v>3245.4</v>
      </c>
      <c r="I324" s="44">
        <v>1790</v>
      </c>
      <c r="J324" s="68"/>
      <c r="K324" s="52">
        <f t="shared" si="457"/>
        <v>62.5185</v>
      </c>
      <c r="L324" s="53">
        <f t="shared" si="458"/>
        <v>519.28</v>
      </c>
      <c r="M324" s="44">
        <f t="shared" si="459"/>
        <v>453.18</v>
      </c>
      <c r="N324" s="41">
        <f t="shared" si="460"/>
        <v>22.7178</v>
      </c>
      <c r="O324" s="44">
        <f t="shared" si="461"/>
        <v>89.5</v>
      </c>
      <c r="P324" s="44">
        <f t="shared" si="462"/>
        <v>0</v>
      </c>
      <c r="Q324" s="44">
        <f t="shared" si="463"/>
        <v>1147.1963</v>
      </c>
      <c r="R324" s="41">
        <f t="shared" si="464"/>
        <v>0</v>
      </c>
      <c r="S324" s="41">
        <f t="shared" si="465"/>
        <v>259.64</v>
      </c>
      <c r="T324" s="44">
        <f t="shared" si="466"/>
        <v>113.3</v>
      </c>
      <c r="U324" s="41">
        <f t="shared" si="467"/>
        <v>9.74</v>
      </c>
      <c r="V324" s="44">
        <f t="shared" si="468"/>
        <v>89.5</v>
      </c>
      <c r="W324" s="44">
        <f t="shared" si="469"/>
        <v>0</v>
      </c>
      <c r="X324" s="41">
        <f t="shared" si="470"/>
        <v>472.18</v>
      </c>
      <c r="Y324" s="41">
        <f t="shared" si="471"/>
        <v>1619.3763</v>
      </c>
      <c r="Z324" s="41"/>
      <c r="AA324" s="12" t="s">
        <v>60</v>
      </c>
      <c r="AB324" s="11">
        <f t="shared" ref="AB324:AH324" si="480">K324+R324</f>
        <v>62.5185</v>
      </c>
      <c r="AC324" s="11">
        <f t="shared" si="480"/>
        <v>778.92</v>
      </c>
      <c r="AD324" s="11">
        <f t="shared" si="480"/>
        <v>566.48</v>
      </c>
      <c r="AE324" s="11">
        <f t="shared" si="480"/>
        <v>32.4578</v>
      </c>
      <c r="AF324" s="11">
        <f t="shared" si="480"/>
        <v>179</v>
      </c>
      <c r="AG324" s="11">
        <f t="shared" si="480"/>
        <v>0</v>
      </c>
      <c r="AH324" s="11">
        <f t="shared" si="480"/>
        <v>1619.3763</v>
      </c>
      <c r="AI324" s="12" t="s">
        <v>1138</v>
      </c>
    </row>
    <row r="325" s="9" customFormat="1" ht="16" customHeight="1" spans="1:35">
      <c r="A325" s="40">
        <f t="shared" si="456"/>
        <v>322</v>
      </c>
      <c r="B325" s="41" t="s">
        <v>1306</v>
      </c>
      <c r="C325" s="47" t="s">
        <v>979</v>
      </c>
      <c r="D325" s="45" t="s">
        <v>980</v>
      </c>
      <c r="E325" s="82">
        <v>3473.25</v>
      </c>
      <c r="F325" s="82">
        <v>3245.5</v>
      </c>
      <c r="G325" s="68">
        <v>5664.75</v>
      </c>
      <c r="H325" s="82">
        <v>3245.4</v>
      </c>
      <c r="I325" s="44">
        <v>1790</v>
      </c>
      <c r="J325" s="68"/>
      <c r="K325" s="52">
        <f t="shared" si="457"/>
        <v>62.5185</v>
      </c>
      <c r="L325" s="53">
        <f t="shared" si="458"/>
        <v>519.28</v>
      </c>
      <c r="M325" s="44">
        <f t="shared" si="459"/>
        <v>453.18</v>
      </c>
      <c r="N325" s="41">
        <f t="shared" si="460"/>
        <v>22.7178</v>
      </c>
      <c r="O325" s="44">
        <f t="shared" si="461"/>
        <v>89.5</v>
      </c>
      <c r="P325" s="44">
        <f t="shared" si="462"/>
        <v>0</v>
      </c>
      <c r="Q325" s="44">
        <f t="shared" si="463"/>
        <v>1147.1963</v>
      </c>
      <c r="R325" s="41">
        <f t="shared" si="464"/>
        <v>0</v>
      </c>
      <c r="S325" s="41">
        <f t="shared" si="465"/>
        <v>259.64</v>
      </c>
      <c r="T325" s="44">
        <f t="shared" si="466"/>
        <v>113.3</v>
      </c>
      <c r="U325" s="41">
        <f t="shared" si="467"/>
        <v>9.74</v>
      </c>
      <c r="V325" s="44">
        <f t="shared" si="468"/>
        <v>89.5</v>
      </c>
      <c r="W325" s="44">
        <f t="shared" si="469"/>
        <v>0</v>
      </c>
      <c r="X325" s="41">
        <f t="shared" si="470"/>
        <v>472.18</v>
      </c>
      <c r="Y325" s="41">
        <f t="shared" si="471"/>
        <v>1619.3763</v>
      </c>
      <c r="Z325" s="41"/>
      <c r="AA325" s="12" t="s">
        <v>60</v>
      </c>
      <c r="AB325" s="11">
        <f t="shared" ref="AB325:AH325" si="481">K325+R325</f>
        <v>62.5185</v>
      </c>
      <c r="AC325" s="11">
        <f t="shared" si="481"/>
        <v>778.92</v>
      </c>
      <c r="AD325" s="11">
        <f t="shared" si="481"/>
        <v>566.48</v>
      </c>
      <c r="AE325" s="11">
        <f t="shared" si="481"/>
        <v>32.4578</v>
      </c>
      <c r="AF325" s="11">
        <f t="shared" si="481"/>
        <v>179</v>
      </c>
      <c r="AG325" s="11">
        <f t="shared" si="481"/>
        <v>0</v>
      </c>
      <c r="AH325" s="11">
        <f t="shared" si="481"/>
        <v>1619.3763</v>
      </c>
      <c r="AI325" s="12" t="s">
        <v>1138</v>
      </c>
    </row>
    <row r="326" s="9" customFormat="1" ht="16" customHeight="1" spans="1:35">
      <c r="A326" s="40">
        <f t="shared" si="456"/>
        <v>323</v>
      </c>
      <c r="B326" s="41" t="s">
        <v>1334</v>
      </c>
      <c r="C326" s="47" t="s">
        <v>981</v>
      </c>
      <c r="D326" s="45" t="s">
        <v>982</v>
      </c>
      <c r="E326" s="82">
        <v>3473.25</v>
      </c>
      <c r="F326" s="82">
        <v>3245.5</v>
      </c>
      <c r="G326" s="68">
        <v>5664.75</v>
      </c>
      <c r="H326" s="82">
        <v>3245.4</v>
      </c>
      <c r="I326" s="44">
        <v>3180</v>
      </c>
      <c r="J326" s="68"/>
      <c r="K326" s="52">
        <f t="shared" si="457"/>
        <v>62.5185</v>
      </c>
      <c r="L326" s="53">
        <f t="shared" si="458"/>
        <v>519.28</v>
      </c>
      <c r="M326" s="44">
        <f t="shared" si="459"/>
        <v>453.18</v>
      </c>
      <c r="N326" s="41">
        <f t="shared" si="460"/>
        <v>22.7178</v>
      </c>
      <c r="O326" s="44">
        <f t="shared" si="461"/>
        <v>159</v>
      </c>
      <c r="P326" s="44">
        <f t="shared" si="462"/>
        <v>0</v>
      </c>
      <c r="Q326" s="44">
        <f t="shared" si="463"/>
        <v>1216.6963</v>
      </c>
      <c r="R326" s="41">
        <f t="shared" si="464"/>
        <v>0</v>
      </c>
      <c r="S326" s="41">
        <f t="shared" si="465"/>
        <v>259.64</v>
      </c>
      <c r="T326" s="44">
        <f t="shared" si="466"/>
        <v>113.3</v>
      </c>
      <c r="U326" s="41">
        <f t="shared" si="467"/>
        <v>9.74</v>
      </c>
      <c r="V326" s="44">
        <f t="shared" si="468"/>
        <v>159</v>
      </c>
      <c r="W326" s="44">
        <f t="shared" si="469"/>
        <v>0</v>
      </c>
      <c r="X326" s="41">
        <f t="shared" si="470"/>
        <v>541.68</v>
      </c>
      <c r="Y326" s="41">
        <f t="shared" si="471"/>
        <v>1758.3763</v>
      </c>
      <c r="Z326" s="41"/>
      <c r="AA326" s="12" t="s">
        <v>64</v>
      </c>
      <c r="AB326" s="11">
        <f t="shared" ref="AB326:AH326" si="482">K326+R326</f>
        <v>62.5185</v>
      </c>
      <c r="AC326" s="11">
        <f t="shared" si="482"/>
        <v>778.92</v>
      </c>
      <c r="AD326" s="11">
        <f t="shared" si="482"/>
        <v>566.48</v>
      </c>
      <c r="AE326" s="11">
        <f t="shared" si="482"/>
        <v>32.4578</v>
      </c>
      <c r="AF326" s="11">
        <f t="shared" si="482"/>
        <v>318</v>
      </c>
      <c r="AG326" s="11">
        <f t="shared" si="482"/>
        <v>0</v>
      </c>
      <c r="AH326" s="11">
        <f t="shared" si="482"/>
        <v>1758.3763</v>
      </c>
      <c r="AI326" s="12" t="s">
        <v>1139</v>
      </c>
    </row>
    <row r="327" s="9" customFormat="1" ht="16" customHeight="1" spans="1:35">
      <c r="A327" s="40">
        <f t="shared" si="456"/>
        <v>324</v>
      </c>
      <c r="B327" s="41" t="s">
        <v>167</v>
      </c>
      <c r="C327" s="64" t="s">
        <v>985</v>
      </c>
      <c r="D327" s="45" t="s">
        <v>986</v>
      </c>
      <c r="E327" s="82">
        <v>3473.25</v>
      </c>
      <c r="F327" s="82">
        <v>3245.5</v>
      </c>
      <c r="G327" s="68">
        <v>5664.75</v>
      </c>
      <c r="H327" s="82">
        <v>3245.4</v>
      </c>
      <c r="I327" s="44">
        <v>3180</v>
      </c>
      <c r="J327" s="68"/>
      <c r="K327" s="52">
        <f t="shared" si="457"/>
        <v>62.5185</v>
      </c>
      <c r="L327" s="53">
        <f t="shared" si="458"/>
        <v>519.28</v>
      </c>
      <c r="M327" s="44">
        <f t="shared" si="459"/>
        <v>453.18</v>
      </c>
      <c r="N327" s="41">
        <f t="shared" si="460"/>
        <v>22.7178</v>
      </c>
      <c r="O327" s="44">
        <f t="shared" si="461"/>
        <v>159</v>
      </c>
      <c r="P327" s="44">
        <f t="shared" si="462"/>
        <v>0</v>
      </c>
      <c r="Q327" s="44">
        <f t="shared" si="463"/>
        <v>1216.6963</v>
      </c>
      <c r="R327" s="41">
        <f t="shared" si="464"/>
        <v>0</v>
      </c>
      <c r="S327" s="41">
        <f t="shared" si="465"/>
        <v>259.64</v>
      </c>
      <c r="T327" s="44">
        <f t="shared" si="466"/>
        <v>113.3</v>
      </c>
      <c r="U327" s="41">
        <f t="shared" si="467"/>
        <v>9.74</v>
      </c>
      <c r="V327" s="44">
        <f t="shared" si="468"/>
        <v>159</v>
      </c>
      <c r="W327" s="44">
        <f t="shared" si="469"/>
        <v>0</v>
      </c>
      <c r="X327" s="41">
        <f t="shared" si="470"/>
        <v>541.68</v>
      </c>
      <c r="Y327" s="41">
        <f t="shared" si="471"/>
        <v>1758.3763</v>
      </c>
      <c r="Z327" s="41"/>
      <c r="AA327" s="12" t="s">
        <v>49</v>
      </c>
      <c r="AB327" s="11">
        <f t="shared" ref="AB327:AH327" si="483">K327+R327</f>
        <v>62.5185</v>
      </c>
      <c r="AC327" s="11">
        <f t="shared" si="483"/>
        <v>778.92</v>
      </c>
      <c r="AD327" s="11">
        <f t="shared" si="483"/>
        <v>566.48</v>
      </c>
      <c r="AE327" s="11">
        <f t="shared" si="483"/>
        <v>32.4578</v>
      </c>
      <c r="AF327" s="11">
        <f t="shared" si="483"/>
        <v>318</v>
      </c>
      <c r="AG327" s="11">
        <f t="shared" si="483"/>
        <v>0</v>
      </c>
      <c r="AH327" s="11">
        <f t="shared" si="483"/>
        <v>1758.3763</v>
      </c>
      <c r="AI327" s="12" t="s">
        <v>1134</v>
      </c>
    </row>
    <row r="328" s="9" customFormat="1" ht="16" customHeight="1" spans="1:35">
      <c r="A328" s="40">
        <f t="shared" si="456"/>
        <v>325</v>
      </c>
      <c r="B328" s="41" t="s">
        <v>1339</v>
      </c>
      <c r="C328" s="64" t="s">
        <v>987</v>
      </c>
      <c r="D328" s="45" t="s">
        <v>988</v>
      </c>
      <c r="E328" s="82">
        <v>3473.25</v>
      </c>
      <c r="F328" s="82">
        <v>3245.5</v>
      </c>
      <c r="G328" s="68">
        <v>5664.75</v>
      </c>
      <c r="H328" s="82">
        <v>3245.4</v>
      </c>
      <c r="I328" s="44">
        <v>1790</v>
      </c>
      <c r="J328" s="68"/>
      <c r="K328" s="52">
        <f t="shared" si="457"/>
        <v>62.5185</v>
      </c>
      <c r="L328" s="53">
        <f t="shared" si="458"/>
        <v>519.28</v>
      </c>
      <c r="M328" s="44">
        <f t="shared" si="459"/>
        <v>453.18</v>
      </c>
      <c r="N328" s="41">
        <f t="shared" si="460"/>
        <v>22.7178</v>
      </c>
      <c r="O328" s="44">
        <f t="shared" si="461"/>
        <v>89.5</v>
      </c>
      <c r="P328" s="44">
        <f t="shared" si="462"/>
        <v>0</v>
      </c>
      <c r="Q328" s="44">
        <f t="shared" si="463"/>
        <v>1147.1963</v>
      </c>
      <c r="R328" s="41">
        <f t="shared" si="464"/>
        <v>0</v>
      </c>
      <c r="S328" s="41">
        <f t="shared" si="465"/>
        <v>259.64</v>
      </c>
      <c r="T328" s="44">
        <f t="shared" si="466"/>
        <v>113.3</v>
      </c>
      <c r="U328" s="41">
        <f t="shared" si="467"/>
        <v>9.74</v>
      </c>
      <c r="V328" s="44">
        <f t="shared" si="468"/>
        <v>89.5</v>
      </c>
      <c r="W328" s="44">
        <f t="shared" si="469"/>
        <v>0</v>
      </c>
      <c r="X328" s="41">
        <f t="shared" si="470"/>
        <v>472.18</v>
      </c>
      <c r="Y328" s="41">
        <f t="shared" si="471"/>
        <v>1619.3763</v>
      </c>
      <c r="Z328" s="41"/>
      <c r="AA328" s="12" t="s">
        <v>55</v>
      </c>
      <c r="AB328" s="11">
        <f t="shared" ref="AB328:AH328" si="484">K328+R328</f>
        <v>62.5185</v>
      </c>
      <c r="AC328" s="11">
        <f t="shared" si="484"/>
        <v>778.92</v>
      </c>
      <c r="AD328" s="11">
        <f t="shared" si="484"/>
        <v>566.48</v>
      </c>
      <c r="AE328" s="11">
        <f t="shared" si="484"/>
        <v>32.4578</v>
      </c>
      <c r="AF328" s="11">
        <f t="shared" si="484"/>
        <v>179</v>
      </c>
      <c r="AG328" s="11">
        <f t="shared" si="484"/>
        <v>0</v>
      </c>
      <c r="AH328" s="11">
        <f t="shared" si="484"/>
        <v>1619.3763</v>
      </c>
      <c r="AI328" s="12" t="s">
        <v>1138</v>
      </c>
    </row>
    <row r="329" s="9" customFormat="1" ht="16" customHeight="1" spans="1:35">
      <c r="A329" s="40">
        <f t="shared" si="456"/>
        <v>326</v>
      </c>
      <c r="B329" s="41" t="s">
        <v>1306</v>
      </c>
      <c r="C329" s="64" t="s">
        <v>989</v>
      </c>
      <c r="D329" s="45" t="s">
        <v>990</v>
      </c>
      <c r="E329" s="82">
        <v>3473.25</v>
      </c>
      <c r="F329" s="82">
        <v>3245.5</v>
      </c>
      <c r="G329" s="68">
        <v>5664.75</v>
      </c>
      <c r="H329" s="82">
        <v>3245.4</v>
      </c>
      <c r="I329" s="44">
        <v>1790</v>
      </c>
      <c r="J329" s="68"/>
      <c r="K329" s="52">
        <f t="shared" si="457"/>
        <v>62.5185</v>
      </c>
      <c r="L329" s="53">
        <f t="shared" si="458"/>
        <v>519.28</v>
      </c>
      <c r="M329" s="44">
        <f t="shared" si="459"/>
        <v>453.18</v>
      </c>
      <c r="N329" s="41">
        <f t="shared" si="460"/>
        <v>22.7178</v>
      </c>
      <c r="O329" s="44">
        <f t="shared" si="461"/>
        <v>89.5</v>
      </c>
      <c r="P329" s="44">
        <f t="shared" si="462"/>
        <v>0</v>
      </c>
      <c r="Q329" s="44">
        <f t="shared" si="463"/>
        <v>1147.1963</v>
      </c>
      <c r="R329" s="41">
        <f t="shared" si="464"/>
        <v>0</v>
      </c>
      <c r="S329" s="41">
        <f t="shared" si="465"/>
        <v>259.64</v>
      </c>
      <c r="T329" s="44">
        <f t="shared" si="466"/>
        <v>113.3</v>
      </c>
      <c r="U329" s="41">
        <f t="shared" si="467"/>
        <v>9.74</v>
      </c>
      <c r="V329" s="44">
        <f t="shared" si="468"/>
        <v>89.5</v>
      </c>
      <c r="W329" s="44">
        <f t="shared" si="469"/>
        <v>0</v>
      </c>
      <c r="X329" s="41">
        <f t="shared" si="470"/>
        <v>472.18</v>
      </c>
      <c r="Y329" s="41">
        <f t="shared" si="471"/>
        <v>1619.3763</v>
      </c>
      <c r="Z329" s="41"/>
      <c r="AA329" s="12" t="s">
        <v>60</v>
      </c>
      <c r="AB329" s="11">
        <f t="shared" ref="AB329:AH329" si="485">K329+R329</f>
        <v>62.5185</v>
      </c>
      <c r="AC329" s="11">
        <f t="shared" si="485"/>
        <v>778.92</v>
      </c>
      <c r="AD329" s="11">
        <f t="shared" si="485"/>
        <v>566.48</v>
      </c>
      <c r="AE329" s="11">
        <f t="shared" si="485"/>
        <v>32.4578</v>
      </c>
      <c r="AF329" s="11">
        <f t="shared" si="485"/>
        <v>179</v>
      </c>
      <c r="AG329" s="11">
        <f t="shared" si="485"/>
        <v>0</v>
      </c>
      <c r="AH329" s="11">
        <f t="shared" si="485"/>
        <v>1619.3763</v>
      </c>
      <c r="AI329" s="12" t="s">
        <v>1138</v>
      </c>
    </row>
    <row r="330" s="9" customFormat="1" ht="16" customHeight="1" spans="1:35">
      <c r="A330" s="40">
        <f t="shared" si="456"/>
        <v>327</v>
      </c>
      <c r="B330" s="41" t="s">
        <v>1306</v>
      </c>
      <c r="C330" s="64" t="s">
        <v>993</v>
      </c>
      <c r="D330" s="45" t="s">
        <v>994</v>
      </c>
      <c r="E330" s="82">
        <v>3473.25</v>
      </c>
      <c r="F330" s="82">
        <v>3245.5</v>
      </c>
      <c r="G330" s="68">
        <v>5664.75</v>
      </c>
      <c r="H330" s="82">
        <v>3245.4</v>
      </c>
      <c r="I330" s="44">
        <v>1790</v>
      </c>
      <c r="J330" s="68"/>
      <c r="K330" s="52">
        <f t="shared" si="457"/>
        <v>62.5185</v>
      </c>
      <c r="L330" s="53">
        <f t="shared" si="458"/>
        <v>519.28</v>
      </c>
      <c r="M330" s="44">
        <f t="shared" si="459"/>
        <v>453.18</v>
      </c>
      <c r="N330" s="41">
        <f t="shared" si="460"/>
        <v>22.7178</v>
      </c>
      <c r="O330" s="44">
        <f t="shared" si="461"/>
        <v>89.5</v>
      </c>
      <c r="P330" s="44">
        <f t="shared" si="462"/>
        <v>0</v>
      </c>
      <c r="Q330" s="44">
        <f t="shared" si="463"/>
        <v>1147.1963</v>
      </c>
      <c r="R330" s="41">
        <f t="shared" si="464"/>
        <v>0</v>
      </c>
      <c r="S330" s="41">
        <f t="shared" si="465"/>
        <v>259.64</v>
      </c>
      <c r="T330" s="44">
        <f t="shared" si="466"/>
        <v>113.3</v>
      </c>
      <c r="U330" s="41">
        <f t="shared" si="467"/>
        <v>9.74</v>
      </c>
      <c r="V330" s="44">
        <f t="shared" si="468"/>
        <v>89.5</v>
      </c>
      <c r="W330" s="44">
        <f t="shared" si="469"/>
        <v>0</v>
      </c>
      <c r="X330" s="41">
        <f t="shared" si="470"/>
        <v>472.18</v>
      </c>
      <c r="Y330" s="41">
        <f t="shared" si="471"/>
        <v>1619.3763</v>
      </c>
      <c r="Z330" s="41"/>
      <c r="AA330" s="12" t="s">
        <v>60</v>
      </c>
      <c r="AB330" s="11">
        <f t="shared" ref="AB330:AH330" si="486">K330+R330</f>
        <v>62.5185</v>
      </c>
      <c r="AC330" s="11">
        <f t="shared" si="486"/>
        <v>778.92</v>
      </c>
      <c r="AD330" s="11">
        <f t="shared" si="486"/>
        <v>566.48</v>
      </c>
      <c r="AE330" s="11">
        <f t="shared" si="486"/>
        <v>32.4578</v>
      </c>
      <c r="AF330" s="11">
        <f t="shared" si="486"/>
        <v>179</v>
      </c>
      <c r="AG330" s="11">
        <f t="shared" si="486"/>
        <v>0</v>
      </c>
      <c r="AH330" s="11">
        <f t="shared" si="486"/>
        <v>1619.3763</v>
      </c>
      <c r="AI330" s="12" t="s">
        <v>1138</v>
      </c>
    </row>
    <row r="331" s="9" customFormat="1" ht="16" customHeight="1" spans="1:35">
      <c r="A331" s="40">
        <f t="shared" si="456"/>
        <v>328</v>
      </c>
      <c r="B331" s="41" t="s">
        <v>167</v>
      </c>
      <c r="C331" s="64" t="s">
        <v>997</v>
      </c>
      <c r="D331" s="45" t="s">
        <v>998</v>
      </c>
      <c r="E331" s="82">
        <v>3473.25</v>
      </c>
      <c r="F331" s="82">
        <v>3245.5</v>
      </c>
      <c r="G331" s="68">
        <v>5664.75</v>
      </c>
      <c r="H331" s="82">
        <v>3245.4</v>
      </c>
      <c r="I331" s="44">
        <v>3180</v>
      </c>
      <c r="J331" s="68"/>
      <c r="K331" s="52">
        <f t="shared" si="457"/>
        <v>62.5185</v>
      </c>
      <c r="L331" s="53">
        <f t="shared" si="458"/>
        <v>519.28</v>
      </c>
      <c r="M331" s="44">
        <f t="shared" si="459"/>
        <v>453.18</v>
      </c>
      <c r="N331" s="41">
        <f t="shared" si="460"/>
        <v>22.7178</v>
      </c>
      <c r="O331" s="44">
        <f t="shared" si="461"/>
        <v>159</v>
      </c>
      <c r="P331" s="44">
        <f t="shared" si="462"/>
        <v>0</v>
      </c>
      <c r="Q331" s="44">
        <f t="shared" si="463"/>
        <v>1216.6963</v>
      </c>
      <c r="R331" s="41">
        <f t="shared" si="464"/>
        <v>0</v>
      </c>
      <c r="S331" s="41">
        <f t="shared" si="465"/>
        <v>259.64</v>
      </c>
      <c r="T331" s="44">
        <f t="shared" si="466"/>
        <v>113.3</v>
      </c>
      <c r="U331" s="41">
        <f t="shared" si="467"/>
        <v>9.74</v>
      </c>
      <c r="V331" s="44">
        <f t="shared" si="468"/>
        <v>159</v>
      </c>
      <c r="W331" s="44">
        <f t="shared" si="469"/>
        <v>0</v>
      </c>
      <c r="X331" s="41">
        <f t="shared" si="470"/>
        <v>541.68</v>
      </c>
      <c r="Y331" s="41">
        <f t="shared" si="471"/>
        <v>1758.3763</v>
      </c>
      <c r="Z331" s="41"/>
      <c r="AA331" s="12" t="s">
        <v>48</v>
      </c>
      <c r="AB331" s="11">
        <f t="shared" ref="AB331:AH331" si="487">K331+R331</f>
        <v>62.5185</v>
      </c>
      <c r="AC331" s="11">
        <f t="shared" si="487"/>
        <v>778.92</v>
      </c>
      <c r="AD331" s="11">
        <f t="shared" si="487"/>
        <v>566.48</v>
      </c>
      <c r="AE331" s="11">
        <f t="shared" si="487"/>
        <v>32.4578</v>
      </c>
      <c r="AF331" s="11">
        <f t="shared" si="487"/>
        <v>318</v>
      </c>
      <c r="AG331" s="11">
        <f t="shared" si="487"/>
        <v>0</v>
      </c>
      <c r="AH331" s="11">
        <f t="shared" si="487"/>
        <v>1758.3763</v>
      </c>
      <c r="AI331" s="12" t="s">
        <v>1134</v>
      </c>
    </row>
    <row r="332" s="31" customFormat="1" ht="16" customHeight="1" spans="1:35">
      <c r="A332" s="94">
        <f t="shared" si="456"/>
        <v>329</v>
      </c>
      <c r="B332" s="95" t="s">
        <v>1306</v>
      </c>
      <c r="C332" s="96" t="s">
        <v>1001</v>
      </c>
      <c r="D332" s="102" t="s">
        <v>1002</v>
      </c>
      <c r="E332" s="98">
        <v>3473.25</v>
      </c>
      <c r="F332" s="98">
        <v>0</v>
      </c>
      <c r="G332" s="150">
        <v>0</v>
      </c>
      <c r="H332" s="98">
        <v>0</v>
      </c>
      <c r="I332" s="107">
        <v>0</v>
      </c>
      <c r="J332" s="150"/>
      <c r="K332" s="105">
        <f t="shared" si="457"/>
        <v>62.5185</v>
      </c>
      <c r="L332" s="106">
        <f t="shared" si="458"/>
        <v>0</v>
      </c>
      <c r="M332" s="107">
        <f t="shared" si="459"/>
        <v>0</v>
      </c>
      <c r="N332" s="95">
        <f t="shared" si="460"/>
        <v>0</v>
      </c>
      <c r="O332" s="107">
        <f t="shared" si="461"/>
        <v>0</v>
      </c>
      <c r="P332" s="107">
        <f t="shared" si="462"/>
        <v>0</v>
      </c>
      <c r="Q332" s="107">
        <f t="shared" si="463"/>
        <v>62.5185</v>
      </c>
      <c r="R332" s="95">
        <f t="shared" si="464"/>
        <v>0</v>
      </c>
      <c r="S332" s="95">
        <f t="shared" si="465"/>
        <v>0</v>
      </c>
      <c r="T332" s="107">
        <f t="shared" si="466"/>
        <v>0</v>
      </c>
      <c r="U332" s="95">
        <f t="shared" si="467"/>
        <v>0</v>
      </c>
      <c r="V332" s="107">
        <f t="shared" si="468"/>
        <v>0</v>
      </c>
      <c r="W332" s="107">
        <f t="shared" si="469"/>
        <v>0</v>
      </c>
      <c r="X332" s="95">
        <f t="shared" si="470"/>
        <v>0</v>
      </c>
      <c r="Y332" s="95">
        <f t="shared" si="471"/>
        <v>62.5185</v>
      </c>
      <c r="Z332" s="95"/>
      <c r="AA332" s="16" t="s">
        <v>60</v>
      </c>
      <c r="AB332" s="15">
        <f t="shared" ref="AB332:AH332" si="488">K332+R332</f>
        <v>62.5185</v>
      </c>
      <c r="AC332" s="15">
        <f t="shared" si="488"/>
        <v>0</v>
      </c>
      <c r="AD332" s="15">
        <f t="shared" si="488"/>
        <v>0</v>
      </c>
      <c r="AE332" s="15">
        <f t="shared" si="488"/>
        <v>0</v>
      </c>
      <c r="AF332" s="15">
        <f t="shared" si="488"/>
        <v>0</v>
      </c>
      <c r="AG332" s="15">
        <f t="shared" si="488"/>
        <v>0</v>
      </c>
      <c r="AH332" s="15">
        <f t="shared" si="488"/>
        <v>62.5185</v>
      </c>
      <c r="AI332" s="16" t="s">
        <v>1138</v>
      </c>
    </row>
    <row r="333" s="31" customFormat="1" ht="16" customHeight="1" spans="1:35">
      <c r="A333" s="94">
        <f t="shared" si="456"/>
        <v>330</v>
      </c>
      <c r="B333" s="95" t="s">
        <v>1306</v>
      </c>
      <c r="C333" s="96" t="s">
        <v>1005</v>
      </c>
      <c r="D333" s="102" t="s">
        <v>1006</v>
      </c>
      <c r="E333" s="98">
        <v>3473.25</v>
      </c>
      <c r="F333" s="98">
        <v>0</v>
      </c>
      <c r="G333" s="150">
        <v>0</v>
      </c>
      <c r="H333" s="98">
        <v>0</v>
      </c>
      <c r="I333" s="107">
        <v>0</v>
      </c>
      <c r="J333" s="150"/>
      <c r="K333" s="105">
        <f t="shared" si="457"/>
        <v>62.5185</v>
      </c>
      <c r="L333" s="106">
        <f t="shared" si="458"/>
        <v>0</v>
      </c>
      <c r="M333" s="107">
        <f t="shared" si="459"/>
        <v>0</v>
      </c>
      <c r="N333" s="95">
        <f t="shared" si="460"/>
        <v>0</v>
      </c>
      <c r="O333" s="107">
        <f t="shared" si="461"/>
        <v>0</v>
      </c>
      <c r="P333" s="107">
        <f t="shared" si="462"/>
        <v>0</v>
      </c>
      <c r="Q333" s="107">
        <f t="shared" si="463"/>
        <v>62.5185</v>
      </c>
      <c r="R333" s="95">
        <f t="shared" si="464"/>
        <v>0</v>
      </c>
      <c r="S333" s="95">
        <f t="shared" si="465"/>
        <v>0</v>
      </c>
      <c r="T333" s="107">
        <f t="shared" si="466"/>
        <v>0</v>
      </c>
      <c r="U333" s="95">
        <f t="shared" si="467"/>
        <v>0</v>
      </c>
      <c r="V333" s="107">
        <f t="shared" si="468"/>
        <v>0</v>
      </c>
      <c r="W333" s="107">
        <f t="shared" si="469"/>
        <v>0</v>
      </c>
      <c r="X333" s="95">
        <f t="shared" si="470"/>
        <v>0</v>
      </c>
      <c r="Y333" s="95">
        <f t="shared" si="471"/>
        <v>62.5185</v>
      </c>
      <c r="Z333" s="95"/>
      <c r="AA333" s="16" t="s">
        <v>60</v>
      </c>
      <c r="AB333" s="15">
        <f t="shared" ref="AB333:AH333" si="489">K333+R333</f>
        <v>62.5185</v>
      </c>
      <c r="AC333" s="15">
        <f t="shared" si="489"/>
        <v>0</v>
      </c>
      <c r="AD333" s="15">
        <f t="shared" si="489"/>
        <v>0</v>
      </c>
      <c r="AE333" s="15">
        <f t="shared" si="489"/>
        <v>0</v>
      </c>
      <c r="AF333" s="15">
        <f t="shared" si="489"/>
        <v>0</v>
      </c>
      <c r="AG333" s="15">
        <f t="shared" si="489"/>
        <v>0</v>
      </c>
      <c r="AH333" s="15">
        <f t="shared" si="489"/>
        <v>62.5185</v>
      </c>
      <c r="AI333" s="16" t="s">
        <v>1138</v>
      </c>
    </row>
    <row r="334" s="9" customFormat="1" ht="16" customHeight="1" spans="1:35">
      <c r="A334" s="40">
        <f t="shared" si="456"/>
        <v>331</v>
      </c>
      <c r="B334" s="41" t="s">
        <v>1306</v>
      </c>
      <c r="C334" s="64" t="s">
        <v>1007</v>
      </c>
      <c r="D334" s="45" t="s">
        <v>1008</v>
      </c>
      <c r="E334" s="82">
        <v>3473.25</v>
      </c>
      <c r="F334" s="82">
        <v>3245.5</v>
      </c>
      <c r="G334" s="68">
        <v>5664.75</v>
      </c>
      <c r="H334" s="82">
        <v>3245.4</v>
      </c>
      <c r="I334" s="44">
        <v>1790</v>
      </c>
      <c r="J334" s="68"/>
      <c r="K334" s="52">
        <f t="shared" si="457"/>
        <v>62.5185</v>
      </c>
      <c r="L334" s="53">
        <f t="shared" si="458"/>
        <v>519.28</v>
      </c>
      <c r="M334" s="44">
        <f t="shared" si="459"/>
        <v>453.18</v>
      </c>
      <c r="N334" s="41">
        <f t="shared" si="460"/>
        <v>22.7178</v>
      </c>
      <c r="O334" s="44">
        <f t="shared" si="461"/>
        <v>89.5</v>
      </c>
      <c r="P334" s="44">
        <f t="shared" si="462"/>
        <v>0</v>
      </c>
      <c r="Q334" s="44">
        <f t="shared" si="463"/>
        <v>1147.1963</v>
      </c>
      <c r="R334" s="41">
        <f t="shared" si="464"/>
        <v>0</v>
      </c>
      <c r="S334" s="41">
        <f t="shared" si="465"/>
        <v>259.64</v>
      </c>
      <c r="T334" s="44">
        <f t="shared" si="466"/>
        <v>113.3</v>
      </c>
      <c r="U334" s="41">
        <f t="shared" si="467"/>
        <v>9.74</v>
      </c>
      <c r="V334" s="44">
        <f t="shared" si="468"/>
        <v>89.5</v>
      </c>
      <c r="W334" s="44">
        <f t="shared" si="469"/>
        <v>0</v>
      </c>
      <c r="X334" s="41">
        <f t="shared" si="470"/>
        <v>472.18</v>
      </c>
      <c r="Y334" s="41">
        <f t="shared" si="471"/>
        <v>1619.3763</v>
      </c>
      <c r="Z334" s="41"/>
      <c r="AA334" s="12" t="s">
        <v>60</v>
      </c>
      <c r="AB334" s="11">
        <f t="shared" ref="AB334:AH334" si="490">K334+R334</f>
        <v>62.5185</v>
      </c>
      <c r="AC334" s="11">
        <f t="shared" si="490"/>
        <v>778.92</v>
      </c>
      <c r="AD334" s="11">
        <f t="shared" si="490"/>
        <v>566.48</v>
      </c>
      <c r="AE334" s="11">
        <f t="shared" si="490"/>
        <v>32.4578</v>
      </c>
      <c r="AF334" s="11">
        <f t="shared" si="490"/>
        <v>179</v>
      </c>
      <c r="AG334" s="11">
        <f t="shared" si="490"/>
        <v>0</v>
      </c>
      <c r="AH334" s="11">
        <f t="shared" si="490"/>
        <v>1619.3763</v>
      </c>
      <c r="AI334" s="12" t="s">
        <v>1138</v>
      </c>
    </row>
    <row r="335" s="9" customFormat="1" ht="16" customHeight="1" spans="1:35">
      <c r="A335" s="40">
        <f t="shared" si="456"/>
        <v>332</v>
      </c>
      <c r="B335" s="41" t="s">
        <v>1306</v>
      </c>
      <c r="C335" s="47" t="s">
        <v>1009</v>
      </c>
      <c r="D335" s="58" t="s">
        <v>1010</v>
      </c>
      <c r="E335" s="82">
        <v>3473.25</v>
      </c>
      <c r="F335" s="82">
        <v>3245.5</v>
      </c>
      <c r="G335" s="68">
        <v>5664.75</v>
      </c>
      <c r="H335" s="82">
        <v>3245.4</v>
      </c>
      <c r="I335" s="44">
        <v>1790</v>
      </c>
      <c r="J335" s="68"/>
      <c r="K335" s="52">
        <f t="shared" si="457"/>
        <v>62.5185</v>
      </c>
      <c r="L335" s="53">
        <f t="shared" si="458"/>
        <v>519.28</v>
      </c>
      <c r="M335" s="44">
        <f t="shared" si="459"/>
        <v>453.18</v>
      </c>
      <c r="N335" s="41">
        <f t="shared" si="460"/>
        <v>22.7178</v>
      </c>
      <c r="O335" s="44">
        <f t="shared" si="461"/>
        <v>89.5</v>
      </c>
      <c r="P335" s="44">
        <f t="shared" si="462"/>
        <v>0</v>
      </c>
      <c r="Q335" s="44">
        <f t="shared" si="463"/>
        <v>1147.1963</v>
      </c>
      <c r="R335" s="41">
        <f t="shared" si="464"/>
        <v>0</v>
      </c>
      <c r="S335" s="41">
        <f t="shared" si="465"/>
        <v>259.64</v>
      </c>
      <c r="T335" s="44">
        <f t="shared" si="466"/>
        <v>113.3</v>
      </c>
      <c r="U335" s="41">
        <f t="shared" si="467"/>
        <v>9.74</v>
      </c>
      <c r="V335" s="44">
        <f t="shared" si="468"/>
        <v>89.5</v>
      </c>
      <c r="W335" s="44">
        <f t="shared" si="469"/>
        <v>0</v>
      </c>
      <c r="X335" s="41">
        <f t="shared" si="470"/>
        <v>472.18</v>
      </c>
      <c r="Y335" s="41">
        <f t="shared" si="471"/>
        <v>1619.3763</v>
      </c>
      <c r="Z335" s="41"/>
      <c r="AA335" s="12" t="s">
        <v>60</v>
      </c>
      <c r="AB335" s="11">
        <f t="shared" ref="AB335:AH335" si="491">K335+R335</f>
        <v>62.5185</v>
      </c>
      <c r="AC335" s="11">
        <f t="shared" si="491"/>
        <v>778.92</v>
      </c>
      <c r="AD335" s="11">
        <f t="shared" si="491"/>
        <v>566.48</v>
      </c>
      <c r="AE335" s="11">
        <f t="shared" si="491"/>
        <v>32.4578</v>
      </c>
      <c r="AF335" s="11">
        <f t="shared" si="491"/>
        <v>179</v>
      </c>
      <c r="AG335" s="11">
        <f t="shared" si="491"/>
        <v>0</v>
      </c>
      <c r="AH335" s="11">
        <f t="shared" si="491"/>
        <v>1619.3763</v>
      </c>
      <c r="AI335" s="12" t="s">
        <v>1138</v>
      </c>
    </row>
    <row r="336" s="9" customFormat="1" ht="16" customHeight="1" spans="1:35">
      <c r="A336" s="40">
        <f t="shared" si="456"/>
        <v>333</v>
      </c>
      <c r="B336" s="41" t="s">
        <v>98</v>
      </c>
      <c r="C336" s="47" t="s">
        <v>1013</v>
      </c>
      <c r="D336" s="58" t="s">
        <v>1014</v>
      </c>
      <c r="E336" s="82">
        <v>3473.25</v>
      </c>
      <c r="F336" s="82">
        <v>3245.5</v>
      </c>
      <c r="G336" s="68">
        <v>5664.75</v>
      </c>
      <c r="H336" s="82">
        <v>3245.4</v>
      </c>
      <c r="I336" s="44">
        <v>3180</v>
      </c>
      <c r="J336" s="68"/>
      <c r="K336" s="52">
        <f t="shared" si="457"/>
        <v>62.5185</v>
      </c>
      <c r="L336" s="53">
        <f t="shared" si="458"/>
        <v>519.28</v>
      </c>
      <c r="M336" s="44">
        <f t="shared" si="459"/>
        <v>453.18</v>
      </c>
      <c r="N336" s="41">
        <f t="shared" si="460"/>
        <v>22.7178</v>
      </c>
      <c r="O336" s="44">
        <f t="shared" si="461"/>
        <v>159</v>
      </c>
      <c r="P336" s="44">
        <f t="shared" si="462"/>
        <v>0</v>
      </c>
      <c r="Q336" s="44">
        <f t="shared" si="463"/>
        <v>1216.6963</v>
      </c>
      <c r="R336" s="41">
        <f t="shared" si="464"/>
        <v>0</v>
      </c>
      <c r="S336" s="41">
        <f t="shared" si="465"/>
        <v>259.64</v>
      </c>
      <c r="T336" s="44">
        <f t="shared" si="466"/>
        <v>113.3</v>
      </c>
      <c r="U336" s="41">
        <f t="shared" si="467"/>
        <v>9.74</v>
      </c>
      <c r="V336" s="44">
        <f t="shared" si="468"/>
        <v>159</v>
      </c>
      <c r="W336" s="44">
        <f t="shared" si="469"/>
        <v>0</v>
      </c>
      <c r="X336" s="41">
        <f t="shared" si="470"/>
        <v>541.68</v>
      </c>
      <c r="Y336" s="41">
        <f t="shared" si="471"/>
        <v>1758.3763</v>
      </c>
      <c r="Z336" s="41"/>
      <c r="AA336" s="12" t="s">
        <v>26</v>
      </c>
      <c r="AB336" s="11">
        <f t="shared" ref="AB336:AH336" si="492">K336+R336</f>
        <v>62.5185</v>
      </c>
      <c r="AC336" s="11">
        <f t="shared" si="492"/>
        <v>778.92</v>
      </c>
      <c r="AD336" s="11">
        <f t="shared" si="492"/>
        <v>566.48</v>
      </c>
      <c r="AE336" s="11">
        <f t="shared" si="492"/>
        <v>32.4578</v>
      </c>
      <c r="AF336" s="11">
        <f t="shared" si="492"/>
        <v>318</v>
      </c>
      <c r="AG336" s="11">
        <f t="shared" si="492"/>
        <v>0</v>
      </c>
      <c r="AH336" s="11">
        <f t="shared" si="492"/>
        <v>1758.3763</v>
      </c>
      <c r="AI336" s="12" t="s">
        <v>1135</v>
      </c>
    </row>
    <row r="337" s="9" customFormat="1" ht="16" customHeight="1" spans="1:35">
      <c r="A337" s="40">
        <f t="shared" si="456"/>
        <v>334</v>
      </c>
      <c r="B337" s="41" t="s">
        <v>98</v>
      </c>
      <c r="C337" s="47" t="s">
        <v>1015</v>
      </c>
      <c r="D337" s="352" t="s">
        <v>1016</v>
      </c>
      <c r="E337" s="82">
        <v>3473.25</v>
      </c>
      <c r="F337" s="82">
        <v>3245.5</v>
      </c>
      <c r="G337" s="68">
        <v>5664.75</v>
      </c>
      <c r="H337" s="82">
        <v>3245.4</v>
      </c>
      <c r="I337" s="44">
        <v>3180</v>
      </c>
      <c r="J337" s="68"/>
      <c r="K337" s="52">
        <f t="shared" si="457"/>
        <v>62.5185</v>
      </c>
      <c r="L337" s="53">
        <f t="shared" si="458"/>
        <v>519.28</v>
      </c>
      <c r="M337" s="44">
        <f t="shared" si="459"/>
        <v>453.18</v>
      </c>
      <c r="N337" s="41">
        <f t="shared" si="460"/>
        <v>22.7178</v>
      </c>
      <c r="O337" s="44">
        <f t="shared" si="461"/>
        <v>159</v>
      </c>
      <c r="P337" s="44">
        <f t="shared" si="462"/>
        <v>0</v>
      </c>
      <c r="Q337" s="44">
        <f t="shared" si="463"/>
        <v>1216.6963</v>
      </c>
      <c r="R337" s="41">
        <f t="shared" si="464"/>
        <v>0</v>
      </c>
      <c r="S337" s="41">
        <f t="shared" si="465"/>
        <v>259.64</v>
      </c>
      <c r="T337" s="44">
        <f t="shared" si="466"/>
        <v>113.3</v>
      </c>
      <c r="U337" s="41">
        <f t="shared" si="467"/>
        <v>9.74</v>
      </c>
      <c r="V337" s="44">
        <f t="shared" si="468"/>
        <v>159</v>
      </c>
      <c r="W337" s="44">
        <f t="shared" si="469"/>
        <v>0</v>
      </c>
      <c r="X337" s="41">
        <f t="shared" si="470"/>
        <v>541.68</v>
      </c>
      <c r="Y337" s="41">
        <f t="shared" si="471"/>
        <v>1758.3763</v>
      </c>
      <c r="Z337" s="41"/>
      <c r="AA337" s="12" t="s">
        <v>26</v>
      </c>
      <c r="AB337" s="11">
        <f t="shared" ref="AB337:AH337" si="493">K337+R337</f>
        <v>62.5185</v>
      </c>
      <c r="AC337" s="11">
        <f t="shared" si="493"/>
        <v>778.92</v>
      </c>
      <c r="AD337" s="11">
        <f t="shared" si="493"/>
        <v>566.48</v>
      </c>
      <c r="AE337" s="11">
        <f t="shared" si="493"/>
        <v>32.4578</v>
      </c>
      <c r="AF337" s="11">
        <f t="shared" si="493"/>
        <v>318</v>
      </c>
      <c r="AG337" s="11">
        <f t="shared" si="493"/>
        <v>0</v>
      </c>
      <c r="AH337" s="11">
        <f t="shared" si="493"/>
        <v>1758.3763</v>
      </c>
      <c r="AI337" s="12" t="s">
        <v>1135</v>
      </c>
    </row>
    <row r="338" s="9" customFormat="1" ht="16" customHeight="1" spans="1:35">
      <c r="A338" s="40">
        <f t="shared" si="456"/>
        <v>335</v>
      </c>
      <c r="B338" s="41" t="s">
        <v>1339</v>
      </c>
      <c r="C338" s="47" t="s">
        <v>1017</v>
      </c>
      <c r="D338" s="58" t="s">
        <v>1018</v>
      </c>
      <c r="E338" s="82">
        <v>3473.25</v>
      </c>
      <c r="F338" s="82">
        <v>3245.5</v>
      </c>
      <c r="G338" s="68">
        <v>5664.75</v>
      </c>
      <c r="H338" s="82">
        <v>3245.4</v>
      </c>
      <c r="I338" s="44">
        <v>1790</v>
      </c>
      <c r="J338" s="68"/>
      <c r="K338" s="52">
        <f t="shared" si="457"/>
        <v>62.5185</v>
      </c>
      <c r="L338" s="53">
        <f t="shared" si="458"/>
        <v>519.28</v>
      </c>
      <c r="M338" s="44">
        <f t="shared" si="459"/>
        <v>453.18</v>
      </c>
      <c r="N338" s="41">
        <f t="shared" si="460"/>
        <v>22.7178</v>
      </c>
      <c r="O338" s="44">
        <f t="shared" si="461"/>
        <v>89.5</v>
      </c>
      <c r="P338" s="44">
        <f t="shared" si="462"/>
        <v>0</v>
      </c>
      <c r="Q338" s="44">
        <f t="shared" si="463"/>
        <v>1147.1963</v>
      </c>
      <c r="R338" s="41">
        <f t="shared" si="464"/>
        <v>0</v>
      </c>
      <c r="S338" s="41">
        <f t="shared" si="465"/>
        <v>259.64</v>
      </c>
      <c r="T338" s="44">
        <f t="shared" si="466"/>
        <v>113.3</v>
      </c>
      <c r="U338" s="41">
        <f t="shared" si="467"/>
        <v>9.74</v>
      </c>
      <c r="V338" s="44">
        <f t="shared" si="468"/>
        <v>89.5</v>
      </c>
      <c r="W338" s="44">
        <f t="shared" si="469"/>
        <v>0</v>
      </c>
      <c r="X338" s="41">
        <f t="shared" si="470"/>
        <v>472.18</v>
      </c>
      <c r="Y338" s="41">
        <f t="shared" si="471"/>
        <v>1619.3763</v>
      </c>
      <c r="Z338" s="41"/>
      <c r="AA338" s="12" t="s">
        <v>55</v>
      </c>
      <c r="AB338" s="11">
        <f t="shared" ref="AB338:AH338" si="494">K338+R338</f>
        <v>62.5185</v>
      </c>
      <c r="AC338" s="11">
        <f t="shared" si="494"/>
        <v>778.92</v>
      </c>
      <c r="AD338" s="11">
        <f t="shared" si="494"/>
        <v>566.48</v>
      </c>
      <c r="AE338" s="11">
        <f t="shared" si="494"/>
        <v>32.4578</v>
      </c>
      <c r="AF338" s="11">
        <f t="shared" si="494"/>
        <v>179</v>
      </c>
      <c r="AG338" s="11">
        <f t="shared" si="494"/>
        <v>0</v>
      </c>
      <c r="AH338" s="11">
        <f t="shared" si="494"/>
        <v>1619.3763</v>
      </c>
      <c r="AI338" s="12" t="s">
        <v>1138</v>
      </c>
    </row>
    <row r="339" s="9" customFormat="1" ht="16" customHeight="1" spans="1:35">
      <c r="A339" s="40">
        <f t="shared" si="456"/>
        <v>336</v>
      </c>
      <c r="B339" s="41" t="s">
        <v>1306</v>
      </c>
      <c r="C339" s="47" t="s">
        <v>1020</v>
      </c>
      <c r="D339" s="352" t="s">
        <v>1021</v>
      </c>
      <c r="E339" s="82">
        <v>3473.25</v>
      </c>
      <c r="F339" s="82">
        <v>3245.5</v>
      </c>
      <c r="G339" s="68">
        <v>5664.75</v>
      </c>
      <c r="H339" s="82">
        <v>3245.4</v>
      </c>
      <c r="I339" s="44">
        <v>1790</v>
      </c>
      <c r="J339" s="68"/>
      <c r="K339" s="52">
        <f t="shared" si="457"/>
        <v>62.5185</v>
      </c>
      <c r="L339" s="53">
        <f t="shared" si="458"/>
        <v>519.28</v>
      </c>
      <c r="M339" s="44">
        <f t="shared" si="459"/>
        <v>453.18</v>
      </c>
      <c r="N339" s="41">
        <f t="shared" si="460"/>
        <v>22.7178</v>
      </c>
      <c r="O339" s="44">
        <f t="shared" si="461"/>
        <v>89.5</v>
      </c>
      <c r="P339" s="44">
        <f t="shared" si="462"/>
        <v>0</v>
      </c>
      <c r="Q339" s="44">
        <f t="shared" si="463"/>
        <v>1147.1963</v>
      </c>
      <c r="R339" s="41">
        <f t="shared" si="464"/>
        <v>0</v>
      </c>
      <c r="S339" s="41">
        <f t="shared" si="465"/>
        <v>259.64</v>
      </c>
      <c r="T339" s="44">
        <f t="shared" si="466"/>
        <v>113.3</v>
      </c>
      <c r="U339" s="41">
        <f t="shared" si="467"/>
        <v>9.74</v>
      </c>
      <c r="V339" s="44">
        <f t="shared" si="468"/>
        <v>89.5</v>
      </c>
      <c r="W339" s="44">
        <f t="shared" si="469"/>
        <v>0</v>
      </c>
      <c r="X339" s="41">
        <f t="shared" si="470"/>
        <v>472.18</v>
      </c>
      <c r="Y339" s="41">
        <f t="shared" si="471"/>
        <v>1619.3763</v>
      </c>
      <c r="Z339" s="41"/>
      <c r="AA339" s="12" t="s">
        <v>60</v>
      </c>
      <c r="AB339" s="11">
        <f t="shared" ref="AB339:AH339" si="495">K339+R339</f>
        <v>62.5185</v>
      </c>
      <c r="AC339" s="11">
        <f t="shared" si="495"/>
        <v>778.92</v>
      </c>
      <c r="AD339" s="11">
        <f t="shared" si="495"/>
        <v>566.48</v>
      </c>
      <c r="AE339" s="11">
        <f t="shared" si="495"/>
        <v>32.4578</v>
      </c>
      <c r="AF339" s="11">
        <f t="shared" si="495"/>
        <v>179</v>
      </c>
      <c r="AG339" s="11">
        <f t="shared" si="495"/>
        <v>0</v>
      </c>
      <c r="AH339" s="11">
        <f t="shared" si="495"/>
        <v>1619.3763</v>
      </c>
      <c r="AI339" s="12" t="s">
        <v>1138</v>
      </c>
    </row>
    <row r="340" s="9" customFormat="1" ht="16" customHeight="1" spans="1:35">
      <c r="A340" s="40">
        <f t="shared" si="456"/>
        <v>337</v>
      </c>
      <c r="B340" s="41" t="s">
        <v>1306</v>
      </c>
      <c r="C340" s="47" t="s">
        <v>1022</v>
      </c>
      <c r="D340" s="58" t="s">
        <v>1023</v>
      </c>
      <c r="E340" s="82">
        <v>3473.25</v>
      </c>
      <c r="F340" s="82">
        <v>3245.5</v>
      </c>
      <c r="G340" s="68">
        <v>5664.75</v>
      </c>
      <c r="H340" s="82">
        <v>3245.4</v>
      </c>
      <c r="I340" s="44">
        <v>1790</v>
      </c>
      <c r="J340" s="68"/>
      <c r="K340" s="52">
        <f t="shared" si="457"/>
        <v>62.5185</v>
      </c>
      <c r="L340" s="53">
        <f t="shared" si="458"/>
        <v>519.28</v>
      </c>
      <c r="M340" s="44">
        <f t="shared" si="459"/>
        <v>453.18</v>
      </c>
      <c r="N340" s="41">
        <f t="shared" si="460"/>
        <v>22.7178</v>
      </c>
      <c r="O340" s="44">
        <f t="shared" si="461"/>
        <v>89.5</v>
      </c>
      <c r="P340" s="44">
        <f t="shared" si="462"/>
        <v>0</v>
      </c>
      <c r="Q340" s="44">
        <f t="shared" si="463"/>
        <v>1147.1963</v>
      </c>
      <c r="R340" s="41">
        <f t="shared" si="464"/>
        <v>0</v>
      </c>
      <c r="S340" s="41">
        <f t="shared" si="465"/>
        <v>259.64</v>
      </c>
      <c r="T340" s="44">
        <f t="shared" si="466"/>
        <v>113.3</v>
      </c>
      <c r="U340" s="41">
        <f t="shared" si="467"/>
        <v>9.74</v>
      </c>
      <c r="V340" s="44">
        <f t="shared" si="468"/>
        <v>89.5</v>
      </c>
      <c r="W340" s="44">
        <f t="shared" si="469"/>
        <v>0</v>
      </c>
      <c r="X340" s="41">
        <f t="shared" si="470"/>
        <v>472.18</v>
      </c>
      <c r="Y340" s="41">
        <f t="shared" si="471"/>
        <v>1619.3763</v>
      </c>
      <c r="Z340" s="41"/>
      <c r="AA340" s="12" t="s">
        <v>60</v>
      </c>
      <c r="AB340" s="11">
        <f t="shared" ref="AB340:AH340" si="496">K340+R340</f>
        <v>62.5185</v>
      </c>
      <c r="AC340" s="11">
        <f t="shared" si="496"/>
        <v>778.92</v>
      </c>
      <c r="AD340" s="11">
        <f t="shared" si="496"/>
        <v>566.48</v>
      </c>
      <c r="AE340" s="11">
        <f t="shared" si="496"/>
        <v>32.4578</v>
      </c>
      <c r="AF340" s="11">
        <f t="shared" si="496"/>
        <v>179</v>
      </c>
      <c r="AG340" s="11">
        <f t="shared" si="496"/>
        <v>0</v>
      </c>
      <c r="AH340" s="11">
        <f t="shared" si="496"/>
        <v>1619.3763</v>
      </c>
      <c r="AI340" s="12" t="s">
        <v>1138</v>
      </c>
    </row>
    <row r="341" s="9" customFormat="1" ht="16" customHeight="1" spans="1:35">
      <c r="A341" s="40">
        <f t="shared" si="456"/>
        <v>338</v>
      </c>
      <c r="B341" s="41" t="s">
        <v>1306</v>
      </c>
      <c r="C341" s="47" t="s">
        <v>1024</v>
      </c>
      <c r="D341" s="58" t="s">
        <v>1025</v>
      </c>
      <c r="E341" s="82">
        <v>3473.25</v>
      </c>
      <c r="F341" s="82">
        <v>3245.5</v>
      </c>
      <c r="G341" s="68">
        <v>5664.75</v>
      </c>
      <c r="H341" s="82">
        <v>3245.4</v>
      </c>
      <c r="I341" s="44">
        <v>1790</v>
      </c>
      <c r="J341" s="68"/>
      <c r="K341" s="52">
        <f t="shared" si="457"/>
        <v>62.5185</v>
      </c>
      <c r="L341" s="53">
        <f t="shared" si="458"/>
        <v>519.28</v>
      </c>
      <c r="M341" s="44">
        <f t="shared" si="459"/>
        <v>453.18</v>
      </c>
      <c r="N341" s="41">
        <f t="shared" si="460"/>
        <v>22.7178</v>
      </c>
      <c r="O341" s="44">
        <f t="shared" si="461"/>
        <v>89.5</v>
      </c>
      <c r="P341" s="44">
        <f t="shared" si="462"/>
        <v>0</v>
      </c>
      <c r="Q341" s="44">
        <f t="shared" si="463"/>
        <v>1147.1963</v>
      </c>
      <c r="R341" s="41">
        <f t="shared" si="464"/>
        <v>0</v>
      </c>
      <c r="S341" s="41">
        <f t="shared" si="465"/>
        <v>259.64</v>
      </c>
      <c r="T341" s="44">
        <f t="shared" si="466"/>
        <v>113.3</v>
      </c>
      <c r="U341" s="41">
        <f t="shared" si="467"/>
        <v>9.74</v>
      </c>
      <c r="V341" s="44">
        <f t="shared" si="468"/>
        <v>89.5</v>
      </c>
      <c r="W341" s="44">
        <f t="shared" si="469"/>
        <v>0</v>
      </c>
      <c r="X341" s="41">
        <f t="shared" si="470"/>
        <v>472.18</v>
      </c>
      <c r="Y341" s="41">
        <f t="shared" si="471"/>
        <v>1619.3763</v>
      </c>
      <c r="Z341" s="41"/>
      <c r="AA341" s="12" t="s">
        <v>60</v>
      </c>
      <c r="AB341" s="11">
        <f t="shared" ref="AB341:AH341" si="497">K341+R341</f>
        <v>62.5185</v>
      </c>
      <c r="AC341" s="11">
        <f t="shared" si="497"/>
        <v>778.92</v>
      </c>
      <c r="AD341" s="11">
        <f t="shared" si="497"/>
        <v>566.48</v>
      </c>
      <c r="AE341" s="11">
        <f t="shared" si="497"/>
        <v>32.4578</v>
      </c>
      <c r="AF341" s="11">
        <f t="shared" si="497"/>
        <v>179</v>
      </c>
      <c r="AG341" s="11">
        <f t="shared" si="497"/>
        <v>0</v>
      </c>
      <c r="AH341" s="11">
        <f t="shared" si="497"/>
        <v>1619.3763</v>
      </c>
      <c r="AI341" s="12" t="s">
        <v>1138</v>
      </c>
    </row>
    <row r="342" s="9" customFormat="1" ht="16" customHeight="1" spans="1:35">
      <c r="A342" s="40">
        <f t="shared" si="456"/>
        <v>339</v>
      </c>
      <c r="B342" s="41" t="s">
        <v>1306</v>
      </c>
      <c r="C342" s="47" t="s">
        <v>1028</v>
      </c>
      <c r="D342" s="58" t="s">
        <v>1029</v>
      </c>
      <c r="E342" s="82">
        <v>3473.25</v>
      </c>
      <c r="F342" s="82">
        <v>3245.5</v>
      </c>
      <c r="G342" s="68">
        <v>5664.75</v>
      </c>
      <c r="H342" s="82">
        <v>3245.4</v>
      </c>
      <c r="I342" s="44">
        <v>1790</v>
      </c>
      <c r="J342" s="68"/>
      <c r="K342" s="52">
        <f t="shared" si="457"/>
        <v>62.5185</v>
      </c>
      <c r="L342" s="53">
        <f t="shared" si="458"/>
        <v>519.28</v>
      </c>
      <c r="M342" s="44">
        <f t="shared" si="459"/>
        <v>453.18</v>
      </c>
      <c r="N342" s="41">
        <f t="shared" si="460"/>
        <v>22.7178</v>
      </c>
      <c r="O342" s="44">
        <f t="shared" si="461"/>
        <v>89.5</v>
      </c>
      <c r="P342" s="44">
        <f t="shared" si="462"/>
        <v>0</v>
      </c>
      <c r="Q342" s="44">
        <f t="shared" si="463"/>
        <v>1147.1963</v>
      </c>
      <c r="R342" s="41">
        <f t="shared" si="464"/>
        <v>0</v>
      </c>
      <c r="S342" s="41">
        <f t="shared" si="465"/>
        <v>259.64</v>
      </c>
      <c r="T342" s="44">
        <f t="shared" si="466"/>
        <v>113.3</v>
      </c>
      <c r="U342" s="41">
        <f t="shared" si="467"/>
        <v>9.74</v>
      </c>
      <c r="V342" s="44">
        <f t="shared" si="468"/>
        <v>89.5</v>
      </c>
      <c r="W342" s="44">
        <f t="shared" si="469"/>
        <v>0</v>
      </c>
      <c r="X342" s="41">
        <f t="shared" si="470"/>
        <v>472.18</v>
      </c>
      <c r="Y342" s="41">
        <f t="shared" si="471"/>
        <v>1619.3763</v>
      </c>
      <c r="Z342" s="41"/>
      <c r="AA342" s="12" t="s">
        <v>60</v>
      </c>
      <c r="AB342" s="11">
        <f t="shared" ref="AB342:AH342" si="498">K342+R342</f>
        <v>62.5185</v>
      </c>
      <c r="AC342" s="11">
        <f t="shared" si="498"/>
        <v>778.92</v>
      </c>
      <c r="AD342" s="11">
        <f t="shared" si="498"/>
        <v>566.48</v>
      </c>
      <c r="AE342" s="11">
        <f t="shared" si="498"/>
        <v>32.4578</v>
      </c>
      <c r="AF342" s="11">
        <f t="shared" si="498"/>
        <v>179</v>
      </c>
      <c r="AG342" s="11">
        <f t="shared" si="498"/>
        <v>0</v>
      </c>
      <c r="AH342" s="11">
        <f t="shared" si="498"/>
        <v>1619.3763</v>
      </c>
      <c r="AI342" s="12" t="s">
        <v>1138</v>
      </c>
    </row>
    <row r="343" s="9" customFormat="1" ht="16" customHeight="1" spans="1:35">
      <c r="A343" s="40">
        <f t="shared" si="456"/>
        <v>340</v>
      </c>
      <c r="B343" s="41" t="s">
        <v>1306</v>
      </c>
      <c r="C343" s="47" t="s">
        <v>1030</v>
      </c>
      <c r="D343" s="58" t="s">
        <v>1031</v>
      </c>
      <c r="E343" s="82">
        <v>3473.25</v>
      </c>
      <c r="F343" s="82">
        <v>3245.5</v>
      </c>
      <c r="G343" s="68">
        <v>5664.75</v>
      </c>
      <c r="H343" s="82">
        <v>3245.4</v>
      </c>
      <c r="I343" s="44">
        <v>1790</v>
      </c>
      <c r="J343" s="68"/>
      <c r="K343" s="52">
        <f t="shared" si="457"/>
        <v>62.5185</v>
      </c>
      <c r="L343" s="53">
        <f t="shared" si="458"/>
        <v>519.28</v>
      </c>
      <c r="M343" s="44">
        <f t="shared" si="459"/>
        <v>453.18</v>
      </c>
      <c r="N343" s="41">
        <f t="shared" si="460"/>
        <v>22.7178</v>
      </c>
      <c r="O343" s="44">
        <f t="shared" si="461"/>
        <v>89.5</v>
      </c>
      <c r="P343" s="44">
        <f t="shared" si="462"/>
        <v>0</v>
      </c>
      <c r="Q343" s="44">
        <f t="shared" si="463"/>
        <v>1147.1963</v>
      </c>
      <c r="R343" s="41">
        <f t="shared" si="464"/>
        <v>0</v>
      </c>
      <c r="S343" s="41">
        <f t="shared" si="465"/>
        <v>259.64</v>
      </c>
      <c r="T343" s="44">
        <f t="shared" si="466"/>
        <v>113.3</v>
      </c>
      <c r="U343" s="41">
        <f t="shared" si="467"/>
        <v>9.74</v>
      </c>
      <c r="V343" s="44">
        <f t="shared" si="468"/>
        <v>89.5</v>
      </c>
      <c r="W343" s="44">
        <f t="shared" si="469"/>
        <v>0</v>
      </c>
      <c r="X343" s="41">
        <f t="shared" si="470"/>
        <v>472.18</v>
      </c>
      <c r="Y343" s="41">
        <f t="shared" si="471"/>
        <v>1619.3763</v>
      </c>
      <c r="Z343" s="41"/>
      <c r="AA343" s="12" t="s">
        <v>60</v>
      </c>
      <c r="AB343" s="11">
        <f t="shared" ref="AB343:AH343" si="499">K343+R343</f>
        <v>62.5185</v>
      </c>
      <c r="AC343" s="11">
        <f t="shared" si="499"/>
        <v>778.92</v>
      </c>
      <c r="AD343" s="11">
        <f t="shared" si="499"/>
        <v>566.48</v>
      </c>
      <c r="AE343" s="11">
        <f t="shared" si="499"/>
        <v>32.4578</v>
      </c>
      <c r="AF343" s="11">
        <f t="shared" si="499"/>
        <v>179</v>
      </c>
      <c r="AG343" s="11">
        <f t="shared" si="499"/>
        <v>0</v>
      </c>
      <c r="AH343" s="11">
        <f t="shared" si="499"/>
        <v>1619.3763</v>
      </c>
      <c r="AI343" s="12" t="s">
        <v>1138</v>
      </c>
    </row>
    <row r="344" s="9" customFormat="1" ht="16" customHeight="1" spans="1:35">
      <c r="A344" s="40">
        <f t="shared" si="456"/>
        <v>341</v>
      </c>
      <c r="B344" s="41" t="s">
        <v>1306</v>
      </c>
      <c r="C344" s="47" t="s">
        <v>614</v>
      </c>
      <c r="D344" s="352" t="s">
        <v>615</v>
      </c>
      <c r="E344" s="82">
        <v>3473.25</v>
      </c>
      <c r="F344" s="82">
        <v>3245.5</v>
      </c>
      <c r="G344" s="68">
        <v>5664.75</v>
      </c>
      <c r="H344" s="82">
        <v>3245.4</v>
      </c>
      <c r="I344" s="44">
        <v>1790</v>
      </c>
      <c r="J344" s="68"/>
      <c r="K344" s="52">
        <f t="shared" si="457"/>
        <v>62.5185</v>
      </c>
      <c r="L344" s="53">
        <f t="shared" si="458"/>
        <v>519.28</v>
      </c>
      <c r="M344" s="44">
        <f t="shared" si="459"/>
        <v>453.18</v>
      </c>
      <c r="N344" s="41">
        <f t="shared" si="460"/>
        <v>22.7178</v>
      </c>
      <c r="O344" s="44">
        <f t="shared" si="461"/>
        <v>89.5</v>
      </c>
      <c r="P344" s="44">
        <f t="shared" si="462"/>
        <v>0</v>
      </c>
      <c r="Q344" s="44">
        <f t="shared" si="463"/>
        <v>1147.1963</v>
      </c>
      <c r="R344" s="41">
        <f t="shared" si="464"/>
        <v>0</v>
      </c>
      <c r="S344" s="41">
        <f t="shared" si="465"/>
        <v>259.64</v>
      </c>
      <c r="T344" s="44">
        <f t="shared" si="466"/>
        <v>113.3</v>
      </c>
      <c r="U344" s="41">
        <f t="shared" si="467"/>
        <v>9.74</v>
      </c>
      <c r="V344" s="44">
        <f t="shared" si="468"/>
        <v>89.5</v>
      </c>
      <c r="W344" s="44">
        <f t="shared" si="469"/>
        <v>0</v>
      </c>
      <c r="X344" s="41">
        <f t="shared" si="470"/>
        <v>472.18</v>
      </c>
      <c r="Y344" s="41">
        <f t="shared" si="471"/>
        <v>1619.3763</v>
      </c>
      <c r="Z344" s="41"/>
      <c r="AA344" s="12" t="s">
        <v>60</v>
      </c>
      <c r="AB344" s="11">
        <f t="shared" ref="AB344:AH344" si="500">K344+R344</f>
        <v>62.5185</v>
      </c>
      <c r="AC344" s="11">
        <f t="shared" si="500"/>
        <v>778.92</v>
      </c>
      <c r="AD344" s="11">
        <f t="shared" si="500"/>
        <v>566.48</v>
      </c>
      <c r="AE344" s="11">
        <f t="shared" si="500"/>
        <v>32.4578</v>
      </c>
      <c r="AF344" s="11">
        <f t="shared" si="500"/>
        <v>179</v>
      </c>
      <c r="AG344" s="11">
        <f t="shared" si="500"/>
        <v>0</v>
      </c>
      <c r="AH344" s="11">
        <f t="shared" si="500"/>
        <v>1619.3763</v>
      </c>
      <c r="AI344" s="12" t="s">
        <v>1138</v>
      </c>
    </row>
    <row r="345" s="9" customFormat="1" ht="16" customHeight="1" spans="1:35">
      <c r="A345" s="40">
        <f t="shared" si="456"/>
        <v>342</v>
      </c>
      <c r="B345" s="41" t="s">
        <v>1306</v>
      </c>
      <c r="C345" s="47" t="s">
        <v>1038</v>
      </c>
      <c r="D345" s="58" t="s">
        <v>1039</v>
      </c>
      <c r="E345" s="82">
        <v>3473.25</v>
      </c>
      <c r="F345" s="82">
        <v>3245.5</v>
      </c>
      <c r="G345" s="68">
        <v>5664.75</v>
      </c>
      <c r="H345" s="82">
        <v>3245.4</v>
      </c>
      <c r="I345" s="44">
        <v>1790</v>
      </c>
      <c r="J345" s="68"/>
      <c r="K345" s="52">
        <f t="shared" si="457"/>
        <v>62.5185</v>
      </c>
      <c r="L345" s="53">
        <f t="shared" si="458"/>
        <v>519.28</v>
      </c>
      <c r="M345" s="44">
        <f t="shared" si="459"/>
        <v>453.18</v>
      </c>
      <c r="N345" s="41">
        <f t="shared" si="460"/>
        <v>22.7178</v>
      </c>
      <c r="O345" s="44">
        <f t="shared" si="461"/>
        <v>89.5</v>
      </c>
      <c r="P345" s="44">
        <f t="shared" si="462"/>
        <v>0</v>
      </c>
      <c r="Q345" s="44">
        <f t="shared" si="463"/>
        <v>1147.1963</v>
      </c>
      <c r="R345" s="41">
        <f t="shared" si="464"/>
        <v>0</v>
      </c>
      <c r="S345" s="41">
        <f t="shared" si="465"/>
        <v>259.64</v>
      </c>
      <c r="T345" s="44">
        <f t="shared" si="466"/>
        <v>113.3</v>
      </c>
      <c r="U345" s="41">
        <f t="shared" si="467"/>
        <v>9.74</v>
      </c>
      <c r="V345" s="44">
        <f t="shared" si="468"/>
        <v>89.5</v>
      </c>
      <c r="W345" s="44">
        <f t="shared" si="469"/>
        <v>0</v>
      </c>
      <c r="X345" s="41">
        <f t="shared" si="470"/>
        <v>472.18</v>
      </c>
      <c r="Y345" s="41">
        <f t="shared" si="471"/>
        <v>1619.3763</v>
      </c>
      <c r="Z345" s="41"/>
      <c r="AA345" s="12" t="s">
        <v>60</v>
      </c>
      <c r="AB345" s="11">
        <f t="shared" ref="AB345:AH345" si="501">K345+R345</f>
        <v>62.5185</v>
      </c>
      <c r="AC345" s="11">
        <f t="shared" si="501"/>
        <v>778.92</v>
      </c>
      <c r="AD345" s="11">
        <f t="shared" si="501"/>
        <v>566.48</v>
      </c>
      <c r="AE345" s="11">
        <f t="shared" si="501"/>
        <v>32.4578</v>
      </c>
      <c r="AF345" s="11">
        <f t="shared" si="501"/>
        <v>179</v>
      </c>
      <c r="AG345" s="11">
        <f t="shared" si="501"/>
        <v>0</v>
      </c>
      <c r="AH345" s="11">
        <f t="shared" si="501"/>
        <v>1619.3763</v>
      </c>
      <c r="AI345" s="12" t="s">
        <v>1138</v>
      </c>
    </row>
    <row r="346" s="9" customFormat="1" ht="16" customHeight="1" spans="1:35">
      <c r="A346" s="40">
        <f t="shared" si="456"/>
        <v>343</v>
      </c>
      <c r="B346" s="41" t="s">
        <v>1306</v>
      </c>
      <c r="C346" s="47" t="s">
        <v>784</v>
      </c>
      <c r="D346" s="58" t="s">
        <v>902</v>
      </c>
      <c r="E346" s="82">
        <v>3473.25</v>
      </c>
      <c r="F346" s="82">
        <v>3245.5</v>
      </c>
      <c r="G346" s="68">
        <v>5664.75</v>
      </c>
      <c r="H346" s="82">
        <v>3245.4</v>
      </c>
      <c r="I346" s="44">
        <v>1790</v>
      </c>
      <c r="J346" s="68"/>
      <c r="K346" s="52">
        <f t="shared" si="457"/>
        <v>62.5185</v>
      </c>
      <c r="L346" s="53">
        <f t="shared" si="458"/>
        <v>519.28</v>
      </c>
      <c r="M346" s="44">
        <f t="shared" si="459"/>
        <v>453.18</v>
      </c>
      <c r="N346" s="41">
        <f t="shared" si="460"/>
        <v>22.7178</v>
      </c>
      <c r="O346" s="44">
        <f t="shared" si="461"/>
        <v>89.5</v>
      </c>
      <c r="P346" s="44">
        <f t="shared" si="462"/>
        <v>0</v>
      </c>
      <c r="Q346" s="44">
        <f t="shared" si="463"/>
        <v>1147.1963</v>
      </c>
      <c r="R346" s="41">
        <f t="shared" si="464"/>
        <v>0</v>
      </c>
      <c r="S346" s="41">
        <f t="shared" si="465"/>
        <v>259.64</v>
      </c>
      <c r="T346" s="44">
        <f t="shared" si="466"/>
        <v>113.3</v>
      </c>
      <c r="U346" s="41">
        <f t="shared" si="467"/>
        <v>9.74</v>
      </c>
      <c r="V346" s="44">
        <f t="shared" si="468"/>
        <v>89.5</v>
      </c>
      <c r="W346" s="44">
        <f t="shared" si="469"/>
        <v>0</v>
      </c>
      <c r="X346" s="41">
        <f t="shared" si="470"/>
        <v>472.18</v>
      </c>
      <c r="Y346" s="41">
        <f t="shared" si="471"/>
        <v>1619.3763</v>
      </c>
      <c r="Z346" s="41"/>
      <c r="AA346" s="12" t="s">
        <v>60</v>
      </c>
      <c r="AB346" s="11">
        <f t="shared" ref="AB346:AH346" si="502">K346+R346</f>
        <v>62.5185</v>
      </c>
      <c r="AC346" s="11">
        <f t="shared" si="502"/>
        <v>778.92</v>
      </c>
      <c r="AD346" s="11">
        <f t="shared" si="502"/>
        <v>566.48</v>
      </c>
      <c r="AE346" s="11">
        <f t="shared" si="502"/>
        <v>32.4578</v>
      </c>
      <c r="AF346" s="11">
        <f t="shared" si="502"/>
        <v>179</v>
      </c>
      <c r="AG346" s="11">
        <f t="shared" si="502"/>
        <v>0</v>
      </c>
      <c r="AH346" s="11">
        <f t="shared" si="502"/>
        <v>1619.3763</v>
      </c>
      <c r="AI346" s="12" t="s">
        <v>1138</v>
      </c>
    </row>
    <row r="347" s="9" customFormat="1" ht="16" customHeight="1" spans="1:35">
      <c r="A347" s="40">
        <f t="shared" si="456"/>
        <v>344</v>
      </c>
      <c r="B347" s="41" t="s">
        <v>1333</v>
      </c>
      <c r="C347" s="47" t="s">
        <v>1047</v>
      </c>
      <c r="D347" s="352" t="s">
        <v>1048</v>
      </c>
      <c r="E347" s="82">
        <v>3473.25</v>
      </c>
      <c r="F347" s="82">
        <v>3245.5</v>
      </c>
      <c r="G347" s="68">
        <v>5664.75</v>
      </c>
      <c r="H347" s="82">
        <v>3245.4</v>
      </c>
      <c r="I347" s="44">
        <v>3180</v>
      </c>
      <c r="J347" s="68"/>
      <c r="K347" s="52">
        <f t="shared" si="457"/>
        <v>62.5185</v>
      </c>
      <c r="L347" s="53">
        <f t="shared" si="458"/>
        <v>519.28</v>
      </c>
      <c r="M347" s="44">
        <f t="shared" si="459"/>
        <v>453.18</v>
      </c>
      <c r="N347" s="41">
        <f t="shared" si="460"/>
        <v>22.7178</v>
      </c>
      <c r="O347" s="44">
        <f t="shared" si="461"/>
        <v>159</v>
      </c>
      <c r="P347" s="44">
        <f t="shared" si="462"/>
        <v>0</v>
      </c>
      <c r="Q347" s="44">
        <f t="shared" si="463"/>
        <v>1216.6963</v>
      </c>
      <c r="R347" s="41">
        <f t="shared" si="464"/>
        <v>0</v>
      </c>
      <c r="S347" s="41">
        <f t="shared" si="465"/>
        <v>259.64</v>
      </c>
      <c r="T347" s="44">
        <f t="shared" si="466"/>
        <v>113.3</v>
      </c>
      <c r="U347" s="41">
        <f t="shared" si="467"/>
        <v>9.74</v>
      </c>
      <c r="V347" s="44">
        <f t="shared" si="468"/>
        <v>159</v>
      </c>
      <c r="W347" s="44">
        <f t="shared" si="469"/>
        <v>0</v>
      </c>
      <c r="X347" s="41">
        <f t="shared" si="470"/>
        <v>541.68</v>
      </c>
      <c r="Y347" s="41">
        <f t="shared" si="471"/>
        <v>1758.3763</v>
      </c>
      <c r="Z347" s="41"/>
      <c r="AA347" s="12" t="s">
        <v>26</v>
      </c>
      <c r="AB347" s="11">
        <f t="shared" ref="AB347:AH347" si="503">K347+R347</f>
        <v>62.5185</v>
      </c>
      <c r="AC347" s="11">
        <f t="shared" si="503"/>
        <v>778.92</v>
      </c>
      <c r="AD347" s="11">
        <f t="shared" si="503"/>
        <v>566.48</v>
      </c>
      <c r="AE347" s="11">
        <f t="shared" si="503"/>
        <v>32.4578</v>
      </c>
      <c r="AF347" s="11">
        <f t="shared" si="503"/>
        <v>318</v>
      </c>
      <c r="AG347" s="11">
        <f t="shared" si="503"/>
        <v>0</v>
      </c>
      <c r="AH347" s="11">
        <f t="shared" si="503"/>
        <v>1758.3763</v>
      </c>
      <c r="AI347" s="12" t="s">
        <v>1135</v>
      </c>
    </row>
    <row r="348" s="9" customFormat="1" ht="16" customHeight="1" spans="1:35">
      <c r="A348" s="40">
        <f t="shared" si="456"/>
        <v>345</v>
      </c>
      <c r="B348" s="41" t="s">
        <v>164</v>
      </c>
      <c r="C348" s="47" t="s">
        <v>1049</v>
      </c>
      <c r="D348" s="352" t="s">
        <v>1050</v>
      </c>
      <c r="E348" s="82">
        <v>3473.25</v>
      </c>
      <c r="F348" s="82">
        <v>3245.5</v>
      </c>
      <c r="G348" s="68">
        <v>5664.75</v>
      </c>
      <c r="H348" s="82">
        <v>3245.4</v>
      </c>
      <c r="I348" s="44">
        <v>0</v>
      </c>
      <c r="J348" s="68"/>
      <c r="K348" s="52">
        <f t="shared" si="457"/>
        <v>62.5185</v>
      </c>
      <c r="L348" s="53">
        <f t="shared" si="458"/>
        <v>519.28</v>
      </c>
      <c r="M348" s="44">
        <f t="shared" si="459"/>
        <v>453.18</v>
      </c>
      <c r="N348" s="41">
        <f t="shared" si="460"/>
        <v>22.7178</v>
      </c>
      <c r="O348" s="44">
        <f t="shared" si="461"/>
        <v>0</v>
      </c>
      <c r="P348" s="44">
        <f t="shared" si="462"/>
        <v>0</v>
      </c>
      <c r="Q348" s="44">
        <f t="shared" si="463"/>
        <v>1057.6963</v>
      </c>
      <c r="R348" s="41">
        <f t="shared" si="464"/>
        <v>0</v>
      </c>
      <c r="S348" s="41">
        <f t="shared" si="465"/>
        <v>259.64</v>
      </c>
      <c r="T348" s="44">
        <f t="shared" si="466"/>
        <v>113.3</v>
      </c>
      <c r="U348" s="41">
        <f t="shared" si="467"/>
        <v>9.74</v>
      </c>
      <c r="V348" s="44">
        <f t="shared" si="468"/>
        <v>0</v>
      </c>
      <c r="W348" s="44">
        <f t="shared" si="469"/>
        <v>0</v>
      </c>
      <c r="X348" s="41">
        <f t="shared" si="470"/>
        <v>382.68</v>
      </c>
      <c r="Y348" s="41">
        <f t="shared" si="471"/>
        <v>1440.3763</v>
      </c>
      <c r="Z348" s="41"/>
      <c r="AA348" s="12" t="s">
        <v>25</v>
      </c>
      <c r="AB348" s="11">
        <f t="shared" ref="AB348:AH348" si="504">K348+R348</f>
        <v>62.5185</v>
      </c>
      <c r="AC348" s="11">
        <f t="shared" si="504"/>
        <v>778.92</v>
      </c>
      <c r="AD348" s="11">
        <f t="shared" si="504"/>
        <v>566.48</v>
      </c>
      <c r="AE348" s="11">
        <f t="shared" si="504"/>
        <v>32.4578</v>
      </c>
      <c r="AF348" s="11">
        <f t="shared" si="504"/>
        <v>0</v>
      </c>
      <c r="AG348" s="11">
        <f t="shared" si="504"/>
        <v>0</v>
      </c>
      <c r="AH348" s="11">
        <f t="shared" si="504"/>
        <v>1440.3763</v>
      </c>
      <c r="AI348" s="12" t="s">
        <v>1137</v>
      </c>
    </row>
    <row r="349" s="9" customFormat="1" ht="16" customHeight="1" spans="1:35">
      <c r="A349" s="40">
        <f t="shared" si="456"/>
        <v>346</v>
      </c>
      <c r="B349" s="41" t="s">
        <v>1274</v>
      </c>
      <c r="C349" s="47" t="s">
        <v>1051</v>
      </c>
      <c r="D349" s="58" t="s">
        <v>1052</v>
      </c>
      <c r="E349" s="82">
        <v>3473.25</v>
      </c>
      <c r="F349" s="82">
        <v>3245.5</v>
      </c>
      <c r="G349" s="68">
        <v>5664.75</v>
      </c>
      <c r="H349" s="82">
        <v>3245.4</v>
      </c>
      <c r="I349" s="44">
        <v>3180</v>
      </c>
      <c r="J349" s="68"/>
      <c r="K349" s="52">
        <f t="shared" si="457"/>
        <v>62.5185</v>
      </c>
      <c r="L349" s="53">
        <f t="shared" si="458"/>
        <v>519.28</v>
      </c>
      <c r="M349" s="44">
        <f t="shared" si="459"/>
        <v>453.18</v>
      </c>
      <c r="N349" s="41">
        <f t="shared" si="460"/>
        <v>22.7178</v>
      </c>
      <c r="O349" s="44">
        <f t="shared" si="461"/>
        <v>159</v>
      </c>
      <c r="P349" s="44">
        <f t="shared" si="462"/>
        <v>0</v>
      </c>
      <c r="Q349" s="44">
        <f t="shared" si="463"/>
        <v>1216.6963</v>
      </c>
      <c r="R349" s="41">
        <f t="shared" si="464"/>
        <v>0</v>
      </c>
      <c r="S349" s="41">
        <f t="shared" si="465"/>
        <v>259.64</v>
      </c>
      <c r="T349" s="44">
        <f t="shared" si="466"/>
        <v>113.3</v>
      </c>
      <c r="U349" s="41">
        <f t="shared" si="467"/>
        <v>9.74</v>
      </c>
      <c r="V349" s="44">
        <f t="shared" si="468"/>
        <v>159</v>
      </c>
      <c r="W349" s="44">
        <f t="shared" si="469"/>
        <v>0</v>
      </c>
      <c r="X349" s="41">
        <f t="shared" si="470"/>
        <v>541.68</v>
      </c>
      <c r="Y349" s="41">
        <f t="shared" si="471"/>
        <v>1758.3763</v>
      </c>
      <c r="Z349" s="41"/>
      <c r="AA349" s="12" t="s">
        <v>46</v>
      </c>
      <c r="AB349" s="11">
        <f t="shared" ref="AB349:AH349" si="505">K349+R349</f>
        <v>62.5185</v>
      </c>
      <c r="AC349" s="11">
        <f t="shared" si="505"/>
        <v>778.92</v>
      </c>
      <c r="AD349" s="11">
        <f t="shared" si="505"/>
        <v>566.48</v>
      </c>
      <c r="AE349" s="11">
        <f t="shared" si="505"/>
        <v>32.4578</v>
      </c>
      <c r="AF349" s="11">
        <f t="shared" si="505"/>
        <v>318</v>
      </c>
      <c r="AG349" s="11">
        <f t="shared" si="505"/>
        <v>0</v>
      </c>
      <c r="AH349" s="11">
        <f t="shared" si="505"/>
        <v>1758.3763</v>
      </c>
      <c r="AI349" s="12" t="s">
        <v>1134</v>
      </c>
    </row>
    <row r="350" s="9" customFormat="1" ht="16" customHeight="1" spans="1:35">
      <c r="A350" s="40">
        <f t="shared" si="456"/>
        <v>347</v>
      </c>
      <c r="B350" s="41" t="s">
        <v>1336</v>
      </c>
      <c r="C350" s="47" t="s">
        <v>112</v>
      </c>
      <c r="D350" s="58" t="s">
        <v>1053</v>
      </c>
      <c r="E350" s="82">
        <v>3473.25</v>
      </c>
      <c r="F350" s="82">
        <v>3245.5</v>
      </c>
      <c r="G350" s="68">
        <v>5664.75</v>
      </c>
      <c r="H350" s="82">
        <v>3245.4</v>
      </c>
      <c r="I350" s="44">
        <v>3180</v>
      </c>
      <c r="J350" s="68"/>
      <c r="K350" s="52">
        <f t="shared" si="457"/>
        <v>62.5185</v>
      </c>
      <c r="L350" s="53">
        <f t="shared" si="458"/>
        <v>519.28</v>
      </c>
      <c r="M350" s="44">
        <f t="shared" si="459"/>
        <v>453.18</v>
      </c>
      <c r="N350" s="41">
        <f t="shared" si="460"/>
        <v>22.7178</v>
      </c>
      <c r="O350" s="44">
        <f t="shared" si="461"/>
        <v>159</v>
      </c>
      <c r="P350" s="44">
        <f t="shared" si="462"/>
        <v>0</v>
      </c>
      <c r="Q350" s="44">
        <f t="shared" si="463"/>
        <v>1216.6963</v>
      </c>
      <c r="R350" s="41">
        <f t="shared" si="464"/>
        <v>0</v>
      </c>
      <c r="S350" s="41">
        <f t="shared" si="465"/>
        <v>259.64</v>
      </c>
      <c r="T350" s="44">
        <f t="shared" si="466"/>
        <v>113.3</v>
      </c>
      <c r="U350" s="41">
        <f t="shared" si="467"/>
        <v>9.74</v>
      </c>
      <c r="V350" s="44">
        <f t="shared" si="468"/>
        <v>159</v>
      </c>
      <c r="W350" s="44">
        <f t="shared" si="469"/>
        <v>0</v>
      </c>
      <c r="X350" s="41">
        <f t="shared" si="470"/>
        <v>541.68</v>
      </c>
      <c r="Y350" s="41">
        <f t="shared" si="471"/>
        <v>1758.3763</v>
      </c>
      <c r="Z350" s="41"/>
      <c r="AA350" s="12" t="s">
        <v>53</v>
      </c>
      <c r="AB350" s="11">
        <f t="shared" ref="AB350:AH350" si="506">K350+R350</f>
        <v>62.5185</v>
      </c>
      <c r="AC350" s="11">
        <f t="shared" si="506"/>
        <v>778.92</v>
      </c>
      <c r="AD350" s="11">
        <f t="shared" si="506"/>
        <v>566.48</v>
      </c>
      <c r="AE350" s="11">
        <f t="shared" si="506"/>
        <v>32.4578</v>
      </c>
      <c r="AF350" s="11">
        <f t="shared" si="506"/>
        <v>318</v>
      </c>
      <c r="AG350" s="11">
        <f t="shared" si="506"/>
        <v>0</v>
      </c>
      <c r="AH350" s="11">
        <f t="shared" si="506"/>
        <v>1758.3763</v>
      </c>
      <c r="AI350" s="12" t="s">
        <v>1138</v>
      </c>
    </row>
    <row r="351" s="9" customFormat="1" ht="16" customHeight="1" spans="1:35">
      <c r="A351" s="40">
        <f t="shared" si="456"/>
        <v>348</v>
      </c>
      <c r="B351" s="41" t="s">
        <v>167</v>
      </c>
      <c r="C351" s="47" t="s">
        <v>1054</v>
      </c>
      <c r="D351" s="58" t="s">
        <v>1055</v>
      </c>
      <c r="E351" s="82">
        <v>3473.25</v>
      </c>
      <c r="F351" s="82">
        <v>3245.5</v>
      </c>
      <c r="G351" s="68">
        <v>5664.75</v>
      </c>
      <c r="H351" s="82">
        <v>3245.4</v>
      </c>
      <c r="I351" s="44">
        <v>3180</v>
      </c>
      <c r="J351" s="68"/>
      <c r="K351" s="52">
        <f t="shared" si="457"/>
        <v>62.5185</v>
      </c>
      <c r="L351" s="53">
        <f t="shared" si="458"/>
        <v>519.28</v>
      </c>
      <c r="M351" s="44">
        <f t="shared" si="459"/>
        <v>453.18</v>
      </c>
      <c r="N351" s="41">
        <f t="shared" si="460"/>
        <v>22.7178</v>
      </c>
      <c r="O351" s="44">
        <f t="shared" si="461"/>
        <v>159</v>
      </c>
      <c r="P351" s="44">
        <f t="shared" si="462"/>
        <v>0</v>
      </c>
      <c r="Q351" s="44">
        <f t="shared" si="463"/>
        <v>1216.6963</v>
      </c>
      <c r="R351" s="41">
        <f t="shared" si="464"/>
        <v>0</v>
      </c>
      <c r="S351" s="41">
        <f t="shared" si="465"/>
        <v>259.64</v>
      </c>
      <c r="T351" s="44">
        <f t="shared" si="466"/>
        <v>113.3</v>
      </c>
      <c r="U351" s="41">
        <f t="shared" si="467"/>
        <v>9.74</v>
      </c>
      <c r="V351" s="44">
        <f t="shared" si="468"/>
        <v>159</v>
      </c>
      <c r="W351" s="44">
        <f t="shared" si="469"/>
        <v>0</v>
      </c>
      <c r="X351" s="41">
        <f t="shared" si="470"/>
        <v>541.68</v>
      </c>
      <c r="Y351" s="41">
        <f t="shared" si="471"/>
        <v>1758.3763</v>
      </c>
      <c r="Z351" s="41"/>
      <c r="AA351" s="12" t="s">
        <v>52</v>
      </c>
      <c r="AB351" s="11">
        <f t="shared" ref="AB351:AH351" si="507">K351+R351</f>
        <v>62.5185</v>
      </c>
      <c r="AC351" s="11">
        <f t="shared" si="507"/>
        <v>778.92</v>
      </c>
      <c r="AD351" s="11">
        <f t="shared" si="507"/>
        <v>566.48</v>
      </c>
      <c r="AE351" s="11">
        <f t="shared" si="507"/>
        <v>32.4578</v>
      </c>
      <c r="AF351" s="11">
        <f t="shared" si="507"/>
        <v>318</v>
      </c>
      <c r="AG351" s="11">
        <f t="shared" si="507"/>
        <v>0</v>
      </c>
      <c r="AH351" s="11">
        <f t="shared" si="507"/>
        <v>1758.3763</v>
      </c>
      <c r="AI351" s="12" t="s">
        <v>1134</v>
      </c>
    </row>
    <row r="352" s="9" customFormat="1" ht="16" customHeight="1" spans="1:35">
      <c r="A352" s="40">
        <f t="shared" si="456"/>
        <v>349</v>
      </c>
      <c r="B352" s="41" t="s">
        <v>167</v>
      </c>
      <c r="C352" s="47" t="s">
        <v>1057</v>
      </c>
      <c r="D352" s="352" t="s">
        <v>1058</v>
      </c>
      <c r="E352" s="82">
        <v>3473.25</v>
      </c>
      <c r="F352" s="82">
        <v>3245.5</v>
      </c>
      <c r="G352" s="68">
        <v>5664.75</v>
      </c>
      <c r="H352" s="82">
        <v>3245.4</v>
      </c>
      <c r="I352" s="44">
        <v>3180</v>
      </c>
      <c r="J352" s="68"/>
      <c r="K352" s="52">
        <f t="shared" si="457"/>
        <v>62.5185</v>
      </c>
      <c r="L352" s="53">
        <f t="shared" si="458"/>
        <v>519.28</v>
      </c>
      <c r="M352" s="44">
        <f t="shared" si="459"/>
        <v>453.18</v>
      </c>
      <c r="N352" s="41">
        <f t="shared" si="460"/>
        <v>22.7178</v>
      </c>
      <c r="O352" s="44">
        <f t="shared" si="461"/>
        <v>159</v>
      </c>
      <c r="P352" s="44">
        <f t="shared" si="462"/>
        <v>0</v>
      </c>
      <c r="Q352" s="44">
        <f t="shared" si="463"/>
        <v>1216.6963</v>
      </c>
      <c r="R352" s="41">
        <f t="shared" si="464"/>
        <v>0</v>
      </c>
      <c r="S352" s="41">
        <f t="shared" si="465"/>
        <v>259.64</v>
      </c>
      <c r="T352" s="44">
        <f t="shared" si="466"/>
        <v>113.3</v>
      </c>
      <c r="U352" s="41">
        <f t="shared" si="467"/>
        <v>9.74</v>
      </c>
      <c r="V352" s="44">
        <f t="shared" si="468"/>
        <v>159</v>
      </c>
      <c r="W352" s="44">
        <f t="shared" si="469"/>
        <v>0</v>
      </c>
      <c r="X352" s="41">
        <f t="shared" si="470"/>
        <v>541.68</v>
      </c>
      <c r="Y352" s="41">
        <f t="shared" si="471"/>
        <v>1758.3763</v>
      </c>
      <c r="Z352" s="41"/>
      <c r="AA352" s="12" t="s">
        <v>48</v>
      </c>
      <c r="AB352" s="11">
        <f t="shared" ref="AB352:AH352" si="508">K352+R352</f>
        <v>62.5185</v>
      </c>
      <c r="AC352" s="11">
        <f t="shared" si="508"/>
        <v>778.92</v>
      </c>
      <c r="AD352" s="11">
        <f t="shared" si="508"/>
        <v>566.48</v>
      </c>
      <c r="AE352" s="11">
        <f t="shared" si="508"/>
        <v>32.4578</v>
      </c>
      <c r="AF352" s="11">
        <f t="shared" si="508"/>
        <v>318</v>
      </c>
      <c r="AG352" s="11">
        <f t="shared" si="508"/>
        <v>0</v>
      </c>
      <c r="AH352" s="11">
        <f t="shared" si="508"/>
        <v>1758.3763</v>
      </c>
      <c r="AI352" s="12" t="s">
        <v>1134</v>
      </c>
    </row>
    <row r="353" s="9" customFormat="1" ht="16" customHeight="1" spans="1:35">
      <c r="A353" s="40">
        <f t="shared" si="456"/>
        <v>350</v>
      </c>
      <c r="B353" s="41" t="s">
        <v>167</v>
      </c>
      <c r="C353" s="47" t="s">
        <v>1059</v>
      </c>
      <c r="D353" s="352" t="s">
        <v>1060</v>
      </c>
      <c r="E353" s="82">
        <v>3473.25</v>
      </c>
      <c r="F353" s="82">
        <v>3245.5</v>
      </c>
      <c r="G353" s="68">
        <v>5664.75</v>
      </c>
      <c r="H353" s="82">
        <v>3245.4</v>
      </c>
      <c r="I353" s="44">
        <v>3180</v>
      </c>
      <c r="J353" s="68"/>
      <c r="K353" s="52">
        <f t="shared" si="457"/>
        <v>62.5185</v>
      </c>
      <c r="L353" s="53">
        <f t="shared" si="458"/>
        <v>519.28</v>
      </c>
      <c r="M353" s="44">
        <f t="shared" si="459"/>
        <v>453.18</v>
      </c>
      <c r="N353" s="41">
        <f t="shared" si="460"/>
        <v>22.7178</v>
      </c>
      <c r="O353" s="44">
        <f t="shared" si="461"/>
        <v>159</v>
      </c>
      <c r="P353" s="44">
        <f t="shared" si="462"/>
        <v>0</v>
      </c>
      <c r="Q353" s="44">
        <f t="shared" si="463"/>
        <v>1216.6963</v>
      </c>
      <c r="R353" s="41">
        <f t="shared" si="464"/>
        <v>0</v>
      </c>
      <c r="S353" s="41">
        <f t="shared" si="465"/>
        <v>259.64</v>
      </c>
      <c r="T353" s="44">
        <f t="shared" si="466"/>
        <v>113.3</v>
      </c>
      <c r="U353" s="41">
        <f t="shared" si="467"/>
        <v>9.74</v>
      </c>
      <c r="V353" s="44">
        <f t="shared" si="468"/>
        <v>159</v>
      </c>
      <c r="W353" s="44">
        <f t="shared" si="469"/>
        <v>0</v>
      </c>
      <c r="X353" s="41">
        <f t="shared" si="470"/>
        <v>541.68</v>
      </c>
      <c r="Y353" s="41">
        <f t="shared" si="471"/>
        <v>1758.3763</v>
      </c>
      <c r="Z353" s="41"/>
      <c r="AA353" s="12" t="s">
        <v>48</v>
      </c>
      <c r="AB353" s="11">
        <f t="shared" ref="AB353:AH353" si="509">K353+R353</f>
        <v>62.5185</v>
      </c>
      <c r="AC353" s="11">
        <f t="shared" si="509"/>
        <v>778.92</v>
      </c>
      <c r="AD353" s="11">
        <f t="shared" si="509"/>
        <v>566.48</v>
      </c>
      <c r="AE353" s="11">
        <f t="shared" si="509"/>
        <v>32.4578</v>
      </c>
      <c r="AF353" s="11">
        <f t="shared" si="509"/>
        <v>318</v>
      </c>
      <c r="AG353" s="11">
        <f t="shared" si="509"/>
        <v>0</v>
      </c>
      <c r="AH353" s="11">
        <f t="shared" si="509"/>
        <v>1758.3763</v>
      </c>
      <c r="AI353" s="12" t="s">
        <v>1134</v>
      </c>
    </row>
    <row r="354" s="9" customFormat="1" ht="16" customHeight="1" spans="1:35">
      <c r="A354" s="40">
        <f t="shared" si="456"/>
        <v>351</v>
      </c>
      <c r="B354" s="41" t="s">
        <v>1338</v>
      </c>
      <c r="C354" s="47" t="s">
        <v>1063</v>
      </c>
      <c r="D354" s="58" t="s">
        <v>1064</v>
      </c>
      <c r="E354" s="82">
        <v>3473.25</v>
      </c>
      <c r="F354" s="82">
        <v>3245.5</v>
      </c>
      <c r="G354" s="68">
        <v>5664.75</v>
      </c>
      <c r="H354" s="82">
        <v>3245.4</v>
      </c>
      <c r="I354" s="44">
        <v>1790</v>
      </c>
      <c r="J354" s="68"/>
      <c r="K354" s="52">
        <f t="shared" si="457"/>
        <v>62.5185</v>
      </c>
      <c r="L354" s="53">
        <f t="shared" si="458"/>
        <v>519.28</v>
      </c>
      <c r="M354" s="44">
        <f t="shared" si="459"/>
        <v>453.18</v>
      </c>
      <c r="N354" s="41">
        <f t="shared" si="460"/>
        <v>22.7178</v>
      </c>
      <c r="O354" s="44">
        <f t="shared" si="461"/>
        <v>89.5</v>
      </c>
      <c r="P354" s="44">
        <f t="shared" si="462"/>
        <v>0</v>
      </c>
      <c r="Q354" s="44">
        <f t="shared" si="463"/>
        <v>1147.1963</v>
      </c>
      <c r="R354" s="41">
        <f t="shared" si="464"/>
        <v>0</v>
      </c>
      <c r="S354" s="41">
        <f t="shared" si="465"/>
        <v>259.64</v>
      </c>
      <c r="T354" s="44">
        <f t="shared" si="466"/>
        <v>113.3</v>
      </c>
      <c r="U354" s="41">
        <f t="shared" si="467"/>
        <v>9.74</v>
      </c>
      <c r="V354" s="44">
        <f t="shared" si="468"/>
        <v>89.5</v>
      </c>
      <c r="W354" s="44">
        <f t="shared" si="469"/>
        <v>0</v>
      </c>
      <c r="X354" s="41">
        <f t="shared" si="470"/>
        <v>472.18</v>
      </c>
      <c r="Y354" s="41">
        <f t="shared" si="471"/>
        <v>1619.3763</v>
      </c>
      <c r="Z354" s="41"/>
      <c r="AA354" s="12" t="s">
        <v>20</v>
      </c>
      <c r="AB354" s="11">
        <f t="shared" ref="AB354:AH354" si="510">K354+R354</f>
        <v>62.5185</v>
      </c>
      <c r="AC354" s="11">
        <f t="shared" si="510"/>
        <v>778.92</v>
      </c>
      <c r="AD354" s="11">
        <f t="shared" si="510"/>
        <v>566.48</v>
      </c>
      <c r="AE354" s="11">
        <f t="shared" si="510"/>
        <v>32.4578</v>
      </c>
      <c r="AF354" s="11">
        <f t="shared" si="510"/>
        <v>179</v>
      </c>
      <c r="AG354" s="11">
        <f t="shared" si="510"/>
        <v>0</v>
      </c>
      <c r="AH354" s="11">
        <f t="shared" si="510"/>
        <v>1619.3763</v>
      </c>
      <c r="AI354" s="12" t="s">
        <v>1138</v>
      </c>
    </row>
    <row r="355" s="9" customFormat="1" ht="16" customHeight="1" spans="1:35">
      <c r="A355" s="40">
        <f t="shared" si="456"/>
        <v>352</v>
      </c>
      <c r="B355" s="41" t="s">
        <v>1332</v>
      </c>
      <c r="C355" s="47" t="s">
        <v>1069</v>
      </c>
      <c r="D355" s="352" t="s">
        <v>1070</v>
      </c>
      <c r="E355" s="82">
        <v>3473.25</v>
      </c>
      <c r="F355" s="82">
        <v>3245.5</v>
      </c>
      <c r="G355" s="68">
        <v>5664.75</v>
      </c>
      <c r="H355" s="82">
        <v>3245.4</v>
      </c>
      <c r="I355" s="44">
        <v>3180</v>
      </c>
      <c r="J355" s="68"/>
      <c r="K355" s="52">
        <f t="shared" si="457"/>
        <v>62.5185</v>
      </c>
      <c r="L355" s="53">
        <f t="shared" si="458"/>
        <v>519.28</v>
      </c>
      <c r="M355" s="44">
        <f t="shared" si="459"/>
        <v>453.18</v>
      </c>
      <c r="N355" s="41">
        <f t="shared" si="460"/>
        <v>22.7178</v>
      </c>
      <c r="O355" s="44">
        <f t="shared" si="461"/>
        <v>159</v>
      </c>
      <c r="P355" s="44">
        <f t="shared" si="462"/>
        <v>0</v>
      </c>
      <c r="Q355" s="44">
        <f t="shared" si="463"/>
        <v>1216.6963</v>
      </c>
      <c r="R355" s="41">
        <f t="shared" si="464"/>
        <v>0</v>
      </c>
      <c r="S355" s="41">
        <f t="shared" si="465"/>
        <v>259.64</v>
      </c>
      <c r="T355" s="44">
        <f t="shared" si="466"/>
        <v>113.3</v>
      </c>
      <c r="U355" s="41">
        <f t="shared" si="467"/>
        <v>9.74</v>
      </c>
      <c r="V355" s="44">
        <f t="shared" si="468"/>
        <v>159</v>
      </c>
      <c r="W355" s="44">
        <f t="shared" si="469"/>
        <v>0</v>
      </c>
      <c r="X355" s="41">
        <f t="shared" si="470"/>
        <v>541.68</v>
      </c>
      <c r="Y355" s="41">
        <f t="shared" si="471"/>
        <v>1758.3763</v>
      </c>
      <c r="Z355" s="41"/>
      <c r="AA355" s="12" t="s">
        <v>26</v>
      </c>
      <c r="AB355" s="11">
        <f t="shared" ref="AB355:AH355" si="511">K355+R355</f>
        <v>62.5185</v>
      </c>
      <c r="AC355" s="11">
        <f t="shared" si="511"/>
        <v>778.92</v>
      </c>
      <c r="AD355" s="11">
        <f t="shared" si="511"/>
        <v>566.48</v>
      </c>
      <c r="AE355" s="11">
        <f t="shared" si="511"/>
        <v>32.4578</v>
      </c>
      <c r="AF355" s="11">
        <f t="shared" si="511"/>
        <v>318</v>
      </c>
      <c r="AG355" s="11">
        <f t="shared" si="511"/>
        <v>0</v>
      </c>
      <c r="AH355" s="11">
        <f t="shared" si="511"/>
        <v>1758.3763</v>
      </c>
      <c r="AI355" s="12" t="s">
        <v>1135</v>
      </c>
    </row>
    <row r="356" s="9" customFormat="1" ht="16" customHeight="1" spans="1:35">
      <c r="A356" s="40">
        <f t="shared" si="456"/>
        <v>353</v>
      </c>
      <c r="B356" s="41" t="s">
        <v>1339</v>
      </c>
      <c r="C356" s="47" t="s">
        <v>1071</v>
      </c>
      <c r="D356" s="58" t="s">
        <v>1072</v>
      </c>
      <c r="E356" s="82">
        <v>3473.25</v>
      </c>
      <c r="F356" s="82">
        <v>3245.5</v>
      </c>
      <c r="G356" s="68">
        <v>5664.75</v>
      </c>
      <c r="H356" s="82">
        <v>3245.4</v>
      </c>
      <c r="I356" s="44">
        <v>1790</v>
      </c>
      <c r="J356" s="68"/>
      <c r="K356" s="52">
        <f t="shared" si="457"/>
        <v>62.5185</v>
      </c>
      <c r="L356" s="53">
        <f t="shared" si="458"/>
        <v>519.28</v>
      </c>
      <c r="M356" s="44">
        <f t="shared" si="459"/>
        <v>453.18</v>
      </c>
      <c r="N356" s="41">
        <f t="shared" si="460"/>
        <v>22.7178</v>
      </c>
      <c r="O356" s="44">
        <f t="shared" si="461"/>
        <v>89.5</v>
      </c>
      <c r="P356" s="44">
        <f t="shared" si="462"/>
        <v>0</v>
      </c>
      <c r="Q356" s="44">
        <f t="shared" si="463"/>
        <v>1147.1963</v>
      </c>
      <c r="R356" s="41">
        <f t="shared" si="464"/>
        <v>0</v>
      </c>
      <c r="S356" s="41">
        <f t="shared" si="465"/>
        <v>259.64</v>
      </c>
      <c r="T356" s="44">
        <f t="shared" si="466"/>
        <v>113.3</v>
      </c>
      <c r="U356" s="41">
        <f t="shared" si="467"/>
        <v>9.74</v>
      </c>
      <c r="V356" s="44">
        <f t="shared" si="468"/>
        <v>89.5</v>
      </c>
      <c r="W356" s="44">
        <f t="shared" si="469"/>
        <v>0</v>
      </c>
      <c r="X356" s="41">
        <f t="shared" si="470"/>
        <v>472.18</v>
      </c>
      <c r="Y356" s="41">
        <f t="shared" si="471"/>
        <v>1619.3763</v>
      </c>
      <c r="Z356" s="41"/>
      <c r="AA356" s="12" t="s">
        <v>55</v>
      </c>
      <c r="AB356" s="11">
        <f t="shared" ref="AB356:AH356" si="512">K356+R356</f>
        <v>62.5185</v>
      </c>
      <c r="AC356" s="11">
        <f t="shared" si="512"/>
        <v>778.92</v>
      </c>
      <c r="AD356" s="11">
        <f t="shared" si="512"/>
        <v>566.48</v>
      </c>
      <c r="AE356" s="11">
        <f t="shared" si="512"/>
        <v>32.4578</v>
      </c>
      <c r="AF356" s="11">
        <f t="shared" si="512"/>
        <v>179</v>
      </c>
      <c r="AG356" s="11">
        <f t="shared" si="512"/>
        <v>0</v>
      </c>
      <c r="AH356" s="11">
        <f t="shared" si="512"/>
        <v>1619.3763</v>
      </c>
      <c r="AI356" s="12" t="s">
        <v>1138</v>
      </c>
    </row>
    <row r="357" s="9" customFormat="1" ht="16" customHeight="1" spans="1:35">
      <c r="A357" s="40">
        <f t="shared" si="456"/>
        <v>354</v>
      </c>
      <c r="B357" s="41" t="s">
        <v>1339</v>
      </c>
      <c r="C357" s="47" t="s">
        <v>1075</v>
      </c>
      <c r="D357" s="58" t="s">
        <v>1076</v>
      </c>
      <c r="E357" s="82">
        <v>3473.25</v>
      </c>
      <c r="F357" s="82">
        <v>3245.5</v>
      </c>
      <c r="G357" s="68">
        <v>5664.75</v>
      </c>
      <c r="H357" s="82">
        <v>3245.4</v>
      </c>
      <c r="I357" s="44">
        <v>1790</v>
      </c>
      <c r="J357" s="68"/>
      <c r="K357" s="52">
        <f t="shared" si="457"/>
        <v>62.5185</v>
      </c>
      <c r="L357" s="53">
        <f t="shared" si="458"/>
        <v>519.28</v>
      </c>
      <c r="M357" s="44">
        <f t="shared" si="459"/>
        <v>453.18</v>
      </c>
      <c r="N357" s="41">
        <f t="shared" si="460"/>
        <v>22.7178</v>
      </c>
      <c r="O357" s="44">
        <f t="shared" si="461"/>
        <v>89.5</v>
      </c>
      <c r="P357" s="44">
        <f t="shared" si="462"/>
        <v>0</v>
      </c>
      <c r="Q357" s="44">
        <f t="shared" si="463"/>
        <v>1147.1963</v>
      </c>
      <c r="R357" s="41">
        <f t="shared" si="464"/>
        <v>0</v>
      </c>
      <c r="S357" s="41">
        <f t="shared" si="465"/>
        <v>259.64</v>
      </c>
      <c r="T357" s="44">
        <f t="shared" si="466"/>
        <v>113.3</v>
      </c>
      <c r="U357" s="41">
        <f t="shared" si="467"/>
        <v>9.74</v>
      </c>
      <c r="V357" s="44">
        <f t="shared" si="468"/>
        <v>89.5</v>
      </c>
      <c r="W357" s="44">
        <f t="shared" si="469"/>
        <v>0</v>
      </c>
      <c r="X357" s="41">
        <f t="shared" si="470"/>
        <v>472.18</v>
      </c>
      <c r="Y357" s="41">
        <f t="shared" si="471"/>
        <v>1619.3763</v>
      </c>
      <c r="Z357" s="41"/>
      <c r="AA357" s="12" t="s">
        <v>55</v>
      </c>
      <c r="AB357" s="11">
        <f t="shared" ref="AB357:AH357" si="513">K357+R357</f>
        <v>62.5185</v>
      </c>
      <c r="AC357" s="11">
        <f t="shared" si="513"/>
        <v>778.92</v>
      </c>
      <c r="AD357" s="11">
        <f t="shared" si="513"/>
        <v>566.48</v>
      </c>
      <c r="AE357" s="11">
        <f t="shared" si="513"/>
        <v>32.4578</v>
      </c>
      <c r="AF357" s="11">
        <f t="shared" si="513"/>
        <v>179</v>
      </c>
      <c r="AG357" s="11">
        <f t="shared" si="513"/>
        <v>0</v>
      </c>
      <c r="AH357" s="11">
        <f t="shared" si="513"/>
        <v>1619.3763</v>
      </c>
      <c r="AI357" s="12" t="s">
        <v>1138</v>
      </c>
    </row>
    <row r="358" s="9" customFormat="1" ht="16" customHeight="1" spans="1:35">
      <c r="A358" s="40">
        <f t="shared" si="456"/>
        <v>355</v>
      </c>
      <c r="B358" s="41" t="s">
        <v>896</v>
      </c>
      <c r="C358" s="47" t="s">
        <v>1079</v>
      </c>
      <c r="D358" s="58" t="s">
        <v>1080</v>
      </c>
      <c r="E358" s="82">
        <v>3473.25</v>
      </c>
      <c r="F358" s="82">
        <v>3245.5</v>
      </c>
      <c r="G358" s="68">
        <v>5664.75</v>
      </c>
      <c r="H358" s="82">
        <v>3245.4</v>
      </c>
      <c r="I358" s="44">
        <v>1790</v>
      </c>
      <c r="J358" s="68"/>
      <c r="K358" s="52">
        <f t="shared" si="457"/>
        <v>62.5185</v>
      </c>
      <c r="L358" s="53">
        <f t="shared" si="458"/>
        <v>519.28</v>
      </c>
      <c r="M358" s="44">
        <f t="shared" si="459"/>
        <v>453.18</v>
      </c>
      <c r="N358" s="41">
        <f t="shared" si="460"/>
        <v>22.7178</v>
      </c>
      <c r="O358" s="44">
        <f t="shared" si="461"/>
        <v>89.5</v>
      </c>
      <c r="P358" s="44">
        <f t="shared" si="462"/>
        <v>0</v>
      </c>
      <c r="Q358" s="44">
        <f t="shared" si="463"/>
        <v>1147.1963</v>
      </c>
      <c r="R358" s="41">
        <f t="shared" si="464"/>
        <v>0</v>
      </c>
      <c r="S358" s="41">
        <f t="shared" si="465"/>
        <v>259.64</v>
      </c>
      <c r="T358" s="44">
        <f t="shared" si="466"/>
        <v>113.3</v>
      </c>
      <c r="U358" s="41">
        <f t="shared" si="467"/>
        <v>9.74</v>
      </c>
      <c r="V358" s="44">
        <f t="shared" si="468"/>
        <v>89.5</v>
      </c>
      <c r="W358" s="44">
        <f t="shared" si="469"/>
        <v>0</v>
      </c>
      <c r="X358" s="41">
        <f t="shared" si="470"/>
        <v>472.18</v>
      </c>
      <c r="Y358" s="41">
        <f t="shared" si="471"/>
        <v>1619.3763</v>
      </c>
      <c r="Z358" s="41"/>
      <c r="AA358" s="12" t="s">
        <v>58</v>
      </c>
      <c r="AB358" s="11">
        <f t="shared" ref="AB358:AH358" si="514">K358+R358</f>
        <v>62.5185</v>
      </c>
      <c r="AC358" s="11">
        <f t="shared" si="514"/>
        <v>778.92</v>
      </c>
      <c r="AD358" s="11">
        <f t="shared" si="514"/>
        <v>566.48</v>
      </c>
      <c r="AE358" s="11">
        <f t="shared" si="514"/>
        <v>32.4578</v>
      </c>
      <c r="AF358" s="11">
        <f t="shared" si="514"/>
        <v>179</v>
      </c>
      <c r="AG358" s="11">
        <f t="shared" si="514"/>
        <v>0</v>
      </c>
      <c r="AH358" s="11">
        <f t="shared" si="514"/>
        <v>1619.3763</v>
      </c>
      <c r="AI358" s="12" t="s">
        <v>1138</v>
      </c>
    </row>
    <row r="359" s="9" customFormat="1" ht="16" customHeight="1" spans="1:35">
      <c r="A359" s="40">
        <f t="shared" si="456"/>
        <v>356</v>
      </c>
      <c r="B359" s="41" t="s">
        <v>896</v>
      </c>
      <c r="C359" s="47" t="s">
        <v>1083</v>
      </c>
      <c r="D359" s="58" t="s">
        <v>1084</v>
      </c>
      <c r="E359" s="82">
        <v>3473.25</v>
      </c>
      <c r="F359" s="82">
        <v>3245.5</v>
      </c>
      <c r="G359" s="68">
        <v>5664.75</v>
      </c>
      <c r="H359" s="82">
        <v>3245.4</v>
      </c>
      <c r="I359" s="44">
        <v>1790</v>
      </c>
      <c r="J359" s="68"/>
      <c r="K359" s="52">
        <f t="shared" si="457"/>
        <v>62.5185</v>
      </c>
      <c r="L359" s="53">
        <f t="shared" si="458"/>
        <v>519.28</v>
      </c>
      <c r="M359" s="44">
        <f t="shared" si="459"/>
        <v>453.18</v>
      </c>
      <c r="N359" s="41">
        <f t="shared" si="460"/>
        <v>22.7178</v>
      </c>
      <c r="O359" s="44">
        <f t="shared" si="461"/>
        <v>89.5</v>
      </c>
      <c r="P359" s="44">
        <f t="shared" si="462"/>
        <v>0</v>
      </c>
      <c r="Q359" s="44">
        <f t="shared" si="463"/>
        <v>1147.1963</v>
      </c>
      <c r="R359" s="41">
        <f t="shared" si="464"/>
        <v>0</v>
      </c>
      <c r="S359" s="41">
        <f t="shared" si="465"/>
        <v>259.64</v>
      </c>
      <c r="T359" s="44">
        <f t="shared" si="466"/>
        <v>113.3</v>
      </c>
      <c r="U359" s="41">
        <f t="shared" si="467"/>
        <v>9.74</v>
      </c>
      <c r="V359" s="44">
        <f t="shared" si="468"/>
        <v>89.5</v>
      </c>
      <c r="W359" s="44">
        <f t="shared" si="469"/>
        <v>0</v>
      </c>
      <c r="X359" s="41">
        <f t="shared" si="470"/>
        <v>472.18</v>
      </c>
      <c r="Y359" s="41">
        <f t="shared" si="471"/>
        <v>1619.3763</v>
      </c>
      <c r="Z359" s="41"/>
      <c r="AA359" s="12" t="s">
        <v>58</v>
      </c>
      <c r="AB359" s="11">
        <f t="shared" ref="AB359:AH359" si="515">K359+R359</f>
        <v>62.5185</v>
      </c>
      <c r="AC359" s="11">
        <f t="shared" si="515"/>
        <v>778.92</v>
      </c>
      <c r="AD359" s="11">
        <f t="shared" si="515"/>
        <v>566.48</v>
      </c>
      <c r="AE359" s="11">
        <f t="shared" si="515"/>
        <v>32.4578</v>
      </c>
      <c r="AF359" s="11">
        <f t="shared" si="515"/>
        <v>179</v>
      </c>
      <c r="AG359" s="11">
        <f t="shared" si="515"/>
        <v>0</v>
      </c>
      <c r="AH359" s="11">
        <f t="shared" si="515"/>
        <v>1619.3763</v>
      </c>
      <c r="AI359" s="12" t="s">
        <v>1138</v>
      </c>
    </row>
    <row r="360" s="9" customFormat="1" ht="16" customHeight="1" spans="1:35">
      <c r="A360" s="40">
        <f t="shared" si="456"/>
        <v>357</v>
      </c>
      <c r="B360" s="41" t="s">
        <v>285</v>
      </c>
      <c r="C360" s="47" t="s">
        <v>1102</v>
      </c>
      <c r="D360" s="58" t="s">
        <v>1103</v>
      </c>
      <c r="E360" s="82">
        <v>3473.25</v>
      </c>
      <c r="F360" s="82">
        <v>3245.5</v>
      </c>
      <c r="G360" s="68">
        <v>5664.75</v>
      </c>
      <c r="H360" s="82">
        <v>3245.4</v>
      </c>
      <c r="I360" s="44">
        <v>4180</v>
      </c>
      <c r="J360" s="68"/>
      <c r="K360" s="52">
        <f t="shared" si="457"/>
        <v>62.5185</v>
      </c>
      <c r="L360" s="53">
        <f t="shared" si="458"/>
        <v>519.28</v>
      </c>
      <c r="M360" s="44">
        <f t="shared" si="459"/>
        <v>453.18</v>
      </c>
      <c r="N360" s="41">
        <f t="shared" si="460"/>
        <v>22.7178</v>
      </c>
      <c r="O360" s="44">
        <f t="shared" si="461"/>
        <v>209</v>
      </c>
      <c r="P360" s="44">
        <f t="shared" si="462"/>
        <v>0</v>
      </c>
      <c r="Q360" s="44">
        <f t="shared" si="463"/>
        <v>1266.6963</v>
      </c>
      <c r="R360" s="41">
        <f t="shared" si="464"/>
        <v>0</v>
      </c>
      <c r="S360" s="41">
        <f t="shared" si="465"/>
        <v>259.64</v>
      </c>
      <c r="T360" s="44">
        <f t="shared" si="466"/>
        <v>113.3</v>
      </c>
      <c r="U360" s="41">
        <f t="shared" si="467"/>
        <v>9.74</v>
      </c>
      <c r="V360" s="44">
        <f t="shared" si="468"/>
        <v>209</v>
      </c>
      <c r="W360" s="44">
        <f t="shared" si="469"/>
        <v>0</v>
      </c>
      <c r="X360" s="41">
        <f t="shared" si="470"/>
        <v>591.68</v>
      </c>
      <c r="Y360" s="41">
        <f t="shared" si="471"/>
        <v>1858.3763</v>
      </c>
      <c r="Z360" s="41"/>
      <c r="AA360" s="12" t="s">
        <v>26</v>
      </c>
      <c r="AB360" s="11">
        <f t="shared" ref="AB360:AH360" si="516">K360+R360</f>
        <v>62.5185</v>
      </c>
      <c r="AC360" s="11">
        <f t="shared" si="516"/>
        <v>778.92</v>
      </c>
      <c r="AD360" s="11">
        <f t="shared" si="516"/>
        <v>566.48</v>
      </c>
      <c r="AE360" s="11">
        <f t="shared" si="516"/>
        <v>32.4578</v>
      </c>
      <c r="AF360" s="11">
        <f t="shared" si="516"/>
        <v>418</v>
      </c>
      <c r="AG360" s="11">
        <f t="shared" si="516"/>
        <v>0</v>
      </c>
      <c r="AH360" s="11">
        <f t="shared" si="516"/>
        <v>1858.3763</v>
      </c>
      <c r="AI360" s="12" t="s">
        <v>1135</v>
      </c>
    </row>
    <row r="361" s="9" customFormat="1" ht="16" customHeight="1" spans="1:35">
      <c r="A361" s="40">
        <f t="shared" si="456"/>
        <v>358</v>
      </c>
      <c r="B361" s="41" t="s">
        <v>1299</v>
      </c>
      <c r="C361" s="47" t="s">
        <v>1104</v>
      </c>
      <c r="D361" s="352" t="s">
        <v>1105</v>
      </c>
      <c r="E361" s="82">
        <v>3473.25</v>
      </c>
      <c r="F361" s="82">
        <v>3245.5</v>
      </c>
      <c r="G361" s="68">
        <v>5664.75</v>
      </c>
      <c r="H361" s="82">
        <v>3245.4</v>
      </c>
      <c r="I361" s="44">
        <v>3180</v>
      </c>
      <c r="J361" s="68"/>
      <c r="K361" s="52">
        <f t="shared" si="457"/>
        <v>62.5185</v>
      </c>
      <c r="L361" s="53">
        <f t="shared" si="458"/>
        <v>519.28</v>
      </c>
      <c r="M361" s="44">
        <f t="shared" si="459"/>
        <v>453.18</v>
      </c>
      <c r="N361" s="41">
        <f t="shared" si="460"/>
        <v>22.7178</v>
      </c>
      <c r="O361" s="44">
        <f t="shared" si="461"/>
        <v>159</v>
      </c>
      <c r="P361" s="44">
        <f t="shared" si="462"/>
        <v>0</v>
      </c>
      <c r="Q361" s="44">
        <f t="shared" si="463"/>
        <v>1216.6963</v>
      </c>
      <c r="R361" s="41">
        <f t="shared" si="464"/>
        <v>0</v>
      </c>
      <c r="S361" s="41">
        <f t="shared" si="465"/>
        <v>259.64</v>
      </c>
      <c r="T361" s="44">
        <f t="shared" si="466"/>
        <v>113.3</v>
      </c>
      <c r="U361" s="41">
        <f t="shared" si="467"/>
        <v>9.74</v>
      </c>
      <c r="V361" s="44">
        <f t="shared" si="468"/>
        <v>159</v>
      </c>
      <c r="W361" s="44">
        <f t="shared" si="469"/>
        <v>0</v>
      </c>
      <c r="X361" s="41">
        <f t="shared" si="470"/>
        <v>541.68</v>
      </c>
      <c r="Y361" s="41">
        <f t="shared" si="471"/>
        <v>1758.3763</v>
      </c>
      <c r="Z361" s="41"/>
      <c r="AA361" s="12" t="s">
        <v>59</v>
      </c>
      <c r="AB361" s="11">
        <f t="shared" ref="AB361:AH361" si="517">K361+R361</f>
        <v>62.5185</v>
      </c>
      <c r="AC361" s="11">
        <f t="shared" si="517"/>
        <v>778.92</v>
      </c>
      <c r="AD361" s="11">
        <f t="shared" si="517"/>
        <v>566.48</v>
      </c>
      <c r="AE361" s="11">
        <f t="shared" si="517"/>
        <v>32.4578</v>
      </c>
      <c r="AF361" s="11">
        <f t="shared" si="517"/>
        <v>318</v>
      </c>
      <c r="AG361" s="11">
        <f t="shared" si="517"/>
        <v>0</v>
      </c>
      <c r="AH361" s="11">
        <f t="shared" si="517"/>
        <v>1758.3763</v>
      </c>
      <c r="AI361" s="12" t="s">
        <v>1138</v>
      </c>
    </row>
    <row r="362" s="9" customFormat="1" ht="16" customHeight="1" spans="1:35">
      <c r="A362" s="40">
        <f t="shared" si="456"/>
        <v>359</v>
      </c>
      <c r="B362" s="41" t="s">
        <v>1306</v>
      </c>
      <c r="C362" s="47" t="s">
        <v>1106</v>
      </c>
      <c r="D362" s="58" t="s">
        <v>1107</v>
      </c>
      <c r="E362" s="82">
        <v>3473.25</v>
      </c>
      <c r="F362" s="82">
        <v>3245.5</v>
      </c>
      <c r="G362" s="82">
        <v>5664.75</v>
      </c>
      <c r="H362" s="82">
        <v>3245.4</v>
      </c>
      <c r="I362" s="44">
        <v>1790</v>
      </c>
      <c r="J362" s="68"/>
      <c r="K362" s="52">
        <f t="shared" si="457"/>
        <v>62.5185</v>
      </c>
      <c r="L362" s="53">
        <f t="shared" si="458"/>
        <v>519.28</v>
      </c>
      <c r="M362" s="44">
        <f t="shared" si="459"/>
        <v>453.18</v>
      </c>
      <c r="N362" s="41">
        <f t="shared" si="460"/>
        <v>22.7178</v>
      </c>
      <c r="O362" s="44">
        <f t="shared" si="461"/>
        <v>89.5</v>
      </c>
      <c r="P362" s="44">
        <f t="shared" si="462"/>
        <v>0</v>
      </c>
      <c r="Q362" s="44">
        <f t="shared" si="463"/>
        <v>1147.1963</v>
      </c>
      <c r="R362" s="41">
        <f t="shared" si="464"/>
        <v>0</v>
      </c>
      <c r="S362" s="41">
        <f t="shared" si="465"/>
        <v>259.64</v>
      </c>
      <c r="T362" s="44">
        <f t="shared" si="466"/>
        <v>113.3</v>
      </c>
      <c r="U362" s="41">
        <f t="shared" si="467"/>
        <v>9.74</v>
      </c>
      <c r="V362" s="44">
        <f t="shared" si="468"/>
        <v>89.5</v>
      </c>
      <c r="W362" s="44">
        <f t="shared" si="469"/>
        <v>0</v>
      </c>
      <c r="X362" s="41">
        <f t="shared" si="470"/>
        <v>472.18</v>
      </c>
      <c r="Y362" s="41">
        <f t="shared" si="471"/>
        <v>1619.3763</v>
      </c>
      <c r="Z362" s="41"/>
      <c r="AA362" s="12" t="s">
        <v>60</v>
      </c>
      <c r="AB362" s="11">
        <f t="shared" ref="AB362:AH362" si="518">K362+R362</f>
        <v>62.5185</v>
      </c>
      <c r="AC362" s="11">
        <f t="shared" si="518"/>
        <v>778.92</v>
      </c>
      <c r="AD362" s="11">
        <f t="shared" si="518"/>
        <v>566.48</v>
      </c>
      <c r="AE362" s="11">
        <f t="shared" si="518"/>
        <v>32.4578</v>
      </c>
      <c r="AF362" s="11">
        <f t="shared" si="518"/>
        <v>179</v>
      </c>
      <c r="AG362" s="11">
        <f t="shared" si="518"/>
        <v>0</v>
      </c>
      <c r="AH362" s="11">
        <f t="shared" si="518"/>
        <v>1619.3763</v>
      </c>
      <c r="AI362" s="12" t="s">
        <v>1138</v>
      </c>
    </row>
    <row r="363" s="9" customFormat="1" ht="16" customHeight="1" spans="1:35">
      <c r="A363" s="40">
        <f t="shared" si="456"/>
        <v>360</v>
      </c>
      <c r="B363" s="41" t="s">
        <v>1306</v>
      </c>
      <c r="C363" s="47" t="s">
        <v>1108</v>
      </c>
      <c r="D363" s="58" t="s">
        <v>1109</v>
      </c>
      <c r="E363" s="82">
        <v>3473.25</v>
      </c>
      <c r="F363" s="82">
        <v>3245.5</v>
      </c>
      <c r="G363" s="82">
        <v>5664.75</v>
      </c>
      <c r="H363" s="82">
        <v>3245.4</v>
      </c>
      <c r="I363" s="44">
        <v>1790</v>
      </c>
      <c r="J363" s="68"/>
      <c r="K363" s="52">
        <f t="shared" si="457"/>
        <v>62.5185</v>
      </c>
      <c r="L363" s="53">
        <f t="shared" si="458"/>
        <v>519.28</v>
      </c>
      <c r="M363" s="44">
        <f t="shared" si="459"/>
        <v>453.18</v>
      </c>
      <c r="N363" s="41">
        <f t="shared" si="460"/>
        <v>22.7178</v>
      </c>
      <c r="O363" s="44">
        <f t="shared" si="461"/>
        <v>89.5</v>
      </c>
      <c r="P363" s="44">
        <f t="shared" si="462"/>
        <v>0</v>
      </c>
      <c r="Q363" s="44">
        <f t="shared" si="463"/>
        <v>1147.1963</v>
      </c>
      <c r="R363" s="41">
        <f t="shared" si="464"/>
        <v>0</v>
      </c>
      <c r="S363" s="41">
        <f t="shared" si="465"/>
        <v>259.64</v>
      </c>
      <c r="T363" s="44">
        <f t="shared" si="466"/>
        <v>113.3</v>
      </c>
      <c r="U363" s="41">
        <f t="shared" si="467"/>
        <v>9.74</v>
      </c>
      <c r="V363" s="44">
        <f t="shared" si="468"/>
        <v>89.5</v>
      </c>
      <c r="W363" s="44">
        <f t="shared" si="469"/>
        <v>0</v>
      </c>
      <c r="X363" s="41">
        <f t="shared" si="470"/>
        <v>472.18</v>
      </c>
      <c r="Y363" s="41">
        <f t="shared" si="471"/>
        <v>1619.3763</v>
      </c>
      <c r="Z363" s="41"/>
      <c r="AA363" s="12" t="s">
        <v>60</v>
      </c>
      <c r="AB363" s="11">
        <f t="shared" ref="AB363:AH363" si="519">K363+R363</f>
        <v>62.5185</v>
      </c>
      <c r="AC363" s="11">
        <f t="shared" si="519"/>
        <v>778.92</v>
      </c>
      <c r="AD363" s="11">
        <f t="shared" si="519"/>
        <v>566.48</v>
      </c>
      <c r="AE363" s="11">
        <f t="shared" si="519"/>
        <v>32.4578</v>
      </c>
      <c r="AF363" s="11">
        <f t="shared" si="519"/>
        <v>179</v>
      </c>
      <c r="AG363" s="11">
        <f t="shared" si="519"/>
        <v>0</v>
      </c>
      <c r="AH363" s="11">
        <f t="shared" si="519"/>
        <v>1619.3763</v>
      </c>
      <c r="AI363" s="12" t="s">
        <v>1138</v>
      </c>
    </row>
    <row r="364" s="9" customFormat="1" ht="16" customHeight="1" spans="1:35">
      <c r="A364" s="40">
        <f t="shared" si="456"/>
        <v>361</v>
      </c>
      <c r="B364" s="41" t="s">
        <v>1306</v>
      </c>
      <c r="C364" s="47" t="s">
        <v>1110</v>
      </c>
      <c r="D364" s="58" t="s">
        <v>1111</v>
      </c>
      <c r="E364" s="82">
        <v>3473.25</v>
      </c>
      <c r="F364" s="82">
        <v>3245.5</v>
      </c>
      <c r="G364" s="82">
        <v>5664.75</v>
      </c>
      <c r="H364" s="82">
        <v>3245.4</v>
      </c>
      <c r="I364" s="44">
        <v>1790</v>
      </c>
      <c r="J364" s="68"/>
      <c r="K364" s="52">
        <f t="shared" si="457"/>
        <v>62.5185</v>
      </c>
      <c r="L364" s="53">
        <f t="shared" si="458"/>
        <v>519.28</v>
      </c>
      <c r="M364" s="44">
        <f t="shared" si="459"/>
        <v>453.18</v>
      </c>
      <c r="N364" s="41">
        <f t="shared" si="460"/>
        <v>22.7178</v>
      </c>
      <c r="O364" s="44">
        <f t="shared" si="461"/>
        <v>89.5</v>
      </c>
      <c r="P364" s="44">
        <f t="shared" si="462"/>
        <v>0</v>
      </c>
      <c r="Q364" s="44">
        <f t="shared" si="463"/>
        <v>1147.1963</v>
      </c>
      <c r="R364" s="41">
        <f t="shared" si="464"/>
        <v>0</v>
      </c>
      <c r="S364" s="41">
        <f t="shared" si="465"/>
        <v>259.64</v>
      </c>
      <c r="T364" s="44">
        <f t="shared" si="466"/>
        <v>113.3</v>
      </c>
      <c r="U364" s="41">
        <f t="shared" si="467"/>
        <v>9.74</v>
      </c>
      <c r="V364" s="44">
        <f t="shared" si="468"/>
        <v>89.5</v>
      </c>
      <c r="W364" s="44">
        <f t="shared" si="469"/>
        <v>0</v>
      </c>
      <c r="X364" s="41">
        <f t="shared" si="470"/>
        <v>472.18</v>
      </c>
      <c r="Y364" s="41">
        <f t="shared" si="471"/>
        <v>1619.3763</v>
      </c>
      <c r="Z364" s="41"/>
      <c r="AA364" s="12" t="s">
        <v>60</v>
      </c>
      <c r="AB364" s="11">
        <f t="shared" ref="AB364:AH364" si="520">K364+R364</f>
        <v>62.5185</v>
      </c>
      <c r="AC364" s="11">
        <f t="shared" si="520"/>
        <v>778.92</v>
      </c>
      <c r="AD364" s="11">
        <f t="shared" si="520"/>
        <v>566.48</v>
      </c>
      <c r="AE364" s="11">
        <f t="shared" si="520"/>
        <v>32.4578</v>
      </c>
      <c r="AF364" s="11">
        <f t="shared" si="520"/>
        <v>179</v>
      </c>
      <c r="AG364" s="11">
        <f t="shared" si="520"/>
        <v>0</v>
      </c>
      <c r="AH364" s="11">
        <f t="shared" si="520"/>
        <v>1619.3763</v>
      </c>
      <c r="AI364" s="12" t="s">
        <v>1138</v>
      </c>
    </row>
    <row r="365" s="9" customFormat="1" ht="16" customHeight="1" spans="1:35">
      <c r="A365" s="40">
        <f t="shared" si="456"/>
        <v>362</v>
      </c>
      <c r="B365" s="41" t="s">
        <v>1299</v>
      </c>
      <c r="C365" s="47" t="s">
        <v>834</v>
      </c>
      <c r="D365" s="352" t="s">
        <v>835</v>
      </c>
      <c r="E365" s="82">
        <v>3473.25</v>
      </c>
      <c r="F365" s="82">
        <v>3245.5</v>
      </c>
      <c r="G365" s="82">
        <v>5664.75</v>
      </c>
      <c r="H365" s="82">
        <v>3245.4</v>
      </c>
      <c r="I365" s="44">
        <v>1790</v>
      </c>
      <c r="J365" s="68"/>
      <c r="K365" s="52">
        <f t="shared" si="457"/>
        <v>62.5185</v>
      </c>
      <c r="L365" s="53">
        <f t="shared" si="458"/>
        <v>519.28</v>
      </c>
      <c r="M365" s="44">
        <f t="shared" si="459"/>
        <v>453.18</v>
      </c>
      <c r="N365" s="41">
        <f t="shared" si="460"/>
        <v>22.7178</v>
      </c>
      <c r="O365" s="44">
        <f t="shared" si="461"/>
        <v>89.5</v>
      </c>
      <c r="P365" s="44">
        <f t="shared" si="462"/>
        <v>0</v>
      </c>
      <c r="Q365" s="44">
        <f t="shared" si="463"/>
        <v>1147.1963</v>
      </c>
      <c r="R365" s="41">
        <f t="shared" si="464"/>
        <v>0</v>
      </c>
      <c r="S365" s="41">
        <f t="shared" si="465"/>
        <v>259.64</v>
      </c>
      <c r="T365" s="44">
        <f t="shared" si="466"/>
        <v>113.3</v>
      </c>
      <c r="U365" s="41">
        <f t="shared" si="467"/>
        <v>9.74</v>
      </c>
      <c r="V365" s="44">
        <f t="shared" si="468"/>
        <v>89.5</v>
      </c>
      <c r="W365" s="44">
        <f t="shared" si="469"/>
        <v>0</v>
      </c>
      <c r="X365" s="41">
        <f t="shared" si="470"/>
        <v>472.18</v>
      </c>
      <c r="Y365" s="41">
        <f t="shared" si="471"/>
        <v>1619.3763</v>
      </c>
      <c r="Z365" s="41"/>
      <c r="AA365" s="12" t="s">
        <v>59</v>
      </c>
      <c r="AB365" s="11">
        <f t="shared" ref="AB365:AH365" si="521">K365+R365</f>
        <v>62.5185</v>
      </c>
      <c r="AC365" s="11">
        <f t="shared" si="521"/>
        <v>778.92</v>
      </c>
      <c r="AD365" s="11">
        <f t="shared" si="521"/>
        <v>566.48</v>
      </c>
      <c r="AE365" s="11">
        <f t="shared" si="521"/>
        <v>32.4578</v>
      </c>
      <c r="AF365" s="11">
        <f t="shared" si="521"/>
        <v>179</v>
      </c>
      <c r="AG365" s="11">
        <f t="shared" si="521"/>
        <v>0</v>
      </c>
      <c r="AH365" s="11">
        <f t="shared" si="521"/>
        <v>1619.3763</v>
      </c>
      <c r="AI365" s="12" t="s">
        <v>1138</v>
      </c>
    </row>
    <row r="366" s="9" customFormat="1" ht="16" customHeight="1" spans="1:35">
      <c r="A366" s="40">
        <f t="shared" si="456"/>
        <v>363</v>
      </c>
      <c r="B366" s="41" t="s">
        <v>167</v>
      </c>
      <c r="C366" s="47" t="s">
        <v>1114</v>
      </c>
      <c r="D366" s="352" t="s">
        <v>1115</v>
      </c>
      <c r="E366" s="82">
        <v>3473.25</v>
      </c>
      <c r="F366" s="82">
        <v>3245.5</v>
      </c>
      <c r="G366" s="82">
        <v>5664.75</v>
      </c>
      <c r="H366" s="82">
        <v>3245.4</v>
      </c>
      <c r="I366" s="54">
        <v>3180</v>
      </c>
      <c r="J366" s="59"/>
      <c r="K366" s="52">
        <f t="shared" si="457"/>
        <v>62.5185</v>
      </c>
      <c r="L366" s="53">
        <f t="shared" si="458"/>
        <v>519.28</v>
      </c>
      <c r="M366" s="44">
        <f t="shared" si="459"/>
        <v>453.18</v>
      </c>
      <c r="N366" s="41">
        <f t="shared" si="460"/>
        <v>22.7178</v>
      </c>
      <c r="O366" s="44">
        <f t="shared" si="461"/>
        <v>159</v>
      </c>
      <c r="P366" s="44">
        <f t="shared" si="462"/>
        <v>0</v>
      </c>
      <c r="Q366" s="44">
        <f t="shared" si="463"/>
        <v>1216.6963</v>
      </c>
      <c r="R366" s="41">
        <f t="shared" si="464"/>
        <v>0</v>
      </c>
      <c r="S366" s="41">
        <f t="shared" si="465"/>
        <v>259.64</v>
      </c>
      <c r="T366" s="44">
        <f t="shared" si="466"/>
        <v>113.3</v>
      </c>
      <c r="U366" s="41">
        <f t="shared" si="467"/>
        <v>9.74</v>
      </c>
      <c r="V366" s="44">
        <f t="shared" si="468"/>
        <v>159</v>
      </c>
      <c r="W366" s="44">
        <f t="shared" si="469"/>
        <v>0</v>
      </c>
      <c r="X366" s="41">
        <f t="shared" si="470"/>
        <v>541.68</v>
      </c>
      <c r="Y366" s="41">
        <f t="shared" si="471"/>
        <v>1758.3763</v>
      </c>
      <c r="Z366" s="54"/>
      <c r="AA366" s="12" t="s">
        <v>48</v>
      </c>
      <c r="AB366" s="11">
        <f t="shared" ref="AB366:AH366" si="522">K366+R366</f>
        <v>62.5185</v>
      </c>
      <c r="AC366" s="11">
        <f t="shared" si="522"/>
        <v>778.92</v>
      </c>
      <c r="AD366" s="11">
        <f t="shared" si="522"/>
        <v>566.48</v>
      </c>
      <c r="AE366" s="11">
        <f t="shared" si="522"/>
        <v>32.4578</v>
      </c>
      <c r="AF366" s="11">
        <f t="shared" si="522"/>
        <v>318</v>
      </c>
      <c r="AG366" s="11">
        <f t="shared" si="522"/>
        <v>0</v>
      </c>
      <c r="AH366" s="11">
        <f t="shared" si="522"/>
        <v>1758.3763</v>
      </c>
      <c r="AI366" s="12" t="s">
        <v>1134</v>
      </c>
    </row>
    <row r="367" s="9" customFormat="1" ht="16" customHeight="1" spans="1:35">
      <c r="A367" s="40">
        <f t="shared" si="456"/>
        <v>364</v>
      </c>
      <c r="B367" s="41" t="s">
        <v>1335</v>
      </c>
      <c r="C367" s="47" t="s">
        <v>1126</v>
      </c>
      <c r="D367" s="58" t="s">
        <v>1127</v>
      </c>
      <c r="E367" s="82">
        <v>3473.25</v>
      </c>
      <c r="F367" s="82">
        <v>3245.5</v>
      </c>
      <c r="G367" s="82">
        <v>5664.75</v>
      </c>
      <c r="H367" s="82">
        <v>3245.4</v>
      </c>
      <c r="I367" s="54">
        <v>1790</v>
      </c>
      <c r="J367" s="59"/>
      <c r="K367" s="52">
        <f t="shared" si="457"/>
        <v>62.5185</v>
      </c>
      <c r="L367" s="53">
        <f t="shared" si="458"/>
        <v>519.28</v>
      </c>
      <c r="M367" s="44">
        <f t="shared" si="459"/>
        <v>453.18</v>
      </c>
      <c r="N367" s="41">
        <f t="shared" si="460"/>
        <v>22.7178</v>
      </c>
      <c r="O367" s="44">
        <f t="shared" si="461"/>
        <v>89.5</v>
      </c>
      <c r="P367" s="44">
        <f t="shared" si="462"/>
        <v>0</v>
      </c>
      <c r="Q367" s="44">
        <f t="shared" si="463"/>
        <v>1147.1963</v>
      </c>
      <c r="R367" s="41">
        <f t="shared" si="464"/>
        <v>0</v>
      </c>
      <c r="S367" s="41">
        <f t="shared" si="465"/>
        <v>259.64</v>
      </c>
      <c r="T367" s="44">
        <f t="shared" si="466"/>
        <v>113.3</v>
      </c>
      <c r="U367" s="41">
        <f t="shared" si="467"/>
        <v>9.74</v>
      </c>
      <c r="V367" s="44">
        <f t="shared" si="468"/>
        <v>89.5</v>
      </c>
      <c r="W367" s="44">
        <f t="shared" si="469"/>
        <v>0</v>
      </c>
      <c r="X367" s="41">
        <f t="shared" si="470"/>
        <v>472.18</v>
      </c>
      <c r="Y367" s="41">
        <f t="shared" si="471"/>
        <v>1619.3763</v>
      </c>
      <c r="Z367" s="54"/>
      <c r="AA367" s="12" t="s">
        <v>50</v>
      </c>
      <c r="AB367" s="11">
        <f t="shared" ref="AB367:AH367" si="523">K367+R367</f>
        <v>62.5185</v>
      </c>
      <c r="AC367" s="11">
        <f t="shared" si="523"/>
        <v>778.92</v>
      </c>
      <c r="AD367" s="11">
        <f t="shared" si="523"/>
        <v>566.48</v>
      </c>
      <c r="AE367" s="11">
        <f t="shared" si="523"/>
        <v>32.4578</v>
      </c>
      <c r="AF367" s="11">
        <f t="shared" si="523"/>
        <v>179</v>
      </c>
      <c r="AG367" s="11">
        <f t="shared" si="523"/>
        <v>0</v>
      </c>
      <c r="AH367" s="11">
        <f t="shared" si="523"/>
        <v>1619.3763</v>
      </c>
      <c r="AI367" s="12" t="s">
        <v>1138</v>
      </c>
    </row>
    <row r="368" s="9" customFormat="1" ht="16" customHeight="1" spans="1:35">
      <c r="A368" s="40">
        <f t="shared" si="456"/>
        <v>365</v>
      </c>
      <c r="B368" s="41" t="s">
        <v>1334</v>
      </c>
      <c r="C368" s="47" t="s">
        <v>1128</v>
      </c>
      <c r="D368" s="58" t="s">
        <v>1129</v>
      </c>
      <c r="E368" s="82">
        <v>3473.25</v>
      </c>
      <c r="F368" s="82">
        <v>3245.5</v>
      </c>
      <c r="G368" s="82">
        <v>5664.75</v>
      </c>
      <c r="H368" s="82">
        <v>3245.4</v>
      </c>
      <c r="I368" s="54">
        <v>3180</v>
      </c>
      <c r="J368" s="59"/>
      <c r="K368" s="52">
        <f t="shared" si="457"/>
        <v>62.5185</v>
      </c>
      <c r="L368" s="53">
        <f t="shared" si="458"/>
        <v>519.28</v>
      </c>
      <c r="M368" s="44">
        <f t="shared" si="459"/>
        <v>453.18</v>
      </c>
      <c r="N368" s="41">
        <f t="shared" si="460"/>
        <v>22.7178</v>
      </c>
      <c r="O368" s="44">
        <f t="shared" si="461"/>
        <v>159</v>
      </c>
      <c r="P368" s="44">
        <f t="shared" si="462"/>
        <v>0</v>
      </c>
      <c r="Q368" s="44">
        <f t="shared" si="463"/>
        <v>1216.6963</v>
      </c>
      <c r="R368" s="41">
        <f t="shared" si="464"/>
        <v>0</v>
      </c>
      <c r="S368" s="41">
        <f t="shared" si="465"/>
        <v>259.64</v>
      </c>
      <c r="T368" s="44">
        <f t="shared" si="466"/>
        <v>113.3</v>
      </c>
      <c r="U368" s="41">
        <f t="shared" si="467"/>
        <v>9.74</v>
      </c>
      <c r="V368" s="44">
        <f t="shared" si="468"/>
        <v>159</v>
      </c>
      <c r="W368" s="44">
        <f t="shared" si="469"/>
        <v>0</v>
      </c>
      <c r="X368" s="41">
        <f t="shared" si="470"/>
        <v>541.68</v>
      </c>
      <c r="Y368" s="41">
        <f t="shared" si="471"/>
        <v>1758.3763</v>
      </c>
      <c r="Z368" s="54"/>
      <c r="AA368" s="12" t="s">
        <v>66</v>
      </c>
      <c r="AB368" s="11">
        <f t="shared" ref="AB368:AH368" si="524">K368+R368</f>
        <v>62.5185</v>
      </c>
      <c r="AC368" s="11">
        <f t="shared" si="524"/>
        <v>778.92</v>
      </c>
      <c r="AD368" s="11">
        <f t="shared" si="524"/>
        <v>566.48</v>
      </c>
      <c r="AE368" s="11">
        <f t="shared" si="524"/>
        <v>32.4578</v>
      </c>
      <c r="AF368" s="11">
        <f t="shared" si="524"/>
        <v>318</v>
      </c>
      <c r="AG368" s="11">
        <f t="shared" si="524"/>
        <v>0</v>
      </c>
      <c r="AH368" s="11">
        <f t="shared" si="524"/>
        <v>1758.3763</v>
      </c>
      <c r="AI368" s="12" t="s">
        <v>1139</v>
      </c>
    </row>
    <row r="369" s="9" customFormat="1" ht="16" customHeight="1" spans="1:35">
      <c r="A369" s="40">
        <f t="shared" si="456"/>
        <v>366</v>
      </c>
      <c r="B369" s="41" t="s">
        <v>1306</v>
      </c>
      <c r="C369" s="47" t="s">
        <v>1140</v>
      </c>
      <c r="D369" s="343" t="s">
        <v>1141</v>
      </c>
      <c r="E369" s="82">
        <v>3473.25</v>
      </c>
      <c r="F369" s="82">
        <v>3245.5</v>
      </c>
      <c r="G369" s="82">
        <v>5664.75</v>
      </c>
      <c r="H369" s="82">
        <v>3245.4</v>
      </c>
      <c r="I369" s="59">
        <v>1790</v>
      </c>
      <c r="J369" s="59"/>
      <c r="K369" s="52">
        <f t="shared" si="457"/>
        <v>62.5185</v>
      </c>
      <c r="L369" s="53">
        <f t="shared" si="458"/>
        <v>519.28</v>
      </c>
      <c r="M369" s="44">
        <f t="shared" si="459"/>
        <v>453.18</v>
      </c>
      <c r="N369" s="41">
        <f t="shared" si="460"/>
        <v>22.7178</v>
      </c>
      <c r="O369" s="44">
        <f t="shared" si="461"/>
        <v>89.5</v>
      </c>
      <c r="P369" s="44">
        <f t="shared" si="462"/>
        <v>0</v>
      </c>
      <c r="Q369" s="44">
        <f t="shared" si="463"/>
        <v>1147.1963</v>
      </c>
      <c r="R369" s="41">
        <f t="shared" si="464"/>
        <v>0</v>
      </c>
      <c r="S369" s="41">
        <f t="shared" si="465"/>
        <v>259.64</v>
      </c>
      <c r="T369" s="44">
        <f t="shared" si="466"/>
        <v>113.3</v>
      </c>
      <c r="U369" s="41">
        <f t="shared" si="467"/>
        <v>9.74</v>
      </c>
      <c r="V369" s="44">
        <f t="shared" si="468"/>
        <v>89.5</v>
      </c>
      <c r="W369" s="44">
        <f t="shared" si="469"/>
        <v>0</v>
      </c>
      <c r="X369" s="41">
        <f t="shared" si="470"/>
        <v>472.18</v>
      </c>
      <c r="Y369" s="41">
        <f t="shared" si="471"/>
        <v>1619.3763</v>
      </c>
      <c r="Z369" s="54"/>
      <c r="AA369" s="12" t="s">
        <v>60</v>
      </c>
      <c r="AB369" s="11">
        <f t="shared" ref="AB369:AH369" si="525">K369+R369</f>
        <v>62.5185</v>
      </c>
      <c r="AC369" s="11">
        <f t="shared" si="525"/>
        <v>778.92</v>
      </c>
      <c r="AD369" s="11">
        <f t="shared" si="525"/>
        <v>566.48</v>
      </c>
      <c r="AE369" s="11">
        <f t="shared" si="525"/>
        <v>32.4578</v>
      </c>
      <c r="AF369" s="11">
        <f t="shared" si="525"/>
        <v>179</v>
      </c>
      <c r="AG369" s="11">
        <f t="shared" si="525"/>
        <v>0</v>
      </c>
      <c r="AH369" s="11">
        <f t="shared" si="525"/>
        <v>1619.3763</v>
      </c>
      <c r="AI369" s="12" t="s">
        <v>1138</v>
      </c>
    </row>
    <row r="370" s="9" customFormat="1" ht="16" customHeight="1" spans="1:35">
      <c r="A370" s="40">
        <f t="shared" si="456"/>
        <v>367</v>
      </c>
      <c r="B370" s="41" t="s">
        <v>1306</v>
      </c>
      <c r="C370" s="47" t="s">
        <v>1142</v>
      </c>
      <c r="D370" s="343" t="s">
        <v>1143</v>
      </c>
      <c r="E370" s="82">
        <v>3473.25</v>
      </c>
      <c r="F370" s="82">
        <v>3245.5</v>
      </c>
      <c r="G370" s="82">
        <v>5664.75</v>
      </c>
      <c r="H370" s="82">
        <v>3245.4</v>
      </c>
      <c r="I370" s="59">
        <v>0</v>
      </c>
      <c r="J370" s="59"/>
      <c r="K370" s="52">
        <f t="shared" si="457"/>
        <v>62.5185</v>
      </c>
      <c r="L370" s="53">
        <f t="shared" si="458"/>
        <v>519.28</v>
      </c>
      <c r="M370" s="44">
        <f t="shared" si="459"/>
        <v>453.18</v>
      </c>
      <c r="N370" s="41">
        <f t="shared" si="460"/>
        <v>22.7178</v>
      </c>
      <c r="O370" s="44">
        <f t="shared" si="461"/>
        <v>0</v>
      </c>
      <c r="P370" s="44">
        <f t="shared" si="462"/>
        <v>0</v>
      </c>
      <c r="Q370" s="44">
        <f t="shared" si="463"/>
        <v>1057.6963</v>
      </c>
      <c r="R370" s="41">
        <f t="shared" si="464"/>
        <v>0</v>
      </c>
      <c r="S370" s="41">
        <f t="shared" si="465"/>
        <v>259.64</v>
      </c>
      <c r="T370" s="44">
        <f t="shared" si="466"/>
        <v>113.3</v>
      </c>
      <c r="U370" s="41">
        <f t="shared" si="467"/>
        <v>9.74</v>
      </c>
      <c r="V370" s="44">
        <f t="shared" si="468"/>
        <v>0</v>
      </c>
      <c r="W370" s="44">
        <f t="shared" si="469"/>
        <v>0</v>
      </c>
      <c r="X370" s="41">
        <f t="shared" si="470"/>
        <v>382.68</v>
      </c>
      <c r="Y370" s="41">
        <f t="shared" si="471"/>
        <v>1440.3763</v>
      </c>
      <c r="Z370" s="54"/>
      <c r="AA370" s="12" t="s">
        <v>60</v>
      </c>
      <c r="AB370" s="11">
        <f t="shared" ref="AB370:AH370" si="526">K370+R370</f>
        <v>62.5185</v>
      </c>
      <c r="AC370" s="11">
        <f t="shared" si="526"/>
        <v>778.92</v>
      </c>
      <c r="AD370" s="11">
        <f t="shared" si="526"/>
        <v>566.48</v>
      </c>
      <c r="AE370" s="11">
        <f t="shared" si="526"/>
        <v>32.4578</v>
      </c>
      <c r="AF370" s="11">
        <f t="shared" si="526"/>
        <v>0</v>
      </c>
      <c r="AG370" s="11">
        <f t="shared" si="526"/>
        <v>0</v>
      </c>
      <c r="AH370" s="11">
        <f t="shared" si="526"/>
        <v>1440.3763</v>
      </c>
      <c r="AI370" s="12" t="s">
        <v>1138</v>
      </c>
    </row>
    <row r="371" s="9" customFormat="1" ht="16" customHeight="1" spans="1:35">
      <c r="A371" s="40">
        <f t="shared" si="456"/>
        <v>368</v>
      </c>
      <c r="B371" s="41" t="s">
        <v>1306</v>
      </c>
      <c r="C371" s="47" t="s">
        <v>1144</v>
      </c>
      <c r="D371" s="343" t="s">
        <v>1145</v>
      </c>
      <c r="E371" s="82">
        <v>3473.25</v>
      </c>
      <c r="F371" s="82">
        <v>3245.5</v>
      </c>
      <c r="G371" s="82">
        <v>5664.75</v>
      </c>
      <c r="H371" s="82">
        <v>3245.4</v>
      </c>
      <c r="I371" s="59">
        <v>1790</v>
      </c>
      <c r="J371" s="59"/>
      <c r="K371" s="52">
        <f t="shared" si="457"/>
        <v>62.5185</v>
      </c>
      <c r="L371" s="53">
        <f t="shared" si="458"/>
        <v>519.28</v>
      </c>
      <c r="M371" s="44">
        <f t="shared" si="459"/>
        <v>453.18</v>
      </c>
      <c r="N371" s="41">
        <f t="shared" si="460"/>
        <v>22.7178</v>
      </c>
      <c r="O371" s="44">
        <f t="shared" si="461"/>
        <v>89.5</v>
      </c>
      <c r="P371" s="44">
        <f t="shared" si="462"/>
        <v>0</v>
      </c>
      <c r="Q371" s="44">
        <f t="shared" si="463"/>
        <v>1147.1963</v>
      </c>
      <c r="R371" s="41">
        <f t="shared" si="464"/>
        <v>0</v>
      </c>
      <c r="S371" s="41">
        <f t="shared" si="465"/>
        <v>259.64</v>
      </c>
      <c r="T371" s="44">
        <f t="shared" si="466"/>
        <v>113.3</v>
      </c>
      <c r="U371" s="41">
        <f t="shared" si="467"/>
        <v>9.74</v>
      </c>
      <c r="V371" s="44">
        <f t="shared" si="468"/>
        <v>89.5</v>
      </c>
      <c r="W371" s="44">
        <f t="shared" si="469"/>
        <v>0</v>
      </c>
      <c r="X371" s="41">
        <f t="shared" si="470"/>
        <v>472.18</v>
      </c>
      <c r="Y371" s="41">
        <f t="shared" si="471"/>
        <v>1619.3763</v>
      </c>
      <c r="Z371" s="54"/>
      <c r="AA371" s="12" t="s">
        <v>60</v>
      </c>
      <c r="AB371" s="11">
        <f t="shared" ref="AB371:AH371" si="527">K371+R371</f>
        <v>62.5185</v>
      </c>
      <c r="AC371" s="11">
        <f t="shared" si="527"/>
        <v>778.92</v>
      </c>
      <c r="AD371" s="11">
        <f t="shared" si="527"/>
        <v>566.48</v>
      </c>
      <c r="AE371" s="11">
        <f t="shared" si="527"/>
        <v>32.4578</v>
      </c>
      <c r="AF371" s="11">
        <f t="shared" si="527"/>
        <v>179</v>
      </c>
      <c r="AG371" s="11">
        <f t="shared" si="527"/>
        <v>0</v>
      </c>
      <c r="AH371" s="11">
        <f t="shared" si="527"/>
        <v>1619.3763</v>
      </c>
      <c r="AI371" s="12" t="s">
        <v>1138</v>
      </c>
    </row>
    <row r="372" s="9" customFormat="1" ht="16" customHeight="1" spans="1:35">
      <c r="A372" s="40">
        <f t="shared" si="456"/>
        <v>369</v>
      </c>
      <c r="B372" s="41" t="s">
        <v>1306</v>
      </c>
      <c r="C372" s="47" t="s">
        <v>1146</v>
      </c>
      <c r="D372" s="343" t="s">
        <v>1147</v>
      </c>
      <c r="E372" s="82">
        <v>3473.25</v>
      </c>
      <c r="F372" s="82">
        <v>3245.5</v>
      </c>
      <c r="G372" s="82">
        <v>5664.75</v>
      </c>
      <c r="H372" s="82">
        <v>3245.4</v>
      </c>
      <c r="I372" s="59">
        <v>1790</v>
      </c>
      <c r="J372" s="59"/>
      <c r="K372" s="52">
        <f t="shared" si="457"/>
        <v>62.5185</v>
      </c>
      <c r="L372" s="53">
        <f t="shared" si="458"/>
        <v>519.28</v>
      </c>
      <c r="M372" s="44">
        <f t="shared" si="459"/>
        <v>453.18</v>
      </c>
      <c r="N372" s="41">
        <f t="shared" si="460"/>
        <v>22.7178</v>
      </c>
      <c r="O372" s="44">
        <f t="shared" si="461"/>
        <v>89.5</v>
      </c>
      <c r="P372" s="44">
        <f t="shared" si="462"/>
        <v>0</v>
      </c>
      <c r="Q372" s="44">
        <f t="shared" si="463"/>
        <v>1147.1963</v>
      </c>
      <c r="R372" s="41">
        <f t="shared" si="464"/>
        <v>0</v>
      </c>
      <c r="S372" s="41">
        <f t="shared" si="465"/>
        <v>259.64</v>
      </c>
      <c r="T372" s="44">
        <f t="shared" si="466"/>
        <v>113.3</v>
      </c>
      <c r="U372" s="41">
        <f t="shared" si="467"/>
        <v>9.74</v>
      </c>
      <c r="V372" s="44">
        <f t="shared" si="468"/>
        <v>89.5</v>
      </c>
      <c r="W372" s="44">
        <f t="shared" si="469"/>
        <v>0</v>
      </c>
      <c r="X372" s="41">
        <f t="shared" si="470"/>
        <v>472.18</v>
      </c>
      <c r="Y372" s="41">
        <f t="shared" si="471"/>
        <v>1619.3763</v>
      </c>
      <c r="Z372" s="54"/>
      <c r="AA372" s="12" t="s">
        <v>60</v>
      </c>
      <c r="AB372" s="11">
        <f t="shared" ref="AB372:AH372" si="528">K372+R372</f>
        <v>62.5185</v>
      </c>
      <c r="AC372" s="11">
        <f t="shared" si="528"/>
        <v>778.92</v>
      </c>
      <c r="AD372" s="11">
        <f t="shared" si="528"/>
        <v>566.48</v>
      </c>
      <c r="AE372" s="11">
        <f t="shared" si="528"/>
        <v>32.4578</v>
      </c>
      <c r="AF372" s="11">
        <f t="shared" si="528"/>
        <v>179</v>
      </c>
      <c r="AG372" s="11">
        <f t="shared" si="528"/>
        <v>0</v>
      </c>
      <c r="AH372" s="11">
        <f t="shared" si="528"/>
        <v>1619.3763</v>
      </c>
      <c r="AI372" s="12" t="s">
        <v>1138</v>
      </c>
    </row>
    <row r="373" s="9" customFormat="1" ht="16" customHeight="1" spans="1:35">
      <c r="A373" s="40">
        <f t="shared" si="456"/>
        <v>370</v>
      </c>
      <c r="B373" s="41" t="s">
        <v>1306</v>
      </c>
      <c r="C373" s="47" t="s">
        <v>1148</v>
      </c>
      <c r="D373" s="343" t="s">
        <v>1149</v>
      </c>
      <c r="E373" s="82">
        <v>3473.25</v>
      </c>
      <c r="F373" s="82">
        <v>3245.5</v>
      </c>
      <c r="G373" s="82">
        <v>5664.75</v>
      </c>
      <c r="H373" s="82">
        <v>3245.4</v>
      </c>
      <c r="I373" s="59">
        <v>1790</v>
      </c>
      <c r="J373" s="59"/>
      <c r="K373" s="52">
        <f t="shared" si="457"/>
        <v>62.5185</v>
      </c>
      <c r="L373" s="53">
        <f t="shared" si="458"/>
        <v>519.28</v>
      </c>
      <c r="M373" s="44">
        <f t="shared" si="459"/>
        <v>453.18</v>
      </c>
      <c r="N373" s="41">
        <f t="shared" si="460"/>
        <v>22.7178</v>
      </c>
      <c r="O373" s="44">
        <f t="shared" si="461"/>
        <v>89.5</v>
      </c>
      <c r="P373" s="44">
        <f t="shared" si="462"/>
        <v>0</v>
      </c>
      <c r="Q373" s="44">
        <f t="shared" si="463"/>
        <v>1147.1963</v>
      </c>
      <c r="R373" s="41">
        <f t="shared" si="464"/>
        <v>0</v>
      </c>
      <c r="S373" s="41">
        <f t="shared" si="465"/>
        <v>259.64</v>
      </c>
      <c r="T373" s="44">
        <f t="shared" si="466"/>
        <v>113.3</v>
      </c>
      <c r="U373" s="41">
        <f t="shared" si="467"/>
        <v>9.74</v>
      </c>
      <c r="V373" s="44">
        <f t="shared" si="468"/>
        <v>89.5</v>
      </c>
      <c r="W373" s="44">
        <f t="shared" si="469"/>
        <v>0</v>
      </c>
      <c r="X373" s="41">
        <f t="shared" si="470"/>
        <v>472.18</v>
      </c>
      <c r="Y373" s="41">
        <f t="shared" si="471"/>
        <v>1619.3763</v>
      </c>
      <c r="Z373" s="54"/>
      <c r="AA373" s="12" t="s">
        <v>60</v>
      </c>
      <c r="AB373" s="11">
        <f t="shared" ref="AB373:AH373" si="529">K373+R373</f>
        <v>62.5185</v>
      </c>
      <c r="AC373" s="11">
        <f t="shared" si="529"/>
        <v>778.92</v>
      </c>
      <c r="AD373" s="11">
        <f t="shared" si="529"/>
        <v>566.48</v>
      </c>
      <c r="AE373" s="11">
        <f t="shared" si="529"/>
        <v>32.4578</v>
      </c>
      <c r="AF373" s="11">
        <f t="shared" si="529"/>
        <v>179</v>
      </c>
      <c r="AG373" s="11">
        <f t="shared" si="529"/>
        <v>0</v>
      </c>
      <c r="AH373" s="11">
        <f t="shared" si="529"/>
        <v>1619.3763</v>
      </c>
      <c r="AI373" s="12" t="s">
        <v>1138</v>
      </c>
    </row>
    <row r="374" s="9" customFormat="1" ht="16" customHeight="1" spans="1:35">
      <c r="A374" s="40">
        <f t="shared" si="456"/>
        <v>371</v>
      </c>
      <c r="B374" s="41" t="s">
        <v>1306</v>
      </c>
      <c r="C374" s="47" t="s">
        <v>1154</v>
      </c>
      <c r="D374" s="362" t="s">
        <v>1155</v>
      </c>
      <c r="E374" s="82">
        <v>3473.25</v>
      </c>
      <c r="F374" s="82">
        <v>3245.5</v>
      </c>
      <c r="G374" s="82">
        <v>5664.75</v>
      </c>
      <c r="H374" s="82">
        <v>3245.4</v>
      </c>
      <c r="I374" s="59">
        <v>3180</v>
      </c>
      <c r="J374" s="59"/>
      <c r="K374" s="52">
        <f t="shared" si="457"/>
        <v>62.5185</v>
      </c>
      <c r="L374" s="53">
        <f t="shared" si="458"/>
        <v>519.28</v>
      </c>
      <c r="M374" s="44">
        <f t="shared" si="459"/>
        <v>453.18</v>
      </c>
      <c r="N374" s="41">
        <f t="shared" si="460"/>
        <v>22.7178</v>
      </c>
      <c r="O374" s="44">
        <f t="shared" si="461"/>
        <v>159</v>
      </c>
      <c r="P374" s="44">
        <f t="shared" si="462"/>
        <v>0</v>
      </c>
      <c r="Q374" s="44">
        <f t="shared" si="463"/>
        <v>1216.6963</v>
      </c>
      <c r="R374" s="41">
        <f t="shared" si="464"/>
        <v>0</v>
      </c>
      <c r="S374" s="41">
        <f t="shared" si="465"/>
        <v>259.64</v>
      </c>
      <c r="T374" s="44">
        <f t="shared" si="466"/>
        <v>113.3</v>
      </c>
      <c r="U374" s="41">
        <f t="shared" si="467"/>
        <v>9.74</v>
      </c>
      <c r="V374" s="44">
        <f t="shared" si="468"/>
        <v>159</v>
      </c>
      <c r="W374" s="44">
        <f t="shared" si="469"/>
        <v>0</v>
      </c>
      <c r="X374" s="41">
        <f t="shared" si="470"/>
        <v>541.68</v>
      </c>
      <c r="Y374" s="41">
        <f t="shared" si="471"/>
        <v>1758.3763</v>
      </c>
      <c r="Z374" s="54"/>
      <c r="AA374" s="12" t="s">
        <v>60</v>
      </c>
      <c r="AB374" s="11">
        <f t="shared" ref="AB374:AH374" si="530">K374+R374</f>
        <v>62.5185</v>
      </c>
      <c r="AC374" s="11">
        <f t="shared" si="530"/>
        <v>778.92</v>
      </c>
      <c r="AD374" s="11">
        <f t="shared" si="530"/>
        <v>566.48</v>
      </c>
      <c r="AE374" s="11">
        <f t="shared" si="530"/>
        <v>32.4578</v>
      </c>
      <c r="AF374" s="11">
        <f t="shared" si="530"/>
        <v>318</v>
      </c>
      <c r="AG374" s="11">
        <f t="shared" si="530"/>
        <v>0</v>
      </c>
      <c r="AH374" s="11">
        <f t="shared" si="530"/>
        <v>1758.3763</v>
      </c>
      <c r="AI374" s="12" t="s">
        <v>1138</v>
      </c>
    </row>
    <row r="375" s="9" customFormat="1" ht="16" customHeight="1" spans="1:35">
      <c r="A375" s="40">
        <f t="shared" si="456"/>
        <v>372</v>
      </c>
      <c r="B375" s="41" t="s">
        <v>1306</v>
      </c>
      <c r="C375" s="47" t="s">
        <v>1156</v>
      </c>
      <c r="D375" s="343" t="s">
        <v>1157</v>
      </c>
      <c r="E375" s="82">
        <v>3473.25</v>
      </c>
      <c r="F375" s="82">
        <v>3245.5</v>
      </c>
      <c r="G375" s="82">
        <v>5664.75</v>
      </c>
      <c r="H375" s="82">
        <v>3245.4</v>
      </c>
      <c r="I375" s="59">
        <v>1790</v>
      </c>
      <c r="J375" s="59"/>
      <c r="K375" s="52">
        <f t="shared" si="457"/>
        <v>62.5185</v>
      </c>
      <c r="L375" s="53">
        <f t="shared" si="458"/>
        <v>519.28</v>
      </c>
      <c r="M375" s="44">
        <f t="shared" si="459"/>
        <v>453.18</v>
      </c>
      <c r="N375" s="41">
        <f t="shared" si="460"/>
        <v>22.7178</v>
      </c>
      <c r="O375" s="44">
        <f t="shared" si="461"/>
        <v>89.5</v>
      </c>
      <c r="P375" s="44">
        <f t="shared" si="462"/>
        <v>0</v>
      </c>
      <c r="Q375" s="44">
        <f t="shared" si="463"/>
        <v>1147.1963</v>
      </c>
      <c r="R375" s="41">
        <f t="shared" si="464"/>
        <v>0</v>
      </c>
      <c r="S375" s="41">
        <f t="shared" si="465"/>
        <v>259.64</v>
      </c>
      <c r="T375" s="44">
        <f t="shared" si="466"/>
        <v>113.3</v>
      </c>
      <c r="U375" s="41">
        <f t="shared" si="467"/>
        <v>9.74</v>
      </c>
      <c r="V375" s="44">
        <f t="shared" si="468"/>
        <v>89.5</v>
      </c>
      <c r="W375" s="44">
        <f t="shared" si="469"/>
        <v>0</v>
      </c>
      <c r="X375" s="41">
        <f t="shared" si="470"/>
        <v>472.18</v>
      </c>
      <c r="Y375" s="41">
        <f t="shared" si="471"/>
        <v>1619.3763</v>
      </c>
      <c r="Z375" s="54"/>
      <c r="AA375" s="12" t="s">
        <v>60</v>
      </c>
      <c r="AB375" s="11">
        <f t="shared" ref="AB375:AH375" si="531">K375+R375</f>
        <v>62.5185</v>
      </c>
      <c r="AC375" s="11">
        <f t="shared" si="531"/>
        <v>778.92</v>
      </c>
      <c r="AD375" s="11">
        <f t="shared" si="531"/>
        <v>566.48</v>
      </c>
      <c r="AE375" s="11">
        <f t="shared" si="531"/>
        <v>32.4578</v>
      </c>
      <c r="AF375" s="11">
        <f t="shared" si="531"/>
        <v>179</v>
      </c>
      <c r="AG375" s="11">
        <f t="shared" si="531"/>
        <v>0</v>
      </c>
      <c r="AH375" s="11">
        <f t="shared" si="531"/>
        <v>1619.3763</v>
      </c>
      <c r="AI375" s="12" t="s">
        <v>1138</v>
      </c>
    </row>
    <row r="376" s="9" customFormat="1" ht="16" customHeight="1" spans="1:35">
      <c r="A376" s="40">
        <f t="shared" si="456"/>
        <v>373</v>
      </c>
      <c r="B376" s="41" t="s">
        <v>1336</v>
      </c>
      <c r="C376" s="47" t="s">
        <v>1160</v>
      </c>
      <c r="D376" s="343" t="s">
        <v>1161</v>
      </c>
      <c r="E376" s="82">
        <v>3473.25</v>
      </c>
      <c r="F376" s="82">
        <v>3245.5</v>
      </c>
      <c r="G376" s="82">
        <v>5664.75</v>
      </c>
      <c r="H376" s="82">
        <v>3245.4</v>
      </c>
      <c r="I376" s="59">
        <v>3180</v>
      </c>
      <c r="J376" s="59"/>
      <c r="K376" s="52">
        <f t="shared" si="457"/>
        <v>62.5185</v>
      </c>
      <c r="L376" s="53">
        <f t="shared" si="458"/>
        <v>519.28</v>
      </c>
      <c r="M376" s="44">
        <f t="shared" si="459"/>
        <v>453.18</v>
      </c>
      <c r="N376" s="41">
        <f t="shared" si="460"/>
        <v>22.7178</v>
      </c>
      <c r="O376" s="44">
        <f t="shared" si="461"/>
        <v>159</v>
      </c>
      <c r="P376" s="44">
        <f t="shared" si="462"/>
        <v>0</v>
      </c>
      <c r="Q376" s="44">
        <f t="shared" si="463"/>
        <v>1216.6963</v>
      </c>
      <c r="R376" s="41">
        <f t="shared" si="464"/>
        <v>0</v>
      </c>
      <c r="S376" s="41">
        <f t="shared" si="465"/>
        <v>259.64</v>
      </c>
      <c r="T376" s="44">
        <f t="shared" si="466"/>
        <v>113.3</v>
      </c>
      <c r="U376" s="41">
        <f t="shared" si="467"/>
        <v>9.74</v>
      </c>
      <c r="V376" s="44">
        <f t="shared" si="468"/>
        <v>159</v>
      </c>
      <c r="W376" s="44">
        <f t="shared" si="469"/>
        <v>0</v>
      </c>
      <c r="X376" s="41">
        <f t="shared" si="470"/>
        <v>541.68</v>
      </c>
      <c r="Y376" s="41">
        <f t="shared" si="471"/>
        <v>1758.3763</v>
      </c>
      <c r="Z376" s="54"/>
      <c r="AA376" s="12" t="s">
        <v>53</v>
      </c>
      <c r="AB376" s="11">
        <f t="shared" ref="AB376:AH376" si="532">K376+R376</f>
        <v>62.5185</v>
      </c>
      <c r="AC376" s="11">
        <f t="shared" si="532"/>
        <v>778.92</v>
      </c>
      <c r="AD376" s="11">
        <f t="shared" si="532"/>
        <v>566.48</v>
      </c>
      <c r="AE376" s="11">
        <f t="shared" si="532"/>
        <v>32.4578</v>
      </c>
      <c r="AF376" s="11">
        <f t="shared" si="532"/>
        <v>318</v>
      </c>
      <c r="AG376" s="11">
        <f t="shared" si="532"/>
        <v>0</v>
      </c>
      <c r="AH376" s="11">
        <f t="shared" si="532"/>
        <v>1758.3763</v>
      </c>
      <c r="AI376" s="12" t="s">
        <v>1138</v>
      </c>
    </row>
    <row r="377" s="9" customFormat="1" ht="16" customHeight="1" spans="1:35">
      <c r="A377" s="40">
        <f t="shared" si="456"/>
        <v>374</v>
      </c>
      <c r="B377" s="41" t="s">
        <v>167</v>
      </c>
      <c r="C377" s="47" t="s">
        <v>1166</v>
      </c>
      <c r="D377" s="343" t="s">
        <v>1167</v>
      </c>
      <c r="E377" s="82">
        <v>3820</v>
      </c>
      <c r="F377" s="82">
        <v>3820</v>
      </c>
      <c r="G377" s="82">
        <v>5664.75</v>
      </c>
      <c r="H377" s="82">
        <v>3820</v>
      </c>
      <c r="I377" s="59">
        <v>4180</v>
      </c>
      <c r="J377" s="59"/>
      <c r="K377" s="52">
        <f t="shared" si="457"/>
        <v>68.76</v>
      </c>
      <c r="L377" s="53">
        <f t="shared" si="458"/>
        <v>611.2</v>
      </c>
      <c r="M377" s="44">
        <f t="shared" si="459"/>
        <v>453.18</v>
      </c>
      <c r="N377" s="41">
        <f t="shared" si="460"/>
        <v>26.74</v>
      </c>
      <c r="O377" s="44">
        <f t="shared" si="461"/>
        <v>209</v>
      </c>
      <c r="P377" s="44">
        <f t="shared" si="462"/>
        <v>0</v>
      </c>
      <c r="Q377" s="44">
        <f t="shared" si="463"/>
        <v>1368.88</v>
      </c>
      <c r="R377" s="41">
        <f t="shared" si="464"/>
        <v>0</v>
      </c>
      <c r="S377" s="41">
        <f t="shared" si="465"/>
        <v>305.6</v>
      </c>
      <c r="T377" s="44">
        <f t="shared" si="466"/>
        <v>113.3</v>
      </c>
      <c r="U377" s="41">
        <f t="shared" si="467"/>
        <v>11.46</v>
      </c>
      <c r="V377" s="44">
        <f t="shared" si="468"/>
        <v>209</v>
      </c>
      <c r="W377" s="44">
        <f t="shared" si="469"/>
        <v>0</v>
      </c>
      <c r="X377" s="41">
        <f t="shared" si="470"/>
        <v>639.36</v>
      </c>
      <c r="Y377" s="41">
        <f t="shared" si="471"/>
        <v>2008.24</v>
      </c>
      <c r="Z377" s="54"/>
      <c r="AA377" s="12" t="s">
        <v>49</v>
      </c>
      <c r="AB377" s="11">
        <f t="shared" ref="AB377:AH377" si="533">K377+R377</f>
        <v>68.76</v>
      </c>
      <c r="AC377" s="11">
        <f t="shared" si="533"/>
        <v>916.8</v>
      </c>
      <c r="AD377" s="11">
        <f t="shared" si="533"/>
        <v>566.48</v>
      </c>
      <c r="AE377" s="11">
        <f t="shared" si="533"/>
        <v>38.2</v>
      </c>
      <c r="AF377" s="11">
        <f t="shared" si="533"/>
        <v>418</v>
      </c>
      <c r="AG377" s="11">
        <f t="shared" si="533"/>
        <v>0</v>
      </c>
      <c r="AH377" s="11">
        <f t="shared" si="533"/>
        <v>2008.24</v>
      </c>
      <c r="AI377" s="12" t="s">
        <v>1134</v>
      </c>
    </row>
    <row r="378" s="9" customFormat="1" ht="16" customHeight="1" spans="1:35">
      <c r="A378" s="40">
        <f t="shared" si="456"/>
        <v>375</v>
      </c>
      <c r="B378" s="41" t="s">
        <v>167</v>
      </c>
      <c r="C378" s="47" t="s">
        <v>1169</v>
      </c>
      <c r="D378" s="362" t="s">
        <v>1170</v>
      </c>
      <c r="E378" s="82">
        <v>3473.25</v>
      </c>
      <c r="F378" s="82">
        <v>3245.5</v>
      </c>
      <c r="G378" s="82">
        <v>5664.75</v>
      </c>
      <c r="H378" s="82">
        <v>3245.4</v>
      </c>
      <c r="I378" s="59">
        <v>3180</v>
      </c>
      <c r="J378" s="59"/>
      <c r="K378" s="52">
        <f t="shared" si="457"/>
        <v>62.5185</v>
      </c>
      <c r="L378" s="53">
        <f t="shared" si="458"/>
        <v>519.28</v>
      </c>
      <c r="M378" s="44">
        <f t="shared" si="459"/>
        <v>453.18</v>
      </c>
      <c r="N378" s="41">
        <f t="shared" si="460"/>
        <v>22.7178</v>
      </c>
      <c r="O378" s="44">
        <f t="shared" si="461"/>
        <v>159</v>
      </c>
      <c r="P378" s="44">
        <f t="shared" si="462"/>
        <v>0</v>
      </c>
      <c r="Q378" s="44">
        <f t="shared" si="463"/>
        <v>1216.6963</v>
      </c>
      <c r="R378" s="41">
        <f t="shared" si="464"/>
        <v>0</v>
      </c>
      <c r="S378" s="41">
        <f t="shared" si="465"/>
        <v>259.64</v>
      </c>
      <c r="T378" s="44">
        <f t="shared" si="466"/>
        <v>113.3</v>
      </c>
      <c r="U378" s="41">
        <f t="shared" si="467"/>
        <v>9.74</v>
      </c>
      <c r="V378" s="44">
        <f t="shared" si="468"/>
        <v>159</v>
      </c>
      <c r="W378" s="44">
        <f t="shared" si="469"/>
        <v>0</v>
      </c>
      <c r="X378" s="41">
        <f t="shared" si="470"/>
        <v>541.68</v>
      </c>
      <c r="Y378" s="41">
        <f t="shared" si="471"/>
        <v>1758.3763</v>
      </c>
      <c r="Z378" s="54"/>
      <c r="AA378" s="12" t="s">
        <v>48</v>
      </c>
      <c r="AB378" s="11">
        <f t="shared" ref="AB378:AH378" si="534">K378+R378</f>
        <v>62.5185</v>
      </c>
      <c r="AC378" s="11">
        <f t="shared" si="534"/>
        <v>778.92</v>
      </c>
      <c r="AD378" s="11">
        <f t="shared" si="534"/>
        <v>566.48</v>
      </c>
      <c r="AE378" s="11">
        <f t="shared" si="534"/>
        <v>32.4578</v>
      </c>
      <c r="AF378" s="11">
        <f t="shared" si="534"/>
        <v>318</v>
      </c>
      <c r="AG378" s="11">
        <f t="shared" si="534"/>
        <v>0</v>
      </c>
      <c r="AH378" s="11">
        <f t="shared" si="534"/>
        <v>1758.3763</v>
      </c>
      <c r="AI378" s="12" t="s">
        <v>1134</v>
      </c>
    </row>
    <row r="379" s="9" customFormat="1" ht="16" customHeight="1" spans="1:35">
      <c r="A379" s="40">
        <f t="shared" si="456"/>
        <v>376</v>
      </c>
      <c r="B379" s="41" t="s">
        <v>167</v>
      </c>
      <c r="C379" s="47" t="s">
        <v>1171</v>
      </c>
      <c r="D379" s="362" t="s">
        <v>1172</v>
      </c>
      <c r="E379" s="82">
        <v>3473.25</v>
      </c>
      <c r="F379" s="82">
        <v>3245.5</v>
      </c>
      <c r="G379" s="82">
        <v>5664.75</v>
      </c>
      <c r="H379" s="82">
        <v>3245.4</v>
      </c>
      <c r="I379" s="59">
        <v>3180</v>
      </c>
      <c r="J379" s="59"/>
      <c r="K379" s="52">
        <f t="shared" si="457"/>
        <v>62.5185</v>
      </c>
      <c r="L379" s="53">
        <f t="shared" si="458"/>
        <v>519.28</v>
      </c>
      <c r="M379" s="44">
        <f t="shared" si="459"/>
        <v>453.18</v>
      </c>
      <c r="N379" s="41">
        <f t="shared" si="460"/>
        <v>22.7178</v>
      </c>
      <c r="O379" s="44">
        <f t="shared" si="461"/>
        <v>159</v>
      </c>
      <c r="P379" s="44">
        <f t="shared" si="462"/>
        <v>0</v>
      </c>
      <c r="Q379" s="44">
        <f t="shared" si="463"/>
        <v>1216.6963</v>
      </c>
      <c r="R379" s="41">
        <f t="shared" si="464"/>
        <v>0</v>
      </c>
      <c r="S379" s="41">
        <f t="shared" si="465"/>
        <v>259.64</v>
      </c>
      <c r="T379" s="44">
        <f t="shared" si="466"/>
        <v>113.3</v>
      </c>
      <c r="U379" s="41">
        <f t="shared" si="467"/>
        <v>9.74</v>
      </c>
      <c r="V379" s="44">
        <f t="shared" si="468"/>
        <v>159</v>
      </c>
      <c r="W379" s="44">
        <f t="shared" si="469"/>
        <v>0</v>
      </c>
      <c r="X379" s="41">
        <f t="shared" si="470"/>
        <v>541.68</v>
      </c>
      <c r="Y379" s="41">
        <f t="shared" si="471"/>
        <v>1758.3763</v>
      </c>
      <c r="Z379" s="54"/>
      <c r="AA379" s="12" t="s">
        <v>48</v>
      </c>
      <c r="AB379" s="11">
        <f t="shared" ref="AB379:AH379" si="535">K379+R379</f>
        <v>62.5185</v>
      </c>
      <c r="AC379" s="11">
        <f t="shared" si="535"/>
        <v>778.92</v>
      </c>
      <c r="AD379" s="11">
        <f t="shared" si="535"/>
        <v>566.48</v>
      </c>
      <c r="AE379" s="11">
        <f t="shared" si="535"/>
        <v>32.4578</v>
      </c>
      <c r="AF379" s="11">
        <f t="shared" si="535"/>
        <v>318</v>
      </c>
      <c r="AG379" s="11">
        <f t="shared" si="535"/>
        <v>0</v>
      </c>
      <c r="AH379" s="11">
        <f t="shared" si="535"/>
        <v>1758.3763</v>
      </c>
      <c r="AI379" s="12" t="s">
        <v>1134</v>
      </c>
    </row>
    <row r="380" s="9" customFormat="1" ht="16" customHeight="1" spans="1:35">
      <c r="A380" s="40">
        <f t="shared" ref="A380:A399" si="536">ROW()-3</f>
        <v>377</v>
      </c>
      <c r="B380" s="41" t="s">
        <v>167</v>
      </c>
      <c r="C380" s="47" t="s">
        <v>1173</v>
      </c>
      <c r="D380" s="362" t="s">
        <v>1174</v>
      </c>
      <c r="E380" s="82">
        <v>3473.25</v>
      </c>
      <c r="F380" s="82">
        <v>3245.5</v>
      </c>
      <c r="G380" s="82">
        <v>5664.75</v>
      </c>
      <c r="H380" s="82">
        <v>3245.4</v>
      </c>
      <c r="I380" s="59">
        <v>3180</v>
      </c>
      <c r="J380" s="59"/>
      <c r="K380" s="52">
        <f t="shared" ref="K380:K399" si="537">E380*0.018</f>
        <v>62.5185</v>
      </c>
      <c r="L380" s="53">
        <f t="shared" ref="L380:L399" si="538">F380*0.16</f>
        <v>519.28</v>
      </c>
      <c r="M380" s="44">
        <f t="shared" ref="M380:M399" si="539">ROUND(G380*0.08,2)</f>
        <v>453.18</v>
      </c>
      <c r="N380" s="41">
        <f t="shared" ref="N380:N399" si="540">H380*0.007</f>
        <v>22.7178</v>
      </c>
      <c r="O380" s="44">
        <f t="shared" ref="O380:O399" si="541">I380*5%</f>
        <v>159</v>
      </c>
      <c r="P380" s="44">
        <f t="shared" ref="P380:P399" si="542">J380*50%</f>
        <v>0</v>
      </c>
      <c r="Q380" s="44">
        <f t="shared" ref="Q380:Q399" si="543">SUM(K380:P380)</f>
        <v>1216.6963</v>
      </c>
      <c r="R380" s="41">
        <f t="shared" ref="R380:R399" si="544">E380*0</f>
        <v>0</v>
      </c>
      <c r="S380" s="41">
        <f t="shared" ref="S380:S399" si="545">ROUND(F380*0.08,2)</f>
        <v>259.64</v>
      </c>
      <c r="T380" s="44">
        <f t="shared" ref="T380:T399" si="546">ROUND(G380*0.02,2)</f>
        <v>113.3</v>
      </c>
      <c r="U380" s="41">
        <f t="shared" ref="U380:U399" si="547">ROUND(H380*0.003,2)</f>
        <v>9.74</v>
      </c>
      <c r="V380" s="44">
        <f t="shared" ref="V380:V399" si="548">I380*5%</f>
        <v>159</v>
      </c>
      <c r="W380" s="44">
        <f t="shared" ref="W380:W399" si="549">J380*50%</f>
        <v>0</v>
      </c>
      <c r="X380" s="41">
        <f t="shared" ref="X380:X399" si="550">SUM(R380:W380)</f>
        <v>541.68</v>
      </c>
      <c r="Y380" s="41">
        <f t="shared" ref="Y380:Y399" si="551">Q380+X380</f>
        <v>1758.3763</v>
      </c>
      <c r="Z380" s="54"/>
      <c r="AA380" s="12" t="s">
        <v>48</v>
      </c>
      <c r="AB380" s="11">
        <f t="shared" ref="AB380:AH380" si="552">K380+R380</f>
        <v>62.5185</v>
      </c>
      <c r="AC380" s="11">
        <f t="shared" si="552"/>
        <v>778.92</v>
      </c>
      <c r="AD380" s="11">
        <f t="shared" si="552"/>
        <v>566.48</v>
      </c>
      <c r="AE380" s="11">
        <f t="shared" si="552"/>
        <v>32.4578</v>
      </c>
      <c r="AF380" s="11">
        <f t="shared" si="552"/>
        <v>318</v>
      </c>
      <c r="AG380" s="11">
        <f t="shared" si="552"/>
        <v>0</v>
      </c>
      <c r="AH380" s="11">
        <f t="shared" si="552"/>
        <v>1758.3763</v>
      </c>
      <c r="AI380" s="12" t="s">
        <v>1134</v>
      </c>
    </row>
    <row r="381" s="9" customFormat="1" ht="16" customHeight="1" spans="1:35">
      <c r="A381" s="40">
        <f t="shared" si="536"/>
        <v>378</v>
      </c>
      <c r="B381" s="41" t="s">
        <v>1338</v>
      </c>
      <c r="C381" s="47" t="s">
        <v>1175</v>
      </c>
      <c r="D381" s="343" t="s">
        <v>1176</v>
      </c>
      <c r="E381" s="82">
        <v>3473.25</v>
      </c>
      <c r="F381" s="82">
        <v>3245.5</v>
      </c>
      <c r="G381" s="82">
        <v>5664.75</v>
      </c>
      <c r="H381" s="82">
        <v>3245.4</v>
      </c>
      <c r="I381" s="59">
        <v>1790</v>
      </c>
      <c r="J381" s="59"/>
      <c r="K381" s="52">
        <f t="shared" si="537"/>
        <v>62.5185</v>
      </c>
      <c r="L381" s="53">
        <f t="shared" si="538"/>
        <v>519.28</v>
      </c>
      <c r="M381" s="44">
        <f t="shared" si="539"/>
        <v>453.18</v>
      </c>
      <c r="N381" s="41">
        <f t="shared" si="540"/>
        <v>22.7178</v>
      </c>
      <c r="O381" s="44">
        <f t="shared" si="541"/>
        <v>89.5</v>
      </c>
      <c r="P381" s="44">
        <f t="shared" si="542"/>
        <v>0</v>
      </c>
      <c r="Q381" s="44">
        <f t="shared" si="543"/>
        <v>1147.1963</v>
      </c>
      <c r="R381" s="41">
        <f t="shared" si="544"/>
        <v>0</v>
      </c>
      <c r="S381" s="41">
        <f t="shared" si="545"/>
        <v>259.64</v>
      </c>
      <c r="T381" s="44">
        <f t="shared" si="546"/>
        <v>113.3</v>
      </c>
      <c r="U381" s="41">
        <f t="shared" si="547"/>
        <v>9.74</v>
      </c>
      <c r="V381" s="44">
        <f t="shared" si="548"/>
        <v>89.5</v>
      </c>
      <c r="W381" s="44">
        <f t="shared" si="549"/>
        <v>0</v>
      </c>
      <c r="X381" s="41">
        <f t="shared" si="550"/>
        <v>472.18</v>
      </c>
      <c r="Y381" s="41">
        <f t="shared" si="551"/>
        <v>1619.3763</v>
      </c>
      <c r="Z381" s="54"/>
      <c r="AA381" s="12" t="s">
        <v>20</v>
      </c>
      <c r="AB381" s="11">
        <f t="shared" ref="AB381:AH381" si="553">K381+R381</f>
        <v>62.5185</v>
      </c>
      <c r="AC381" s="11">
        <f t="shared" si="553"/>
        <v>778.92</v>
      </c>
      <c r="AD381" s="11">
        <f t="shared" si="553"/>
        <v>566.48</v>
      </c>
      <c r="AE381" s="11">
        <f t="shared" si="553"/>
        <v>32.4578</v>
      </c>
      <c r="AF381" s="11">
        <f t="shared" si="553"/>
        <v>179</v>
      </c>
      <c r="AG381" s="11">
        <f t="shared" si="553"/>
        <v>0</v>
      </c>
      <c r="AH381" s="11">
        <f t="shared" si="553"/>
        <v>1619.3763</v>
      </c>
      <c r="AI381" s="12" t="s">
        <v>1138</v>
      </c>
    </row>
    <row r="382" s="9" customFormat="1" ht="16" customHeight="1" spans="1:35">
      <c r="A382" s="40">
        <f t="shared" si="536"/>
        <v>379</v>
      </c>
      <c r="B382" s="41" t="s">
        <v>1332</v>
      </c>
      <c r="C382" s="47" t="s">
        <v>1177</v>
      </c>
      <c r="D382" s="343" t="s">
        <v>1178</v>
      </c>
      <c r="E382" s="82">
        <v>3473.25</v>
      </c>
      <c r="F382" s="82">
        <v>3245.5</v>
      </c>
      <c r="G382" s="82">
        <v>5664.75</v>
      </c>
      <c r="H382" s="82">
        <v>3245.4</v>
      </c>
      <c r="I382" s="59">
        <v>3180</v>
      </c>
      <c r="J382" s="59"/>
      <c r="K382" s="52">
        <f t="shared" si="537"/>
        <v>62.5185</v>
      </c>
      <c r="L382" s="53">
        <f t="shared" si="538"/>
        <v>519.28</v>
      </c>
      <c r="M382" s="44">
        <f t="shared" si="539"/>
        <v>453.18</v>
      </c>
      <c r="N382" s="41">
        <f t="shared" si="540"/>
        <v>22.7178</v>
      </c>
      <c r="O382" s="44">
        <f t="shared" si="541"/>
        <v>159</v>
      </c>
      <c r="P382" s="44">
        <f t="shared" si="542"/>
        <v>0</v>
      </c>
      <c r="Q382" s="44">
        <f t="shared" si="543"/>
        <v>1216.6963</v>
      </c>
      <c r="R382" s="41">
        <f t="shared" si="544"/>
        <v>0</v>
      </c>
      <c r="S382" s="41">
        <f t="shared" si="545"/>
        <v>259.64</v>
      </c>
      <c r="T382" s="44">
        <f t="shared" si="546"/>
        <v>113.3</v>
      </c>
      <c r="U382" s="41">
        <f t="shared" si="547"/>
        <v>9.74</v>
      </c>
      <c r="V382" s="44">
        <f t="shared" si="548"/>
        <v>159</v>
      </c>
      <c r="W382" s="44">
        <f t="shared" si="549"/>
        <v>0</v>
      </c>
      <c r="X382" s="41">
        <f t="shared" si="550"/>
        <v>541.68</v>
      </c>
      <c r="Y382" s="41">
        <f t="shared" si="551"/>
        <v>1758.3763</v>
      </c>
      <c r="Z382" s="54"/>
      <c r="AA382" s="12" t="s">
        <v>26</v>
      </c>
      <c r="AB382" s="11">
        <f t="shared" ref="AB382:AH382" si="554">K382+R382</f>
        <v>62.5185</v>
      </c>
      <c r="AC382" s="11">
        <f t="shared" si="554"/>
        <v>778.92</v>
      </c>
      <c r="AD382" s="11">
        <f t="shared" si="554"/>
        <v>566.48</v>
      </c>
      <c r="AE382" s="11">
        <f t="shared" si="554"/>
        <v>32.4578</v>
      </c>
      <c r="AF382" s="11">
        <f t="shared" si="554"/>
        <v>318</v>
      </c>
      <c r="AG382" s="11">
        <f t="shared" si="554"/>
        <v>0</v>
      </c>
      <c r="AH382" s="11">
        <f t="shared" si="554"/>
        <v>1758.3763</v>
      </c>
      <c r="AI382" s="12" t="s">
        <v>1135</v>
      </c>
    </row>
    <row r="383" s="9" customFormat="1" ht="16" customHeight="1" spans="1:35">
      <c r="A383" s="40">
        <f t="shared" si="536"/>
        <v>380</v>
      </c>
      <c r="B383" s="41" t="s">
        <v>1332</v>
      </c>
      <c r="C383" s="47" t="s">
        <v>1181</v>
      </c>
      <c r="D383" s="343" t="s">
        <v>1182</v>
      </c>
      <c r="E383" s="82">
        <v>3473.25</v>
      </c>
      <c r="F383" s="82">
        <v>3245.5</v>
      </c>
      <c r="G383" s="82">
        <v>5664.75</v>
      </c>
      <c r="H383" s="82">
        <v>3245.4</v>
      </c>
      <c r="I383" s="59">
        <v>3180</v>
      </c>
      <c r="J383" s="59"/>
      <c r="K383" s="52">
        <f t="shared" si="537"/>
        <v>62.5185</v>
      </c>
      <c r="L383" s="53">
        <f t="shared" si="538"/>
        <v>519.28</v>
      </c>
      <c r="M383" s="44">
        <f t="shared" si="539"/>
        <v>453.18</v>
      </c>
      <c r="N383" s="41">
        <f t="shared" si="540"/>
        <v>22.7178</v>
      </c>
      <c r="O383" s="44">
        <f t="shared" si="541"/>
        <v>159</v>
      </c>
      <c r="P383" s="44">
        <f t="shared" si="542"/>
        <v>0</v>
      </c>
      <c r="Q383" s="44">
        <f t="shared" si="543"/>
        <v>1216.6963</v>
      </c>
      <c r="R383" s="41">
        <f t="shared" si="544"/>
        <v>0</v>
      </c>
      <c r="S383" s="41">
        <f t="shared" si="545"/>
        <v>259.64</v>
      </c>
      <c r="T383" s="44">
        <f t="shared" si="546"/>
        <v>113.3</v>
      </c>
      <c r="U383" s="41">
        <f t="shared" si="547"/>
        <v>9.74</v>
      </c>
      <c r="V383" s="44">
        <f t="shared" si="548"/>
        <v>159</v>
      </c>
      <c r="W383" s="44">
        <f t="shared" si="549"/>
        <v>0</v>
      </c>
      <c r="X383" s="41">
        <f t="shared" si="550"/>
        <v>541.68</v>
      </c>
      <c r="Y383" s="41">
        <f t="shared" si="551"/>
        <v>1758.3763</v>
      </c>
      <c r="Z383" s="54"/>
      <c r="AA383" s="12" t="s">
        <v>26</v>
      </c>
      <c r="AB383" s="11">
        <f t="shared" ref="AB383:AH383" si="555">K383+R383</f>
        <v>62.5185</v>
      </c>
      <c r="AC383" s="11">
        <f t="shared" si="555"/>
        <v>778.92</v>
      </c>
      <c r="AD383" s="11">
        <f t="shared" si="555"/>
        <v>566.48</v>
      </c>
      <c r="AE383" s="11">
        <f t="shared" si="555"/>
        <v>32.4578</v>
      </c>
      <c r="AF383" s="11">
        <f t="shared" si="555"/>
        <v>318</v>
      </c>
      <c r="AG383" s="11">
        <f t="shared" si="555"/>
        <v>0</v>
      </c>
      <c r="AH383" s="11">
        <f t="shared" si="555"/>
        <v>1758.3763</v>
      </c>
      <c r="AI383" s="12" t="s">
        <v>1135</v>
      </c>
    </row>
    <row r="384" s="9" customFormat="1" ht="16" customHeight="1" spans="1:35">
      <c r="A384" s="40">
        <f t="shared" si="536"/>
        <v>381</v>
      </c>
      <c r="B384" s="41" t="s">
        <v>1332</v>
      </c>
      <c r="C384" s="47" t="s">
        <v>1183</v>
      </c>
      <c r="D384" s="343" t="s">
        <v>1184</v>
      </c>
      <c r="E384" s="82">
        <v>3820</v>
      </c>
      <c r="F384" s="82">
        <v>3820</v>
      </c>
      <c r="G384" s="82">
        <v>5664.75</v>
      </c>
      <c r="H384" s="82">
        <v>3820</v>
      </c>
      <c r="I384" s="59">
        <v>4180</v>
      </c>
      <c r="J384" s="59"/>
      <c r="K384" s="52">
        <f t="shared" si="537"/>
        <v>68.76</v>
      </c>
      <c r="L384" s="53">
        <f t="shared" si="538"/>
        <v>611.2</v>
      </c>
      <c r="M384" s="44">
        <f t="shared" si="539"/>
        <v>453.18</v>
      </c>
      <c r="N384" s="41">
        <f t="shared" si="540"/>
        <v>26.74</v>
      </c>
      <c r="O384" s="44">
        <f t="shared" si="541"/>
        <v>209</v>
      </c>
      <c r="P384" s="44">
        <f t="shared" si="542"/>
        <v>0</v>
      </c>
      <c r="Q384" s="44">
        <f t="shared" si="543"/>
        <v>1368.88</v>
      </c>
      <c r="R384" s="41">
        <f t="shared" si="544"/>
        <v>0</v>
      </c>
      <c r="S384" s="41">
        <f t="shared" si="545"/>
        <v>305.6</v>
      </c>
      <c r="T384" s="44">
        <f t="shared" si="546"/>
        <v>113.3</v>
      </c>
      <c r="U384" s="41">
        <f t="shared" si="547"/>
        <v>11.46</v>
      </c>
      <c r="V384" s="44">
        <f t="shared" si="548"/>
        <v>209</v>
      </c>
      <c r="W384" s="44">
        <f t="shared" si="549"/>
        <v>0</v>
      </c>
      <c r="X384" s="41">
        <f t="shared" si="550"/>
        <v>639.36</v>
      </c>
      <c r="Y384" s="41">
        <f t="shared" si="551"/>
        <v>2008.24</v>
      </c>
      <c r="Z384" s="54"/>
      <c r="AA384" s="12" t="s">
        <v>26</v>
      </c>
      <c r="AB384" s="11">
        <f t="shared" ref="AB384:AH384" si="556">K384+R384</f>
        <v>68.76</v>
      </c>
      <c r="AC384" s="11">
        <f t="shared" si="556"/>
        <v>916.8</v>
      </c>
      <c r="AD384" s="11">
        <f t="shared" si="556"/>
        <v>566.48</v>
      </c>
      <c r="AE384" s="11">
        <f t="shared" si="556"/>
        <v>38.2</v>
      </c>
      <c r="AF384" s="11">
        <f t="shared" si="556"/>
        <v>418</v>
      </c>
      <c r="AG384" s="11">
        <f t="shared" si="556"/>
        <v>0</v>
      </c>
      <c r="AH384" s="11">
        <f t="shared" si="556"/>
        <v>2008.24</v>
      </c>
      <c r="AI384" s="12" t="s">
        <v>1135</v>
      </c>
    </row>
    <row r="385" s="9" customFormat="1" ht="16" customHeight="1" spans="1:35">
      <c r="A385" s="40">
        <f t="shared" si="536"/>
        <v>382</v>
      </c>
      <c r="B385" s="41" t="s">
        <v>896</v>
      </c>
      <c r="C385" s="47" t="s">
        <v>1185</v>
      </c>
      <c r="D385" s="343" t="s">
        <v>1186</v>
      </c>
      <c r="E385" s="82">
        <v>3473.25</v>
      </c>
      <c r="F385" s="82">
        <v>3245.5</v>
      </c>
      <c r="G385" s="82">
        <v>5664.75</v>
      </c>
      <c r="H385" s="82">
        <v>3245.4</v>
      </c>
      <c r="I385" s="59">
        <v>3180</v>
      </c>
      <c r="J385" s="59"/>
      <c r="K385" s="52">
        <f t="shared" si="537"/>
        <v>62.5185</v>
      </c>
      <c r="L385" s="53">
        <f t="shared" si="538"/>
        <v>519.28</v>
      </c>
      <c r="M385" s="44">
        <f t="shared" si="539"/>
        <v>453.18</v>
      </c>
      <c r="N385" s="41">
        <f t="shared" si="540"/>
        <v>22.7178</v>
      </c>
      <c r="O385" s="44">
        <f t="shared" si="541"/>
        <v>159</v>
      </c>
      <c r="P385" s="44">
        <f t="shared" si="542"/>
        <v>0</v>
      </c>
      <c r="Q385" s="44">
        <f t="shared" si="543"/>
        <v>1216.6963</v>
      </c>
      <c r="R385" s="41">
        <f t="shared" si="544"/>
        <v>0</v>
      </c>
      <c r="S385" s="41">
        <f t="shared" si="545"/>
        <v>259.64</v>
      </c>
      <c r="T385" s="44">
        <f t="shared" si="546"/>
        <v>113.3</v>
      </c>
      <c r="U385" s="41">
        <f t="shared" si="547"/>
        <v>9.74</v>
      </c>
      <c r="V385" s="44">
        <f t="shared" si="548"/>
        <v>159</v>
      </c>
      <c r="W385" s="44">
        <f t="shared" si="549"/>
        <v>0</v>
      </c>
      <c r="X385" s="41">
        <f t="shared" si="550"/>
        <v>541.68</v>
      </c>
      <c r="Y385" s="41">
        <f t="shared" si="551"/>
        <v>1758.3763</v>
      </c>
      <c r="Z385" s="54"/>
      <c r="AA385" s="12" t="s">
        <v>26</v>
      </c>
      <c r="AB385" s="11">
        <f t="shared" ref="AB385:AH385" si="557">K385+R385</f>
        <v>62.5185</v>
      </c>
      <c r="AC385" s="11">
        <f t="shared" si="557"/>
        <v>778.92</v>
      </c>
      <c r="AD385" s="11">
        <f t="shared" si="557"/>
        <v>566.48</v>
      </c>
      <c r="AE385" s="11">
        <f t="shared" si="557"/>
        <v>32.4578</v>
      </c>
      <c r="AF385" s="11">
        <f t="shared" si="557"/>
        <v>318</v>
      </c>
      <c r="AG385" s="11">
        <f t="shared" si="557"/>
        <v>0</v>
      </c>
      <c r="AH385" s="11">
        <f t="shared" si="557"/>
        <v>1758.3763</v>
      </c>
      <c r="AI385" s="12" t="s">
        <v>1135</v>
      </c>
    </row>
    <row r="386" s="9" customFormat="1" ht="16" customHeight="1" spans="1:35">
      <c r="A386" s="40">
        <f t="shared" si="536"/>
        <v>383</v>
      </c>
      <c r="B386" s="41" t="s">
        <v>1337</v>
      </c>
      <c r="C386" s="47" t="s">
        <v>1187</v>
      </c>
      <c r="D386" s="362" t="s">
        <v>1188</v>
      </c>
      <c r="E386" s="82">
        <v>3473.25</v>
      </c>
      <c r="F386" s="82">
        <v>3245.5</v>
      </c>
      <c r="G386" s="82">
        <v>5664.75</v>
      </c>
      <c r="H386" s="82">
        <v>3245.4</v>
      </c>
      <c r="I386" s="59">
        <v>1790</v>
      </c>
      <c r="J386" s="59"/>
      <c r="K386" s="52">
        <f t="shared" si="537"/>
        <v>62.5185</v>
      </c>
      <c r="L386" s="53">
        <f t="shared" si="538"/>
        <v>519.28</v>
      </c>
      <c r="M386" s="44">
        <f t="shared" si="539"/>
        <v>453.18</v>
      </c>
      <c r="N386" s="41">
        <f t="shared" si="540"/>
        <v>22.7178</v>
      </c>
      <c r="O386" s="44">
        <f t="shared" si="541"/>
        <v>89.5</v>
      </c>
      <c r="P386" s="44">
        <f t="shared" si="542"/>
        <v>0</v>
      </c>
      <c r="Q386" s="44">
        <f t="shared" si="543"/>
        <v>1147.1963</v>
      </c>
      <c r="R386" s="41">
        <f t="shared" si="544"/>
        <v>0</v>
      </c>
      <c r="S386" s="41">
        <f t="shared" si="545"/>
        <v>259.64</v>
      </c>
      <c r="T386" s="44">
        <f t="shared" si="546"/>
        <v>113.3</v>
      </c>
      <c r="U386" s="41">
        <f t="shared" si="547"/>
        <v>9.74</v>
      </c>
      <c r="V386" s="44">
        <f t="shared" si="548"/>
        <v>89.5</v>
      </c>
      <c r="W386" s="44">
        <f t="shared" si="549"/>
        <v>0</v>
      </c>
      <c r="X386" s="41">
        <f t="shared" si="550"/>
        <v>472.18</v>
      </c>
      <c r="Y386" s="41">
        <f t="shared" si="551"/>
        <v>1619.3763</v>
      </c>
      <c r="Z386" s="54"/>
      <c r="AA386" s="12" t="s">
        <v>57</v>
      </c>
      <c r="AB386" s="11">
        <f t="shared" ref="AB386:AH386" si="558">K386+R386</f>
        <v>62.5185</v>
      </c>
      <c r="AC386" s="11">
        <f t="shared" si="558"/>
        <v>778.92</v>
      </c>
      <c r="AD386" s="11">
        <f t="shared" si="558"/>
        <v>566.48</v>
      </c>
      <c r="AE386" s="11">
        <f t="shared" si="558"/>
        <v>32.4578</v>
      </c>
      <c r="AF386" s="11">
        <f t="shared" si="558"/>
        <v>179</v>
      </c>
      <c r="AG386" s="11">
        <f t="shared" si="558"/>
        <v>0</v>
      </c>
      <c r="AH386" s="11">
        <f t="shared" si="558"/>
        <v>1619.3763</v>
      </c>
      <c r="AI386" s="12" t="s">
        <v>1138</v>
      </c>
    </row>
    <row r="387" s="9" customFormat="1" ht="16" customHeight="1" spans="1:35">
      <c r="A387" s="40">
        <f t="shared" si="536"/>
        <v>384</v>
      </c>
      <c r="B387" s="41" t="s">
        <v>1337</v>
      </c>
      <c r="C387" s="47" t="s">
        <v>1189</v>
      </c>
      <c r="D387" s="362" t="s">
        <v>1190</v>
      </c>
      <c r="E387" s="82">
        <v>3473.25</v>
      </c>
      <c r="F387" s="82">
        <v>3245.5</v>
      </c>
      <c r="G387" s="82">
        <v>5664.75</v>
      </c>
      <c r="H387" s="82">
        <v>3245.4</v>
      </c>
      <c r="I387" s="59">
        <v>1790</v>
      </c>
      <c r="J387" s="59"/>
      <c r="K387" s="52">
        <f t="shared" si="537"/>
        <v>62.5185</v>
      </c>
      <c r="L387" s="53">
        <f t="shared" si="538"/>
        <v>519.28</v>
      </c>
      <c r="M387" s="44">
        <f t="shared" si="539"/>
        <v>453.18</v>
      </c>
      <c r="N387" s="41">
        <f t="shared" si="540"/>
        <v>22.7178</v>
      </c>
      <c r="O387" s="44">
        <f t="shared" si="541"/>
        <v>89.5</v>
      </c>
      <c r="P387" s="44">
        <f t="shared" si="542"/>
        <v>0</v>
      </c>
      <c r="Q387" s="44">
        <f t="shared" si="543"/>
        <v>1147.1963</v>
      </c>
      <c r="R387" s="41">
        <f t="shared" si="544"/>
        <v>0</v>
      </c>
      <c r="S387" s="41">
        <f t="shared" si="545"/>
        <v>259.64</v>
      </c>
      <c r="T387" s="44">
        <f t="shared" si="546"/>
        <v>113.3</v>
      </c>
      <c r="U387" s="41">
        <f t="shared" si="547"/>
        <v>9.74</v>
      </c>
      <c r="V387" s="44">
        <f t="shared" si="548"/>
        <v>89.5</v>
      </c>
      <c r="W387" s="44">
        <f t="shared" si="549"/>
        <v>0</v>
      </c>
      <c r="X387" s="41">
        <f t="shared" si="550"/>
        <v>472.18</v>
      </c>
      <c r="Y387" s="41">
        <f t="shared" si="551"/>
        <v>1619.3763</v>
      </c>
      <c r="Z387" s="54"/>
      <c r="AA387" s="12" t="s">
        <v>57</v>
      </c>
      <c r="AB387" s="11">
        <f t="shared" ref="AB387:AH387" si="559">K387+R387</f>
        <v>62.5185</v>
      </c>
      <c r="AC387" s="11">
        <f t="shared" si="559"/>
        <v>778.92</v>
      </c>
      <c r="AD387" s="11">
        <f t="shared" si="559"/>
        <v>566.48</v>
      </c>
      <c r="AE387" s="11">
        <f t="shared" si="559"/>
        <v>32.4578</v>
      </c>
      <c r="AF387" s="11">
        <f t="shared" si="559"/>
        <v>179</v>
      </c>
      <c r="AG387" s="11">
        <f t="shared" si="559"/>
        <v>0</v>
      </c>
      <c r="AH387" s="11">
        <f t="shared" si="559"/>
        <v>1619.3763</v>
      </c>
      <c r="AI387" s="12" t="s">
        <v>1138</v>
      </c>
    </row>
    <row r="388" s="9" customFormat="1" ht="16" customHeight="1" spans="1:35">
      <c r="A388" s="40">
        <f t="shared" si="536"/>
        <v>385</v>
      </c>
      <c r="B388" s="41" t="s">
        <v>1306</v>
      </c>
      <c r="C388" s="47" t="s">
        <v>1193</v>
      </c>
      <c r="D388" s="343" t="s">
        <v>1194</v>
      </c>
      <c r="E388" s="82">
        <v>3473.25</v>
      </c>
      <c r="F388" s="82">
        <v>3245.5</v>
      </c>
      <c r="G388" s="82">
        <v>5664.75</v>
      </c>
      <c r="H388" s="82">
        <v>3245.4</v>
      </c>
      <c r="I388" s="59">
        <v>3180</v>
      </c>
      <c r="J388" s="59"/>
      <c r="K388" s="52">
        <f t="shared" si="537"/>
        <v>62.5185</v>
      </c>
      <c r="L388" s="53">
        <f t="shared" si="538"/>
        <v>519.28</v>
      </c>
      <c r="M388" s="44">
        <f t="shared" si="539"/>
        <v>453.18</v>
      </c>
      <c r="N388" s="41">
        <f t="shared" si="540"/>
        <v>22.7178</v>
      </c>
      <c r="O388" s="44">
        <f t="shared" si="541"/>
        <v>159</v>
      </c>
      <c r="P388" s="44">
        <f t="shared" si="542"/>
        <v>0</v>
      </c>
      <c r="Q388" s="44">
        <f t="shared" si="543"/>
        <v>1216.6963</v>
      </c>
      <c r="R388" s="41">
        <f t="shared" si="544"/>
        <v>0</v>
      </c>
      <c r="S388" s="41">
        <f t="shared" si="545"/>
        <v>259.64</v>
      </c>
      <c r="T388" s="44">
        <f t="shared" si="546"/>
        <v>113.3</v>
      </c>
      <c r="U388" s="41">
        <f t="shared" si="547"/>
        <v>9.74</v>
      </c>
      <c r="V388" s="44">
        <f t="shared" si="548"/>
        <v>159</v>
      </c>
      <c r="W388" s="44">
        <f t="shared" si="549"/>
        <v>0</v>
      </c>
      <c r="X388" s="41">
        <f t="shared" si="550"/>
        <v>541.68</v>
      </c>
      <c r="Y388" s="41">
        <f t="shared" si="551"/>
        <v>1758.3763</v>
      </c>
      <c r="Z388" s="54"/>
      <c r="AA388" s="12" t="s">
        <v>60</v>
      </c>
      <c r="AB388" s="11">
        <f t="shared" ref="AB388:AH388" si="560">K388+R388</f>
        <v>62.5185</v>
      </c>
      <c r="AC388" s="11">
        <f t="shared" si="560"/>
        <v>778.92</v>
      </c>
      <c r="AD388" s="11">
        <f t="shared" si="560"/>
        <v>566.48</v>
      </c>
      <c r="AE388" s="11">
        <f t="shared" si="560"/>
        <v>32.4578</v>
      </c>
      <c r="AF388" s="11">
        <f t="shared" si="560"/>
        <v>318</v>
      </c>
      <c r="AG388" s="11">
        <f t="shared" si="560"/>
        <v>0</v>
      </c>
      <c r="AH388" s="11">
        <f t="shared" si="560"/>
        <v>1758.3763</v>
      </c>
      <c r="AI388" s="12" t="s">
        <v>1138</v>
      </c>
    </row>
    <row r="389" s="9" customFormat="1" ht="16" customHeight="1" spans="1:35">
      <c r="A389" s="40">
        <f t="shared" si="536"/>
        <v>386</v>
      </c>
      <c r="B389" s="41" t="s">
        <v>1335</v>
      </c>
      <c r="C389" s="47" t="s">
        <v>1195</v>
      </c>
      <c r="D389" s="362" t="s">
        <v>1196</v>
      </c>
      <c r="E389" s="82">
        <v>3473.25</v>
      </c>
      <c r="F389" s="82">
        <v>3245.5</v>
      </c>
      <c r="G389" s="82">
        <v>5664.75</v>
      </c>
      <c r="H389" s="82">
        <v>3245.4</v>
      </c>
      <c r="I389" s="59">
        <v>1790</v>
      </c>
      <c r="J389" s="59"/>
      <c r="K389" s="52">
        <f t="shared" si="537"/>
        <v>62.5185</v>
      </c>
      <c r="L389" s="53">
        <f t="shared" si="538"/>
        <v>519.28</v>
      </c>
      <c r="M389" s="44">
        <f t="shared" si="539"/>
        <v>453.18</v>
      </c>
      <c r="N389" s="41">
        <f t="shared" si="540"/>
        <v>22.7178</v>
      </c>
      <c r="O389" s="44">
        <f t="shared" si="541"/>
        <v>89.5</v>
      </c>
      <c r="P389" s="44">
        <f t="shared" si="542"/>
        <v>0</v>
      </c>
      <c r="Q389" s="44">
        <f t="shared" si="543"/>
        <v>1147.1963</v>
      </c>
      <c r="R389" s="41">
        <f t="shared" si="544"/>
        <v>0</v>
      </c>
      <c r="S389" s="41">
        <f t="shared" si="545"/>
        <v>259.64</v>
      </c>
      <c r="T389" s="44">
        <f t="shared" si="546"/>
        <v>113.3</v>
      </c>
      <c r="U389" s="41">
        <f t="shared" si="547"/>
        <v>9.74</v>
      </c>
      <c r="V389" s="44">
        <f t="shared" si="548"/>
        <v>89.5</v>
      </c>
      <c r="W389" s="44">
        <f t="shared" si="549"/>
        <v>0</v>
      </c>
      <c r="X389" s="41">
        <f t="shared" si="550"/>
        <v>472.18</v>
      </c>
      <c r="Y389" s="41">
        <f t="shared" si="551"/>
        <v>1619.3763</v>
      </c>
      <c r="Z389" s="54"/>
      <c r="AA389" s="12" t="s">
        <v>50</v>
      </c>
      <c r="AB389" s="11">
        <f t="shared" ref="AB389:AH389" si="561">K389+R389</f>
        <v>62.5185</v>
      </c>
      <c r="AC389" s="11">
        <f t="shared" si="561"/>
        <v>778.92</v>
      </c>
      <c r="AD389" s="11">
        <f t="shared" si="561"/>
        <v>566.48</v>
      </c>
      <c r="AE389" s="11">
        <f t="shared" si="561"/>
        <v>32.4578</v>
      </c>
      <c r="AF389" s="11">
        <f t="shared" si="561"/>
        <v>179</v>
      </c>
      <c r="AG389" s="11">
        <f t="shared" si="561"/>
        <v>0</v>
      </c>
      <c r="AH389" s="11">
        <f t="shared" si="561"/>
        <v>1619.3763</v>
      </c>
      <c r="AI389" s="12" t="s">
        <v>1138</v>
      </c>
    </row>
    <row r="390" s="9" customFormat="1" ht="16" customHeight="1" spans="1:35">
      <c r="A390" s="40">
        <f t="shared" si="536"/>
        <v>387</v>
      </c>
      <c r="B390" s="41" t="s">
        <v>98</v>
      </c>
      <c r="C390" s="47" t="s">
        <v>118</v>
      </c>
      <c r="D390" s="343" t="s">
        <v>119</v>
      </c>
      <c r="E390" s="82">
        <v>3820</v>
      </c>
      <c r="F390" s="82">
        <v>3820</v>
      </c>
      <c r="G390" s="82">
        <v>5664.75</v>
      </c>
      <c r="H390" s="82">
        <v>3820</v>
      </c>
      <c r="I390" s="59">
        <v>4180</v>
      </c>
      <c r="J390" s="59"/>
      <c r="K390" s="52">
        <f t="shared" si="537"/>
        <v>68.76</v>
      </c>
      <c r="L390" s="53">
        <f t="shared" si="538"/>
        <v>611.2</v>
      </c>
      <c r="M390" s="44">
        <f t="shared" si="539"/>
        <v>453.18</v>
      </c>
      <c r="N390" s="41">
        <f t="shared" si="540"/>
        <v>26.74</v>
      </c>
      <c r="O390" s="44">
        <f t="shared" si="541"/>
        <v>209</v>
      </c>
      <c r="P390" s="44">
        <f t="shared" si="542"/>
        <v>0</v>
      </c>
      <c r="Q390" s="44">
        <f t="shared" si="543"/>
        <v>1368.88</v>
      </c>
      <c r="R390" s="41">
        <f t="shared" si="544"/>
        <v>0</v>
      </c>
      <c r="S390" s="41">
        <f t="shared" si="545"/>
        <v>305.6</v>
      </c>
      <c r="T390" s="44">
        <f t="shared" si="546"/>
        <v>113.3</v>
      </c>
      <c r="U390" s="41">
        <f t="shared" si="547"/>
        <v>11.46</v>
      </c>
      <c r="V390" s="44">
        <f t="shared" si="548"/>
        <v>209</v>
      </c>
      <c r="W390" s="44">
        <f t="shared" si="549"/>
        <v>0</v>
      </c>
      <c r="X390" s="41">
        <f t="shared" si="550"/>
        <v>639.36</v>
      </c>
      <c r="Y390" s="41">
        <f t="shared" si="551"/>
        <v>2008.24</v>
      </c>
      <c r="Z390" s="54"/>
      <c r="AA390" s="12" t="s">
        <v>26</v>
      </c>
      <c r="AB390" s="11">
        <f t="shared" ref="AB390:AH390" si="562">K390+R390</f>
        <v>68.76</v>
      </c>
      <c r="AC390" s="11">
        <f t="shared" si="562"/>
        <v>916.8</v>
      </c>
      <c r="AD390" s="11">
        <f t="shared" si="562"/>
        <v>566.48</v>
      </c>
      <c r="AE390" s="11">
        <f t="shared" si="562"/>
        <v>38.2</v>
      </c>
      <c r="AF390" s="11">
        <f t="shared" si="562"/>
        <v>418</v>
      </c>
      <c r="AG390" s="11">
        <f t="shared" si="562"/>
        <v>0</v>
      </c>
      <c r="AH390" s="11">
        <f t="shared" si="562"/>
        <v>2008.24</v>
      </c>
      <c r="AI390" s="12" t="s">
        <v>1135</v>
      </c>
    </row>
    <row r="391" s="9" customFormat="1" ht="16" customHeight="1" spans="1:35">
      <c r="A391" s="40">
        <f t="shared" si="536"/>
        <v>388</v>
      </c>
      <c r="B391" s="41" t="s">
        <v>98</v>
      </c>
      <c r="C391" s="47" t="s">
        <v>1200</v>
      </c>
      <c r="D391" s="343" t="s">
        <v>1201</v>
      </c>
      <c r="E391" s="82">
        <v>3473.25</v>
      </c>
      <c r="F391" s="82">
        <v>0</v>
      </c>
      <c r="G391" s="82">
        <v>0</v>
      </c>
      <c r="H391" s="82">
        <v>0</v>
      </c>
      <c r="I391" s="59">
        <v>0</v>
      </c>
      <c r="J391" s="59"/>
      <c r="K391" s="52">
        <f t="shared" si="537"/>
        <v>62.5185</v>
      </c>
      <c r="L391" s="53">
        <f t="shared" si="538"/>
        <v>0</v>
      </c>
      <c r="M391" s="44">
        <f t="shared" si="539"/>
        <v>0</v>
      </c>
      <c r="N391" s="41">
        <f t="shared" si="540"/>
        <v>0</v>
      </c>
      <c r="O391" s="44">
        <f t="shared" si="541"/>
        <v>0</v>
      </c>
      <c r="P391" s="44">
        <f t="shared" si="542"/>
        <v>0</v>
      </c>
      <c r="Q391" s="44">
        <f t="shared" si="543"/>
        <v>62.5185</v>
      </c>
      <c r="R391" s="41">
        <f t="shared" si="544"/>
        <v>0</v>
      </c>
      <c r="S391" s="41">
        <f t="shared" si="545"/>
        <v>0</v>
      </c>
      <c r="T391" s="44">
        <f t="shared" si="546"/>
        <v>0</v>
      </c>
      <c r="U391" s="41">
        <f t="shared" si="547"/>
        <v>0</v>
      </c>
      <c r="V391" s="44">
        <f t="shared" si="548"/>
        <v>0</v>
      </c>
      <c r="W391" s="44">
        <f t="shared" si="549"/>
        <v>0</v>
      </c>
      <c r="X391" s="41">
        <f t="shared" si="550"/>
        <v>0</v>
      </c>
      <c r="Y391" s="41">
        <f t="shared" si="551"/>
        <v>62.5185</v>
      </c>
      <c r="Z391" s="54"/>
      <c r="AA391" s="12" t="s">
        <v>26</v>
      </c>
      <c r="AB391" s="11">
        <f t="shared" ref="AB391:AH391" si="563">K391+R391</f>
        <v>62.5185</v>
      </c>
      <c r="AC391" s="11">
        <f t="shared" si="563"/>
        <v>0</v>
      </c>
      <c r="AD391" s="11">
        <f t="shared" si="563"/>
        <v>0</v>
      </c>
      <c r="AE391" s="11">
        <f t="shared" si="563"/>
        <v>0</v>
      </c>
      <c r="AF391" s="11">
        <f t="shared" si="563"/>
        <v>0</v>
      </c>
      <c r="AG391" s="11">
        <f t="shared" si="563"/>
        <v>0</v>
      </c>
      <c r="AH391" s="11">
        <f t="shared" si="563"/>
        <v>62.5185</v>
      </c>
      <c r="AI391" s="12" t="s">
        <v>1135</v>
      </c>
    </row>
    <row r="392" s="9" customFormat="1" ht="16" customHeight="1" spans="1:35">
      <c r="A392" s="40">
        <f t="shared" si="536"/>
        <v>389</v>
      </c>
      <c r="B392" s="41" t="s">
        <v>1089</v>
      </c>
      <c r="C392" s="64" t="s">
        <v>1204</v>
      </c>
      <c r="D392" s="89" t="s">
        <v>1205</v>
      </c>
      <c r="E392" s="82">
        <v>3473.25</v>
      </c>
      <c r="F392" s="82">
        <v>3245.5</v>
      </c>
      <c r="G392" s="82">
        <v>5664.75</v>
      </c>
      <c r="H392" s="82">
        <v>3245.4</v>
      </c>
      <c r="I392" s="59">
        <v>1790</v>
      </c>
      <c r="J392" s="59"/>
      <c r="K392" s="52">
        <f t="shared" si="537"/>
        <v>62.5185</v>
      </c>
      <c r="L392" s="53">
        <f t="shared" si="538"/>
        <v>519.28</v>
      </c>
      <c r="M392" s="44">
        <f t="shared" si="539"/>
        <v>453.18</v>
      </c>
      <c r="N392" s="41">
        <f t="shared" si="540"/>
        <v>22.7178</v>
      </c>
      <c r="O392" s="44">
        <f t="shared" si="541"/>
        <v>89.5</v>
      </c>
      <c r="P392" s="44">
        <f t="shared" si="542"/>
        <v>0</v>
      </c>
      <c r="Q392" s="44">
        <f t="shared" si="543"/>
        <v>1147.1963</v>
      </c>
      <c r="R392" s="41">
        <f t="shared" si="544"/>
        <v>0</v>
      </c>
      <c r="S392" s="41">
        <f t="shared" si="545"/>
        <v>259.64</v>
      </c>
      <c r="T392" s="44">
        <f t="shared" si="546"/>
        <v>113.3</v>
      </c>
      <c r="U392" s="41">
        <f t="shared" si="547"/>
        <v>9.74</v>
      </c>
      <c r="V392" s="44">
        <f t="shared" si="548"/>
        <v>89.5</v>
      </c>
      <c r="W392" s="44">
        <f t="shared" si="549"/>
        <v>0</v>
      </c>
      <c r="X392" s="41">
        <f t="shared" si="550"/>
        <v>472.18</v>
      </c>
      <c r="Y392" s="41">
        <f t="shared" si="551"/>
        <v>1619.3763</v>
      </c>
      <c r="Z392" s="54"/>
      <c r="AA392" s="12" t="s">
        <v>56</v>
      </c>
      <c r="AB392" s="11">
        <f t="shared" ref="AB392:AH392" si="564">K392+R392</f>
        <v>62.5185</v>
      </c>
      <c r="AC392" s="11">
        <f t="shared" si="564"/>
        <v>778.92</v>
      </c>
      <c r="AD392" s="11">
        <f t="shared" si="564"/>
        <v>566.48</v>
      </c>
      <c r="AE392" s="11">
        <f t="shared" si="564"/>
        <v>32.4578</v>
      </c>
      <c r="AF392" s="11">
        <f t="shared" si="564"/>
        <v>179</v>
      </c>
      <c r="AG392" s="11">
        <f t="shared" si="564"/>
        <v>0</v>
      </c>
      <c r="AH392" s="11">
        <f t="shared" si="564"/>
        <v>1619.3763</v>
      </c>
      <c r="AI392" s="12" t="s">
        <v>1138</v>
      </c>
    </row>
    <row r="393" s="9" customFormat="1" ht="16" customHeight="1" spans="1:35">
      <c r="A393" s="40">
        <f t="shared" si="536"/>
        <v>390</v>
      </c>
      <c r="B393" s="41" t="s">
        <v>1089</v>
      </c>
      <c r="C393" s="64" t="s">
        <v>1206</v>
      </c>
      <c r="D393" s="367" t="s">
        <v>1207</v>
      </c>
      <c r="E393" s="82">
        <v>3473.25</v>
      </c>
      <c r="F393" s="82">
        <v>3245.5</v>
      </c>
      <c r="G393" s="82">
        <v>5664.75</v>
      </c>
      <c r="H393" s="82">
        <v>3245.4</v>
      </c>
      <c r="I393" s="59">
        <v>1790</v>
      </c>
      <c r="J393" s="59"/>
      <c r="K393" s="52">
        <f t="shared" si="537"/>
        <v>62.5185</v>
      </c>
      <c r="L393" s="53">
        <f t="shared" si="538"/>
        <v>519.28</v>
      </c>
      <c r="M393" s="44">
        <f t="shared" si="539"/>
        <v>453.18</v>
      </c>
      <c r="N393" s="41">
        <f t="shared" si="540"/>
        <v>22.7178</v>
      </c>
      <c r="O393" s="44">
        <f t="shared" si="541"/>
        <v>89.5</v>
      </c>
      <c r="P393" s="44">
        <f t="shared" si="542"/>
        <v>0</v>
      </c>
      <c r="Q393" s="44">
        <f t="shared" si="543"/>
        <v>1147.1963</v>
      </c>
      <c r="R393" s="41">
        <f t="shared" si="544"/>
        <v>0</v>
      </c>
      <c r="S393" s="41">
        <f t="shared" si="545"/>
        <v>259.64</v>
      </c>
      <c r="T393" s="44">
        <f t="shared" si="546"/>
        <v>113.3</v>
      </c>
      <c r="U393" s="41">
        <f t="shared" si="547"/>
        <v>9.74</v>
      </c>
      <c r="V393" s="44">
        <f t="shared" si="548"/>
        <v>89.5</v>
      </c>
      <c r="W393" s="44">
        <f t="shared" si="549"/>
        <v>0</v>
      </c>
      <c r="X393" s="41">
        <f t="shared" si="550"/>
        <v>472.18</v>
      </c>
      <c r="Y393" s="41">
        <f t="shared" si="551"/>
        <v>1619.3763</v>
      </c>
      <c r="Z393" s="54"/>
      <c r="AA393" s="12" t="s">
        <v>56</v>
      </c>
      <c r="AB393" s="11">
        <f t="shared" ref="AB393:AH393" si="565">K393+R393</f>
        <v>62.5185</v>
      </c>
      <c r="AC393" s="11">
        <f t="shared" si="565"/>
        <v>778.92</v>
      </c>
      <c r="AD393" s="11">
        <f t="shared" si="565"/>
        <v>566.48</v>
      </c>
      <c r="AE393" s="11">
        <f t="shared" si="565"/>
        <v>32.4578</v>
      </c>
      <c r="AF393" s="11">
        <f t="shared" si="565"/>
        <v>179</v>
      </c>
      <c r="AG393" s="11">
        <f t="shared" si="565"/>
        <v>0</v>
      </c>
      <c r="AH393" s="11">
        <f t="shared" si="565"/>
        <v>1619.3763</v>
      </c>
      <c r="AI393" s="12" t="s">
        <v>1138</v>
      </c>
    </row>
    <row r="394" s="9" customFormat="1" ht="16" customHeight="1" spans="1:35">
      <c r="A394" s="40">
        <f t="shared" si="536"/>
        <v>391</v>
      </c>
      <c r="B394" s="41" t="s">
        <v>1089</v>
      </c>
      <c r="C394" s="64" t="s">
        <v>1208</v>
      </c>
      <c r="D394" s="367" t="s">
        <v>1209</v>
      </c>
      <c r="E394" s="82">
        <v>3473.25</v>
      </c>
      <c r="F394" s="82">
        <v>3245.5</v>
      </c>
      <c r="G394" s="82">
        <v>5664.75</v>
      </c>
      <c r="H394" s="82">
        <v>3245.4</v>
      </c>
      <c r="I394" s="59">
        <v>1790</v>
      </c>
      <c r="J394" s="59"/>
      <c r="K394" s="52">
        <f t="shared" si="537"/>
        <v>62.5185</v>
      </c>
      <c r="L394" s="53">
        <f t="shared" si="538"/>
        <v>519.28</v>
      </c>
      <c r="M394" s="44">
        <f t="shared" si="539"/>
        <v>453.18</v>
      </c>
      <c r="N394" s="41">
        <f t="shared" si="540"/>
        <v>22.7178</v>
      </c>
      <c r="O394" s="44">
        <f t="shared" si="541"/>
        <v>89.5</v>
      </c>
      <c r="P394" s="44">
        <f t="shared" si="542"/>
        <v>0</v>
      </c>
      <c r="Q394" s="44">
        <f t="shared" si="543"/>
        <v>1147.1963</v>
      </c>
      <c r="R394" s="41">
        <f t="shared" si="544"/>
        <v>0</v>
      </c>
      <c r="S394" s="41">
        <f t="shared" si="545"/>
        <v>259.64</v>
      </c>
      <c r="T394" s="44">
        <f t="shared" si="546"/>
        <v>113.3</v>
      </c>
      <c r="U394" s="41">
        <f t="shared" si="547"/>
        <v>9.74</v>
      </c>
      <c r="V394" s="44">
        <f t="shared" si="548"/>
        <v>89.5</v>
      </c>
      <c r="W394" s="44">
        <f t="shared" si="549"/>
        <v>0</v>
      </c>
      <c r="X394" s="41">
        <f t="shared" si="550"/>
        <v>472.18</v>
      </c>
      <c r="Y394" s="41">
        <f t="shared" si="551"/>
        <v>1619.3763</v>
      </c>
      <c r="Z394" s="54"/>
      <c r="AA394" s="12" t="s">
        <v>56</v>
      </c>
      <c r="AB394" s="11">
        <f t="shared" ref="AB394:AH394" si="566">K394+R394</f>
        <v>62.5185</v>
      </c>
      <c r="AC394" s="11">
        <f t="shared" si="566"/>
        <v>778.92</v>
      </c>
      <c r="AD394" s="11">
        <f t="shared" si="566"/>
        <v>566.48</v>
      </c>
      <c r="AE394" s="11">
        <f t="shared" si="566"/>
        <v>32.4578</v>
      </c>
      <c r="AF394" s="11">
        <f t="shared" si="566"/>
        <v>179</v>
      </c>
      <c r="AG394" s="11">
        <f t="shared" si="566"/>
        <v>0</v>
      </c>
      <c r="AH394" s="11">
        <f t="shared" si="566"/>
        <v>1619.3763</v>
      </c>
      <c r="AI394" s="12" t="s">
        <v>1138</v>
      </c>
    </row>
    <row r="395" s="9" customFormat="1" ht="16" customHeight="1" spans="1:35">
      <c r="A395" s="40">
        <f t="shared" si="536"/>
        <v>392</v>
      </c>
      <c r="B395" s="41" t="s">
        <v>1339</v>
      </c>
      <c r="C395" s="64" t="s">
        <v>1210</v>
      </c>
      <c r="D395" s="367" t="s">
        <v>1211</v>
      </c>
      <c r="E395" s="82">
        <v>3473.25</v>
      </c>
      <c r="F395" s="82">
        <v>3245.5</v>
      </c>
      <c r="G395" s="82">
        <v>5664.75</v>
      </c>
      <c r="H395" s="82">
        <v>3245.4</v>
      </c>
      <c r="I395" s="59">
        <v>1790</v>
      </c>
      <c r="J395" s="59"/>
      <c r="K395" s="52">
        <f t="shared" si="537"/>
        <v>62.5185</v>
      </c>
      <c r="L395" s="53">
        <f t="shared" si="538"/>
        <v>519.28</v>
      </c>
      <c r="M395" s="44">
        <f t="shared" si="539"/>
        <v>453.18</v>
      </c>
      <c r="N395" s="41">
        <f t="shared" si="540"/>
        <v>22.7178</v>
      </c>
      <c r="O395" s="44">
        <f t="shared" si="541"/>
        <v>89.5</v>
      </c>
      <c r="P395" s="44">
        <f t="shared" si="542"/>
        <v>0</v>
      </c>
      <c r="Q395" s="44">
        <f t="shared" si="543"/>
        <v>1147.1963</v>
      </c>
      <c r="R395" s="41">
        <f t="shared" si="544"/>
        <v>0</v>
      </c>
      <c r="S395" s="41">
        <f t="shared" si="545"/>
        <v>259.64</v>
      </c>
      <c r="T395" s="44">
        <f t="shared" si="546"/>
        <v>113.3</v>
      </c>
      <c r="U395" s="41">
        <f t="shared" si="547"/>
        <v>9.74</v>
      </c>
      <c r="V395" s="44">
        <f t="shared" si="548"/>
        <v>89.5</v>
      </c>
      <c r="W395" s="44">
        <f t="shared" si="549"/>
        <v>0</v>
      </c>
      <c r="X395" s="41">
        <f t="shared" si="550"/>
        <v>472.18</v>
      </c>
      <c r="Y395" s="41">
        <f t="shared" si="551"/>
        <v>1619.3763</v>
      </c>
      <c r="Z395" s="54"/>
      <c r="AA395" s="12" t="s">
        <v>55</v>
      </c>
      <c r="AB395" s="11">
        <f t="shared" ref="AB395:AH395" si="567">K395+R395</f>
        <v>62.5185</v>
      </c>
      <c r="AC395" s="11">
        <f t="shared" si="567"/>
        <v>778.92</v>
      </c>
      <c r="AD395" s="11">
        <f t="shared" si="567"/>
        <v>566.48</v>
      </c>
      <c r="AE395" s="11">
        <f t="shared" si="567"/>
        <v>32.4578</v>
      </c>
      <c r="AF395" s="11">
        <f t="shared" si="567"/>
        <v>179</v>
      </c>
      <c r="AG395" s="11">
        <f t="shared" si="567"/>
        <v>0</v>
      </c>
      <c r="AH395" s="11">
        <f t="shared" si="567"/>
        <v>1619.3763</v>
      </c>
      <c r="AI395" s="12" t="s">
        <v>1138</v>
      </c>
    </row>
    <row r="396" s="9" customFormat="1" ht="16" customHeight="1" spans="1:35">
      <c r="A396" s="40">
        <f t="shared" si="536"/>
        <v>393</v>
      </c>
      <c r="B396" s="41" t="s">
        <v>1339</v>
      </c>
      <c r="C396" s="64" t="s">
        <v>1212</v>
      </c>
      <c r="D396" s="89" t="s">
        <v>1213</v>
      </c>
      <c r="E396" s="82">
        <v>3473.25</v>
      </c>
      <c r="F396" s="82">
        <v>3245.5</v>
      </c>
      <c r="G396" s="82">
        <v>5664.75</v>
      </c>
      <c r="H396" s="82">
        <v>3245.4</v>
      </c>
      <c r="I396" s="59">
        <v>0</v>
      </c>
      <c r="J396" s="59"/>
      <c r="K396" s="52">
        <f t="shared" si="537"/>
        <v>62.5185</v>
      </c>
      <c r="L396" s="53">
        <f t="shared" si="538"/>
        <v>519.28</v>
      </c>
      <c r="M396" s="44">
        <f t="shared" si="539"/>
        <v>453.18</v>
      </c>
      <c r="N396" s="41">
        <f t="shared" si="540"/>
        <v>22.7178</v>
      </c>
      <c r="O396" s="44">
        <f t="shared" si="541"/>
        <v>0</v>
      </c>
      <c r="P396" s="44">
        <f t="shared" si="542"/>
        <v>0</v>
      </c>
      <c r="Q396" s="44">
        <f t="shared" si="543"/>
        <v>1057.6963</v>
      </c>
      <c r="R396" s="41">
        <f t="shared" si="544"/>
        <v>0</v>
      </c>
      <c r="S396" s="41">
        <f t="shared" si="545"/>
        <v>259.64</v>
      </c>
      <c r="T396" s="44">
        <f t="shared" si="546"/>
        <v>113.3</v>
      </c>
      <c r="U396" s="41">
        <f t="shared" si="547"/>
        <v>9.74</v>
      </c>
      <c r="V396" s="44">
        <f t="shared" si="548"/>
        <v>0</v>
      </c>
      <c r="W396" s="44">
        <f t="shared" si="549"/>
        <v>0</v>
      </c>
      <c r="X396" s="41">
        <f t="shared" si="550"/>
        <v>382.68</v>
      </c>
      <c r="Y396" s="41">
        <f t="shared" si="551"/>
        <v>1440.3763</v>
      </c>
      <c r="Z396" s="54"/>
      <c r="AA396" s="12" t="s">
        <v>55</v>
      </c>
      <c r="AB396" s="11">
        <f t="shared" ref="AB396:AH396" si="568">K396+R396</f>
        <v>62.5185</v>
      </c>
      <c r="AC396" s="11">
        <f t="shared" si="568"/>
        <v>778.92</v>
      </c>
      <c r="AD396" s="11">
        <f t="shared" si="568"/>
        <v>566.48</v>
      </c>
      <c r="AE396" s="11">
        <f t="shared" si="568"/>
        <v>32.4578</v>
      </c>
      <c r="AF396" s="11">
        <f t="shared" si="568"/>
        <v>0</v>
      </c>
      <c r="AG396" s="11">
        <f t="shared" si="568"/>
        <v>0</v>
      </c>
      <c r="AH396" s="11">
        <f t="shared" si="568"/>
        <v>1440.3763</v>
      </c>
      <c r="AI396" s="12" t="s">
        <v>1138</v>
      </c>
    </row>
    <row r="397" s="9" customFormat="1" ht="16" customHeight="1" spans="1:35">
      <c r="A397" s="40">
        <f t="shared" si="536"/>
        <v>394</v>
      </c>
      <c r="B397" s="41" t="s">
        <v>1338</v>
      </c>
      <c r="C397" s="64" t="s">
        <v>1214</v>
      </c>
      <c r="D397" s="89" t="s">
        <v>1215</v>
      </c>
      <c r="E397" s="82">
        <v>3473.25</v>
      </c>
      <c r="F397" s="82">
        <v>3245.5</v>
      </c>
      <c r="G397" s="82">
        <v>5664.75</v>
      </c>
      <c r="H397" s="82">
        <v>3245.4</v>
      </c>
      <c r="I397" s="59">
        <v>1790</v>
      </c>
      <c r="J397" s="59"/>
      <c r="K397" s="52">
        <f t="shared" si="537"/>
        <v>62.5185</v>
      </c>
      <c r="L397" s="53">
        <f t="shared" si="538"/>
        <v>519.28</v>
      </c>
      <c r="M397" s="44">
        <f t="shared" si="539"/>
        <v>453.18</v>
      </c>
      <c r="N397" s="41">
        <f t="shared" si="540"/>
        <v>22.7178</v>
      </c>
      <c r="O397" s="44">
        <f t="shared" si="541"/>
        <v>89.5</v>
      </c>
      <c r="P397" s="44">
        <f t="shared" si="542"/>
        <v>0</v>
      </c>
      <c r="Q397" s="44">
        <f t="shared" si="543"/>
        <v>1147.1963</v>
      </c>
      <c r="R397" s="41">
        <f t="shared" si="544"/>
        <v>0</v>
      </c>
      <c r="S397" s="41">
        <f t="shared" si="545"/>
        <v>259.64</v>
      </c>
      <c r="T397" s="44">
        <f t="shared" si="546"/>
        <v>113.3</v>
      </c>
      <c r="U397" s="41">
        <f t="shared" si="547"/>
        <v>9.74</v>
      </c>
      <c r="V397" s="44">
        <f t="shared" si="548"/>
        <v>89.5</v>
      </c>
      <c r="W397" s="44">
        <f t="shared" si="549"/>
        <v>0</v>
      </c>
      <c r="X397" s="41">
        <f t="shared" si="550"/>
        <v>472.18</v>
      </c>
      <c r="Y397" s="41">
        <f t="shared" si="551"/>
        <v>1619.3763</v>
      </c>
      <c r="Z397" s="54"/>
      <c r="AA397" s="12" t="s">
        <v>20</v>
      </c>
      <c r="AB397" s="11">
        <f t="shared" ref="AB397:AH397" si="569">K397+R397</f>
        <v>62.5185</v>
      </c>
      <c r="AC397" s="11">
        <f t="shared" si="569"/>
        <v>778.92</v>
      </c>
      <c r="AD397" s="11">
        <f t="shared" si="569"/>
        <v>566.48</v>
      </c>
      <c r="AE397" s="11">
        <f t="shared" si="569"/>
        <v>32.4578</v>
      </c>
      <c r="AF397" s="11">
        <f t="shared" si="569"/>
        <v>179</v>
      </c>
      <c r="AG397" s="11">
        <f t="shared" si="569"/>
        <v>0</v>
      </c>
      <c r="AH397" s="11">
        <f t="shared" si="569"/>
        <v>1619.3763</v>
      </c>
      <c r="AI397" s="12" t="s">
        <v>1138</v>
      </c>
    </row>
    <row r="398" s="9" customFormat="1" ht="16" customHeight="1" spans="1:35">
      <c r="A398" s="40">
        <f t="shared" si="536"/>
        <v>395</v>
      </c>
      <c r="B398" s="41" t="s">
        <v>1336</v>
      </c>
      <c r="C398" s="64" t="s">
        <v>1218</v>
      </c>
      <c r="D398" s="367" t="s">
        <v>1219</v>
      </c>
      <c r="E398" s="82">
        <v>3473.25</v>
      </c>
      <c r="F398" s="82">
        <v>3245.5</v>
      </c>
      <c r="G398" s="82">
        <v>5664.75</v>
      </c>
      <c r="H398" s="82">
        <v>3245.4</v>
      </c>
      <c r="I398" s="59">
        <v>0</v>
      </c>
      <c r="J398" s="59"/>
      <c r="K398" s="52">
        <f t="shared" si="537"/>
        <v>62.5185</v>
      </c>
      <c r="L398" s="53">
        <f t="shared" si="538"/>
        <v>519.28</v>
      </c>
      <c r="M398" s="44">
        <f t="shared" si="539"/>
        <v>453.18</v>
      </c>
      <c r="N398" s="41">
        <f t="shared" si="540"/>
        <v>22.7178</v>
      </c>
      <c r="O398" s="44">
        <f t="shared" si="541"/>
        <v>0</v>
      </c>
      <c r="P398" s="44">
        <f t="shared" si="542"/>
        <v>0</v>
      </c>
      <c r="Q398" s="44">
        <f t="shared" si="543"/>
        <v>1057.6963</v>
      </c>
      <c r="R398" s="41">
        <f t="shared" si="544"/>
        <v>0</v>
      </c>
      <c r="S398" s="41">
        <f t="shared" si="545"/>
        <v>259.64</v>
      </c>
      <c r="T398" s="44">
        <f t="shared" si="546"/>
        <v>113.3</v>
      </c>
      <c r="U398" s="41">
        <f t="shared" si="547"/>
        <v>9.74</v>
      </c>
      <c r="V398" s="44">
        <f t="shared" si="548"/>
        <v>0</v>
      </c>
      <c r="W398" s="44">
        <f t="shared" si="549"/>
        <v>0</v>
      </c>
      <c r="X398" s="41">
        <f t="shared" si="550"/>
        <v>382.68</v>
      </c>
      <c r="Y398" s="41">
        <f t="shared" si="551"/>
        <v>1440.3763</v>
      </c>
      <c r="Z398" s="54"/>
      <c r="AA398" s="12" t="s">
        <v>53</v>
      </c>
      <c r="AB398" s="11">
        <f t="shared" ref="AB398:AH398" si="570">K398+R398</f>
        <v>62.5185</v>
      </c>
      <c r="AC398" s="11">
        <f t="shared" si="570"/>
        <v>778.92</v>
      </c>
      <c r="AD398" s="11">
        <f t="shared" si="570"/>
        <v>566.48</v>
      </c>
      <c r="AE398" s="11">
        <f t="shared" si="570"/>
        <v>32.4578</v>
      </c>
      <c r="AF398" s="11">
        <f t="shared" si="570"/>
        <v>0</v>
      </c>
      <c r="AG398" s="11">
        <f t="shared" si="570"/>
        <v>0</v>
      </c>
      <c r="AH398" s="11">
        <f t="shared" si="570"/>
        <v>1440.3763</v>
      </c>
      <c r="AI398" s="12" t="s">
        <v>1138</v>
      </c>
    </row>
    <row r="399" s="9" customFormat="1" ht="16" customHeight="1" spans="1:35">
      <c r="A399" s="40">
        <f t="shared" si="536"/>
        <v>396</v>
      </c>
      <c r="B399" s="41" t="s">
        <v>1335</v>
      </c>
      <c r="C399" s="47" t="s">
        <v>1220</v>
      </c>
      <c r="D399" s="47" t="s">
        <v>1221</v>
      </c>
      <c r="E399" s="82">
        <v>3473.25</v>
      </c>
      <c r="F399" s="82">
        <v>3245.5</v>
      </c>
      <c r="G399" s="82">
        <v>5664.75</v>
      </c>
      <c r="H399" s="82">
        <v>3245.4</v>
      </c>
      <c r="I399" s="59">
        <v>1790</v>
      </c>
      <c r="J399" s="59"/>
      <c r="K399" s="52">
        <f t="shared" si="537"/>
        <v>62.5185</v>
      </c>
      <c r="L399" s="53">
        <f t="shared" si="538"/>
        <v>519.28</v>
      </c>
      <c r="M399" s="44">
        <f t="shared" si="539"/>
        <v>453.18</v>
      </c>
      <c r="N399" s="41">
        <f t="shared" si="540"/>
        <v>22.7178</v>
      </c>
      <c r="O399" s="44">
        <f t="shared" si="541"/>
        <v>89.5</v>
      </c>
      <c r="P399" s="44">
        <f t="shared" si="542"/>
        <v>0</v>
      </c>
      <c r="Q399" s="44">
        <f t="shared" si="543"/>
        <v>1147.1963</v>
      </c>
      <c r="R399" s="41">
        <f t="shared" si="544"/>
        <v>0</v>
      </c>
      <c r="S399" s="41">
        <f t="shared" si="545"/>
        <v>259.64</v>
      </c>
      <c r="T399" s="44">
        <f t="shared" si="546"/>
        <v>113.3</v>
      </c>
      <c r="U399" s="41">
        <f t="shared" si="547"/>
        <v>9.74</v>
      </c>
      <c r="V399" s="44">
        <f t="shared" si="548"/>
        <v>89.5</v>
      </c>
      <c r="W399" s="44">
        <f t="shared" si="549"/>
        <v>0</v>
      </c>
      <c r="X399" s="41">
        <f t="shared" si="550"/>
        <v>472.18</v>
      </c>
      <c r="Y399" s="41">
        <f t="shared" si="551"/>
        <v>1619.3763</v>
      </c>
      <c r="Z399" s="54"/>
      <c r="AA399" s="12" t="s">
        <v>50</v>
      </c>
      <c r="AB399" s="11">
        <f t="shared" ref="AB399:AH399" si="571">K399+R399</f>
        <v>62.5185</v>
      </c>
      <c r="AC399" s="11">
        <f t="shared" si="571"/>
        <v>778.92</v>
      </c>
      <c r="AD399" s="11">
        <f t="shared" si="571"/>
        <v>566.48</v>
      </c>
      <c r="AE399" s="11">
        <f t="shared" si="571"/>
        <v>32.4578</v>
      </c>
      <c r="AF399" s="11">
        <f t="shared" si="571"/>
        <v>179</v>
      </c>
      <c r="AG399" s="11">
        <f t="shared" si="571"/>
        <v>0</v>
      </c>
      <c r="AH399" s="11">
        <f t="shared" si="571"/>
        <v>1619.3763</v>
      </c>
      <c r="AI399" s="12" t="s">
        <v>1138</v>
      </c>
    </row>
    <row r="400" s="9" customFormat="1" ht="16" customHeight="1" spans="1:35">
      <c r="A400" s="40">
        <f t="shared" ref="A400:A443" si="572">ROW()-3</f>
        <v>397</v>
      </c>
      <c r="B400" s="41" t="s">
        <v>285</v>
      </c>
      <c r="C400" s="64" t="s">
        <v>1235</v>
      </c>
      <c r="D400" s="367" t="s">
        <v>1236</v>
      </c>
      <c r="E400" s="82">
        <v>3820</v>
      </c>
      <c r="F400" s="82">
        <v>3820</v>
      </c>
      <c r="G400" s="82">
        <v>5664.75</v>
      </c>
      <c r="H400" s="82">
        <v>3820</v>
      </c>
      <c r="I400" s="108">
        <v>4180</v>
      </c>
      <c r="J400" s="59"/>
      <c r="K400" s="52">
        <f t="shared" ref="K400:K445" si="573">E400*0.018</f>
        <v>68.76</v>
      </c>
      <c r="L400" s="53">
        <f t="shared" ref="L400:L445" si="574">F400*0.16</f>
        <v>611.2</v>
      </c>
      <c r="M400" s="44">
        <f t="shared" ref="M400:M445" si="575">ROUND(G400*0.08,2)</f>
        <v>453.18</v>
      </c>
      <c r="N400" s="41">
        <f t="shared" ref="N400:N445" si="576">H400*0.007</f>
        <v>26.74</v>
      </c>
      <c r="O400" s="44">
        <f t="shared" ref="O400:O445" si="577">I400*5%</f>
        <v>209</v>
      </c>
      <c r="P400" s="44">
        <f t="shared" ref="P400:P445" si="578">J400*50%</f>
        <v>0</v>
      </c>
      <c r="Q400" s="44">
        <f t="shared" ref="Q400:Q445" si="579">SUM(K400:P400)</f>
        <v>1368.88</v>
      </c>
      <c r="R400" s="41">
        <f t="shared" ref="R400:R438" si="580">E400*0</f>
        <v>0</v>
      </c>
      <c r="S400" s="41">
        <f t="shared" ref="S400:S445" si="581">ROUND(F400*0.08,2)</f>
        <v>305.6</v>
      </c>
      <c r="T400" s="44">
        <f t="shared" ref="T400:T445" si="582">ROUND(G400*0.02,2)</f>
        <v>113.3</v>
      </c>
      <c r="U400" s="41">
        <f t="shared" ref="U400:U445" si="583">ROUND(H400*0.003,2)</f>
        <v>11.46</v>
      </c>
      <c r="V400" s="44">
        <f t="shared" ref="V400:V445" si="584">I400*5%</f>
        <v>209</v>
      </c>
      <c r="W400" s="44">
        <f t="shared" ref="W400:W445" si="585">J400*50%</f>
        <v>0</v>
      </c>
      <c r="X400" s="41">
        <f t="shared" ref="X400:X445" si="586">SUM(R400:W400)</f>
        <v>639.36</v>
      </c>
      <c r="Y400" s="41">
        <f t="shared" ref="Y400:Y445" si="587">Q400+X400</f>
        <v>2008.24</v>
      </c>
      <c r="Z400" s="54"/>
      <c r="AA400" s="12" t="s">
        <v>26</v>
      </c>
      <c r="AB400" s="11">
        <f t="shared" ref="AB400:AH400" si="588">K400+R400</f>
        <v>68.76</v>
      </c>
      <c r="AC400" s="11">
        <f t="shared" si="588"/>
        <v>916.8</v>
      </c>
      <c r="AD400" s="11">
        <f t="shared" si="588"/>
        <v>566.48</v>
      </c>
      <c r="AE400" s="11">
        <f t="shared" si="588"/>
        <v>38.2</v>
      </c>
      <c r="AF400" s="11">
        <f t="shared" si="588"/>
        <v>418</v>
      </c>
      <c r="AG400" s="11">
        <f t="shared" si="588"/>
        <v>0</v>
      </c>
      <c r="AH400" s="11">
        <f t="shared" si="588"/>
        <v>2008.24</v>
      </c>
      <c r="AI400" s="12" t="s">
        <v>1135</v>
      </c>
    </row>
    <row r="401" s="9" customFormat="1" ht="16" customHeight="1" spans="1:35">
      <c r="A401" s="40">
        <f t="shared" si="572"/>
        <v>398</v>
      </c>
      <c r="B401" s="41" t="s">
        <v>1089</v>
      </c>
      <c r="C401" s="64" t="s">
        <v>1239</v>
      </c>
      <c r="D401" s="367" t="s">
        <v>1240</v>
      </c>
      <c r="E401" s="82">
        <v>3473.25</v>
      </c>
      <c r="F401" s="82">
        <v>3245.5</v>
      </c>
      <c r="G401" s="82">
        <v>5664.75</v>
      </c>
      <c r="H401" s="82">
        <v>3245.4</v>
      </c>
      <c r="I401" s="108">
        <v>1790</v>
      </c>
      <c r="J401" s="59"/>
      <c r="K401" s="52">
        <f t="shared" si="573"/>
        <v>62.5185</v>
      </c>
      <c r="L401" s="53">
        <f t="shared" si="574"/>
        <v>519.28</v>
      </c>
      <c r="M401" s="44">
        <f t="shared" si="575"/>
        <v>453.18</v>
      </c>
      <c r="N401" s="41">
        <f t="shared" si="576"/>
        <v>22.7178</v>
      </c>
      <c r="O401" s="44">
        <f t="shared" si="577"/>
        <v>89.5</v>
      </c>
      <c r="P401" s="44">
        <f t="shared" si="578"/>
        <v>0</v>
      </c>
      <c r="Q401" s="44">
        <f t="shared" si="579"/>
        <v>1147.1963</v>
      </c>
      <c r="R401" s="41">
        <f t="shared" si="580"/>
        <v>0</v>
      </c>
      <c r="S401" s="41">
        <f t="shared" si="581"/>
        <v>259.64</v>
      </c>
      <c r="T401" s="44">
        <f t="shared" si="582"/>
        <v>113.3</v>
      </c>
      <c r="U401" s="41">
        <f t="shared" si="583"/>
        <v>9.74</v>
      </c>
      <c r="V401" s="44">
        <f t="shared" si="584"/>
        <v>89.5</v>
      </c>
      <c r="W401" s="44">
        <f t="shared" si="585"/>
        <v>0</v>
      </c>
      <c r="X401" s="41">
        <f t="shared" si="586"/>
        <v>472.18</v>
      </c>
      <c r="Y401" s="41">
        <f t="shared" si="587"/>
        <v>1619.3763</v>
      </c>
      <c r="Z401" s="54"/>
      <c r="AA401" s="12" t="s">
        <v>56</v>
      </c>
      <c r="AB401" s="11">
        <f t="shared" ref="AB401:AH401" si="589">K401+R401</f>
        <v>62.5185</v>
      </c>
      <c r="AC401" s="11">
        <f t="shared" si="589"/>
        <v>778.92</v>
      </c>
      <c r="AD401" s="11">
        <f t="shared" si="589"/>
        <v>566.48</v>
      </c>
      <c r="AE401" s="11">
        <f t="shared" si="589"/>
        <v>32.4578</v>
      </c>
      <c r="AF401" s="11">
        <f t="shared" si="589"/>
        <v>179</v>
      </c>
      <c r="AG401" s="11">
        <f t="shared" si="589"/>
        <v>0</v>
      </c>
      <c r="AH401" s="11">
        <f t="shared" si="589"/>
        <v>1619.3763</v>
      </c>
      <c r="AI401" s="12" t="s">
        <v>1138</v>
      </c>
    </row>
    <row r="402" s="9" customFormat="1" ht="16" customHeight="1" spans="1:35">
      <c r="A402" s="40">
        <f t="shared" si="572"/>
        <v>399</v>
      </c>
      <c r="B402" s="41" t="s">
        <v>1338</v>
      </c>
      <c r="C402" s="64" t="s">
        <v>1245</v>
      </c>
      <c r="D402" s="367" t="s">
        <v>1246</v>
      </c>
      <c r="E402" s="82">
        <v>3473.25</v>
      </c>
      <c r="F402" s="82">
        <v>3245.5</v>
      </c>
      <c r="G402" s="82">
        <v>5664.75</v>
      </c>
      <c r="H402" s="82">
        <v>3245.4</v>
      </c>
      <c r="I402" s="59">
        <v>1790</v>
      </c>
      <c r="J402" s="59"/>
      <c r="K402" s="52">
        <f t="shared" si="573"/>
        <v>62.5185</v>
      </c>
      <c r="L402" s="53">
        <f t="shared" si="574"/>
        <v>519.28</v>
      </c>
      <c r="M402" s="44">
        <f t="shared" si="575"/>
        <v>453.18</v>
      </c>
      <c r="N402" s="41">
        <f t="shared" si="576"/>
        <v>22.7178</v>
      </c>
      <c r="O402" s="44">
        <f t="shared" si="577"/>
        <v>89.5</v>
      </c>
      <c r="P402" s="44">
        <f t="shared" si="578"/>
        <v>0</v>
      </c>
      <c r="Q402" s="44">
        <f t="shared" si="579"/>
        <v>1147.1963</v>
      </c>
      <c r="R402" s="41">
        <f t="shared" si="580"/>
        <v>0</v>
      </c>
      <c r="S402" s="41">
        <f t="shared" si="581"/>
        <v>259.64</v>
      </c>
      <c r="T402" s="44">
        <f t="shared" si="582"/>
        <v>113.3</v>
      </c>
      <c r="U402" s="41">
        <f t="shared" si="583"/>
        <v>9.74</v>
      </c>
      <c r="V402" s="44">
        <f t="shared" si="584"/>
        <v>89.5</v>
      </c>
      <c r="W402" s="44">
        <f t="shared" si="585"/>
        <v>0</v>
      </c>
      <c r="X402" s="41">
        <f t="shared" si="586"/>
        <v>472.18</v>
      </c>
      <c r="Y402" s="41">
        <f t="shared" si="587"/>
        <v>1619.3763</v>
      </c>
      <c r="Z402" s="54"/>
      <c r="AA402" s="12" t="s">
        <v>20</v>
      </c>
      <c r="AB402" s="11">
        <f t="shared" ref="AB402:AH402" si="590">K402+R402</f>
        <v>62.5185</v>
      </c>
      <c r="AC402" s="11">
        <f t="shared" si="590"/>
        <v>778.92</v>
      </c>
      <c r="AD402" s="11">
        <f t="shared" si="590"/>
        <v>566.48</v>
      </c>
      <c r="AE402" s="11">
        <f t="shared" si="590"/>
        <v>32.4578</v>
      </c>
      <c r="AF402" s="11">
        <f t="shared" si="590"/>
        <v>179</v>
      </c>
      <c r="AG402" s="11">
        <f t="shared" si="590"/>
        <v>0</v>
      </c>
      <c r="AH402" s="11">
        <f t="shared" si="590"/>
        <v>1619.3763</v>
      </c>
      <c r="AI402" s="12" t="s">
        <v>1138</v>
      </c>
    </row>
    <row r="403" s="9" customFormat="1" ht="16" customHeight="1" spans="1:35">
      <c r="A403" s="40">
        <f t="shared" si="572"/>
        <v>400</v>
      </c>
      <c r="B403" s="41" t="s">
        <v>167</v>
      </c>
      <c r="C403" s="64" t="s">
        <v>1251</v>
      </c>
      <c r="D403" s="367" t="s">
        <v>1252</v>
      </c>
      <c r="E403" s="82">
        <v>3473.25</v>
      </c>
      <c r="F403" s="82">
        <v>3245.5</v>
      </c>
      <c r="G403" s="82">
        <v>5664.75</v>
      </c>
      <c r="H403" s="82">
        <v>3245.4</v>
      </c>
      <c r="I403" s="108">
        <v>3180</v>
      </c>
      <c r="J403" s="59"/>
      <c r="K403" s="52">
        <f t="shared" si="573"/>
        <v>62.5185</v>
      </c>
      <c r="L403" s="53">
        <f t="shared" si="574"/>
        <v>519.28</v>
      </c>
      <c r="M403" s="44">
        <f t="shared" si="575"/>
        <v>453.18</v>
      </c>
      <c r="N403" s="41">
        <f t="shared" si="576"/>
        <v>22.7178</v>
      </c>
      <c r="O403" s="44">
        <f t="shared" si="577"/>
        <v>159</v>
      </c>
      <c r="P403" s="44">
        <f t="shared" si="578"/>
        <v>0</v>
      </c>
      <c r="Q403" s="44">
        <f t="shared" si="579"/>
        <v>1216.6963</v>
      </c>
      <c r="R403" s="41">
        <f t="shared" si="580"/>
        <v>0</v>
      </c>
      <c r="S403" s="41">
        <f t="shared" si="581"/>
        <v>259.64</v>
      </c>
      <c r="T403" s="44">
        <f t="shared" si="582"/>
        <v>113.3</v>
      </c>
      <c r="U403" s="41">
        <f t="shared" si="583"/>
        <v>9.74</v>
      </c>
      <c r="V403" s="44">
        <f t="shared" si="584"/>
        <v>159</v>
      </c>
      <c r="W403" s="44">
        <f t="shared" si="585"/>
        <v>0</v>
      </c>
      <c r="X403" s="41">
        <f t="shared" si="586"/>
        <v>541.68</v>
      </c>
      <c r="Y403" s="41">
        <f t="shared" si="587"/>
        <v>1758.3763</v>
      </c>
      <c r="Z403" s="54"/>
      <c r="AA403" s="12" t="s">
        <v>48</v>
      </c>
      <c r="AB403" s="11">
        <f t="shared" ref="AB403:AH403" si="591">K403+R403</f>
        <v>62.5185</v>
      </c>
      <c r="AC403" s="11">
        <f t="shared" si="591"/>
        <v>778.92</v>
      </c>
      <c r="AD403" s="11">
        <f t="shared" si="591"/>
        <v>566.48</v>
      </c>
      <c r="AE403" s="11">
        <f t="shared" si="591"/>
        <v>32.4578</v>
      </c>
      <c r="AF403" s="11">
        <f t="shared" si="591"/>
        <v>318</v>
      </c>
      <c r="AG403" s="11">
        <f t="shared" si="591"/>
        <v>0</v>
      </c>
      <c r="AH403" s="11">
        <f t="shared" si="591"/>
        <v>1758.3763</v>
      </c>
      <c r="AI403" s="12" t="s">
        <v>1134</v>
      </c>
    </row>
    <row r="404" s="9" customFormat="1" ht="16" customHeight="1" spans="1:35">
      <c r="A404" s="40">
        <f t="shared" si="572"/>
        <v>401</v>
      </c>
      <c r="B404" s="41" t="s">
        <v>167</v>
      </c>
      <c r="C404" s="64" t="s">
        <v>1255</v>
      </c>
      <c r="D404" s="367" t="s">
        <v>1256</v>
      </c>
      <c r="E404" s="82">
        <v>3473.25</v>
      </c>
      <c r="F404" s="82">
        <v>3245.5</v>
      </c>
      <c r="G404" s="82">
        <v>5664.75</v>
      </c>
      <c r="H404" s="82">
        <v>3245.4</v>
      </c>
      <c r="I404" s="59">
        <v>4180</v>
      </c>
      <c r="J404" s="59"/>
      <c r="K404" s="52">
        <f t="shared" si="573"/>
        <v>62.5185</v>
      </c>
      <c r="L404" s="53">
        <f t="shared" si="574"/>
        <v>519.28</v>
      </c>
      <c r="M404" s="44">
        <f t="shared" si="575"/>
        <v>453.18</v>
      </c>
      <c r="N404" s="41">
        <f t="shared" si="576"/>
        <v>22.7178</v>
      </c>
      <c r="O404" s="44">
        <f t="shared" si="577"/>
        <v>209</v>
      </c>
      <c r="P404" s="44">
        <f t="shared" si="578"/>
        <v>0</v>
      </c>
      <c r="Q404" s="44">
        <f t="shared" si="579"/>
        <v>1266.6963</v>
      </c>
      <c r="R404" s="41">
        <f t="shared" si="580"/>
        <v>0</v>
      </c>
      <c r="S404" s="41">
        <f t="shared" si="581"/>
        <v>259.64</v>
      </c>
      <c r="T404" s="44">
        <f t="shared" si="582"/>
        <v>113.3</v>
      </c>
      <c r="U404" s="41">
        <f t="shared" si="583"/>
        <v>9.74</v>
      </c>
      <c r="V404" s="44">
        <f t="shared" si="584"/>
        <v>209</v>
      </c>
      <c r="W404" s="44">
        <f t="shared" si="585"/>
        <v>0</v>
      </c>
      <c r="X404" s="41">
        <f t="shared" si="586"/>
        <v>591.68</v>
      </c>
      <c r="Y404" s="41">
        <f t="shared" si="587"/>
        <v>1858.3763</v>
      </c>
      <c r="Z404" s="54"/>
      <c r="AA404" s="12" t="s">
        <v>48</v>
      </c>
      <c r="AB404" s="11">
        <f t="shared" ref="AB404:AH404" si="592">K404+R404</f>
        <v>62.5185</v>
      </c>
      <c r="AC404" s="11">
        <f t="shared" si="592"/>
        <v>778.92</v>
      </c>
      <c r="AD404" s="11">
        <f t="shared" si="592"/>
        <v>566.48</v>
      </c>
      <c r="AE404" s="11">
        <f t="shared" si="592"/>
        <v>32.4578</v>
      </c>
      <c r="AF404" s="11">
        <f t="shared" si="592"/>
        <v>418</v>
      </c>
      <c r="AG404" s="11">
        <f t="shared" si="592"/>
        <v>0</v>
      </c>
      <c r="AH404" s="11">
        <f t="shared" si="592"/>
        <v>1858.3763</v>
      </c>
      <c r="AI404" s="12" t="s">
        <v>1134</v>
      </c>
    </row>
    <row r="405" s="9" customFormat="1" ht="16" customHeight="1" spans="1:35">
      <c r="A405" s="40">
        <f t="shared" si="572"/>
        <v>402</v>
      </c>
      <c r="B405" s="41" t="s">
        <v>1336</v>
      </c>
      <c r="C405" s="64" t="s">
        <v>1257</v>
      </c>
      <c r="D405" s="367" t="s">
        <v>1258</v>
      </c>
      <c r="E405" s="82">
        <v>3473.25</v>
      </c>
      <c r="F405" s="82">
        <v>3245.5</v>
      </c>
      <c r="G405" s="82">
        <v>5664.75</v>
      </c>
      <c r="H405" s="82">
        <v>3245.4</v>
      </c>
      <c r="I405" s="108">
        <v>3180</v>
      </c>
      <c r="J405" s="59"/>
      <c r="K405" s="52">
        <f t="shared" si="573"/>
        <v>62.5185</v>
      </c>
      <c r="L405" s="53">
        <f t="shared" si="574"/>
        <v>519.28</v>
      </c>
      <c r="M405" s="44">
        <f t="shared" si="575"/>
        <v>453.18</v>
      </c>
      <c r="N405" s="41">
        <f t="shared" si="576"/>
        <v>22.7178</v>
      </c>
      <c r="O405" s="44">
        <f t="shared" si="577"/>
        <v>159</v>
      </c>
      <c r="P405" s="44">
        <f t="shared" si="578"/>
        <v>0</v>
      </c>
      <c r="Q405" s="44">
        <f t="shared" si="579"/>
        <v>1216.6963</v>
      </c>
      <c r="R405" s="41">
        <f t="shared" si="580"/>
        <v>0</v>
      </c>
      <c r="S405" s="41">
        <f t="shared" si="581"/>
        <v>259.64</v>
      </c>
      <c r="T405" s="44">
        <f t="shared" si="582"/>
        <v>113.3</v>
      </c>
      <c r="U405" s="41">
        <f t="shared" si="583"/>
        <v>9.74</v>
      </c>
      <c r="V405" s="44">
        <f t="shared" si="584"/>
        <v>159</v>
      </c>
      <c r="W405" s="44">
        <f t="shared" si="585"/>
        <v>0</v>
      </c>
      <c r="X405" s="41">
        <f t="shared" si="586"/>
        <v>541.68</v>
      </c>
      <c r="Y405" s="41">
        <f t="shared" si="587"/>
        <v>1758.3763</v>
      </c>
      <c r="Z405" s="54"/>
      <c r="AA405" s="12" t="s">
        <v>53</v>
      </c>
      <c r="AB405" s="11">
        <f t="shared" ref="AB405:AH405" si="593">K405+R405</f>
        <v>62.5185</v>
      </c>
      <c r="AC405" s="11">
        <f t="shared" si="593"/>
        <v>778.92</v>
      </c>
      <c r="AD405" s="11">
        <f t="shared" si="593"/>
        <v>566.48</v>
      </c>
      <c r="AE405" s="11">
        <f t="shared" si="593"/>
        <v>32.4578</v>
      </c>
      <c r="AF405" s="11">
        <f t="shared" si="593"/>
        <v>318</v>
      </c>
      <c r="AG405" s="11">
        <f t="shared" si="593"/>
        <v>0</v>
      </c>
      <c r="AH405" s="11">
        <f t="shared" si="593"/>
        <v>1758.3763</v>
      </c>
      <c r="AI405" s="12" t="s">
        <v>1138</v>
      </c>
    </row>
    <row r="406" s="9" customFormat="1" ht="16" customHeight="1" spans="1:35">
      <c r="A406" s="40">
        <f t="shared" si="572"/>
        <v>403</v>
      </c>
      <c r="B406" s="41" t="s">
        <v>1299</v>
      </c>
      <c r="C406" s="64" t="s">
        <v>1261</v>
      </c>
      <c r="D406" s="367" t="s">
        <v>1262</v>
      </c>
      <c r="E406" s="82">
        <v>3473.25</v>
      </c>
      <c r="F406" s="82">
        <v>3245.5</v>
      </c>
      <c r="G406" s="82">
        <v>5664.75</v>
      </c>
      <c r="H406" s="82">
        <v>3245.4</v>
      </c>
      <c r="I406" s="108">
        <v>1790</v>
      </c>
      <c r="J406" s="59"/>
      <c r="K406" s="52">
        <f t="shared" si="573"/>
        <v>62.5185</v>
      </c>
      <c r="L406" s="53">
        <f t="shared" si="574"/>
        <v>519.28</v>
      </c>
      <c r="M406" s="44">
        <f t="shared" si="575"/>
        <v>453.18</v>
      </c>
      <c r="N406" s="41">
        <f t="shared" si="576"/>
        <v>22.7178</v>
      </c>
      <c r="O406" s="44">
        <f t="shared" si="577"/>
        <v>89.5</v>
      </c>
      <c r="P406" s="44">
        <f t="shared" si="578"/>
        <v>0</v>
      </c>
      <c r="Q406" s="44">
        <f t="shared" si="579"/>
        <v>1147.1963</v>
      </c>
      <c r="R406" s="41">
        <f t="shared" si="580"/>
        <v>0</v>
      </c>
      <c r="S406" s="41">
        <f t="shared" si="581"/>
        <v>259.64</v>
      </c>
      <c r="T406" s="44">
        <f t="shared" si="582"/>
        <v>113.3</v>
      </c>
      <c r="U406" s="41">
        <f t="shared" si="583"/>
        <v>9.74</v>
      </c>
      <c r="V406" s="44">
        <f t="shared" si="584"/>
        <v>89.5</v>
      </c>
      <c r="W406" s="44">
        <f t="shared" si="585"/>
        <v>0</v>
      </c>
      <c r="X406" s="41">
        <f t="shared" si="586"/>
        <v>472.18</v>
      </c>
      <c r="Y406" s="41">
        <f t="shared" si="587"/>
        <v>1619.3763</v>
      </c>
      <c r="Z406" s="54"/>
      <c r="AA406" s="12" t="s">
        <v>59</v>
      </c>
      <c r="AB406" s="11">
        <f t="shared" ref="AB406:AH406" si="594">K406+R406</f>
        <v>62.5185</v>
      </c>
      <c r="AC406" s="11">
        <f t="shared" si="594"/>
        <v>778.92</v>
      </c>
      <c r="AD406" s="11">
        <f t="shared" si="594"/>
        <v>566.48</v>
      </c>
      <c r="AE406" s="11">
        <f t="shared" si="594"/>
        <v>32.4578</v>
      </c>
      <c r="AF406" s="11">
        <f t="shared" si="594"/>
        <v>179</v>
      </c>
      <c r="AG406" s="11">
        <f t="shared" si="594"/>
        <v>0</v>
      </c>
      <c r="AH406" s="11">
        <f t="shared" si="594"/>
        <v>1619.3763</v>
      </c>
      <c r="AI406" s="12" t="s">
        <v>1138</v>
      </c>
    </row>
    <row r="407" s="30" customFormat="1" ht="16" customHeight="1" spans="1:35">
      <c r="A407" s="90">
        <f t="shared" si="572"/>
        <v>404</v>
      </c>
      <c r="B407" s="44" t="s">
        <v>1338</v>
      </c>
      <c r="C407" s="64" t="s">
        <v>1277</v>
      </c>
      <c r="D407" s="374" t="s">
        <v>1278</v>
      </c>
      <c r="E407" s="68">
        <v>3473.25</v>
      </c>
      <c r="F407" s="158">
        <v>0</v>
      </c>
      <c r="G407" s="82">
        <v>5664.75</v>
      </c>
      <c r="H407" s="82">
        <v>3245.4</v>
      </c>
      <c r="I407" s="159">
        <v>1790</v>
      </c>
      <c r="J407" s="91"/>
      <c r="K407" s="73">
        <f t="shared" si="573"/>
        <v>62.5185</v>
      </c>
      <c r="L407" s="74">
        <f t="shared" si="574"/>
        <v>0</v>
      </c>
      <c r="M407" s="44">
        <f t="shared" si="575"/>
        <v>453.18</v>
      </c>
      <c r="N407" s="44">
        <f t="shared" si="576"/>
        <v>22.7178</v>
      </c>
      <c r="O407" s="44">
        <f t="shared" si="577"/>
        <v>89.5</v>
      </c>
      <c r="P407" s="44">
        <f t="shared" si="578"/>
        <v>0</v>
      </c>
      <c r="Q407" s="44">
        <f t="shared" si="579"/>
        <v>627.9163</v>
      </c>
      <c r="R407" s="44">
        <f t="shared" si="580"/>
        <v>0</v>
      </c>
      <c r="S407" s="44">
        <f t="shared" si="581"/>
        <v>0</v>
      </c>
      <c r="T407" s="44">
        <f t="shared" si="582"/>
        <v>113.3</v>
      </c>
      <c r="U407" s="44">
        <f t="shared" si="583"/>
        <v>9.74</v>
      </c>
      <c r="V407" s="44">
        <f t="shared" si="584"/>
        <v>89.5</v>
      </c>
      <c r="W407" s="44">
        <f t="shared" si="585"/>
        <v>0</v>
      </c>
      <c r="X407" s="44">
        <f t="shared" si="586"/>
        <v>212.54</v>
      </c>
      <c r="Y407" s="44">
        <f t="shared" si="587"/>
        <v>840.4563</v>
      </c>
      <c r="Z407" s="92"/>
      <c r="AA407" s="12" t="s">
        <v>20</v>
      </c>
      <c r="AB407" s="17">
        <f t="shared" ref="AB407:AH407" si="595">K407+R407</f>
        <v>62.5185</v>
      </c>
      <c r="AC407" s="17">
        <f t="shared" si="595"/>
        <v>0</v>
      </c>
      <c r="AD407" s="17">
        <f t="shared" si="595"/>
        <v>566.48</v>
      </c>
      <c r="AE407" s="17">
        <f t="shared" si="595"/>
        <v>32.4578</v>
      </c>
      <c r="AF407" s="17">
        <f t="shared" si="595"/>
        <v>179</v>
      </c>
      <c r="AG407" s="17">
        <f t="shared" si="595"/>
        <v>0</v>
      </c>
      <c r="AH407" s="17">
        <f t="shared" si="595"/>
        <v>840.4563</v>
      </c>
      <c r="AI407" s="12" t="s">
        <v>1138</v>
      </c>
    </row>
    <row r="408" s="9" customFormat="1" ht="16" customHeight="1" spans="1:35">
      <c r="A408" s="40">
        <f t="shared" si="572"/>
        <v>405</v>
      </c>
      <c r="B408" s="41" t="s">
        <v>1306</v>
      </c>
      <c r="C408" s="64" t="s">
        <v>1263</v>
      </c>
      <c r="D408" s="367" t="s">
        <v>1264</v>
      </c>
      <c r="E408" s="82">
        <v>3473.25</v>
      </c>
      <c r="F408" s="82">
        <v>3245.5</v>
      </c>
      <c r="G408" s="82">
        <v>5664.75</v>
      </c>
      <c r="H408" s="82">
        <v>3245.4</v>
      </c>
      <c r="I408" s="108">
        <v>1790</v>
      </c>
      <c r="J408" s="59"/>
      <c r="K408" s="52">
        <f t="shared" si="573"/>
        <v>62.5185</v>
      </c>
      <c r="L408" s="53">
        <f t="shared" si="574"/>
        <v>519.28</v>
      </c>
      <c r="M408" s="44">
        <f t="shared" si="575"/>
        <v>453.18</v>
      </c>
      <c r="N408" s="41">
        <f t="shared" si="576"/>
        <v>22.7178</v>
      </c>
      <c r="O408" s="44">
        <f t="shared" si="577"/>
        <v>89.5</v>
      </c>
      <c r="P408" s="44">
        <f t="shared" si="578"/>
        <v>0</v>
      </c>
      <c r="Q408" s="44">
        <f t="shared" si="579"/>
        <v>1147.1963</v>
      </c>
      <c r="R408" s="41">
        <f t="shared" si="580"/>
        <v>0</v>
      </c>
      <c r="S408" s="41">
        <f t="shared" si="581"/>
        <v>259.64</v>
      </c>
      <c r="T408" s="44">
        <f t="shared" si="582"/>
        <v>113.3</v>
      </c>
      <c r="U408" s="41">
        <f t="shared" si="583"/>
        <v>9.74</v>
      </c>
      <c r="V408" s="44">
        <f t="shared" si="584"/>
        <v>89.5</v>
      </c>
      <c r="W408" s="44">
        <f t="shared" si="585"/>
        <v>0</v>
      </c>
      <c r="X408" s="41">
        <f t="shared" si="586"/>
        <v>472.18</v>
      </c>
      <c r="Y408" s="41">
        <f t="shared" si="587"/>
        <v>1619.3763</v>
      </c>
      <c r="Z408" s="54"/>
      <c r="AA408" s="12" t="s">
        <v>60</v>
      </c>
      <c r="AB408" s="11">
        <f t="shared" ref="AB408:AH408" si="596">K408+R408</f>
        <v>62.5185</v>
      </c>
      <c r="AC408" s="11">
        <f t="shared" si="596"/>
        <v>778.92</v>
      </c>
      <c r="AD408" s="11">
        <f t="shared" si="596"/>
        <v>566.48</v>
      </c>
      <c r="AE408" s="11">
        <f t="shared" si="596"/>
        <v>32.4578</v>
      </c>
      <c r="AF408" s="11">
        <f t="shared" si="596"/>
        <v>179</v>
      </c>
      <c r="AG408" s="11">
        <f t="shared" si="596"/>
        <v>0</v>
      </c>
      <c r="AH408" s="11">
        <f t="shared" si="596"/>
        <v>1619.3763</v>
      </c>
      <c r="AI408" s="12" t="s">
        <v>1138</v>
      </c>
    </row>
    <row r="409" s="9" customFormat="1" ht="16" customHeight="1" spans="1:35">
      <c r="A409" s="40">
        <f t="shared" si="572"/>
        <v>406</v>
      </c>
      <c r="B409" s="41" t="s">
        <v>1306</v>
      </c>
      <c r="C409" s="64" t="s">
        <v>1265</v>
      </c>
      <c r="D409" s="367" t="s">
        <v>1266</v>
      </c>
      <c r="E409" s="82">
        <v>3473.25</v>
      </c>
      <c r="F409" s="82">
        <v>3245.5</v>
      </c>
      <c r="G409" s="82">
        <v>5664.75</v>
      </c>
      <c r="H409" s="82">
        <v>3245.4</v>
      </c>
      <c r="I409" s="108">
        <v>1790</v>
      </c>
      <c r="J409" s="59"/>
      <c r="K409" s="52">
        <f t="shared" si="573"/>
        <v>62.5185</v>
      </c>
      <c r="L409" s="53">
        <f t="shared" si="574"/>
        <v>519.28</v>
      </c>
      <c r="M409" s="44">
        <f t="shared" si="575"/>
        <v>453.18</v>
      </c>
      <c r="N409" s="41">
        <f t="shared" si="576"/>
        <v>22.7178</v>
      </c>
      <c r="O409" s="44">
        <f t="shared" si="577"/>
        <v>89.5</v>
      </c>
      <c r="P409" s="44">
        <f t="shared" si="578"/>
        <v>0</v>
      </c>
      <c r="Q409" s="44">
        <f t="shared" si="579"/>
        <v>1147.1963</v>
      </c>
      <c r="R409" s="41">
        <f t="shared" si="580"/>
        <v>0</v>
      </c>
      <c r="S409" s="41">
        <f t="shared" si="581"/>
        <v>259.64</v>
      </c>
      <c r="T409" s="44">
        <f t="shared" si="582"/>
        <v>113.3</v>
      </c>
      <c r="U409" s="41">
        <f t="shared" si="583"/>
        <v>9.74</v>
      </c>
      <c r="V409" s="44">
        <f t="shared" si="584"/>
        <v>89.5</v>
      </c>
      <c r="W409" s="44">
        <f t="shared" si="585"/>
        <v>0</v>
      </c>
      <c r="X409" s="41">
        <f t="shared" si="586"/>
        <v>472.18</v>
      </c>
      <c r="Y409" s="41">
        <f t="shared" si="587"/>
        <v>1619.3763</v>
      </c>
      <c r="Z409" s="54"/>
      <c r="AA409" s="12" t="s">
        <v>60</v>
      </c>
      <c r="AB409" s="11">
        <f t="shared" ref="AB409:AH409" si="597">K409+R409</f>
        <v>62.5185</v>
      </c>
      <c r="AC409" s="11">
        <f t="shared" si="597"/>
        <v>778.92</v>
      </c>
      <c r="AD409" s="11">
        <f t="shared" si="597"/>
        <v>566.48</v>
      </c>
      <c r="AE409" s="11">
        <f t="shared" si="597"/>
        <v>32.4578</v>
      </c>
      <c r="AF409" s="11">
        <f t="shared" si="597"/>
        <v>179</v>
      </c>
      <c r="AG409" s="11">
        <f t="shared" si="597"/>
        <v>0</v>
      </c>
      <c r="AH409" s="11">
        <f t="shared" si="597"/>
        <v>1619.3763</v>
      </c>
      <c r="AI409" s="12" t="s">
        <v>1138</v>
      </c>
    </row>
    <row r="410" s="9" customFormat="1" ht="16" customHeight="1" spans="1:35">
      <c r="A410" s="40">
        <f t="shared" si="572"/>
        <v>407</v>
      </c>
      <c r="B410" s="41" t="s">
        <v>184</v>
      </c>
      <c r="C410" s="64" t="s">
        <v>1269</v>
      </c>
      <c r="D410" s="367" t="s">
        <v>1270</v>
      </c>
      <c r="E410" s="82">
        <v>3473.25</v>
      </c>
      <c r="F410" s="82">
        <v>3245.5</v>
      </c>
      <c r="G410" s="82">
        <v>5664.75</v>
      </c>
      <c r="H410" s="82">
        <v>3245.4</v>
      </c>
      <c r="I410" s="108">
        <v>3180</v>
      </c>
      <c r="J410" s="59"/>
      <c r="K410" s="52">
        <f t="shared" si="573"/>
        <v>62.5185</v>
      </c>
      <c r="L410" s="53">
        <f t="shared" si="574"/>
        <v>519.28</v>
      </c>
      <c r="M410" s="44">
        <f t="shared" si="575"/>
        <v>453.18</v>
      </c>
      <c r="N410" s="41">
        <f t="shared" si="576"/>
        <v>22.7178</v>
      </c>
      <c r="O410" s="44">
        <f t="shared" si="577"/>
        <v>159</v>
      </c>
      <c r="P410" s="44">
        <f t="shared" si="578"/>
        <v>0</v>
      </c>
      <c r="Q410" s="44">
        <f t="shared" si="579"/>
        <v>1216.6963</v>
      </c>
      <c r="R410" s="41">
        <f t="shared" si="580"/>
        <v>0</v>
      </c>
      <c r="S410" s="41">
        <f t="shared" si="581"/>
        <v>259.64</v>
      </c>
      <c r="T410" s="44">
        <f t="shared" si="582"/>
        <v>113.3</v>
      </c>
      <c r="U410" s="41">
        <f t="shared" si="583"/>
        <v>9.74</v>
      </c>
      <c r="V410" s="44">
        <f t="shared" si="584"/>
        <v>159</v>
      </c>
      <c r="W410" s="44">
        <f t="shared" si="585"/>
        <v>0</v>
      </c>
      <c r="X410" s="41">
        <f t="shared" si="586"/>
        <v>541.68</v>
      </c>
      <c r="Y410" s="41">
        <f t="shared" si="587"/>
        <v>1758.3763</v>
      </c>
      <c r="Z410" s="54"/>
      <c r="AA410" s="12" t="s">
        <v>47</v>
      </c>
      <c r="AB410" s="11">
        <f t="shared" ref="AB410:AH410" si="598">K410+R410</f>
        <v>62.5185</v>
      </c>
      <c r="AC410" s="11">
        <f t="shared" si="598"/>
        <v>778.92</v>
      </c>
      <c r="AD410" s="11">
        <f t="shared" si="598"/>
        <v>566.48</v>
      </c>
      <c r="AE410" s="11">
        <f t="shared" si="598"/>
        <v>32.4578</v>
      </c>
      <c r="AF410" s="11">
        <f t="shared" si="598"/>
        <v>318</v>
      </c>
      <c r="AG410" s="11">
        <f t="shared" si="598"/>
        <v>0</v>
      </c>
      <c r="AH410" s="11">
        <f t="shared" si="598"/>
        <v>1758.3763</v>
      </c>
      <c r="AI410" s="12" t="s">
        <v>1134</v>
      </c>
    </row>
    <row r="411" s="31" customFormat="1" ht="16" customHeight="1" spans="1:35">
      <c r="A411" s="94">
        <f t="shared" si="572"/>
        <v>408</v>
      </c>
      <c r="B411" s="95" t="s">
        <v>167</v>
      </c>
      <c r="C411" s="97" t="s">
        <v>1202</v>
      </c>
      <c r="D411" s="370" t="s">
        <v>1203</v>
      </c>
      <c r="E411" s="98">
        <v>3820</v>
      </c>
      <c r="F411" s="98">
        <v>0</v>
      </c>
      <c r="G411" s="98">
        <v>0</v>
      </c>
      <c r="H411" s="98">
        <v>0</v>
      </c>
      <c r="I411" s="104">
        <v>0</v>
      </c>
      <c r="J411" s="104"/>
      <c r="K411" s="105">
        <f t="shared" si="573"/>
        <v>68.76</v>
      </c>
      <c r="L411" s="106">
        <f t="shared" si="574"/>
        <v>0</v>
      </c>
      <c r="M411" s="107">
        <f t="shared" si="575"/>
        <v>0</v>
      </c>
      <c r="N411" s="95">
        <f t="shared" si="576"/>
        <v>0</v>
      </c>
      <c r="O411" s="107">
        <f t="shared" si="577"/>
        <v>0</v>
      </c>
      <c r="P411" s="107">
        <f t="shared" si="578"/>
        <v>0</v>
      </c>
      <c r="Q411" s="107">
        <f t="shared" si="579"/>
        <v>68.76</v>
      </c>
      <c r="R411" s="95">
        <f t="shared" si="580"/>
        <v>0</v>
      </c>
      <c r="S411" s="95">
        <f t="shared" si="581"/>
        <v>0</v>
      </c>
      <c r="T411" s="107">
        <f t="shared" si="582"/>
        <v>0</v>
      </c>
      <c r="U411" s="95">
        <f t="shared" si="583"/>
        <v>0</v>
      </c>
      <c r="V411" s="107">
        <f t="shared" si="584"/>
        <v>0</v>
      </c>
      <c r="W411" s="107">
        <f t="shared" si="585"/>
        <v>0</v>
      </c>
      <c r="X411" s="95">
        <f t="shared" si="586"/>
        <v>0</v>
      </c>
      <c r="Y411" s="95">
        <f t="shared" si="587"/>
        <v>68.76</v>
      </c>
      <c r="Z411" s="109"/>
      <c r="AA411" s="16" t="s">
        <v>48</v>
      </c>
      <c r="AB411" s="15">
        <f t="shared" ref="AB411:AH411" si="599">K411+R411</f>
        <v>68.76</v>
      </c>
      <c r="AC411" s="15">
        <f t="shared" si="599"/>
        <v>0</v>
      </c>
      <c r="AD411" s="15">
        <f t="shared" si="599"/>
        <v>0</v>
      </c>
      <c r="AE411" s="15">
        <f t="shared" si="599"/>
        <v>0</v>
      </c>
      <c r="AF411" s="15">
        <f t="shared" si="599"/>
        <v>0</v>
      </c>
      <c r="AG411" s="15">
        <f t="shared" si="599"/>
        <v>0</v>
      </c>
      <c r="AH411" s="15">
        <f t="shared" si="599"/>
        <v>68.76</v>
      </c>
      <c r="AI411" s="16" t="s">
        <v>1134</v>
      </c>
    </row>
    <row r="412" s="9" customFormat="1" ht="16" customHeight="1" spans="1:35">
      <c r="A412" s="40">
        <f t="shared" si="572"/>
        <v>409</v>
      </c>
      <c r="B412" s="41" t="s">
        <v>167</v>
      </c>
      <c r="C412" s="47" t="s">
        <v>1279</v>
      </c>
      <c r="D412" s="342" t="s">
        <v>1280</v>
      </c>
      <c r="E412" s="82">
        <v>3473.25</v>
      </c>
      <c r="F412" s="82">
        <v>3245.5</v>
      </c>
      <c r="G412" s="82">
        <v>5664.75</v>
      </c>
      <c r="H412" s="82">
        <v>3245.4</v>
      </c>
      <c r="I412" s="59">
        <v>3180</v>
      </c>
      <c r="J412" s="59"/>
      <c r="K412" s="52">
        <f t="shared" si="573"/>
        <v>62.5185</v>
      </c>
      <c r="L412" s="53">
        <f t="shared" si="574"/>
        <v>519.28</v>
      </c>
      <c r="M412" s="44">
        <f t="shared" si="575"/>
        <v>453.18</v>
      </c>
      <c r="N412" s="41">
        <f t="shared" si="576"/>
        <v>22.7178</v>
      </c>
      <c r="O412" s="44">
        <f t="shared" si="577"/>
        <v>159</v>
      </c>
      <c r="P412" s="44">
        <f t="shared" si="578"/>
        <v>0</v>
      </c>
      <c r="Q412" s="44">
        <f t="shared" si="579"/>
        <v>1216.6963</v>
      </c>
      <c r="R412" s="41">
        <f t="shared" si="580"/>
        <v>0</v>
      </c>
      <c r="S412" s="41">
        <f t="shared" si="581"/>
        <v>259.64</v>
      </c>
      <c r="T412" s="44">
        <f t="shared" si="582"/>
        <v>113.3</v>
      </c>
      <c r="U412" s="41">
        <f t="shared" si="583"/>
        <v>9.74</v>
      </c>
      <c r="V412" s="44">
        <f t="shared" si="584"/>
        <v>159</v>
      </c>
      <c r="W412" s="44">
        <f t="shared" si="585"/>
        <v>0</v>
      </c>
      <c r="X412" s="41">
        <f t="shared" si="586"/>
        <v>541.68</v>
      </c>
      <c r="Y412" s="41">
        <f t="shared" si="587"/>
        <v>1758.3763</v>
      </c>
      <c r="Z412" s="54"/>
      <c r="AA412" s="12" t="s">
        <v>52</v>
      </c>
      <c r="AB412" s="11">
        <f t="shared" ref="AB412:AH412" si="600">K412+R412</f>
        <v>62.5185</v>
      </c>
      <c r="AC412" s="11">
        <f t="shared" si="600"/>
        <v>778.92</v>
      </c>
      <c r="AD412" s="11">
        <f t="shared" si="600"/>
        <v>566.48</v>
      </c>
      <c r="AE412" s="11">
        <f t="shared" si="600"/>
        <v>32.4578</v>
      </c>
      <c r="AF412" s="11">
        <f t="shared" si="600"/>
        <v>318</v>
      </c>
      <c r="AG412" s="11">
        <f t="shared" si="600"/>
        <v>0</v>
      </c>
      <c r="AH412" s="11">
        <f t="shared" si="600"/>
        <v>1758.3763</v>
      </c>
      <c r="AI412" s="12" t="s">
        <v>1134</v>
      </c>
    </row>
    <row r="413" s="9" customFormat="1" ht="16" customHeight="1" spans="1:35">
      <c r="A413" s="40">
        <f t="shared" si="572"/>
        <v>410</v>
      </c>
      <c r="B413" s="41" t="s">
        <v>167</v>
      </c>
      <c r="C413" s="46" t="s">
        <v>300</v>
      </c>
      <c r="D413" s="47" t="s">
        <v>301</v>
      </c>
      <c r="E413" s="41">
        <v>3473.25</v>
      </c>
      <c r="F413" s="41">
        <f>VLOOKUP(C413,'[1]9月'!$B:$Q,16,0)</f>
        <v>3245.4</v>
      </c>
      <c r="G413" s="44">
        <v>5664.75</v>
      </c>
      <c r="H413" s="41">
        <v>3245.4</v>
      </c>
      <c r="I413" s="44">
        <v>1790</v>
      </c>
      <c r="J413" s="44"/>
      <c r="K413" s="52">
        <f t="shared" si="573"/>
        <v>62.5185</v>
      </c>
      <c r="L413" s="53">
        <f t="shared" si="574"/>
        <v>519.264</v>
      </c>
      <c r="M413" s="44">
        <f t="shared" si="575"/>
        <v>453.18</v>
      </c>
      <c r="N413" s="41">
        <f t="shared" si="576"/>
        <v>22.7178</v>
      </c>
      <c r="O413" s="44">
        <f t="shared" si="577"/>
        <v>89.5</v>
      </c>
      <c r="P413" s="44">
        <f t="shared" si="578"/>
        <v>0</v>
      </c>
      <c r="Q413" s="44">
        <f t="shared" si="579"/>
        <v>1147.1803</v>
      </c>
      <c r="R413" s="41">
        <f t="shared" si="580"/>
        <v>0</v>
      </c>
      <c r="S413" s="41">
        <f t="shared" si="581"/>
        <v>259.63</v>
      </c>
      <c r="T413" s="44">
        <f t="shared" si="582"/>
        <v>113.3</v>
      </c>
      <c r="U413" s="41">
        <f t="shared" si="583"/>
        <v>9.74</v>
      </c>
      <c r="V413" s="44">
        <f t="shared" si="584"/>
        <v>89.5</v>
      </c>
      <c r="W413" s="44">
        <f t="shared" si="585"/>
        <v>0</v>
      </c>
      <c r="X413" s="41">
        <f t="shared" si="586"/>
        <v>472.17</v>
      </c>
      <c r="Y413" s="41">
        <f t="shared" si="587"/>
        <v>1619.3503</v>
      </c>
      <c r="Z413" s="41"/>
      <c r="AA413" s="12" t="s">
        <v>52</v>
      </c>
      <c r="AB413" s="11">
        <f t="shared" ref="AB413:AH413" si="601">K413+R413</f>
        <v>62.5185</v>
      </c>
      <c r="AC413" s="11">
        <f t="shared" si="601"/>
        <v>778.894</v>
      </c>
      <c r="AD413" s="11">
        <f t="shared" si="601"/>
        <v>566.48</v>
      </c>
      <c r="AE413" s="11">
        <f t="shared" si="601"/>
        <v>32.4578</v>
      </c>
      <c r="AF413" s="11">
        <f t="shared" si="601"/>
        <v>179</v>
      </c>
      <c r="AG413" s="11">
        <f t="shared" si="601"/>
        <v>0</v>
      </c>
      <c r="AH413" s="11">
        <f t="shared" si="601"/>
        <v>1619.3503</v>
      </c>
      <c r="AI413" s="12" t="s">
        <v>1134</v>
      </c>
    </row>
    <row r="414" s="9" customFormat="1" ht="16" customHeight="1" spans="1:35">
      <c r="A414" s="40">
        <f t="shared" si="572"/>
        <v>411</v>
      </c>
      <c r="B414" s="41" t="s">
        <v>1306</v>
      </c>
      <c r="C414" s="46" t="s">
        <v>612</v>
      </c>
      <c r="D414" s="45" t="s">
        <v>613</v>
      </c>
      <c r="E414" s="41">
        <v>3473.25</v>
      </c>
      <c r="F414" s="41">
        <f>VLOOKUP(C414,'[1]9月'!$B:$Q,16,0)</f>
        <v>3245.4</v>
      </c>
      <c r="G414" s="44">
        <v>5664.75</v>
      </c>
      <c r="H414" s="41">
        <v>3245.4</v>
      </c>
      <c r="I414" s="44">
        <v>1790</v>
      </c>
      <c r="J414" s="68"/>
      <c r="K414" s="52">
        <f t="shared" si="573"/>
        <v>62.5185</v>
      </c>
      <c r="L414" s="53">
        <f t="shared" si="574"/>
        <v>519.264</v>
      </c>
      <c r="M414" s="44">
        <f t="shared" si="575"/>
        <v>453.18</v>
      </c>
      <c r="N414" s="41">
        <f t="shared" si="576"/>
        <v>22.7178</v>
      </c>
      <c r="O414" s="44">
        <f t="shared" si="577"/>
        <v>89.5</v>
      </c>
      <c r="P414" s="44">
        <f t="shared" si="578"/>
        <v>0</v>
      </c>
      <c r="Q414" s="44">
        <f t="shared" si="579"/>
        <v>1147.1803</v>
      </c>
      <c r="R414" s="41">
        <f t="shared" si="580"/>
        <v>0</v>
      </c>
      <c r="S414" s="41">
        <f t="shared" si="581"/>
        <v>259.63</v>
      </c>
      <c r="T414" s="44">
        <f t="shared" si="582"/>
        <v>113.3</v>
      </c>
      <c r="U414" s="41">
        <f t="shared" si="583"/>
        <v>9.74</v>
      </c>
      <c r="V414" s="44">
        <f t="shared" si="584"/>
        <v>89.5</v>
      </c>
      <c r="W414" s="44">
        <f t="shared" si="585"/>
        <v>0</v>
      </c>
      <c r="X414" s="41">
        <f t="shared" si="586"/>
        <v>472.17</v>
      </c>
      <c r="Y414" s="41">
        <f t="shared" si="587"/>
        <v>1619.3503</v>
      </c>
      <c r="Z414" s="41"/>
      <c r="AA414" s="12" t="s">
        <v>60</v>
      </c>
      <c r="AB414" s="11">
        <f t="shared" ref="AB414:AH414" si="602">K414+R414</f>
        <v>62.5185</v>
      </c>
      <c r="AC414" s="11">
        <f t="shared" si="602"/>
        <v>778.894</v>
      </c>
      <c r="AD414" s="11">
        <f t="shared" si="602"/>
        <v>566.48</v>
      </c>
      <c r="AE414" s="11">
        <f t="shared" si="602"/>
        <v>32.4578</v>
      </c>
      <c r="AF414" s="11">
        <f t="shared" si="602"/>
        <v>179</v>
      </c>
      <c r="AG414" s="11">
        <f t="shared" si="602"/>
        <v>0</v>
      </c>
      <c r="AH414" s="11">
        <f t="shared" si="602"/>
        <v>1619.3503</v>
      </c>
      <c r="AI414" s="12" t="s">
        <v>1138</v>
      </c>
    </row>
    <row r="415" s="9" customFormat="1" ht="16" customHeight="1" spans="1:35">
      <c r="A415" s="40">
        <f t="shared" si="572"/>
        <v>412</v>
      </c>
      <c r="B415" s="41" t="s">
        <v>1299</v>
      </c>
      <c r="C415" s="47" t="s">
        <v>1283</v>
      </c>
      <c r="D415" s="45" t="s">
        <v>1284</v>
      </c>
      <c r="E415" s="82">
        <v>3473.25</v>
      </c>
      <c r="F415" s="93">
        <v>0</v>
      </c>
      <c r="G415" s="82">
        <v>5664.75</v>
      </c>
      <c r="H415" s="82">
        <v>3245.4</v>
      </c>
      <c r="I415" s="59"/>
      <c r="J415" s="59"/>
      <c r="K415" s="52">
        <f t="shared" si="573"/>
        <v>62.5185</v>
      </c>
      <c r="L415" s="53">
        <f t="shared" si="574"/>
        <v>0</v>
      </c>
      <c r="M415" s="44">
        <f t="shared" si="575"/>
        <v>453.18</v>
      </c>
      <c r="N415" s="41">
        <f t="shared" si="576"/>
        <v>22.7178</v>
      </c>
      <c r="O415" s="44">
        <f t="shared" si="577"/>
        <v>0</v>
      </c>
      <c r="P415" s="44">
        <f t="shared" si="578"/>
        <v>0</v>
      </c>
      <c r="Q415" s="44">
        <f t="shared" si="579"/>
        <v>538.4163</v>
      </c>
      <c r="R415" s="41">
        <f t="shared" si="580"/>
        <v>0</v>
      </c>
      <c r="S415" s="41">
        <f t="shared" si="581"/>
        <v>0</v>
      </c>
      <c r="T415" s="44">
        <f t="shared" si="582"/>
        <v>113.3</v>
      </c>
      <c r="U415" s="41">
        <f t="shared" si="583"/>
        <v>9.74</v>
      </c>
      <c r="V415" s="44">
        <f t="shared" si="584"/>
        <v>0</v>
      </c>
      <c r="W415" s="44">
        <f t="shared" si="585"/>
        <v>0</v>
      </c>
      <c r="X415" s="41">
        <f t="shared" si="586"/>
        <v>123.04</v>
      </c>
      <c r="Y415" s="41">
        <f t="shared" si="587"/>
        <v>661.4563</v>
      </c>
      <c r="Z415" s="54"/>
      <c r="AA415" s="12" t="s">
        <v>48</v>
      </c>
      <c r="AB415" s="11">
        <f t="shared" ref="AB415:AH415" si="603">K415+R415</f>
        <v>62.5185</v>
      </c>
      <c r="AC415" s="11">
        <f t="shared" si="603"/>
        <v>0</v>
      </c>
      <c r="AD415" s="11">
        <f t="shared" si="603"/>
        <v>566.48</v>
      </c>
      <c r="AE415" s="11">
        <f t="shared" si="603"/>
        <v>32.4578</v>
      </c>
      <c r="AF415" s="11">
        <f t="shared" si="603"/>
        <v>0</v>
      </c>
      <c r="AG415" s="11">
        <f t="shared" si="603"/>
        <v>0</v>
      </c>
      <c r="AH415" s="11">
        <f t="shared" si="603"/>
        <v>661.4563</v>
      </c>
      <c r="AI415" s="12" t="s">
        <v>1134</v>
      </c>
    </row>
    <row r="416" s="9" customFormat="1" ht="16" customHeight="1" spans="1:35">
      <c r="A416" s="40">
        <f t="shared" si="572"/>
        <v>413</v>
      </c>
      <c r="B416" s="41" t="s">
        <v>1336</v>
      </c>
      <c r="C416" s="47" t="s">
        <v>1287</v>
      </c>
      <c r="D416" s="45" t="s">
        <v>1288</v>
      </c>
      <c r="E416" s="82">
        <v>3473.25</v>
      </c>
      <c r="F416" s="82">
        <v>3245.5</v>
      </c>
      <c r="G416" s="82">
        <v>5664.75</v>
      </c>
      <c r="H416" s="82">
        <v>3245.4</v>
      </c>
      <c r="I416" s="59"/>
      <c r="J416" s="59"/>
      <c r="K416" s="52">
        <f t="shared" si="573"/>
        <v>62.5185</v>
      </c>
      <c r="L416" s="53">
        <f t="shared" si="574"/>
        <v>519.28</v>
      </c>
      <c r="M416" s="44">
        <f t="shared" si="575"/>
        <v>453.18</v>
      </c>
      <c r="N416" s="41">
        <f t="shared" si="576"/>
        <v>22.7178</v>
      </c>
      <c r="O416" s="44">
        <f t="shared" si="577"/>
        <v>0</v>
      </c>
      <c r="P416" s="44">
        <f t="shared" si="578"/>
        <v>0</v>
      </c>
      <c r="Q416" s="44">
        <f t="shared" si="579"/>
        <v>1057.6963</v>
      </c>
      <c r="R416" s="41">
        <f t="shared" si="580"/>
        <v>0</v>
      </c>
      <c r="S416" s="41">
        <f t="shared" si="581"/>
        <v>259.64</v>
      </c>
      <c r="T416" s="44">
        <f t="shared" si="582"/>
        <v>113.3</v>
      </c>
      <c r="U416" s="41">
        <f t="shared" si="583"/>
        <v>9.74</v>
      </c>
      <c r="V416" s="44">
        <f t="shared" si="584"/>
        <v>0</v>
      </c>
      <c r="W416" s="44">
        <f t="shared" si="585"/>
        <v>0</v>
      </c>
      <c r="X416" s="41">
        <f t="shared" si="586"/>
        <v>382.68</v>
      </c>
      <c r="Y416" s="41">
        <f t="shared" si="587"/>
        <v>1440.3763</v>
      </c>
      <c r="Z416" s="54"/>
      <c r="AA416" s="12" t="s">
        <v>53</v>
      </c>
      <c r="AB416" s="11">
        <f t="shared" ref="AB416:AH416" si="604">K416+R416</f>
        <v>62.5185</v>
      </c>
      <c r="AC416" s="11">
        <f t="shared" si="604"/>
        <v>778.92</v>
      </c>
      <c r="AD416" s="11">
        <f t="shared" si="604"/>
        <v>566.48</v>
      </c>
      <c r="AE416" s="11">
        <f t="shared" si="604"/>
        <v>32.4578</v>
      </c>
      <c r="AF416" s="11">
        <f t="shared" si="604"/>
        <v>0</v>
      </c>
      <c r="AG416" s="11">
        <f t="shared" si="604"/>
        <v>0</v>
      </c>
      <c r="AH416" s="11">
        <f t="shared" si="604"/>
        <v>1440.3763</v>
      </c>
      <c r="AI416" s="12" t="s">
        <v>1138</v>
      </c>
    </row>
    <row r="417" s="9" customFormat="1" ht="16" customHeight="1" spans="1:35">
      <c r="A417" s="40">
        <f t="shared" si="572"/>
        <v>414</v>
      </c>
      <c r="B417" s="41" t="s">
        <v>1336</v>
      </c>
      <c r="C417" s="47" t="s">
        <v>1291</v>
      </c>
      <c r="D417" s="45" t="s">
        <v>1292</v>
      </c>
      <c r="E417" s="82">
        <v>3473.25</v>
      </c>
      <c r="F417" s="82">
        <v>3245.5</v>
      </c>
      <c r="G417" s="82">
        <v>5664.75</v>
      </c>
      <c r="H417" s="82">
        <v>3245.4</v>
      </c>
      <c r="I417" s="59"/>
      <c r="J417" s="59"/>
      <c r="K417" s="52">
        <f t="shared" si="573"/>
        <v>62.5185</v>
      </c>
      <c r="L417" s="53">
        <f t="shared" si="574"/>
        <v>519.28</v>
      </c>
      <c r="M417" s="44">
        <f t="shared" si="575"/>
        <v>453.18</v>
      </c>
      <c r="N417" s="41">
        <f t="shared" si="576"/>
        <v>22.7178</v>
      </c>
      <c r="O417" s="44">
        <f t="shared" si="577"/>
        <v>0</v>
      </c>
      <c r="P417" s="44">
        <f t="shared" si="578"/>
        <v>0</v>
      </c>
      <c r="Q417" s="44">
        <f t="shared" si="579"/>
        <v>1057.6963</v>
      </c>
      <c r="R417" s="41">
        <f t="shared" si="580"/>
        <v>0</v>
      </c>
      <c r="S417" s="41">
        <f t="shared" si="581"/>
        <v>259.64</v>
      </c>
      <c r="T417" s="44">
        <f t="shared" si="582"/>
        <v>113.3</v>
      </c>
      <c r="U417" s="41">
        <f t="shared" si="583"/>
        <v>9.74</v>
      </c>
      <c r="V417" s="44">
        <f t="shared" si="584"/>
        <v>0</v>
      </c>
      <c r="W417" s="44">
        <f t="shared" si="585"/>
        <v>0</v>
      </c>
      <c r="X417" s="41">
        <f t="shared" si="586"/>
        <v>382.68</v>
      </c>
      <c r="Y417" s="41">
        <f t="shared" si="587"/>
        <v>1440.3763</v>
      </c>
      <c r="Z417" s="54"/>
      <c r="AA417" s="12" t="s">
        <v>53</v>
      </c>
      <c r="AB417" s="11">
        <f t="shared" ref="AB417:AH417" si="605">K417+R417</f>
        <v>62.5185</v>
      </c>
      <c r="AC417" s="11">
        <f t="shared" si="605"/>
        <v>778.92</v>
      </c>
      <c r="AD417" s="11">
        <f t="shared" si="605"/>
        <v>566.48</v>
      </c>
      <c r="AE417" s="11">
        <f t="shared" si="605"/>
        <v>32.4578</v>
      </c>
      <c r="AF417" s="11">
        <f t="shared" si="605"/>
        <v>0</v>
      </c>
      <c r="AG417" s="11">
        <f t="shared" si="605"/>
        <v>0</v>
      </c>
      <c r="AH417" s="11">
        <f t="shared" si="605"/>
        <v>1440.3763</v>
      </c>
      <c r="AI417" s="12" t="s">
        <v>1138</v>
      </c>
    </row>
    <row r="418" s="9" customFormat="1" ht="16" customHeight="1" spans="1:35">
      <c r="A418" s="40">
        <f t="shared" si="572"/>
        <v>415</v>
      </c>
      <c r="B418" s="41" t="s">
        <v>1336</v>
      </c>
      <c r="C418" s="64" t="s">
        <v>1293</v>
      </c>
      <c r="D418" s="367" t="s">
        <v>1294</v>
      </c>
      <c r="E418" s="82">
        <v>3473.25</v>
      </c>
      <c r="F418" s="82">
        <v>3245.5</v>
      </c>
      <c r="G418" s="82">
        <v>5664.75</v>
      </c>
      <c r="H418" s="82">
        <v>3245.4</v>
      </c>
      <c r="I418" s="108">
        <v>1790</v>
      </c>
      <c r="J418" s="59"/>
      <c r="K418" s="52">
        <f t="shared" si="573"/>
        <v>62.5185</v>
      </c>
      <c r="L418" s="53">
        <f t="shared" si="574"/>
        <v>519.28</v>
      </c>
      <c r="M418" s="44">
        <f t="shared" si="575"/>
        <v>453.18</v>
      </c>
      <c r="N418" s="41">
        <f t="shared" si="576"/>
        <v>22.7178</v>
      </c>
      <c r="O418" s="44">
        <f t="shared" si="577"/>
        <v>89.5</v>
      </c>
      <c r="P418" s="44">
        <f t="shared" si="578"/>
        <v>0</v>
      </c>
      <c r="Q418" s="44">
        <f t="shared" si="579"/>
        <v>1147.1963</v>
      </c>
      <c r="R418" s="41">
        <f t="shared" si="580"/>
        <v>0</v>
      </c>
      <c r="S418" s="41">
        <f t="shared" si="581"/>
        <v>259.64</v>
      </c>
      <c r="T418" s="44">
        <f t="shared" si="582"/>
        <v>113.3</v>
      </c>
      <c r="U418" s="41">
        <f t="shared" si="583"/>
        <v>9.74</v>
      </c>
      <c r="V418" s="44">
        <f t="shared" si="584"/>
        <v>89.5</v>
      </c>
      <c r="W418" s="44">
        <f t="shared" si="585"/>
        <v>0</v>
      </c>
      <c r="X418" s="41">
        <f t="shared" si="586"/>
        <v>472.18</v>
      </c>
      <c r="Y418" s="41">
        <f t="shared" si="587"/>
        <v>1619.3763</v>
      </c>
      <c r="Z418" s="54"/>
      <c r="AA418" s="12" t="s">
        <v>53</v>
      </c>
      <c r="AB418" s="11">
        <f t="shared" ref="AB418:AH418" si="606">K418+R418</f>
        <v>62.5185</v>
      </c>
      <c r="AC418" s="11">
        <f t="shared" si="606"/>
        <v>778.92</v>
      </c>
      <c r="AD418" s="11">
        <f t="shared" si="606"/>
        <v>566.48</v>
      </c>
      <c r="AE418" s="11">
        <f t="shared" si="606"/>
        <v>32.4578</v>
      </c>
      <c r="AF418" s="11">
        <f t="shared" si="606"/>
        <v>179</v>
      </c>
      <c r="AG418" s="11">
        <f t="shared" si="606"/>
        <v>0</v>
      </c>
      <c r="AH418" s="11">
        <f t="shared" si="606"/>
        <v>1619.3763</v>
      </c>
      <c r="AI418" s="12" t="s">
        <v>1138</v>
      </c>
    </row>
    <row r="419" s="9" customFormat="1" ht="16" customHeight="1" spans="1:35">
      <c r="A419" s="40">
        <f t="shared" si="572"/>
        <v>416</v>
      </c>
      <c r="B419" s="41" t="s">
        <v>285</v>
      </c>
      <c r="C419" s="47" t="s">
        <v>1295</v>
      </c>
      <c r="D419" s="45" t="s">
        <v>1296</v>
      </c>
      <c r="E419" s="82">
        <v>3820</v>
      </c>
      <c r="F419" s="82">
        <v>3820</v>
      </c>
      <c r="G419" s="82">
        <v>5664.75</v>
      </c>
      <c r="H419" s="82">
        <v>3820</v>
      </c>
      <c r="I419" s="59"/>
      <c r="J419" s="59"/>
      <c r="K419" s="52">
        <f t="shared" si="573"/>
        <v>68.76</v>
      </c>
      <c r="L419" s="53">
        <f t="shared" si="574"/>
        <v>611.2</v>
      </c>
      <c r="M419" s="44">
        <f t="shared" si="575"/>
        <v>453.18</v>
      </c>
      <c r="N419" s="41">
        <f t="shared" si="576"/>
        <v>26.74</v>
      </c>
      <c r="O419" s="44">
        <f t="shared" si="577"/>
        <v>0</v>
      </c>
      <c r="P419" s="44">
        <f t="shared" si="578"/>
        <v>0</v>
      </c>
      <c r="Q419" s="44">
        <f t="shared" si="579"/>
        <v>1159.88</v>
      </c>
      <c r="R419" s="41">
        <f t="shared" si="580"/>
        <v>0</v>
      </c>
      <c r="S419" s="41">
        <f t="shared" si="581"/>
        <v>305.6</v>
      </c>
      <c r="T419" s="44">
        <f t="shared" si="582"/>
        <v>113.3</v>
      </c>
      <c r="U419" s="41">
        <f t="shared" si="583"/>
        <v>11.46</v>
      </c>
      <c r="V419" s="44">
        <f t="shared" si="584"/>
        <v>0</v>
      </c>
      <c r="W419" s="44">
        <f t="shared" si="585"/>
        <v>0</v>
      </c>
      <c r="X419" s="41">
        <f t="shared" si="586"/>
        <v>430.36</v>
      </c>
      <c r="Y419" s="41">
        <f t="shared" si="587"/>
        <v>1590.24</v>
      </c>
      <c r="Z419" s="54"/>
      <c r="AA419" s="12" t="s">
        <v>26</v>
      </c>
      <c r="AB419" s="11">
        <f t="shared" ref="AB419:AH419" si="607">K419+R419</f>
        <v>68.76</v>
      </c>
      <c r="AC419" s="11">
        <f t="shared" si="607"/>
        <v>916.8</v>
      </c>
      <c r="AD419" s="11">
        <f t="shared" si="607"/>
        <v>566.48</v>
      </c>
      <c r="AE419" s="11">
        <f t="shared" si="607"/>
        <v>38.2</v>
      </c>
      <c r="AF419" s="11">
        <f t="shared" si="607"/>
        <v>0</v>
      </c>
      <c r="AG419" s="11">
        <f t="shared" si="607"/>
        <v>0</v>
      </c>
      <c r="AH419" s="11">
        <f t="shared" si="607"/>
        <v>1590.24</v>
      </c>
      <c r="AI419" s="12" t="s">
        <v>1135</v>
      </c>
    </row>
    <row r="420" s="9" customFormat="1" ht="16" customHeight="1" spans="1:35">
      <c r="A420" s="40">
        <f t="shared" si="572"/>
        <v>417</v>
      </c>
      <c r="B420" s="41" t="s">
        <v>98</v>
      </c>
      <c r="C420" s="47" t="s">
        <v>1297</v>
      </c>
      <c r="D420" s="342" t="s">
        <v>1298</v>
      </c>
      <c r="E420" s="82">
        <v>3820</v>
      </c>
      <c r="F420" s="82">
        <v>3820</v>
      </c>
      <c r="G420" s="82">
        <v>5664.75</v>
      </c>
      <c r="H420" s="82">
        <v>3820</v>
      </c>
      <c r="I420" s="59"/>
      <c r="J420" s="59"/>
      <c r="K420" s="52">
        <f t="shared" si="573"/>
        <v>68.76</v>
      </c>
      <c r="L420" s="53">
        <f t="shared" si="574"/>
        <v>611.2</v>
      </c>
      <c r="M420" s="44">
        <f t="shared" si="575"/>
        <v>453.18</v>
      </c>
      <c r="N420" s="41">
        <f t="shared" si="576"/>
        <v>26.74</v>
      </c>
      <c r="O420" s="44">
        <f t="shared" si="577"/>
        <v>0</v>
      </c>
      <c r="P420" s="44">
        <f t="shared" si="578"/>
        <v>0</v>
      </c>
      <c r="Q420" s="44">
        <f t="shared" si="579"/>
        <v>1159.88</v>
      </c>
      <c r="R420" s="41">
        <f t="shared" si="580"/>
        <v>0</v>
      </c>
      <c r="S420" s="41">
        <f t="shared" si="581"/>
        <v>305.6</v>
      </c>
      <c r="T420" s="44">
        <f t="shared" si="582"/>
        <v>113.3</v>
      </c>
      <c r="U420" s="41">
        <f t="shared" si="583"/>
        <v>11.46</v>
      </c>
      <c r="V420" s="44">
        <f t="shared" si="584"/>
        <v>0</v>
      </c>
      <c r="W420" s="44">
        <f t="shared" si="585"/>
        <v>0</v>
      </c>
      <c r="X420" s="41">
        <f t="shared" si="586"/>
        <v>430.36</v>
      </c>
      <c r="Y420" s="41">
        <f t="shared" si="587"/>
        <v>1590.24</v>
      </c>
      <c r="Z420" s="54"/>
      <c r="AA420" s="12" t="s">
        <v>26</v>
      </c>
      <c r="AB420" s="11">
        <f t="shared" ref="AB420:AH420" si="608">K420+R420</f>
        <v>68.76</v>
      </c>
      <c r="AC420" s="11">
        <f t="shared" si="608"/>
        <v>916.8</v>
      </c>
      <c r="AD420" s="11">
        <f t="shared" si="608"/>
        <v>566.48</v>
      </c>
      <c r="AE420" s="11">
        <f t="shared" si="608"/>
        <v>38.2</v>
      </c>
      <c r="AF420" s="11">
        <f t="shared" si="608"/>
        <v>0</v>
      </c>
      <c r="AG420" s="11">
        <f t="shared" si="608"/>
        <v>0</v>
      </c>
      <c r="AH420" s="11">
        <f t="shared" si="608"/>
        <v>1590.24</v>
      </c>
      <c r="AI420" s="12" t="s">
        <v>1135</v>
      </c>
    </row>
    <row r="421" s="9" customFormat="1" ht="16" customHeight="1" spans="1:35">
      <c r="A421" s="40">
        <f t="shared" si="572"/>
        <v>418</v>
      </c>
      <c r="B421" s="41" t="s">
        <v>1306</v>
      </c>
      <c r="C421" s="47" t="s">
        <v>1307</v>
      </c>
      <c r="D421" s="45" t="s">
        <v>1308</v>
      </c>
      <c r="E421" s="82">
        <v>3473.25</v>
      </c>
      <c r="F421" s="82">
        <v>3245.5</v>
      </c>
      <c r="G421" s="82">
        <v>5664.75</v>
      </c>
      <c r="H421" s="82">
        <v>3245.4</v>
      </c>
      <c r="I421" s="59"/>
      <c r="J421" s="59"/>
      <c r="K421" s="52">
        <f t="shared" si="573"/>
        <v>62.5185</v>
      </c>
      <c r="L421" s="53">
        <f t="shared" si="574"/>
        <v>519.28</v>
      </c>
      <c r="M421" s="44">
        <f t="shared" si="575"/>
        <v>453.18</v>
      </c>
      <c r="N421" s="41">
        <f t="shared" si="576"/>
        <v>22.7178</v>
      </c>
      <c r="O421" s="44">
        <f t="shared" si="577"/>
        <v>0</v>
      </c>
      <c r="P421" s="44">
        <f t="shared" si="578"/>
        <v>0</v>
      </c>
      <c r="Q421" s="44">
        <f t="shared" si="579"/>
        <v>1057.6963</v>
      </c>
      <c r="R421" s="41">
        <f t="shared" si="580"/>
        <v>0</v>
      </c>
      <c r="S421" s="41">
        <f t="shared" si="581"/>
        <v>259.64</v>
      </c>
      <c r="T421" s="44">
        <f t="shared" si="582"/>
        <v>113.3</v>
      </c>
      <c r="U421" s="41">
        <f t="shared" si="583"/>
        <v>9.74</v>
      </c>
      <c r="V421" s="44">
        <f t="shared" si="584"/>
        <v>0</v>
      </c>
      <c r="W421" s="44">
        <f t="shared" si="585"/>
        <v>0</v>
      </c>
      <c r="X421" s="41">
        <f t="shared" si="586"/>
        <v>382.68</v>
      </c>
      <c r="Y421" s="41">
        <f t="shared" si="587"/>
        <v>1440.3763</v>
      </c>
      <c r="Z421" s="54"/>
      <c r="AA421" s="12" t="s">
        <v>60</v>
      </c>
      <c r="AB421" s="11">
        <f t="shared" ref="AB421:AH421" si="609">K421+R421</f>
        <v>62.5185</v>
      </c>
      <c r="AC421" s="11">
        <f t="shared" si="609"/>
        <v>778.92</v>
      </c>
      <c r="AD421" s="11">
        <f t="shared" si="609"/>
        <v>566.48</v>
      </c>
      <c r="AE421" s="11">
        <f t="shared" si="609"/>
        <v>32.4578</v>
      </c>
      <c r="AF421" s="11">
        <f t="shared" si="609"/>
        <v>0</v>
      </c>
      <c r="AG421" s="11">
        <f t="shared" si="609"/>
        <v>0</v>
      </c>
      <c r="AH421" s="11">
        <f t="shared" si="609"/>
        <v>1440.3763</v>
      </c>
      <c r="AI421" s="12" t="s">
        <v>1138</v>
      </c>
    </row>
    <row r="422" s="9" customFormat="1" ht="16" customHeight="1" spans="1:35">
      <c r="A422" s="40">
        <f t="shared" si="572"/>
        <v>419</v>
      </c>
      <c r="B422" s="41" t="s">
        <v>1306</v>
      </c>
      <c r="C422" s="47" t="s">
        <v>1311</v>
      </c>
      <c r="D422" s="342" t="s">
        <v>1312</v>
      </c>
      <c r="E422" s="82">
        <v>3473.25</v>
      </c>
      <c r="F422" s="82">
        <v>3245.5</v>
      </c>
      <c r="G422" s="82">
        <v>5664.75</v>
      </c>
      <c r="H422" s="82">
        <v>3245.4</v>
      </c>
      <c r="I422" s="108">
        <v>1790</v>
      </c>
      <c r="J422" s="59"/>
      <c r="K422" s="52">
        <f t="shared" si="573"/>
        <v>62.5185</v>
      </c>
      <c r="L422" s="53">
        <f t="shared" si="574"/>
        <v>519.28</v>
      </c>
      <c r="M422" s="44">
        <f t="shared" si="575"/>
        <v>453.18</v>
      </c>
      <c r="N422" s="41">
        <f t="shared" si="576"/>
        <v>22.7178</v>
      </c>
      <c r="O422" s="44">
        <f t="shared" si="577"/>
        <v>89.5</v>
      </c>
      <c r="P422" s="44">
        <f t="shared" si="578"/>
        <v>0</v>
      </c>
      <c r="Q422" s="44">
        <f t="shared" si="579"/>
        <v>1147.1963</v>
      </c>
      <c r="R422" s="41">
        <f t="shared" si="580"/>
        <v>0</v>
      </c>
      <c r="S422" s="41">
        <f t="shared" si="581"/>
        <v>259.64</v>
      </c>
      <c r="T422" s="44">
        <f t="shared" si="582"/>
        <v>113.3</v>
      </c>
      <c r="U422" s="41">
        <f t="shared" si="583"/>
        <v>9.74</v>
      </c>
      <c r="V422" s="44">
        <f t="shared" si="584"/>
        <v>89.5</v>
      </c>
      <c r="W422" s="44">
        <f t="shared" si="585"/>
        <v>0</v>
      </c>
      <c r="X422" s="41">
        <f t="shared" si="586"/>
        <v>472.18</v>
      </c>
      <c r="Y422" s="41">
        <f t="shared" si="587"/>
        <v>1619.3763</v>
      </c>
      <c r="Z422" s="54"/>
      <c r="AA422" s="12" t="s">
        <v>60</v>
      </c>
      <c r="AB422" s="11">
        <f t="shared" ref="AB422:AH422" si="610">K422+R422</f>
        <v>62.5185</v>
      </c>
      <c r="AC422" s="11">
        <f t="shared" si="610"/>
        <v>778.92</v>
      </c>
      <c r="AD422" s="11">
        <f t="shared" si="610"/>
        <v>566.48</v>
      </c>
      <c r="AE422" s="11">
        <f t="shared" si="610"/>
        <v>32.4578</v>
      </c>
      <c r="AF422" s="11">
        <f t="shared" si="610"/>
        <v>179</v>
      </c>
      <c r="AG422" s="11">
        <f t="shared" si="610"/>
        <v>0</v>
      </c>
      <c r="AH422" s="11">
        <f t="shared" si="610"/>
        <v>1619.3763</v>
      </c>
      <c r="AI422" s="12" t="s">
        <v>1138</v>
      </c>
    </row>
    <row r="423" s="9" customFormat="1" ht="16" customHeight="1" spans="1:35">
      <c r="A423" s="40">
        <f t="shared" si="572"/>
        <v>420</v>
      </c>
      <c r="B423" s="41" t="s">
        <v>1306</v>
      </c>
      <c r="C423" s="47" t="s">
        <v>1315</v>
      </c>
      <c r="D423" s="342" t="s">
        <v>1316</v>
      </c>
      <c r="E423" s="82">
        <v>3473.25</v>
      </c>
      <c r="F423" s="93">
        <v>0</v>
      </c>
      <c r="G423" s="82">
        <v>5664.75</v>
      </c>
      <c r="H423" s="82">
        <v>3245.4</v>
      </c>
      <c r="I423" s="59"/>
      <c r="J423" s="59"/>
      <c r="K423" s="52">
        <f t="shared" si="573"/>
        <v>62.5185</v>
      </c>
      <c r="L423" s="53">
        <f t="shared" si="574"/>
        <v>0</v>
      </c>
      <c r="M423" s="44">
        <f t="shared" si="575"/>
        <v>453.18</v>
      </c>
      <c r="N423" s="41">
        <f t="shared" si="576"/>
        <v>22.7178</v>
      </c>
      <c r="O423" s="44">
        <f t="shared" si="577"/>
        <v>0</v>
      </c>
      <c r="P423" s="44">
        <f t="shared" si="578"/>
        <v>0</v>
      </c>
      <c r="Q423" s="44">
        <f t="shared" si="579"/>
        <v>538.4163</v>
      </c>
      <c r="R423" s="41">
        <f t="shared" si="580"/>
        <v>0</v>
      </c>
      <c r="S423" s="41">
        <f t="shared" si="581"/>
        <v>0</v>
      </c>
      <c r="T423" s="44">
        <f t="shared" si="582"/>
        <v>113.3</v>
      </c>
      <c r="U423" s="41">
        <f t="shared" si="583"/>
        <v>9.74</v>
      </c>
      <c r="V423" s="44">
        <f t="shared" si="584"/>
        <v>0</v>
      </c>
      <c r="W423" s="44">
        <f t="shared" si="585"/>
        <v>0</v>
      </c>
      <c r="X423" s="41">
        <f t="shared" si="586"/>
        <v>123.04</v>
      </c>
      <c r="Y423" s="41">
        <f t="shared" si="587"/>
        <v>661.4563</v>
      </c>
      <c r="Z423" s="54"/>
      <c r="AA423" s="12" t="s">
        <v>60</v>
      </c>
      <c r="AB423" s="11">
        <f t="shared" ref="AB423:AH423" si="611">K423+R423</f>
        <v>62.5185</v>
      </c>
      <c r="AC423" s="11">
        <f t="shared" si="611"/>
        <v>0</v>
      </c>
      <c r="AD423" s="11">
        <f t="shared" si="611"/>
        <v>566.48</v>
      </c>
      <c r="AE423" s="11">
        <f t="shared" si="611"/>
        <v>32.4578</v>
      </c>
      <c r="AF423" s="11">
        <f t="shared" si="611"/>
        <v>0</v>
      </c>
      <c r="AG423" s="11">
        <f t="shared" si="611"/>
        <v>0</v>
      </c>
      <c r="AH423" s="11">
        <f t="shared" si="611"/>
        <v>661.4563</v>
      </c>
      <c r="AI423" s="12" t="s">
        <v>1138</v>
      </c>
    </row>
    <row r="424" s="9" customFormat="1" ht="16" customHeight="1" spans="1:35">
      <c r="A424" s="40">
        <f t="shared" si="572"/>
        <v>421</v>
      </c>
      <c r="B424" s="41" t="s">
        <v>1306</v>
      </c>
      <c r="C424" s="47" t="s">
        <v>1317</v>
      </c>
      <c r="D424" s="342" t="s">
        <v>1318</v>
      </c>
      <c r="E424" s="82">
        <v>3473.25</v>
      </c>
      <c r="F424" s="82">
        <v>3245.5</v>
      </c>
      <c r="G424" s="82">
        <v>5664.75</v>
      </c>
      <c r="H424" s="82">
        <v>3245.4</v>
      </c>
      <c r="I424" s="59"/>
      <c r="J424" s="59"/>
      <c r="K424" s="52">
        <f t="shared" si="573"/>
        <v>62.5185</v>
      </c>
      <c r="L424" s="53">
        <f t="shared" si="574"/>
        <v>519.28</v>
      </c>
      <c r="M424" s="44">
        <f t="shared" si="575"/>
        <v>453.18</v>
      </c>
      <c r="N424" s="41">
        <f t="shared" si="576"/>
        <v>22.7178</v>
      </c>
      <c r="O424" s="44">
        <f t="shared" si="577"/>
        <v>0</v>
      </c>
      <c r="P424" s="44">
        <f t="shared" si="578"/>
        <v>0</v>
      </c>
      <c r="Q424" s="44">
        <f t="shared" si="579"/>
        <v>1057.6963</v>
      </c>
      <c r="R424" s="41">
        <f t="shared" si="580"/>
        <v>0</v>
      </c>
      <c r="S424" s="41">
        <f t="shared" si="581"/>
        <v>259.64</v>
      </c>
      <c r="T424" s="44">
        <f t="shared" si="582"/>
        <v>113.3</v>
      </c>
      <c r="U424" s="41">
        <f t="shared" si="583"/>
        <v>9.74</v>
      </c>
      <c r="V424" s="44">
        <f t="shared" si="584"/>
        <v>0</v>
      </c>
      <c r="W424" s="44">
        <f t="shared" si="585"/>
        <v>0</v>
      </c>
      <c r="X424" s="41">
        <f t="shared" si="586"/>
        <v>382.68</v>
      </c>
      <c r="Y424" s="41">
        <f t="shared" si="587"/>
        <v>1440.3763</v>
      </c>
      <c r="Z424" s="54"/>
      <c r="AA424" s="12" t="s">
        <v>60</v>
      </c>
      <c r="AB424" s="11">
        <f t="shared" ref="AB424:AH424" si="612">K424+R424</f>
        <v>62.5185</v>
      </c>
      <c r="AC424" s="11">
        <f t="shared" si="612"/>
        <v>778.92</v>
      </c>
      <c r="AD424" s="11">
        <f t="shared" si="612"/>
        <v>566.48</v>
      </c>
      <c r="AE424" s="11">
        <f t="shared" si="612"/>
        <v>32.4578</v>
      </c>
      <c r="AF424" s="11">
        <f t="shared" si="612"/>
        <v>0</v>
      </c>
      <c r="AG424" s="11">
        <f t="shared" si="612"/>
        <v>0</v>
      </c>
      <c r="AH424" s="11">
        <f t="shared" si="612"/>
        <v>1440.3763</v>
      </c>
      <c r="AI424" s="12" t="s">
        <v>1138</v>
      </c>
    </row>
    <row r="425" s="9" customFormat="1" ht="16" customHeight="1" spans="1:35">
      <c r="A425" s="40">
        <f t="shared" si="572"/>
        <v>422</v>
      </c>
      <c r="B425" s="41" t="s">
        <v>1306</v>
      </c>
      <c r="C425" s="47" t="s">
        <v>1319</v>
      </c>
      <c r="D425" s="342" t="s">
        <v>1320</v>
      </c>
      <c r="E425" s="82">
        <v>3473.25</v>
      </c>
      <c r="F425" s="82">
        <v>3245.5</v>
      </c>
      <c r="G425" s="82">
        <v>5664.75</v>
      </c>
      <c r="H425" s="82">
        <v>3245.4</v>
      </c>
      <c r="I425" s="59"/>
      <c r="J425" s="59"/>
      <c r="K425" s="52">
        <f t="shared" si="573"/>
        <v>62.5185</v>
      </c>
      <c r="L425" s="53">
        <f t="shared" si="574"/>
        <v>519.28</v>
      </c>
      <c r="M425" s="44">
        <f t="shared" si="575"/>
        <v>453.18</v>
      </c>
      <c r="N425" s="41">
        <f t="shared" si="576"/>
        <v>22.7178</v>
      </c>
      <c r="O425" s="44">
        <f t="shared" si="577"/>
        <v>0</v>
      </c>
      <c r="P425" s="44">
        <f t="shared" si="578"/>
        <v>0</v>
      </c>
      <c r="Q425" s="44">
        <f t="shared" si="579"/>
        <v>1057.6963</v>
      </c>
      <c r="R425" s="41">
        <f t="shared" si="580"/>
        <v>0</v>
      </c>
      <c r="S425" s="41">
        <f t="shared" si="581"/>
        <v>259.64</v>
      </c>
      <c r="T425" s="44">
        <f t="shared" si="582"/>
        <v>113.3</v>
      </c>
      <c r="U425" s="41">
        <f t="shared" si="583"/>
        <v>9.74</v>
      </c>
      <c r="V425" s="44">
        <f t="shared" si="584"/>
        <v>0</v>
      </c>
      <c r="W425" s="44">
        <f t="shared" si="585"/>
        <v>0</v>
      </c>
      <c r="X425" s="41">
        <f t="shared" si="586"/>
        <v>382.68</v>
      </c>
      <c r="Y425" s="41">
        <f t="shared" si="587"/>
        <v>1440.3763</v>
      </c>
      <c r="Z425" s="54"/>
      <c r="AA425" s="12" t="s">
        <v>60</v>
      </c>
      <c r="AB425" s="11">
        <f t="shared" ref="AB425:AH425" si="613">K425+R425</f>
        <v>62.5185</v>
      </c>
      <c r="AC425" s="11">
        <f t="shared" si="613"/>
        <v>778.92</v>
      </c>
      <c r="AD425" s="11">
        <f t="shared" si="613"/>
        <v>566.48</v>
      </c>
      <c r="AE425" s="11">
        <f t="shared" si="613"/>
        <v>32.4578</v>
      </c>
      <c r="AF425" s="11">
        <f t="shared" si="613"/>
        <v>0</v>
      </c>
      <c r="AG425" s="11">
        <f t="shared" si="613"/>
        <v>0</v>
      </c>
      <c r="AH425" s="11">
        <f t="shared" si="613"/>
        <v>1440.3763</v>
      </c>
      <c r="AI425" s="12" t="s">
        <v>1138</v>
      </c>
    </row>
    <row r="426" s="9" customFormat="1" ht="16" customHeight="1" spans="1:35">
      <c r="A426" s="40">
        <f t="shared" si="572"/>
        <v>423</v>
      </c>
      <c r="B426" s="41" t="s">
        <v>1306</v>
      </c>
      <c r="C426" s="64" t="s">
        <v>1321</v>
      </c>
      <c r="D426" s="367" t="s">
        <v>1322</v>
      </c>
      <c r="E426" s="82">
        <v>3473.25</v>
      </c>
      <c r="F426" s="93">
        <v>0</v>
      </c>
      <c r="G426" s="82">
        <v>5664.75</v>
      </c>
      <c r="H426" s="82">
        <v>3245.4</v>
      </c>
      <c r="I426" s="108">
        <v>1790</v>
      </c>
      <c r="J426" s="59"/>
      <c r="K426" s="52">
        <f t="shared" si="573"/>
        <v>62.5185</v>
      </c>
      <c r="L426" s="53">
        <f t="shared" si="574"/>
        <v>0</v>
      </c>
      <c r="M426" s="44">
        <f t="shared" si="575"/>
        <v>453.18</v>
      </c>
      <c r="N426" s="41">
        <f t="shared" si="576"/>
        <v>22.7178</v>
      </c>
      <c r="O426" s="44">
        <f t="shared" si="577"/>
        <v>89.5</v>
      </c>
      <c r="P426" s="44">
        <f t="shared" si="578"/>
        <v>0</v>
      </c>
      <c r="Q426" s="44">
        <f t="shared" si="579"/>
        <v>627.9163</v>
      </c>
      <c r="R426" s="41">
        <f t="shared" si="580"/>
        <v>0</v>
      </c>
      <c r="S426" s="41">
        <f t="shared" si="581"/>
        <v>0</v>
      </c>
      <c r="T426" s="44">
        <f t="shared" si="582"/>
        <v>113.3</v>
      </c>
      <c r="U426" s="41">
        <f t="shared" si="583"/>
        <v>9.74</v>
      </c>
      <c r="V426" s="44">
        <f t="shared" si="584"/>
        <v>89.5</v>
      </c>
      <c r="W426" s="44">
        <f t="shared" si="585"/>
        <v>0</v>
      </c>
      <c r="X426" s="41">
        <f t="shared" si="586"/>
        <v>212.54</v>
      </c>
      <c r="Y426" s="41">
        <f t="shared" si="587"/>
        <v>840.4563</v>
      </c>
      <c r="Z426" s="54"/>
      <c r="AA426" s="12" t="s">
        <v>60</v>
      </c>
      <c r="AB426" s="11">
        <f t="shared" ref="AB426:AH426" si="614">K426+R426</f>
        <v>62.5185</v>
      </c>
      <c r="AC426" s="11">
        <f t="shared" si="614"/>
        <v>0</v>
      </c>
      <c r="AD426" s="11">
        <f t="shared" si="614"/>
        <v>566.48</v>
      </c>
      <c r="AE426" s="11">
        <f t="shared" si="614"/>
        <v>32.4578</v>
      </c>
      <c r="AF426" s="11">
        <f t="shared" si="614"/>
        <v>179</v>
      </c>
      <c r="AG426" s="11">
        <f t="shared" si="614"/>
        <v>0</v>
      </c>
      <c r="AH426" s="11">
        <f t="shared" si="614"/>
        <v>840.4563</v>
      </c>
      <c r="AI426" s="12" t="s">
        <v>1138</v>
      </c>
    </row>
    <row r="427" s="9" customFormat="1" ht="16" customHeight="1" spans="1:35">
      <c r="A427" s="40">
        <f t="shared" ref="A427:A443" si="615">ROW()-3</f>
        <v>424</v>
      </c>
      <c r="B427" s="41" t="s">
        <v>1306</v>
      </c>
      <c r="C427" s="47" t="s">
        <v>1323</v>
      </c>
      <c r="D427" s="342" t="s">
        <v>1324</v>
      </c>
      <c r="E427" s="82">
        <v>3473.25</v>
      </c>
      <c r="F427" s="82">
        <v>3245.5</v>
      </c>
      <c r="G427" s="82">
        <v>5664.75</v>
      </c>
      <c r="H427" s="82">
        <v>3245.4</v>
      </c>
      <c r="I427" s="59"/>
      <c r="J427" s="59"/>
      <c r="K427" s="52">
        <f t="shared" si="573"/>
        <v>62.5185</v>
      </c>
      <c r="L427" s="53">
        <f t="shared" si="574"/>
        <v>519.28</v>
      </c>
      <c r="M427" s="44">
        <f t="shared" si="575"/>
        <v>453.18</v>
      </c>
      <c r="N427" s="41">
        <f t="shared" si="576"/>
        <v>22.7178</v>
      </c>
      <c r="O427" s="44">
        <f t="shared" si="577"/>
        <v>0</v>
      </c>
      <c r="P427" s="44">
        <f t="shared" si="578"/>
        <v>0</v>
      </c>
      <c r="Q427" s="44">
        <f t="shared" si="579"/>
        <v>1057.6963</v>
      </c>
      <c r="R427" s="41">
        <f t="shared" si="580"/>
        <v>0</v>
      </c>
      <c r="S427" s="41">
        <f t="shared" si="581"/>
        <v>259.64</v>
      </c>
      <c r="T427" s="44">
        <f t="shared" si="582"/>
        <v>113.3</v>
      </c>
      <c r="U427" s="41">
        <f t="shared" si="583"/>
        <v>9.74</v>
      </c>
      <c r="V427" s="44">
        <f t="shared" si="584"/>
        <v>0</v>
      </c>
      <c r="W427" s="44">
        <f t="shared" si="585"/>
        <v>0</v>
      </c>
      <c r="X427" s="41">
        <f t="shared" si="586"/>
        <v>382.68</v>
      </c>
      <c r="Y427" s="41">
        <f t="shared" si="587"/>
        <v>1440.3763</v>
      </c>
      <c r="Z427" s="54"/>
      <c r="AA427" s="12" t="s">
        <v>60</v>
      </c>
      <c r="AB427" s="11">
        <f t="shared" ref="AB427:AH427" si="616">K427+R427</f>
        <v>62.5185</v>
      </c>
      <c r="AC427" s="11">
        <f t="shared" si="616"/>
        <v>778.92</v>
      </c>
      <c r="AD427" s="11">
        <f t="shared" si="616"/>
        <v>566.48</v>
      </c>
      <c r="AE427" s="11">
        <f t="shared" si="616"/>
        <v>32.4578</v>
      </c>
      <c r="AF427" s="11">
        <f t="shared" si="616"/>
        <v>0</v>
      </c>
      <c r="AG427" s="11">
        <f t="shared" si="616"/>
        <v>0</v>
      </c>
      <c r="AH427" s="11">
        <f t="shared" si="616"/>
        <v>1440.3763</v>
      </c>
      <c r="AI427" s="12" t="s">
        <v>1138</v>
      </c>
    </row>
    <row r="428" s="9" customFormat="1" ht="16" customHeight="1" spans="1:35">
      <c r="A428" s="40">
        <f t="shared" si="615"/>
        <v>425</v>
      </c>
      <c r="B428" s="41" t="s">
        <v>1335</v>
      </c>
      <c r="C428" s="64" t="s">
        <v>1340</v>
      </c>
      <c r="D428" s="343" t="s">
        <v>1341</v>
      </c>
      <c r="E428" s="82">
        <v>3473.25</v>
      </c>
      <c r="F428" s="82">
        <v>3473.25</v>
      </c>
      <c r="G428" s="82">
        <v>5664.75</v>
      </c>
      <c r="H428" s="82">
        <v>3473.25</v>
      </c>
      <c r="I428" s="59"/>
      <c r="J428" s="59"/>
      <c r="K428" s="52">
        <f t="shared" si="573"/>
        <v>62.5185</v>
      </c>
      <c r="L428" s="53">
        <f t="shared" si="574"/>
        <v>555.72</v>
      </c>
      <c r="M428" s="44">
        <f t="shared" si="575"/>
        <v>453.18</v>
      </c>
      <c r="N428" s="41">
        <f t="shared" si="576"/>
        <v>24.31275</v>
      </c>
      <c r="O428" s="44">
        <f t="shared" si="577"/>
        <v>0</v>
      </c>
      <c r="P428" s="44">
        <f t="shared" si="578"/>
        <v>0</v>
      </c>
      <c r="Q428" s="44">
        <f t="shared" si="579"/>
        <v>1095.73125</v>
      </c>
      <c r="R428" s="41">
        <f t="shared" si="580"/>
        <v>0</v>
      </c>
      <c r="S428" s="41">
        <f t="shared" si="581"/>
        <v>277.86</v>
      </c>
      <c r="T428" s="44">
        <f t="shared" si="582"/>
        <v>113.3</v>
      </c>
      <c r="U428" s="41">
        <f t="shared" si="583"/>
        <v>10.42</v>
      </c>
      <c r="V428" s="44">
        <f t="shared" si="584"/>
        <v>0</v>
      </c>
      <c r="W428" s="44">
        <f t="shared" si="585"/>
        <v>0</v>
      </c>
      <c r="X428" s="41">
        <f t="shared" si="586"/>
        <v>401.58</v>
      </c>
      <c r="Y428" s="41">
        <f t="shared" si="587"/>
        <v>1497.31125</v>
      </c>
      <c r="Z428" s="54"/>
      <c r="AA428" s="12" t="s">
        <v>50</v>
      </c>
      <c r="AB428" s="11">
        <f t="shared" ref="AB428:AH428" si="617">K428+R428</f>
        <v>62.5185</v>
      </c>
      <c r="AC428" s="11">
        <f t="shared" si="617"/>
        <v>833.58</v>
      </c>
      <c r="AD428" s="11">
        <f t="shared" si="617"/>
        <v>566.48</v>
      </c>
      <c r="AE428" s="11">
        <f t="shared" si="617"/>
        <v>34.73275</v>
      </c>
      <c r="AF428" s="11">
        <f t="shared" si="617"/>
        <v>0</v>
      </c>
      <c r="AG428" s="11">
        <f t="shared" si="617"/>
        <v>0</v>
      </c>
      <c r="AH428" s="11">
        <f t="shared" si="617"/>
        <v>1497.31125</v>
      </c>
      <c r="AI428" s="12" t="s">
        <v>1138</v>
      </c>
    </row>
    <row r="429" s="9" customFormat="1" ht="16" customHeight="1" spans="1:35">
      <c r="A429" s="40">
        <f t="shared" si="615"/>
        <v>426</v>
      </c>
      <c r="B429" s="41" t="s">
        <v>1335</v>
      </c>
      <c r="C429" s="64" t="s">
        <v>1344</v>
      </c>
      <c r="D429" s="343" t="s">
        <v>1345</v>
      </c>
      <c r="E429" s="82">
        <v>3473.25</v>
      </c>
      <c r="F429" s="82">
        <v>3473.25</v>
      </c>
      <c r="G429" s="82">
        <v>5664.75</v>
      </c>
      <c r="H429" s="82">
        <v>3473.25</v>
      </c>
      <c r="I429" s="59"/>
      <c r="J429" s="59"/>
      <c r="K429" s="52">
        <f t="shared" si="573"/>
        <v>62.5185</v>
      </c>
      <c r="L429" s="53">
        <f t="shared" si="574"/>
        <v>555.72</v>
      </c>
      <c r="M429" s="44">
        <f t="shared" si="575"/>
        <v>453.18</v>
      </c>
      <c r="N429" s="41">
        <f t="shared" si="576"/>
        <v>24.31275</v>
      </c>
      <c r="O429" s="44">
        <f t="shared" si="577"/>
        <v>0</v>
      </c>
      <c r="P429" s="44">
        <f t="shared" si="578"/>
        <v>0</v>
      </c>
      <c r="Q429" s="44">
        <f t="shared" si="579"/>
        <v>1095.73125</v>
      </c>
      <c r="R429" s="41">
        <f t="shared" si="580"/>
        <v>0</v>
      </c>
      <c r="S429" s="41">
        <f t="shared" si="581"/>
        <v>277.86</v>
      </c>
      <c r="T429" s="44">
        <f t="shared" si="582"/>
        <v>113.3</v>
      </c>
      <c r="U429" s="41">
        <f t="shared" si="583"/>
        <v>10.42</v>
      </c>
      <c r="V429" s="44">
        <f t="shared" si="584"/>
        <v>0</v>
      </c>
      <c r="W429" s="44">
        <f t="shared" si="585"/>
        <v>0</v>
      </c>
      <c r="X429" s="41">
        <f t="shared" si="586"/>
        <v>401.58</v>
      </c>
      <c r="Y429" s="41">
        <f t="shared" si="587"/>
        <v>1497.31125</v>
      </c>
      <c r="Z429" s="54"/>
      <c r="AA429" s="12" t="s">
        <v>50</v>
      </c>
      <c r="AB429" s="11">
        <f t="shared" ref="AB429:AH429" si="618">K429+R429</f>
        <v>62.5185</v>
      </c>
      <c r="AC429" s="11">
        <f t="shared" si="618"/>
        <v>833.58</v>
      </c>
      <c r="AD429" s="11">
        <f t="shared" si="618"/>
        <v>566.48</v>
      </c>
      <c r="AE429" s="11">
        <f t="shared" si="618"/>
        <v>34.73275</v>
      </c>
      <c r="AF429" s="11">
        <f t="shared" si="618"/>
        <v>0</v>
      </c>
      <c r="AG429" s="11">
        <f t="shared" si="618"/>
        <v>0</v>
      </c>
      <c r="AH429" s="11">
        <f t="shared" si="618"/>
        <v>1497.31125</v>
      </c>
      <c r="AI429" s="12" t="s">
        <v>1138</v>
      </c>
    </row>
    <row r="430" s="9" customFormat="1" ht="16" customHeight="1" spans="1:35">
      <c r="A430" s="40">
        <f t="shared" si="615"/>
        <v>427</v>
      </c>
      <c r="B430" s="41" t="s">
        <v>1335</v>
      </c>
      <c r="C430" s="64" t="s">
        <v>1346</v>
      </c>
      <c r="D430" s="343" t="s">
        <v>1347</v>
      </c>
      <c r="E430" s="82">
        <v>3473.25</v>
      </c>
      <c r="F430" s="82">
        <v>3473.25</v>
      </c>
      <c r="G430" s="82">
        <v>5664.75</v>
      </c>
      <c r="H430" s="82">
        <v>3473.25</v>
      </c>
      <c r="I430" s="59"/>
      <c r="J430" s="59"/>
      <c r="K430" s="52">
        <f t="shared" si="573"/>
        <v>62.5185</v>
      </c>
      <c r="L430" s="53">
        <f t="shared" si="574"/>
        <v>555.72</v>
      </c>
      <c r="M430" s="44">
        <f t="shared" si="575"/>
        <v>453.18</v>
      </c>
      <c r="N430" s="41">
        <f t="shared" si="576"/>
        <v>24.31275</v>
      </c>
      <c r="O430" s="44">
        <f t="shared" si="577"/>
        <v>0</v>
      </c>
      <c r="P430" s="44">
        <f t="shared" si="578"/>
        <v>0</v>
      </c>
      <c r="Q430" s="44">
        <f t="shared" si="579"/>
        <v>1095.73125</v>
      </c>
      <c r="R430" s="41">
        <f t="shared" si="580"/>
        <v>0</v>
      </c>
      <c r="S430" s="41">
        <f t="shared" si="581"/>
        <v>277.86</v>
      </c>
      <c r="T430" s="44">
        <f t="shared" si="582"/>
        <v>113.3</v>
      </c>
      <c r="U430" s="41">
        <f t="shared" si="583"/>
        <v>10.42</v>
      </c>
      <c r="V430" s="44">
        <f t="shared" si="584"/>
        <v>0</v>
      </c>
      <c r="W430" s="44">
        <f t="shared" si="585"/>
        <v>0</v>
      </c>
      <c r="X430" s="41">
        <f t="shared" si="586"/>
        <v>401.58</v>
      </c>
      <c r="Y430" s="41">
        <f t="shared" si="587"/>
        <v>1497.31125</v>
      </c>
      <c r="Z430" s="54"/>
      <c r="AA430" s="12" t="s">
        <v>50</v>
      </c>
      <c r="AB430" s="11">
        <f t="shared" ref="AB430:AH430" si="619">K430+R430</f>
        <v>62.5185</v>
      </c>
      <c r="AC430" s="11">
        <f t="shared" si="619"/>
        <v>833.58</v>
      </c>
      <c r="AD430" s="11">
        <f t="shared" si="619"/>
        <v>566.48</v>
      </c>
      <c r="AE430" s="11">
        <f t="shared" si="619"/>
        <v>34.73275</v>
      </c>
      <c r="AF430" s="11">
        <f t="shared" si="619"/>
        <v>0</v>
      </c>
      <c r="AG430" s="11">
        <f t="shared" si="619"/>
        <v>0</v>
      </c>
      <c r="AH430" s="11">
        <f t="shared" si="619"/>
        <v>1497.31125</v>
      </c>
      <c r="AI430" s="12" t="s">
        <v>1138</v>
      </c>
    </row>
    <row r="431" s="9" customFormat="1" ht="16" customHeight="1" spans="1:35">
      <c r="A431" s="40">
        <f t="shared" si="615"/>
        <v>428</v>
      </c>
      <c r="B431" s="41" t="s">
        <v>1306</v>
      </c>
      <c r="C431" s="64" t="s">
        <v>1348</v>
      </c>
      <c r="D431" s="45" t="s">
        <v>1349</v>
      </c>
      <c r="E431" s="82">
        <v>3473.25</v>
      </c>
      <c r="F431" s="82">
        <v>3473.25</v>
      </c>
      <c r="G431" s="82">
        <v>5664.75</v>
      </c>
      <c r="H431" s="82">
        <v>3473.25</v>
      </c>
      <c r="I431" s="59"/>
      <c r="J431" s="59"/>
      <c r="K431" s="52">
        <f t="shared" si="573"/>
        <v>62.5185</v>
      </c>
      <c r="L431" s="53">
        <f t="shared" si="574"/>
        <v>555.72</v>
      </c>
      <c r="M431" s="44">
        <f t="shared" si="575"/>
        <v>453.18</v>
      </c>
      <c r="N431" s="41">
        <f t="shared" si="576"/>
        <v>24.31275</v>
      </c>
      <c r="O431" s="44">
        <f t="shared" si="577"/>
        <v>0</v>
      </c>
      <c r="P431" s="44">
        <f t="shared" si="578"/>
        <v>0</v>
      </c>
      <c r="Q431" s="44">
        <f t="shared" si="579"/>
        <v>1095.73125</v>
      </c>
      <c r="R431" s="41">
        <f t="shared" si="580"/>
        <v>0</v>
      </c>
      <c r="S431" s="41">
        <f t="shared" si="581"/>
        <v>277.86</v>
      </c>
      <c r="T431" s="44">
        <f t="shared" si="582"/>
        <v>113.3</v>
      </c>
      <c r="U431" s="41">
        <f t="shared" si="583"/>
        <v>10.42</v>
      </c>
      <c r="V431" s="44">
        <f t="shared" si="584"/>
        <v>0</v>
      </c>
      <c r="W431" s="44">
        <f t="shared" si="585"/>
        <v>0</v>
      </c>
      <c r="X431" s="41">
        <f t="shared" si="586"/>
        <v>401.58</v>
      </c>
      <c r="Y431" s="41">
        <f t="shared" si="587"/>
        <v>1497.31125</v>
      </c>
      <c r="Z431" s="54"/>
      <c r="AA431" s="12" t="s">
        <v>60</v>
      </c>
      <c r="AB431" s="11">
        <f t="shared" ref="AB431:AH431" si="620">K431+R431</f>
        <v>62.5185</v>
      </c>
      <c r="AC431" s="11">
        <f t="shared" si="620"/>
        <v>833.58</v>
      </c>
      <c r="AD431" s="11">
        <f t="shared" si="620"/>
        <v>566.48</v>
      </c>
      <c r="AE431" s="11">
        <f t="shared" si="620"/>
        <v>34.73275</v>
      </c>
      <c r="AF431" s="11">
        <f t="shared" si="620"/>
        <v>0</v>
      </c>
      <c r="AG431" s="11">
        <f t="shared" si="620"/>
        <v>0</v>
      </c>
      <c r="AH431" s="11">
        <f t="shared" si="620"/>
        <v>1497.31125</v>
      </c>
      <c r="AI431" s="12" t="s">
        <v>1138</v>
      </c>
    </row>
    <row r="432" s="9" customFormat="1" ht="16" customHeight="1" spans="1:35">
      <c r="A432" s="40">
        <f t="shared" si="615"/>
        <v>429</v>
      </c>
      <c r="B432" s="41" t="s">
        <v>1306</v>
      </c>
      <c r="C432" s="64" t="s">
        <v>1350</v>
      </c>
      <c r="D432" s="45" t="s">
        <v>1351</v>
      </c>
      <c r="E432" s="82">
        <v>3473.25</v>
      </c>
      <c r="F432" s="82">
        <v>3473.25</v>
      </c>
      <c r="G432" s="82">
        <v>5664.75</v>
      </c>
      <c r="H432" s="82">
        <v>3473.25</v>
      </c>
      <c r="I432" s="59"/>
      <c r="J432" s="59"/>
      <c r="K432" s="52">
        <f t="shared" si="573"/>
        <v>62.5185</v>
      </c>
      <c r="L432" s="53">
        <f t="shared" si="574"/>
        <v>555.72</v>
      </c>
      <c r="M432" s="44">
        <f t="shared" si="575"/>
        <v>453.18</v>
      </c>
      <c r="N432" s="41">
        <f t="shared" si="576"/>
        <v>24.31275</v>
      </c>
      <c r="O432" s="44">
        <f t="shared" si="577"/>
        <v>0</v>
      </c>
      <c r="P432" s="44">
        <f t="shared" si="578"/>
        <v>0</v>
      </c>
      <c r="Q432" s="44">
        <f t="shared" si="579"/>
        <v>1095.73125</v>
      </c>
      <c r="R432" s="41">
        <f t="shared" si="580"/>
        <v>0</v>
      </c>
      <c r="S432" s="41">
        <f t="shared" si="581"/>
        <v>277.86</v>
      </c>
      <c r="T432" s="44">
        <f t="shared" si="582"/>
        <v>113.3</v>
      </c>
      <c r="U432" s="41">
        <f t="shared" si="583"/>
        <v>10.42</v>
      </c>
      <c r="V432" s="44">
        <f t="shared" si="584"/>
        <v>0</v>
      </c>
      <c r="W432" s="44">
        <f t="shared" si="585"/>
        <v>0</v>
      </c>
      <c r="X432" s="41">
        <f t="shared" si="586"/>
        <v>401.58</v>
      </c>
      <c r="Y432" s="41">
        <f t="shared" si="587"/>
        <v>1497.31125</v>
      </c>
      <c r="Z432" s="54"/>
      <c r="AA432" s="12" t="s">
        <v>60</v>
      </c>
      <c r="AB432" s="11">
        <f t="shared" ref="AB432:AH432" si="621">K432+R432</f>
        <v>62.5185</v>
      </c>
      <c r="AC432" s="11">
        <f t="shared" si="621"/>
        <v>833.58</v>
      </c>
      <c r="AD432" s="11">
        <f t="shared" si="621"/>
        <v>566.48</v>
      </c>
      <c r="AE432" s="11">
        <f t="shared" si="621"/>
        <v>34.73275</v>
      </c>
      <c r="AF432" s="11">
        <f t="shared" si="621"/>
        <v>0</v>
      </c>
      <c r="AG432" s="11">
        <f t="shared" si="621"/>
        <v>0</v>
      </c>
      <c r="AH432" s="11">
        <f t="shared" si="621"/>
        <v>1497.31125</v>
      </c>
      <c r="AI432" s="12" t="s">
        <v>1138</v>
      </c>
    </row>
    <row r="433" s="9" customFormat="1" ht="16" customHeight="1" spans="1:35">
      <c r="A433" s="40">
        <f t="shared" si="615"/>
        <v>430</v>
      </c>
      <c r="B433" s="41" t="s">
        <v>1306</v>
      </c>
      <c r="C433" s="64" t="s">
        <v>1354</v>
      </c>
      <c r="D433" s="343" t="s">
        <v>1355</v>
      </c>
      <c r="E433" s="82">
        <v>3473.25</v>
      </c>
      <c r="F433" s="113">
        <v>3473.25</v>
      </c>
      <c r="G433" s="82">
        <v>5664.75</v>
      </c>
      <c r="H433" s="113">
        <v>3473.25</v>
      </c>
      <c r="I433" s="59"/>
      <c r="J433" s="59"/>
      <c r="K433" s="52">
        <f t="shared" si="573"/>
        <v>62.5185</v>
      </c>
      <c r="L433" s="53">
        <f t="shared" si="574"/>
        <v>555.72</v>
      </c>
      <c r="M433" s="44">
        <f t="shared" si="575"/>
        <v>453.18</v>
      </c>
      <c r="N433" s="41">
        <f t="shared" si="576"/>
        <v>24.31275</v>
      </c>
      <c r="O433" s="44">
        <f t="shared" si="577"/>
        <v>0</v>
      </c>
      <c r="P433" s="44">
        <f t="shared" si="578"/>
        <v>0</v>
      </c>
      <c r="Q433" s="44">
        <f t="shared" si="579"/>
        <v>1095.73125</v>
      </c>
      <c r="R433" s="41">
        <f>F433*0</f>
        <v>0</v>
      </c>
      <c r="S433" s="41">
        <f t="shared" si="581"/>
        <v>277.86</v>
      </c>
      <c r="T433" s="44">
        <f t="shared" si="582"/>
        <v>113.3</v>
      </c>
      <c r="U433" s="41">
        <f t="shared" si="583"/>
        <v>10.42</v>
      </c>
      <c r="V433" s="44">
        <f t="shared" si="584"/>
        <v>0</v>
      </c>
      <c r="W433" s="44">
        <f t="shared" si="585"/>
        <v>0</v>
      </c>
      <c r="X433" s="41">
        <f t="shared" si="586"/>
        <v>401.58</v>
      </c>
      <c r="Y433" s="41">
        <f t="shared" si="587"/>
        <v>1497.31125</v>
      </c>
      <c r="Z433" s="54"/>
      <c r="AA433" s="12" t="s">
        <v>60</v>
      </c>
      <c r="AB433" s="11">
        <f t="shared" ref="AB433:AH433" si="622">K433+R433</f>
        <v>62.5185</v>
      </c>
      <c r="AC433" s="11">
        <f t="shared" si="622"/>
        <v>833.58</v>
      </c>
      <c r="AD433" s="11">
        <f t="shared" si="622"/>
        <v>566.48</v>
      </c>
      <c r="AE433" s="11">
        <f t="shared" si="622"/>
        <v>34.73275</v>
      </c>
      <c r="AF433" s="11">
        <f t="shared" si="622"/>
        <v>0</v>
      </c>
      <c r="AG433" s="11">
        <f t="shared" si="622"/>
        <v>0</v>
      </c>
      <c r="AH433" s="11">
        <f t="shared" si="622"/>
        <v>1497.31125</v>
      </c>
      <c r="AI433" s="12" t="s">
        <v>1138</v>
      </c>
    </row>
    <row r="434" s="9" customFormat="1" ht="16" customHeight="1" spans="1:35">
      <c r="A434" s="40">
        <f t="shared" si="615"/>
        <v>431</v>
      </c>
      <c r="B434" s="41" t="s">
        <v>1306</v>
      </c>
      <c r="C434" s="64" t="s">
        <v>316</v>
      </c>
      <c r="D434" s="343" t="s">
        <v>1356</v>
      </c>
      <c r="E434" s="82">
        <v>3473.25</v>
      </c>
      <c r="F434" s="82">
        <v>3473.25</v>
      </c>
      <c r="G434" s="82">
        <v>5664.75</v>
      </c>
      <c r="H434" s="82">
        <v>3473.25</v>
      </c>
      <c r="I434" s="59"/>
      <c r="J434" s="59"/>
      <c r="K434" s="52">
        <f t="shared" si="573"/>
        <v>62.5185</v>
      </c>
      <c r="L434" s="53">
        <f t="shared" si="574"/>
        <v>555.72</v>
      </c>
      <c r="M434" s="44">
        <f t="shared" si="575"/>
        <v>453.18</v>
      </c>
      <c r="N434" s="41">
        <f t="shared" si="576"/>
        <v>24.31275</v>
      </c>
      <c r="O434" s="44">
        <f t="shared" si="577"/>
        <v>0</v>
      </c>
      <c r="P434" s="44">
        <f t="shared" si="578"/>
        <v>0</v>
      </c>
      <c r="Q434" s="44">
        <f t="shared" si="579"/>
        <v>1095.73125</v>
      </c>
      <c r="R434" s="41">
        <f t="shared" ref="R434:R443" si="623">E434*0</f>
        <v>0</v>
      </c>
      <c r="S434" s="41">
        <f t="shared" si="581"/>
        <v>277.86</v>
      </c>
      <c r="T434" s="44">
        <f t="shared" si="582"/>
        <v>113.3</v>
      </c>
      <c r="U434" s="41">
        <f t="shared" si="583"/>
        <v>10.42</v>
      </c>
      <c r="V434" s="44">
        <f t="shared" si="584"/>
        <v>0</v>
      </c>
      <c r="W434" s="44">
        <f t="shared" si="585"/>
        <v>0</v>
      </c>
      <c r="X434" s="41">
        <f t="shared" si="586"/>
        <v>401.58</v>
      </c>
      <c r="Y434" s="41">
        <f t="shared" si="587"/>
        <v>1497.31125</v>
      </c>
      <c r="Z434" s="54"/>
      <c r="AA434" s="12" t="s">
        <v>60</v>
      </c>
      <c r="AB434" s="11">
        <f t="shared" ref="AB434:AH434" si="624">K434+R434</f>
        <v>62.5185</v>
      </c>
      <c r="AC434" s="11">
        <f t="shared" si="624"/>
        <v>833.58</v>
      </c>
      <c r="AD434" s="11">
        <f t="shared" si="624"/>
        <v>566.48</v>
      </c>
      <c r="AE434" s="11">
        <f t="shared" si="624"/>
        <v>34.73275</v>
      </c>
      <c r="AF434" s="11">
        <f t="shared" si="624"/>
        <v>0</v>
      </c>
      <c r="AG434" s="11">
        <f t="shared" si="624"/>
        <v>0</v>
      </c>
      <c r="AH434" s="11">
        <f t="shared" si="624"/>
        <v>1497.31125</v>
      </c>
      <c r="AI434" s="12" t="s">
        <v>1138</v>
      </c>
    </row>
    <row r="435" s="9" customFormat="1" ht="16" customHeight="1" spans="1:35">
      <c r="A435" s="40">
        <f t="shared" si="615"/>
        <v>432</v>
      </c>
      <c r="B435" s="41" t="s">
        <v>1306</v>
      </c>
      <c r="C435" s="64" t="s">
        <v>1357</v>
      </c>
      <c r="D435" s="343" t="s">
        <v>1358</v>
      </c>
      <c r="E435" s="82">
        <v>3473.25</v>
      </c>
      <c r="F435" s="82">
        <v>3473.25</v>
      </c>
      <c r="G435" s="82">
        <v>5664.75</v>
      </c>
      <c r="H435" s="82">
        <v>3473.25</v>
      </c>
      <c r="I435" s="59"/>
      <c r="J435" s="59"/>
      <c r="K435" s="52">
        <f t="shared" si="573"/>
        <v>62.5185</v>
      </c>
      <c r="L435" s="53">
        <f t="shared" si="574"/>
        <v>555.72</v>
      </c>
      <c r="M435" s="44">
        <f t="shared" si="575"/>
        <v>453.18</v>
      </c>
      <c r="N435" s="41">
        <f t="shared" si="576"/>
        <v>24.31275</v>
      </c>
      <c r="O435" s="44">
        <f t="shared" si="577"/>
        <v>0</v>
      </c>
      <c r="P435" s="44">
        <f t="shared" si="578"/>
        <v>0</v>
      </c>
      <c r="Q435" s="44">
        <f t="shared" si="579"/>
        <v>1095.73125</v>
      </c>
      <c r="R435" s="41">
        <f t="shared" si="623"/>
        <v>0</v>
      </c>
      <c r="S435" s="41">
        <f t="shared" si="581"/>
        <v>277.86</v>
      </c>
      <c r="T435" s="44">
        <f t="shared" si="582"/>
        <v>113.3</v>
      </c>
      <c r="U435" s="41">
        <f t="shared" si="583"/>
        <v>10.42</v>
      </c>
      <c r="V435" s="44">
        <f t="shared" si="584"/>
        <v>0</v>
      </c>
      <c r="W435" s="44">
        <f t="shared" si="585"/>
        <v>0</v>
      </c>
      <c r="X435" s="41">
        <f t="shared" si="586"/>
        <v>401.58</v>
      </c>
      <c r="Y435" s="41">
        <f t="shared" si="587"/>
        <v>1497.31125</v>
      </c>
      <c r="Z435" s="54"/>
      <c r="AA435" t="s">
        <v>60</v>
      </c>
      <c r="AB435" s="11">
        <f t="shared" ref="AB435:AH435" si="625">K435+R435</f>
        <v>62.5185</v>
      </c>
      <c r="AC435" s="11">
        <f t="shared" si="625"/>
        <v>833.58</v>
      </c>
      <c r="AD435" s="11">
        <f t="shared" si="625"/>
        <v>566.48</v>
      </c>
      <c r="AE435" s="11">
        <f t="shared" si="625"/>
        <v>34.73275</v>
      </c>
      <c r="AF435" s="11">
        <f t="shared" si="625"/>
        <v>0</v>
      </c>
      <c r="AG435" s="11">
        <f t="shared" si="625"/>
        <v>0</v>
      </c>
      <c r="AH435" s="11">
        <f t="shared" si="625"/>
        <v>1497.31125</v>
      </c>
      <c r="AI435" s="12" t="s">
        <v>1138</v>
      </c>
    </row>
    <row r="436" s="9" customFormat="1" ht="16" customHeight="1" spans="1:35">
      <c r="A436" s="40">
        <f t="shared" si="615"/>
        <v>433</v>
      </c>
      <c r="B436" s="41" t="s">
        <v>1306</v>
      </c>
      <c r="C436" s="64" t="s">
        <v>1359</v>
      </c>
      <c r="D436" s="343" t="s">
        <v>1360</v>
      </c>
      <c r="E436" s="82">
        <v>3473.25</v>
      </c>
      <c r="F436" s="82">
        <v>3245.5</v>
      </c>
      <c r="G436" s="82">
        <v>5664.75</v>
      </c>
      <c r="H436" s="82">
        <v>0</v>
      </c>
      <c r="I436" s="59"/>
      <c r="J436" s="59"/>
      <c r="K436" s="52">
        <f t="shared" si="573"/>
        <v>62.5185</v>
      </c>
      <c r="L436" s="53">
        <f t="shared" si="574"/>
        <v>519.28</v>
      </c>
      <c r="M436" s="44">
        <f t="shared" si="575"/>
        <v>453.18</v>
      </c>
      <c r="N436" s="41">
        <f t="shared" si="576"/>
        <v>0</v>
      </c>
      <c r="O436" s="44">
        <f t="shared" si="577"/>
        <v>0</v>
      </c>
      <c r="P436" s="44">
        <f t="shared" si="578"/>
        <v>0</v>
      </c>
      <c r="Q436" s="44">
        <f t="shared" si="579"/>
        <v>1034.9785</v>
      </c>
      <c r="R436" s="41">
        <f t="shared" si="623"/>
        <v>0</v>
      </c>
      <c r="S436" s="41">
        <f t="shared" si="581"/>
        <v>259.64</v>
      </c>
      <c r="T436" s="44">
        <f t="shared" si="582"/>
        <v>113.3</v>
      </c>
      <c r="U436" s="41">
        <f t="shared" si="583"/>
        <v>0</v>
      </c>
      <c r="V436" s="44">
        <f t="shared" si="584"/>
        <v>0</v>
      </c>
      <c r="W436" s="44">
        <f t="shared" si="585"/>
        <v>0</v>
      </c>
      <c r="X436" s="41">
        <f t="shared" si="586"/>
        <v>372.94</v>
      </c>
      <c r="Y436" s="41">
        <f t="shared" si="587"/>
        <v>1407.9185</v>
      </c>
      <c r="Z436" s="54"/>
      <c r="AA436" s="12" t="s">
        <v>60</v>
      </c>
      <c r="AB436" s="11">
        <f t="shared" ref="AB436:AH436" si="626">K436+R436</f>
        <v>62.5185</v>
      </c>
      <c r="AC436" s="11">
        <f t="shared" si="626"/>
        <v>778.92</v>
      </c>
      <c r="AD436" s="11">
        <f t="shared" si="626"/>
        <v>566.48</v>
      </c>
      <c r="AE436" s="11">
        <f t="shared" si="626"/>
        <v>0</v>
      </c>
      <c r="AF436" s="11">
        <f t="shared" si="626"/>
        <v>0</v>
      </c>
      <c r="AG436" s="11">
        <f t="shared" si="626"/>
        <v>0</v>
      </c>
      <c r="AH436" s="11">
        <f t="shared" si="626"/>
        <v>1407.9185</v>
      </c>
      <c r="AI436" s="12" t="s">
        <v>1138</v>
      </c>
    </row>
    <row r="437" s="9" customFormat="1" ht="16" customHeight="1" spans="1:35">
      <c r="A437" s="40">
        <f t="shared" si="615"/>
        <v>434</v>
      </c>
      <c r="B437" s="41" t="s">
        <v>1306</v>
      </c>
      <c r="C437" s="64" t="s">
        <v>1361</v>
      </c>
      <c r="D437" s="343" t="s">
        <v>1362</v>
      </c>
      <c r="E437" s="82">
        <v>3473.25</v>
      </c>
      <c r="F437" s="82">
        <v>3473.25</v>
      </c>
      <c r="G437" s="82">
        <v>5664.75</v>
      </c>
      <c r="H437" s="82">
        <v>3473.25</v>
      </c>
      <c r="I437" s="59"/>
      <c r="J437" s="59"/>
      <c r="K437" s="52">
        <f t="shared" si="573"/>
        <v>62.5185</v>
      </c>
      <c r="L437" s="53">
        <f t="shared" si="574"/>
        <v>555.72</v>
      </c>
      <c r="M437" s="44">
        <f t="shared" si="575"/>
        <v>453.18</v>
      </c>
      <c r="N437" s="41">
        <f t="shared" si="576"/>
        <v>24.31275</v>
      </c>
      <c r="O437" s="44">
        <f t="shared" si="577"/>
        <v>0</v>
      </c>
      <c r="P437" s="44">
        <f t="shared" si="578"/>
        <v>0</v>
      </c>
      <c r="Q437" s="44">
        <f t="shared" si="579"/>
        <v>1095.73125</v>
      </c>
      <c r="R437" s="41">
        <f t="shared" si="623"/>
        <v>0</v>
      </c>
      <c r="S437" s="41">
        <f t="shared" si="581"/>
        <v>277.86</v>
      </c>
      <c r="T437" s="44">
        <f t="shared" si="582"/>
        <v>113.3</v>
      </c>
      <c r="U437" s="41">
        <f t="shared" si="583"/>
        <v>10.42</v>
      </c>
      <c r="V437" s="44">
        <f t="shared" si="584"/>
        <v>0</v>
      </c>
      <c r="W437" s="44">
        <f t="shared" si="585"/>
        <v>0</v>
      </c>
      <c r="X437" s="41">
        <f t="shared" si="586"/>
        <v>401.58</v>
      </c>
      <c r="Y437" s="41">
        <f t="shared" si="587"/>
        <v>1497.31125</v>
      </c>
      <c r="Z437" s="54"/>
      <c r="AA437" s="12" t="s">
        <v>60</v>
      </c>
      <c r="AB437" s="11">
        <f t="shared" ref="AB437:AH437" si="627">K437+R437</f>
        <v>62.5185</v>
      </c>
      <c r="AC437" s="11">
        <f t="shared" si="627"/>
        <v>833.58</v>
      </c>
      <c r="AD437" s="11">
        <f t="shared" si="627"/>
        <v>566.48</v>
      </c>
      <c r="AE437" s="11">
        <f t="shared" si="627"/>
        <v>34.73275</v>
      </c>
      <c r="AF437" s="11">
        <f t="shared" si="627"/>
        <v>0</v>
      </c>
      <c r="AG437" s="11">
        <f t="shared" si="627"/>
        <v>0</v>
      </c>
      <c r="AH437" s="11">
        <f t="shared" si="627"/>
        <v>1497.31125</v>
      </c>
      <c r="AI437" s="12" t="s">
        <v>1138</v>
      </c>
    </row>
    <row r="438" s="9" customFormat="1" ht="16" customHeight="1" spans="1:35">
      <c r="A438" s="40">
        <f t="shared" si="615"/>
        <v>435</v>
      </c>
      <c r="B438" s="41" t="s">
        <v>1306</v>
      </c>
      <c r="C438" s="64" t="s">
        <v>1365</v>
      </c>
      <c r="D438" s="45" t="s">
        <v>1366</v>
      </c>
      <c r="E438" s="82">
        <v>3473.25</v>
      </c>
      <c r="F438" s="82">
        <v>3473.25</v>
      </c>
      <c r="G438" s="82">
        <v>5664.75</v>
      </c>
      <c r="H438" s="82">
        <v>3473.25</v>
      </c>
      <c r="I438" s="59"/>
      <c r="J438" s="59"/>
      <c r="K438" s="52">
        <f t="shared" si="573"/>
        <v>62.5185</v>
      </c>
      <c r="L438" s="53">
        <f t="shared" si="574"/>
        <v>555.72</v>
      </c>
      <c r="M438" s="44">
        <f t="shared" si="575"/>
        <v>453.18</v>
      </c>
      <c r="N438" s="41">
        <f t="shared" si="576"/>
        <v>24.31275</v>
      </c>
      <c r="O438" s="44">
        <f t="shared" si="577"/>
        <v>0</v>
      </c>
      <c r="P438" s="44">
        <f t="shared" si="578"/>
        <v>0</v>
      </c>
      <c r="Q438" s="44">
        <f t="shared" si="579"/>
        <v>1095.73125</v>
      </c>
      <c r="R438" s="41">
        <f t="shared" si="623"/>
        <v>0</v>
      </c>
      <c r="S438" s="41">
        <f t="shared" si="581"/>
        <v>277.86</v>
      </c>
      <c r="T438" s="44">
        <f t="shared" si="582"/>
        <v>113.3</v>
      </c>
      <c r="U438" s="41">
        <f t="shared" si="583"/>
        <v>10.42</v>
      </c>
      <c r="V438" s="44">
        <f t="shared" si="584"/>
        <v>0</v>
      </c>
      <c r="W438" s="44">
        <f t="shared" si="585"/>
        <v>0</v>
      </c>
      <c r="X438" s="41">
        <f t="shared" si="586"/>
        <v>401.58</v>
      </c>
      <c r="Y438" s="41">
        <f t="shared" si="587"/>
        <v>1497.31125</v>
      </c>
      <c r="Z438" s="54"/>
      <c r="AA438" s="12" t="s">
        <v>60</v>
      </c>
      <c r="AB438" s="11">
        <f t="shared" ref="AB438:AH438" si="628">K438+R438</f>
        <v>62.5185</v>
      </c>
      <c r="AC438" s="11">
        <f t="shared" si="628"/>
        <v>833.58</v>
      </c>
      <c r="AD438" s="11">
        <f t="shared" si="628"/>
        <v>566.48</v>
      </c>
      <c r="AE438" s="11">
        <f t="shared" si="628"/>
        <v>34.73275</v>
      </c>
      <c r="AF438" s="11">
        <f t="shared" si="628"/>
        <v>0</v>
      </c>
      <c r="AG438" s="11">
        <f t="shared" si="628"/>
        <v>0</v>
      </c>
      <c r="AH438" s="11">
        <f t="shared" si="628"/>
        <v>1497.31125</v>
      </c>
      <c r="AI438" s="12" t="s">
        <v>1138</v>
      </c>
    </row>
    <row r="439" s="31" customFormat="1" ht="16" customHeight="1" spans="1:35">
      <c r="A439" s="94">
        <f t="shared" si="615"/>
        <v>436</v>
      </c>
      <c r="B439" s="95" t="s">
        <v>1306</v>
      </c>
      <c r="C439" s="96" t="s">
        <v>1369</v>
      </c>
      <c r="D439" s="102" t="s">
        <v>1370</v>
      </c>
      <c r="E439" s="98">
        <v>3473.25</v>
      </c>
      <c r="F439" s="98">
        <v>0</v>
      </c>
      <c r="G439" s="98">
        <v>0</v>
      </c>
      <c r="H439" s="98">
        <v>0</v>
      </c>
      <c r="I439" s="104"/>
      <c r="J439" s="104"/>
      <c r="K439" s="105">
        <f t="shared" si="573"/>
        <v>62.5185</v>
      </c>
      <c r="L439" s="106">
        <f t="shared" si="574"/>
        <v>0</v>
      </c>
      <c r="M439" s="107">
        <f t="shared" si="575"/>
        <v>0</v>
      </c>
      <c r="N439" s="95">
        <f t="shared" si="576"/>
        <v>0</v>
      </c>
      <c r="O439" s="107">
        <f t="shared" si="577"/>
        <v>0</v>
      </c>
      <c r="P439" s="107">
        <f t="shared" si="578"/>
        <v>0</v>
      </c>
      <c r="Q439" s="107">
        <f t="shared" si="579"/>
        <v>62.5185</v>
      </c>
      <c r="R439" s="95">
        <f t="shared" si="623"/>
        <v>0</v>
      </c>
      <c r="S439" s="95">
        <f t="shared" si="581"/>
        <v>0</v>
      </c>
      <c r="T439" s="107">
        <f t="shared" si="582"/>
        <v>0</v>
      </c>
      <c r="U439" s="95">
        <f t="shared" si="583"/>
        <v>0</v>
      </c>
      <c r="V439" s="107">
        <f t="shared" si="584"/>
        <v>0</v>
      </c>
      <c r="W439" s="107">
        <f t="shared" si="585"/>
        <v>0</v>
      </c>
      <c r="X439" s="95">
        <f t="shared" si="586"/>
        <v>0</v>
      </c>
      <c r="Y439" s="95">
        <f t="shared" si="587"/>
        <v>62.5185</v>
      </c>
      <c r="Z439" s="109"/>
      <c r="AA439" s="16" t="s">
        <v>60</v>
      </c>
      <c r="AB439" s="15">
        <f t="shared" ref="AB439:AH439" si="629">K439+R439</f>
        <v>62.5185</v>
      </c>
      <c r="AC439" s="15">
        <f t="shared" si="629"/>
        <v>0</v>
      </c>
      <c r="AD439" s="15">
        <f t="shared" si="629"/>
        <v>0</v>
      </c>
      <c r="AE439" s="15">
        <f t="shared" si="629"/>
        <v>0</v>
      </c>
      <c r="AF439" s="15">
        <f t="shared" si="629"/>
        <v>0</v>
      </c>
      <c r="AG439" s="15">
        <f t="shared" si="629"/>
        <v>0</v>
      </c>
      <c r="AH439" s="15">
        <f t="shared" si="629"/>
        <v>62.5185</v>
      </c>
      <c r="AI439" s="16" t="s">
        <v>1138</v>
      </c>
    </row>
    <row r="440" s="9" customFormat="1" ht="16" customHeight="1" spans="1:35">
      <c r="A440" s="40">
        <f t="shared" si="615"/>
        <v>437</v>
      </c>
      <c r="B440" s="41" t="s">
        <v>1089</v>
      </c>
      <c r="C440" s="64" t="s">
        <v>1373</v>
      </c>
      <c r="D440" s="47" t="s">
        <v>1374</v>
      </c>
      <c r="E440" s="82">
        <v>3473.25</v>
      </c>
      <c r="F440" s="82">
        <v>3473.25</v>
      </c>
      <c r="G440" s="82">
        <v>5664.75</v>
      </c>
      <c r="H440" s="82">
        <v>3473.25</v>
      </c>
      <c r="I440" s="59"/>
      <c r="J440" s="59"/>
      <c r="K440" s="52">
        <f t="shared" si="573"/>
        <v>62.5185</v>
      </c>
      <c r="L440" s="53">
        <f t="shared" si="574"/>
        <v>555.72</v>
      </c>
      <c r="M440" s="44">
        <f t="shared" si="575"/>
        <v>453.18</v>
      </c>
      <c r="N440" s="41">
        <f t="shared" si="576"/>
        <v>24.31275</v>
      </c>
      <c r="O440" s="44">
        <f t="shared" si="577"/>
        <v>0</v>
      </c>
      <c r="P440" s="44">
        <f t="shared" si="578"/>
        <v>0</v>
      </c>
      <c r="Q440" s="44">
        <f t="shared" si="579"/>
        <v>1095.73125</v>
      </c>
      <c r="R440" s="41">
        <f t="shared" si="623"/>
        <v>0</v>
      </c>
      <c r="S440" s="41">
        <f t="shared" si="581"/>
        <v>277.86</v>
      </c>
      <c r="T440" s="44">
        <f t="shared" si="582"/>
        <v>113.3</v>
      </c>
      <c r="U440" s="41">
        <f t="shared" si="583"/>
        <v>10.42</v>
      </c>
      <c r="V440" s="44">
        <f t="shared" si="584"/>
        <v>0</v>
      </c>
      <c r="W440" s="44">
        <f t="shared" si="585"/>
        <v>0</v>
      </c>
      <c r="X440" s="41">
        <f t="shared" si="586"/>
        <v>401.58</v>
      </c>
      <c r="Y440" s="41">
        <f t="shared" si="587"/>
        <v>1497.31125</v>
      </c>
      <c r="Z440" s="54"/>
      <c r="AA440" s="12" t="s">
        <v>56</v>
      </c>
      <c r="AB440" s="11">
        <f t="shared" ref="AB440:AH440" si="630">K440+R440</f>
        <v>62.5185</v>
      </c>
      <c r="AC440" s="11">
        <f t="shared" si="630"/>
        <v>833.58</v>
      </c>
      <c r="AD440" s="11">
        <f t="shared" si="630"/>
        <v>566.48</v>
      </c>
      <c r="AE440" s="11">
        <f t="shared" si="630"/>
        <v>34.73275</v>
      </c>
      <c r="AF440" s="11">
        <f t="shared" si="630"/>
        <v>0</v>
      </c>
      <c r="AG440" s="11">
        <f t="shared" si="630"/>
        <v>0</v>
      </c>
      <c r="AH440" s="11">
        <f t="shared" si="630"/>
        <v>1497.31125</v>
      </c>
      <c r="AI440" s="12" t="s">
        <v>1138</v>
      </c>
    </row>
    <row r="441" s="9" customFormat="1" ht="16" customHeight="1" spans="1:35">
      <c r="A441" s="40">
        <f t="shared" si="615"/>
        <v>438</v>
      </c>
      <c r="B441" s="41" t="s">
        <v>1339</v>
      </c>
      <c r="C441" s="64" t="s">
        <v>1225</v>
      </c>
      <c r="D441" s="343" t="s">
        <v>1375</v>
      </c>
      <c r="E441" s="82">
        <v>3473.25</v>
      </c>
      <c r="F441" s="82">
        <v>3473.25</v>
      </c>
      <c r="G441" s="82">
        <v>5664.75</v>
      </c>
      <c r="H441" s="82">
        <v>3473.25</v>
      </c>
      <c r="I441" s="59"/>
      <c r="J441" s="59"/>
      <c r="K441" s="52">
        <f t="shared" si="573"/>
        <v>62.5185</v>
      </c>
      <c r="L441" s="53">
        <f t="shared" si="574"/>
        <v>555.72</v>
      </c>
      <c r="M441" s="44">
        <f t="shared" si="575"/>
        <v>453.18</v>
      </c>
      <c r="N441" s="41">
        <f t="shared" si="576"/>
        <v>24.31275</v>
      </c>
      <c r="O441" s="44">
        <f t="shared" si="577"/>
        <v>0</v>
      </c>
      <c r="P441" s="44">
        <f t="shared" si="578"/>
        <v>0</v>
      </c>
      <c r="Q441" s="44">
        <f t="shared" si="579"/>
        <v>1095.73125</v>
      </c>
      <c r="R441" s="41">
        <f t="shared" si="623"/>
        <v>0</v>
      </c>
      <c r="S441" s="41">
        <f t="shared" si="581"/>
        <v>277.86</v>
      </c>
      <c r="T441" s="44">
        <f t="shared" si="582"/>
        <v>113.3</v>
      </c>
      <c r="U441" s="41">
        <f t="shared" si="583"/>
        <v>10.42</v>
      </c>
      <c r="V441" s="44">
        <f t="shared" si="584"/>
        <v>0</v>
      </c>
      <c r="W441" s="44">
        <f t="shared" si="585"/>
        <v>0</v>
      </c>
      <c r="X441" s="41">
        <f t="shared" si="586"/>
        <v>401.58</v>
      </c>
      <c r="Y441" s="41">
        <f t="shared" si="587"/>
        <v>1497.31125</v>
      </c>
      <c r="Z441" s="54"/>
      <c r="AA441" s="12" t="s">
        <v>55</v>
      </c>
      <c r="AB441" s="11">
        <f t="shared" ref="AB441:AH441" si="631">K441+R441</f>
        <v>62.5185</v>
      </c>
      <c r="AC441" s="11">
        <f t="shared" si="631"/>
        <v>833.58</v>
      </c>
      <c r="AD441" s="11">
        <f t="shared" si="631"/>
        <v>566.48</v>
      </c>
      <c r="AE441" s="11">
        <f t="shared" si="631"/>
        <v>34.73275</v>
      </c>
      <c r="AF441" s="11">
        <f t="shared" si="631"/>
        <v>0</v>
      </c>
      <c r="AG441" s="11">
        <f t="shared" si="631"/>
        <v>0</v>
      </c>
      <c r="AH441" s="11">
        <f t="shared" si="631"/>
        <v>1497.31125</v>
      </c>
      <c r="AI441" s="12" t="s">
        <v>1138</v>
      </c>
    </row>
    <row r="442" s="9" customFormat="1" ht="16" customHeight="1" spans="1:35">
      <c r="A442" s="40">
        <f t="shared" si="615"/>
        <v>439</v>
      </c>
      <c r="B442" s="41" t="s">
        <v>1339</v>
      </c>
      <c r="C442" s="64" t="s">
        <v>1376</v>
      </c>
      <c r="D442" s="343" t="s">
        <v>1377</v>
      </c>
      <c r="E442" s="82">
        <v>3473.25</v>
      </c>
      <c r="F442" s="82">
        <v>3473.25</v>
      </c>
      <c r="G442" s="82">
        <v>5664.75</v>
      </c>
      <c r="H442" s="82">
        <v>3473.25</v>
      </c>
      <c r="I442" s="59"/>
      <c r="J442" s="59"/>
      <c r="K442" s="52">
        <f t="shared" si="573"/>
        <v>62.5185</v>
      </c>
      <c r="L442" s="53">
        <f t="shared" si="574"/>
        <v>555.72</v>
      </c>
      <c r="M442" s="44">
        <f t="shared" si="575"/>
        <v>453.18</v>
      </c>
      <c r="N442" s="41">
        <f t="shared" si="576"/>
        <v>24.31275</v>
      </c>
      <c r="O442" s="44">
        <f t="shared" si="577"/>
        <v>0</v>
      </c>
      <c r="P442" s="44">
        <f t="shared" si="578"/>
        <v>0</v>
      </c>
      <c r="Q442" s="44">
        <f t="shared" si="579"/>
        <v>1095.73125</v>
      </c>
      <c r="R442" s="41">
        <f t="shared" si="623"/>
        <v>0</v>
      </c>
      <c r="S442" s="41">
        <f t="shared" si="581"/>
        <v>277.86</v>
      </c>
      <c r="T442" s="44">
        <f t="shared" si="582"/>
        <v>113.3</v>
      </c>
      <c r="U442" s="41">
        <f t="shared" si="583"/>
        <v>10.42</v>
      </c>
      <c r="V442" s="44">
        <f t="shared" si="584"/>
        <v>0</v>
      </c>
      <c r="W442" s="44">
        <f t="shared" si="585"/>
        <v>0</v>
      </c>
      <c r="X442" s="41">
        <f t="shared" si="586"/>
        <v>401.58</v>
      </c>
      <c r="Y442" s="41">
        <f t="shared" si="587"/>
        <v>1497.31125</v>
      </c>
      <c r="Z442" s="54"/>
      <c r="AA442" s="12" t="s">
        <v>55</v>
      </c>
      <c r="AB442" s="11">
        <f t="shared" ref="AB442:AH442" si="632">K442+R442</f>
        <v>62.5185</v>
      </c>
      <c r="AC442" s="11">
        <f t="shared" si="632"/>
        <v>833.58</v>
      </c>
      <c r="AD442" s="11">
        <f t="shared" si="632"/>
        <v>566.48</v>
      </c>
      <c r="AE442" s="11">
        <f t="shared" si="632"/>
        <v>34.73275</v>
      </c>
      <c r="AF442" s="11">
        <f t="shared" si="632"/>
        <v>0</v>
      </c>
      <c r="AG442" s="11">
        <f t="shared" si="632"/>
        <v>0</v>
      </c>
      <c r="AH442" s="11">
        <f t="shared" si="632"/>
        <v>1497.31125</v>
      </c>
      <c r="AI442" s="12" t="s">
        <v>1138</v>
      </c>
    </row>
    <row r="443" s="9" customFormat="1" ht="16" customHeight="1" spans="1:35">
      <c r="A443" s="40">
        <f t="shared" si="615"/>
        <v>440</v>
      </c>
      <c r="B443" s="41" t="s">
        <v>1339</v>
      </c>
      <c r="C443" s="64" t="s">
        <v>1378</v>
      </c>
      <c r="D443" s="343" t="s">
        <v>1379</v>
      </c>
      <c r="E443" s="82">
        <v>3473.25</v>
      </c>
      <c r="F443" s="82">
        <v>3473.25</v>
      </c>
      <c r="G443" s="82">
        <v>5664.75</v>
      </c>
      <c r="H443" s="82">
        <v>3473.25</v>
      </c>
      <c r="I443" s="59"/>
      <c r="J443" s="59"/>
      <c r="K443" s="52">
        <f t="shared" si="573"/>
        <v>62.5185</v>
      </c>
      <c r="L443" s="53">
        <f t="shared" si="574"/>
        <v>555.72</v>
      </c>
      <c r="M443" s="44">
        <f t="shared" si="575"/>
        <v>453.18</v>
      </c>
      <c r="N443" s="41">
        <f t="shared" si="576"/>
        <v>24.31275</v>
      </c>
      <c r="O443" s="44">
        <f t="shared" si="577"/>
        <v>0</v>
      </c>
      <c r="P443" s="44">
        <f t="shared" si="578"/>
        <v>0</v>
      </c>
      <c r="Q443" s="44">
        <f t="shared" si="579"/>
        <v>1095.73125</v>
      </c>
      <c r="R443" s="41">
        <f t="shared" si="623"/>
        <v>0</v>
      </c>
      <c r="S443" s="41">
        <f t="shared" si="581"/>
        <v>277.86</v>
      </c>
      <c r="T443" s="44">
        <f t="shared" si="582"/>
        <v>113.3</v>
      </c>
      <c r="U443" s="41">
        <f t="shared" si="583"/>
        <v>10.42</v>
      </c>
      <c r="V443" s="44">
        <f t="shared" si="584"/>
        <v>0</v>
      </c>
      <c r="W443" s="44">
        <f t="shared" si="585"/>
        <v>0</v>
      </c>
      <c r="X443" s="41">
        <f t="shared" si="586"/>
        <v>401.58</v>
      </c>
      <c r="Y443" s="41">
        <f t="shared" si="587"/>
        <v>1497.31125</v>
      </c>
      <c r="Z443" s="54"/>
      <c r="AA443" s="12" t="s">
        <v>55</v>
      </c>
      <c r="AB443" s="11">
        <f t="shared" ref="AB443:AH443" si="633">K443+R443</f>
        <v>62.5185</v>
      </c>
      <c r="AC443" s="11">
        <f t="shared" si="633"/>
        <v>833.58</v>
      </c>
      <c r="AD443" s="11">
        <f t="shared" si="633"/>
        <v>566.48</v>
      </c>
      <c r="AE443" s="11">
        <f t="shared" si="633"/>
        <v>34.73275</v>
      </c>
      <c r="AF443" s="11">
        <f t="shared" si="633"/>
        <v>0</v>
      </c>
      <c r="AG443" s="11">
        <f t="shared" si="633"/>
        <v>0</v>
      </c>
      <c r="AH443" s="11">
        <f t="shared" si="633"/>
        <v>1497.31125</v>
      </c>
      <c r="AI443" s="12" t="s">
        <v>1138</v>
      </c>
    </row>
    <row r="444" s="9" customFormat="1" ht="16" customHeight="1" spans="1:35">
      <c r="A444" s="40">
        <f t="shared" ref="A444:A459" si="634">ROW()-3</f>
        <v>441</v>
      </c>
      <c r="B444" s="41" t="s">
        <v>1336</v>
      </c>
      <c r="C444" s="64" t="s">
        <v>1382</v>
      </c>
      <c r="D444" s="343" t="s">
        <v>1383</v>
      </c>
      <c r="E444" s="82">
        <v>3473.25</v>
      </c>
      <c r="F444" s="82">
        <v>3473.25</v>
      </c>
      <c r="G444" s="82">
        <v>5664.75</v>
      </c>
      <c r="H444" s="82">
        <v>3473.25</v>
      </c>
      <c r="I444" s="59"/>
      <c r="J444" s="59"/>
      <c r="K444" s="52">
        <f t="shared" ref="K444:K459" si="635">E444*0.018</f>
        <v>62.5185</v>
      </c>
      <c r="L444" s="53">
        <f t="shared" ref="L444:L459" si="636">F444*0.16</f>
        <v>555.72</v>
      </c>
      <c r="M444" s="44">
        <f t="shared" ref="M444:M459" si="637">ROUND(G444*0.08,2)</f>
        <v>453.18</v>
      </c>
      <c r="N444" s="41">
        <f t="shared" ref="N444:N459" si="638">H444*0.007</f>
        <v>24.31275</v>
      </c>
      <c r="O444" s="44">
        <f t="shared" ref="O444:O459" si="639">I444*5%</f>
        <v>0</v>
      </c>
      <c r="P444" s="44">
        <f t="shared" ref="P444:P459" si="640">J444*50%</f>
        <v>0</v>
      </c>
      <c r="Q444" s="44">
        <f t="shared" ref="Q444:Q459" si="641">SUM(K444:P444)</f>
        <v>1095.73125</v>
      </c>
      <c r="R444" s="41">
        <f t="shared" ref="R444:R459" si="642">E444*0</f>
        <v>0</v>
      </c>
      <c r="S444" s="41">
        <f t="shared" ref="S444:S459" si="643">ROUND(F444*0.08,2)</f>
        <v>277.86</v>
      </c>
      <c r="T444" s="44">
        <f t="shared" ref="T444:T459" si="644">ROUND(G444*0.02,2)</f>
        <v>113.3</v>
      </c>
      <c r="U444" s="41">
        <f t="shared" ref="U444:U459" si="645">ROUND(H444*0.003,2)</f>
        <v>10.42</v>
      </c>
      <c r="V444" s="44">
        <f t="shared" ref="V444:V459" si="646">I444*5%</f>
        <v>0</v>
      </c>
      <c r="W444" s="44">
        <f t="shared" ref="W444:W459" si="647">J444*50%</f>
        <v>0</v>
      </c>
      <c r="X444" s="41">
        <f t="shared" ref="X444:X459" si="648">SUM(R444:W444)</f>
        <v>401.58</v>
      </c>
      <c r="Y444" s="41">
        <f t="shared" ref="Y444:Y459" si="649">Q444+X444</f>
        <v>1497.31125</v>
      </c>
      <c r="Z444" s="54"/>
      <c r="AA444" s="12" t="s">
        <v>53</v>
      </c>
      <c r="AB444" s="11">
        <f t="shared" ref="AB444:AH444" si="650">K444+R444</f>
        <v>62.5185</v>
      </c>
      <c r="AC444" s="11">
        <f t="shared" si="650"/>
        <v>833.58</v>
      </c>
      <c r="AD444" s="11">
        <f t="shared" si="650"/>
        <v>566.48</v>
      </c>
      <c r="AE444" s="11">
        <f t="shared" si="650"/>
        <v>34.73275</v>
      </c>
      <c r="AF444" s="11">
        <f t="shared" si="650"/>
        <v>0</v>
      </c>
      <c r="AG444" s="11">
        <f t="shared" si="650"/>
        <v>0</v>
      </c>
      <c r="AH444" s="11">
        <f t="shared" si="650"/>
        <v>1497.31125</v>
      </c>
      <c r="AI444" s="12" t="s">
        <v>1138</v>
      </c>
    </row>
    <row r="445" s="9" customFormat="1" ht="16" customHeight="1" spans="1:35">
      <c r="A445" s="40">
        <f t="shared" si="634"/>
        <v>442</v>
      </c>
      <c r="B445" s="41" t="s">
        <v>1336</v>
      </c>
      <c r="C445" s="64" t="s">
        <v>1384</v>
      </c>
      <c r="D445" s="343" t="s">
        <v>1385</v>
      </c>
      <c r="E445" s="82">
        <v>3473.25</v>
      </c>
      <c r="F445" s="82">
        <v>3473.25</v>
      </c>
      <c r="G445" s="82">
        <v>5664.75</v>
      </c>
      <c r="H445" s="82">
        <v>3473.25</v>
      </c>
      <c r="I445" s="59"/>
      <c r="J445" s="59"/>
      <c r="K445" s="52">
        <f t="shared" si="635"/>
        <v>62.5185</v>
      </c>
      <c r="L445" s="53">
        <f t="shared" si="636"/>
        <v>555.72</v>
      </c>
      <c r="M445" s="44">
        <f t="shared" si="637"/>
        <v>453.18</v>
      </c>
      <c r="N445" s="41">
        <f t="shared" si="638"/>
        <v>24.31275</v>
      </c>
      <c r="O445" s="44">
        <f t="shared" si="639"/>
        <v>0</v>
      </c>
      <c r="P445" s="44">
        <f t="shared" si="640"/>
        <v>0</v>
      </c>
      <c r="Q445" s="44">
        <f t="shared" si="641"/>
        <v>1095.73125</v>
      </c>
      <c r="R445" s="41">
        <f t="shared" si="642"/>
        <v>0</v>
      </c>
      <c r="S445" s="41">
        <f t="shared" si="643"/>
        <v>277.86</v>
      </c>
      <c r="T445" s="44">
        <f t="shared" si="644"/>
        <v>113.3</v>
      </c>
      <c r="U445" s="41">
        <f t="shared" si="645"/>
        <v>10.42</v>
      </c>
      <c r="V445" s="44">
        <f t="shared" si="646"/>
        <v>0</v>
      </c>
      <c r="W445" s="44">
        <f t="shared" si="647"/>
        <v>0</v>
      </c>
      <c r="X445" s="41">
        <f t="shared" si="648"/>
        <v>401.58</v>
      </c>
      <c r="Y445" s="41">
        <f t="shared" si="649"/>
        <v>1497.31125</v>
      </c>
      <c r="Z445" s="54"/>
      <c r="AA445" s="12" t="s">
        <v>53</v>
      </c>
      <c r="AB445" s="11">
        <f t="shared" ref="AB445:AH445" si="651">K445+R445</f>
        <v>62.5185</v>
      </c>
      <c r="AC445" s="11">
        <f t="shared" si="651"/>
        <v>833.58</v>
      </c>
      <c r="AD445" s="11">
        <f t="shared" si="651"/>
        <v>566.48</v>
      </c>
      <c r="AE445" s="11">
        <f t="shared" si="651"/>
        <v>34.73275</v>
      </c>
      <c r="AF445" s="11">
        <f t="shared" si="651"/>
        <v>0</v>
      </c>
      <c r="AG445" s="11">
        <f t="shared" si="651"/>
        <v>0</v>
      </c>
      <c r="AH445" s="11">
        <f t="shared" si="651"/>
        <v>1497.31125</v>
      </c>
      <c r="AI445" s="12" t="s">
        <v>1138</v>
      </c>
    </row>
    <row r="446" s="9" customFormat="1" ht="16" customHeight="1" spans="1:35">
      <c r="A446" s="40">
        <f t="shared" si="634"/>
        <v>443</v>
      </c>
      <c r="B446" s="41" t="s">
        <v>1336</v>
      </c>
      <c r="C446" s="64" t="s">
        <v>1386</v>
      </c>
      <c r="D446" s="343" t="s">
        <v>1387</v>
      </c>
      <c r="E446" s="82">
        <v>3473.25</v>
      </c>
      <c r="F446" s="82">
        <v>3473.25</v>
      </c>
      <c r="G446" s="82">
        <v>5664.75</v>
      </c>
      <c r="H446" s="82">
        <v>3473.25</v>
      </c>
      <c r="I446" s="59"/>
      <c r="J446" s="59"/>
      <c r="K446" s="52">
        <f t="shared" si="635"/>
        <v>62.5185</v>
      </c>
      <c r="L446" s="53">
        <f t="shared" si="636"/>
        <v>555.72</v>
      </c>
      <c r="M446" s="44">
        <f t="shared" si="637"/>
        <v>453.18</v>
      </c>
      <c r="N446" s="41">
        <f t="shared" si="638"/>
        <v>24.31275</v>
      </c>
      <c r="O446" s="44">
        <f t="shared" si="639"/>
        <v>0</v>
      </c>
      <c r="P446" s="44">
        <f t="shared" si="640"/>
        <v>0</v>
      </c>
      <c r="Q446" s="44">
        <f t="shared" si="641"/>
        <v>1095.73125</v>
      </c>
      <c r="R446" s="41">
        <f t="shared" si="642"/>
        <v>0</v>
      </c>
      <c r="S446" s="41">
        <f t="shared" si="643"/>
        <v>277.86</v>
      </c>
      <c r="T446" s="44">
        <f t="shared" si="644"/>
        <v>113.3</v>
      </c>
      <c r="U446" s="41">
        <f t="shared" si="645"/>
        <v>10.42</v>
      </c>
      <c r="V446" s="44">
        <f t="shared" si="646"/>
        <v>0</v>
      </c>
      <c r="W446" s="44">
        <f t="shared" si="647"/>
        <v>0</v>
      </c>
      <c r="X446" s="41">
        <f t="shared" si="648"/>
        <v>401.58</v>
      </c>
      <c r="Y446" s="41">
        <f t="shared" si="649"/>
        <v>1497.31125</v>
      </c>
      <c r="Z446" s="54"/>
      <c r="AA446" s="12" t="s">
        <v>53</v>
      </c>
      <c r="AB446" s="11">
        <f t="shared" ref="AB446:AH446" si="652">K446+R446</f>
        <v>62.5185</v>
      </c>
      <c r="AC446" s="11">
        <f t="shared" si="652"/>
        <v>833.58</v>
      </c>
      <c r="AD446" s="11">
        <f t="shared" si="652"/>
        <v>566.48</v>
      </c>
      <c r="AE446" s="11">
        <f t="shared" si="652"/>
        <v>34.73275</v>
      </c>
      <c r="AF446" s="11">
        <f t="shared" si="652"/>
        <v>0</v>
      </c>
      <c r="AG446" s="11">
        <f t="shared" si="652"/>
        <v>0</v>
      </c>
      <c r="AH446" s="11">
        <f t="shared" si="652"/>
        <v>1497.31125</v>
      </c>
      <c r="AI446" s="12" t="s">
        <v>1138</v>
      </c>
    </row>
    <row r="447" s="9" customFormat="1" ht="16" customHeight="1" spans="1:35">
      <c r="A447" s="40">
        <f t="shared" si="634"/>
        <v>444</v>
      </c>
      <c r="B447" s="41" t="s">
        <v>1336</v>
      </c>
      <c r="C447" s="64" t="s">
        <v>1388</v>
      </c>
      <c r="D447" s="343" t="s">
        <v>1389</v>
      </c>
      <c r="E447" s="82">
        <v>3473.25</v>
      </c>
      <c r="F447" s="82">
        <v>3473.25</v>
      </c>
      <c r="G447" s="82">
        <v>5664.75</v>
      </c>
      <c r="H447" s="82">
        <v>3473.25</v>
      </c>
      <c r="I447" s="59"/>
      <c r="J447" s="59"/>
      <c r="K447" s="52">
        <f t="shared" si="635"/>
        <v>62.5185</v>
      </c>
      <c r="L447" s="53">
        <f t="shared" si="636"/>
        <v>555.72</v>
      </c>
      <c r="M447" s="44">
        <f t="shared" si="637"/>
        <v>453.18</v>
      </c>
      <c r="N447" s="41">
        <f t="shared" si="638"/>
        <v>24.31275</v>
      </c>
      <c r="O447" s="44">
        <f t="shared" si="639"/>
        <v>0</v>
      </c>
      <c r="P447" s="44">
        <f t="shared" si="640"/>
        <v>0</v>
      </c>
      <c r="Q447" s="44">
        <f t="shared" si="641"/>
        <v>1095.73125</v>
      </c>
      <c r="R447" s="41">
        <f t="shared" si="642"/>
        <v>0</v>
      </c>
      <c r="S447" s="41">
        <f t="shared" si="643"/>
        <v>277.86</v>
      </c>
      <c r="T447" s="44">
        <f t="shared" si="644"/>
        <v>113.3</v>
      </c>
      <c r="U447" s="41">
        <f t="shared" si="645"/>
        <v>10.42</v>
      </c>
      <c r="V447" s="44">
        <f t="shared" si="646"/>
        <v>0</v>
      </c>
      <c r="W447" s="44">
        <f t="shared" si="647"/>
        <v>0</v>
      </c>
      <c r="X447" s="41">
        <f t="shared" si="648"/>
        <v>401.58</v>
      </c>
      <c r="Y447" s="41">
        <f t="shared" si="649"/>
        <v>1497.31125</v>
      </c>
      <c r="Z447" s="54"/>
      <c r="AA447" s="12" t="s">
        <v>53</v>
      </c>
      <c r="AB447" s="11">
        <f t="shared" ref="AB447:AH447" si="653">K447+R447</f>
        <v>62.5185</v>
      </c>
      <c r="AC447" s="11">
        <f t="shared" si="653"/>
        <v>833.58</v>
      </c>
      <c r="AD447" s="11">
        <f t="shared" si="653"/>
        <v>566.48</v>
      </c>
      <c r="AE447" s="11">
        <f t="shared" si="653"/>
        <v>34.73275</v>
      </c>
      <c r="AF447" s="11">
        <f t="shared" si="653"/>
        <v>0</v>
      </c>
      <c r="AG447" s="11">
        <f t="shared" si="653"/>
        <v>0</v>
      </c>
      <c r="AH447" s="11">
        <f t="shared" si="653"/>
        <v>1497.31125</v>
      </c>
      <c r="AI447" s="12" t="s">
        <v>1138</v>
      </c>
    </row>
    <row r="448" s="9" customFormat="1" ht="16" customHeight="1" spans="1:35">
      <c r="A448" s="40">
        <f t="shared" si="634"/>
        <v>445</v>
      </c>
      <c r="B448" s="41" t="s">
        <v>1336</v>
      </c>
      <c r="C448" s="64" t="s">
        <v>1390</v>
      </c>
      <c r="D448" s="343" t="s">
        <v>1391</v>
      </c>
      <c r="E448" s="82">
        <v>3473.25</v>
      </c>
      <c r="F448" s="82">
        <v>3473.25</v>
      </c>
      <c r="G448" s="82">
        <v>5664.75</v>
      </c>
      <c r="H448" s="82">
        <v>3473.25</v>
      </c>
      <c r="I448" s="59"/>
      <c r="J448" s="59"/>
      <c r="K448" s="52">
        <f t="shared" si="635"/>
        <v>62.5185</v>
      </c>
      <c r="L448" s="53">
        <f t="shared" si="636"/>
        <v>555.72</v>
      </c>
      <c r="M448" s="44">
        <f t="shared" si="637"/>
        <v>453.18</v>
      </c>
      <c r="N448" s="41">
        <f t="shared" si="638"/>
        <v>24.31275</v>
      </c>
      <c r="O448" s="44">
        <f t="shared" si="639"/>
        <v>0</v>
      </c>
      <c r="P448" s="44">
        <f t="shared" si="640"/>
        <v>0</v>
      </c>
      <c r="Q448" s="44">
        <f t="shared" si="641"/>
        <v>1095.73125</v>
      </c>
      <c r="R448" s="41">
        <f t="shared" si="642"/>
        <v>0</v>
      </c>
      <c r="S448" s="41">
        <f t="shared" si="643"/>
        <v>277.86</v>
      </c>
      <c r="T448" s="44">
        <f t="shared" si="644"/>
        <v>113.3</v>
      </c>
      <c r="U448" s="41">
        <f t="shared" si="645"/>
        <v>10.42</v>
      </c>
      <c r="V448" s="44">
        <f t="shared" si="646"/>
        <v>0</v>
      </c>
      <c r="W448" s="44">
        <f t="shared" si="647"/>
        <v>0</v>
      </c>
      <c r="X448" s="41">
        <f t="shared" si="648"/>
        <v>401.58</v>
      </c>
      <c r="Y448" s="41">
        <f t="shared" si="649"/>
        <v>1497.31125</v>
      </c>
      <c r="Z448" s="54"/>
      <c r="AA448" s="12" t="s">
        <v>53</v>
      </c>
      <c r="AB448" s="11">
        <f t="shared" ref="AB448:AH448" si="654">K448+R448</f>
        <v>62.5185</v>
      </c>
      <c r="AC448" s="11">
        <f t="shared" si="654"/>
        <v>833.58</v>
      </c>
      <c r="AD448" s="11">
        <f t="shared" si="654"/>
        <v>566.48</v>
      </c>
      <c r="AE448" s="11">
        <f t="shared" si="654"/>
        <v>34.73275</v>
      </c>
      <c r="AF448" s="11">
        <f t="shared" si="654"/>
        <v>0</v>
      </c>
      <c r="AG448" s="11">
        <f t="shared" si="654"/>
        <v>0</v>
      </c>
      <c r="AH448" s="11">
        <f t="shared" si="654"/>
        <v>1497.31125</v>
      </c>
      <c r="AI448" s="12" t="s">
        <v>1138</v>
      </c>
    </row>
    <row r="449" s="9" customFormat="1" ht="16" customHeight="1" spans="1:35">
      <c r="A449" s="40">
        <f t="shared" si="634"/>
        <v>446</v>
      </c>
      <c r="B449" s="41" t="s">
        <v>1336</v>
      </c>
      <c r="C449" s="64" t="s">
        <v>1392</v>
      </c>
      <c r="D449" s="343" t="s">
        <v>1393</v>
      </c>
      <c r="E449" s="82">
        <v>3473.25</v>
      </c>
      <c r="F449" s="82">
        <v>3473.25</v>
      </c>
      <c r="G449" s="82">
        <v>5664.75</v>
      </c>
      <c r="H449" s="82">
        <v>3473.25</v>
      </c>
      <c r="I449" s="59"/>
      <c r="J449" s="59"/>
      <c r="K449" s="52">
        <f t="shared" si="635"/>
        <v>62.5185</v>
      </c>
      <c r="L449" s="53">
        <f t="shared" si="636"/>
        <v>555.72</v>
      </c>
      <c r="M449" s="44">
        <f t="shared" si="637"/>
        <v>453.18</v>
      </c>
      <c r="N449" s="41">
        <f t="shared" si="638"/>
        <v>24.31275</v>
      </c>
      <c r="O449" s="44">
        <f t="shared" si="639"/>
        <v>0</v>
      </c>
      <c r="P449" s="44">
        <f t="shared" si="640"/>
        <v>0</v>
      </c>
      <c r="Q449" s="44">
        <f t="shared" si="641"/>
        <v>1095.73125</v>
      </c>
      <c r="R449" s="41">
        <f t="shared" si="642"/>
        <v>0</v>
      </c>
      <c r="S449" s="41">
        <f t="shared" si="643"/>
        <v>277.86</v>
      </c>
      <c r="T449" s="44">
        <f t="shared" si="644"/>
        <v>113.3</v>
      </c>
      <c r="U449" s="41">
        <f t="shared" si="645"/>
        <v>10.42</v>
      </c>
      <c r="V449" s="44">
        <f t="shared" si="646"/>
        <v>0</v>
      </c>
      <c r="W449" s="44">
        <f t="shared" si="647"/>
        <v>0</v>
      </c>
      <c r="X449" s="41">
        <f t="shared" si="648"/>
        <v>401.58</v>
      </c>
      <c r="Y449" s="41">
        <f t="shared" si="649"/>
        <v>1497.31125</v>
      </c>
      <c r="Z449" s="54"/>
      <c r="AA449" s="12" t="s">
        <v>53</v>
      </c>
      <c r="AB449" s="11">
        <f t="shared" ref="AB449:AH449" si="655">K449+R449</f>
        <v>62.5185</v>
      </c>
      <c r="AC449" s="11">
        <f t="shared" si="655"/>
        <v>833.58</v>
      </c>
      <c r="AD449" s="11">
        <f t="shared" si="655"/>
        <v>566.48</v>
      </c>
      <c r="AE449" s="11">
        <f t="shared" si="655"/>
        <v>34.73275</v>
      </c>
      <c r="AF449" s="11">
        <f t="shared" si="655"/>
        <v>0</v>
      </c>
      <c r="AG449" s="11">
        <f t="shared" si="655"/>
        <v>0</v>
      </c>
      <c r="AH449" s="11">
        <f t="shared" si="655"/>
        <v>1497.31125</v>
      </c>
      <c r="AI449" s="12" t="s">
        <v>1138</v>
      </c>
    </row>
    <row r="450" s="9" customFormat="1" ht="16" customHeight="1" spans="1:35">
      <c r="A450" s="40">
        <f t="shared" si="634"/>
        <v>447</v>
      </c>
      <c r="B450" s="41" t="s">
        <v>1336</v>
      </c>
      <c r="C450" s="64" t="s">
        <v>1394</v>
      </c>
      <c r="D450" s="343" t="s">
        <v>1395</v>
      </c>
      <c r="E450" s="82">
        <v>3473.25</v>
      </c>
      <c r="F450" s="82">
        <v>3473.25</v>
      </c>
      <c r="G450" s="82">
        <v>5664.75</v>
      </c>
      <c r="H450" s="82">
        <v>3473.25</v>
      </c>
      <c r="I450" s="59"/>
      <c r="J450" s="59"/>
      <c r="K450" s="52">
        <f t="shared" si="635"/>
        <v>62.5185</v>
      </c>
      <c r="L450" s="53">
        <f t="shared" si="636"/>
        <v>555.72</v>
      </c>
      <c r="M450" s="44">
        <f t="shared" si="637"/>
        <v>453.18</v>
      </c>
      <c r="N450" s="41">
        <f t="shared" si="638"/>
        <v>24.31275</v>
      </c>
      <c r="O450" s="44">
        <f t="shared" si="639"/>
        <v>0</v>
      </c>
      <c r="P450" s="44">
        <f t="shared" si="640"/>
        <v>0</v>
      </c>
      <c r="Q450" s="44">
        <f t="shared" si="641"/>
        <v>1095.73125</v>
      </c>
      <c r="R450" s="41">
        <f t="shared" si="642"/>
        <v>0</v>
      </c>
      <c r="S450" s="41">
        <f t="shared" si="643"/>
        <v>277.86</v>
      </c>
      <c r="T450" s="44">
        <f t="shared" si="644"/>
        <v>113.3</v>
      </c>
      <c r="U450" s="41">
        <f t="shared" si="645"/>
        <v>10.42</v>
      </c>
      <c r="V450" s="44">
        <f t="shared" si="646"/>
        <v>0</v>
      </c>
      <c r="W450" s="44">
        <f t="shared" si="647"/>
        <v>0</v>
      </c>
      <c r="X450" s="41">
        <f t="shared" si="648"/>
        <v>401.58</v>
      </c>
      <c r="Y450" s="41">
        <f t="shared" si="649"/>
        <v>1497.31125</v>
      </c>
      <c r="Z450" s="54"/>
      <c r="AA450" s="12" t="s">
        <v>53</v>
      </c>
      <c r="AB450" s="11">
        <f t="shared" ref="AB450:AH450" si="656">K450+R450</f>
        <v>62.5185</v>
      </c>
      <c r="AC450" s="11">
        <f t="shared" si="656"/>
        <v>833.58</v>
      </c>
      <c r="AD450" s="11">
        <f t="shared" si="656"/>
        <v>566.48</v>
      </c>
      <c r="AE450" s="11">
        <f t="shared" si="656"/>
        <v>34.73275</v>
      </c>
      <c r="AF450" s="11">
        <f t="shared" si="656"/>
        <v>0</v>
      </c>
      <c r="AG450" s="11">
        <f t="shared" si="656"/>
        <v>0</v>
      </c>
      <c r="AH450" s="11">
        <f t="shared" si="656"/>
        <v>1497.31125</v>
      </c>
      <c r="AI450" s="12" t="s">
        <v>1138</v>
      </c>
    </row>
    <row r="451" s="9" customFormat="1" ht="16" customHeight="1" spans="1:35">
      <c r="A451" s="40">
        <f t="shared" si="634"/>
        <v>448</v>
      </c>
      <c r="B451" s="41" t="s">
        <v>167</v>
      </c>
      <c r="C451" s="64" t="s">
        <v>1396</v>
      </c>
      <c r="D451" s="343" t="s">
        <v>1397</v>
      </c>
      <c r="E451" s="82">
        <v>3473.25</v>
      </c>
      <c r="F451" s="82">
        <v>3473.25</v>
      </c>
      <c r="G451" s="82">
        <v>5664.75</v>
      </c>
      <c r="H451" s="82">
        <v>3473.25</v>
      </c>
      <c r="I451" s="59"/>
      <c r="J451" s="59"/>
      <c r="K451" s="52">
        <f t="shared" si="635"/>
        <v>62.5185</v>
      </c>
      <c r="L451" s="53">
        <f t="shared" si="636"/>
        <v>555.72</v>
      </c>
      <c r="M451" s="44">
        <f t="shared" si="637"/>
        <v>453.18</v>
      </c>
      <c r="N451" s="41">
        <f t="shared" si="638"/>
        <v>24.31275</v>
      </c>
      <c r="O451" s="44">
        <f t="shared" si="639"/>
        <v>0</v>
      </c>
      <c r="P451" s="44">
        <f t="shared" si="640"/>
        <v>0</v>
      </c>
      <c r="Q451" s="44">
        <f t="shared" si="641"/>
        <v>1095.73125</v>
      </c>
      <c r="R451" s="41">
        <f t="shared" si="642"/>
        <v>0</v>
      </c>
      <c r="S451" s="41">
        <f t="shared" si="643"/>
        <v>277.86</v>
      </c>
      <c r="T451" s="44">
        <f t="shared" si="644"/>
        <v>113.3</v>
      </c>
      <c r="U451" s="41">
        <f t="shared" si="645"/>
        <v>10.42</v>
      </c>
      <c r="V451" s="44">
        <f t="shared" si="646"/>
        <v>0</v>
      </c>
      <c r="W451" s="44">
        <f t="shared" si="647"/>
        <v>0</v>
      </c>
      <c r="X451" s="41">
        <f t="shared" si="648"/>
        <v>401.58</v>
      </c>
      <c r="Y451" s="41">
        <f t="shared" si="649"/>
        <v>1497.31125</v>
      </c>
      <c r="Z451" s="54"/>
      <c r="AA451" s="12" t="s">
        <v>49</v>
      </c>
      <c r="AB451" s="11">
        <f t="shared" ref="AB451:AH451" si="657">K451+R451</f>
        <v>62.5185</v>
      </c>
      <c r="AC451" s="11">
        <f t="shared" si="657"/>
        <v>833.58</v>
      </c>
      <c r="AD451" s="11">
        <f t="shared" si="657"/>
        <v>566.48</v>
      </c>
      <c r="AE451" s="11">
        <f t="shared" si="657"/>
        <v>34.73275</v>
      </c>
      <c r="AF451" s="11">
        <f t="shared" si="657"/>
        <v>0</v>
      </c>
      <c r="AG451" s="11">
        <f t="shared" si="657"/>
        <v>0</v>
      </c>
      <c r="AH451" s="11">
        <f t="shared" si="657"/>
        <v>1497.31125</v>
      </c>
      <c r="AI451" s="12" t="s">
        <v>1134</v>
      </c>
    </row>
    <row r="452" s="9" customFormat="1" ht="16" customHeight="1" spans="1:35">
      <c r="A452" s="40">
        <f t="shared" si="634"/>
        <v>449</v>
      </c>
      <c r="B452" s="41" t="s">
        <v>167</v>
      </c>
      <c r="C452" s="64" t="s">
        <v>1398</v>
      </c>
      <c r="D452" s="343" t="s">
        <v>1399</v>
      </c>
      <c r="E452" s="82">
        <v>3473.25</v>
      </c>
      <c r="F452" s="82">
        <v>3473.25</v>
      </c>
      <c r="G452" s="82">
        <v>5664.75</v>
      </c>
      <c r="H452" s="82">
        <v>3473.25</v>
      </c>
      <c r="I452" s="59"/>
      <c r="J452" s="59"/>
      <c r="K452" s="52">
        <f t="shared" si="635"/>
        <v>62.5185</v>
      </c>
      <c r="L452" s="53">
        <f t="shared" si="636"/>
        <v>555.72</v>
      </c>
      <c r="M452" s="44">
        <f t="shared" si="637"/>
        <v>453.18</v>
      </c>
      <c r="N452" s="41">
        <f t="shared" si="638"/>
        <v>24.31275</v>
      </c>
      <c r="O452" s="44">
        <f t="shared" si="639"/>
        <v>0</v>
      </c>
      <c r="P452" s="44">
        <f t="shared" si="640"/>
        <v>0</v>
      </c>
      <c r="Q452" s="44">
        <f t="shared" si="641"/>
        <v>1095.73125</v>
      </c>
      <c r="R452" s="41">
        <f t="shared" si="642"/>
        <v>0</v>
      </c>
      <c r="S452" s="41">
        <f t="shared" si="643"/>
        <v>277.86</v>
      </c>
      <c r="T452" s="44">
        <f t="shared" si="644"/>
        <v>113.3</v>
      </c>
      <c r="U452" s="41">
        <f t="shared" si="645"/>
        <v>10.42</v>
      </c>
      <c r="V452" s="44">
        <f t="shared" si="646"/>
        <v>0</v>
      </c>
      <c r="W452" s="44">
        <f t="shared" si="647"/>
        <v>0</v>
      </c>
      <c r="X452" s="41">
        <f t="shared" si="648"/>
        <v>401.58</v>
      </c>
      <c r="Y452" s="41">
        <f t="shared" si="649"/>
        <v>1497.31125</v>
      </c>
      <c r="Z452" s="54"/>
      <c r="AA452" s="12" t="s">
        <v>48</v>
      </c>
      <c r="AB452" s="11">
        <f t="shared" ref="AB452:AH452" si="658">K452+R452</f>
        <v>62.5185</v>
      </c>
      <c r="AC452" s="11">
        <f t="shared" si="658"/>
        <v>833.58</v>
      </c>
      <c r="AD452" s="11">
        <f t="shared" si="658"/>
        <v>566.48</v>
      </c>
      <c r="AE452" s="11">
        <f t="shared" si="658"/>
        <v>34.73275</v>
      </c>
      <c r="AF452" s="11">
        <f t="shared" si="658"/>
        <v>0</v>
      </c>
      <c r="AG452" s="11">
        <f t="shared" si="658"/>
        <v>0</v>
      </c>
      <c r="AH452" s="11">
        <f t="shared" si="658"/>
        <v>1497.31125</v>
      </c>
      <c r="AI452" s="12" t="s">
        <v>1134</v>
      </c>
    </row>
    <row r="453" s="9" customFormat="1" ht="16" customHeight="1" spans="1:35">
      <c r="A453" s="40">
        <f t="shared" si="634"/>
        <v>450</v>
      </c>
      <c r="B453" s="41" t="s">
        <v>285</v>
      </c>
      <c r="C453" s="64" t="s">
        <v>308</v>
      </c>
      <c r="D453" s="343" t="s">
        <v>309</v>
      </c>
      <c r="E453" s="82">
        <v>3820</v>
      </c>
      <c r="F453" s="82">
        <v>3820</v>
      </c>
      <c r="G453" s="82">
        <v>5664.75</v>
      </c>
      <c r="H453" s="82">
        <v>3820</v>
      </c>
      <c r="I453" s="59">
        <v>4180</v>
      </c>
      <c r="J453" s="59"/>
      <c r="K453" s="52">
        <f t="shared" si="635"/>
        <v>68.76</v>
      </c>
      <c r="L453" s="53">
        <f t="shared" si="636"/>
        <v>611.2</v>
      </c>
      <c r="M453" s="44">
        <f t="shared" si="637"/>
        <v>453.18</v>
      </c>
      <c r="N453" s="41">
        <f t="shared" si="638"/>
        <v>26.74</v>
      </c>
      <c r="O453" s="44">
        <f t="shared" si="639"/>
        <v>209</v>
      </c>
      <c r="P453" s="44">
        <f t="shared" si="640"/>
        <v>0</v>
      </c>
      <c r="Q453" s="44">
        <f t="shared" si="641"/>
        <v>1368.88</v>
      </c>
      <c r="R453" s="41">
        <f t="shared" si="642"/>
        <v>0</v>
      </c>
      <c r="S453" s="41">
        <f t="shared" si="643"/>
        <v>305.6</v>
      </c>
      <c r="T453" s="44">
        <f t="shared" si="644"/>
        <v>113.3</v>
      </c>
      <c r="U453" s="41">
        <f t="shared" si="645"/>
        <v>11.46</v>
      </c>
      <c r="V453" s="44">
        <f t="shared" si="646"/>
        <v>209</v>
      </c>
      <c r="W453" s="44">
        <f t="shared" si="647"/>
        <v>0</v>
      </c>
      <c r="X453" s="41">
        <f t="shared" si="648"/>
        <v>639.36</v>
      </c>
      <c r="Y453" s="41">
        <f t="shared" si="649"/>
        <v>2008.24</v>
      </c>
      <c r="Z453" s="54"/>
      <c r="AA453" s="12" t="s">
        <v>26</v>
      </c>
      <c r="AB453" s="11">
        <f t="shared" ref="AB453:AH453" si="659">K453+R453</f>
        <v>68.76</v>
      </c>
      <c r="AC453" s="11">
        <f t="shared" si="659"/>
        <v>916.8</v>
      </c>
      <c r="AD453" s="11">
        <f t="shared" si="659"/>
        <v>566.48</v>
      </c>
      <c r="AE453" s="11">
        <f t="shared" si="659"/>
        <v>38.2</v>
      </c>
      <c r="AF453" s="11">
        <f t="shared" si="659"/>
        <v>418</v>
      </c>
      <c r="AG453" s="11">
        <f t="shared" si="659"/>
        <v>0</v>
      </c>
      <c r="AH453" s="11">
        <f t="shared" si="659"/>
        <v>2008.24</v>
      </c>
      <c r="AI453" s="12" t="s">
        <v>1135</v>
      </c>
    </row>
    <row r="454" s="9" customFormat="1" ht="16" customHeight="1" spans="1:35">
      <c r="A454" s="40">
        <f t="shared" si="634"/>
        <v>451</v>
      </c>
      <c r="B454" s="41" t="s">
        <v>1332</v>
      </c>
      <c r="C454" s="64" t="s">
        <v>1402</v>
      </c>
      <c r="D454" s="343" t="s">
        <v>1403</v>
      </c>
      <c r="E454" s="82">
        <v>3473.25</v>
      </c>
      <c r="F454" s="82">
        <v>3473.25</v>
      </c>
      <c r="G454" s="82">
        <v>5664.75</v>
      </c>
      <c r="H454" s="82">
        <v>3473.25</v>
      </c>
      <c r="I454" s="59"/>
      <c r="J454" s="59"/>
      <c r="K454" s="52">
        <f t="shared" si="635"/>
        <v>62.5185</v>
      </c>
      <c r="L454" s="53">
        <f t="shared" si="636"/>
        <v>555.72</v>
      </c>
      <c r="M454" s="44">
        <f t="shared" si="637"/>
        <v>453.18</v>
      </c>
      <c r="N454" s="41">
        <f t="shared" si="638"/>
        <v>24.31275</v>
      </c>
      <c r="O454" s="44">
        <f t="shared" si="639"/>
        <v>0</v>
      </c>
      <c r="P454" s="44">
        <f t="shared" si="640"/>
        <v>0</v>
      </c>
      <c r="Q454" s="44">
        <f t="shared" si="641"/>
        <v>1095.73125</v>
      </c>
      <c r="R454" s="41">
        <f t="shared" si="642"/>
        <v>0</v>
      </c>
      <c r="S454" s="41">
        <f t="shared" si="643"/>
        <v>277.86</v>
      </c>
      <c r="T454" s="44">
        <f t="shared" si="644"/>
        <v>113.3</v>
      </c>
      <c r="U454" s="41">
        <f t="shared" si="645"/>
        <v>10.42</v>
      </c>
      <c r="V454" s="44">
        <f t="shared" si="646"/>
        <v>0</v>
      </c>
      <c r="W454" s="44">
        <f t="shared" si="647"/>
        <v>0</v>
      </c>
      <c r="X454" s="41">
        <f t="shared" si="648"/>
        <v>401.58</v>
      </c>
      <c r="Y454" s="41">
        <f t="shared" si="649"/>
        <v>1497.31125</v>
      </c>
      <c r="Z454" s="54"/>
      <c r="AA454" s="12" t="s">
        <v>26</v>
      </c>
      <c r="AB454" s="11">
        <f t="shared" ref="AB454:AH454" si="660">K454+R454</f>
        <v>62.5185</v>
      </c>
      <c r="AC454" s="11">
        <f t="shared" si="660"/>
        <v>833.58</v>
      </c>
      <c r="AD454" s="11">
        <f t="shared" si="660"/>
        <v>566.48</v>
      </c>
      <c r="AE454" s="11">
        <f t="shared" si="660"/>
        <v>34.73275</v>
      </c>
      <c r="AF454" s="11">
        <f t="shared" si="660"/>
        <v>0</v>
      </c>
      <c r="AG454" s="11">
        <f t="shared" si="660"/>
        <v>0</v>
      </c>
      <c r="AH454" s="11">
        <f t="shared" si="660"/>
        <v>1497.31125</v>
      </c>
      <c r="AI454" s="12" t="s">
        <v>1135</v>
      </c>
    </row>
    <row r="455" s="9" customFormat="1" ht="16" customHeight="1" spans="1:35">
      <c r="A455" s="40">
        <f t="shared" si="634"/>
        <v>452</v>
      </c>
      <c r="B455" s="41" t="s">
        <v>1306</v>
      </c>
      <c r="C455" s="99" t="s">
        <v>1404</v>
      </c>
      <c r="D455" s="100" t="s">
        <v>1405</v>
      </c>
      <c r="E455" s="82">
        <v>3473.25</v>
      </c>
      <c r="F455" s="82">
        <v>3473.25</v>
      </c>
      <c r="G455" s="82">
        <v>5664.75</v>
      </c>
      <c r="H455" s="82">
        <v>3473.25</v>
      </c>
      <c r="I455" s="108">
        <v>1790</v>
      </c>
      <c r="J455" s="59"/>
      <c r="K455" s="52">
        <f t="shared" si="635"/>
        <v>62.5185</v>
      </c>
      <c r="L455" s="53">
        <f t="shared" si="636"/>
        <v>555.72</v>
      </c>
      <c r="M455" s="44">
        <f t="shared" si="637"/>
        <v>453.18</v>
      </c>
      <c r="N455" s="41">
        <f t="shared" si="638"/>
        <v>24.31275</v>
      </c>
      <c r="O455" s="44">
        <f t="shared" si="639"/>
        <v>89.5</v>
      </c>
      <c r="P455" s="44">
        <f t="shared" si="640"/>
        <v>0</v>
      </c>
      <c r="Q455" s="44">
        <f t="shared" si="641"/>
        <v>1185.23125</v>
      </c>
      <c r="R455" s="41">
        <f t="shared" si="642"/>
        <v>0</v>
      </c>
      <c r="S455" s="41">
        <f t="shared" si="643"/>
        <v>277.86</v>
      </c>
      <c r="T455" s="44">
        <f t="shared" si="644"/>
        <v>113.3</v>
      </c>
      <c r="U455" s="41">
        <f t="shared" si="645"/>
        <v>10.42</v>
      </c>
      <c r="V455" s="44">
        <f t="shared" si="646"/>
        <v>89.5</v>
      </c>
      <c r="W455" s="44">
        <f t="shared" si="647"/>
        <v>0</v>
      </c>
      <c r="X455" s="41">
        <f t="shared" si="648"/>
        <v>491.08</v>
      </c>
      <c r="Y455" s="41">
        <f t="shared" si="649"/>
        <v>1676.31125</v>
      </c>
      <c r="Z455" s="54"/>
      <c r="AA455" s="12" t="s">
        <v>60</v>
      </c>
      <c r="AB455" s="11">
        <f t="shared" ref="AB455:AH455" si="661">K455+R455</f>
        <v>62.5185</v>
      </c>
      <c r="AC455" s="11">
        <f t="shared" si="661"/>
        <v>833.58</v>
      </c>
      <c r="AD455" s="11">
        <f t="shared" si="661"/>
        <v>566.48</v>
      </c>
      <c r="AE455" s="11">
        <f t="shared" si="661"/>
        <v>34.73275</v>
      </c>
      <c r="AF455" s="11">
        <f t="shared" si="661"/>
        <v>179</v>
      </c>
      <c r="AG455" s="11">
        <f t="shared" si="661"/>
        <v>0</v>
      </c>
      <c r="AH455" s="11">
        <f t="shared" si="661"/>
        <v>1676.31125</v>
      </c>
      <c r="AI455" s="12" t="s">
        <v>1138</v>
      </c>
    </row>
    <row r="456" s="9" customFormat="1" ht="16" customHeight="1" spans="1:35">
      <c r="A456" s="40">
        <f t="shared" si="634"/>
        <v>453</v>
      </c>
      <c r="B456" s="41" t="s">
        <v>1333</v>
      </c>
      <c r="C456" s="64" t="s">
        <v>1406</v>
      </c>
      <c r="D456" s="343" t="s">
        <v>1407</v>
      </c>
      <c r="E456" s="82">
        <v>3473.25</v>
      </c>
      <c r="F456" s="113">
        <v>3473.25</v>
      </c>
      <c r="G456" s="82">
        <v>5664.75</v>
      </c>
      <c r="H456" s="113">
        <v>3473.25</v>
      </c>
      <c r="I456" s="59"/>
      <c r="J456" s="59"/>
      <c r="K456" s="52">
        <f t="shared" si="635"/>
        <v>62.5185</v>
      </c>
      <c r="L456" s="53">
        <f t="shared" si="636"/>
        <v>555.72</v>
      </c>
      <c r="M456" s="44">
        <f t="shared" si="637"/>
        <v>453.18</v>
      </c>
      <c r="N456" s="41">
        <f t="shared" si="638"/>
        <v>24.31275</v>
      </c>
      <c r="O456" s="44">
        <f t="shared" si="639"/>
        <v>0</v>
      </c>
      <c r="P456" s="44">
        <f t="shared" si="640"/>
        <v>0</v>
      </c>
      <c r="Q456" s="44">
        <f t="shared" si="641"/>
        <v>1095.73125</v>
      </c>
      <c r="R456" s="41">
        <f t="shared" si="642"/>
        <v>0</v>
      </c>
      <c r="S456" s="41">
        <f t="shared" si="643"/>
        <v>277.86</v>
      </c>
      <c r="T456" s="44">
        <f t="shared" si="644"/>
        <v>113.3</v>
      </c>
      <c r="U456" s="41">
        <f t="shared" si="645"/>
        <v>10.42</v>
      </c>
      <c r="V456" s="44">
        <f t="shared" si="646"/>
        <v>0</v>
      </c>
      <c r="W456" s="44">
        <f t="shared" si="647"/>
        <v>0</v>
      </c>
      <c r="X456" s="41">
        <f t="shared" si="648"/>
        <v>401.58</v>
      </c>
      <c r="Y456" s="41">
        <f t="shared" si="649"/>
        <v>1497.31125</v>
      </c>
      <c r="Z456" s="54"/>
      <c r="AA456" s="12" t="s">
        <v>26</v>
      </c>
      <c r="AB456" s="11">
        <f t="shared" ref="AB456:AH456" si="662">K456+R456</f>
        <v>62.5185</v>
      </c>
      <c r="AC456" s="11">
        <f t="shared" si="662"/>
        <v>833.58</v>
      </c>
      <c r="AD456" s="11">
        <f t="shared" si="662"/>
        <v>566.48</v>
      </c>
      <c r="AE456" s="11">
        <f t="shared" si="662"/>
        <v>34.73275</v>
      </c>
      <c r="AF456" s="11">
        <f t="shared" si="662"/>
        <v>0</v>
      </c>
      <c r="AG456" s="11">
        <f t="shared" si="662"/>
        <v>0</v>
      </c>
      <c r="AH456" s="11">
        <f t="shared" si="662"/>
        <v>1497.31125</v>
      </c>
      <c r="AI456" s="12" t="s">
        <v>1135</v>
      </c>
    </row>
    <row r="457" s="9" customFormat="1" ht="16" customHeight="1" spans="1:35">
      <c r="A457" s="40">
        <f t="shared" si="634"/>
        <v>454</v>
      </c>
      <c r="B457" s="41" t="s">
        <v>1332</v>
      </c>
      <c r="C457" s="64" t="s">
        <v>1408</v>
      </c>
      <c r="D457" s="45" t="s">
        <v>1409</v>
      </c>
      <c r="E457" s="82">
        <v>3473.25</v>
      </c>
      <c r="F457" s="82">
        <v>3473.25</v>
      </c>
      <c r="G457" s="82">
        <v>5664.75</v>
      </c>
      <c r="H457" s="82">
        <v>3473.25</v>
      </c>
      <c r="I457" s="59"/>
      <c r="J457" s="59"/>
      <c r="K457" s="52">
        <f t="shared" si="635"/>
        <v>62.5185</v>
      </c>
      <c r="L457" s="53">
        <f t="shared" si="636"/>
        <v>555.72</v>
      </c>
      <c r="M457" s="44">
        <f t="shared" si="637"/>
        <v>453.18</v>
      </c>
      <c r="N457" s="41">
        <f t="shared" si="638"/>
        <v>24.31275</v>
      </c>
      <c r="O457" s="44">
        <f t="shared" si="639"/>
        <v>0</v>
      </c>
      <c r="P457" s="44">
        <f t="shared" si="640"/>
        <v>0</v>
      </c>
      <c r="Q457" s="44">
        <f t="shared" si="641"/>
        <v>1095.73125</v>
      </c>
      <c r="R457" s="41">
        <f t="shared" si="642"/>
        <v>0</v>
      </c>
      <c r="S457" s="41">
        <f t="shared" si="643"/>
        <v>277.86</v>
      </c>
      <c r="T457" s="44">
        <f t="shared" si="644"/>
        <v>113.3</v>
      </c>
      <c r="U457" s="41">
        <f t="shared" si="645"/>
        <v>10.42</v>
      </c>
      <c r="V457" s="44">
        <f t="shared" si="646"/>
        <v>0</v>
      </c>
      <c r="W457" s="44">
        <f t="shared" si="647"/>
        <v>0</v>
      </c>
      <c r="X457" s="41">
        <f t="shared" si="648"/>
        <v>401.58</v>
      </c>
      <c r="Y457" s="41">
        <f t="shared" si="649"/>
        <v>1497.31125</v>
      </c>
      <c r="Z457" s="54"/>
      <c r="AA457" s="12" t="s">
        <v>26</v>
      </c>
      <c r="AB457" s="11">
        <f t="shared" ref="AB457:AH457" si="663">K457+R457</f>
        <v>62.5185</v>
      </c>
      <c r="AC457" s="11">
        <f t="shared" si="663"/>
        <v>833.58</v>
      </c>
      <c r="AD457" s="11">
        <f t="shared" si="663"/>
        <v>566.48</v>
      </c>
      <c r="AE457" s="11">
        <f t="shared" si="663"/>
        <v>34.73275</v>
      </c>
      <c r="AF457" s="11">
        <f t="shared" si="663"/>
        <v>0</v>
      </c>
      <c r="AG457" s="11">
        <f t="shared" si="663"/>
        <v>0</v>
      </c>
      <c r="AH457" s="11">
        <f t="shared" si="663"/>
        <v>1497.31125</v>
      </c>
      <c r="AI457" s="12" t="s">
        <v>1135</v>
      </c>
    </row>
    <row r="458" s="9" customFormat="1" ht="16" customHeight="1" spans="1:35">
      <c r="A458" s="40">
        <f t="shared" ref="A458:A467" si="664">ROW()-3</f>
        <v>455</v>
      </c>
      <c r="B458" s="47" t="s">
        <v>1336</v>
      </c>
      <c r="C458" s="47" t="s">
        <v>1414</v>
      </c>
      <c r="D458" s="45" t="s">
        <v>1415</v>
      </c>
      <c r="E458" s="112">
        <v>3473.25</v>
      </c>
      <c r="F458" s="113">
        <v>3473.25</v>
      </c>
      <c r="G458" s="113">
        <v>5664.75</v>
      </c>
      <c r="H458" s="113">
        <v>3473.25</v>
      </c>
      <c r="I458" s="59"/>
      <c r="J458" s="59"/>
      <c r="K458" s="52">
        <f t="shared" ref="K458:K496" si="665">E458*0.018</f>
        <v>62.5185</v>
      </c>
      <c r="L458" s="53">
        <f t="shared" ref="L458:L496" si="666">F458*0.16</f>
        <v>555.72</v>
      </c>
      <c r="M458" s="44">
        <f t="shared" ref="M458:M496" si="667">ROUND(G458*0.08,2)</f>
        <v>453.18</v>
      </c>
      <c r="N458" s="41">
        <f t="shared" ref="N458:N496" si="668">H458*0.007</f>
        <v>24.31275</v>
      </c>
      <c r="O458" s="44">
        <f t="shared" ref="O458:O496" si="669">I458*5%</f>
        <v>0</v>
      </c>
      <c r="P458" s="44">
        <f t="shared" ref="P458:P496" si="670">J458*50%</f>
        <v>0</v>
      </c>
      <c r="Q458" s="44">
        <f t="shared" ref="Q458:Q496" si="671">SUM(K458:P458)</f>
        <v>1095.73125</v>
      </c>
      <c r="R458" s="41">
        <f t="shared" ref="R458:R496" si="672">E458*0</f>
        <v>0</v>
      </c>
      <c r="S458" s="41">
        <f t="shared" ref="S458:S496" si="673">ROUND(F458*0.08,2)</f>
        <v>277.86</v>
      </c>
      <c r="T458" s="44">
        <f t="shared" ref="T458:T496" si="674">ROUND(G458*0.02,2)</f>
        <v>113.3</v>
      </c>
      <c r="U458" s="41">
        <f t="shared" ref="U458:U496" si="675">ROUND(H458*0.003,2)</f>
        <v>10.42</v>
      </c>
      <c r="V458" s="44">
        <f t="shared" ref="V458:V496" si="676">I458*5%</f>
        <v>0</v>
      </c>
      <c r="W458" s="44">
        <f t="shared" ref="W458:W496" si="677">J458*50%</f>
        <v>0</v>
      </c>
      <c r="X458" s="41">
        <f t="shared" ref="X458:X496" si="678">SUM(R458:W458)</f>
        <v>401.58</v>
      </c>
      <c r="Y458" s="41">
        <f t="shared" ref="Y458:Y496" si="679">Q458+X458</f>
        <v>1497.31125</v>
      </c>
      <c r="Z458" s="54"/>
      <c r="AA458" s="12" t="s">
        <v>53</v>
      </c>
      <c r="AB458" s="11">
        <f t="shared" ref="AB458:AB496" si="680">K458+R458</f>
        <v>62.5185</v>
      </c>
      <c r="AC458" s="11">
        <f t="shared" ref="AC458:AC496" si="681">L458+S458</f>
        <v>833.58</v>
      </c>
      <c r="AD458" s="11">
        <f t="shared" ref="AD458:AD496" si="682">M458+T458</f>
        <v>566.48</v>
      </c>
      <c r="AE458" s="11">
        <f t="shared" ref="AE458:AE496" si="683">N458+U458</f>
        <v>34.73275</v>
      </c>
      <c r="AF458" s="11">
        <f t="shared" ref="AF458:AF496" si="684">O458+V458</f>
        <v>0</v>
      </c>
      <c r="AG458" s="11">
        <f t="shared" ref="AG458:AG496" si="685">P458+W458</f>
        <v>0</v>
      </c>
      <c r="AH458" s="11">
        <f t="shared" ref="AH458:AH496" si="686">Q458+X458</f>
        <v>1497.31125</v>
      </c>
      <c r="AI458" s="12" t="s">
        <v>1138</v>
      </c>
    </row>
    <row r="459" s="9" customFormat="1" ht="16" customHeight="1" spans="1:35">
      <c r="A459" s="40">
        <f t="shared" si="664"/>
        <v>456</v>
      </c>
      <c r="B459" s="47" t="s">
        <v>1336</v>
      </c>
      <c r="C459" s="47" t="s">
        <v>1416</v>
      </c>
      <c r="D459" s="45" t="s">
        <v>1417</v>
      </c>
      <c r="E459" s="112">
        <v>3473.25</v>
      </c>
      <c r="F459" s="113">
        <v>3473.25</v>
      </c>
      <c r="G459" s="113">
        <v>5664.75</v>
      </c>
      <c r="H459" s="113">
        <v>3473.25</v>
      </c>
      <c r="I459" s="59"/>
      <c r="J459" s="59">
        <v>108</v>
      </c>
      <c r="K459" s="52">
        <f t="shared" si="665"/>
        <v>62.5185</v>
      </c>
      <c r="L459" s="53">
        <f t="shared" si="666"/>
        <v>555.72</v>
      </c>
      <c r="M459" s="44">
        <f t="shared" si="667"/>
        <v>453.18</v>
      </c>
      <c r="N459" s="41">
        <f t="shared" si="668"/>
        <v>24.31275</v>
      </c>
      <c r="O459" s="44">
        <f t="shared" si="669"/>
        <v>0</v>
      </c>
      <c r="P459" s="44">
        <f t="shared" si="670"/>
        <v>54</v>
      </c>
      <c r="Q459" s="44">
        <f t="shared" si="671"/>
        <v>1149.73125</v>
      </c>
      <c r="R459" s="41">
        <f t="shared" si="672"/>
        <v>0</v>
      </c>
      <c r="S459" s="41">
        <f t="shared" si="673"/>
        <v>277.86</v>
      </c>
      <c r="T459" s="44">
        <f t="shared" si="674"/>
        <v>113.3</v>
      </c>
      <c r="U459" s="41">
        <f t="shared" si="675"/>
        <v>10.42</v>
      </c>
      <c r="V459" s="44">
        <f t="shared" si="676"/>
        <v>0</v>
      </c>
      <c r="W459" s="44">
        <f t="shared" si="677"/>
        <v>54</v>
      </c>
      <c r="X459" s="41">
        <f t="shared" si="678"/>
        <v>455.58</v>
      </c>
      <c r="Y459" s="41">
        <f t="shared" si="679"/>
        <v>1605.31125</v>
      </c>
      <c r="Z459" s="54"/>
      <c r="AA459" s="12" t="s">
        <v>53</v>
      </c>
      <c r="AB459" s="11">
        <f t="shared" si="680"/>
        <v>62.5185</v>
      </c>
      <c r="AC459" s="11">
        <f t="shared" si="681"/>
        <v>833.58</v>
      </c>
      <c r="AD459" s="11">
        <f t="shared" si="682"/>
        <v>566.48</v>
      </c>
      <c r="AE459" s="11">
        <f t="shared" si="683"/>
        <v>34.73275</v>
      </c>
      <c r="AF459" s="11">
        <f t="shared" si="684"/>
        <v>0</v>
      </c>
      <c r="AG459" s="11">
        <f t="shared" si="685"/>
        <v>108</v>
      </c>
      <c r="AH459" s="11">
        <f t="shared" si="686"/>
        <v>1605.31125</v>
      </c>
      <c r="AI459" s="12" t="s">
        <v>1138</v>
      </c>
    </row>
    <row r="460" s="9" customFormat="1" ht="16" customHeight="1" spans="1:35">
      <c r="A460" s="40">
        <f t="shared" si="664"/>
        <v>457</v>
      </c>
      <c r="B460" s="47" t="s">
        <v>1335</v>
      </c>
      <c r="C460" s="47" t="s">
        <v>1418</v>
      </c>
      <c r="D460" s="45" t="s">
        <v>1419</v>
      </c>
      <c r="E460" s="112">
        <v>3473.25</v>
      </c>
      <c r="F460" s="113">
        <v>3473.25</v>
      </c>
      <c r="G460" s="113">
        <v>5664.75</v>
      </c>
      <c r="H460" s="113">
        <v>3473.25</v>
      </c>
      <c r="I460" s="59"/>
      <c r="J460" s="59">
        <v>108</v>
      </c>
      <c r="K460" s="52">
        <f t="shared" si="665"/>
        <v>62.5185</v>
      </c>
      <c r="L460" s="53">
        <f t="shared" si="666"/>
        <v>555.72</v>
      </c>
      <c r="M460" s="44">
        <f t="shared" si="667"/>
        <v>453.18</v>
      </c>
      <c r="N460" s="41">
        <f t="shared" si="668"/>
        <v>24.31275</v>
      </c>
      <c r="O460" s="44">
        <f t="shared" si="669"/>
        <v>0</v>
      </c>
      <c r="P460" s="44">
        <f t="shared" si="670"/>
        <v>54</v>
      </c>
      <c r="Q460" s="44">
        <f t="shared" si="671"/>
        <v>1149.73125</v>
      </c>
      <c r="R460" s="41">
        <f t="shared" si="672"/>
        <v>0</v>
      </c>
      <c r="S460" s="41">
        <f t="shared" si="673"/>
        <v>277.86</v>
      </c>
      <c r="T460" s="44">
        <f t="shared" si="674"/>
        <v>113.3</v>
      </c>
      <c r="U460" s="41">
        <f t="shared" si="675"/>
        <v>10.42</v>
      </c>
      <c r="V460" s="44">
        <f t="shared" si="676"/>
        <v>0</v>
      </c>
      <c r="W460" s="44">
        <f t="shared" si="677"/>
        <v>54</v>
      </c>
      <c r="X460" s="41">
        <f t="shared" si="678"/>
        <v>455.58</v>
      </c>
      <c r="Y460" s="41">
        <f t="shared" si="679"/>
        <v>1605.31125</v>
      </c>
      <c r="Z460" s="54"/>
      <c r="AA460" s="12" t="s">
        <v>50</v>
      </c>
      <c r="AB460" s="11">
        <f t="shared" si="680"/>
        <v>62.5185</v>
      </c>
      <c r="AC460" s="11">
        <f t="shared" si="681"/>
        <v>833.58</v>
      </c>
      <c r="AD460" s="11">
        <f t="shared" si="682"/>
        <v>566.48</v>
      </c>
      <c r="AE460" s="11">
        <f t="shared" si="683"/>
        <v>34.73275</v>
      </c>
      <c r="AF460" s="11">
        <f t="shared" si="684"/>
        <v>0</v>
      </c>
      <c r="AG460" s="11">
        <f t="shared" si="685"/>
        <v>108</v>
      </c>
      <c r="AH460" s="11">
        <f t="shared" si="686"/>
        <v>1605.31125</v>
      </c>
      <c r="AI460" s="12" t="s">
        <v>1138</v>
      </c>
    </row>
    <row r="461" s="9" customFormat="1" ht="16" customHeight="1" spans="1:35">
      <c r="A461" s="40">
        <f t="shared" si="664"/>
        <v>458</v>
      </c>
      <c r="B461" s="47" t="s">
        <v>1335</v>
      </c>
      <c r="C461" s="47" t="s">
        <v>1420</v>
      </c>
      <c r="D461" s="45" t="s">
        <v>1421</v>
      </c>
      <c r="E461" s="112">
        <v>3473.25</v>
      </c>
      <c r="F461" s="113">
        <v>3473.25</v>
      </c>
      <c r="G461" s="113">
        <v>5664.75</v>
      </c>
      <c r="H461" s="113">
        <v>3473.25</v>
      </c>
      <c r="I461" s="59"/>
      <c r="J461" s="59">
        <v>108</v>
      </c>
      <c r="K461" s="52">
        <f t="shared" si="665"/>
        <v>62.5185</v>
      </c>
      <c r="L461" s="53">
        <f t="shared" si="666"/>
        <v>555.72</v>
      </c>
      <c r="M461" s="44">
        <f t="shared" si="667"/>
        <v>453.18</v>
      </c>
      <c r="N461" s="41">
        <f t="shared" si="668"/>
        <v>24.31275</v>
      </c>
      <c r="O461" s="44">
        <f t="shared" si="669"/>
        <v>0</v>
      </c>
      <c r="P461" s="44">
        <f t="shared" si="670"/>
        <v>54</v>
      </c>
      <c r="Q461" s="44">
        <f t="shared" si="671"/>
        <v>1149.73125</v>
      </c>
      <c r="R461" s="41">
        <f t="shared" si="672"/>
        <v>0</v>
      </c>
      <c r="S461" s="41">
        <f t="shared" si="673"/>
        <v>277.86</v>
      </c>
      <c r="T461" s="44">
        <f t="shared" si="674"/>
        <v>113.3</v>
      </c>
      <c r="U461" s="41">
        <f t="shared" si="675"/>
        <v>10.42</v>
      </c>
      <c r="V461" s="44">
        <f t="shared" si="676"/>
        <v>0</v>
      </c>
      <c r="W461" s="44">
        <f t="shared" si="677"/>
        <v>54</v>
      </c>
      <c r="X461" s="41">
        <f t="shared" si="678"/>
        <v>455.58</v>
      </c>
      <c r="Y461" s="41">
        <f t="shared" si="679"/>
        <v>1605.31125</v>
      </c>
      <c r="Z461" s="54"/>
      <c r="AA461" s="12" t="s">
        <v>50</v>
      </c>
      <c r="AB461" s="11">
        <f t="shared" si="680"/>
        <v>62.5185</v>
      </c>
      <c r="AC461" s="11">
        <f t="shared" si="681"/>
        <v>833.58</v>
      </c>
      <c r="AD461" s="11">
        <f t="shared" si="682"/>
        <v>566.48</v>
      </c>
      <c r="AE461" s="11">
        <f t="shared" si="683"/>
        <v>34.73275</v>
      </c>
      <c r="AF461" s="11">
        <f t="shared" si="684"/>
        <v>0</v>
      </c>
      <c r="AG461" s="11">
        <f t="shared" si="685"/>
        <v>108</v>
      </c>
      <c r="AH461" s="11">
        <f t="shared" si="686"/>
        <v>1605.31125</v>
      </c>
      <c r="AI461" s="12" t="s">
        <v>1138</v>
      </c>
    </row>
    <row r="462" s="9" customFormat="1" ht="16" customHeight="1" spans="1:35">
      <c r="A462" s="40">
        <f t="shared" si="664"/>
        <v>459</v>
      </c>
      <c r="B462" s="47" t="s">
        <v>1335</v>
      </c>
      <c r="C462" s="47" t="s">
        <v>1422</v>
      </c>
      <c r="D462" s="342" t="s">
        <v>1423</v>
      </c>
      <c r="E462" s="112">
        <v>3473.25</v>
      </c>
      <c r="F462" s="113">
        <v>3473.25</v>
      </c>
      <c r="G462" s="113">
        <v>5664.75</v>
      </c>
      <c r="H462" s="113">
        <v>3473.25</v>
      </c>
      <c r="I462" s="59"/>
      <c r="J462" s="59"/>
      <c r="K462" s="52">
        <f t="shared" si="665"/>
        <v>62.5185</v>
      </c>
      <c r="L462" s="53">
        <f t="shared" si="666"/>
        <v>555.72</v>
      </c>
      <c r="M462" s="44">
        <f t="shared" si="667"/>
        <v>453.18</v>
      </c>
      <c r="N462" s="41">
        <f t="shared" si="668"/>
        <v>24.31275</v>
      </c>
      <c r="O462" s="44">
        <f t="shared" si="669"/>
        <v>0</v>
      </c>
      <c r="P462" s="44">
        <f t="shared" si="670"/>
        <v>0</v>
      </c>
      <c r="Q462" s="44">
        <f t="shared" si="671"/>
        <v>1095.73125</v>
      </c>
      <c r="R462" s="41">
        <f t="shared" si="672"/>
        <v>0</v>
      </c>
      <c r="S462" s="41">
        <f t="shared" si="673"/>
        <v>277.86</v>
      </c>
      <c r="T462" s="44">
        <f t="shared" si="674"/>
        <v>113.3</v>
      </c>
      <c r="U462" s="41">
        <f t="shared" si="675"/>
        <v>10.42</v>
      </c>
      <c r="V462" s="44">
        <f t="shared" si="676"/>
        <v>0</v>
      </c>
      <c r="W462" s="44">
        <f t="shared" si="677"/>
        <v>0</v>
      </c>
      <c r="X462" s="41">
        <f t="shared" si="678"/>
        <v>401.58</v>
      </c>
      <c r="Y462" s="41">
        <f t="shared" si="679"/>
        <v>1497.31125</v>
      </c>
      <c r="Z462" s="54"/>
      <c r="AA462" s="12" t="s">
        <v>50</v>
      </c>
      <c r="AB462" s="11">
        <f t="shared" si="680"/>
        <v>62.5185</v>
      </c>
      <c r="AC462" s="11">
        <f t="shared" si="681"/>
        <v>833.58</v>
      </c>
      <c r="AD462" s="11">
        <f t="shared" si="682"/>
        <v>566.48</v>
      </c>
      <c r="AE462" s="11">
        <f t="shared" si="683"/>
        <v>34.73275</v>
      </c>
      <c r="AF462" s="11">
        <f t="shared" si="684"/>
        <v>0</v>
      </c>
      <c r="AG462" s="11">
        <f t="shared" si="685"/>
        <v>0</v>
      </c>
      <c r="AH462" s="11">
        <f t="shared" si="686"/>
        <v>1497.31125</v>
      </c>
      <c r="AI462" s="12" t="s">
        <v>1138</v>
      </c>
    </row>
    <row r="463" s="9" customFormat="1" ht="16" customHeight="1" spans="1:35">
      <c r="A463" s="40">
        <f t="shared" si="664"/>
        <v>460</v>
      </c>
      <c r="B463" s="47" t="s">
        <v>1424</v>
      </c>
      <c r="C463" s="47" t="s">
        <v>1425</v>
      </c>
      <c r="D463" s="45" t="s">
        <v>1426</v>
      </c>
      <c r="E463" s="112">
        <v>3473.25</v>
      </c>
      <c r="F463" s="113">
        <v>3473.25</v>
      </c>
      <c r="G463" s="113">
        <v>5664.75</v>
      </c>
      <c r="H463" s="113">
        <v>3473.25</v>
      </c>
      <c r="I463" s="59"/>
      <c r="J463" s="59"/>
      <c r="K463" s="52">
        <f t="shared" si="665"/>
        <v>62.5185</v>
      </c>
      <c r="L463" s="53">
        <f t="shared" si="666"/>
        <v>555.72</v>
      </c>
      <c r="M463" s="44">
        <f t="shared" si="667"/>
        <v>453.18</v>
      </c>
      <c r="N463" s="41">
        <f t="shared" si="668"/>
        <v>24.31275</v>
      </c>
      <c r="O463" s="44">
        <f t="shared" si="669"/>
        <v>0</v>
      </c>
      <c r="P463" s="44">
        <f t="shared" si="670"/>
        <v>0</v>
      </c>
      <c r="Q463" s="44">
        <f t="shared" si="671"/>
        <v>1095.73125</v>
      </c>
      <c r="R463" s="41">
        <f t="shared" si="672"/>
        <v>0</v>
      </c>
      <c r="S463" s="41">
        <f t="shared" si="673"/>
        <v>277.86</v>
      </c>
      <c r="T463" s="44">
        <f t="shared" si="674"/>
        <v>113.3</v>
      </c>
      <c r="U463" s="41">
        <f t="shared" si="675"/>
        <v>10.42</v>
      </c>
      <c r="V463" s="44">
        <f t="shared" si="676"/>
        <v>0</v>
      </c>
      <c r="W463" s="44">
        <f t="shared" si="677"/>
        <v>0</v>
      </c>
      <c r="X463" s="41">
        <f t="shared" si="678"/>
        <v>401.58</v>
      </c>
      <c r="Y463" s="41">
        <f t="shared" si="679"/>
        <v>1497.31125</v>
      </c>
      <c r="Z463" s="54"/>
      <c r="AA463" s="12" t="s">
        <v>54</v>
      </c>
      <c r="AB463" s="11">
        <f t="shared" si="680"/>
        <v>62.5185</v>
      </c>
      <c r="AC463" s="11">
        <f t="shared" si="681"/>
        <v>833.58</v>
      </c>
      <c r="AD463" s="11">
        <f t="shared" si="682"/>
        <v>566.48</v>
      </c>
      <c r="AE463" s="11">
        <f t="shared" si="683"/>
        <v>34.73275</v>
      </c>
      <c r="AF463" s="11">
        <f t="shared" si="684"/>
        <v>0</v>
      </c>
      <c r="AG463" s="11">
        <f t="shared" si="685"/>
        <v>0</v>
      </c>
      <c r="AH463" s="11">
        <f t="shared" si="686"/>
        <v>1497.31125</v>
      </c>
      <c r="AI463" s="12" t="s">
        <v>1138</v>
      </c>
    </row>
    <row r="464" s="9" customFormat="1" ht="16" customHeight="1" spans="1:35">
      <c r="A464" s="40">
        <f t="shared" si="664"/>
        <v>461</v>
      </c>
      <c r="B464" s="47" t="s">
        <v>1089</v>
      </c>
      <c r="C464" s="47" t="s">
        <v>1427</v>
      </c>
      <c r="D464" s="45" t="s">
        <v>1428</v>
      </c>
      <c r="E464" s="112">
        <v>3473.25</v>
      </c>
      <c r="F464" s="113">
        <v>3473.25</v>
      </c>
      <c r="G464" s="113">
        <v>5664.75</v>
      </c>
      <c r="H464" s="113">
        <v>3473.25</v>
      </c>
      <c r="I464" s="59"/>
      <c r="J464" s="59">
        <v>108</v>
      </c>
      <c r="K464" s="52">
        <f t="shared" si="665"/>
        <v>62.5185</v>
      </c>
      <c r="L464" s="53">
        <f t="shared" si="666"/>
        <v>555.72</v>
      </c>
      <c r="M464" s="44">
        <f t="shared" si="667"/>
        <v>453.18</v>
      </c>
      <c r="N464" s="41">
        <f t="shared" si="668"/>
        <v>24.31275</v>
      </c>
      <c r="O464" s="44">
        <f t="shared" si="669"/>
        <v>0</v>
      </c>
      <c r="P464" s="44">
        <f t="shared" si="670"/>
        <v>54</v>
      </c>
      <c r="Q464" s="44">
        <f t="shared" si="671"/>
        <v>1149.73125</v>
      </c>
      <c r="R464" s="41">
        <f t="shared" si="672"/>
        <v>0</v>
      </c>
      <c r="S464" s="41">
        <f t="shared" si="673"/>
        <v>277.86</v>
      </c>
      <c r="T464" s="44">
        <f t="shared" si="674"/>
        <v>113.3</v>
      </c>
      <c r="U464" s="41">
        <f t="shared" si="675"/>
        <v>10.42</v>
      </c>
      <c r="V464" s="44">
        <f t="shared" si="676"/>
        <v>0</v>
      </c>
      <c r="W464" s="44">
        <f t="shared" si="677"/>
        <v>54</v>
      </c>
      <c r="X464" s="41">
        <f t="shared" si="678"/>
        <v>455.58</v>
      </c>
      <c r="Y464" s="41">
        <f t="shared" si="679"/>
        <v>1605.31125</v>
      </c>
      <c r="Z464" s="54"/>
      <c r="AA464" s="12" t="s">
        <v>56</v>
      </c>
      <c r="AB464" s="11">
        <f t="shared" si="680"/>
        <v>62.5185</v>
      </c>
      <c r="AC464" s="11">
        <f t="shared" si="681"/>
        <v>833.58</v>
      </c>
      <c r="AD464" s="11">
        <f t="shared" si="682"/>
        <v>566.48</v>
      </c>
      <c r="AE464" s="11">
        <f t="shared" si="683"/>
        <v>34.73275</v>
      </c>
      <c r="AF464" s="11">
        <f t="shared" si="684"/>
        <v>0</v>
      </c>
      <c r="AG464" s="11">
        <f t="shared" si="685"/>
        <v>108</v>
      </c>
      <c r="AH464" s="11">
        <f t="shared" si="686"/>
        <v>1605.31125</v>
      </c>
      <c r="AI464" s="12" t="s">
        <v>1138</v>
      </c>
    </row>
    <row r="465" s="9" customFormat="1" ht="16" customHeight="1" spans="1:35">
      <c r="A465" s="40">
        <f t="shared" si="664"/>
        <v>462</v>
      </c>
      <c r="B465" s="47" t="s">
        <v>1089</v>
      </c>
      <c r="C465" s="47" t="s">
        <v>1429</v>
      </c>
      <c r="D465" s="45" t="s">
        <v>1430</v>
      </c>
      <c r="E465" s="112">
        <v>3473.25</v>
      </c>
      <c r="F465" s="113">
        <v>3473.25</v>
      </c>
      <c r="G465" s="113">
        <v>5664.75</v>
      </c>
      <c r="H465" s="113">
        <v>3473.25</v>
      </c>
      <c r="I465" s="59"/>
      <c r="J465" s="59">
        <v>108</v>
      </c>
      <c r="K465" s="52">
        <f t="shared" si="665"/>
        <v>62.5185</v>
      </c>
      <c r="L465" s="53">
        <f t="shared" si="666"/>
        <v>555.72</v>
      </c>
      <c r="M465" s="44">
        <f t="shared" si="667"/>
        <v>453.18</v>
      </c>
      <c r="N465" s="41">
        <f t="shared" si="668"/>
        <v>24.31275</v>
      </c>
      <c r="O465" s="44">
        <f t="shared" si="669"/>
        <v>0</v>
      </c>
      <c r="P465" s="44">
        <f t="shared" si="670"/>
        <v>54</v>
      </c>
      <c r="Q465" s="44">
        <f t="shared" si="671"/>
        <v>1149.73125</v>
      </c>
      <c r="R465" s="41">
        <f t="shared" si="672"/>
        <v>0</v>
      </c>
      <c r="S465" s="41">
        <f t="shared" si="673"/>
        <v>277.86</v>
      </c>
      <c r="T465" s="44">
        <f t="shared" si="674"/>
        <v>113.3</v>
      </c>
      <c r="U465" s="41">
        <f t="shared" si="675"/>
        <v>10.42</v>
      </c>
      <c r="V465" s="44">
        <f t="shared" si="676"/>
        <v>0</v>
      </c>
      <c r="W465" s="44">
        <f t="shared" si="677"/>
        <v>54</v>
      </c>
      <c r="X465" s="41">
        <f t="shared" si="678"/>
        <v>455.58</v>
      </c>
      <c r="Y465" s="41">
        <f t="shared" si="679"/>
        <v>1605.31125</v>
      </c>
      <c r="Z465" s="54"/>
      <c r="AA465" s="12" t="s">
        <v>56</v>
      </c>
      <c r="AB465" s="11">
        <f t="shared" si="680"/>
        <v>62.5185</v>
      </c>
      <c r="AC465" s="11">
        <f t="shared" si="681"/>
        <v>833.58</v>
      </c>
      <c r="AD465" s="11">
        <f t="shared" si="682"/>
        <v>566.48</v>
      </c>
      <c r="AE465" s="11">
        <f t="shared" si="683"/>
        <v>34.73275</v>
      </c>
      <c r="AF465" s="11">
        <f t="shared" si="684"/>
        <v>0</v>
      </c>
      <c r="AG465" s="11">
        <f t="shared" si="685"/>
        <v>108</v>
      </c>
      <c r="AH465" s="11">
        <f t="shared" si="686"/>
        <v>1605.31125</v>
      </c>
      <c r="AI465" s="12" t="s">
        <v>1138</v>
      </c>
    </row>
    <row r="466" s="9" customFormat="1" ht="16" customHeight="1" spans="1:35">
      <c r="A466" s="40">
        <f t="shared" si="664"/>
        <v>463</v>
      </c>
      <c r="B466" s="47" t="s">
        <v>1089</v>
      </c>
      <c r="C466" s="47" t="s">
        <v>1431</v>
      </c>
      <c r="D466" s="45" t="s">
        <v>1432</v>
      </c>
      <c r="E466" s="112">
        <v>3473.25</v>
      </c>
      <c r="F466" s="113">
        <v>3473.25</v>
      </c>
      <c r="G466" s="113">
        <v>5664.75</v>
      </c>
      <c r="H466" s="113">
        <v>3473.25</v>
      </c>
      <c r="I466" s="59"/>
      <c r="J466" s="59">
        <v>108</v>
      </c>
      <c r="K466" s="52">
        <f t="shared" si="665"/>
        <v>62.5185</v>
      </c>
      <c r="L466" s="53">
        <f t="shared" si="666"/>
        <v>555.72</v>
      </c>
      <c r="M466" s="44">
        <f t="shared" si="667"/>
        <v>453.18</v>
      </c>
      <c r="N466" s="41">
        <f t="shared" si="668"/>
        <v>24.31275</v>
      </c>
      <c r="O466" s="44">
        <f t="shared" si="669"/>
        <v>0</v>
      </c>
      <c r="P466" s="44">
        <f t="shared" si="670"/>
        <v>54</v>
      </c>
      <c r="Q466" s="44">
        <f t="shared" si="671"/>
        <v>1149.73125</v>
      </c>
      <c r="R466" s="41">
        <f t="shared" si="672"/>
        <v>0</v>
      </c>
      <c r="S466" s="41">
        <f t="shared" si="673"/>
        <v>277.86</v>
      </c>
      <c r="T466" s="44">
        <f t="shared" si="674"/>
        <v>113.3</v>
      </c>
      <c r="U466" s="41">
        <f t="shared" si="675"/>
        <v>10.42</v>
      </c>
      <c r="V466" s="44">
        <f t="shared" si="676"/>
        <v>0</v>
      </c>
      <c r="W466" s="44">
        <f t="shared" si="677"/>
        <v>54</v>
      </c>
      <c r="X466" s="41">
        <f t="shared" si="678"/>
        <v>455.58</v>
      </c>
      <c r="Y466" s="41">
        <f t="shared" si="679"/>
        <v>1605.31125</v>
      </c>
      <c r="Z466" s="54"/>
      <c r="AA466" s="12" t="s">
        <v>56</v>
      </c>
      <c r="AB466" s="11">
        <f t="shared" si="680"/>
        <v>62.5185</v>
      </c>
      <c r="AC466" s="11">
        <f t="shared" si="681"/>
        <v>833.58</v>
      </c>
      <c r="AD466" s="11">
        <f t="shared" si="682"/>
        <v>566.48</v>
      </c>
      <c r="AE466" s="11">
        <f t="shared" si="683"/>
        <v>34.73275</v>
      </c>
      <c r="AF466" s="11">
        <f t="shared" si="684"/>
        <v>0</v>
      </c>
      <c r="AG466" s="11">
        <f t="shared" si="685"/>
        <v>108</v>
      </c>
      <c r="AH466" s="11">
        <f t="shared" si="686"/>
        <v>1605.31125</v>
      </c>
      <c r="AI466" s="12" t="s">
        <v>1138</v>
      </c>
    </row>
    <row r="467" s="9" customFormat="1" ht="16" customHeight="1" spans="1:35">
      <c r="A467" s="40">
        <f t="shared" si="664"/>
        <v>464</v>
      </c>
      <c r="B467" s="47" t="s">
        <v>1089</v>
      </c>
      <c r="C467" s="47" t="s">
        <v>1433</v>
      </c>
      <c r="D467" s="45" t="s">
        <v>1434</v>
      </c>
      <c r="E467" s="112">
        <v>3473.25</v>
      </c>
      <c r="F467" s="113">
        <v>3473.25</v>
      </c>
      <c r="G467" s="113">
        <v>5664.75</v>
      </c>
      <c r="H467" s="113">
        <v>3473.25</v>
      </c>
      <c r="I467" s="59"/>
      <c r="J467" s="59">
        <v>108</v>
      </c>
      <c r="K467" s="52">
        <f t="shared" si="665"/>
        <v>62.5185</v>
      </c>
      <c r="L467" s="53">
        <f t="shared" si="666"/>
        <v>555.72</v>
      </c>
      <c r="M467" s="44">
        <f t="shared" si="667"/>
        <v>453.18</v>
      </c>
      <c r="N467" s="41">
        <f t="shared" si="668"/>
        <v>24.31275</v>
      </c>
      <c r="O467" s="44">
        <f t="shared" si="669"/>
        <v>0</v>
      </c>
      <c r="P467" s="44">
        <f t="shared" si="670"/>
        <v>54</v>
      </c>
      <c r="Q467" s="44">
        <f t="shared" si="671"/>
        <v>1149.73125</v>
      </c>
      <c r="R467" s="41">
        <f t="shared" si="672"/>
        <v>0</v>
      </c>
      <c r="S467" s="41">
        <f t="shared" si="673"/>
        <v>277.86</v>
      </c>
      <c r="T467" s="44">
        <f t="shared" si="674"/>
        <v>113.3</v>
      </c>
      <c r="U467" s="41">
        <f t="shared" si="675"/>
        <v>10.42</v>
      </c>
      <c r="V467" s="44">
        <f t="shared" si="676"/>
        <v>0</v>
      </c>
      <c r="W467" s="44">
        <f t="shared" si="677"/>
        <v>54</v>
      </c>
      <c r="X467" s="41">
        <f t="shared" si="678"/>
        <v>455.58</v>
      </c>
      <c r="Y467" s="41">
        <f t="shared" si="679"/>
        <v>1605.31125</v>
      </c>
      <c r="Z467" s="54"/>
      <c r="AA467" s="12" t="s">
        <v>56</v>
      </c>
      <c r="AB467" s="11">
        <f t="shared" si="680"/>
        <v>62.5185</v>
      </c>
      <c r="AC467" s="11">
        <f t="shared" si="681"/>
        <v>833.58</v>
      </c>
      <c r="AD467" s="11">
        <f t="shared" si="682"/>
        <v>566.48</v>
      </c>
      <c r="AE467" s="11">
        <f t="shared" si="683"/>
        <v>34.73275</v>
      </c>
      <c r="AF467" s="11">
        <f t="shared" si="684"/>
        <v>0</v>
      </c>
      <c r="AG467" s="11">
        <f t="shared" si="685"/>
        <v>108</v>
      </c>
      <c r="AH467" s="11">
        <f t="shared" si="686"/>
        <v>1605.31125</v>
      </c>
      <c r="AI467" s="12" t="s">
        <v>1138</v>
      </c>
    </row>
    <row r="468" s="9" customFormat="1" ht="16" customHeight="1" spans="1:35">
      <c r="A468" s="40">
        <f t="shared" ref="A468:A478" si="687">ROW()-3</f>
        <v>465</v>
      </c>
      <c r="B468" s="47" t="s">
        <v>896</v>
      </c>
      <c r="C468" s="47" t="s">
        <v>1435</v>
      </c>
      <c r="D468" s="45" t="s">
        <v>1436</v>
      </c>
      <c r="E468" s="112">
        <v>3473.25</v>
      </c>
      <c r="F468" s="113">
        <v>3473.25</v>
      </c>
      <c r="G468" s="113">
        <v>5664.75</v>
      </c>
      <c r="H468" s="113">
        <v>3473.25</v>
      </c>
      <c r="I468" s="59"/>
      <c r="J468" s="59">
        <v>108</v>
      </c>
      <c r="K468" s="52">
        <f t="shared" si="665"/>
        <v>62.5185</v>
      </c>
      <c r="L468" s="53">
        <f t="shared" si="666"/>
        <v>555.72</v>
      </c>
      <c r="M468" s="44">
        <f t="shared" si="667"/>
        <v>453.18</v>
      </c>
      <c r="N468" s="41">
        <f t="shared" si="668"/>
        <v>24.31275</v>
      </c>
      <c r="O468" s="44">
        <f t="shared" si="669"/>
        <v>0</v>
      </c>
      <c r="P468" s="44">
        <f t="shared" si="670"/>
        <v>54</v>
      </c>
      <c r="Q468" s="44">
        <f t="shared" si="671"/>
        <v>1149.73125</v>
      </c>
      <c r="R468" s="41">
        <f t="shared" si="672"/>
        <v>0</v>
      </c>
      <c r="S468" s="41">
        <f t="shared" si="673"/>
        <v>277.86</v>
      </c>
      <c r="T468" s="44">
        <f t="shared" si="674"/>
        <v>113.3</v>
      </c>
      <c r="U468" s="41">
        <f t="shared" si="675"/>
        <v>10.42</v>
      </c>
      <c r="V468" s="44">
        <f t="shared" si="676"/>
        <v>0</v>
      </c>
      <c r="W468" s="44">
        <f t="shared" si="677"/>
        <v>54</v>
      </c>
      <c r="X468" s="41">
        <f t="shared" si="678"/>
        <v>455.58</v>
      </c>
      <c r="Y468" s="41">
        <f t="shared" si="679"/>
        <v>1605.31125</v>
      </c>
      <c r="Z468" s="54"/>
      <c r="AA468" s="12" t="s">
        <v>58</v>
      </c>
      <c r="AB468" s="11">
        <f t="shared" si="680"/>
        <v>62.5185</v>
      </c>
      <c r="AC468" s="11">
        <f t="shared" si="681"/>
        <v>833.58</v>
      </c>
      <c r="AD468" s="11">
        <f t="shared" si="682"/>
        <v>566.48</v>
      </c>
      <c r="AE468" s="11">
        <f t="shared" si="683"/>
        <v>34.73275</v>
      </c>
      <c r="AF468" s="11">
        <f t="shared" si="684"/>
        <v>0</v>
      </c>
      <c r="AG468" s="11">
        <f t="shared" si="685"/>
        <v>108</v>
      </c>
      <c r="AH468" s="11">
        <f t="shared" si="686"/>
        <v>1605.31125</v>
      </c>
      <c r="AI468" s="12" t="s">
        <v>1138</v>
      </c>
    </row>
    <row r="469" s="9" customFormat="1" ht="16" customHeight="1" spans="1:35">
      <c r="A469" s="40">
        <f t="shared" si="687"/>
        <v>466</v>
      </c>
      <c r="B469" s="47" t="s">
        <v>896</v>
      </c>
      <c r="C469" s="47" t="s">
        <v>1437</v>
      </c>
      <c r="D469" s="45" t="s">
        <v>1438</v>
      </c>
      <c r="E469" s="112">
        <v>3473.25</v>
      </c>
      <c r="F469" s="113">
        <v>3473.25</v>
      </c>
      <c r="G469" s="113">
        <v>5664.75</v>
      </c>
      <c r="H469" s="113">
        <v>3473.25</v>
      </c>
      <c r="I469" s="59"/>
      <c r="J469" s="59"/>
      <c r="K469" s="52">
        <f t="shared" si="665"/>
        <v>62.5185</v>
      </c>
      <c r="L469" s="53">
        <f t="shared" si="666"/>
        <v>555.72</v>
      </c>
      <c r="M469" s="44">
        <f t="shared" si="667"/>
        <v>453.18</v>
      </c>
      <c r="N469" s="41">
        <f t="shared" si="668"/>
        <v>24.31275</v>
      </c>
      <c r="O469" s="44">
        <f t="shared" si="669"/>
        <v>0</v>
      </c>
      <c r="P469" s="44">
        <f t="shared" si="670"/>
        <v>0</v>
      </c>
      <c r="Q469" s="44">
        <f t="shared" si="671"/>
        <v>1095.73125</v>
      </c>
      <c r="R469" s="41">
        <f t="shared" si="672"/>
        <v>0</v>
      </c>
      <c r="S469" s="41">
        <f t="shared" si="673"/>
        <v>277.86</v>
      </c>
      <c r="T469" s="44">
        <f t="shared" si="674"/>
        <v>113.3</v>
      </c>
      <c r="U469" s="41">
        <f t="shared" si="675"/>
        <v>10.42</v>
      </c>
      <c r="V469" s="44">
        <f t="shared" si="676"/>
        <v>0</v>
      </c>
      <c r="W469" s="44">
        <f t="shared" si="677"/>
        <v>0</v>
      </c>
      <c r="X469" s="41">
        <f t="shared" si="678"/>
        <v>401.58</v>
      </c>
      <c r="Y469" s="41">
        <f t="shared" si="679"/>
        <v>1497.31125</v>
      </c>
      <c r="Z469" s="54"/>
      <c r="AA469" s="12" t="s">
        <v>58</v>
      </c>
      <c r="AB469" s="11">
        <f t="shared" si="680"/>
        <v>62.5185</v>
      </c>
      <c r="AC469" s="11">
        <f t="shared" si="681"/>
        <v>833.58</v>
      </c>
      <c r="AD469" s="11">
        <f t="shared" si="682"/>
        <v>566.48</v>
      </c>
      <c r="AE469" s="11">
        <f t="shared" si="683"/>
        <v>34.73275</v>
      </c>
      <c r="AF469" s="11">
        <f t="shared" si="684"/>
        <v>0</v>
      </c>
      <c r="AG469" s="11">
        <f t="shared" si="685"/>
        <v>0</v>
      </c>
      <c r="AH469" s="11">
        <f t="shared" si="686"/>
        <v>1497.31125</v>
      </c>
      <c r="AI469" s="12" t="s">
        <v>1138</v>
      </c>
    </row>
    <row r="470" s="31" customFormat="1" ht="16" customHeight="1" spans="1:35">
      <c r="A470" s="94">
        <f t="shared" si="687"/>
        <v>467</v>
      </c>
      <c r="B470" s="97" t="s">
        <v>896</v>
      </c>
      <c r="C470" s="97" t="s">
        <v>1439</v>
      </c>
      <c r="D470" s="102" t="s">
        <v>1440</v>
      </c>
      <c r="E470" s="112">
        <v>3473.25</v>
      </c>
      <c r="F470" s="98">
        <v>0</v>
      </c>
      <c r="G470" s="98">
        <v>0</v>
      </c>
      <c r="H470" s="98">
        <v>0</v>
      </c>
      <c r="I470" s="104"/>
      <c r="J470" s="104"/>
      <c r="K470" s="105">
        <f t="shared" si="665"/>
        <v>62.5185</v>
      </c>
      <c r="L470" s="106">
        <f t="shared" si="666"/>
        <v>0</v>
      </c>
      <c r="M470" s="107">
        <f t="shared" si="667"/>
        <v>0</v>
      </c>
      <c r="N470" s="95">
        <f t="shared" si="668"/>
        <v>0</v>
      </c>
      <c r="O470" s="107">
        <f t="shared" si="669"/>
        <v>0</v>
      </c>
      <c r="P470" s="107">
        <f t="shared" si="670"/>
        <v>0</v>
      </c>
      <c r="Q470" s="107">
        <f t="shared" si="671"/>
        <v>62.5185</v>
      </c>
      <c r="R470" s="95">
        <f t="shared" si="672"/>
        <v>0</v>
      </c>
      <c r="S470" s="95">
        <f t="shared" si="673"/>
        <v>0</v>
      </c>
      <c r="T470" s="107">
        <f t="shared" si="674"/>
        <v>0</v>
      </c>
      <c r="U470" s="95">
        <f t="shared" si="675"/>
        <v>0</v>
      </c>
      <c r="V470" s="107">
        <f t="shared" si="676"/>
        <v>0</v>
      </c>
      <c r="W470" s="107">
        <f t="shared" si="677"/>
        <v>0</v>
      </c>
      <c r="X470" s="95">
        <f t="shared" si="678"/>
        <v>0</v>
      </c>
      <c r="Y470" s="95">
        <f t="shared" si="679"/>
        <v>62.5185</v>
      </c>
      <c r="Z470" s="109"/>
      <c r="AA470" s="16" t="s">
        <v>58</v>
      </c>
      <c r="AB470" s="15">
        <f t="shared" si="680"/>
        <v>62.5185</v>
      </c>
      <c r="AC470" s="15">
        <f t="shared" si="681"/>
        <v>0</v>
      </c>
      <c r="AD470" s="15">
        <f t="shared" si="682"/>
        <v>0</v>
      </c>
      <c r="AE470" s="15">
        <f t="shared" si="683"/>
        <v>0</v>
      </c>
      <c r="AF470" s="15">
        <f t="shared" si="684"/>
        <v>0</v>
      </c>
      <c r="AG470" s="15">
        <f t="shared" si="685"/>
        <v>0</v>
      </c>
      <c r="AH470" s="15">
        <f t="shared" si="686"/>
        <v>62.5185</v>
      </c>
      <c r="AI470" s="16" t="s">
        <v>1138</v>
      </c>
    </row>
    <row r="471" s="9" customFormat="1" ht="16" customHeight="1" spans="1:35">
      <c r="A471" s="40">
        <f t="shared" si="687"/>
        <v>468</v>
      </c>
      <c r="B471" s="47" t="s">
        <v>1441</v>
      </c>
      <c r="C471" s="47" t="s">
        <v>1442</v>
      </c>
      <c r="D471" s="45" t="s">
        <v>1443</v>
      </c>
      <c r="E471" s="112">
        <v>3473.25</v>
      </c>
      <c r="F471" s="113">
        <v>3473.25</v>
      </c>
      <c r="G471" s="113">
        <v>5664.75</v>
      </c>
      <c r="H471" s="113">
        <v>3473.25</v>
      </c>
      <c r="I471" s="59"/>
      <c r="J471" s="59">
        <v>108</v>
      </c>
      <c r="K471" s="52">
        <f t="shared" si="665"/>
        <v>62.5185</v>
      </c>
      <c r="L471" s="53">
        <f t="shared" si="666"/>
        <v>555.72</v>
      </c>
      <c r="M471" s="44">
        <f t="shared" si="667"/>
        <v>453.18</v>
      </c>
      <c r="N471" s="41">
        <f t="shared" si="668"/>
        <v>24.31275</v>
      </c>
      <c r="O471" s="44">
        <f t="shared" si="669"/>
        <v>0</v>
      </c>
      <c r="P471" s="44">
        <f t="shared" si="670"/>
        <v>54</v>
      </c>
      <c r="Q471" s="44">
        <f t="shared" si="671"/>
        <v>1149.73125</v>
      </c>
      <c r="R471" s="41">
        <f t="shared" si="672"/>
        <v>0</v>
      </c>
      <c r="S471" s="41">
        <f t="shared" si="673"/>
        <v>277.86</v>
      </c>
      <c r="T471" s="44">
        <f t="shared" si="674"/>
        <v>113.3</v>
      </c>
      <c r="U471" s="41">
        <f t="shared" si="675"/>
        <v>10.42</v>
      </c>
      <c r="V471" s="44">
        <f t="shared" si="676"/>
        <v>0</v>
      </c>
      <c r="W471" s="44">
        <f t="shared" si="677"/>
        <v>54</v>
      </c>
      <c r="X471" s="41">
        <f t="shared" si="678"/>
        <v>455.58</v>
      </c>
      <c r="Y471" s="41">
        <f t="shared" si="679"/>
        <v>1605.31125</v>
      </c>
      <c r="Z471" s="54"/>
      <c r="AA471" s="12" t="s">
        <v>25</v>
      </c>
      <c r="AB471" s="11">
        <f t="shared" si="680"/>
        <v>62.5185</v>
      </c>
      <c r="AC471" s="11">
        <f t="shared" si="681"/>
        <v>833.58</v>
      </c>
      <c r="AD471" s="11">
        <f t="shared" si="682"/>
        <v>566.48</v>
      </c>
      <c r="AE471" s="11">
        <f t="shared" si="683"/>
        <v>34.73275</v>
      </c>
      <c r="AF471" s="11">
        <f t="shared" si="684"/>
        <v>0</v>
      </c>
      <c r="AG471" s="11">
        <f t="shared" si="685"/>
        <v>108</v>
      </c>
      <c r="AH471" s="11">
        <f t="shared" si="686"/>
        <v>1605.31125</v>
      </c>
      <c r="AI471" s="12" t="s">
        <v>1137</v>
      </c>
    </row>
    <row r="472" s="9" customFormat="1" ht="16" customHeight="1" spans="1:35">
      <c r="A472" s="40">
        <f t="shared" si="687"/>
        <v>469</v>
      </c>
      <c r="B472" s="47" t="s">
        <v>1441</v>
      </c>
      <c r="C472" s="47" t="s">
        <v>1444</v>
      </c>
      <c r="D472" s="45" t="s">
        <v>1445</v>
      </c>
      <c r="E472" s="112">
        <v>3473.25</v>
      </c>
      <c r="F472" s="113">
        <v>3473.25</v>
      </c>
      <c r="G472" s="113">
        <v>5664.75</v>
      </c>
      <c r="H472" s="113">
        <v>3473.25</v>
      </c>
      <c r="I472" s="59"/>
      <c r="J472" s="59">
        <v>108</v>
      </c>
      <c r="K472" s="52">
        <f t="shared" si="665"/>
        <v>62.5185</v>
      </c>
      <c r="L472" s="53">
        <f t="shared" si="666"/>
        <v>555.72</v>
      </c>
      <c r="M472" s="44">
        <f t="shared" si="667"/>
        <v>453.18</v>
      </c>
      <c r="N472" s="41">
        <f t="shared" si="668"/>
        <v>24.31275</v>
      </c>
      <c r="O472" s="44">
        <f t="shared" si="669"/>
        <v>0</v>
      </c>
      <c r="P472" s="44">
        <f t="shared" si="670"/>
        <v>54</v>
      </c>
      <c r="Q472" s="44">
        <f t="shared" si="671"/>
        <v>1149.73125</v>
      </c>
      <c r="R472" s="41">
        <f t="shared" si="672"/>
        <v>0</v>
      </c>
      <c r="S472" s="41">
        <f t="shared" si="673"/>
        <v>277.86</v>
      </c>
      <c r="T472" s="44">
        <f t="shared" si="674"/>
        <v>113.3</v>
      </c>
      <c r="U472" s="41">
        <f t="shared" si="675"/>
        <v>10.42</v>
      </c>
      <c r="V472" s="44">
        <f t="shared" si="676"/>
        <v>0</v>
      </c>
      <c r="W472" s="44">
        <f t="shared" si="677"/>
        <v>54</v>
      </c>
      <c r="X472" s="41">
        <f t="shared" si="678"/>
        <v>455.58</v>
      </c>
      <c r="Y472" s="41">
        <f t="shared" si="679"/>
        <v>1605.31125</v>
      </c>
      <c r="Z472" s="54"/>
      <c r="AA472" s="12" t="s">
        <v>25</v>
      </c>
      <c r="AB472" s="11">
        <f t="shared" si="680"/>
        <v>62.5185</v>
      </c>
      <c r="AC472" s="11">
        <f t="shared" si="681"/>
        <v>833.58</v>
      </c>
      <c r="AD472" s="11">
        <f t="shared" si="682"/>
        <v>566.48</v>
      </c>
      <c r="AE472" s="11">
        <f t="shared" si="683"/>
        <v>34.73275</v>
      </c>
      <c r="AF472" s="11">
        <f t="shared" si="684"/>
        <v>0</v>
      </c>
      <c r="AG472" s="11">
        <f t="shared" si="685"/>
        <v>108</v>
      </c>
      <c r="AH472" s="11">
        <f t="shared" si="686"/>
        <v>1605.31125</v>
      </c>
      <c r="AI472" s="12" t="s">
        <v>1137</v>
      </c>
    </row>
    <row r="473" s="9" customFormat="1" ht="16" customHeight="1" spans="1:35">
      <c r="A473" s="40">
        <f t="shared" si="687"/>
        <v>470</v>
      </c>
      <c r="B473" s="47" t="s">
        <v>1446</v>
      </c>
      <c r="C473" s="47" t="s">
        <v>1447</v>
      </c>
      <c r="D473" s="45" t="s">
        <v>1448</v>
      </c>
      <c r="E473" s="112">
        <v>3473.25</v>
      </c>
      <c r="F473" s="113">
        <v>3473.25</v>
      </c>
      <c r="G473" s="113">
        <v>5664.75</v>
      </c>
      <c r="H473" s="82">
        <v>0</v>
      </c>
      <c r="I473" s="59"/>
      <c r="J473" s="59">
        <v>108</v>
      </c>
      <c r="K473" s="52">
        <f t="shared" si="665"/>
        <v>62.5185</v>
      </c>
      <c r="L473" s="53">
        <f t="shared" si="666"/>
        <v>555.72</v>
      </c>
      <c r="M473" s="44">
        <f t="shared" si="667"/>
        <v>453.18</v>
      </c>
      <c r="N473" s="41">
        <f t="shared" si="668"/>
        <v>0</v>
      </c>
      <c r="O473" s="44">
        <f t="shared" si="669"/>
        <v>0</v>
      </c>
      <c r="P473" s="44">
        <f t="shared" si="670"/>
        <v>54</v>
      </c>
      <c r="Q473" s="44">
        <f t="shared" si="671"/>
        <v>1125.4185</v>
      </c>
      <c r="R473" s="41">
        <f t="shared" si="672"/>
        <v>0</v>
      </c>
      <c r="S473" s="41">
        <f t="shared" si="673"/>
        <v>277.86</v>
      </c>
      <c r="T473" s="44">
        <f t="shared" si="674"/>
        <v>113.3</v>
      </c>
      <c r="U473" s="41">
        <f t="shared" si="675"/>
        <v>0</v>
      </c>
      <c r="V473" s="44">
        <f t="shared" si="676"/>
        <v>0</v>
      </c>
      <c r="W473" s="44">
        <f t="shared" si="677"/>
        <v>54</v>
      </c>
      <c r="X473" s="41">
        <f t="shared" si="678"/>
        <v>445.16</v>
      </c>
      <c r="Y473" s="41">
        <f t="shared" si="679"/>
        <v>1570.5785</v>
      </c>
      <c r="Z473" s="54"/>
      <c r="AA473" s="12" t="s">
        <v>61</v>
      </c>
      <c r="AB473" s="11">
        <f t="shared" si="680"/>
        <v>62.5185</v>
      </c>
      <c r="AC473" s="11">
        <f t="shared" si="681"/>
        <v>833.58</v>
      </c>
      <c r="AD473" s="11">
        <f t="shared" si="682"/>
        <v>566.48</v>
      </c>
      <c r="AE473" s="11">
        <f t="shared" si="683"/>
        <v>0</v>
      </c>
      <c r="AF473" s="11">
        <f t="shared" si="684"/>
        <v>0</v>
      </c>
      <c r="AG473" s="11">
        <f t="shared" si="685"/>
        <v>108</v>
      </c>
      <c r="AH473" s="11">
        <f t="shared" si="686"/>
        <v>1570.5785</v>
      </c>
      <c r="AI473" s="12" t="s">
        <v>1139</v>
      </c>
    </row>
    <row r="474" s="9" customFormat="1" ht="16" customHeight="1" spans="1:35">
      <c r="A474" s="40">
        <f t="shared" si="687"/>
        <v>471</v>
      </c>
      <c r="B474" s="47" t="s">
        <v>167</v>
      </c>
      <c r="C474" s="47" t="s">
        <v>1449</v>
      </c>
      <c r="D474" s="45" t="s">
        <v>1450</v>
      </c>
      <c r="E474" s="112">
        <v>3473.25</v>
      </c>
      <c r="F474" s="113">
        <v>3473.25</v>
      </c>
      <c r="G474" s="113">
        <v>5664.75</v>
      </c>
      <c r="H474" s="113">
        <v>3473.25</v>
      </c>
      <c r="I474" s="59"/>
      <c r="J474" s="59">
        <v>108</v>
      </c>
      <c r="K474" s="52">
        <f t="shared" si="665"/>
        <v>62.5185</v>
      </c>
      <c r="L474" s="53">
        <f t="shared" si="666"/>
        <v>555.72</v>
      </c>
      <c r="M474" s="44">
        <f t="shared" si="667"/>
        <v>453.18</v>
      </c>
      <c r="N474" s="41">
        <f t="shared" si="668"/>
        <v>24.31275</v>
      </c>
      <c r="O474" s="44">
        <f t="shared" si="669"/>
        <v>0</v>
      </c>
      <c r="P474" s="44">
        <f t="shared" si="670"/>
        <v>54</v>
      </c>
      <c r="Q474" s="44">
        <f t="shared" si="671"/>
        <v>1149.73125</v>
      </c>
      <c r="R474" s="41">
        <f t="shared" si="672"/>
        <v>0</v>
      </c>
      <c r="S474" s="41">
        <f t="shared" si="673"/>
        <v>277.86</v>
      </c>
      <c r="T474" s="44">
        <f t="shared" si="674"/>
        <v>113.3</v>
      </c>
      <c r="U474" s="41">
        <f t="shared" si="675"/>
        <v>10.42</v>
      </c>
      <c r="V474" s="44">
        <f t="shared" si="676"/>
        <v>0</v>
      </c>
      <c r="W474" s="44">
        <f t="shared" si="677"/>
        <v>54</v>
      </c>
      <c r="X474" s="41">
        <f t="shared" si="678"/>
        <v>455.58</v>
      </c>
      <c r="Y474" s="41">
        <f t="shared" si="679"/>
        <v>1605.31125</v>
      </c>
      <c r="Z474" s="54"/>
      <c r="AA474" s="12" t="s">
        <v>49</v>
      </c>
      <c r="AB474" s="11">
        <f t="shared" si="680"/>
        <v>62.5185</v>
      </c>
      <c r="AC474" s="11">
        <f t="shared" si="681"/>
        <v>833.58</v>
      </c>
      <c r="AD474" s="11">
        <f t="shared" si="682"/>
        <v>566.48</v>
      </c>
      <c r="AE474" s="11">
        <f t="shared" si="683"/>
        <v>34.73275</v>
      </c>
      <c r="AF474" s="11">
        <f t="shared" si="684"/>
        <v>0</v>
      </c>
      <c r="AG474" s="11">
        <f t="shared" si="685"/>
        <v>108</v>
      </c>
      <c r="AH474" s="11">
        <f t="shared" si="686"/>
        <v>1605.31125</v>
      </c>
      <c r="AI474" s="12" t="s">
        <v>1134</v>
      </c>
    </row>
    <row r="475" s="9" customFormat="1" ht="16" customHeight="1" spans="1:35">
      <c r="A475" s="40">
        <f t="shared" si="687"/>
        <v>472</v>
      </c>
      <c r="B475" s="47" t="s">
        <v>167</v>
      </c>
      <c r="C475" s="47" t="s">
        <v>1451</v>
      </c>
      <c r="D475" s="45" t="s">
        <v>1452</v>
      </c>
      <c r="E475" s="112">
        <v>3473.25</v>
      </c>
      <c r="F475" s="113">
        <v>3473.25</v>
      </c>
      <c r="G475" s="113">
        <v>5664.75</v>
      </c>
      <c r="H475" s="113">
        <v>3473.25</v>
      </c>
      <c r="I475" s="59"/>
      <c r="J475" s="59"/>
      <c r="K475" s="52">
        <f t="shared" si="665"/>
        <v>62.5185</v>
      </c>
      <c r="L475" s="53">
        <f t="shared" si="666"/>
        <v>555.72</v>
      </c>
      <c r="M475" s="44">
        <f t="shared" si="667"/>
        <v>453.18</v>
      </c>
      <c r="N475" s="41">
        <f t="shared" si="668"/>
        <v>24.31275</v>
      </c>
      <c r="O475" s="44">
        <f t="shared" si="669"/>
        <v>0</v>
      </c>
      <c r="P475" s="44">
        <f t="shared" si="670"/>
        <v>0</v>
      </c>
      <c r="Q475" s="44">
        <f t="shared" si="671"/>
        <v>1095.73125</v>
      </c>
      <c r="R475" s="41">
        <f t="shared" si="672"/>
        <v>0</v>
      </c>
      <c r="S475" s="41">
        <f t="shared" si="673"/>
        <v>277.86</v>
      </c>
      <c r="T475" s="44">
        <f t="shared" si="674"/>
        <v>113.3</v>
      </c>
      <c r="U475" s="41">
        <f t="shared" si="675"/>
        <v>10.42</v>
      </c>
      <c r="V475" s="44">
        <f t="shared" si="676"/>
        <v>0</v>
      </c>
      <c r="W475" s="44">
        <f t="shared" si="677"/>
        <v>0</v>
      </c>
      <c r="X475" s="41">
        <f t="shared" si="678"/>
        <v>401.58</v>
      </c>
      <c r="Y475" s="41">
        <f t="shared" si="679"/>
        <v>1497.31125</v>
      </c>
      <c r="Z475" s="54"/>
      <c r="AA475" s="12" t="s">
        <v>48</v>
      </c>
      <c r="AB475" s="11">
        <f t="shared" si="680"/>
        <v>62.5185</v>
      </c>
      <c r="AC475" s="11">
        <f t="shared" si="681"/>
        <v>833.58</v>
      </c>
      <c r="AD475" s="11">
        <f t="shared" si="682"/>
        <v>566.48</v>
      </c>
      <c r="AE475" s="11">
        <f t="shared" si="683"/>
        <v>34.73275</v>
      </c>
      <c r="AF475" s="11">
        <f t="shared" si="684"/>
        <v>0</v>
      </c>
      <c r="AG475" s="11">
        <f t="shared" si="685"/>
        <v>0</v>
      </c>
      <c r="AH475" s="11">
        <f t="shared" si="686"/>
        <v>1497.31125</v>
      </c>
      <c r="AI475" s="12" t="s">
        <v>1134</v>
      </c>
    </row>
    <row r="476" s="9" customFormat="1" ht="16" customHeight="1" spans="1:35">
      <c r="A476" s="40">
        <f t="shared" si="687"/>
        <v>473</v>
      </c>
      <c r="B476" s="47" t="s">
        <v>1338</v>
      </c>
      <c r="C476" s="47" t="s">
        <v>1453</v>
      </c>
      <c r="D476" s="45" t="s">
        <v>1454</v>
      </c>
      <c r="E476" s="112">
        <v>3473.25</v>
      </c>
      <c r="F476" s="113">
        <v>3473.25</v>
      </c>
      <c r="G476" s="113">
        <v>5664.75</v>
      </c>
      <c r="H476" s="113">
        <v>3473.25</v>
      </c>
      <c r="I476" s="59"/>
      <c r="J476" s="59">
        <v>108</v>
      </c>
      <c r="K476" s="52">
        <f t="shared" si="665"/>
        <v>62.5185</v>
      </c>
      <c r="L476" s="53">
        <f t="shared" si="666"/>
        <v>555.72</v>
      </c>
      <c r="M476" s="44">
        <f t="shared" si="667"/>
        <v>453.18</v>
      </c>
      <c r="N476" s="41">
        <f t="shared" si="668"/>
        <v>24.31275</v>
      </c>
      <c r="O476" s="44">
        <f t="shared" si="669"/>
        <v>0</v>
      </c>
      <c r="P476" s="44">
        <f t="shared" si="670"/>
        <v>54</v>
      </c>
      <c r="Q476" s="44">
        <f t="shared" si="671"/>
        <v>1149.73125</v>
      </c>
      <c r="R476" s="41">
        <f t="shared" si="672"/>
        <v>0</v>
      </c>
      <c r="S476" s="41">
        <f t="shared" si="673"/>
        <v>277.86</v>
      </c>
      <c r="T476" s="44">
        <f t="shared" si="674"/>
        <v>113.3</v>
      </c>
      <c r="U476" s="41">
        <f t="shared" si="675"/>
        <v>10.42</v>
      </c>
      <c r="V476" s="44">
        <f t="shared" si="676"/>
        <v>0</v>
      </c>
      <c r="W476" s="44">
        <f t="shared" si="677"/>
        <v>54</v>
      </c>
      <c r="X476" s="41">
        <f t="shared" si="678"/>
        <v>455.58</v>
      </c>
      <c r="Y476" s="41">
        <f t="shared" si="679"/>
        <v>1605.31125</v>
      </c>
      <c r="Z476" s="54"/>
      <c r="AA476" s="12" t="s">
        <v>20</v>
      </c>
      <c r="AB476" s="11">
        <f t="shared" si="680"/>
        <v>62.5185</v>
      </c>
      <c r="AC476" s="11">
        <f t="shared" si="681"/>
        <v>833.58</v>
      </c>
      <c r="AD476" s="11">
        <f t="shared" si="682"/>
        <v>566.48</v>
      </c>
      <c r="AE476" s="11">
        <f t="shared" si="683"/>
        <v>34.73275</v>
      </c>
      <c r="AF476" s="11">
        <f t="shared" si="684"/>
        <v>0</v>
      </c>
      <c r="AG476" s="11">
        <f t="shared" si="685"/>
        <v>108</v>
      </c>
      <c r="AH476" s="11">
        <f t="shared" si="686"/>
        <v>1605.31125</v>
      </c>
      <c r="AI476" s="12" t="s">
        <v>1138</v>
      </c>
    </row>
    <row r="477" s="9" customFormat="1" ht="16" customHeight="1" spans="1:35">
      <c r="A477" s="40">
        <f t="shared" si="687"/>
        <v>474</v>
      </c>
      <c r="B477" s="47" t="s">
        <v>1338</v>
      </c>
      <c r="C477" s="47" t="s">
        <v>1455</v>
      </c>
      <c r="D477" s="45" t="s">
        <v>1456</v>
      </c>
      <c r="E477" s="112">
        <v>3473.25</v>
      </c>
      <c r="F477" s="113">
        <v>3473.25</v>
      </c>
      <c r="G477" s="113">
        <v>5664.75</v>
      </c>
      <c r="H477" s="113">
        <v>3473.25</v>
      </c>
      <c r="I477" s="59"/>
      <c r="J477" s="59">
        <v>108</v>
      </c>
      <c r="K477" s="52">
        <f t="shared" si="665"/>
        <v>62.5185</v>
      </c>
      <c r="L477" s="53">
        <f t="shared" si="666"/>
        <v>555.72</v>
      </c>
      <c r="M477" s="44">
        <f t="shared" si="667"/>
        <v>453.18</v>
      </c>
      <c r="N477" s="41">
        <f t="shared" si="668"/>
        <v>24.31275</v>
      </c>
      <c r="O477" s="44">
        <f t="shared" si="669"/>
        <v>0</v>
      </c>
      <c r="P477" s="44">
        <f t="shared" si="670"/>
        <v>54</v>
      </c>
      <c r="Q477" s="44">
        <f t="shared" si="671"/>
        <v>1149.73125</v>
      </c>
      <c r="R477" s="41">
        <f t="shared" si="672"/>
        <v>0</v>
      </c>
      <c r="S477" s="41">
        <f t="shared" si="673"/>
        <v>277.86</v>
      </c>
      <c r="T477" s="44">
        <f t="shared" si="674"/>
        <v>113.3</v>
      </c>
      <c r="U477" s="41">
        <f t="shared" si="675"/>
        <v>10.42</v>
      </c>
      <c r="V477" s="44">
        <f t="shared" si="676"/>
        <v>0</v>
      </c>
      <c r="W477" s="44">
        <f t="shared" si="677"/>
        <v>54</v>
      </c>
      <c r="X477" s="41">
        <f t="shared" si="678"/>
        <v>455.58</v>
      </c>
      <c r="Y477" s="41">
        <f t="shared" si="679"/>
        <v>1605.31125</v>
      </c>
      <c r="Z477" s="54"/>
      <c r="AA477" s="12" t="s">
        <v>20</v>
      </c>
      <c r="AB477" s="11">
        <f t="shared" si="680"/>
        <v>62.5185</v>
      </c>
      <c r="AC477" s="11">
        <f t="shared" si="681"/>
        <v>833.58</v>
      </c>
      <c r="AD477" s="11">
        <f t="shared" si="682"/>
        <v>566.48</v>
      </c>
      <c r="AE477" s="11">
        <f t="shared" si="683"/>
        <v>34.73275</v>
      </c>
      <c r="AF477" s="11">
        <f t="shared" si="684"/>
        <v>0</v>
      </c>
      <c r="AG477" s="11">
        <f t="shared" si="685"/>
        <v>108</v>
      </c>
      <c r="AH477" s="11">
        <f t="shared" si="686"/>
        <v>1605.31125</v>
      </c>
      <c r="AI477" s="12" t="s">
        <v>1138</v>
      </c>
    </row>
    <row r="478" s="9" customFormat="1" ht="16" customHeight="1" spans="1:35">
      <c r="A478" s="40">
        <f t="shared" si="687"/>
        <v>475</v>
      </c>
      <c r="B478" s="47" t="s">
        <v>285</v>
      </c>
      <c r="C478" s="47" t="s">
        <v>1457</v>
      </c>
      <c r="D478" s="45" t="s">
        <v>1458</v>
      </c>
      <c r="E478" s="112">
        <v>3820</v>
      </c>
      <c r="F478" s="113">
        <v>3820</v>
      </c>
      <c r="G478" s="113">
        <v>5664.75</v>
      </c>
      <c r="H478" s="113">
        <v>3820</v>
      </c>
      <c r="I478" s="59"/>
      <c r="J478" s="59"/>
      <c r="K478" s="52">
        <f t="shared" si="665"/>
        <v>68.76</v>
      </c>
      <c r="L478" s="53">
        <f t="shared" si="666"/>
        <v>611.2</v>
      </c>
      <c r="M478" s="44">
        <f t="shared" si="667"/>
        <v>453.18</v>
      </c>
      <c r="N478" s="41">
        <f t="shared" si="668"/>
        <v>26.74</v>
      </c>
      <c r="O478" s="44">
        <f t="shared" si="669"/>
        <v>0</v>
      </c>
      <c r="P478" s="44">
        <f t="shared" si="670"/>
        <v>0</v>
      </c>
      <c r="Q478" s="44">
        <f t="shared" si="671"/>
        <v>1159.88</v>
      </c>
      <c r="R478" s="41">
        <f t="shared" si="672"/>
        <v>0</v>
      </c>
      <c r="S478" s="41">
        <f t="shared" si="673"/>
        <v>305.6</v>
      </c>
      <c r="T478" s="44">
        <f t="shared" si="674"/>
        <v>113.3</v>
      </c>
      <c r="U478" s="41">
        <f t="shared" si="675"/>
        <v>11.46</v>
      </c>
      <c r="V478" s="44">
        <f t="shared" si="676"/>
        <v>0</v>
      </c>
      <c r="W478" s="44">
        <f t="shared" si="677"/>
        <v>0</v>
      </c>
      <c r="X478" s="41">
        <f t="shared" si="678"/>
        <v>430.36</v>
      </c>
      <c r="Y478" s="41">
        <f t="shared" si="679"/>
        <v>1590.24</v>
      </c>
      <c r="Z478" s="54"/>
      <c r="AA478" s="12" t="s">
        <v>26</v>
      </c>
      <c r="AB478" s="11">
        <f t="shared" si="680"/>
        <v>68.76</v>
      </c>
      <c r="AC478" s="11">
        <f t="shared" si="681"/>
        <v>916.8</v>
      </c>
      <c r="AD478" s="11">
        <f t="shared" si="682"/>
        <v>566.48</v>
      </c>
      <c r="AE478" s="11">
        <f t="shared" si="683"/>
        <v>38.2</v>
      </c>
      <c r="AF478" s="11">
        <f t="shared" si="684"/>
        <v>0</v>
      </c>
      <c r="AG478" s="11">
        <f t="shared" si="685"/>
        <v>0</v>
      </c>
      <c r="AH478" s="11">
        <f t="shared" si="686"/>
        <v>1590.24</v>
      </c>
      <c r="AI478" s="12" t="s">
        <v>1135</v>
      </c>
    </row>
    <row r="479" s="9" customFormat="1" ht="16" customHeight="1" spans="1:35">
      <c r="A479" s="40">
        <f t="shared" ref="A479:A486" si="688">ROW()-3</f>
        <v>476</v>
      </c>
      <c r="B479" s="47" t="s">
        <v>1332</v>
      </c>
      <c r="C479" s="47" t="s">
        <v>1459</v>
      </c>
      <c r="D479" s="45" t="s">
        <v>1460</v>
      </c>
      <c r="E479" s="112">
        <v>3473.25</v>
      </c>
      <c r="F479" s="113">
        <v>3473.25</v>
      </c>
      <c r="G479" s="113">
        <v>5664.75</v>
      </c>
      <c r="H479" s="113">
        <v>3473.25</v>
      </c>
      <c r="I479" s="59"/>
      <c r="J479" s="59">
        <v>108</v>
      </c>
      <c r="K479" s="52">
        <f t="shared" si="665"/>
        <v>62.5185</v>
      </c>
      <c r="L479" s="53">
        <f t="shared" si="666"/>
        <v>555.72</v>
      </c>
      <c r="M479" s="44">
        <f t="shared" si="667"/>
        <v>453.18</v>
      </c>
      <c r="N479" s="41">
        <f t="shared" si="668"/>
        <v>24.31275</v>
      </c>
      <c r="O479" s="44">
        <f t="shared" si="669"/>
        <v>0</v>
      </c>
      <c r="P479" s="44">
        <f t="shared" si="670"/>
        <v>54</v>
      </c>
      <c r="Q479" s="44">
        <f t="shared" si="671"/>
        <v>1149.73125</v>
      </c>
      <c r="R479" s="41">
        <f t="shared" si="672"/>
        <v>0</v>
      </c>
      <c r="S479" s="41">
        <f t="shared" si="673"/>
        <v>277.86</v>
      </c>
      <c r="T479" s="44">
        <f t="shared" si="674"/>
        <v>113.3</v>
      </c>
      <c r="U479" s="41">
        <f t="shared" si="675"/>
        <v>10.42</v>
      </c>
      <c r="V479" s="44">
        <f t="shared" si="676"/>
        <v>0</v>
      </c>
      <c r="W479" s="44">
        <f t="shared" si="677"/>
        <v>54</v>
      </c>
      <c r="X479" s="41">
        <f t="shared" si="678"/>
        <v>455.58</v>
      </c>
      <c r="Y479" s="41">
        <f t="shared" si="679"/>
        <v>1605.31125</v>
      </c>
      <c r="Z479" s="54"/>
      <c r="AA479" s="12" t="s">
        <v>26</v>
      </c>
      <c r="AB479" s="11">
        <f t="shared" si="680"/>
        <v>62.5185</v>
      </c>
      <c r="AC479" s="11">
        <f t="shared" si="681"/>
        <v>833.58</v>
      </c>
      <c r="AD479" s="11">
        <f t="shared" si="682"/>
        <v>566.48</v>
      </c>
      <c r="AE479" s="11">
        <f t="shared" si="683"/>
        <v>34.73275</v>
      </c>
      <c r="AF479" s="11">
        <f t="shared" si="684"/>
        <v>0</v>
      </c>
      <c r="AG479" s="11">
        <f t="shared" si="685"/>
        <v>108</v>
      </c>
      <c r="AH479" s="11">
        <f t="shared" si="686"/>
        <v>1605.31125</v>
      </c>
      <c r="AI479" s="12" t="s">
        <v>1135</v>
      </c>
    </row>
    <row r="480" s="9" customFormat="1" ht="16" customHeight="1" spans="1:35">
      <c r="A480" s="40">
        <f t="shared" si="688"/>
        <v>477</v>
      </c>
      <c r="B480" s="47" t="s">
        <v>1332</v>
      </c>
      <c r="C480" s="47" t="s">
        <v>1461</v>
      </c>
      <c r="D480" s="45" t="s">
        <v>1462</v>
      </c>
      <c r="E480" s="112">
        <v>3820</v>
      </c>
      <c r="F480" s="113">
        <v>3820</v>
      </c>
      <c r="G480" s="113">
        <v>5664.75</v>
      </c>
      <c r="H480" s="113">
        <v>3820</v>
      </c>
      <c r="I480" s="59"/>
      <c r="J480" s="59"/>
      <c r="K480" s="52">
        <f t="shared" si="665"/>
        <v>68.76</v>
      </c>
      <c r="L480" s="53">
        <f t="shared" si="666"/>
        <v>611.2</v>
      </c>
      <c r="M480" s="44">
        <f t="shared" si="667"/>
        <v>453.18</v>
      </c>
      <c r="N480" s="41">
        <f t="shared" si="668"/>
        <v>26.74</v>
      </c>
      <c r="O480" s="44">
        <f t="shared" si="669"/>
        <v>0</v>
      </c>
      <c r="P480" s="44">
        <f t="shared" si="670"/>
        <v>0</v>
      </c>
      <c r="Q480" s="44">
        <f t="shared" si="671"/>
        <v>1159.88</v>
      </c>
      <c r="R480" s="41">
        <f t="shared" si="672"/>
        <v>0</v>
      </c>
      <c r="S480" s="41">
        <f t="shared" si="673"/>
        <v>305.6</v>
      </c>
      <c r="T480" s="44">
        <f t="shared" si="674"/>
        <v>113.3</v>
      </c>
      <c r="U480" s="41">
        <f t="shared" si="675"/>
        <v>11.46</v>
      </c>
      <c r="V480" s="44">
        <f t="shared" si="676"/>
        <v>0</v>
      </c>
      <c r="W480" s="44">
        <f t="shared" si="677"/>
        <v>0</v>
      </c>
      <c r="X480" s="41">
        <f t="shared" si="678"/>
        <v>430.36</v>
      </c>
      <c r="Y480" s="41">
        <f t="shared" si="679"/>
        <v>1590.24</v>
      </c>
      <c r="Z480" s="54"/>
      <c r="AA480" s="12" t="s">
        <v>26</v>
      </c>
      <c r="AB480" s="11">
        <f t="shared" si="680"/>
        <v>68.76</v>
      </c>
      <c r="AC480" s="11">
        <f t="shared" si="681"/>
        <v>916.8</v>
      </c>
      <c r="AD480" s="11">
        <f t="shared" si="682"/>
        <v>566.48</v>
      </c>
      <c r="AE480" s="11">
        <f t="shared" si="683"/>
        <v>38.2</v>
      </c>
      <c r="AF480" s="11">
        <f t="shared" si="684"/>
        <v>0</v>
      </c>
      <c r="AG480" s="11">
        <f t="shared" si="685"/>
        <v>0</v>
      </c>
      <c r="AH480" s="11">
        <f t="shared" si="686"/>
        <v>1590.24</v>
      </c>
      <c r="AI480" s="12" t="s">
        <v>1135</v>
      </c>
    </row>
    <row r="481" s="9" customFormat="1" ht="16" customHeight="1" spans="1:35">
      <c r="A481" s="40">
        <f t="shared" si="688"/>
        <v>478</v>
      </c>
      <c r="B481" s="47" t="s">
        <v>1332</v>
      </c>
      <c r="C481" s="47" t="s">
        <v>1463</v>
      </c>
      <c r="D481" s="45" t="s">
        <v>1464</v>
      </c>
      <c r="E481" s="112">
        <v>3473.25</v>
      </c>
      <c r="F481" s="113">
        <v>3473.25</v>
      </c>
      <c r="G481" s="113">
        <v>5664.75</v>
      </c>
      <c r="H481" s="113">
        <v>3473.25</v>
      </c>
      <c r="I481" s="59"/>
      <c r="J481" s="59">
        <v>108</v>
      </c>
      <c r="K481" s="52">
        <f t="shared" si="665"/>
        <v>62.5185</v>
      </c>
      <c r="L481" s="53">
        <f t="shared" si="666"/>
        <v>555.72</v>
      </c>
      <c r="M481" s="44">
        <f t="shared" si="667"/>
        <v>453.18</v>
      </c>
      <c r="N481" s="41">
        <f t="shared" si="668"/>
        <v>24.31275</v>
      </c>
      <c r="O481" s="44">
        <f t="shared" si="669"/>
        <v>0</v>
      </c>
      <c r="P481" s="44">
        <f t="shared" si="670"/>
        <v>54</v>
      </c>
      <c r="Q481" s="44">
        <f t="shared" si="671"/>
        <v>1149.73125</v>
      </c>
      <c r="R481" s="41">
        <f t="shared" si="672"/>
        <v>0</v>
      </c>
      <c r="S481" s="41">
        <f t="shared" si="673"/>
        <v>277.86</v>
      </c>
      <c r="T481" s="44">
        <f t="shared" si="674"/>
        <v>113.3</v>
      </c>
      <c r="U481" s="41">
        <f t="shared" si="675"/>
        <v>10.42</v>
      </c>
      <c r="V481" s="44">
        <f t="shared" si="676"/>
        <v>0</v>
      </c>
      <c r="W481" s="44">
        <f t="shared" si="677"/>
        <v>54</v>
      </c>
      <c r="X481" s="41">
        <f t="shared" si="678"/>
        <v>455.58</v>
      </c>
      <c r="Y481" s="41">
        <f t="shared" si="679"/>
        <v>1605.31125</v>
      </c>
      <c r="Z481" s="54"/>
      <c r="AA481" s="12" t="s">
        <v>26</v>
      </c>
      <c r="AB481" s="11">
        <f t="shared" si="680"/>
        <v>62.5185</v>
      </c>
      <c r="AC481" s="11">
        <f t="shared" si="681"/>
        <v>833.58</v>
      </c>
      <c r="AD481" s="11">
        <f t="shared" si="682"/>
        <v>566.48</v>
      </c>
      <c r="AE481" s="11">
        <f t="shared" si="683"/>
        <v>34.73275</v>
      </c>
      <c r="AF481" s="11">
        <f t="shared" si="684"/>
        <v>0</v>
      </c>
      <c r="AG481" s="11">
        <f t="shared" si="685"/>
        <v>108</v>
      </c>
      <c r="AH481" s="11">
        <f t="shared" si="686"/>
        <v>1605.31125</v>
      </c>
      <c r="AI481" s="12" t="s">
        <v>1135</v>
      </c>
    </row>
    <row r="482" s="31" customFormat="1" ht="16" customHeight="1" spans="1:35">
      <c r="A482" s="94">
        <f t="shared" si="688"/>
        <v>479</v>
      </c>
      <c r="B482" s="97" t="s">
        <v>1332</v>
      </c>
      <c r="C482" s="97" t="s">
        <v>1465</v>
      </c>
      <c r="D482" s="102" t="s">
        <v>1466</v>
      </c>
      <c r="E482" s="103">
        <v>3473.25</v>
      </c>
      <c r="F482" s="98">
        <v>0</v>
      </c>
      <c r="G482" s="98">
        <v>0</v>
      </c>
      <c r="H482" s="98">
        <v>0</v>
      </c>
      <c r="I482" s="104"/>
      <c r="J482" s="104"/>
      <c r="K482" s="105">
        <f t="shared" si="665"/>
        <v>62.5185</v>
      </c>
      <c r="L482" s="106">
        <f t="shared" si="666"/>
        <v>0</v>
      </c>
      <c r="M482" s="107">
        <f t="shared" si="667"/>
        <v>0</v>
      </c>
      <c r="N482" s="95">
        <f t="shared" si="668"/>
        <v>0</v>
      </c>
      <c r="O482" s="107">
        <f t="shared" si="669"/>
        <v>0</v>
      </c>
      <c r="P482" s="107">
        <f t="shared" si="670"/>
        <v>0</v>
      </c>
      <c r="Q482" s="107">
        <f t="shared" si="671"/>
        <v>62.5185</v>
      </c>
      <c r="R482" s="95">
        <f t="shared" si="672"/>
        <v>0</v>
      </c>
      <c r="S482" s="95">
        <f t="shared" si="673"/>
        <v>0</v>
      </c>
      <c r="T482" s="107">
        <f t="shared" si="674"/>
        <v>0</v>
      </c>
      <c r="U482" s="95">
        <f t="shared" si="675"/>
        <v>0</v>
      </c>
      <c r="V482" s="107">
        <f t="shared" si="676"/>
        <v>0</v>
      </c>
      <c r="W482" s="107">
        <f t="shared" si="677"/>
        <v>0</v>
      </c>
      <c r="X482" s="95">
        <f t="shared" si="678"/>
        <v>0</v>
      </c>
      <c r="Y482" s="95">
        <f t="shared" si="679"/>
        <v>62.5185</v>
      </c>
      <c r="Z482" s="109"/>
      <c r="AA482" s="16" t="s">
        <v>26</v>
      </c>
      <c r="AB482" s="15">
        <f t="shared" si="680"/>
        <v>62.5185</v>
      </c>
      <c r="AC482" s="15">
        <f t="shared" si="681"/>
        <v>0</v>
      </c>
      <c r="AD482" s="15">
        <f t="shared" si="682"/>
        <v>0</v>
      </c>
      <c r="AE482" s="15">
        <f t="shared" si="683"/>
        <v>0</v>
      </c>
      <c r="AF482" s="15">
        <f t="shared" si="684"/>
        <v>0</v>
      </c>
      <c r="AG482" s="15">
        <f t="shared" si="685"/>
        <v>0</v>
      </c>
      <c r="AH482" s="15">
        <f t="shared" si="686"/>
        <v>62.5185</v>
      </c>
      <c r="AI482" s="16" t="s">
        <v>1135</v>
      </c>
    </row>
    <row r="483" s="9" customFormat="1" ht="16" customHeight="1" spans="1:35">
      <c r="A483" s="40">
        <f t="shared" si="688"/>
        <v>480</v>
      </c>
      <c r="B483" s="47" t="s">
        <v>1332</v>
      </c>
      <c r="C483" s="47" t="s">
        <v>1467</v>
      </c>
      <c r="D483" s="45" t="s">
        <v>1468</v>
      </c>
      <c r="E483" s="112">
        <v>3473.25</v>
      </c>
      <c r="F483" s="113">
        <v>3473.25</v>
      </c>
      <c r="G483" s="113">
        <v>5664.75</v>
      </c>
      <c r="H483" s="113">
        <v>3473.25</v>
      </c>
      <c r="I483" s="59"/>
      <c r="J483" s="59">
        <v>108</v>
      </c>
      <c r="K483" s="52">
        <f t="shared" si="665"/>
        <v>62.5185</v>
      </c>
      <c r="L483" s="53">
        <f t="shared" si="666"/>
        <v>555.72</v>
      </c>
      <c r="M483" s="44">
        <f t="shared" si="667"/>
        <v>453.18</v>
      </c>
      <c r="N483" s="41">
        <f t="shared" si="668"/>
        <v>24.31275</v>
      </c>
      <c r="O483" s="44">
        <f t="shared" si="669"/>
        <v>0</v>
      </c>
      <c r="P483" s="44">
        <f t="shared" si="670"/>
        <v>54</v>
      </c>
      <c r="Q483" s="44">
        <f t="shared" si="671"/>
        <v>1149.73125</v>
      </c>
      <c r="R483" s="41">
        <f t="shared" si="672"/>
        <v>0</v>
      </c>
      <c r="S483" s="41">
        <f t="shared" si="673"/>
        <v>277.86</v>
      </c>
      <c r="T483" s="44">
        <f t="shared" si="674"/>
        <v>113.3</v>
      </c>
      <c r="U483" s="41">
        <f t="shared" si="675"/>
        <v>10.42</v>
      </c>
      <c r="V483" s="44">
        <f t="shared" si="676"/>
        <v>0</v>
      </c>
      <c r="W483" s="44">
        <f t="shared" si="677"/>
        <v>54</v>
      </c>
      <c r="X483" s="41">
        <f t="shared" si="678"/>
        <v>455.58</v>
      </c>
      <c r="Y483" s="41">
        <f t="shared" si="679"/>
        <v>1605.31125</v>
      </c>
      <c r="Z483" s="54"/>
      <c r="AA483" s="12" t="s">
        <v>26</v>
      </c>
      <c r="AB483" s="11">
        <f t="shared" si="680"/>
        <v>62.5185</v>
      </c>
      <c r="AC483" s="11">
        <f t="shared" si="681"/>
        <v>833.58</v>
      </c>
      <c r="AD483" s="11">
        <f t="shared" si="682"/>
        <v>566.48</v>
      </c>
      <c r="AE483" s="11">
        <f t="shared" si="683"/>
        <v>34.73275</v>
      </c>
      <c r="AF483" s="11">
        <f t="shared" si="684"/>
        <v>0</v>
      </c>
      <c r="AG483" s="11">
        <f t="shared" si="685"/>
        <v>108</v>
      </c>
      <c r="AH483" s="11">
        <f t="shared" si="686"/>
        <v>1605.31125</v>
      </c>
      <c r="AI483" s="12" t="s">
        <v>1135</v>
      </c>
    </row>
    <row r="484" s="9" customFormat="1" ht="16" customHeight="1" spans="1:35">
      <c r="A484" s="40">
        <f t="shared" si="688"/>
        <v>481</v>
      </c>
      <c r="B484" s="47" t="s">
        <v>145</v>
      </c>
      <c r="C484" s="47" t="s">
        <v>1469</v>
      </c>
      <c r="D484" s="45" t="s">
        <v>1470</v>
      </c>
      <c r="E484" s="112">
        <v>3473.25</v>
      </c>
      <c r="F484" s="113">
        <v>3473.25</v>
      </c>
      <c r="G484" s="113">
        <v>5664.75</v>
      </c>
      <c r="H484" s="113">
        <v>3473.25</v>
      </c>
      <c r="I484" s="59"/>
      <c r="J484" s="59">
        <v>108</v>
      </c>
      <c r="K484" s="52">
        <f t="shared" si="665"/>
        <v>62.5185</v>
      </c>
      <c r="L484" s="53">
        <f t="shared" si="666"/>
        <v>555.72</v>
      </c>
      <c r="M484" s="44">
        <f t="shared" si="667"/>
        <v>453.18</v>
      </c>
      <c r="N484" s="41">
        <f t="shared" si="668"/>
        <v>24.31275</v>
      </c>
      <c r="O484" s="44">
        <f t="shared" si="669"/>
        <v>0</v>
      </c>
      <c r="P484" s="44">
        <f t="shared" si="670"/>
        <v>54</v>
      </c>
      <c r="Q484" s="44">
        <f t="shared" si="671"/>
        <v>1149.73125</v>
      </c>
      <c r="R484" s="41">
        <f t="shared" si="672"/>
        <v>0</v>
      </c>
      <c r="S484" s="41">
        <f t="shared" si="673"/>
        <v>277.86</v>
      </c>
      <c r="T484" s="44">
        <f t="shared" si="674"/>
        <v>113.3</v>
      </c>
      <c r="U484" s="41">
        <f t="shared" si="675"/>
        <v>10.42</v>
      </c>
      <c r="V484" s="44">
        <f t="shared" si="676"/>
        <v>0</v>
      </c>
      <c r="W484" s="44">
        <f t="shared" si="677"/>
        <v>54</v>
      </c>
      <c r="X484" s="41">
        <f t="shared" si="678"/>
        <v>455.58</v>
      </c>
      <c r="Y484" s="41">
        <f t="shared" si="679"/>
        <v>1605.31125</v>
      </c>
      <c r="Z484" s="54"/>
      <c r="AA484" s="12" t="s">
        <v>9</v>
      </c>
      <c r="AB484" s="11">
        <f t="shared" si="680"/>
        <v>62.5185</v>
      </c>
      <c r="AC484" s="11">
        <f t="shared" si="681"/>
        <v>833.58</v>
      </c>
      <c r="AD484" s="11">
        <f t="shared" si="682"/>
        <v>566.48</v>
      </c>
      <c r="AE484" s="11">
        <f t="shared" si="683"/>
        <v>34.73275</v>
      </c>
      <c r="AF484" s="11">
        <f t="shared" si="684"/>
        <v>0</v>
      </c>
      <c r="AG484" s="11">
        <f t="shared" si="685"/>
        <v>108</v>
      </c>
      <c r="AH484" s="11">
        <f t="shared" si="686"/>
        <v>1605.31125</v>
      </c>
      <c r="AI484" s="12" t="s">
        <v>1136</v>
      </c>
    </row>
    <row r="485" s="9" customFormat="1" ht="16" customHeight="1" spans="1:35">
      <c r="A485" s="40">
        <f t="shared" si="688"/>
        <v>482</v>
      </c>
      <c r="B485" s="47" t="s">
        <v>1299</v>
      </c>
      <c r="C485" s="47" t="s">
        <v>1471</v>
      </c>
      <c r="D485" s="45" t="s">
        <v>1472</v>
      </c>
      <c r="E485" s="112">
        <v>3473.25</v>
      </c>
      <c r="F485" s="113">
        <v>3473.25</v>
      </c>
      <c r="G485" s="113">
        <v>5664.75</v>
      </c>
      <c r="H485" s="113">
        <v>3473.25</v>
      </c>
      <c r="I485" s="59"/>
      <c r="J485" s="59"/>
      <c r="K485" s="52">
        <f t="shared" si="665"/>
        <v>62.5185</v>
      </c>
      <c r="L485" s="53">
        <f t="shared" si="666"/>
        <v>555.72</v>
      </c>
      <c r="M485" s="44">
        <f t="shared" si="667"/>
        <v>453.18</v>
      </c>
      <c r="N485" s="41">
        <f t="shared" si="668"/>
        <v>24.31275</v>
      </c>
      <c r="O485" s="44">
        <f t="shared" si="669"/>
        <v>0</v>
      </c>
      <c r="P485" s="44">
        <f t="shared" si="670"/>
        <v>0</v>
      </c>
      <c r="Q485" s="44">
        <f t="shared" si="671"/>
        <v>1095.73125</v>
      </c>
      <c r="R485" s="41">
        <f t="shared" si="672"/>
        <v>0</v>
      </c>
      <c r="S485" s="41">
        <f t="shared" si="673"/>
        <v>277.86</v>
      </c>
      <c r="T485" s="44">
        <f t="shared" si="674"/>
        <v>113.3</v>
      </c>
      <c r="U485" s="41">
        <f t="shared" si="675"/>
        <v>10.42</v>
      </c>
      <c r="V485" s="44">
        <f t="shared" si="676"/>
        <v>0</v>
      </c>
      <c r="W485" s="44">
        <f t="shared" si="677"/>
        <v>0</v>
      </c>
      <c r="X485" s="41">
        <f t="shared" si="678"/>
        <v>401.58</v>
      </c>
      <c r="Y485" s="41">
        <f t="shared" si="679"/>
        <v>1497.31125</v>
      </c>
      <c r="Z485" s="54"/>
      <c r="AA485" s="12" t="s">
        <v>59</v>
      </c>
      <c r="AB485" s="11">
        <f t="shared" si="680"/>
        <v>62.5185</v>
      </c>
      <c r="AC485" s="11">
        <f t="shared" si="681"/>
        <v>833.58</v>
      </c>
      <c r="AD485" s="11">
        <f t="shared" si="682"/>
        <v>566.48</v>
      </c>
      <c r="AE485" s="11">
        <f t="shared" si="683"/>
        <v>34.73275</v>
      </c>
      <c r="AF485" s="11">
        <f t="shared" si="684"/>
        <v>0</v>
      </c>
      <c r="AG485" s="11">
        <f t="shared" si="685"/>
        <v>0</v>
      </c>
      <c r="AH485" s="11">
        <f t="shared" si="686"/>
        <v>1497.31125</v>
      </c>
      <c r="AI485" s="12" t="s">
        <v>1138</v>
      </c>
    </row>
    <row r="486" s="9" customFormat="1" ht="16" customHeight="1" spans="1:35">
      <c r="A486" s="40">
        <f t="shared" si="688"/>
        <v>483</v>
      </c>
      <c r="B486" s="47" t="s">
        <v>1299</v>
      </c>
      <c r="C486" s="47" t="s">
        <v>1473</v>
      </c>
      <c r="D486" s="45" t="s">
        <v>1474</v>
      </c>
      <c r="E486" s="112">
        <v>3473.25</v>
      </c>
      <c r="F486" s="113">
        <v>3473.25</v>
      </c>
      <c r="G486" s="113">
        <v>5664.75</v>
      </c>
      <c r="H486" s="113">
        <v>3473.25</v>
      </c>
      <c r="I486" s="59"/>
      <c r="J486" s="59"/>
      <c r="K486" s="52">
        <f t="shared" si="665"/>
        <v>62.5185</v>
      </c>
      <c r="L486" s="53">
        <f t="shared" si="666"/>
        <v>555.72</v>
      </c>
      <c r="M486" s="44">
        <f t="shared" si="667"/>
        <v>453.18</v>
      </c>
      <c r="N486" s="41">
        <f t="shared" si="668"/>
        <v>24.31275</v>
      </c>
      <c r="O486" s="44">
        <f t="shared" si="669"/>
        <v>0</v>
      </c>
      <c r="P486" s="44">
        <f t="shared" si="670"/>
        <v>0</v>
      </c>
      <c r="Q486" s="44">
        <f t="shared" si="671"/>
        <v>1095.73125</v>
      </c>
      <c r="R486" s="41">
        <f t="shared" si="672"/>
        <v>0</v>
      </c>
      <c r="S486" s="41">
        <f t="shared" si="673"/>
        <v>277.86</v>
      </c>
      <c r="T486" s="44">
        <f t="shared" si="674"/>
        <v>113.3</v>
      </c>
      <c r="U486" s="41">
        <f t="shared" si="675"/>
        <v>10.42</v>
      </c>
      <c r="V486" s="44">
        <f t="shared" si="676"/>
        <v>0</v>
      </c>
      <c r="W486" s="44">
        <f t="shared" si="677"/>
        <v>0</v>
      </c>
      <c r="X486" s="41">
        <f t="shared" si="678"/>
        <v>401.58</v>
      </c>
      <c r="Y486" s="41">
        <f t="shared" si="679"/>
        <v>1497.31125</v>
      </c>
      <c r="Z486" s="54"/>
      <c r="AA486" s="12" t="s">
        <v>59</v>
      </c>
      <c r="AB486" s="11">
        <f t="shared" si="680"/>
        <v>62.5185</v>
      </c>
      <c r="AC486" s="11">
        <f t="shared" si="681"/>
        <v>833.58</v>
      </c>
      <c r="AD486" s="11">
        <f t="shared" si="682"/>
        <v>566.48</v>
      </c>
      <c r="AE486" s="11">
        <f t="shared" si="683"/>
        <v>34.73275</v>
      </c>
      <c r="AF486" s="11">
        <f t="shared" si="684"/>
        <v>0</v>
      </c>
      <c r="AG486" s="11">
        <f t="shared" si="685"/>
        <v>0</v>
      </c>
      <c r="AH486" s="11">
        <f t="shared" si="686"/>
        <v>1497.31125</v>
      </c>
      <c r="AI486" s="12" t="s">
        <v>1138</v>
      </c>
    </row>
    <row r="487" s="9" customFormat="1" ht="16" customHeight="1" spans="1:35">
      <c r="A487" s="40">
        <f t="shared" ref="A487:A497" si="689">ROW()-3</f>
        <v>484</v>
      </c>
      <c r="B487" s="47" t="s">
        <v>1299</v>
      </c>
      <c r="C487" s="47" t="s">
        <v>1475</v>
      </c>
      <c r="D487" s="45" t="s">
        <v>1476</v>
      </c>
      <c r="E487" s="112">
        <v>3473.25</v>
      </c>
      <c r="F487" s="113">
        <v>3473.25</v>
      </c>
      <c r="G487" s="113">
        <v>5664.75</v>
      </c>
      <c r="H487" s="113">
        <v>3473.25</v>
      </c>
      <c r="I487" s="59"/>
      <c r="J487" s="59">
        <v>108</v>
      </c>
      <c r="K487" s="52">
        <f t="shared" si="665"/>
        <v>62.5185</v>
      </c>
      <c r="L487" s="53">
        <f t="shared" si="666"/>
        <v>555.72</v>
      </c>
      <c r="M487" s="44">
        <f t="shared" si="667"/>
        <v>453.18</v>
      </c>
      <c r="N487" s="41">
        <f t="shared" si="668"/>
        <v>24.31275</v>
      </c>
      <c r="O487" s="44">
        <f t="shared" si="669"/>
        <v>0</v>
      </c>
      <c r="P487" s="44">
        <f t="shared" si="670"/>
        <v>54</v>
      </c>
      <c r="Q487" s="44">
        <f t="shared" si="671"/>
        <v>1149.73125</v>
      </c>
      <c r="R487" s="41">
        <f t="shared" si="672"/>
        <v>0</v>
      </c>
      <c r="S487" s="41">
        <f t="shared" si="673"/>
        <v>277.86</v>
      </c>
      <c r="T487" s="44">
        <f t="shared" si="674"/>
        <v>113.3</v>
      </c>
      <c r="U487" s="41">
        <f t="shared" si="675"/>
        <v>10.42</v>
      </c>
      <c r="V487" s="44">
        <f t="shared" si="676"/>
        <v>0</v>
      </c>
      <c r="W487" s="44">
        <f t="shared" si="677"/>
        <v>54</v>
      </c>
      <c r="X487" s="41">
        <f t="shared" si="678"/>
        <v>455.58</v>
      </c>
      <c r="Y487" s="41">
        <f t="shared" si="679"/>
        <v>1605.31125</v>
      </c>
      <c r="Z487" s="54"/>
      <c r="AA487" s="12" t="s">
        <v>59</v>
      </c>
      <c r="AB487" s="11">
        <f t="shared" si="680"/>
        <v>62.5185</v>
      </c>
      <c r="AC487" s="11">
        <f t="shared" si="681"/>
        <v>833.58</v>
      </c>
      <c r="AD487" s="11">
        <f t="shared" si="682"/>
        <v>566.48</v>
      </c>
      <c r="AE487" s="11">
        <f t="shared" si="683"/>
        <v>34.73275</v>
      </c>
      <c r="AF487" s="11">
        <f t="shared" si="684"/>
        <v>0</v>
      </c>
      <c r="AG487" s="11">
        <f t="shared" si="685"/>
        <v>108</v>
      </c>
      <c r="AH487" s="11">
        <f t="shared" si="686"/>
        <v>1605.31125</v>
      </c>
      <c r="AI487" s="12" t="s">
        <v>1138</v>
      </c>
    </row>
    <row r="488" s="9" customFormat="1" ht="16" customHeight="1" spans="1:35">
      <c r="A488" s="40">
        <f t="shared" si="689"/>
        <v>485</v>
      </c>
      <c r="B488" s="47" t="s">
        <v>1299</v>
      </c>
      <c r="C488" s="47" t="s">
        <v>1477</v>
      </c>
      <c r="D488" s="45" t="s">
        <v>1478</v>
      </c>
      <c r="E488" s="112">
        <v>3473.25</v>
      </c>
      <c r="F488" s="113">
        <v>3473.25</v>
      </c>
      <c r="G488" s="113">
        <v>5664.75</v>
      </c>
      <c r="H488" s="113">
        <v>3473.25</v>
      </c>
      <c r="I488" s="59"/>
      <c r="J488" s="59">
        <v>108</v>
      </c>
      <c r="K488" s="52">
        <f t="shared" si="665"/>
        <v>62.5185</v>
      </c>
      <c r="L488" s="53">
        <f t="shared" si="666"/>
        <v>555.72</v>
      </c>
      <c r="M488" s="44">
        <f t="shared" si="667"/>
        <v>453.18</v>
      </c>
      <c r="N488" s="41">
        <f t="shared" si="668"/>
        <v>24.31275</v>
      </c>
      <c r="O488" s="44">
        <f t="shared" si="669"/>
        <v>0</v>
      </c>
      <c r="P488" s="44">
        <f t="shared" si="670"/>
        <v>54</v>
      </c>
      <c r="Q488" s="44">
        <f t="shared" si="671"/>
        <v>1149.73125</v>
      </c>
      <c r="R488" s="41">
        <f t="shared" si="672"/>
        <v>0</v>
      </c>
      <c r="S488" s="41">
        <f t="shared" si="673"/>
        <v>277.86</v>
      </c>
      <c r="T488" s="44">
        <f t="shared" si="674"/>
        <v>113.3</v>
      </c>
      <c r="U488" s="41">
        <f t="shared" si="675"/>
        <v>10.42</v>
      </c>
      <c r="V488" s="44">
        <f t="shared" si="676"/>
        <v>0</v>
      </c>
      <c r="W488" s="44">
        <f t="shared" si="677"/>
        <v>54</v>
      </c>
      <c r="X488" s="41">
        <f t="shared" si="678"/>
        <v>455.58</v>
      </c>
      <c r="Y488" s="41">
        <f t="shared" si="679"/>
        <v>1605.31125</v>
      </c>
      <c r="Z488" s="54"/>
      <c r="AA488" s="12" t="s">
        <v>59</v>
      </c>
      <c r="AB488" s="11">
        <f t="shared" si="680"/>
        <v>62.5185</v>
      </c>
      <c r="AC488" s="11">
        <f t="shared" si="681"/>
        <v>833.58</v>
      </c>
      <c r="AD488" s="11">
        <f t="shared" si="682"/>
        <v>566.48</v>
      </c>
      <c r="AE488" s="11">
        <f t="shared" si="683"/>
        <v>34.73275</v>
      </c>
      <c r="AF488" s="11">
        <f t="shared" si="684"/>
        <v>0</v>
      </c>
      <c r="AG488" s="11">
        <f t="shared" si="685"/>
        <v>108</v>
      </c>
      <c r="AH488" s="11">
        <f t="shared" si="686"/>
        <v>1605.31125</v>
      </c>
      <c r="AI488" s="12" t="s">
        <v>1138</v>
      </c>
    </row>
    <row r="489" s="9" customFormat="1" ht="16" customHeight="1" spans="1:35">
      <c r="A489" s="40">
        <f t="shared" si="689"/>
        <v>486</v>
      </c>
      <c r="B489" s="47" t="s">
        <v>1299</v>
      </c>
      <c r="C489" s="47" t="s">
        <v>1479</v>
      </c>
      <c r="D489" s="45" t="s">
        <v>1480</v>
      </c>
      <c r="E489" s="112">
        <v>3473.25</v>
      </c>
      <c r="F489" s="113">
        <v>3473.25</v>
      </c>
      <c r="G489" s="113">
        <v>5664.75</v>
      </c>
      <c r="H489" s="113">
        <v>3473.25</v>
      </c>
      <c r="I489" s="59"/>
      <c r="J489" s="59">
        <v>108</v>
      </c>
      <c r="K489" s="52">
        <f t="shared" si="665"/>
        <v>62.5185</v>
      </c>
      <c r="L489" s="53">
        <f t="shared" si="666"/>
        <v>555.72</v>
      </c>
      <c r="M489" s="44">
        <f t="shared" si="667"/>
        <v>453.18</v>
      </c>
      <c r="N489" s="41">
        <f t="shared" si="668"/>
        <v>24.31275</v>
      </c>
      <c r="O489" s="44">
        <f t="shared" si="669"/>
        <v>0</v>
      </c>
      <c r="P489" s="44">
        <f t="shared" si="670"/>
        <v>54</v>
      </c>
      <c r="Q489" s="44">
        <f t="shared" si="671"/>
        <v>1149.73125</v>
      </c>
      <c r="R489" s="41">
        <f t="shared" si="672"/>
        <v>0</v>
      </c>
      <c r="S489" s="41">
        <f t="shared" si="673"/>
        <v>277.86</v>
      </c>
      <c r="T489" s="44">
        <f t="shared" si="674"/>
        <v>113.3</v>
      </c>
      <c r="U489" s="41">
        <f t="shared" si="675"/>
        <v>10.42</v>
      </c>
      <c r="V489" s="44">
        <f t="shared" si="676"/>
        <v>0</v>
      </c>
      <c r="W489" s="44">
        <f t="shared" si="677"/>
        <v>54</v>
      </c>
      <c r="X489" s="41">
        <f t="shared" si="678"/>
        <v>455.58</v>
      </c>
      <c r="Y489" s="41">
        <f t="shared" si="679"/>
        <v>1605.31125</v>
      </c>
      <c r="Z489" s="54"/>
      <c r="AA489" s="12" t="s">
        <v>59</v>
      </c>
      <c r="AB489" s="11">
        <f t="shared" si="680"/>
        <v>62.5185</v>
      </c>
      <c r="AC489" s="11">
        <f t="shared" si="681"/>
        <v>833.58</v>
      </c>
      <c r="AD489" s="11">
        <f t="shared" si="682"/>
        <v>566.48</v>
      </c>
      <c r="AE489" s="11">
        <f t="shared" si="683"/>
        <v>34.73275</v>
      </c>
      <c r="AF489" s="11">
        <f t="shared" si="684"/>
        <v>0</v>
      </c>
      <c r="AG489" s="11">
        <f t="shared" si="685"/>
        <v>108</v>
      </c>
      <c r="AH489" s="11">
        <f t="shared" si="686"/>
        <v>1605.31125</v>
      </c>
      <c r="AI489" s="12" t="s">
        <v>1138</v>
      </c>
    </row>
    <row r="490" s="9" customFormat="1" ht="16" customHeight="1" spans="1:35">
      <c r="A490" s="40">
        <f t="shared" si="689"/>
        <v>487</v>
      </c>
      <c r="B490" s="47" t="s">
        <v>1299</v>
      </c>
      <c r="C490" s="47" t="s">
        <v>1481</v>
      </c>
      <c r="D490" s="45" t="s">
        <v>1482</v>
      </c>
      <c r="E490" s="112">
        <v>3473.25</v>
      </c>
      <c r="F490" s="113">
        <v>3473.25</v>
      </c>
      <c r="G490" s="113">
        <v>5664.75</v>
      </c>
      <c r="H490" s="113">
        <v>3473.25</v>
      </c>
      <c r="I490" s="59"/>
      <c r="J490" s="59">
        <v>108</v>
      </c>
      <c r="K490" s="52">
        <f t="shared" si="665"/>
        <v>62.5185</v>
      </c>
      <c r="L490" s="53">
        <f t="shared" si="666"/>
        <v>555.72</v>
      </c>
      <c r="M490" s="44">
        <f t="shared" si="667"/>
        <v>453.18</v>
      </c>
      <c r="N490" s="41">
        <f t="shared" si="668"/>
        <v>24.31275</v>
      </c>
      <c r="O490" s="44">
        <f t="shared" si="669"/>
        <v>0</v>
      </c>
      <c r="P490" s="44">
        <f t="shared" si="670"/>
        <v>54</v>
      </c>
      <c r="Q490" s="44">
        <f t="shared" si="671"/>
        <v>1149.73125</v>
      </c>
      <c r="R490" s="41">
        <f t="shared" si="672"/>
        <v>0</v>
      </c>
      <c r="S490" s="41">
        <f t="shared" si="673"/>
        <v>277.86</v>
      </c>
      <c r="T490" s="44">
        <f t="shared" si="674"/>
        <v>113.3</v>
      </c>
      <c r="U490" s="41">
        <f t="shared" si="675"/>
        <v>10.42</v>
      </c>
      <c r="V490" s="44">
        <f t="shared" si="676"/>
        <v>0</v>
      </c>
      <c r="W490" s="44">
        <f t="shared" si="677"/>
        <v>54</v>
      </c>
      <c r="X490" s="41">
        <f t="shared" si="678"/>
        <v>455.58</v>
      </c>
      <c r="Y490" s="41">
        <f t="shared" si="679"/>
        <v>1605.31125</v>
      </c>
      <c r="Z490" s="54"/>
      <c r="AA490" s="12" t="s">
        <v>59</v>
      </c>
      <c r="AB490" s="11">
        <f t="shared" si="680"/>
        <v>62.5185</v>
      </c>
      <c r="AC490" s="11">
        <f t="shared" si="681"/>
        <v>833.58</v>
      </c>
      <c r="AD490" s="11">
        <f t="shared" si="682"/>
        <v>566.48</v>
      </c>
      <c r="AE490" s="11">
        <f t="shared" si="683"/>
        <v>34.73275</v>
      </c>
      <c r="AF490" s="11">
        <f t="shared" si="684"/>
        <v>0</v>
      </c>
      <c r="AG490" s="11">
        <f t="shared" si="685"/>
        <v>108</v>
      </c>
      <c r="AH490" s="11">
        <f t="shared" si="686"/>
        <v>1605.31125</v>
      </c>
      <c r="AI490" s="12" t="s">
        <v>1138</v>
      </c>
    </row>
    <row r="491" s="9" customFormat="1" ht="16" customHeight="1" spans="1:35">
      <c r="A491" s="40">
        <f t="shared" si="689"/>
        <v>488</v>
      </c>
      <c r="B491" s="47" t="s">
        <v>1306</v>
      </c>
      <c r="C491" s="47" t="s">
        <v>1483</v>
      </c>
      <c r="D491" s="45" t="s">
        <v>1484</v>
      </c>
      <c r="E491" s="112">
        <v>3473.25</v>
      </c>
      <c r="F491" s="113">
        <v>3473.25</v>
      </c>
      <c r="G491" s="113">
        <v>5664.75</v>
      </c>
      <c r="H491" s="113">
        <v>3473.25</v>
      </c>
      <c r="I491" s="59"/>
      <c r="J491" s="59">
        <v>108</v>
      </c>
      <c r="K491" s="52">
        <f t="shared" si="665"/>
        <v>62.5185</v>
      </c>
      <c r="L491" s="53">
        <f t="shared" si="666"/>
        <v>555.72</v>
      </c>
      <c r="M491" s="44">
        <f t="shared" si="667"/>
        <v>453.18</v>
      </c>
      <c r="N491" s="41">
        <f t="shared" si="668"/>
        <v>24.31275</v>
      </c>
      <c r="O491" s="44">
        <f t="shared" si="669"/>
        <v>0</v>
      </c>
      <c r="P491" s="44">
        <f t="shared" si="670"/>
        <v>54</v>
      </c>
      <c r="Q491" s="44">
        <f t="shared" si="671"/>
        <v>1149.73125</v>
      </c>
      <c r="R491" s="41">
        <f t="shared" si="672"/>
        <v>0</v>
      </c>
      <c r="S491" s="41">
        <f t="shared" si="673"/>
        <v>277.86</v>
      </c>
      <c r="T491" s="44">
        <f t="shared" si="674"/>
        <v>113.3</v>
      </c>
      <c r="U491" s="41">
        <f t="shared" si="675"/>
        <v>10.42</v>
      </c>
      <c r="V491" s="44">
        <f t="shared" si="676"/>
        <v>0</v>
      </c>
      <c r="W491" s="44">
        <f t="shared" si="677"/>
        <v>54</v>
      </c>
      <c r="X491" s="41">
        <f t="shared" si="678"/>
        <v>455.58</v>
      </c>
      <c r="Y491" s="41">
        <f t="shared" si="679"/>
        <v>1605.31125</v>
      </c>
      <c r="Z491" s="54"/>
      <c r="AA491" s="12" t="s">
        <v>60</v>
      </c>
      <c r="AB491" s="11">
        <f t="shared" si="680"/>
        <v>62.5185</v>
      </c>
      <c r="AC491" s="11">
        <f t="shared" si="681"/>
        <v>833.58</v>
      </c>
      <c r="AD491" s="11">
        <f t="shared" si="682"/>
        <v>566.48</v>
      </c>
      <c r="AE491" s="11">
        <f t="shared" si="683"/>
        <v>34.73275</v>
      </c>
      <c r="AF491" s="11">
        <f t="shared" si="684"/>
        <v>0</v>
      </c>
      <c r="AG491" s="11">
        <f t="shared" si="685"/>
        <v>108</v>
      </c>
      <c r="AH491" s="11">
        <f t="shared" si="686"/>
        <v>1605.31125</v>
      </c>
      <c r="AI491" s="12" t="s">
        <v>1138</v>
      </c>
    </row>
    <row r="492" s="9" customFormat="1" ht="16" customHeight="1" spans="1:35">
      <c r="A492" s="40">
        <f t="shared" si="689"/>
        <v>489</v>
      </c>
      <c r="B492" s="47" t="s">
        <v>98</v>
      </c>
      <c r="C492" s="47" t="s">
        <v>1485</v>
      </c>
      <c r="D492" s="45" t="s">
        <v>1486</v>
      </c>
      <c r="E492" s="112">
        <v>3473.25</v>
      </c>
      <c r="F492" s="113">
        <v>3473.25</v>
      </c>
      <c r="G492" s="113">
        <v>5664.75</v>
      </c>
      <c r="H492" s="113">
        <v>3473.25</v>
      </c>
      <c r="I492" s="59"/>
      <c r="J492" s="59"/>
      <c r="K492" s="52">
        <f t="shared" si="665"/>
        <v>62.5185</v>
      </c>
      <c r="L492" s="53">
        <f t="shared" si="666"/>
        <v>555.72</v>
      </c>
      <c r="M492" s="44">
        <f t="shared" si="667"/>
        <v>453.18</v>
      </c>
      <c r="N492" s="41">
        <f t="shared" si="668"/>
        <v>24.31275</v>
      </c>
      <c r="O492" s="44">
        <f t="shared" si="669"/>
        <v>0</v>
      </c>
      <c r="P492" s="44">
        <f t="shared" si="670"/>
        <v>0</v>
      </c>
      <c r="Q492" s="44">
        <f t="shared" si="671"/>
        <v>1095.73125</v>
      </c>
      <c r="R492" s="41">
        <f t="shared" si="672"/>
        <v>0</v>
      </c>
      <c r="S492" s="41">
        <f t="shared" si="673"/>
        <v>277.86</v>
      </c>
      <c r="T492" s="44">
        <f t="shared" si="674"/>
        <v>113.3</v>
      </c>
      <c r="U492" s="41">
        <f t="shared" si="675"/>
        <v>10.42</v>
      </c>
      <c r="V492" s="44">
        <f t="shared" si="676"/>
        <v>0</v>
      </c>
      <c r="W492" s="44">
        <f t="shared" si="677"/>
        <v>0</v>
      </c>
      <c r="X492" s="41">
        <f t="shared" si="678"/>
        <v>401.58</v>
      </c>
      <c r="Y492" s="41">
        <f t="shared" si="679"/>
        <v>1497.31125</v>
      </c>
      <c r="Z492" s="54"/>
      <c r="AA492" s="12" t="s">
        <v>26</v>
      </c>
      <c r="AB492" s="11">
        <f t="shared" si="680"/>
        <v>62.5185</v>
      </c>
      <c r="AC492" s="11">
        <f t="shared" si="681"/>
        <v>833.58</v>
      </c>
      <c r="AD492" s="11">
        <f t="shared" si="682"/>
        <v>566.48</v>
      </c>
      <c r="AE492" s="11">
        <f t="shared" si="683"/>
        <v>34.73275</v>
      </c>
      <c r="AF492" s="11">
        <f t="shared" si="684"/>
        <v>0</v>
      </c>
      <c r="AG492" s="11">
        <f t="shared" si="685"/>
        <v>0</v>
      </c>
      <c r="AH492" s="11">
        <f t="shared" si="686"/>
        <v>1497.31125</v>
      </c>
      <c r="AI492" s="12" t="s">
        <v>1135</v>
      </c>
    </row>
    <row r="493" s="9" customFormat="1" ht="16" customHeight="1" spans="1:35">
      <c r="A493" s="40">
        <f t="shared" si="689"/>
        <v>490</v>
      </c>
      <c r="B493" s="47" t="s">
        <v>98</v>
      </c>
      <c r="C493" s="47" t="s">
        <v>1487</v>
      </c>
      <c r="D493" s="45" t="s">
        <v>1488</v>
      </c>
      <c r="E493" s="112">
        <v>3473.25</v>
      </c>
      <c r="F493" s="113">
        <v>3473.25</v>
      </c>
      <c r="G493" s="113">
        <v>5664.75</v>
      </c>
      <c r="H493" s="113">
        <v>3473.25</v>
      </c>
      <c r="I493" s="59"/>
      <c r="J493" s="59">
        <v>108</v>
      </c>
      <c r="K493" s="52">
        <f t="shared" si="665"/>
        <v>62.5185</v>
      </c>
      <c r="L493" s="53">
        <f t="shared" si="666"/>
        <v>555.72</v>
      </c>
      <c r="M493" s="44">
        <f t="shared" si="667"/>
        <v>453.18</v>
      </c>
      <c r="N493" s="41">
        <f t="shared" si="668"/>
        <v>24.31275</v>
      </c>
      <c r="O493" s="44">
        <f t="shared" si="669"/>
        <v>0</v>
      </c>
      <c r="P493" s="44">
        <f t="shared" si="670"/>
        <v>54</v>
      </c>
      <c r="Q493" s="44">
        <f t="shared" si="671"/>
        <v>1149.73125</v>
      </c>
      <c r="R493" s="41">
        <f t="shared" si="672"/>
        <v>0</v>
      </c>
      <c r="S493" s="41">
        <f t="shared" si="673"/>
        <v>277.86</v>
      </c>
      <c r="T493" s="44">
        <f t="shared" si="674"/>
        <v>113.3</v>
      </c>
      <c r="U493" s="41">
        <f t="shared" si="675"/>
        <v>10.42</v>
      </c>
      <c r="V493" s="44">
        <f t="shared" si="676"/>
        <v>0</v>
      </c>
      <c r="W493" s="44">
        <f t="shared" si="677"/>
        <v>54</v>
      </c>
      <c r="X493" s="41">
        <f t="shared" si="678"/>
        <v>455.58</v>
      </c>
      <c r="Y493" s="41">
        <f t="shared" si="679"/>
        <v>1605.31125</v>
      </c>
      <c r="Z493" s="54"/>
      <c r="AA493" s="12" t="s">
        <v>26</v>
      </c>
      <c r="AB493" s="11">
        <f t="shared" si="680"/>
        <v>62.5185</v>
      </c>
      <c r="AC493" s="11">
        <f t="shared" si="681"/>
        <v>833.58</v>
      </c>
      <c r="AD493" s="11">
        <f t="shared" si="682"/>
        <v>566.48</v>
      </c>
      <c r="AE493" s="11">
        <f t="shared" si="683"/>
        <v>34.73275</v>
      </c>
      <c r="AF493" s="11">
        <f t="shared" si="684"/>
        <v>0</v>
      </c>
      <c r="AG493" s="11">
        <f t="shared" si="685"/>
        <v>108</v>
      </c>
      <c r="AH493" s="11">
        <f t="shared" si="686"/>
        <v>1605.31125</v>
      </c>
      <c r="AI493" s="12" t="s">
        <v>1135</v>
      </c>
    </row>
    <row r="494" s="9" customFormat="1" ht="16" customHeight="1" spans="1:35">
      <c r="A494" s="40">
        <f t="shared" si="689"/>
        <v>491</v>
      </c>
      <c r="B494" s="47" t="s">
        <v>1337</v>
      </c>
      <c r="C494" s="47" t="s">
        <v>1489</v>
      </c>
      <c r="D494" s="45" t="s">
        <v>1490</v>
      </c>
      <c r="E494" s="112">
        <v>3473.25</v>
      </c>
      <c r="F494" s="113">
        <v>3473.25</v>
      </c>
      <c r="G494" s="113">
        <v>5664.75</v>
      </c>
      <c r="H494" s="113">
        <v>3473.25</v>
      </c>
      <c r="I494" s="59"/>
      <c r="J494" s="59"/>
      <c r="K494" s="52">
        <f t="shared" si="665"/>
        <v>62.5185</v>
      </c>
      <c r="L494" s="53">
        <f t="shared" si="666"/>
        <v>555.72</v>
      </c>
      <c r="M494" s="44">
        <f t="shared" si="667"/>
        <v>453.18</v>
      </c>
      <c r="N494" s="41">
        <f t="shared" si="668"/>
        <v>24.31275</v>
      </c>
      <c r="O494" s="44">
        <f t="shared" si="669"/>
        <v>0</v>
      </c>
      <c r="P494" s="44">
        <f t="shared" si="670"/>
        <v>0</v>
      </c>
      <c r="Q494" s="44">
        <f t="shared" si="671"/>
        <v>1095.73125</v>
      </c>
      <c r="R494" s="41">
        <f t="shared" si="672"/>
        <v>0</v>
      </c>
      <c r="S494" s="41">
        <f t="shared" si="673"/>
        <v>277.86</v>
      </c>
      <c r="T494" s="44">
        <f t="shared" si="674"/>
        <v>113.3</v>
      </c>
      <c r="U494" s="41">
        <f t="shared" si="675"/>
        <v>10.42</v>
      </c>
      <c r="V494" s="44">
        <f t="shared" si="676"/>
        <v>0</v>
      </c>
      <c r="W494" s="44">
        <f t="shared" si="677"/>
        <v>0</v>
      </c>
      <c r="X494" s="41">
        <f t="shared" si="678"/>
        <v>401.58</v>
      </c>
      <c r="Y494" s="41">
        <f t="shared" si="679"/>
        <v>1497.31125</v>
      </c>
      <c r="Z494" s="54"/>
      <c r="AA494" s="12" t="s">
        <v>57</v>
      </c>
      <c r="AB494" s="11">
        <f t="shared" si="680"/>
        <v>62.5185</v>
      </c>
      <c r="AC494" s="11">
        <f t="shared" si="681"/>
        <v>833.58</v>
      </c>
      <c r="AD494" s="11">
        <f t="shared" si="682"/>
        <v>566.48</v>
      </c>
      <c r="AE494" s="11">
        <f t="shared" si="683"/>
        <v>34.73275</v>
      </c>
      <c r="AF494" s="11">
        <f t="shared" si="684"/>
        <v>0</v>
      </c>
      <c r="AG494" s="11">
        <f t="shared" si="685"/>
        <v>0</v>
      </c>
      <c r="AH494" s="11">
        <f t="shared" si="686"/>
        <v>1497.31125</v>
      </c>
      <c r="AI494" s="12" t="s">
        <v>1138</v>
      </c>
    </row>
    <row r="495" s="9" customFormat="1" ht="16" customHeight="1" spans="1:35">
      <c r="A495" s="40">
        <f t="shared" si="689"/>
        <v>492</v>
      </c>
      <c r="B495" s="47" t="s">
        <v>1299</v>
      </c>
      <c r="C495" s="47" t="s">
        <v>1491</v>
      </c>
      <c r="D495" s="45" t="s">
        <v>1492</v>
      </c>
      <c r="E495" s="112">
        <v>3473.25</v>
      </c>
      <c r="F495" s="113">
        <v>3473.25</v>
      </c>
      <c r="G495" s="82">
        <v>0</v>
      </c>
      <c r="H495" s="113">
        <v>3473.25</v>
      </c>
      <c r="I495" s="59"/>
      <c r="J495" s="59"/>
      <c r="K495" s="52">
        <f t="shared" si="665"/>
        <v>62.5185</v>
      </c>
      <c r="L495" s="53">
        <f t="shared" si="666"/>
        <v>555.72</v>
      </c>
      <c r="M495" s="44">
        <f t="shared" si="667"/>
        <v>0</v>
      </c>
      <c r="N495" s="41">
        <f t="shared" si="668"/>
        <v>24.31275</v>
      </c>
      <c r="O495" s="44">
        <f t="shared" si="669"/>
        <v>0</v>
      </c>
      <c r="P495" s="44">
        <f t="shared" si="670"/>
        <v>0</v>
      </c>
      <c r="Q495" s="44">
        <f t="shared" si="671"/>
        <v>642.55125</v>
      </c>
      <c r="R495" s="41">
        <f t="shared" si="672"/>
        <v>0</v>
      </c>
      <c r="S495" s="41">
        <f t="shared" si="673"/>
        <v>277.86</v>
      </c>
      <c r="T495" s="44">
        <f t="shared" si="674"/>
        <v>0</v>
      </c>
      <c r="U495" s="41">
        <f t="shared" si="675"/>
        <v>10.42</v>
      </c>
      <c r="V495" s="44">
        <f t="shared" si="676"/>
        <v>0</v>
      </c>
      <c r="W495" s="44">
        <f t="shared" si="677"/>
        <v>0</v>
      </c>
      <c r="X495" s="41">
        <f t="shared" si="678"/>
        <v>288.28</v>
      </c>
      <c r="Y495" s="41">
        <f t="shared" si="679"/>
        <v>930.83125</v>
      </c>
      <c r="Z495" s="54"/>
      <c r="AA495" s="12" t="s">
        <v>59</v>
      </c>
      <c r="AB495" s="11">
        <f t="shared" si="680"/>
        <v>62.5185</v>
      </c>
      <c r="AC495" s="11">
        <f t="shared" si="681"/>
        <v>833.58</v>
      </c>
      <c r="AD495" s="11">
        <f t="shared" si="682"/>
        <v>0</v>
      </c>
      <c r="AE495" s="11">
        <f t="shared" si="683"/>
        <v>34.73275</v>
      </c>
      <c r="AF495" s="11">
        <f t="shared" si="684"/>
        <v>0</v>
      </c>
      <c r="AG495" s="11">
        <f t="shared" si="685"/>
        <v>0</v>
      </c>
      <c r="AH495" s="11">
        <f t="shared" si="686"/>
        <v>930.83125</v>
      </c>
      <c r="AI495" s="12" t="s">
        <v>1138</v>
      </c>
    </row>
    <row r="496" s="9" customFormat="1" ht="16" customHeight="1" spans="1:35">
      <c r="A496" s="40">
        <f t="shared" si="689"/>
        <v>493</v>
      </c>
      <c r="B496" s="110" t="s">
        <v>285</v>
      </c>
      <c r="C496" s="111" t="s">
        <v>624</v>
      </c>
      <c r="D496" s="45" t="s">
        <v>625</v>
      </c>
      <c r="E496" s="112">
        <v>3820</v>
      </c>
      <c r="F496" s="82">
        <v>0</v>
      </c>
      <c r="G496" s="82">
        <v>0</v>
      </c>
      <c r="H496" s="82">
        <v>0</v>
      </c>
      <c r="I496" s="108">
        <v>4180</v>
      </c>
      <c r="J496" s="59"/>
      <c r="K496" s="52">
        <f t="shared" si="665"/>
        <v>68.76</v>
      </c>
      <c r="L496" s="53">
        <f t="shared" si="666"/>
        <v>0</v>
      </c>
      <c r="M496" s="44">
        <f t="shared" si="667"/>
        <v>0</v>
      </c>
      <c r="N496" s="41">
        <f t="shared" si="668"/>
        <v>0</v>
      </c>
      <c r="O496" s="44">
        <f t="shared" si="669"/>
        <v>209</v>
      </c>
      <c r="P496" s="44">
        <f t="shared" si="670"/>
        <v>0</v>
      </c>
      <c r="Q496" s="44">
        <f t="shared" si="671"/>
        <v>277.76</v>
      </c>
      <c r="R496" s="41">
        <f t="shared" si="672"/>
        <v>0</v>
      </c>
      <c r="S496" s="41">
        <f t="shared" si="673"/>
        <v>0</v>
      </c>
      <c r="T496" s="44">
        <f t="shared" si="674"/>
        <v>0</v>
      </c>
      <c r="U496" s="41">
        <f t="shared" si="675"/>
        <v>0</v>
      </c>
      <c r="V496" s="44">
        <f t="shared" si="676"/>
        <v>209</v>
      </c>
      <c r="W496" s="44">
        <f t="shared" si="677"/>
        <v>0</v>
      </c>
      <c r="X496" s="41">
        <f t="shared" si="678"/>
        <v>209</v>
      </c>
      <c r="Y496" s="41">
        <f t="shared" si="679"/>
        <v>486.76</v>
      </c>
      <c r="Z496" s="54"/>
      <c r="AA496" s="12" t="s">
        <v>26</v>
      </c>
      <c r="AB496" s="11">
        <f t="shared" si="680"/>
        <v>68.76</v>
      </c>
      <c r="AC496" s="11">
        <f t="shared" si="681"/>
        <v>0</v>
      </c>
      <c r="AD496" s="11">
        <f t="shared" si="682"/>
        <v>0</v>
      </c>
      <c r="AE496" s="11">
        <f t="shared" si="683"/>
        <v>0</v>
      </c>
      <c r="AF496" s="11">
        <f t="shared" si="684"/>
        <v>418</v>
      </c>
      <c r="AG496" s="11">
        <f t="shared" si="685"/>
        <v>0</v>
      </c>
      <c r="AH496" s="11">
        <f t="shared" si="686"/>
        <v>486.76</v>
      </c>
      <c r="AI496" s="12" t="s">
        <v>1135</v>
      </c>
    </row>
    <row r="497" s="32" customFormat="1" ht="19" customHeight="1" spans="1:35">
      <c r="A497" s="40" t="s">
        <v>45</v>
      </c>
      <c r="B497" s="40"/>
      <c r="C497" s="117"/>
      <c r="D497" s="118"/>
      <c r="E497" s="119">
        <f>SUM(E4:E496)</f>
        <v>1720981</v>
      </c>
      <c r="F497" s="119">
        <f t="shared" ref="F497:Y497" si="690">SUM(F4:F496)</f>
        <v>1564970.04</v>
      </c>
      <c r="G497" s="119">
        <f t="shared" si="690"/>
        <v>2696421</v>
      </c>
      <c r="H497" s="119">
        <f t="shared" si="690"/>
        <v>1571219.89</v>
      </c>
      <c r="I497" s="119">
        <f t="shared" si="690"/>
        <v>981272</v>
      </c>
      <c r="J497" s="119">
        <f t="shared" si="690"/>
        <v>2592</v>
      </c>
      <c r="K497" s="119">
        <f t="shared" si="690"/>
        <v>30977.6579999996</v>
      </c>
      <c r="L497" s="119">
        <f t="shared" ref="L497:Q497" si="691">SUM(L4:L496)</f>
        <v>250395.2064</v>
      </c>
      <c r="M497" s="119">
        <f t="shared" si="691"/>
        <v>215713.679999998</v>
      </c>
      <c r="N497" s="119">
        <f t="shared" si="691"/>
        <v>10998.53923</v>
      </c>
      <c r="O497" s="119">
        <f t="shared" si="691"/>
        <v>49063.6</v>
      </c>
      <c r="P497" s="119">
        <f t="shared" si="691"/>
        <v>1296</v>
      </c>
      <c r="Q497" s="119">
        <f t="shared" si="691"/>
        <v>558444.683630002</v>
      </c>
      <c r="R497" s="119">
        <f t="shared" si="690"/>
        <v>0</v>
      </c>
      <c r="S497" s="119">
        <f t="shared" si="690"/>
        <v>125197.09</v>
      </c>
      <c r="T497" s="119">
        <f t="shared" si="690"/>
        <v>53930.8000000004</v>
      </c>
      <c r="U497" s="119">
        <f t="shared" si="690"/>
        <v>4715.16999999996</v>
      </c>
      <c r="V497" s="119">
        <f t="shared" si="690"/>
        <v>49063.6</v>
      </c>
      <c r="W497" s="119">
        <f t="shared" si="690"/>
        <v>1296</v>
      </c>
      <c r="X497" s="119">
        <f t="shared" si="690"/>
        <v>234202.659999998</v>
      </c>
      <c r="Y497" s="119">
        <f t="shared" si="690"/>
        <v>792647.343630001</v>
      </c>
      <c r="Z497" s="54"/>
      <c r="AA497" s="143"/>
      <c r="AB497" s="161"/>
      <c r="AC497" s="161"/>
      <c r="AD497" s="161"/>
      <c r="AE497" s="161"/>
      <c r="AF497" s="161"/>
      <c r="AG497" s="161"/>
      <c r="AH497" s="161"/>
      <c r="AI497" s="143"/>
    </row>
    <row r="498" spans="1:30">
      <c r="A498" s="120"/>
      <c r="B498" s="120"/>
      <c r="E498" s="120"/>
      <c r="AD498" s="141"/>
    </row>
    <row r="499" spans="1:30">
      <c r="A499" s="121" t="s">
        <v>877</v>
      </c>
      <c r="B499" s="121"/>
      <c r="C499" s="122" t="s">
        <v>878</v>
      </c>
      <c r="D499" s="122"/>
      <c r="E499" s="121" t="s">
        <v>879</v>
      </c>
      <c r="AD499" s="142"/>
    </row>
    <row r="500" spans="1:29">
      <c r="A500" s="121" t="s">
        <v>880</v>
      </c>
      <c r="B500" s="121"/>
      <c r="C500" s="124">
        <f>K497</f>
        <v>30977.6579999996</v>
      </c>
      <c r="D500" s="125"/>
      <c r="E500" s="126">
        <f>COUNTIFS(E4:E496,"&lt;&gt;",E4:E496,"&lt;&gt;0")</f>
        <v>493</v>
      </c>
      <c r="Z500" s="9"/>
      <c r="AC500" s="141"/>
    </row>
    <row r="501" spans="1:30">
      <c r="A501" s="121" t="s">
        <v>881</v>
      </c>
      <c r="B501" s="121"/>
      <c r="C501" s="124">
        <f>L497+S497</f>
        <v>375592.296399999</v>
      </c>
      <c r="D501" s="125"/>
      <c r="E501" s="126">
        <f>COUNTIFS(F4:F496,"&lt;&gt;F427,F428",F4:F496,"&lt;&gt;0")</f>
        <v>474</v>
      </c>
      <c r="F501" s="160"/>
      <c r="H501" s="160"/>
      <c r="AD501" s="141"/>
    </row>
    <row r="502" spans="1:8">
      <c r="A502" s="121" t="s">
        <v>882</v>
      </c>
      <c r="B502" s="121"/>
      <c r="C502" s="124">
        <f>N497+U497</f>
        <v>15713.70923</v>
      </c>
      <c r="D502" s="125"/>
      <c r="E502" s="126">
        <f>COUNTIFS(H4:H496,"&lt;&gt;",H4:H496,"&lt;&gt;0")</f>
        <v>476</v>
      </c>
      <c r="F502" s="160"/>
      <c r="H502" s="160"/>
    </row>
    <row r="503" spans="1:26">
      <c r="A503" s="123" t="s">
        <v>883</v>
      </c>
      <c r="B503" s="123"/>
      <c r="C503" s="124">
        <f>M497+T497</f>
        <v>269644.479999998</v>
      </c>
      <c r="D503" s="125"/>
      <c r="E503" s="126">
        <f>COUNTIFS(G4:G496,"&lt;&gt;",G4:G496,"&lt;&gt;0")</f>
        <v>476</v>
      </c>
      <c r="Z503" s="9"/>
    </row>
    <row r="504" spans="1:5">
      <c r="A504" s="123" t="s">
        <v>884</v>
      </c>
      <c r="B504" s="123"/>
      <c r="C504" s="124">
        <f>P497+W497</f>
        <v>2592</v>
      </c>
      <c r="D504" s="125"/>
      <c r="E504" s="126">
        <f>COUNTIFS(J4:J496,"&lt;&gt;",J4:J496,"&lt;&gt;0")</f>
        <v>24</v>
      </c>
    </row>
    <row r="505" spans="1:5">
      <c r="A505" s="123" t="s">
        <v>885</v>
      </c>
      <c r="B505" s="123"/>
      <c r="C505" s="128">
        <f>O497+V497</f>
        <v>98127.2</v>
      </c>
      <c r="D505" s="129"/>
      <c r="E505" s="126">
        <f>COUNTIFS(I4:I496,"&lt;&gt;",I4:I496,"&lt;&gt;0")</f>
        <v>387</v>
      </c>
    </row>
    <row r="506" spans="1:5">
      <c r="A506" s="123" t="s">
        <v>886</v>
      </c>
      <c r="B506" s="123"/>
      <c r="C506" s="128">
        <f>SUM(C500:D505)</f>
        <v>792647.343629997</v>
      </c>
      <c r="D506" s="125"/>
      <c r="E506" s="130"/>
    </row>
    <row r="507" spans="1:35">
      <c r="A507" s="18" t="s">
        <v>1493</v>
      </c>
      <c r="B507" s="18"/>
      <c r="C507" s="18"/>
      <c r="D507" s="18"/>
      <c r="E507" s="18"/>
      <c r="F507" s="18"/>
      <c r="G507" s="132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</row>
    <row r="508" spans="1:35">
      <c r="A508" s="18"/>
      <c r="B508" s="18"/>
      <c r="C508" s="18"/>
      <c r="D508" s="18"/>
      <c r="E508" s="18"/>
      <c r="F508" s="18"/>
      <c r="G508" s="132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</row>
    <row r="509" spans="1:35">
      <c r="A509" s="18"/>
      <c r="B509" s="18"/>
      <c r="C509" s="18"/>
      <c r="D509" s="18"/>
      <c r="E509" s="18"/>
      <c r="F509" s="18"/>
      <c r="G509" s="132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</row>
    <row r="510" spans="1:35">
      <c r="A510" s="18"/>
      <c r="B510" s="18"/>
      <c r="C510" s="18"/>
      <c r="D510" s="18"/>
      <c r="E510" s="18"/>
      <c r="F510" s="18"/>
      <c r="G510" s="132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</row>
    <row r="511" spans="1:35">
      <c r="A511" s="18"/>
      <c r="B511" s="18"/>
      <c r="C511" s="18"/>
      <c r="D511" s="18"/>
      <c r="E511" s="18"/>
      <c r="F511" s="18"/>
      <c r="G511" s="132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</row>
    <row r="512" spans="1:26">
      <c r="A512" s="18"/>
      <c r="B512" s="132"/>
      <c r="C512" s="133"/>
      <c r="D512" s="134"/>
      <c r="E512" s="18"/>
      <c r="F512" s="18"/>
      <c r="G512" s="132"/>
      <c r="H512" s="18"/>
      <c r="I512" s="18"/>
      <c r="J512" s="18"/>
      <c r="K512" s="140"/>
      <c r="L512" s="18"/>
      <c r="M512" s="18"/>
      <c r="N512" s="18"/>
      <c r="O512" s="18"/>
      <c r="P512" s="18"/>
      <c r="Q512" s="18"/>
      <c r="R512" s="18"/>
      <c r="S512" s="18"/>
      <c r="U512" s="9"/>
      <c r="V512" s="9"/>
      <c r="W512" s="9"/>
      <c r="X512" s="9"/>
      <c r="Y512" s="9"/>
      <c r="Z512" s="9"/>
    </row>
    <row r="513" spans="1:26">
      <c r="A513" s="18"/>
      <c r="B513" s="132"/>
      <c r="C513" s="133"/>
      <c r="D513" s="134"/>
      <c r="E513" s="18"/>
      <c r="F513" s="18"/>
      <c r="G513" s="132"/>
      <c r="H513" s="18"/>
      <c r="I513" s="18"/>
      <c r="J513" s="18"/>
      <c r="K513" s="140"/>
      <c r="L513" s="18"/>
      <c r="M513" s="18"/>
      <c r="N513" s="18"/>
      <c r="O513" s="18"/>
      <c r="P513" s="18"/>
      <c r="Q513" s="18"/>
      <c r="R513" s="18"/>
      <c r="S513" s="18"/>
      <c r="U513" s="9"/>
      <c r="V513" s="9"/>
      <c r="W513" s="9"/>
      <c r="X513" s="9"/>
      <c r="Y513" s="9"/>
      <c r="Z513" s="9"/>
    </row>
    <row r="514" spans="1:26">
      <c r="A514" s="18"/>
      <c r="B514" s="132"/>
      <c r="C514" s="133"/>
      <c r="D514" s="134"/>
      <c r="E514" s="18"/>
      <c r="F514" s="18"/>
      <c r="G514" s="132"/>
      <c r="H514" s="18"/>
      <c r="I514" s="18"/>
      <c r="J514" s="18"/>
      <c r="K514" s="140"/>
      <c r="L514" s="18"/>
      <c r="M514" s="18"/>
      <c r="N514" s="18"/>
      <c r="O514" s="18"/>
      <c r="P514" s="18"/>
      <c r="Q514" s="18"/>
      <c r="R514" s="18"/>
      <c r="S514" s="18"/>
      <c r="U514" s="9"/>
      <c r="V514" s="9"/>
      <c r="W514" s="9"/>
      <c r="X514" s="9"/>
      <c r="Y514" s="9"/>
      <c r="Z514" s="9"/>
    </row>
    <row r="515" spans="1:26">
      <c r="A515" s="135" t="s">
        <v>888</v>
      </c>
      <c r="B515" s="135"/>
      <c r="C515" s="136"/>
      <c r="D515" s="134"/>
      <c r="E515" s="18"/>
      <c r="F515" s="18"/>
      <c r="G515" s="132"/>
      <c r="H515" s="18"/>
      <c r="I515" s="18"/>
      <c r="J515" s="18"/>
      <c r="K515" s="140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Z515" s="9"/>
    </row>
    <row r="516" spans="1:26">
      <c r="A516" s="135"/>
      <c r="B516" s="135"/>
      <c r="C516" s="136"/>
      <c r="K516" s="139"/>
      <c r="L516" s="33"/>
      <c r="Z516" s="9"/>
    </row>
    <row r="517" s="31" customFormat="1" ht="16" customHeight="1" spans="1:35">
      <c r="A517" s="94">
        <f t="shared" ref="A517:A553" si="692">ROW()-3</f>
        <v>514</v>
      </c>
      <c r="B517" s="95" t="s">
        <v>167</v>
      </c>
      <c r="C517" s="162" t="s">
        <v>1410</v>
      </c>
      <c r="D517" s="102" t="s">
        <v>1411</v>
      </c>
      <c r="E517" s="98">
        <v>3820</v>
      </c>
      <c r="F517" s="98">
        <v>0</v>
      </c>
      <c r="G517" s="98">
        <v>0</v>
      </c>
      <c r="H517" s="98">
        <v>0</v>
      </c>
      <c r="I517" s="104">
        <v>0</v>
      </c>
      <c r="J517" s="104"/>
      <c r="K517" s="105">
        <f t="shared" ref="K517:K553" si="693">E517*0.018</f>
        <v>68.76</v>
      </c>
      <c r="L517" s="106">
        <f t="shared" ref="L517:L553" si="694">F517*0.16</f>
        <v>0</v>
      </c>
      <c r="M517" s="107">
        <f t="shared" ref="M517:M553" si="695">ROUND(G517*0.08,2)</f>
        <v>0</v>
      </c>
      <c r="N517" s="95">
        <f t="shared" ref="N517:N553" si="696">H517*0.007</f>
        <v>0</v>
      </c>
      <c r="O517" s="107">
        <f t="shared" ref="O517:O553" si="697">I517*5%</f>
        <v>0</v>
      </c>
      <c r="P517" s="107">
        <f t="shared" ref="P517:P553" si="698">J517*50%</f>
        <v>0</v>
      </c>
      <c r="Q517" s="107">
        <f t="shared" ref="Q517:Q553" si="699">SUM(K517:P517)</f>
        <v>68.76</v>
      </c>
      <c r="R517" s="95">
        <f t="shared" ref="R517:R553" si="700">E517*0</f>
        <v>0</v>
      </c>
      <c r="S517" s="95">
        <f t="shared" ref="S517:S553" si="701">ROUND(F517*0.08,2)</f>
        <v>0</v>
      </c>
      <c r="T517" s="107">
        <f t="shared" ref="T517:T553" si="702">ROUND(G517*0.02,2)</f>
        <v>0</v>
      </c>
      <c r="U517" s="95">
        <f t="shared" ref="U517:U553" si="703">ROUND(H517*0.003,2)</f>
        <v>0</v>
      </c>
      <c r="V517" s="107">
        <f t="shared" ref="V517:V553" si="704">I517*5%</f>
        <v>0</v>
      </c>
      <c r="W517" s="107">
        <f t="shared" ref="W517:W553" si="705">J517*50%</f>
        <v>0</v>
      </c>
      <c r="X517" s="95">
        <f t="shared" ref="X517:X553" si="706">SUM(R517:W517)</f>
        <v>0</v>
      </c>
      <c r="Y517" s="95">
        <f t="shared" ref="Y517:Y553" si="707">Q517+X517</f>
        <v>68.76</v>
      </c>
      <c r="Z517" s="109"/>
      <c r="AA517" s="16" t="s">
        <v>35</v>
      </c>
      <c r="AB517" s="15">
        <f t="shared" ref="AB517:AH517" si="708">K517+R517</f>
        <v>68.76</v>
      </c>
      <c r="AC517" s="15">
        <f t="shared" si="708"/>
        <v>0</v>
      </c>
      <c r="AD517" s="15">
        <f t="shared" si="708"/>
        <v>0</v>
      </c>
      <c r="AE517" s="15">
        <f t="shared" si="708"/>
        <v>0</v>
      </c>
      <c r="AF517" s="15">
        <f t="shared" si="708"/>
        <v>0</v>
      </c>
      <c r="AG517" s="15">
        <f t="shared" si="708"/>
        <v>0</v>
      </c>
      <c r="AH517" s="15">
        <f t="shared" si="708"/>
        <v>68.76</v>
      </c>
      <c r="AI517" s="16" t="s">
        <v>1139</v>
      </c>
    </row>
    <row r="518" s="31" customFormat="1" ht="16" customHeight="1" spans="1:35">
      <c r="A518" s="94">
        <f t="shared" si="692"/>
        <v>515</v>
      </c>
      <c r="B518" s="95" t="s">
        <v>896</v>
      </c>
      <c r="C518" s="163" t="s">
        <v>1400</v>
      </c>
      <c r="D518" s="366" t="s">
        <v>1401</v>
      </c>
      <c r="E518" s="98">
        <v>3245.4</v>
      </c>
      <c r="F518" s="98">
        <v>0</v>
      </c>
      <c r="G518" s="98">
        <v>0</v>
      </c>
      <c r="H518" s="98">
        <v>0</v>
      </c>
      <c r="I518" s="104"/>
      <c r="J518" s="104"/>
      <c r="K518" s="105">
        <f t="shared" si="693"/>
        <v>58.4172</v>
      </c>
      <c r="L518" s="106">
        <f t="shared" si="694"/>
        <v>0</v>
      </c>
      <c r="M518" s="107">
        <f t="shared" si="695"/>
        <v>0</v>
      </c>
      <c r="N518" s="95">
        <f t="shared" si="696"/>
        <v>0</v>
      </c>
      <c r="O518" s="107">
        <f t="shared" si="697"/>
        <v>0</v>
      </c>
      <c r="P518" s="107">
        <f t="shared" si="698"/>
        <v>0</v>
      </c>
      <c r="Q518" s="107">
        <f t="shared" si="699"/>
        <v>58.4172</v>
      </c>
      <c r="R518" s="95">
        <f t="shared" si="700"/>
        <v>0</v>
      </c>
      <c r="S518" s="95">
        <f t="shared" si="701"/>
        <v>0</v>
      </c>
      <c r="T518" s="107">
        <f t="shared" si="702"/>
        <v>0</v>
      </c>
      <c r="U518" s="95">
        <f t="shared" si="703"/>
        <v>0</v>
      </c>
      <c r="V518" s="107">
        <f t="shared" si="704"/>
        <v>0</v>
      </c>
      <c r="W518" s="107">
        <f t="shared" si="705"/>
        <v>0</v>
      </c>
      <c r="X518" s="95">
        <f t="shared" si="706"/>
        <v>0</v>
      </c>
      <c r="Y518" s="95">
        <f t="shared" si="707"/>
        <v>58.4172</v>
      </c>
      <c r="Z518" s="109"/>
      <c r="AA518" s="16" t="s">
        <v>19</v>
      </c>
      <c r="AB518" s="15">
        <f t="shared" ref="AB518:AH518" si="709">K518+R518</f>
        <v>58.4172</v>
      </c>
      <c r="AC518" s="15">
        <f t="shared" si="709"/>
        <v>0</v>
      </c>
      <c r="AD518" s="15">
        <f t="shared" si="709"/>
        <v>0</v>
      </c>
      <c r="AE518" s="15">
        <f t="shared" si="709"/>
        <v>0</v>
      </c>
      <c r="AF518" s="15">
        <f t="shared" si="709"/>
        <v>0</v>
      </c>
      <c r="AG518" s="15">
        <f t="shared" si="709"/>
        <v>0</v>
      </c>
      <c r="AH518" s="15">
        <f t="shared" si="709"/>
        <v>58.4172</v>
      </c>
      <c r="AI518" s="16" t="s">
        <v>1138</v>
      </c>
    </row>
    <row r="519" s="31" customFormat="1" ht="16" customHeight="1" spans="1:35">
      <c r="A519" s="94">
        <f t="shared" si="692"/>
        <v>516</v>
      </c>
      <c r="B519" s="95" t="s">
        <v>167</v>
      </c>
      <c r="C519" s="97" t="s">
        <v>1098</v>
      </c>
      <c r="D519" s="365" t="s">
        <v>1099</v>
      </c>
      <c r="E519" s="98">
        <v>3820</v>
      </c>
      <c r="F519" s="98">
        <v>0</v>
      </c>
      <c r="G519" s="95">
        <v>0</v>
      </c>
      <c r="H519" s="98">
        <v>0</v>
      </c>
      <c r="I519" s="107">
        <v>0</v>
      </c>
      <c r="J519" s="150"/>
      <c r="K519" s="105">
        <f t="shared" si="693"/>
        <v>68.76</v>
      </c>
      <c r="L519" s="106">
        <f t="shared" si="694"/>
        <v>0</v>
      </c>
      <c r="M519" s="107">
        <f t="shared" si="695"/>
        <v>0</v>
      </c>
      <c r="N519" s="95">
        <f t="shared" si="696"/>
        <v>0</v>
      </c>
      <c r="O519" s="107">
        <f t="shared" si="697"/>
        <v>0</v>
      </c>
      <c r="P519" s="107">
        <f t="shared" si="698"/>
        <v>0</v>
      </c>
      <c r="Q519" s="107">
        <f t="shared" si="699"/>
        <v>68.76</v>
      </c>
      <c r="R519" s="95">
        <f t="shared" si="700"/>
        <v>0</v>
      </c>
      <c r="S519" s="95">
        <f t="shared" si="701"/>
        <v>0</v>
      </c>
      <c r="T519" s="107">
        <f t="shared" si="702"/>
        <v>0</v>
      </c>
      <c r="U519" s="95">
        <f t="shared" si="703"/>
        <v>0</v>
      </c>
      <c r="V519" s="107">
        <f t="shared" si="704"/>
        <v>0</v>
      </c>
      <c r="W519" s="107">
        <f t="shared" si="705"/>
        <v>0</v>
      </c>
      <c r="X519" s="95">
        <f t="shared" si="706"/>
        <v>0</v>
      </c>
      <c r="Y519" s="95">
        <f t="shared" si="707"/>
        <v>68.76</v>
      </c>
      <c r="Z519" s="95"/>
      <c r="AA519" s="16" t="s">
        <v>12</v>
      </c>
      <c r="AB519" s="15">
        <f t="shared" ref="AB519:AH519" si="710">K519+R519</f>
        <v>68.76</v>
      </c>
      <c r="AC519" s="15">
        <f t="shared" si="710"/>
        <v>0</v>
      </c>
      <c r="AD519" s="15">
        <f t="shared" si="710"/>
        <v>0</v>
      </c>
      <c r="AE519" s="15">
        <f t="shared" si="710"/>
        <v>0</v>
      </c>
      <c r="AF519" s="15">
        <f t="shared" si="710"/>
        <v>0</v>
      </c>
      <c r="AG519" s="15">
        <f t="shared" si="710"/>
        <v>0</v>
      </c>
      <c r="AH519" s="15">
        <f t="shared" si="710"/>
        <v>68.76</v>
      </c>
      <c r="AI519" s="16" t="s">
        <v>1134</v>
      </c>
    </row>
    <row r="520" s="31" customFormat="1" ht="16" customHeight="1" spans="1:35">
      <c r="A520" s="94">
        <f t="shared" si="692"/>
        <v>517</v>
      </c>
      <c r="B520" s="95" t="s">
        <v>167</v>
      </c>
      <c r="C520" s="97" t="s">
        <v>1100</v>
      </c>
      <c r="D520" s="365" t="s">
        <v>1101</v>
      </c>
      <c r="E520" s="98">
        <v>3820</v>
      </c>
      <c r="F520" s="98">
        <v>0</v>
      </c>
      <c r="G520" s="95">
        <v>0</v>
      </c>
      <c r="H520" s="98">
        <v>0</v>
      </c>
      <c r="I520" s="107">
        <v>0</v>
      </c>
      <c r="J520" s="150"/>
      <c r="K520" s="105">
        <f t="shared" si="693"/>
        <v>68.76</v>
      </c>
      <c r="L520" s="106">
        <f t="shared" si="694"/>
        <v>0</v>
      </c>
      <c r="M520" s="107">
        <f t="shared" si="695"/>
        <v>0</v>
      </c>
      <c r="N520" s="95">
        <f t="shared" si="696"/>
        <v>0</v>
      </c>
      <c r="O520" s="107">
        <f t="shared" si="697"/>
        <v>0</v>
      </c>
      <c r="P520" s="107">
        <f t="shared" si="698"/>
        <v>0</v>
      </c>
      <c r="Q520" s="107">
        <f t="shared" si="699"/>
        <v>68.76</v>
      </c>
      <c r="R520" s="95">
        <f t="shared" si="700"/>
        <v>0</v>
      </c>
      <c r="S520" s="95">
        <f t="shared" si="701"/>
        <v>0</v>
      </c>
      <c r="T520" s="107">
        <f t="shared" si="702"/>
        <v>0</v>
      </c>
      <c r="U520" s="95">
        <f t="shared" si="703"/>
        <v>0</v>
      </c>
      <c r="V520" s="107">
        <f t="shared" si="704"/>
        <v>0</v>
      </c>
      <c r="W520" s="107">
        <f t="shared" si="705"/>
        <v>0</v>
      </c>
      <c r="X520" s="95">
        <f t="shared" si="706"/>
        <v>0</v>
      </c>
      <c r="Y520" s="95">
        <f t="shared" si="707"/>
        <v>68.76</v>
      </c>
      <c r="Z520" s="95"/>
      <c r="AA520" s="16" t="s">
        <v>12</v>
      </c>
      <c r="AB520" s="15">
        <f t="shared" ref="AB520:AH520" si="711">K520+R520</f>
        <v>68.76</v>
      </c>
      <c r="AC520" s="15">
        <f t="shared" si="711"/>
        <v>0</v>
      </c>
      <c r="AD520" s="15">
        <f t="shared" si="711"/>
        <v>0</v>
      </c>
      <c r="AE520" s="15">
        <f t="shared" si="711"/>
        <v>0</v>
      </c>
      <c r="AF520" s="15">
        <f t="shared" si="711"/>
        <v>0</v>
      </c>
      <c r="AG520" s="15">
        <f t="shared" si="711"/>
        <v>0</v>
      </c>
      <c r="AH520" s="15">
        <f t="shared" si="711"/>
        <v>68.76</v>
      </c>
      <c r="AI520" s="16" t="s">
        <v>1134</v>
      </c>
    </row>
    <row r="521" s="31" customFormat="1" ht="16" customHeight="1" spans="1:35">
      <c r="A521" s="94">
        <f t="shared" si="692"/>
        <v>518</v>
      </c>
      <c r="B521" s="95" t="s">
        <v>1332</v>
      </c>
      <c r="C521" s="165" t="s">
        <v>826</v>
      </c>
      <c r="D521" s="373" t="s">
        <v>827</v>
      </c>
      <c r="E521" s="95">
        <v>3245.4</v>
      </c>
      <c r="F521" s="95">
        <v>0</v>
      </c>
      <c r="G521" s="95">
        <v>0</v>
      </c>
      <c r="H521" s="95">
        <v>0</v>
      </c>
      <c r="I521" s="107">
        <v>0</v>
      </c>
      <c r="J521" s="107"/>
      <c r="K521" s="105">
        <f t="shared" si="693"/>
        <v>58.4172</v>
      </c>
      <c r="L521" s="106">
        <f t="shared" si="694"/>
        <v>0</v>
      </c>
      <c r="M521" s="107">
        <f t="shared" si="695"/>
        <v>0</v>
      </c>
      <c r="N521" s="95">
        <f t="shared" si="696"/>
        <v>0</v>
      </c>
      <c r="O521" s="107">
        <f t="shared" si="697"/>
        <v>0</v>
      </c>
      <c r="P521" s="107">
        <f t="shared" si="698"/>
        <v>0</v>
      </c>
      <c r="Q521" s="107">
        <f t="shared" si="699"/>
        <v>58.4172</v>
      </c>
      <c r="R521" s="95">
        <f t="shared" si="700"/>
        <v>0</v>
      </c>
      <c r="S521" s="95">
        <f t="shared" si="701"/>
        <v>0</v>
      </c>
      <c r="T521" s="107">
        <f t="shared" si="702"/>
        <v>0</v>
      </c>
      <c r="U521" s="95">
        <f t="shared" si="703"/>
        <v>0</v>
      </c>
      <c r="V521" s="107">
        <f t="shared" si="704"/>
        <v>0</v>
      </c>
      <c r="W521" s="107">
        <f t="shared" si="705"/>
        <v>0</v>
      </c>
      <c r="X521" s="95">
        <f t="shared" si="706"/>
        <v>0</v>
      </c>
      <c r="Y521" s="95">
        <f t="shared" si="707"/>
        <v>58.4172</v>
      </c>
      <c r="Z521" s="95"/>
      <c r="AA521" s="16" t="s">
        <v>26</v>
      </c>
      <c r="AB521" s="15">
        <f t="shared" ref="AB521:AH521" si="712">K521+R521</f>
        <v>58.4172</v>
      </c>
      <c r="AC521" s="15">
        <f t="shared" si="712"/>
        <v>0</v>
      </c>
      <c r="AD521" s="15">
        <f t="shared" si="712"/>
        <v>0</v>
      </c>
      <c r="AE521" s="15">
        <f t="shared" si="712"/>
        <v>0</v>
      </c>
      <c r="AF521" s="15">
        <f t="shared" si="712"/>
        <v>0</v>
      </c>
      <c r="AG521" s="15">
        <f t="shared" si="712"/>
        <v>0</v>
      </c>
      <c r="AH521" s="15">
        <f t="shared" si="712"/>
        <v>58.4172</v>
      </c>
      <c r="AI521" s="16" t="s">
        <v>1135</v>
      </c>
    </row>
    <row r="522" s="9" customFormat="1" ht="16" customHeight="1" spans="1:35">
      <c r="A522" s="40">
        <f t="shared" si="692"/>
        <v>519</v>
      </c>
      <c r="B522" s="41" t="s">
        <v>1306</v>
      </c>
      <c r="C522" s="64" t="s">
        <v>1363</v>
      </c>
      <c r="D522" s="45" t="s">
        <v>1364</v>
      </c>
      <c r="E522" s="82">
        <v>3245.4</v>
      </c>
      <c r="F522" s="82">
        <v>3473.25</v>
      </c>
      <c r="G522" s="82">
        <v>5664.75</v>
      </c>
      <c r="H522" s="82">
        <v>3473.25</v>
      </c>
      <c r="I522" s="59"/>
      <c r="J522" s="59"/>
      <c r="K522" s="52">
        <f t="shared" si="693"/>
        <v>58.4172</v>
      </c>
      <c r="L522" s="53">
        <f t="shared" si="694"/>
        <v>555.72</v>
      </c>
      <c r="M522" s="44">
        <f t="shared" si="695"/>
        <v>453.18</v>
      </c>
      <c r="N522" s="41">
        <f t="shared" si="696"/>
        <v>24.31275</v>
      </c>
      <c r="O522" s="44">
        <f t="shared" si="697"/>
        <v>0</v>
      </c>
      <c r="P522" s="44">
        <f t="shared" si="698"/>
        <v>0</v>
      </c>
      <c r="Q522" s="44">
        <f t="shared" si="699"/>
        <v>1091.62995</v>
      </c>
      <c r="R522" s="41">
        <f t="shared" si="700"/>
        <v>0</v>
      </c>
      <c r="S522" s="41">
        <f t="shared" si="701"/>
        <v>277.86</v>
      </c>
      <c r="T522" s="44">
        <f t="shared" si="702"/>
        <v>113.3</v>
      </c>
      <c r="U522" s="41">
        <f t="shared" si="703"/>
        <v>10.42</v>
      </c>
      <c r="V522" s="44">
        <f t="shared" si="704"/>
        <v>0</v>
      </c>
      <c r="W522" s="44">
        <f t="shared" si="705"/>
        <v>0</v>
      </c>
      <c r="X522" s="41">
        <f t="shared" si="706"/>
        <v>401.58</v>
      </c>
      <c r="Y522" s="41">
        <f t="shared" si="707"/>
        <v>1493.20995</v>
      </c>
      <c r="Z522" s="54"/>
      <c r="AA522" s="12" t="s">
        <v>24</v>
      </c>
      <c r="AB522" s="11">
        <f t="shared" ref="AB522:AH522" si="713">K522+R522</f>
        <v>58.4172</v>
      </c>
      <c r="AC522" s="11">
        <f t="shared" si="713"/>
        <v>833.58</v>
      </c>
      <c r="AD522" s="11">
        <f t="shared" si="713"/>
        <v>566.48</v>
      </c>
      <c r="AE522" s="11">
        <f t="shared" si="713"/>
        <v>34.73275</v>
      </c>
      <c r="AF522" s="11">
        <f t="shared" si="713"/>
        <v>0</v>
      </c>
      <c r="AG522" s="11">
        <f t="shared" si="713"/>
        <v>0</v>
      </c>
      <c r="AH522" s="11">
        <f t="shared" si="713"/>
        <v>1493.20995</v>
      </c>
      <c r="AI522" s="12" t="s">
        <v>1138</v>
      </c>
    </row>
    <row r="523" s="9" customFormat="1" ht="16" customHeight="1" spans="1:35">
      <c r="A523" s="40">
        <f t="shared" si="692"/>
        <v>520</v>
      </c>
      <c r="B523" s="41" t="s">
        <v>167</v>
      </c>
      <c r="C523" s="47" t="s">
        <v>1281</v>
      </c>
      <c r="D523" s="342" t="s">
        <v>1282</v>
      </c>
      <c r="E523" s="82">
        <v>3245.4</v>
      </c>
      <c r="F523" s="82">
        <v>3245.5</v>
      </c>
      <c r="G523" s="82">
        <v>5664.75</v>
      </c>
      <c r="H523" s="82">
        <v>3245.5</v>
      </c>
      <c r="I523" s="59"/>
      <c r="J523" s="59"/>
      <c r="K523" s="52">
        <f t="shared" si="693"/>
        <v>58.4172</v>
      </c>
      <c r="L523" s="53">
        <f t="shared" si="694"/>
        <v>519.28</v>
      </c>
      <c r="M523" s="44">
        <f t="shared" si="695"/>
        <v>453.18</v>
      </c>
      <c r="N523" s="41">
        <f t="shared" si="696"/>
        <v>22.7185</v>
      </c>
      <c r="O523" s="44">
        <f t="shared" si="697"/>
        <v>0</v>
      </c>
      <c r="P523" s="44">
        <f t="shared" si="698"/>
        <v>0</v>
      </c>
      <c r="Q523" s="44">
        <f t="shared" si="699"/>
        <v>1053.5957</v>
      </c>
      <c r="R523" s="41">
        <f t="shared" si="700"/>
        <v>0</v>
      </c>
      <c r="S523" s="41">
        <f t="shared" si="701"/>
        <v>259.64</v>
      </c>
      <c r="T523" s="44">
        <f t="shared" si="702"/>
        <v>113.3</v>
      </c>
      <c r="U523" s="41">
        <f t="shared" si="703"/>
        <v>9.74</v>
      </c>
      <c r="V523" s="44">
        <f t="shared" si="704"/>
        <v>0</v>
      </c>
      <c r="W523" s="44">
        <f t="shared" si="705"/>
        <v>0</v>
      </c>
      <c r="X523" s="41">
        <f t="shared" si="706"/>
        <v>382.68</v>
      </c>
      <c r="Y523" s="41">
        <f t="shared" si="707"/>
        <v>1436.2757</v>
      </c>
      <c r="Z523" s="54"/>
      <c r="AA523" s="12" t="s">
        <v>12</v>
      </c>
      <c r="AB523" s="11">
        <f t="shared" ref="AB523:AH523" si="714">K523+R523</f>
        <v>58.4172</v>
      </c>
      <c r="AC523" s="11">
        <f t="shared" si="714"/>
        <v>778.92</v>
      </c>
      <c r="AD523" s="11">
        <f t="shared" si="714"/>
        <v>566.48</v>
      </c>
      <c r="AE523" s="11">
        <f t="shared" si="714"/>
        <v>32.4585</v>
      </c>
      <c r="AF523" s="11">
        <f t="shared" si="714"/>
        <v>0</v>
      </c>
      <c r="AG523" s="11">
        <f t="shared" si="714"/>
        <v>0</v>
      </c>
      <c r="AH523" s="11">
        <f t="shared" si="714"/>
        <v>1436.2757</v>
      </c>
      <c r="AI523" s="12" t="s">
        <v>1134</v>
      </c>
    </row>
    <row r="524" s="9" customFormat="1" ht="16" customHeight="1" spans="1:35">
      <c r="A524" s="40">
        <f t="shared" si="692"/>
        <v>521</v>
      </c>
      <c r="B524" s="41" t="s">
        <v>1338</v>
      </c>
      <c r="C524" s="47" t="s">
        <v>953</v>
      </c>
      <c r="D524" s="342" t="s">
        <v>954</v>
      </c>
      <c r="E524" s="82">
        <v>3245.4</v>
      </c>
      <c r="F524" s="82">
        <v>3245.5</v>
      </c>
      <c r="G524" s="68">
        <v>5664.75</v>
      </c>
      <c r="H524" s="82">
        <v>3245.4</v>
      </c>
      <c r="I524" s="44">
        <v>1790</v>
      </c>
      <c r="J524" s="68"/>
      <c r="K524" s="52">
        <f t="shared" si="693"/>
        <v>58.4172</v>
      </c>
      <c r="L524" s="53">
        <f t="shared" si="694"/>
        <v>519.28</v>
      </c>
      <c r="M524" s="44">
        <f t="shared" si="695"/>
        <v>453.18</v>
      </c>
      <c r="N524" s="41">
        <f t="shared" si="696"/>
        <v>22.7178</v>
      </c>
      <c r="O524" s="44">
        <f t="shared" si="697"/>
        <v>89.5</v>
      </c>
      <c r="P524" s="44">
        <f t="shared" si="698"/>
        <v>0</v>
      </c>
      <c r="Q524" s="44">
        <f t="shared" si="699"/>
        <v>1143.095</v>
      </c>
      <c r="R524" s="41">
        <f t="shared" si="700"/>
        <v>0</v>
      </c>
      <c r="S524" s="41">
        <f t="shared" si="701"/>
        <v>259.64</v>
      </c>
      <c r="T524" s="44">
        <f t="shared" si="702"/>
        <v>113.3</v>
      </c>
      <c r="U524" s="41">
        <f t="shared" si="703"/>
        <v>9.74</v>
      </c>
      <c r="V524" s="44">
        <f t="shared" si="704"/>
        <v>89.5</v>
      </c>
      <c r="W524" s="44">
        <f t="shared" si="705"/>
        <v>0</v>
      </c>
      <c r="X524" s="41">
        <f t="shared" si="706"/>
        <v>472.18</v>
      </c>
      <c r="Y524" s="41">
        <f t="shared" si="707"/>
        <v>1615.275</v>
      </c>
      <c r="Z524" s="41"/>
      <c r="AA524" s="12" t="s">
        <v>20</v>
      </c>
      <c r="AB524" s="11">
        <f t="shared" ref="AB524:AH524" si="715">K524+R524</f>
        <v>58.4172</v>
      </c>
      <c r="AC524" s="11">
        <f t="shared" si="715"/>
        <v>778.92</v>
      </c>
      <c r="AD524" s="11">
        <f t="shared" si="715"/>
        <v>566.48</v>
      </c>
      <c r="AE524" s="11">
        <f t="shared" si="715"/>
        <v>32.4578</v>
      </c>
      <c r="AF524" s="11">
        <f t="shared" si="715"/>
        <v>179</v>
      </c>
      <c r="AG524" s="11">
        <f t="shared" si="715"/>
        <v>0</v>
      </c>
      <c r="AH524" s="11">
        <f t="shared" si="715"/>
        <v>1615.275</v>
      </c>
      <c r="AI524" s="12" t="s">
        <v>1138</v>
      </c>
    </row>
    <row r="525" s="9" customFormat="1" ht="16" customHeight="1" spans="1:35">
      <c r="A525" s="40">
        <f t="shared" si="692"/>
        <v>522</v>
      </c>
      <c r="B525" s="41" t="s">
        <v>1089</v>
      </c>
      <c r="C525" s="47" t="s">
        <v>1090</v>
      </c>
      <c r="D525" s="58" t="s">
        <v>1091</v>
      </c>
      <c r="E525" s="82">
        <v>3245.4</v>
      </c>
      <c r="F525" s="82">
        <v>3245.5</v>
      </c>
      <c r="G525" s="68">
        <v>5664.75</v>
      </c>
      <c r="H525" s="82">
        <v>3245.4</v>
      </c>
      <c r="I525" s="44">
        <v>1790</v>
      </c>
      <c r="J525" s="68"/>
      <c r="K525" s="52">
        <f t="shared" si="693"/>
        <v>58.4172</v>
      </c>
      <c r="L525" s="53">
        <f t="shared" si="694"/>
        <v>519.28</v>
      </c>
      <c r="M525" s="44">
        <f t="shared" si="695"/>
        <v>453.18</v>
      </c>
      <c r="N525" s="41">
        <f t="shared" si="696"/>
        <v>22.7178</v>
      </c>
      <c r="O525" s="44">
        <f t="shared" si="697"/>
        <v>89.5</v>
      </c>
      <c r="P525" s="44">
        <f t="shared" si="698"/>
        <v>0</v>
      </c>
      <c r="Q525" s="44">
        <f t="shared" si="699"/>
        <v>1143.095</v>
      </c>
      <c r="R525" s="41">
        <f t="shared" si="700"/>
        <v>0</v>
      </c>
      <c r="S525" s="41">
        <f t="shared" si="701"/>
        <v>259.64</v>
      </c>
      <c r="T525" s="44">
        <f t="shared" si="702"/>
        <v>113.3</v>
      </c>
      <c r="U525" s="41">
        <f t="shared" si="703"/>
        <v>9.74</v>
      </c>
      <c r="V525" s="44">
        <f t="shared" si="704"/>
        <v>89.5</v>
      </c>
      <c r="W525" s="44">
        <f t="shared" si="705"/>
        <v>0</v>
      </c>
      <c r="X525" s="41">
        <f t="shared" si="706"/>
        <v>472.18</v>
      </c>
      <c r="Y525" s="41">
        <f t="shared" si="707"/>
        <v>1615.275</v>
      </c>
      <c r="Z525" s="41"/>
      <c r="AA525" s="12" t="s">
        <v>17</v>
      </c>
      <c r="AB525" s="11">
        <f t="shared" ref="AB525:AH525" si="716">K525+R525</f>
        <v>58.4172</v>
      </c>
      <c r="AC525" s="11">
        <f t="shared" si="716"/>
        <v>778.92</v>
      </c>
      <c r="AD525" s="11">
        <f t="shared" si="716"/>
        <v>566.48</v>
      </c>
      <c r="AE525" s="11">
        <f t="shared" si="716"/>
        <v>32.4578</v>
      </c>
      <c r="AF525" s="11">
        <f t="shared" si="716"/>
        <v>179</v>
      </c>
      <c r="AG525" s="11">
        <f t="shared" si="716"/>
        <v>0</v>
      </c>
      <c r="AH525" s="11">
        <f t="shared" si="716"/>
        <v>1615.275</v>
      </c>
      <c r="AI525" s="12" t="s">
        <v>1138</v>
      </c>
    </row>
    <row r="526" s="9" customFormat="1" ht="16" customHeight="1" spans="1:35">
      <c r="A526" s="40">
        <f t="shared" si="692"/>
        <v>523</v>
      </c>
      <c r="B526" s="41" t="s">
        <v>145</v>
      </c>
      <c r="C526" s="42" t="s">
        <v>148</v>
      </c>
      <c r="D526" s="41" t="s">
        <v>149</v>
      </c>
      <c r="E526" s="41">
        <v>3245.4</v>
      </c>
      <c r="F526" s="41">
        <f>VLOOKUP(C526,'[1]9月'!$B:$Q,16,0)</f>
        <v>3245.4</v>
      </c>
      <c r="G526" s="44">
        <v>5664.75</v>
      </c>
      <c r="H526" s="41">
        <v>3245.4</v>
      </c>
      <c r="I526" s="44">
        <v>3180</v>
      </c>
      <c r="J526" s="44"/>
      <c r="K526" s="52">
        <f t="shared" si="693"/>
        <v>58.4172</v>
      </c>
      <c r="L526" s="53">
        <f t="shared" si="694"/>
        <v>519.264</v>
      </c>
      <c r="M526" s="44">
        <f t="shared" si="695"/>
        <v>453.18</v>
      </c>
      <c r="N526" s="41">
        <f t="shared" si="696"/>
        <v>22.7178</v>
      </c>
      <c r="O526" s="44">
        <f t="shared" si="697"/>
        <v>159</v>
      </c>
      <c r="P526" s="44">
        <f t="shared" si="698"/>
        <v>0</v>
      </c>
      <c r="Q526" s="44">
        <f t="shared" si="699"/>
        <v>1212.579</v>
      </c>
      <c r="R526" s="41">
        <f t="shared" si="700"/>
        <v>0</v>
      </c>
      <c r="S526" s="41">
        <f t="shared" si="701"/>
        <v>259.63</v>
      </c>
      <c r="T526" s="44">
        <f t="shared" si="702"/>
        <v>113.3</v>
      </c>
      <c r="U526" s="41">
        <f t="shared" si="703"/>
        <v>9.74</v>
      </c>
      <c r="V526" s="44">
        <f t="shared" si="704"/>
        <v>159</v>
      </c>
      <c r="W526" s="44">
        <f t="shared" si="705"/>
        <v>0</v>
      </c>
      <c r="X526" s="41">
        <f t="shared" si="706"/>
        <v>541.67</v>
      </c>
      <c r="Y526" s="41">
        <f t="shared" si="707"/>
        <v>1754.249</v>
      </c>
      <c r="Z526" s="41"/>
      <c r="AA526" s="12" t="s">
        <v>9</v>
      </c>
      <c r="AB526" s="11">
        <f t="shared" ref="AB526:AH526" si="717">K526+R526</f>
        <v>58.4172</v>
      </c>
      <c r="AC526" s="11">
        <f t="shared" si="717"/>
        <v>778.894</v>
      </c>
      <c r="AD526" s="11">
        <f t="shared" si="717"/>
        <v>566.48</v>
      </c>
      <c r="AE526" s="11">
        <f t="shared" si="717"/>
        <v>32.4578</v>
      </c>
      <c r="AF526" s="11">
        <f t="shared" si="717"/>
        <v>318</v>
      </c>
      <c r="AG526" s="11">
        <f t="shared" si="717"/>
        <v>0</v>
      </c>
      <c r="AH526" s="11">
        <f t="shared" si="717"/>
        <v>1754.249</v>
      </c>
      <c r="AI526" s="12" t="s">
        <v>1136</v>
      </c>
    </row>
    <row r="527" s="9" customFormat="1" ht="16" customHeight="1" spans="1:35">
      <c r="A527" s="40">
        <f t="shared" si="692"/>
        <v>524</v>
      </c>
      <c r="B527" s="41" t="s">
        <v>1306</v>
      </c>
      <c r="C527" s="64" t="s">
        <v>1352</v>
      </c>
      <c r="D527" s="343" t="s">
        <v>1353</v>
      </c>
      <c r="E527" s="82">
        <v>3245.4</v>
      </c>
      <c r="F527" s="82">
        <v>3473.25</v>
      </c>
      <c r="G527" s="82">
        <v>5664.75</v>
      </c>
      <c r="H527" s="82">
        <v>3473.25</v>
      </c>
      <c r="I527" s="59"/>
      <c r="J527" s="59"/>
      <c r="K527" s="52">
        <f t="shared" si="693"/>
        <v>58.4172</v>
      </c>
      <c r="L527" s="53">
        <f t="shared" si="694"/>
        <v>555.72</v>
      </c>
      <c r="M527" s="44">
        <f t="shared" si="695"/>
        <v>453.18</v>
      </c>
      <c r="N527" s="41">
        <f t="shared" si="696"/>
        <v>24.31275</v>
      </c>
      <c r="O527" s="44">
        <f t="shared" si="697"/>
        <v>0</v>
      </c>
      <c r="P527" s="44">
        <f t="shared" si="698"/>
        <v>0</v>
      </c>
      <c r="Q527" s="44">
        <f t="shared" si="699"/>
        <v>1091.62995</v>
      </c>
      <c r="R527" s="41">
        <f t="shared" si="700"/>
        <v>0</v>
      </c>
      <c r="S527" s="41">
        <f t="shared" si="701"/>
        <v>277.86</v>
      </c>
      <c r="T527" s="44">
        <f t="shared" si="702"/>
        <v>113.3</v>
      </c>
      <c r="U527" s="41">
        <f t="shared" si="703"/>
        <v>10.42</v>
      </c>
      <c r="V527" s="44">
        <f t="shared" si="704"/>
        <v>0</v>
      </c>
      <c r="W527" s="44">
        <f t="shared" si="705"/>
        <v>0</v>
      </c>
      <c r="X527" s="41">
        <f t="shared" si="706"/>
        <v>401.58</v>
      </c>
      <c r="Y527" s="41">
        <f t="shared" si="707"/>
        <v>1493.20995</v>
      </c>
      <c r="Z527" s="54"/>
      <c r="AA527" s="12" t="s">
        <v>24</v>
      </c>
      <c r="AB527" s="11">
        <f t="shared" ref="AB527:AH527" si="718">K527+R527</f>
        <v>58.4172</v>
      </c>
      <c r="AC527" s="11">
        <f t="shared" si="718"/>
        <v>833.58</v>
      </c>
      <c r="AD527" s="11">
        <f t="shared" si="718"/>
        <v>566.48</v>
      </c>
      <c r="AE527" s="11">
        <f t="shared" si="718"/>
        <v>34.73275</v>
      </c>
      <c r="AF527" s="11">
        <f t="shared" si="718"/>
        <v>0</v>
      </c>
      <c r="AG527" s="11">
        <f t="shared" si="718"/>
        <v>0</v>
      </c>
      <c r="AH527" s="11">
        <f t="shared" si="718"/>
        <v>1493.20995</v>
      </c>
      <c r="AI527" s="12" t="s">
        <v>1138</v>
      </c>
    </row>
    <row r="528" s="9" customFormat="1" ht="16" customHeight="1" spans="1:35">
      <c r="A528" s="40">
        <f t="shared" si="692"/>
        <v>525</v>
      </c>
      <c r="B528" s="41" t="s">
        <v>1306</v>
      </c>
      <c r="C528" s="64" t="s">
        <v>1371</v>
      </c>
      <c r="D528" s="45" t="s">
        <v>1372</v>
      </c>
      <c r="E528" s="82">
        <v>3245.4</v>
      </c>
      <c r="F528" s="82">
        <v>3473.25</v>
      </c>
      <c r="G528" s="82">
        <v>5664.75</v>
      </c>
      <c r="H528" s="82">
        <v>3473.25</v>
      </c>
      <c r="I528" s="59"/>
      <c r="J528" s="59"/>
      <c r="K528" s="52">
        <f t="shared" si="693"/>
        <v>58.4172</v>
      </c>
      <c r="L528" s="53">
        <f t="shared" si="694"/>
        <v>555.72</v>
      </c>
      <c r="M528" s="44">
        <f t="shared" si="695"/>
        <v>453.18</v>
      </c>
      <c r="N528" s="41">
        <f t="shared" si="696"/>
        <v>24.31275</v>
      </c>
      <c r="O528" s="44">
        <f t="shared" si="697"/>
        <v>0</v>
      </c>
      <c r="P528" s="44">
        <f t="shared" si="698"/>
        <v>0</v>
      </c>
      <c r="Q528" s="44">
        <f t="shared" si="699"/>
        <v>1091.62995</v>
      </c>
      <c r="R528" s="41">
        <f t="shared" si="700"/>
        <v>0</v>
      </c>
      <c r="S528" s="41">
        <f t="shared" si="701"/>
        <v>277.86</v>
      </c>
      <c r="T528" s="44">
        <f t="shared" si="702"/>
        <v>113.3</v>
      </c>
      <c r="U528" s="41">
        <f t="shared" si="703"/>
        <v>10.42</v>
      </c>
      <c r="V528" s="44">
        <f t="shared" si="704"/>
        <v>0</v>
      </c>
      <c r="W528" s="44">
        <f t="shared" si="705"/>
        <v>0</v>
      </c>
      <c r="X528" s="41">
        <f t="shared" si="706"/>
        <v>401.58</v>
      </c>
      <c r="Y528" s="41">
        <f t="shared" si="707"/>
        <v>1493.20995</v>
      </c>
      <c r="Z528" s="54"/>
      <c r="AA528" s="12" t="s">
        <v>24</v>
      </c>
      <c r="AB528" s="11">
        <f t="shared" ref="AB528:AH528" si="719">K528+R528</f>
        <v>58.4172</v>
      </c>
      <c r="AC528" s="11">
        <f t="shared" si="719"/>
        <v>833.58</v>
      </c>
      <c r="AD528" s="11">
        <f t="shared" si="719"/>
        <v>566.48</v>
      </c>
      <c r="AE528" s="11">
        <f t="shared" si="719"/>
        <v>34.73275</v>
      </c>
      <c r="AF528" s="11">
        <f t="shared" si="719"/>
        <v>0</v>
      </c>
      <c r="AG528" s="11">
        <f t="shared" si="719"/>
        <v>0</v>
      </c>
      <c r="AH528" s="11">
        <f t="shared" si="719"/>
        <v>1493.20995</v>
      </c>
      <c r="AI528" s="12" t="s">
        <v>1138</v>
      </c>
    </row>
    <row r="529" s="9" customFormat="1" ht="16" customHeight="1" spans="1:35">
      <c r="A529" s="40">
        <f t="shared" si="692"/>
        <v>526</v>
      </c>
      <c r="B529" s="41" t="s">
        <v>1336</v>
      </c>
      <c r="C529" s="46" t="s">
        <v>626</v>
      </c>
      <c r="D529" s="45" t="s">
        <v>627</v>
      </c>
      <c r="E529" s="41">
        <v>3245.4</v>
      </c>
      <c r="F529" s="41">
        <v>3245.4</v>
      </c>
      <c r="G529" s="44">
        <v>5664.75</v>
      </c>
      <c r="H529" s="41">
        <v>3245.4</v>
      </c>
      <c r="I529" s="44">
        <v>1790</v>
      </c>
      <c r="J529" s="44"/>
      <c r="K529" s="52">
        <f t="shared" si="693"/>
        <v>58.4172</v>
      </c>
      <c r="L529" s="53">
        <f t="shared" si="694"/>
        <v>519.264</v>
      </c>
      <c r="M529" s="44">
        <f t="shared" si="695"/>
        <v>453.18</v>
      </c>
      <c r="N529" s="41">
        <f t="shared" si="696"/>
        <v>22.7178</v>
      </c>
      <c r="O529" s="44">
        <f t="shared" si="697"/>
        <v>89.5</v>
      </c>
      <c r="P529" s="44">
        <f t="shared" si="698"/>
        <v>0</v>
      </c>
      <c r="Q529" s="44">
        <f t="shared" si="699"/>
        <v>1143.079</v>
      </c>
      <c r="R529" s="41">
        <f t="shared" si="700"/>
        <v>0</v>
      </c>
      <c r="S529" s="41">
        <f t="shared" si="701"/>
        <v>259.63</v>
      </c>
      <c r="T529" s="44">
        <f t="shared" si="702"/>
        <v>113.3</v>
      </c>
      <c r="U529" s="41">
        <f t="shared" si="703"/>
        <v>9.74</v>
      </c>
      <c r="V529" s="44">
        <f t="shared" si="704"/>
        <v>89.5</v>
      </c>
      <c r="W529" s="44">
        <f t="shared" si="705"/>
        <v>0</v>
      </c>
      <c r="X529" s="41">
        <f t="shared" si="706"/>
        <v>472.17</v>
      </c>
      <c r="Y529" s="41">
        <f t="shared" si="707"/>
        <v>1615.249</v>
      </c>
      <c r="Z529" s="41"/>
      <c r="AA529" s="12" t="s">
        <v>21</v>
      </c>
      <c r="AB529" s="11">
        <f t="shared" ref="AB529:AH529" si="720">K529+R529</f>
        <v>58.4172</v>
      </c>
      <c r="AC529" s="11">
        <f t="shared" si="720"/>
        <v>778.894</v>
      </c>
      <c r="AD529" s="11">
        <f t="shared" si="720"/>
        <v>566.48</v>
      </c>
      <c r="AE529" s="11">
        <f t="shared" si="720"/>
        <v>32.4578</v>
      </c>
      <c r="AF529" s="11">
        <f t="shared" si="720"/>
        <v>179</v>
      </c>
      <c r="AG529" s="11">
        <f t="shared" si="720"/>
        <v>0</v>
      </c>
      <c r="AH529" s="11">
        <f t="shared" si="720"/>
        <v>1615.249</v>
      </c>
      <c r="AI529" s="12" t="s">
        <v>1138</v>
      </c>
    </row>
    <row r="530" s="9" customFormat="1" ht="16" customHeight="1" spans="1:35">
      <c r="A530" s="40">
        <f t="shared" si="692"/>
        <v>527</v>
      </c>
      <c r="B530" s="41" t="s">
        <v>167</v>
      </c>
      <c r="C530" s="48" t="s">
        <v>699</v>
      </c>
      <c r="D530" s="41" t="s">
        <v>700</v>
      </c>
      <c r="E530" s="41">
        <v>3245.4</v>
      </c>
      <c r="F530" s="41">
        <f>VLOOKUP(C530,'[1]9月'!$B:$Q,16,0)</f>
        <v>3245.4</v>
      </c>
      <c r="G530" s="44">
        <v>5664.75</v>
      </c>
      <c r="H530" s="41">
        <v>3245.4</v>
      </c>
      <c r="I530" s="44">
        <v>3180</v>
      </c>
      <c r="J530" s="44"/>
      <c r="K530" s="52">
        <f t="shared" si="693"/>
        <v>58.4172</v>
      </c>
      <c r="L530" s="53">
        <f t="shared" si="694"/>
        <v>519.264</v>
      </c>
      <c r="M530" s="44">
        <f t="shared" si="695"/>
        <v>453.18</v>
      </c>
      <c r="N530" s="41">
        <f t="shared" si="696"/>
        <v>22.7178</v>
      </c>
      <c r="O530" s="44">
        <f t="shared" si="697"/>
        <v>159</v>
      </c>
      <c r="P530" s="44">
        <f t="shared" si="698"/>
        <v>0</v>
      </c>
      <c r="Q530" s="44">
        <f t="shared" si="699"/>
        <v>1212.579</v>
      </c>
      <c r="R530" s="41">
        <f t="shared" si="700"/>
        <v>0</v>
      </c>
      <c r="S530" s="41">
        <f t="shared" si="701"/>
        <v>259.63</v>
      </c>
      <c r="T530" s="44">
        <f t="shared" si="702"/>
        <v>113.3</v>
      </c>
      <c r="U530" s="41">
        <f t="shared" si="703"/>
        <v>9.74</v>
      </c>
      <c r="V530" s="44">
        <f t="shared" si="704"/>
        <v>159</v>
      </c>
      <c r="W530" s="44">
        <f t="shared" si="705"/>
        <v>0</v>
      </c>
      <c r="X530" s="41">
        <f t="shared" si="706"/>
        <v>541.67</v>
      </c>
      <c r="Y530" s="41">
        <f t="shared" si="707"/>
        <v>1754.249</v>
      </c>
      <c r="Z530" s="41"/>
      <c r="AA530" s="12" t="s">
        <v>12</v>
      </c>
      <c r="AB530" s="11">
        <f t="shared" ref="AB530:AH530" si="721">K530+R530</f>
        <v>58.4172</v>
      </c>
      <c r="AC530" s="11">
        <f t="shared" si="721"/>
        <v>778.894</v>
      </c>
      <c r="AD530" s="11">
        <f t="shared" si="721"/>
        <v>566.48</v>
      </c>
      <c r="AE530" s="11">
        <f t="shared" si="721"/>
        <v>32.4578</v>
      </c>
      <c r="AF530" s="11">
        <f t="shared" si="721"/>
        <v>318</v>
      </c>
      <c r="AG530" s="11">
        <f t="shared" si="721"/>
        <v>0</v>
      </c>
      <c r="AH530" s="11">
        <f t="shared" si="721"/>
        <v>1754.249</v>
      </c>
      <c r="AI530" s="12" t="s">
        <v>1134</v>
      </c>
    </row>
    <row r="531" s="9" customFormat="1" ht="16" customHeight="1" spans="1:35">
      <c r="A531" s="40">
        <f t="shared" si="692"/>
        <v>528</v>
      </c>
      <c r="B531" s="41" t="s">
        <v>1335</v>
      </c>
      <c r="C531" s="64" t="s">
        <v>1342</v>
      </c>
      <c r="D531" s="343" t="s">
        <v>1343</v>
      </c>
      <c r="E531" s="82">
        <v>3245.4</v>
      </c>
      <c r="F531" s="82">
        <v>3473.25</v>
      </c>
      <c r="G531" s="82">
        <v>5664.75</v>
      </c>
      <c r="H531" s="82">
        <v>3473.25</v>
      </c>
      <c r="I531" s="59"/>
      <c r="J531" s="59"/>
      <c r="K531" s="52">
        <f t="shared" si="693"/>
        <v>58.4172</v>
      </c>
      <c r="L531" s="53">
        <f t="shared" si="694"/>
        <v>555.72</v>
      </c>
      <c r="M531" s="44">
        <f t="shared" si="695"/>
        <v>453.18</v>
      </c>
      <c r="N531" s="41">
        <f t="shared" si="696"/>
        <v>24.31275</v>
      </c>
      <c r="O531" s="44">
        <f t="shared" si="697"/>
        <v>0</v>
      </c>
      <c r="P531" s="44">
        <f t="shared" si="698"/>
        <v>0</v>
      </c>
      <c r="Q531" s="44">
        <f t="shared" si="699"/>
        <v>1091.62995</v>
      </c>
      <c r="R531" s="41">
        <f t="shared" si="700"/>
        <v>0</v>
      </c>
      <c r="S531" s="41">
        <f t="shared" si="701"/>
        <v>277.86</v>
      </c>
      <c r="T531" s="44">
        <f t="shared" si="702"/>
        <v>113.3</v>
      </c>
      <c r="U531" s="41">
        <f t="shared" si="703"/>
        <v>10.42</v>
      </c>
      <c r="V531" s="44">
        <f t="shared" si="704"/>
        <v>0</v>
      </c>
      <c r="W531" s="44">
        <f t="shared" si="705"/>
        <v>0</v>
      </c>
      <c r="X531" s="41">
        <f t="shared" si="706"/>
        <v>401.58</v>
      </c>
      <c r="Y531" s="41">
        <f t="shared" si="707"/>
        <v>1493.20995</v>
      </c>
      <c r="Z531" s="54"/>
      <c r="AA531" s="12" t="s">
        <v>50</v>
      </c>
      <c r="AB531" s="11">
        <f t="shared" ref="AB531:AH531" si="722">K531+R531</f>
        <v>58.4172</v>
      </c>
      <c r="AC531" s="11">
        <f t="shared" si="722"/>
        <v>833.58</v>
      </c>
      <c r="AD531" s="11">
        <f t="shared" si="722"/>
        <v>566.48</v>
      </c>
      <c r="AE531" s="11">
        <f t="shared" si="722"/>
        <v>34.73275</v>
      </c>
      <c r="AF531" s="11">
        <f t="shared" si="722"/>
        <v>0</v>
      </c>
      <c r="AG531" s="11">
        <f t="shared" si="722"/>
        <v>0</v>
      </c>
      <c r="AH531" s="11">
        <f t="shared" si="722"/>
        <v>1493.20995</v>
      </c>
      <c r="AI531" s="12" t="s">
        <v>1138</v>
      </c>
    </row>
    <row r="532" s="9" customFormat="1" ht="16" customHeight="1" spans="1:35">
      <c r="A532" s="40">
        <f t="shared" si="692"/>
        <v>529</v>
      </c>
      <c r="B532" s="41" t="s">
        <v>1299</v>
      </c>
      <c r="C532" s="47" t="s">
        <v>1302</v>
      </c>
      <c r="D532" s="342" t="s">
        <v>1303</v>
      </c>
      <c r="E532" s="82">
        <v>3245.4</v>
      </c>
      <c r="F532" s="82">
        <v>3245.5</v>
      </c>
      <c r="G532" s="82">
        <v>5664.75</v>
      </c>
      <c r="H532" s="82">
        <v>3245.5</v>
      </c>
      <c r="I532" s="59"/>
      <c r="J532" s="59"/>
      <c r="K532" s="52">
        <f t="shared" si="693"/>
        <v>58.4172</v>
      </c>
      <c r="L532" s="53">
        <f t="shared" si="694"/>
        <v>519.28</v>
      </c>
      <c r="M532" s="44">
        <f t="shared" si="695"/>
        <v>453.18</v>
      </c>
      <c r="N532" s="41">
        <f t="shared" si="696"/>
        <v>22.7185</v>
      </c>
      <c r="O532" s="44">
        <f t="shared" si="697"/>
        <v>0</v>
      </c>
      <c r="P532" s="44">
        <f t="shared" si="698"/>
        <v>0</v>
      </c>
      <c r="Q532" s="44">
        <f t="shared" si="699"/>
        <v>1053.5957</v>
      </c>
      <c r="R532" s="41">
        <f t="shared" si="700"/>
        <v>0</v>
      </c>
      <c r="S532" s="41">
        <f t="shared" si="701"/>
        <v>259.64</v>
      </c>
      <c r="T532" s="44">
        <f t="shared" si="702"/>
        <v>113.3</v>
      </c>
      <c r="U532" s="41">
        <f t="shared" si="703"/>
        <v>9.74</v>
      </c>
      <c r="V532" s="44">
        <f t="shared" si="704"/>
        <v>0</v>
      </c>
      <c r="W532" s="44">
        <f t="shared" si="705"/>
        <v>0</v>
      </c>
      <c r="X532" s="41">
        <f t="shared" si="706"/>
        <v>382.68</v>
      </c>
      <c r="Y532" s="41">
        <f t="shared" si="707"/>
        <v>1436.2757</v>
      </c>
      <c r="Z532" s="54"/>
      <c r="AA532" s="12" t="s">
        <v>22</v>
      </c>
      <c r="AB532" s="11">
        <f t="shared" ref="AB532:AH532" si="723">K532+R532</f>
        <v>58.4172</v>
      </c>
      <c r="AC532" s="11">
        <f t="shared" si="723"/>
        <v>778.92</v>
      </c>
      <c r="AD532" s="11">
        <f t="shared" si="723"/>
        <v>566.48</v>
      </c>
      <c r="AE532" s="11">
        <f t="shared" si="723"/>
        <v>32.4585</v>
      </c>
      <c r="AF532" s="11">
        <f t="shared" si="723"/>
        <v>0</v>
      </c>
      <c r="AG532" s="11">
        <f t="shared" si="723"/>
        <v>0</v>
      </c>
      <c r="AH532" s="11">
        <f t="shared" si="723"/>
        <v>1436.2757</v>
      </c>
      <c r="AI532" s="12" t="s">
        <v>1138</v>
      </c>
    </row>
    <row r="533" s="9" customFormat="1" ht="16" customHeight="1" spans="1:35">
      <c r="A533" s="40">
        <f t="shared" si="692"/>
        <v>530</v>
      </c>
      <c r="B533" s="41" t="s">
        <v>1339</v>
      </c>
      <c r="C533" s="64" t="s">
        <v>1380</v>
      </c>
      <c r="D533" s="343" t="s">
        <v>1381</v>
      </c>
      <c r="E533" s="82">
        <v>3245.4</v>
      </c>
      <c r="F533" s="82">
        <v>3473.25</v>
      </c>
      <c r="G533" s="82">
        <v>5664.75</v>
      </c>
      <c r="H533" s="82">
        <v>3473.25</v>
      </c>
      <c r="I533" s="59"/>
      <c r="J533" s="59"/>
      <c r="K533" s="52">
        <f t="shared" si="693"/>
        <v>58.4172</v>
      </c>
      <c r="L533" s="53">
        <f t="shared" si="694"/>
        <v>555.72</v>
      </c>
      <c r="M533" s="44">
        <f t="shared" si="695"/>
        <v>453.18</v>
      </c>
      <c r="N533" s="41">
        <f t="shared" si="696"/>
        <v>24.31275</v>
      </c>
      <c r="O533" s="44">
        <f t="shared" si="697"/>
        <v>0</v>
      </c>
      <c r="P533" s="44">
        <f t="shared" si="698"/>
        <v>0</v>
      </c>
      <c r="Q533" s="44">
        <f t="shared" si="699"/>
        <v>1091.62995</v>
      </c>
      <c r="R533" s="41">
        <f t="shared" si="700"/>
        <v>0</v>
      </c>
      <c r="S533" s="41">
        <f t="shared" si="701"/>
        <v>277.86</v>
      </c>
      <c r="T533" s="44">
        <f t="shared" si="702"/>
        <v>113.3</v>
      </c>
      <c r="U533" s="41">
        <f t="shared" si="703"/>
        <v>10.42</v>
      </c>
      <c r="V533" s="44">
        <f t="shared" si="704"/>
        <v>0</v>
      </c>
      <c r="W533" s="44">
        <f t="shared" si="705"/>
        <v>0</v>
      </c>
      <c r="X533" s="41">
        <f t="shared" si="706"/>
        <v>401.58</v>
      </c>
      <c r="Y533" s="41">
        <f t="shared" si="707"/>
        <v>1493.20995</v>
      </c>
      <c r="Z533" s="54"/>
      <c r="AA533" s="12" t="s">
        <v>55</v>
      </c>
      <c r="AB533" s="11">
        <f t="shared" ref="AB533:AH533" si="724">K533+R533</f>
        <v>58.4172</v>
      </c>
      <c r="AC533" s="11">
        <f t="shared" si="724"/>
        <v>833.58</v>
      </c>
      <c r="AD533" s="11">
        <f t="shared" si="724"/>
        <v>566.48</v>
      </c>
      <c r="AE533" s="11">
        <f t="shared" si="724"/>
        <v>34.73275</v>
      </c>
      <c r="AF533" s="11">
        <f t="shared" si="724"/>
        <v>0</v>
      </c>
      <c r="AG533" s="11">
        <f t="shared" si="724"/>
        <v>0</v>
      </c>
      <c r="AH533" s="11">
        <f t="shared" si="724"/>
        <v>1493.20995</v>
      </c>
      <c r="AI533" s="12" t="s">
        <v>1138</v>
      </c>
    </row>
    <row r="534" s="9" customFormat="1" ht="16" customHeight="1" spans="1:35">
      <c r="A534" s="40">
        <f t="shared" si="692"/>
        <v>531</v>
      </c>
      <c r="B534" s="41" t="s">
        <v>184</v>
      </c>
      <c r="C534" s="42" t="s">
        <v>191</v>
      </c>
      <c r="D534" s="41" t="s">
        <v>192</v>
      </c>
      <c r="E534" s="41">
        <v>3245.4</v>
      </c>
      <c r="F534" s="41">
        <f>VLOOKUP(C534,'[1]9月'!$B:$Q,16,0)</f>
        <v>3245.4</v>
      </c>
      <c r="G534" s="44">
        <v>5664.75</v>
      </c>
      <c r="H534" s="41">
        <v>3245.4</v>
      </c>
      <c r="I534" s="44">
        <v>3180</v>
      </c>
      <c r="J534" s="44"/>
      <c r="K534" s="52">
        <f t="shared" si="693"/>
        <v>58.4172</v>
      </c>
      <c r="L534" s="53">
        <f t="shared" si="694"/>
        <v>519.264</v>
      </c>
      <c r="M534" s="44">
        <f t="shared" si="695"/>
        <v>453.18</v>
      </c>
      <c r="N534" s="41">
        <f t="shared" si="696"/>
        <v>22.7178</v>
      </c>
      <c r="O534" s="44">
        <f t="shared" si="697"/>
        <v>159</v>
      </c>
      <c r="P534" s="44">
        <f t="shared" si="698"/>
        <v>0</v>
      </c>
      <c r="Q534" s="44">
        <f t="shared" si="699"/>
        <v>1212.579</v>
      </c>
      <c r="R534" s="41">
        <f t="shared" si="700"/>
        <v>0</v>
      </c>
      <c r="S534" s="41">
        <f t="shared" si="701"/>
        <v>259.63</v>
      </c>
      <c r="T534" s="44">
        <f t="shared" si="702"/>
        <v>113.3</v>
      </c>
      <c r="U534" s="41">
        <f t="shared" si="703"/>
        <v>9.74</v>
      </c>
      <c r="V534" s="44">
        <f t="shared" si="704"/>
        <v>159</v>
      </c>
      <c r="W534" s="44">
        <f t="shared" si="705"/>
        <v>0</v>
      </c>
      <c r="X534" s="41">
        <f t="shared" si="706"/>
        <v>541.67</v>
      </c>
      <c r="Y534" s="41">
        <f t="shared" si="707"/>
        <v>1754.249</v>
      </c>
      <c r="Z534" s="41"/>
      <c r="AA534" s="12" t="s">
        <v>11</v>
      </c>
      <c r="AB534" s="11">
        <f t="shared" ref="AB534:AH534" si="725">K534+R534</f>
        <v>58.4172</v>
      </c>
      <c r="AC534" s="11">
        <f t="shared" si="725"/>
        <v>778.894</v>
      </c>
      <c r="AD534" s="11">
        <f t="shared" si="725"/>
        <v>566.48</v>
      </c>
      <c r="AE534" s="11">
        <f t="shared" si="725"/>
        <v>32.4578</v>
      </c>
      <c r="AF534" s="11">
        <f t="shared" si="725"/>
        <v>318</v>
      </c>
      <c r="AG534" s="11">
        <f t="shared" si="725"/>
        <v>0</v>
      </c>
      <c r="AH534" s="11">
        <f t="shared" si="725"/>
        <v>1754.249</v>
      </c>
      <c r="AI534" s="12" t="s">
        <v>1134</v>
      </c>
    </row>
    <row r="535" s="9" customFormat="1" ht="16" customHeight="1" spans="1:35">
      <c r="A535" s="40">
        <f t="shared" si="692"/>
        <v>532</v>
      </c>
      <c r="B535" s="41" t="s">
        <v>1306</v>
      </c>
      <c r="C535" s="64" t="s">
        <v>1367</v>
      </c>
      <c r="D535" s="45" t="s">
        <v>1368</v>
      </c>
      <c r="E535" s="82">
        <v>3245.4</v>
      </c>
      <c r="F535" s="82">
        <v>3473.25</v>
      </c>
      <c r="G535" s="82">
        <v>5664.75</v>
      </c>
      <c r="H535" s="82">
        <v>3473.25</v>
      </c>
      <c r="I535" s="59"/>
      <c r="J535" s="59"/>
      <c r="K535" s="52">
        <f t="shared" si="693"/>
        <v>58.4172</v>
      </c>
      <c r="L535" s="53">
        <f t="shared" si="694"/>
        <v>555.72</v>
      </c>
      <c r="M535" s="44">
        <f t="shared" si="695"/>
        <v>453.18</v>
      </c>
      <c r="N535" s="41">
        <f t="shared" si="696"/>
        <v>24.31275</v>
      </c>
      <c r="O535" s="44">
        <f t="shared" si="697"/>
        <v>0</v>
      </c>
      <c r="P535" s="44">
        <f t="shared" si="698"/>
        <v>0</v>
      </c>
      <c r="Q535" s="44">
        <f t="shared" si="699"/>
        <v>1091.62995</v>
      </c>
      <c r="R535" s="41">
        <f t="shared" si="700"/>
        <v>0</v>
      </c>
      <c r="S535" s="41">
        <f t="shared" si="701"/>
        <v>277.86</v>
      </c>
      <c r="T535" s="44">
        <f t="shared" si="702"/>
        <v>113.3</v>
      </c>
      <c r="U535" s="41">
        <f t="shared" si="703"/>
        <v>10.42</v>
      </c>
      <c r="V535" s="44">
        <f t="shared" si="704"/>
        <v>0</v>
      </c>
      <c r="W535" s="44">
        <f t="shared" si="705"/>
        <v>0</v>
      </c>
      <c r="X535" s="41">
        <f t="shared" si="706"/>
        <v>401.58</v>
      </c>
      <c r="Y535" s="41">
        <f t="shared" si="707"/>
        <v>1493.20995</v>
      </c>
      <c r="Z535" s="54"/>
      <c r="AA535" s="12" t="s">
        <v>24</v>
      </c>
      <c r="AB535" s="11">
        <f t="shared" ref="AB535:AH535" si="726">K535+R535</f>
        <v>58.4172</v>
      </c>
      <c r="AC535" s="11">
        <f t="shared" si="726"/>
        <v>833.58</v>
      </c>
      <c r="AD535" s="11">
        <f t="shared" si="726"/>
        <v>566.48</v>
      </c>
      <c r="AE535" s="11">
        <f t="shared" si="726"/>
        <v>34.73275</v>
      </c>
      <c r="AF535" s="11">
        <f t="shared" si="726"/>
        <v>0</v>
      </c>
      <c r="AG535" s="11">
        <f t="shared" si="726"/>
        <v>0</v>
      </c>
      <c r="AH535" s="11">
        <f t="shared" si="726"/>
        <v>1493.20995</v>
      </c>
      <c r="AI535" s="12" t="s">
        <v>1138</v>
      </c>
    </row>
    <row r="536" s="9" customFormat="1" ht="16" customHeight="1" spans="1:35">
      <c r="A536" s="40">
        <f t="shared" si="692"/>
        <v>533</v>
      </c>
      <c r="B536" s="41" t="s">
        <v>1446</v>
      </c>
      <c r="C536" s="64" t="s">
        <v>1233</v>
      </c>
      <c r="D536" s="89" t="s">
        <v>1234</v>
      </c>
      <c r="E536" s="82">
        <v>3245.4</v>
      </c>
      <c r="F536" s="82">
        <v>3245.5</v>
      </c>
      <c r="G536" s="82">
        <v>5664.75</v>
      </c>
      <c r="H536" s="82">
        <v>3245.4</v>
      </c>
      <c r="I536" s="59"/>
      <c r="J536" s="59"/>
      <c r="K536" s="52">
        <f t="shared" si="693"/>
        <v>58.4172</v>
      </c>
      <c r="L536" s="53">
        <f t="shared" si="694"/>
        <v>519.28</v>
      </c>
      <c r="M536" s="44">
        <f t="shared" si="695"/>
        <v>453.18</v>
      </c>
      <c r="N536" s="41">
        <f t="shared" si="696"/>
        <v>22.7178</v>
      </c>
      <c r="O536" s="44">
        <f t="shared" si="697"/>
        <v>0</v>
      </c>
      <c r="P536" s="44">
        <f t="shared" si="698"/>
        <v>0</v>
      </c>
      <c r="Q536" s="44">
        <f t="shared" si="699"/>
        <v>1053.595</v>
      </c>
      <c r="R536" s="41">
        <f t="shared" si="700"/>
        <v>0</v>
      </c>
      <c r="S536" s="41">
        <f t="shared" si="701"/>
        <v>259.64</v>
      </c>
      <c r="T536" s="44">
        <f t="shared" si="702"/>
        <v>113.3</v>
      </c>
      <c r="U536" s="41">
        <f t="shared" si="703"/>
        <v>9.74</v>
      </c>
      <c r="V536" s="44">
        <f t="shared" si="704"/>
        <v>0</v>
      </c>
      <c r="W536" s="44">
        <f t="shared" si="705"/>
        <v>0</v>
      </c>
      <c r="X536" s="41">
        <f t="shared" si="706"/>
        <v>382.68</v>
      </c>
      <c r="Y536" s="41">
        <f t="shared" si="707"/>
        <v>1436.275</v>
      </c>
      <c r="Z536" s="54"/>
      <c r="AA536" s="12" t="s">
        <v>61</v>
      </c>
      <c r="AB536" s="11">
        <f t="shared" ref="AB536:AH536" si="727">K536+R536</f>
        <v>58.4172</v>
      </c>
      <c r="AC536" s="11">
        <f t="shared" si="727"/>
        <v>778.92</v>
      </c>
      <c r="AD536" s="11">
        <f t="shared" si="727"/>
        <v>566.48</v>
      </c>
      <c r="AE536" s="11">
        <f t="shared" si="727"/>
        <v>32.4578</v>
      </c>
      <c r="AF536" s="11">
        <f t="shared" si="727"/>
        <v>0</v>
      </c>
      <c r="AG536" s="11">
        <f t="shared" si="727"/>
        <v>0</v>
      </c>
      <c r="AH536" s="11">
        <f t="shared" si="727"/>
        <v>1436.275</v>
      </c>
      <c r="AI536" s="12" t="s">
        <v>1139</v>
      </c>
    </row>
    <row r="537" s="9" customFormat="1" ht="16" customHeight="1" spans="1:35">
      <c r="A537" s="40">
        <f t="shared" si="692"/>
        <v>534</v>
      </c>
      <c r="B537" s="41" t="s">
        <v>167</v>
      </c>
      <c r="C537" s="47" t="s">
        <v>1285</v>
      </c>
      <c r="D537" s="45" t="s">
        <v>1286</v>
      </c>
      <c r="E537" s="82">
        <v>3245.4</v>
      </c>
      <c r="F537" s="82">
        <v>3245.5</v>
      </c>
      <c r="G537" s="82">
        <v>5664.75</v>
      </c>
      <c r="H537" s="82">
        <v>3245.5</v>
      </c>
      <c r="I537" s="59"/>
      <c r="J537" s="59"/>
      <c r="K537" s="52">
        <f t="shared" si="693"/>
        <v>58.4172</v>
      </c>
      <c r="L537" s="53">
        <f t="shared" si="694"/>
        <v>519.28</v>
      </c>
      <c r="M537" s="44">
        <f t="shared" si="695"/>
        <v>453.18</v>
      </c>
      <c r="N537" s="41">
        <f t="shared" si="696"/>
        <v>22.7185</v>
      </c>
      <c r="O537" s="44">
        <f t="shared" si="697"/>
        <v>0</v>
      </c>
      <c r="P537" s="44">
        <f t="shared" si="698"/>
        <v>0</v>
      </c>
      <c r="Q537" s="44">
        <f t="shared" si="699"/>
        <v>1053.5957</v>
      </c>
      <c r="R537" s="41">
        <f t="shared" si="700"/>
        <v>0</v>
      </c>
      <c r="S537" s="41">
        <f t="shared" si="701"/>
        <v>259.64</v>
      </c>
      <c r="T537" s="44">
        <f t="shared" si="702"/>
        <v>113.3</v>
      </c>
      <c r="U537" s="41">
        <f t="shared" si="703"/>
        <v>9.74</v>
      </c>
      <c r="V537" s="44">
        <f t="shared" si="704"/>
        <v>0</v>
      </c>
      <c r="W537" s="44">
        <f t="shared" si="705"/>
        <v>0</v>
      </c>
      <c r="X537" s="41">
        <f t="shared" si="706"/>
        <v>382.68</v>
      </c>
      <c r="Y537" s="41">
        <f t="shared" si="707"/>
        <v>1436.2757</v>
      </c>
      <c r="Z537" s="54"/>
      <c r="AA537" s="12" t="s">
        <v>12</v>
      </c>
      <c r="AB537" s="11">
        <f t="shared" ref="AB537:AH537" si="728">K537+R537</f>
        <v>58.4172</v>
      </c>
      <c r="AC537" s="11">
        <f t="shared" si="728"/>
        <v>778.92</v>
      </c>
      <c r="AD537" s="11">
        <f t="shared" si="728"/>
        <v>566.48</v>
      </c>
      <c r="AE537" s="11">
        <f t="shared" si="728"/>
        <v>32.4585</v>
      </c>
      <c r="AF537" s="11">
        <f t="shared" si="728"/>
        <v>0</v>
      </c>
      <c r="AG537" s="11">
        <f t="shared" si="728"/>
        <v>0</v>
      </c>
      <c r="AH537" s="11">
        <f t="shared" si="728"/>
        <v>1436.2757</v>
      </c>
      <c r="AI537" s="12" t="s">
        <v>1134</v>
      </c>
    </row>
    <row r="538" s="9" customFormat="1" ht="16" customHeight="1" spans="1:35">
      <c r="A538" s="40">
        <f t="shared" si="692"/>
        <v>535</v>
      </c>
      <c r="B538" s="41" t="s">
        <v>1335</v>
      </c>
      <c r="C538" s="46" t="s">
        <v>479</v>
      </c>
      <c r="D538" s="45" t="s">
        <v>480</v>
      </c>
      <c r="E538" s="41">
        <v>3245.4</v>
      </c>
      <c r="F538" s="41">
        <v>3245.4</v>
      </c>
      <c r="G538" s="44">
        <v>5664.75</v>
      </c>
      <c r="H538" s="41">
        <v>3245.4</v>
      </c>
      <c r="I538" s="44">
        <v>1790</v>
      </c>
      <c r="J538" s="44"/>
      <c r="K538" s="52">
        <f t="shared" si="693"/>
        <v>58.4172</v>
      </c>
      <c r="L538" s="53">
        <f t="shared" si="694"/>
        <v>519.264</v>
      </c>
      <c r="M538" s="44">
        <f t="shared" si="695"/>
        <v>453.18</v>
      </c>
      <c r="N538" s="41">
        <f t="shared" si="696"/>
        <v>22.7178</v>
      </c>
      <c r="O538" s="44">
        <f t="shared" si="697"/>
        <v>89.5</v>
      </c>
      <c r="P538" s="44">
        <f t="shared" si="698"/>
        <v>0</v>
      </c>
      <c r="Q538" s="44">
        <f t="shared" si="699"/>
        <v>1143.079</v>
      </c>
      <c r="R538" s="41">
        <f t="shared" si="700"/>
        <v>0</v>
      </c>
      <c r="S538" s="41">
        <f t="shared" si="701"/>
        <v>259.63</v>
      </c>
      <c r="T538" s="44">
        <f t="shared" si="702"/>
        <v>113.3</v>
      </c>
      <c r="U538" s="41">
        <f t="shared" si="703"/>
        <v>9.74</v>
      </c>
      <c r="V538" s="44">
        <f t="shared" si="704"/>
        <v>89.5</v>
      </c>
      <c r="W538" s="44">
        <f t="shared" si="705"/>
        <v>0</v>
      </c>
      <c r="X538" s="41">
        <f t="shared" si="706"/>
        <v>472.17</v>
      </c>
      <c r="Y538" s="41">
        <f t="shared" si="707"/>
        <v>1615.249</v>
      </c>
      <c r="Z538" s="54"/>
      <c r="AA538" s="12" t="s">
        <v>50</v>
      </c>
      <c r="AB538" s="11">
        <f t="shared" ref="AB538:AH538" si="729">K538+R538</f>
        <v>58.4172</v>
      </c>
      <c r="AC538" s="11">
        <f t="shared" si="729"/>
        <v>778.894</v>
      </c>
      <c r="AD538" s="11">
        <f t="shared" si="729"/>
        <v>566.48</v>
      </c>
      <c r="AE538" s="11">
        <f t="shared" si="729"/>
        <v>32.4578</v>
      </c>
      <c r="AF538" s="11">
        <f t="shared" si="729"/>
        <v>179</v>
      </c>
      <c r="AG538" s="11">
        <f t="shared" si="729"/>
        <v>0</v>
      </c>
      <c r="AH538" s="11">
        <f t="shared" si="729"/>
        <v>1615.249</v>
      </c>
      <c r="AI538" s="12" t="s">
        <v>1138</v>
      </c>
    </row>
    <row r="539" s="9" customFormat="1" ht="16" customHeight="1" spans="1:35">
      <c r="A539" s="40">
        <f t="shared" si="692"/>
        <v>536</v>
      </c>
      <c r="B539" s="41" t="s">
        <v>1334</v>
      </c>
      <c r="C539" s="61" t="s">
        <v>869</v>
      </c>
      <c r="D539" s="343" t="s">
        <v>870</v>
      </c>
      <c r="E539" s="82">
        <v>3245.4</v>
      </c>
      <c r="F539" s="82">
        <v>3245.5</v>
      </c>
      <c r="G539" s="68">
        <v>5664.75</v>
      </c>
      <c r="H539" s="82">
        <v>3245.4</v>
      </c>
      <c r="I539" s="44">
        <v>3180</v>
      </c>
      <c r="J539" s="68"/>
      <c r="K539" s="52">
        <f t="shared" si="693"/>
        <v>58.4172</v>
      </c>
      <c r="L539" s="53">
        <f t="shared" si="694"/>
        <v>519.28</v>
      </c>
      <c r="M539" s="44">
        <f t="shared" si="695"/>
        <v>453.18</v>
      </c>
      <c r="N539" s="41">
        <f t="shared" si="696"/>
        <v>22.7178</v>
      </c>
      <c r="O539" s="44">
        <f t="shared" si="697"/>
        <v>159</v>
      </c>
      <c r="P539" s="44">
        <f t="shared" si="698"/>
        <v>0</v>
      </c>
      <c r="Q539" s="44">
        <f t="shared" si="699"/>
        <v>1212.595</v>
      </c>
      <c r="R539" s="41">
        <f t="shared" si="700"/>
        <v>0</v>
      </c>
      <c r="S539" s="41">
        <f t="shared" si="701"/>
        <v>259.64</v>
      </c>
      <c r="T539" s="44">
        <f t="shared" si="702"/>
        <v>113.3</v>
      </c>
      <c r="U539" s="41">
        <f t="shared" si="703"/>
        <v>9.74</v>
      </c>
      <c r="V539" s="44">
        <f t="shared" si="704"/>
        <v>159</v>
      </c>
      <c r="W539" s="44">
        <f t="shared" si="705"/>
        <v>0</v>
      </c>
      <c r="X539" s="41">
        <f t="shared" si="706"/>
        <v>541.68</v>
      </c>
      <c r="Y539" s="41">
        <f t="shared" si="707"/>
        <v>1754.275</v>
      </c>
      <c r="Z539" s="41"/>
      <c r="AA539" s="12" t="s">
        <v>64</v>
      </c>
      <c r="AB539" s="11">
        <f t="shared" ref="AB539:AH539" si="730">K539+R539</f>
        <v>58.4172</v>
      </c>
      <c r="AC539" s="11">
        <f t="shared" si="730"/>
        <v>778.92</v>
      </c>
      <c r="AD539" s="11">
        <f t="shared" si="730"/>
        <v>566.48</v>
      </c>
      <c r="AE539" s="11">
        <f t="shared" si="730"/>
        <v>32.4578</v>
      </c>
      <c r="AF539" s="11">
        <f t="shared" si="730"/>
        <v>318</v>
      </c>
      <c r="AG539" s="11">
        <f t="shared" si="730"/>
        <v>0</v>
      </c>
      <c r="AH539" s="11">
        <f t="shared" si="730"/>
        <v>1754.275</v>
      </c>
      <c r="AI539" s="12" t="s">
        <v>1139</v>
      </c>
    </row>
    <row r="540" s="9" customFormat="1" ht="16" customHeight="1" spans="1:35">
      <c r="A540" s="40">
        <f t="shared" si="692"/>
        <v>537</v>
      </c>
      <c r="B540" s="41" t="s">
        <v>1306</v>
      </c>
      <c r="C540" s="167" t="s">
        <v>1179</v>
      </c>
      <c r="D540" s="96" t="s">
        <v>1180</v>
      </c>
      <c r="E540" s="150">
        <v>3245.4</v>
      </c>
      <c r="F540" s="82">
        <v>3245.5</v>
      </c>
      <c r="G540" s="82">
        <v>5664.75</v>
      </c>
      <c r="H540" s="82">
        <v>3245.4</v>
      </c>
      <c r="I540" s="59">
        <v>0</v>
      </c>
      <c r="J540" s="59"/>
      <c r="K540" s="52">
        <f t="shared" si="693"/>
        <v>58.4172</v>
      </c>
      <c r="L540" s="53">
        <f t="shared" si="694"/>
        <v>519.28</v>
      </c>
      <c r="M540" s="44">
        <f t="shared" si="695"/>
        <v>453.18</v>
      </c>
      <c r="N540" s="41">
        <f t="shared" si="696"/>
        <v>22.7178</v>
      </c>
      <c r="O540" s="44">
        <f t="shared" si="697"/>
        <v>0</v>
      </c>
      <c r="P540" s="44">
        <f t="shared" si="698"/>
        <v>0</v>
      </c>
      <c r="Q540" s="44">
        <f t="shared" si="699"/>
        <v>1053.595</v>
      </c>
      <c r="R540" s="41">
        <f t="shared" si="700"/>
        <v>0</v>
      </c>
      <c r="S540" s="41">
        <f t="shared" si="701"/>
        <v>259.64</v>
      </c>
      <c r="T540" s="44">
        <f t="shared" si="702"/>
        <v>113.3</v>
      </c>
      <c r="U540" s="41">
        <f t="shared" si="703"/>
        <v>9.74</v>
      </c>
      <c r="V540" s="44">
        <f t="shared" si="704"/>
        <v>0</v>
      </c>
      <c r="W540" s="44">
        <f t="shared" si="705"/>
        <v>0</v>
      </c>
      <c r="X540" s="41">
        <f t="shared" si="706"/>
        <v>382.68</v>
      </c>
      <c r="Y540" s="41">
        <f t="shared" si="707"/>
        <v>1436.275</v>
      </c>
      <c r="Z540" s="54"/>
      <c r="AA540" s="12" t="s">
        <v>24</v>
      </c>
      <c r="AB540" s="11">
        <f t="shared" ref="AB540:AH540" si="731">K540+R540</f>
        <v>58.4172</v>
      </c>
      <c r="AC540" s="11">
        <f t="shared" si="731"/>
        <v>778.92</v>
      </c>
      <c r="AD540" s="11">
        <f t="shared" si="731"/>
        <v>566.48</v>
      </c>
      <c r="AE540" s="11">
        <f t="shared" si="731"/>
        <v>32.4578</v>
      </c>
      <c r="AF540" s="11">
        <f t="shared" si="731"/>
        <v>0</v>
      </c>
      <c r="AG540" s="11">
        <f t="shared" si="731"/>
        <v>0</v>
      </c>
      <c r="AH540" s="11">
        <f t="shared" si="731"/>
        <v>1436.275</v>
      </c>
      <c r="AI540" s="12" t="s">
        <v>1138</v>
      </c>
    </row>
    <row r="541" s="9" customFormat="1" ht="16" customHeight="1" spans="1:35">
      <c r="A541" s="40">
        <f t="shared" si="692"/>
        <v>538</v>
      </c>
      <c r="B541" s="41" t="s">
        <v>1306</v>
      </c>
      <c r="C541" s="96" t="s">
        <v>1313</v>
      </c>
      <c r="D541" s="375" t="s">
        <v>1314</v>
      </c>
      <c r="E541" s="150">
        <v>3473.25</v>
      </c>
      <c r="F541" s="93"/>
      <c r="G541" s="82">
        <v>5664.75</v>
      </c>
      <c r="H541" s="82">
        <v>3245.5</v>
      </c>
      <c r="I541" s="59"/>
      <c r="J541" s="59"/>
      <c r="K541" s="52">
        <f t="shared" si="693"/>
        <v>62.5185</v>
      </c>
      <c r="L541" s="53">
        <f t="shared" si="694"/>
        <v>0</v>
      </c>
      <c r="M541" s="44">
        <f t="shared" si="695"/>
        <v>453.18</v>
      </c>
      <c r="N541" s="41">
        <f t="shared" si="696"/>
        <v>22.7185</v>
      </c>
      <c r="O541" s="44">
        <f t="shared" si="697"/>
        <v>0</v>
      </c>
      <c r="P541" s="44">
        <f t="shared" si="698"/>
        <v>0</v>
      </c>
      <c r="Q541" s="44">
        <f t="shared" si="699"/>
        <v>538.417</v>
      </c>
      <c r="R541" s="41">
        <f t="shared" si="700"/>
        <v>0</v>
      </c>
      <c r="S541" s="41">
        <f t="shared" si="701"/>
        <v>0</v>
      </c>
      <c r="T541" s="44">
        <f t="shared" si="702"/>
        <v>113.3</v>
      </c>
      <c r="U541" s="41">
        <f t="shared" si="703"/>
        <v>9.74</v>
      </c>
      <c r="V541" s="44">
        <f t="shared" si="704"/>
        <v>0</v>
      </c>
      <c r="W541" s="44">
        <f t="shared" si="705"/>
        <v>0</v>
      </c>
      <c r="X541" s="41">
        <f t="shared" si="706"/>
        <v>123.04</v>
      </c>
      <c r="Y541" s="41">
        <f t="shared" si="707"/>
        <v>661.457</v>
      </c>
      <c r="Z541" s="54"/>
      <c r="AA541" s="12" t="s">
        <v>24</v>
      </c>
      <c r="AB541" s="11">
        <f t="shared" ref="AB541:AH541" si="732">K541+R541</f>
        <v>62.5185</v>
      </c>
      <c r="AC541" s="11">
        <f t="shared" si="732"/>
        <v>0</v>
      </c>
      <c r="AD541" s="11">
        <f t="shared" si="732"/>
        <v>566.48</v>
      </c>
      <c r="AE541" s="11">
        <f t="shared" si="732"/>
        <v>32.4585</v>
      </c>
      <c r="AF541" s="11">
        <f t="shared" si="732"/>
        <v>0</v>
      </c>
      <c r="AG541" s="11">
        <f t="shared" si="732"/>
        <v>0</v>
      </c>
      <c r="AH541" s="11">
        <f t="shared" si="732"/>
        <v>661.457</v>
      </c>
      <c r="AI541" s="12" t="s">
        <v>1138</v>
      </c>
    </row>
    <row r="542" s="31" customFormat="1" ht="16" customHeight="1" spans="1:35">
      <c r="A542" s="94">
        <f t="shared" si="692"/>
        <v>539</v>
      </c>
      <c r="B542" s="95" t="s">
        <v>1306</v>
      </c>
      <c r="C542" s="96" t="s">
        <v>1005</v>
      </c>
      <c r="D542" s="168" t="s">
        <v>1006</v>
      </c>
      <c r="E542" s="150"/>
      <c r="F542" s="98">
        <v>3245.5</v>
      </c>
      <c r="G542" s="150">
        <v>5664.75</v>
      </c>
      <c r="H542" s="98">
        <v>3245.4</v>
      </c>
      <c r="I542" s="107">
        <v>1790</v>
      </c>
      <c r="J542" s="150"/>
      <c r="K542" s="105">
        <f t="shared" si="693"/>
        <v>0</v>
      </c>
      <c r="L542" s="106">
        <f t="shared" si="694"/>
        <v>519.28</v>
      </c>
      <c r="M542" s="107">
        <f t="shared" si="695"/>
        <v>453.18</v>
      </c>
      <c r="N542" s="95">
        <f t="shared" si="696"/>
        <v>22.7178</v>
      </c>
      <c r="O542" s="107">
        <f t="shared" si="697"/>
        <v>89.5</v>
      </c>
      <c r="P542" s="107">
        <f t="shared" si="698"/>
        <v>0</v>
      </c>
      <c r="Q542" s="107">
        <f t="shared" si="699"/>
        <v>1084.6778</v>
      </c>
      <c r="R542" s="95">
        <f t="shared" si="700"/>
        <v>0</v>
      </c>
      <c r="S542" s="95">
        <f t="shared" si="701"/>
        <v>259.64</v>
      </c>
      <c r="T542" s="107">
        <f t="shared" si="702"/>
        <v>113.3</v>
      </c>
      <c r="U542" s="95">
        <f t="shared" si="703"/>
        <v>9.74</v>
      </c>
      <c r="V542" s="107">
        <f t="shared" si="704"/>
        <v>89.5</v>
      </c>
      <c r="W542" s="107">
        <f t="shared" si="705"/>
        <v>0</v>
      </c>
      <c r="X542" s="95">
        <f t="shared" si="706"/>
        <v>472.18</v>
      </c>
      <c r="Y542" s="95">
        <f t="shared" si="707"/>
        <v>1556.8578</v>
      </c>
      <c r="Z542" s="95"/>
      <c r="AA542" s="16" t="s">
        <v>60</v>
      </c>
      <c r="AB542" s="15">
        <f t="shared" ref="AB542:AH542" si="733">K542+R542</f>
        <v>0</v>
      </c>
      <c r="AC542" s="15">
        <f t="shared" si="733"/>
        <v>778.92</v>
      </c>
      <c r="AD542" s="15">
        <f t="shared" si="733"/>
        <v>566.48</v>
      </c>
      <c r="AE542" s="15">
        <f t="shared" si="733"/>
        <v>32.4578</v>
      </c>
      <c r="AF542" s="15">
        <f t="shared" si="733"/>
        <v>179</v>
      </c>
      <c r="AG542" s="15">
        <f t="shared" si="733"/>
        <v>0</v>
      </c>
      <c r="AH542" s="15">
        <f t="shared" si="733"/>
        <v>1556.8578</v>
      </c>
      <c r="AI542" s="16" t="s">
        <v>1138</v>
      </c>
    </row>
    <row r="543" s="31" customFormat="1" ht="16" customHeight="1" spans="1:35">
      <c r="A543" s="94">
        <f t="shared" si="692"/>
        <v>540</v>
      </c>
      <c r="B543" s="95" t="s">
        <v>1306</v>
      </c>
      <c r="C543" s="96" t="s">
        <v>967</v>
      </c>
      <c r="D543" s="168" t="s">
        <v>968</v>
      </c>
      <c r="E543" s="150"/>
      <c r="F543" s="98">
        <v>3245.5</v>
      </c>
      <c r="G543" s="150">
        <v>5664.75</v>
      </c>
      <c r="H543" s="98">
        <v>3245.4</v>
      </c>
      <c r="I543" s="107">
        <v>1790</v>
      </c>
      <c r="J543" s="150"/>
      <c r="K543" s="105">
        <f t="shared" si="693"/>
        <v>0</v>
      </c>
      <c r="L543" s="106">
        <f t="shared" si="694"/>
        <v>519.28</v>
      </c>
      <c r="M543" s="107">
        <f t="shared" si="695"/>
        <v>453.18</v>
      </c>
      <c r="N543" s="95">
        <f t="shared" si="696"/>
        <v>22.7178</v>
      </c>
      <c r="O543" s="107">
        <f t="shared" si="697"/>
        <v>89.5</v>
      </c>
      <c r="P543" s="107">
        <f t="shared" si="698"/>
        <v>0</v>
      </c>
      <c r="Q543" s="107">
        <f t="shared" si="699"/>
        <v>1084.6778</v>
      </c>
      <c r="R543" s="95">
        <f t="shared" si="700"/>
        <v>0</v>
      </c>
      <c r="S543" s="95">
        <f t="shared" si="701"/>
        <v>259.64</v>
      </c>
      <c r="T543" s="107">
        <f t="shared" si="702"/>
        <v>113.3</v>
      </c>
      <c r="U543" s="95">
        <f t="shared" si="703"/>
        <v>9.74</v>
      </c>
      <c r="V543" s="107">
        <f t="shared" si="704"/>
        <v>89.5</v>
      </c>
      <c r="W543" s="107">
        <f t="shared" si="705"/>
        <v>0</v>
      </c>
      <c r="X543" s="95">
        <f t="shared" si="706"/>
        <v>472.18</v>
      </c>
      <c r="Y543" s="95">
        <f t="shared" si="707"/>
        <v>1556.8578</v>
      </c>
      <c r="Z543" s="95"/>
      <c r="AA543" s="16" t="s">
        <v>60</v>
      </c>
      <c r="AB543" s="15">
        <f t="shared" ref="AB543:AH543" si="734">K543+R543</f>
        <v>0</v>
      </c>
      <c r="AC543" s="15">
        <f t="shared" si="734"/>
        <v>778.92</v>
      </c>
      <c r="AD543" s="15">
        <f t="shared" si="734"/>
        <v>566.48</v>
      </c>
      <c r="AE543" s="15">
        <f t="shared" si="734"/>
        <v>32.4578</v>
      </c>
      <c r="AF543" s="15">
        <f t="shared" si="734"/>
        <v>179</v>
      </c>
      <c r="AG543" s="15">
        <f t="shared" si="734"/>
        <v>0</v>
      </c>
      <c r="AH543" s="15">
        <f t="shared" si="734"/>
        <v>1556.8578</v>
      </c>
      <c r="AI543" s="16" t="s">
        <v>1138</v>
      </c>
    </row>
    <row r="544" s="31" customFormat="1" ht="16" customHeight="1" spans="1:35">
      <c r="A544" s="94">
        <f t="shared" si="692"/>
        <v>541</v>
      </c>
      <c r="B544" s="95" t="s">
        <v>167</v>
      </c>
      <c r="C544" s="169" t="s">
        <v>926</v>
      </c>
      <c r="D544" s="169" t="s">
        <v>927</v>
      </c>
      <c r="E544" s="150"/>
      <c r="F544" s="98">
        <v>3245.5</v>
      </c>
      <c r="G544" s="150">
        <v>5664.75</v>
      </c>
      <c r="H544" s="98">
        <v>3245.4</v>
      </c>
      <c r="I544" s="107">
        <v>3180</v>
      </c>
      <c r="J544" s="150"/>
      <c r="K544" s="105">
        <f t="shared" si="693"/>
        <v>0</v>
      </c>
      <c r="L544" s="106">
        <f t="shared" si="694"/>
        <v>519.28</v>
      </c>
      <c r="M544" s="107">
        <f t="shared" si="695"/>
        <v>453.18</v>
      </c>
      <c r="N544" s="95">
        <f t="shared" si="696"/>
        <v>22.7178</v>
      </c>
      <c r="O544" s="107">
        <f t="shared" si="697"/>
        <v>159</v>
      </c>
      <c r="P544" s="107">
        <f t="shared" si="698"/>
        <v>0</v>
      </c>
      <c r="Q544" s="107">
        <f t="shared" si="699"/>
        <v>1154.1778</v>
      </c>
      <c r="R544" s="95">
        <f t="shared" si="700"/>
        <v>0</v>
      </c>
      <c r="S544" s="95">
        <f t="shared" si="701"/>
        <v>259.64</v>
      </c>
      <c r="T544" s="107">
        <f t="shared" si="702"/>
        <v>113.3</v>
      </c>
      <c r="U544" s="95">
        <f t="shared" si="703"/>
        <v>9.74</v>
      </c>
      <c r="V544" s="107">
        <f t="shared" si="704"/>
        <v>159</v>
      </c>
      <c r="W544" s="107">
        <f t="shared" si="705"/>
        <v>0</v>
      </c>
      <c r="X544" s="95">
        <f t="shared" si="706"/>
        <v>541.68</v>
      </c>
      <c r="Y544" s="95">
        <f t="shared" si="707"/>
        <v>1695.8578</v>
      </c>
      <c r="Z544" s="95"/>
      <c r="AA544" s="16" t="s">
        <v>48</v>
      </c>
      <c r="AB544" s="15">
        <f t="shared" ref="AB544:AH544" si="735">K544+R544</f>
        <v>0</v>
      </c>
      <c r="AC544" s="15">
        <f t="shared" si="735"/>
        <v>778.92</v>
      </c>
      <c r="AD544" s="15">
        <f t="shared" si="735"/>
        <v>566.48</v>
      </c>
      <c r="AE544" s="15">
        <f t="shared" si="735"/>
        <v>32.4578</v>
      </c>
      <c r="AF544" s="15">
        <f t="shared" si="735"/>
        <v>318</v>
      </c>
      <c r="AG544" s="15">
        <f t="shared" si="735"/>
        <v>0</v>
      </c>
      <c r="AH544" s="15">
        <f t="shared" si="735"/>
        <v>1695.8578</v>
      </c>
      <c r="AI544" s="16" t="s">
        <v>1134</v>
      </c>
    </row>
    <row r="545" s="31" customFormat="1" ht="16" customHeight="1" spans="1:35">
      <c r="A545" s="94">
        <f t="shared" si="692"/>
        <v>542</v>
      </c>
      <c r="B545" s="95" t="s">
        <v>1306</v>
      </c>
      <c r="C545" s="96" t="s">
        <v>1369</v>
      </c>
      <c r="D545" s="168" t="s">
        <v>1370</v>
      </c>
      <c r="E545" s="150"/>
      <c r="F545" s="98">
        <v>3473.25</v>
      </c>
      <c r="G545" s="98">
        <v>5664.75</v>
      </c>
      <c r="H545" s="98">
        <v>3473.25</v>
      </c>
      <c r="I545" s="104"/>
      <c r="J545" s="104"/>
      <c r="K545" s="105">
        <f t="shared" si="693"/>
        <v>0</v>
      </c>
      <c r="L545" s="106">
        <f t="shared" si="694"/>
        <v>555.72</v>
      </c>
      <c r="M545" s="107">
        <f t="shared" si="695"/>
        <v>453.18</v>
      </c>
      <c r="N545" s="95">
        <f t="shared" si="696"/>
        <v>24.31275</v>
      </c>
      <c r="O545" s="107">
        <f t="shared" si="697"/>
        <v>0</v>
      </c>
      <c r="P545" s="107">
        <f t="shared" si="698"/>
        <v>0</v>
      </c>
      <c r="Q545" s="107">
        <f t="shared" si="699"/>
        <v>1033.21275</v>
      </c>
      <c r="R545" s="95">
        <f t="shared" si="700"/>
        <v>0</v>
      </c>
      <c r="S545" s="95">
        <f t="shared" si="701"/>
        <v>277.86</v>
      </c>
      <c r="T545" s="107">
        <f t="shared" si="702"/>
        <v>113.3</v>
      </c>
      <c r="U545" s="95">
        <f t="shared" si="703"/>
        <v>10.42</v>
      </c>
      <c r="V545" s="107">
        <f t="shared" si="704"/>
        <v>0</v>
      </c>
      <c r="W545" s="107">
        <f t="shared" si="705"/>
        <v>0</v>
      </c>
      <c r="X545" s="95">
        <f t="shared" si="706"/>
        <v>401.58</v>
      </c>
      <c r="Y545" s="95">
        <f t="shared" si="707"/>
        <v>1434.79275</v>
      </c>
      <c r="Z545" s="109"/>
      <c r="AA545" s="16" t="s">
        <v>60</v>
      </c>
      <c r="AB545" s="15">
        <f t="shared" ref="AB545:AH545" si="736">K545+R545</f>
        <v>0</v>
      </c>
      <c r="AC545" s="15">
        <f t="shared" si="736"/>
        <v>833.58</v>
      </c>
      <c r="AD545" s="15">
        <f t="shared" si="736"/>
        <v>566.48</v>
      </c>
      <c r="AE545" s="15">
        <f t="shared" si="736"/>
        <v>34.73275</v>
      </c>
      <c r="AF545" s="15">
        <f t="shared" si="736"/>
        <v>0</v>
      </c>
      <c r="AG545" s="15">
        <f t="shared" si="736"/>
        <v>0</v>
      </c>
      <c r="AH545" s="15">
        <f t="shared" si="736"/>
        <v>1434.79275</v>
      </c>
      <c r="AI545" s="16" t="s">
        <v>1138</v>
      </c>
    </row>
    <row r="546" s="31" customFormat="1" ht="16" customHeight="1" spans="1:35">
      <c r="A546" s="94">
        <f t="shared" si="692"/>
        <v>543</v>
      </c>
      <c r="B546" s="95" t="s">
        <v>1306</v>
      </c>
      <c r="C546" s="96" t="s">
        <v>975</v>
      </c>
      <c r="D546" s="168" t="s">
        <v>976</v>
      </c>
      <c r="E546" s="150"/>
      <c r="F546" s="98">
        <v>3245.5</v>
      </c>
      <c r="G546" s="150">
        <v>5664.75</v>
      </c>
      <c r="H546" s="98">
        <v>3245.4</v>
      </c>
      <c r="I546" s="107">
        <v>1790</v>
      </c>
      <c r="J546" s="150"/>
      <c r="K546" s="105">
        <f t="shared" si="693"/>
        <v>0</v>
      </c>
      <c r="L546" s="106">
        <f t="shared" si="694"/>
        <v>519.28</v>
      </c>
      <c r="M546" s="107">
        <f t="shared" si="695"/>
        <v>453.18</v>
      </c>
      <c r="N546" s="95">
        <f t="shared" si="696"/>
        <v>22.7178</v>
      </c>
      <c r="O546" s="107">
        <f t="shared" si="697"/>
        <v>89.5</v>
      </c>
      <c r="P546" s="107">
        <f t="shared" si="698"/>
        <v>0</v>
      </c>
      <c r="Q546" s="107">
        <f t="shared" si="699"/>
        <v>1084.6778</v>
      </c>
      <c r="R546" s="95">
        <f t="shared" si="700"/>
        <v>0</v>
      </c>
      <c r="S546" s="95">
        <f t="shared" si="701"/>
        <v>259.64</v>
      </c>
      <c r="T546" s="107">
        <f t="shared" si="702"/>
        <v>113.3</v>
      </c>
      <c r="U546" s="95">
        <f t="shared" si="703"/>
        <v>9.74</v>
      </c>
      <c r="V546" s="107">
        <f t="shared" si="704"/>
        <v>89.5</v>
      </c>
      <c r="W546" s="107">
        <f t="shared" si="705"/>
        <v>0</v>
      </c>
      <c r="X546" s="95">
        <f t="shared" si="706"/>
        <v>472.18</v>
      </c>
      <c r="Y546" s="95">
        <f t="shared" si="707"/>
        <v>1556.8578</v>
      </c>
      <c r="Z546" s="95"/>
      <c r="AA546" s="16" t="s">
        <v>60</v>
      </c>
      <c r="AB546" s="15">
        <f t="shared" ref="AB546:AH546" si="737">K546+R546</f>
        <v>0</v>
      </c>
      <c r="AC546" s="15">
        <f t="shared" si="737"/>
        <v>778.92</v>
      </c>
      <c r="AD546" s="15">
        <f t="shared" si="737"/>
        <v>566.48</v>
      </c>
      <c r="AE546" s="15">
        <f t="shared" si="737"/>
        <v>32.4578</v>
      </c>
      <c r="AF546" s="15">
        <f t="shared" si="737"/>
        <v>179</v>
      </c>
      <c r="AG546" s="15">
        <f t="shared" si="737"/>
        <v>0</v>
      </c>
      <c r="AH546" s="15">
        <f t="shared" si="737"/>
        <v>1556.8578</v>
      </c>
      <c r="AI546" s="16" t="s">
        <v>1138</v>
      </c>
    </row>
    <row r="547" s="31" customFormat="1" ht="16" customHeight="1" spans="1:35">
      <c r="A547" s="94">
        <f t="shared" si="692"/>
        <v>544</v>
      </c>
      <c r="B547" s="95" t="s">
        <v>1306</v>
      </c>
      <c r="C547" s="96" t="s">
        <v>1001</v>
      </c>
      <c r="D547" s="168" t="s">
        <v>1002</v>
      </c>
      <c r="E547" s="150"/>
      <c r="F547" s="98">
        <v>3245.5</v>
      </c>
      <c r="G547" s="150">
        <v>5664.75</v>
      </c>
      <c r="H547" s="98">
        <v>3245.4</v>
      </c>
      <c r="I547" s="107">
        <v>1790</v>
      </c>
      <c r="J547" s="150"/>
      <c r="K547" s="105">
        <f t="shared" si="693"/>
        <v>0</v>
      </c>
      <c r="L547" s="106">
        <f t="shared" si="694"/>
        <v>519.28</v>
      </c>
      <c r="M547" s="107">
        <f t="shared" si="695"/>
        <v>453.18</v>
      </c>
      <c r="N547" s="95">
        <f t="shared" si="696"/>
        <v>22.7178</v>
      </c>
      <c r="O547" s="107">
        <f t="shared" si="697"/>
        <v>89.5</v>
      </c>
      <c r="P547" s="107">
        <f t="shared" si="698"/>
        <v>0</v>
      </c>
      <c r="Q547" s="107">
        <f t="shared" si="699"/>
        <v>1084.6778</v>
      </c>
      <c r="R547" s="95">
        <f t="shared" si="700"/>
        <v>0</v>
      </c>
      <c r="S547" s="95">
        <f t="shared" si="701"/>
        <v>259.64</v>
      </c>
      <c r="T547" s="107">
        <f t="shared" si="702"/>
        <v>113.3</v>
      </c>
      <c r="U547" s="95">
        <f t="shared" si="703"/>
        <v>9.74</v>
      </c>
      <c r="V547" s="107">
        <f t="shared" si="704"/>
        <v>89.5</v>
      </c>
      <c r="W547" s="107">
        <f t="shared" si="705"/>
        <v>0</v>
      </c>
      <c r="X547" s="95">
        <f t="shared" si="706"/>
        <v>472.18</v>
      </c>
      <c r="Y547" s="95">
        <f t="shared" si="707"/>
        <v>1556.8578</v>
      </c>
      <c r="Z547" s="95"/>
      <c r="AA547" s="16" t="s">
        <v>60</v>
      </c>
      <c r="AB547" s="15">
        <f t="shared" ref="AB547:AH547" si="738">K547+R547</f>
        <v>0</v>
      </c>
      <c r="AC547" s="15">
        <f t="shared" si="738"/>
        <v>778.92</v>
      </c>
      <c r="AD547" s="15">
        <f t="shared" si="738"/>
        <v>566.48</v>
      </c>
      <c r="AE547" s="15">
        <f t="shared" si="738"/>
        <v>32.4578</v>
      </c>
      <c r="AF547" s="15">
        <f t="shared" si="738"/>
        <v>179</v>
      </c>
      <c r="AG547" s="15">
        <f t="shared" si="738"/>
        <v>0</v>
      </c>
      <c r="AH547" s="15">
        <f t="shared" si="738"/>
        <v>1556.8578</v>
      </c>
      <c r="AI547" s="16" t="s">
        <v>1138</v>
      </c>
    </row>
    <row r="548" s="31" customFormat="1" ht="16" customHeight="1" spans="1:35">
      <c r="A548" s="94">
        <f t="shared" si="692"/>
        <v>545</v>
      </c>
      <c r="B548" s="95" t="s">
        <v>1306</v>
      </c>
      <c r="C548" s="96" t="s">
        <v>949</v>
      </c>
      <c r="D548" s="168" t="s">
        <v>950</v>
      </c>
      <c r="E548" s="150"/>
      <c r="F548" s="98">
        <v>3245.5</v>
      </c>
      <c r="G548" s="150">
        <v>5664.75</v>
      </c>
      <c r="H548" s="98">
        <v>3245.4</v>
      </c>
      <c r="I548" s="107">
        <v>1790</v>
      </c>
      <c r="J548" s="150"/>
      <c r="K548" s="105">
        <f t="shared" si="693"/>
        <v>0</v>
      </c>
      <c r="L548" s="106">
        <f t="shared" si="694"/>
        <v>519.28</v>
      </c>
      <c r="M548" s="107">
        <f t="shared" si="695"/>
        <v>453.18</v>
      </c>
      <c r="N548" s="95">
        <f t="shared" si="696"/>
        <v>22.7178</v>
      </c>
      <c r="O548" s="107">
        <f t="shared" si="697"/>
        <v>89.5</v>
      </c>
      <c r="P548" s="107">
        <f t="shared" si="698"/>
        <v>0</v>
      </c>
      <c r="Q548" s="107">
        <f t="shared" si="699"/>
        <v>1084.6778</v>
      </c>
      <c r="R548" s="95">
        <f t="shared" si="700"/>
        <v>0</v>
      </c>
      <c r="S548" s="95">
        <f t="shared" si="701"/>
        <v>259.64</v>
      </c>
      <c r="T548" s="107">
        <f t="shared" si="702"/>
        <v>113.3</v>
      </c>
      <c r="U548" s="95">
        <f t="shared" si="703"/>
        <v>9.74</v>
      </c>
      <c r="V548" s="107">
        <f t="shared" si="704"/>
        <v>89.5</v>
      </c>
      <c r="W548" s="107">
        <f t="shared" si="705"/>
        <v>0</v>
      </c>
      <c r="X548" s="95">
        <f t="shared" si="706"/>
        <v>472.18</v>
      </c>
      <c r="Y548" s="95">
        <f t="shared" si="707"/>
        <v>1556.8578</v>
      </c>
      <c r="Z548" s="95"/>
      <c r="AA548" s="16" t="s">
        <v>60</v>
      </c>
      <c r="AB548" s="15">
        <f t="shared" ref="AB548:AH548" si="739">K548+R548</f>
        <v>0</v>
      </c>
      <c r="AC548" s="15">
        <f t="shared" si="739"/>
        <v>778.92</v>
      </c>
      <c r="AD548" s="15">
        <f t="shared" si="739"/>
        <v>566.48</v>
      </c>
      <c r="AE548" s="15">
        <f t="shared" si="739"/>
        <v>32.4578</v>
      </c>
      <c r="AF548" s="15">
        <f t="shared" si="739"/>
        <v>179</v>
      </c>
      <c r="AG548" s="15">
        <f t="shared" si="739"/>
        <v>0</v>
      </c>
      <c r="AH548" s="15">
        <f t="shared" si="739"/>
        <v>1556.8578</v>
      </c>
      <c r="AI548" s="16" t="s">
        <v>1138</v>
      </c>
    </row>
    <row r="549" s="31" customFormat="1" ht="16" customHeight="1" spans="1:35">
      <c r="A549" s="94">
        <f t="shared" si="692"/>
        <v>546</v>
      </c>
      <c r="B549" s="95" t="s">
        <v>1338</v>
      </c>
      <c r="C549" s="170" t="s">
        <v>818</v>
      </c>
      <c r="D549" s="168" t="s">
        <v>819</v>
      </c>
      <c r="E549" s="107"/>
      <c r="F549" s="95">
        <v>3245.4</v>
      </c>
      <c r="G549" s="107">
        <v>5664.75</v>
      </c>
      <c r="H549" s="95">
        <v>3245.4</v>
      </c>
      <c r="I549" s="107">
        <v>0</v>
      </c>
      <c r="J549" s="107"/>
      <c r="K549" s="105">
        <f t="shared" si="693"/>
        <v>0</v>
      </c>
      <c r="L549" s="106">
        <f t="shared" si="694"/>
        <v>519.264</v>
      </c>
      <c r="M549" s="107">
        <f t="shared" si="695"/>
        <v>453.18</v>
      </c>
      <c r="N549" s="95">
        <f t="shared" si="696"/>
        <v>22.7178</v>
      </c>
      <c r="O549" s="107">
        <f t="shared" si="697"/>
        <v>0</v>
      </c>
      <c r="P549" s="107">
        <f t="shared" si="698"/>
        <v>0</v>
      </c>
      <c r="Q549" s="107">
        <f t="shared" si="699"/>
        <v>995.1618</v>
      </c>
      <c r="R549" s="95">
        <f t="shared" si="700"/>
        <v>0</v>
      </c>
      <c r="S549" s="95">
        <f t="shared" si="701"/>
        <v>259.63</v>
      </c>
      <c r="T549" s="107">
        <f t="shared" si="702"/>
        <v>113.3</v>
      </c>
      <c r="U549" s="95">
        <f t="shared" si="703"/>
        <v>9.74</v>
      </c>
      <c r="V549" s="107">
        <f t="shared" si="704"/>
        <v>0</v>
      </c>
      <c r="W549" s="107">
        <f t="shared" si="705"/>
        <v>0</v>
      </c>
      <c r="X549" s="95">
        <f t="shared" si="706"/>
        <v>382.67</v>
      </c>
      <c r="Y549" s="95">
        <f t="shared" si="707"/>
        <v>1377.8318</v>
      </c>
      <c r="Z549" s="95"/>
      <c r="AA549" s="16" t="s">
        <v>20</v>
      </c>
      <c r="AB549" s="15">
        <f t="shared" ref="AB549:AH549" si="740">K549+R549</f>
        <v>0</v>
      </c>
      <c r="AC549" s="15">
        <f t="shared" si="740"/>
        <v>778.894</v>
      </c>
      <c r="AD549" s="15">
        <f t="shared" si="740"/>
        <v>566.48</v>
      </c>
      <c r="AE549" s="15">
        <f t="shared" si="740"/>
        <v>32.4578</v>
      </c>
      <c r="AF549" s="15">
        <f t="shared" si="740"/>
        <v>0</v>
      </c>
      <c r="AG549" s="15">
        <f t="shared" si="740"/>
        <v>0</v>
      </c>
      <c r="AH549" s="15">
        <f t="shared" si="740"/>
        <v>1377.8318</v>
      </c>
      <c r="AI549" s="16" t="s">
        <v>1138</v>
      </c>
    </row>
    <row r="550" s="157" customFormat="1" ht="16" customHeight="1" spans="1:35">
      <c r="A550" s="171">
        <f t="shared" si="692"/>
        <v>547</v>
      </c>
      <c r="B550" s="162" t="s">
        <v>167</v>
      </c>
      <c r="C550" s="172" t="s">
        <v>822</v>
      </c>
      <c r="D550" s="173" t="s">
        <v>823</v>
      </c>
      <c r="E550" s="162"/>
      <c r="F550" s="162">
        <v>3820</v>
      </c>
      <c r="G550" s="162">
        <v>5664.75</v>
      </c>
      <c r="H550" s="162">
        <v>3820</v>
      </c>
      <c r="I550" s="162">
        <v>4180</v>
      </c>
      <c r="J550" s="162"/>
      <c r="K550" s="176">
        <f t="shared" si="693"/>
        <v>0</v>
      </c>
      <c r="L550" s="177">
        <f t="shared" si="694"/>
        <v>611.2</v>
      </c>
      <c r="M550" s="162">
        <f t="shared" si="695"/>
        <v>453.18</v>
      </c>
      <c r="N550" s="162">
        <f t="shared" si="696"/>
        <v>26.74</v>
      </c>
      <c r="O550" s="162">
        <f t="shared" si="697"/>
        <v>209</v>
      </c>
      <c r="P550" s="162">
        <f t="shared" si="698"/>
        <v>0</v>
      </c>
      <c r="Q550" s="162">
        <f t="shared" si="699"/>
        <v>1300.12</v>
      </c>
      <c r="R550" s="162">
        <f t="shared" si="700"/>
        <v>0</v>
      </c>
      <c r="S550" s="162">
        <f t="shared" si="701"/>
        <v>305.6</v>
      </c>
      <c r="T550" s="162">
        <f t="shared" si="702"/>
        <v>113.3</v>
      </c>
      <c r="U550" s="162">
        <f t="shared" si="703"/>
        <v>11.46</v>
      </c>
      <c r="V550" s="162">
        <f t="shared" si="704"/>
        <v>209</v>
      </c>
      <c r="W550" s="162">
        <f t="shared" si="705"/>
        <v>0</v>
      </c>
      <c r="X550" s="162">
        <f t="shared" si="706"/>
        <v>639.36</v>
      </c>
      <c r="Y550" s="162">
        <f t="shared" si="707"/>
        <v>1939.48</v>
      </c>
      <c r="Z550" s="162"/>
      <c r="AA550" s="179" t="s">
        <v>49</v>
      </c>
      <c r="AB550" s="180">
        <f t="shared" ref="AB550:AH550" si="741">K550+R550</f>
        <v>0</v>
      </c>
      <c r="AC550" s="180">
        <f t="shared" si="741"/>
        <v>916.8</v>
      </c>
      <c r="AD550" s="180">
        <f t="shared" si="741"/>
        <v>566.48</v>
      </c>
      <c r="AE550" s="180">
        <f t="shared" si="741"/>
        <v>38.2</v>
      </c>
      <c r="AF550" s="180">
        <f t="shared" si="741"/>
        <v>418</v>
      </c>
      <c r="AG550" s="180">
        <f t="shared" si="741"/>
        <v>0</v>
      </c>
      <c r="AH550" s="180">
        <f t="shared" si="741"/>
        <v>1939.48</v>
      </c>
      <c r="AI550" s="179" t="s">
        <v>1134</v>
      </c>
    </row>
    <row r="551" s="157" customFormat="1" ht="16" customHeight="1" spans="1:35">
      <c r="A551" s="171">
        <f t="shared" si="692"/>
        <v>548</v>
      </c>
      <c r="B551" s="163" t="s">
        <v>896</v>
      </c>
      <c r="C551" s="163" t="s">
        <v>1439</v>
      </c>
      <c r="D551" s="173" t="s">
        <v>1440</v>
      </c>
      <c r="E551" s="174"/>
      <c r="F551" s="175"/>
      <c r="G551" s="175">
        <v>5664.75</v>
      </c>
      <c r="H551" s="175"/>
      <c r="I551" s="178"/>
      <c r="J551" s="178"/>
      <c r="K551" s="176">
        <f t="shared" si="693"/>
        <v>0</v>
      </c>
      <c r="L551" s="177">
        <f t="shared" si="694"/>
        <v>0</v>
      </c>
      <c r="M551" s="162">
        <f t="shared" si="695"/>
        <v>453.18</v>
      </c>
      <c r="N551" s="162">
        <f t="shared" si="696"/>
        <v>0</v>
      </c>
      <c r="O551" s="162">
        <f t="shared" si="697"/>
        <v>0</v>
      </c>
      <c r="P551" s="162">
        <f t="shared" si="698"/>
        <v>0</v>
      </c>
      <c r="Q551" s="162">
        <f t="shared" si="699"/>
        <v>453.18</v>
      </c>
      <c r="R551" s="162">
        <f t="shared" si="700"/>
        <v>0</v>
      </c>
      <c r="S551" s="162">
        <f t="shared" si="701"/>
        <v>0</v>
      </c>
      <c r="T551" s="162">
        <f t="shared" si="702"/>
        <v>113.3</v>
      </c>
      <c r="U551" s="162">
        <f t="shared" si="703"/>
        <v>0</v>
      </c>
      <c r="V551" s="162">
        <f t="shared" si="704"/>
        <v>0</v>
      </c>
      <c r="W551" s="162">
        <f t="shared" si="705"/>
        <v>0</v>
      </c>
      <c r="X551" s="162">
        <f t="shared" si="706"/>
        <v>113.3</v>
      </c>
      <c r="Y551" s="162">
        <f t="shared" si="707"/>
        <v>566.48</v>
      </c>
      <c r="Z551" s="181"/>
      <c r="AA551" s="179" t="s">
        <v>58</v>
      </c>
      <c r="AB551" s="180">
        <f t="shared" ref="AB551:AH551" si="742">K551+R551</f>
        <v>0</v>
      </c>
      <c r="AC551" s="180">
        <f t="shared" si="742"/>
        <v>0</v>
      </c>
      <c r="AD551" s="180">
        <f t="shared" si="742"/>
        <v>566.48</v>
      </c>
      <c r="AE551" s="180">
        <f t="shared" si="742"/>
        <v>0</v>
      </c>
      <c r="AF551" s="180">
        <f t="shared" si="742"/>
        <v>0</v>
      </c>
      <c r="AG551" s="180">
        <f t="shared" si="742"/>
        <v>0</v>
      </c>
      <c r="AH551" s="180">
        <f t="shared" si="742"/>
        <v>566.48</v>
      </c>
      <c r="AI551" s="179" t="s">
        <v>1138</v>
      </c>
    </row>
    <row r="552" s="31" customFormat="1" ht="16" customHeight="1" spans="1:35">
      <c r="A552" s="94">
        <f t="shared" si="692"/>
        <v>549</v>
      </c>
      <c r="B552" s="95" t="s">
        <v>167</v>
      </c>
      <c r="C552" s="97" t="s">
        <v>1202</v>
      </c>
      <c r="D552" s="370" t="s">
        <v>1203</v>
      </c>
      <c r="E552" s="98"/>
      <c r="F552" s="98">
        <v>3820</v>
      </c>
      <c r="G552" s="98">
        <v>5664.75</v>
      </c>
      <c r="H552" s="98">
        <v>3820</v>
      </c>
      <c r="I552" s="104">
        <v>4180</v>
      </c>
      <c r="J552" s="104"/>
      <c r="K552" s="105">
        <f t="shared" si="693"/>
        <v>0</v>
      </c>
      <c r="L552" s="106">
        <f t="shared" si="694"/>
        <v>611.2</v>
      </c>
      <c r="M552" s="107">
        <f t="shared" si="695"/>
        <v>453.18</v>
      </c>
      <c r="N552" s="95">
        <f t="shared" si="696"/>
        <v>26.74</v>
      </c>
      <c r="O552" s="107">
        <f t="shared" si="697"/>
        <v>209</v>
      </c>
      <c r="P552" s="107">
        <f t="shared" si="698"/>
        <v>0</v>
      </c>
      <c r="Q552" s="107">
        <f t="shared" si="699"/>
        <v>1300.12</v>
      </c>
      <c r="R552" s="95">
        <f t="shared" si="700"/>
        <v>0</v>
      </c>
      <c r="S552" s="95">
        <f t="shared" si="701"/>
        <v>305.6</v>
      </c>
      <c r="T552" s="107">
        <f t="shared" si="702"/>
        <v>113.3</v>
      </c>
      <c r="U552" s="95">
        <f t="shared" si="703"/>
        <v>11.46</v>
      </c>
      <c r="V552" s="107">
        <f t="shared" si="704"/>
        <v>209</v>
      </c>
      <c r="W552" s="107">
        <f t="shared" si="705"/>
        <v>0</v>
      </c>
      <c r="X552" s="95">
        <f t="shared" si="706"/>
        <v>639.36</v>
      </c>
      <c r="Y552" s="95">
        <f t="shared" si="707"/>
        <v>1939.48</v>
      </c>
      <c r="Z552" s="109"/>
      <c r="AA552" s="16" t="s">
        <v>48</v>
      </c>
      <c r="AB552" s="15">
        <f t="shared" ref="AB552:AH552" si="743">K552+R552</f>
        <v>0</v>
      </c>
      <c r="AC552" s="15">
        <f t="shared" si="743"/>
        <v>916.8</v>
      </c>
      <c r="AD552" s="15">
        <f t="shared" si="743"/>
        <v>566.48</v>
      </c>
      <c r="AE552" s="15">
        <f t="shared" si="743"/>
        <v>38.2</v>
      </c>
      <c r="AF552" s="15">
        <f t="shared" si="743"/>
        <v>418</v>
      </c>
      <c r="AG552" s="15">
        <f t="shared" si="743"/>
        <v>0</v>
      </c>
      <c r="AH552" s="15">
        <f t="shared" si="743"/>
        <v>1939.48</v>
      </c>
      <c r="AI552" s="16" t="s">
        <v>1134</v>
      </c>
    </row>
    <row r="553" s="31" customFormat="1" ht="16" customHeight="1" spans="1:35">
      <c r="A553" s="94">
        <f t="shared" si="692"/>
        <v>550</v>
      </c>
      <c r="B553" s="97" t="s">
        <v>1332</v>
      </c>
      <c r="C553" s="97" t="s">
        <v>1465</v>
      </c>
      <c r="D553" s="102" t="s">
        <v>1466</v>
      </c>
      <c r="E553" s="103"/>
      <c r="F553" s="98">
        <v>3473.25</v>
      </c>
      <c r="G553" s="98">
        <v>5664.75</v>
      </c>
      <c r="H553" s="98">
        <v>3473.25</v>
      </c>
      <c r="I553" s="104"/>
      <c r="J553" s="104"/>
      <c r="K553" s="105">
        <f t="shared" si="693"/>
        <v>0</v>
      </c>
      <c r="L553" s="106">
        <f t="shared" si="694"/>
        <v>555.72</v>
      </c>
      <c r="M553" s="107">
        <f t="shared" si="695"/>
        <v>453.18</v>
      </c>
      <c r="N553" s="95">
        <f t="shared" si="696"/>
        <v>24.31275</v>
      </c>
      <c r="O553" s="107">
        <f t="shared" si="697"/>
        <v>0</v>
      </c>
      <c r="P553" s="107">
        <f t="shared" si="698"/>
        <v>0</v>
      </c>
      <c r="Q553" s="107">
        <f t="shared" si="699"/>
        <v>1033.21275</v>
      </c>
      <c r="R553" s="95">
        <f t="shared" si="700"/>
        <v>0</v>
      </c>
      <c r="S553" s="95">
        <f t="shared" si="701"/>
        <v>277.86</v>
      </c>
      <c r="T553" s="107">
        <f t="shared" si="702"/>
        <v>113.3</v>
      </c>
      <c r="U553" s="95">
        <f t="shared" si="703"/>
        <v>10.42</v>
      </c>
      <c r="V553" s="107">
        <f t="shared" si="704"/>
        <v>0</v>
      </c>
      <c r="W553" s="107">
        <f t="shared" si="705"/>
        <v>0</v>
      </c>
      <c r="X553" s="95">
        <f t="shared" si="706"/>
        <v>401.58</v>
      </c>
      <c r="Y553" s="95">
        <f t="shared" si="707"/>
        <v>1434.79275</v>
      </c>
      <c r="Z553" s="109"/>
      <c r="AA553" s="16" t="s">
        <v>26</v>
      </c>
      <c r="AB553" s="15">
        <f t="shared" ref="AB553:AH553" si="744">K553+R553</f>
        <v>0</v>
      </c>
      <c r="AC553" s="15">
        <f t="shared" si="744"/>
        <v>833.58</v>
      </c>
      <c r="AD553" s="15">
        <f t="shared" si="744"/>
        <v>566.48</v>
      </c>
      <c r="AE553" s="15">
        <f t="shared" si="744"/>
        <v>34.73275</v>
      </c>
      <c r="AF553" s="15">
        <f t="shared" si="744"/>
        <v>0</v>
      </c>
      <c r="AG553" s="15">
        <f t="shared" si="744"/>
        <v>0</v>
      </c>
      <c r="AH553" s="15">
        <f t="shared" si="744"/>
        <v>1434.79275</v>
      </c>
      <c r="AI553" s="16" t="s">
        <v>1135</v>
      </c>
    </row>
    <row r="554" spans="11:26">
      <c r="K554" s="139"/>
      <c r="L554" s="33"/>
      <c r="Z554" s="9"/>
    </row>
    <row r="555" spans="11:26">
      <c r="K555" s="139"/>
      <c r="L555" s="33"/>
      <c r="Z555" s="9"/>
    </row>
    <row r="556" spans="11:26">
      <c r="K556" s="139"/>
      <c r="L556" s="33"/>
      <c r="Z556" s="9"/>
    </row>
    <row r="557" spans="11:26">
      <c r="K557" s="139"/>
      <c r="L557" s="33"/>
      <c r="Z557" s="9"/>
    </row>
    <row r="558" spans="11:26">
      <c r="K558" s="139"/>
      <c r="L558" s="33"/>
      <c r="Z558" s="9"/>
    </row>
    <row r="559" spans="11:26">
      <c r="K559" s="139"/>
      <c r="L559" s="33"/>
      <c r="Z559" s="9"/>
    </row>
    <row r="560" spans="11:26">
      <c r="K560" s="139"/>
      <c r="L560" s="33"/>
      <c r="Z560" s="9"/>
    </row>
    <row r="561" spans="11:26">
      <c r="K561" s="139"/>
      <c r="L561" s="33"/>
      <c r="Z561" s="9"/>
    </row>
    <row r="562" spans="11:26">
      <c r="K562" s="139"/>
      <c r="L562" s="33"/>
      <c r="Z562" s="9"/>
    </row>
    <row r="563" spans="11:26">
      <c r="K563" s="139"/>
      <c r="L563" s="33"/>
      <c r="Z563" s="9"/>
    </row>
    <row r="564" spans="11:26">
      <c r="K564" s="139"/>
      <c r="L564" s="33"/>
      <c r="Z564" s="9"/>
    </row>
    <row r="565" spans="11:26">
      <c r="K565" s="139"/>
      <c r="L565" s="33"/>
      <c r="Z565" s="9"/>
    </row>
    <row r="566" spans="11:26">
      <c r="K566" s="139"/>
      <c r="L566" s="33"/>
      <c r="Z566" s="9"/>
    </row>
    <row r="567" spans="11:26">
      <c r="K567" s="139"/>
      <c r="L567" s="33"/>
      <c r="Z567" s="9"/>
    </row>
    <row r="568" spans="11:26">
      <c r="K568" s="139"/>
      <c r="L568" s="33"/>
      <c r="Z568" s="9"/>
    </row>
    <row r="569" spans="11:26">
      <c r="K569" s="139"/>
      <c r="L569" s="33"/>
      <c r="Z569" s="9"/>
    </row>
    <row r="570" spans="11:26">
      <c r="K570" s="139"/>
      <c r="L570" s="33"/>
      <c r="Z570" s="9"/>
    </row>
    <row r="571" spans="11:26">
      <c r="K571" s="139"/>
      <c r="L571" s="33"/>
      <c r="Z571" s="9"/>
    </row>
    <row r="572" spans="11:26">
      <c r="K572" s="139"/>
      <c r="L572" s="33"/>
      <c r="Z572" s="9"/>
    </row>
    <row r="573" spans="11:26">
      <c r="K573" s="139"/>
      <c r="L573" s="33"/>
      <c r="Z573" s="9"/>
    </row>
    <row r="574" spans="11:26">
      <c r="K574" s="139"/>
      <c r="L574" s="33"/>
      <c r="Z574" s="9"/>
    </row>
    <row r="575" spans="11:26">
      <c r="K575" s="139"/>
      <c r="L575" s="33"/>
      <c r="Z575" s="9"/>
    </row>
    <row r="576" spans="11:26">
      <c r="K576" s="139"/>
      <c r="L576" s="33"/>
      <c r="Z576" s="9"/>
    </row>
    <row r="577" spans="11:26">
      <c r="K577" s="139"/>
      <c r="L577" s="33"/>
      <c r="Z577" s="9"/>
    </row>
    <row r="578" spans="11:26">
      <c r="K578" s="139"/>
      <c r="L578" s="33"/>
      <c r="Z578" s="9"/>
    </row>
    <row r="579" spans="11:26">
      <c r="K579" s="139"/>
      <c r="L579" s="33"/>
      <c r="Z579" s="9"/>
    </row>
    <row r="580" spans="11:26">
      <c r="K580" s="139"/>
      <c r="L580" s="33"/>
      <c r="Z580" s="9"/>
    </row>
    <row r="581" spans="11:26">
      <c r="K581" s="139"/>
      <c r="L581" s="33"/>
      <c r="Z581" s="9"/>
    </row>
    <row r="582" spans="11:26">
      <c r="K582" s="139"/>
      <c r="L582" s="33"/>
      <c r="Z582" s="9"/>
    </row>
    <row r="583" spans="11:26">
      <c r="K583" s="139"/>
      <c r="L583" s="33"/>
      <c r="Z583" s="9"/>
    </row>
    <row r="584" spans="11:26">
      <c r="K584" s="139"/>
      <c r="L584" s="33"/>
      <c r="Z584" s="9"/>
    </row>
    <row r="585" spans="11:26">
      <c r="K585" s="139"/>
      <c r="L585" s="33"/>
      <c r="Z585" s="9"/>
    </row>
  </sheetData>
  <sheetProtection password="CF16" sheet="1" sort="0" autoFilter="0" pivotTables="0" objects="1"/>
  <autoFilter ref="A1:AI497">
    <extLst/>
  </autoFilter>
  <mergeCells count="31">
    <mergeCell ref="A1:Z1"/>
    <mergeCell ref="E2:J2"/>
    <mergeCell ref="K2:Q2"/>
    <mergeCell ref="R2:X2"/>
    <mergeCell ref="AB2:AH2"/>
    <mergeCell ref="A497:B497"/>
    <mergeCell ref="C497:D497"/>
    <mergeCell ref="A498:B498"/>
    <mergeCell ref="C498:D498"/>
    <mergeCell ref="A499:B499"/>
    <mergeCell ref="C499:D499"/>
    <mergeCell ref="A500:B500"/>
    <mergeCell ref="C500:D500"/>
    <mergeCell ref="A501:B501"/>
    <mergeCell ref="C501:D501"/>
    <mergeCell ref="A502:B502"/>
    <mergeCell ref="C502:D502"/>
    <mergeCell ref="A503:B503"/>
    <mergeCell ref="C503:D503"/>
    <mergeCell ref="A504:B504"/>
    <mergeCell ref="C504:D504"/>
    <mergeCell ref="A505:B505"/>
    <mergeCell ref="C505:D505"/>
    <mergeCell ref="A506:B506"/>
    <mergeCell ref="C506:D506"/>
    <mergeCell ref="A2:A3"/>
    <mergeCell ref="B2:B3"/>
    <mergeCell ref="C2:C3"/>
    <mergeCell ref="D2:D3"/>
    <mergeCell ref="A507:AI511"/>
    <mergeCell ref="A515:C516"/>
  </mergeCells>
  <conditionalFormatting sqref="C371">
    <cfRule type="duplicateValues" dxfId="45" priority="511"/>
    <cfRule type="duplicateValues" dxfId="45" priority="512"/>
    <cfRule type="duplicateValues" dxfId="45" priority="513"/>
    <cfRule type="duplicateValues" dxfId="45" priority="514"/>
    <cfRule type="duplicateValues" dxfId="45" priority="515"/>
    <cfRule type="duplicateValues" dxfId="45" priority="516"/>
    <cfRule type="duplicateValues" dxfId="45" priority="517"/>
    <cfRule type="duplicateValues" dxfId="45" priority="518"/>
    <cfRule type="duplicateValues" dxfId="45" priority="519"/>
    <cfRule type="duplicateValues" dxfId="46" priority="520"/>
  </conditionalFormatting>
  <conditionalFormatting sqref="C382">
    <cfRule type="duplicateValues" dxfId="46" priority="499"/>
  </conditionalFormatting>
  <conditionalFormatting sqref="C385">
    <cfRule type="duplicateValues" dxfId="46" priority="488"/>
  </conditionalFormatting>
  <conditionalFormatting sqref="C386">
    <cfRule type="duplicateValues" dxfId="46" priority="490"/>
  </conditionalFormatting>
  <conditionalFormatting sqref="C387">
    <cfRule type="duplicateValues" dxfId="45" priority="469"/>
    <cfRule type="duplicateValues" dxfId="45" priority="470"/>
    <cfRule type="duplicateValues" dxfId="45" priority="471"/>
    <cfRule type="duplicateValues" dxfId="45" priority="472"/>
    <cfRule type="duplicateValues" dxfId="45" priority="473"/>
    <cfRule type="duplicateValues" dxfId="45" priority="474"/>
    <cfRule type="duplicateValues" dxfId="45" priority="475"/>
    <cfRule type="duplicateValues" dxfId="45" priority="476"/>
    <cfRule type="duplicateValues" dxfId="45" priority="477"/>
    <cfRule type="duplicateValues" dxfId="46" priority="478"/>
  </conditionalFormatting>
  <conditionalFormatting sqref="C388">
    <cfRule type="duplicateValues" dxfId="46" priority="487"/>
  </conditionalFormatting>
  <conditionalFormatting sqref="C391">
    <cfRule type="duplicateValues" dxfId="45" priority="459"/>
    <cfRule type="duplicateValues" dxfId="45" priority="460"/>
    <cfRule type="duplicateValues" dxfId="45" priority="461"/>
    <cfRule type="duplicateValues" dxfId="45" priority="462"/>
    <cfRule type="duplicateValues" dxfId="45" priority="463"/>
    <cfRule type="duplicateValues" dxfId="45" priority="464"/>
    <cfRule type="duplicateValues" dxfId="45" priority="465"/>
    <cfRule type="duplicateValues" dxfId="45" priority="466"/>
    <cfRule type="duplicateValues" dxfId="46" priority="467"/>
  </conditionalFormatting>
  <conditionalFormatting sqref="C399">
    <cfRule type="duplicateValues" dxfId="45" priority="443"/>
    <cfRule type="duplicateValues" dxfId="45" priority="444"/>
    <cfRule type="duplicateValues" dxfId="45" priority="445"/>
    <cfRule type="duplicateValues" dxfId="45" priority="446"/>
    <cfRule type="duplicateValues" dxfId="45" priority="447"/>
    <cfRule type="duplicateValues" dxfId="45" priority="448"/>
    <cfRule type="duplicateValues" dxfId="45" priority="449"/>
    <cfRule type="duplicateValues" dxfId="45" priority="450"/>
    <cfRule type="duplicateValues" dxfId="45" priority="451"/>
    <cfRule type="duplicateValues" dxfId="45" priority="452"/>
    <cfRule type="duplicateValues" dxfId="45" priority="453"/>
    <cfRule type="duplicateValues" dxfId="45" priority="454"/>
    <cfRule type="duplicateValues" dxfId="46" priority="455"/>
  </conditionalFormatting>
  <conditionalFormatting sqref="C407">
    <cfRule type="duplicateValues" dxfId="45" priority="292"/>
    <cfRule type="duplicateValues" dxfId="45" priority="294"/>
    <cfRule type="duplicateValues" dxfId="45" priority="295"/>
    <cfRule type="duplicateValues" dxfId="45" priority="296"/>
    <cfRule type="duplicateValues" dxfId="45" priority="297"/>
    <cfRule type="duplicateValues" dxfId="45" priority="298"/>
  </conditionalFormatting>
  <conditionalFormatting sqref="D407">
    <cfRule type="duplicateValues" dxfId="45" priority="293"/>
    <cfRule type="duplicateValues" dxfId="45" priority="299"/>
  </conditionalFormatting>
  <conditionalFormatting sqref="C409">
    <cfRule type="duplicateValues" dxfId="45" priority="432"/>
    <cfRule type="duplicateValues" dxfId="45" priority="433"/>
    <cfRule type="duplicateValues" dxfId="45" priority="434"/>
    <cfRule type="duplicateValues" dxfId="45" priority="435"/>
    <cfRule type="duplicateValues" dxfId="45" priority="436"/>
    <cfRule type="duplicateValues" dxfId="45" priority="437"/>
    <cfRule type="duplicateValues" dxfId="45" priority="438"/>
    <cfRule type="duplicateValues" dxfId="45" priority="439"/>
    <cfRule type="duplicateValues" dxfId="45" priority="440"/>
    <cfRule type="duplicateValues" dxfId="45" priority="441"/>
    <cfRule type="duplicateValues" dxfId="45" priority="442"/>
  </conditionalFormatting>
  <conditionalFormatting sqref="C418">
    <cfRule type="duplicateValues" dxfId="45" priority="411"/>
    <cfRule type="duplicateValues" dxfId="45" priority="412"/>
    <cfRule type="duplicateValues" dxfId="45" priority="413"/>
    <cfRule type="duplicateValues" dxfId="45" priority="414"/>
    <cfRule type="duplicateValues" dxfId="45" priority="415"/>
    <cfRule type="duplicateValues" dxfId="45" priority="416"/>
    <cfRule type="duplicateValues" dxfId="45" priority="417"/>
  </conditionalFormatting>
  <conditionalFormatting sqref="C426">
    <cfRule type="duplicateValues" dxfId="45" priority="403"/>
    <cfRule type="duplicateValues" dxfId="45" priority="404"/>
    <cfRule type="duplicateValues" dxfId="45" priority="405"/>
    <cfRule type="duplicateValues" dxfId="45" priority="406"/>
    <cfRule type="duplicateValues" dxfId="45" priority="407"/>
    <cfRule type="duplicateValues" dxfId="45" priority="408"/>
    <cfRule type="duplicateValues" dxfId="45" priority="409"/>
  </conditionalFormatting>
  <conditionalFormatting sqref="C433">
    <cfRule type="duplicateValues" dxfId="45" priority="365"/>
  </conditionalFormatting>
  <conditionalFormatting sqref="D433">
    <cfRule type="duplicateValues" dxfId="45" priority="345"/>
  </conditionalFormatting>
  <conditionalFormatting sqref="C440">
    <cfRule type="duplicateValues" dxfId="45" priority="362"/>
  </conditionalFormatting>
  <conditionalFormatting sqref="D440">
    <cfRule type="duplicateValues" dxfId="45" priority="339"/>
  </conditionalFormatting>
  <conditionalFormatting sqref="C446">
    <cfRule type="duplicateValues" dxfId="45" priority="361"/>
  </conditionalFormatting>
  <conditionalFormatting sqref="D446">
    <cfRule type="duplicateValues" dxfId="45" priority="338"/>
  </conditionalFormatting>
  <conditionalFormatting sqref="C447">
    <cfRule type="duplicateValues" dxfId="45" priority="360"/>
  </conditionalFormatting>
  <conditionalFormatting sqref="D447">
    <cfRule type="duplicateValues" dxfId="45" priority="337"/>
  </conditionalFormatting>
  <conditionalFormatting sqref="C448">
    <cfRule type="duplicateValues" dxfId="45" priority="359"/>
  </conditionalFormatting>
  <conditionalFormatting sqref="D448">
    <cfRule type="duplicateValues" dxfId="45" priority="336"/>
  </conditionalFormatting>
  <conditionalFormatting sqref="C451">
    <cfRule type="duplicateValues" dxfId="45" priority="357"/>
  </conditionalFormatting>
  <conditionalFormatting sqref="D451">
    <cfRule type="duplicateValues" dxfId="45" priority="334"/>
  </conditionalFormatting>
  <conditionalFormatting sqref="C452">
    <cfRule type="duplicateValues" dxfId="45" priority="355"/>
  </conditionalFormatting>
  <conditionalFormatting sqref="D452">
    <cfRule type="duplicateValues" dxfId="45" priority="332"/>
  </conditionalFormatting>
  <conditionalFormatting sqref="C453">
    <cfRule type="duplicateValues" dxfId="45" priority="356"/>
  </conditionalFormatting>
  <conditionalFormatting sqref="D453">
    <cfRule type="duplicateValues" dxfId="45" priority="333"/>
  </conditionalFormatting>
  <conditionalFormatting sqref="C454">
    <cfRule type="duplicateValues" dxfId="45" priority="353"/>
  </conditionalFormatting>
  <conditionalFormatting sqref="D454">
    <cfRule type="duplicateValues" dxfId="45" priority="330"/>
  </conditionalFormatting>
  <conditionalFormatting sqref="C455">
    <cfRule type="duplicateValues" dxfId="45" priority="352"/>
  </conditionalFormatting>
  <conditionalFormatting sqref="D455">
    <cfRule type="duplicateValues" dxfId="45" priority="329"/>
  </conditionalFormatting>
  <conditionalFormatting sqref="C456">
    <cfRule type="duplicateValues" dxfId="45" priority="351"/>
  </conditionalFormatting>
  <conditionalFormatting sqref="D456">
    <cfRule type="duplicateValues" dxfId="45" priority="328"/>
  </conditionalFormatting>
  <conditionalFormatting sqref="C457">
    <cfRule type="duplicateValues" dxfId="45" priority="245"/>
    <cfRule type="duplicateValues" dxfId="45" priority="246"/>
    <cfRule type="duplicateValues" dxfId="45" priority="247"/>
    <cfRule type="duplicateValues" dxfId="45" priority="249"/>
    <cfRule type="duplicateValues" dxfId="45" priority="250"/>
    <cfRule type="duplicateValues" dxfId="45" priority="251"/>
    <cfRule type="duplicateValues" dxfId="45" priority="252"/>
    <cfRule type="duplicateValues" dxfId="45" priority="253"/>
  </conditionalFormatting>
  <conditionalFormatting sqref="D457">
    <cfRule type="duplicateValues" dxfId="45" priority="248"/>
    <cfRule type="duplicateValues" dxfId="45" priority="254"/>
  </conditionalFormatting>
  <conditionalFormatting sqref="D461">
    <cfRule type="duplicateValues" dxfId="45" priority="236"/>
  </conditionalFormatting>
  <conditionalFormatting sqref="D468">
    <cfRule type="duplicateValues" dxfId="45" priority="235"/>
  </conditionalFormatting>
  <conditionalFormatting sqref="D469">
    <cfRule type="duplicateValues" dxfId="45" priority="234"/>
  </conditionalFormatting>
  <conditionalFormatting sqref="D470">
    <cfRule type="duplicateValues" dxfId="45" priority="233"/>
  </conditionalFormatting>
  <conditionalFormatting sqref="D471">
    <cfRule type="duplicateValues" dxfId="45" priority="232"/>
  </conditionalFormatting>
  <conditionalFormatting sqref="D472">
    <cfRule type="duplicateValues" dxfId="45" priority="231"/>
  </conditionalFormatting>
  <conditionalFormatting sqref="D473">
    <cfRule type="duplicateValues" dxfId="45" priority="229"/>
  </conditionalFormatting>
  <conditionalFormatting sqref="D474">
    <cfRule type="duplicateValues" dxfId="45" priority="230"/>
  </conditionalFormatting>
  <conditionalFormatting sqref="D475">
    <cfRule type="duplicateValues" dxfId="45" priority="228"/>
  </conditionalFormatting>
  <conditionalFormatting sqref="D476">
    <cfRule type="duplicateValues" dxfId="45" priority="227"/>
  </conditionalFormatting>
  <conditionalFormatting sqref="D477">
    <cfRule type="duplicateValues" dxfId="45" priority="226"/>
  </conditionalFormatting>
  <conditionalFormatting sqref="D478">
    <cfRule type="duplicateValues" dxfId="45" priority="225"/>
  </conditionalFormatting>
  <conditionalFormatting sqref="C496">
    <cfRule type="duplicateValues" dxfId="45" priority="241"/>
    <cfRule type="duplicateValues" dxfId="45" priority="242"/>
    <cfRule type="duplicateValues" dxfId="45" priority="243"/>
    <cfRule type="duplicateValues" dxfId="45" priority="244"/>
  </conditionalFormatting>
  <conditionalFormatting sqref="D517">
    <cfRule type="duplicateValues" dxfId="45" priority="320"/>
    <cfRule type="duplicateValues" dxfId="45" priority="326"/>
  </conditionalFormatting>
  <conditionalFormatting sqref="C518">
    <cfRule type="duplicateValues" dxfId="45" priority="354"/>
  </conditionalFormatting>
  <conditionalFormatting sqref="D518">
    <cfRule type="duplicateValues" dxfId="45" priority="331"/>
  </conditionalFormatting>
  <conditionalFormatting sqref="C519">
    <cfRule type="duplicateValues" dxfId="46" priority="525"/>
  </conditionalFormatting>
  <conditionalFormatting sqref="C527">
    <cfRule type="duplicateValues" dxfId="45" priority="366"/>
  </conditionalFormatting>
  <conditionalFormatting sqref="D527">
    <cfRule type="duplicateValues" dxfId="45" priority="346"/>
  </conditionalFormatting>
  <conditionalFormatting sqref="C532">
    <cfRule type="duplicateValues" dxfId="45" priority="418"/>
    <cfRule type="duplicateValues" dxfId="45" priority="419"/>
    <cfRule type="duplicateValues" dxfId="45" priority="420"/>
    <cfRule type="duplicateValues" dxfId="45" priority="421"/>
    <cfRule type="duplicateValues" dxfId="45" priority="422"/>
    <cfRule type="duplicateValues" dxfId="45" priority="423"/>
    <cfRule type="duplicateValues" dxfId="45" priority="424"/>
    <cfRule type="duplicateValues" dxfId="45" priority="425"/>
    <cfRule type="duplicateValues" dxfId="45" priority="426"/>
    <cfRule type="duplicateValues" dxfId="45" priority="427"/>
    <cfRule type="duplicateValues" dxfId="45" priority="428"/>
  </conditionalFormatting>
  <conditionalFormatting sqref="C542">
    <cfRule type="duplicateValues" dxfId="45" priority="203"/>
    <cfRule type="duplicateValues" dxfId="45" priority="204"/>
    <cfRule type="duplicateValues" dxfId="45" priority="205"/>
    <cfRule type="duplicateValues" dxfId="45" priority="206"/>
    <cfRule type="duplicateValues" dxfId="45" priority="208"/>
    <cfRule type="duplicateValues" dxfId="45" priority="209"/>
    <cfRule type="duplicateValues" dxfId="45" priority="210"/>
    <cfRule type="duplicateValues" dxfId="45" priority="211"/>
    <cfRule type="duplicateValues" dxfId="45" priority="212"/>
    <cfRule type="duplicateValues" dxfId="45" priority="213"/>
    <cfRule type="duplicateValues" dxfId="45" priority="214"/>
    <cfRule type="duplicateValues" dxfId="45" priority="215"/>
    <cfRule type="duplicateValues" dxfId="45" priority="216"/>
    <cfRule type="duplicateValues" dxfId="45" priority="217"/>
    <cfRule type="duplicateValues" dxfId="45" priority="218"/>
    <cfRule type="duplicateValues" dxfId="45" priority="219"/>
    <cfRule type="duplicateValues" dxfId="45" priority="220"/>
    <cfRule type="duplicateValues" dxfId="45" priority="221"/>
    <cfRule type="duplicateValues" dxfId="47" priority="222"/>
    <cfRule type="duplicateValues" dxfId="45" priority="223"/>
    <cfRule type="duplicateValues" dxfId="46" priority="224"/>
  </conditionalFormatting>
  <conditionalFormatting sqref="D542">
    <cfRule type="duplicateValues" dxfId="45" priority="207"/>
  </conditionalFormatting>
  <conditionalFormatting sqref="C543">
    <cfRule type="duplicateValues" dxfId="45" priority="181"/>
    <cfRule type="duplicateValues" dxfId="45" priority="182"/>
    <cfRule type="duplicateValues" dxfId="45" priority="183"/>
    <cfRule type="duplicateValues" dxfId="45" priority="184"/>
    <cfRule type="duplicateValues" dxfId="45" priority="186"/>
    <cfRule type="duplicateValues" dxfId="45" priority="187"/>
    <cfRule type="duplicateValues" dxfId="45" priority="188"/>
    <cfRule type="duplicateValues" dxfId="45" priority="189"/>
    <cfRule type="duplicateValues" dxfId="45" priority="190"/>
    <cfRule type="duplicateValues" dxfId="45" priority="191"/>
    <cfRule type="duplicateValues" dxfId="45" priority="192"/>
    <cfRule type="duplicateValues" dxfId="45" priority="193"/>
    <cfRule type="duplicateValues" dxfId="45" priority="194"/>
    <cfRule type="duplicateValues" dxfId="45" priority="195"/>
    <cfRule type="duplicateValues" dxfId="45" priority="196"/>
    <cfRule type="duplicateValues" dxfId="45" priority="197"/>
    <cfRule type="duplicateValues" dxfId="45" priority="198"/>
    <cfRule type="duplicateValues" dxfId="45" priority="199"/>
    <cfRule type="duplicateValues" dxfId="47" priority="200"/>
    <cfRule type="duplicateValues" dxfId="45" priority="201"/>
    <cfRule type="duplicateValues" dxfId="46" priority="202"/>
  </conditionalFormatting>
  <conditionalFormatting sqref="D543">
    <cfRule type="duplicateValues" dxfId="45" priority="185"/>
  </conditionalFormatting>
  <conditionalFormatting sqref="C544">
    <cfRule type="duplicateValues" dxfId="45" priority="160"/>
    <cfRule type="duplicateValues" dxfId="45" priority="161"/>
    <cfRule type="duplicateValues" dxfId="45" priority="162"/>
    <cfRule type="duplicateValues" dxfId="45" priority="163"/>
    <cfRule type="duplicateValues" dxfId="45" priority="165"/>
    <cfRule type="duplicateValues" dxfId="45" priority="166"/>
    <cfRule type="duplicateValues" dxfId="45" priority="167"/>
    <cfRule type="duplicateValues" dxfId="45" priority="168"/>
    <cfRule type="duplicateValues" dxfId="45" priority="169"/>
    <cfRule type="duplicateValues" dxfId="45" priority="170"/>
    <cfRule type="duplicateValues" dxfId="45" priority="171"/>
    <cfRule type="duplicateValues" dxfId="45" priority="172"/>
    <cfRule type="duplicateValues" dxfId="45" priority="173"/>
    <cfRule type="duplicateValues" dxfId="45" priority="174"/>
    <cfRule type="duplicateValues" dxfId="45" priority="175"/>
    <cfRule type="duplicateValues" dxfId="45" priority="176"/>
    <cfRule type="duplicateValues" dxfId="45" priority="177"/>
    <cfRule type="duplicateValues" dxfId="47" priority="178"/>
    <cfRule type="duplicateValues" dxfId="45" priority="179"/>
    <cfRule type="duplicateValues" dxfId="46" priority="180"/>
  </conditionalFormatting>
  <conditionalFormatting sqref="D544">
    <cfRule type="duplicateValues" dxfId="45" priority="164"/>
  </conditionalFormatting>
  <conditionalFormatting sqref="C545">
    <cfRule type="duplicateValues" dxfId="45" priority="151"/>
    <cfRule type="duplicateValues" dxfId="45" priority="152"/>
    <cfRule type="duplicateValues" dxfId="45" priority="153"/>
    <cfRule type="duplicateValues" dxfId="45" priority="154"/>
    <cfRule type="duplicateValues" dxfId="45" priority="159"/>
  </conditionalFormatting>
  <conditionalFormatting sqref="D545">
    <cfRule type="duplicateValues" dxfId="45" priority="155"/>
    <cfRule type="duplicateValues" dxfId="45" priority="156"/>
    <cfRule type="duplicateValues" dxfId="45" priority="157"/>
    <cfRule type="duplicateValues" dxfId="45" priority="158"/>
  </conditionalFormatting>
  <conditionalFormatting sqref="C546">
    <cfRule type="duplicateValues" dxfId="45" priority="129"/>
    <cfRule type="duplicateValues" dxfId="45" priority="130"/>
    <cfRule type="duplicateValues" dxfId="45" priority="131"/>
    <cfRule type="duplicateValues" dxfId="45" priority="132"/>
    <cfRule type="duplicateValues" dxfId="45" priority="134"/>
    <cfRule type="duplicateValues" dxfId="45" priority="135"/>
    <cfRule type="duplicateValues" dxfId="45" priority="136"/>
    <cfRule type="duplicateValues" dxfId="45" priority="137"/>
    <cfRule type="duplicateValues" dxfId="45" priority="138"/>
    <cfRule type="duplicateValues" dxfId="45" priority="139"/>
    <cfRule type="duplicateValues" dxfId="45" priority="140"/>
    <cfRule type="duplicateValues" dxfId="45" priority="141"/>
    <cfRule type="duplicateValues" dxfId="45" priority="142"/>
    <cfRule type="duplicateValues" dxfId="45" priority="143"/>
    <cfRule type="duplicateValues" dxfId="45" priority="144"/>
    <cfRule type="duplicateValues" dxfId="45" priority="145"/>
    <cfRule type="duplicateValues" dxfId="45" priority="146"/>
    <cfRule type="duplicateValues" dxfId="45" priority="147"/>
    <cfRule type="duplicateValues" dxfId="47" priority="148"/>
    <cfRule type="duplicateValues" dxfId="45" priority="149"/>
    <cfRule type="duplicateValues" dxfId="46" priority="150"/>
  </conditionalFormatting>
  <conditionalFormatting sqref="D546">
    <cfRule type="duplicateValues" dxfId="45" priority="133"/>
  </conditionalFormatting>
  <conditionalFormatting sqref="C547">
    <cfRule type="duplicateValues" dxfId="45" priority="107"/>
    <cfRule type="duplicateValues" dxfId="45" priority="108"/>
    <cfRule type="duplicateValues" dxfId="45" priority="109"/>
    <cfRule type="duplicateValues" dxfId="45" priority="110"/>
    <cfRule type="duplicateValues" dxfId="45" priority="112"/>
    <cfRule type="duplicateValues" dxfId="45" priority="113"/>
    <cfRule type="duplicateValues" dxfId="45" priority="114"/>
    <cfRule type="duplicateValues" dxfId="45" priority="115"/>
    <cfRule type="duplicateValues" dxfId="45" priority="116"/>
    <cfRule type="duplicateValues" dxfId="45" priority="117"/>
    <cfRule type="duplicateValues" dxfId="45" priority="118"/>
    <cfRule type="duplicateValues" dxfId="45" priority="119"/>
    <cfRule type="duplicateValues" dxfId="45" priority="120"/>
    <cfRule type="duplicateValues" dxfId="45" priority="121"/>
    <cfRule type="duplicateValues" dxfId="45" priority="122"/>
    <cfRule type="duplicateValues" dxfId="45" priority="123"/>
    <cfRule type="duplicateValues" dxfId="45" priority="124"/>
    <cfRule type="duplicateValues" dxfId="45" priority="125"/>
    <cfRule type="duplicateValues" dxfId="47" priority="126"/>
    <cfRule type="duplicateValues" dxfId="45" priority="127"/>
    <cfRule type="duplicateValues" dxfId="46" priority="128"/>
  </conditionalFormatting>
  <conditionalFormatting sqref="D547">
    <cfRule type="duplicateValues" dxfId="45" priority="111"/>
  </conditionalFormatting>
  <conditionalFormatting sqref="C548">
    <cfRule type="duplicateValues" dxfId="45" priority="85"/>
    <cfRule type="duplicateValues" dxfId="45" priority="86"/>
    <cfRule type="duplicateValues" dxfId="45" priority="87"/>
    <cfRule type="duplicateValues" dxfId="45" priority="88"/>
    <cfRule type="duplicateValues" dxfId="45" priority="90"/>
    <cfRule type="duplicateValues" dxfId="45" priority="91"/>
    <cfRule type="duplicateValues" dxfId="45" priority="92"/>
    <cfRule type="duplicateValues" dxfId="45" priority="93"/>
    <cfRule type="duplicateValues" dxfId="45" priority="94"/>
    <cfRule type="duplicateValues" dxfId="45" priority="95"/>
    <cfRule type="duplicateValues" dxfId="45" priority="96"/>
    <cfRule type="duplicateValues" dxfId="45" priority="97"/>
    <cfRule type="duplicateValues" dxfId="45" priority="98"/>
    <cfRule type="duplicateValues" dxfId="45" priority="99"/>
    <cfRule type="duplicateValues" dxfId="45" priority="100"/>
    <cfRule type="duplicateValues" dxfId="45" priority="101"/>
    <cfRule type="duplicateValues" dxfId="45" priority="102"/>
    <cfRule type="duplicateValues" dxfId="45" priority="103"/>
    <cfRule type="duplicateValues" dxfId="47" priority="104"/>
    <cfRule type="duplicateValues" dxfId="45" priority="105"/>
    <cfRule type="duplicateValues" dxfId="46" priority="106"/>
  </conditionalFormatting>
  <conditionalFormatting sqref="D548">
    <cfRule type="duplicateValues" dxfId="45" priority="89"/>
  </conditionalFormatting>
  <conditionalFormatting sqref="C549">
    <cfRule type="duplicateValues" dxfId="45" priority="41"/>
    <cfRule type="duplicateValues" dxfId="45" priority="42"/>
    <cfRule type="duplicateValues" dxfId="45" priority="43"/>
    <cfRule type="duplicateValues" dxfId="45" priority="44"/>
    <cfRule type="duplicateValues" dxfId="45" priority="46"/>
    <cfRule type="duplicateValues" dxfId="45" priority="47"/>
    <cfRule type="duplicateValues" dxfId="45" priority="48"/>
    <cfRule type="duplicateValues" dxfId="45" priority="49"/>
    <cfRule type="duplicateValues" dxfId="45" priority="50"/>
    <cfRule type="duplicateValues" dxfId="45" priority="51"/>
    <cfRule type="duplicateValues" dxfId="45" priority="52"/>
    <cfRule type="duplicateValues" dxfId="45" priority="53"/>
    <cfRule type="duplicateValues" dxfId="45" priority="54"/>
    <cfRule type="duplicateValues" dxfId="45" priority="55"/>
    <cfRule type="duplicateValues" dxfId="45" priority="56"/>
    <cfRule type="duplicateValues" dxfId="45" priority="57"/>
    <cfRule type="duplicateValues" dxfId="45" priority="58"/>
    <cfRule type="duplicateValues" dxfId="47" priority="59"/>
    <cfRule type="duplicateValues" dxfId="45" priority="60"/>
    <cfRule type="duplicateValues" dxfId="45" priority="61"/>
    <cfRule type="duplicateValues" dxfId="45" priority="62"/>
  </conditionalFormatting>
  <conditionalFormatting sqref="D549">
    <cfRule type="duplicateValues" dxfId="45" priority="45"/>
  </conditionalFormatting>
  <conditionalFormatting sqref="C550">
    <cfRule type="duplicateValues" dxfId="45" priority="19"/>
    <cfRule type="duplicateValues" dxfId="45" priority="20"/>
    <cfRule type="duplicateValues" dxfId="45" priority="21"/>
    <cfRule type="duplicateValues" dxfId="45" priority="22"/>
    <cfRule type="duplicateValues" dxfId="45" priority="24"/>
    <cfRule type="duplicateValues" dxfId="45" priority="25"/>
    <cfRule type="duplicateValues" dxfId="45" priority="26"/>
    <cfRule type="duplicateValues" dxfId="45" priority="27"/>
    <cfRule type="duplicateValues" dxfId="45" priority="28"/>
    <cfRule type="duplicateValues" dxfId="45" priority="29"/>
    <cfRule type="duplicateValues" dxfId="45" priority="30"/>
    <cfRule type="duplicateValues" dxfId="45" priority="31"/>
    <cfRule type="duplicateValues" dxfId="45" priority="32"/>
    <cfRule type="duplicateValues" dxfId="45" priority="33"/>
    <cfRule type="duplicateValues" dxfId="45" priority="34"/>
    <cfRule type="duplicateValues" dxfId="45" priority="35"/>
    <cfRule type="duplicateValues" dxfId="45" priority="36"/>
    <cfRule type="duplicateValues" dxfId="47" priority="37"/>
    <cfRule type="duplicateValues" dxfId="45" priority="38"/>
    <cfRule type="duplicateValues" dxfId="45" priority="39"/>
    <cfRule type="duplicateValues" dxfId="45" priority="40"/>
  </conditionalFormatting>
  <conditionalFormatting sqref="D550">
    <cfRule type="duplicateValues" dxfId="45" priority="23"/>
  </conditionalFormatting>
  <conditionalFormatting sqref="D551">
    <cfRule type="duplicateValues" dxfId="45" priority="18"/>
  </conditionalFormatting>
  <conditionalFormatting sqref="C552">
    <cfRule type="duplicateValues" dxfId="45" priority="17"/>
    <cfRule type="duplicateValues" dxfId="45" priority="16"/>
    <cfRule type="duplicateValues" dxfId="45" priority="15"/>
    <cfRule type="duplicateValues" dxfId="45" priority="14"/>
    <cfRule type="duplicateValues" dxfId="45" priority="13"/>
    <cfRule type="duplicateValues" dxfId="45" priority="12"/>
    <cfRule type="duplicateValues" dxfId="45" priority="11"/>
    <cfRule type="duplicateValues" dxfId="45" priority="10"/>
    <cfRule type="duplicateValues" dxfId="45" priority="9"/>
    <cfRule type="duplicateValues" dxfId="45" priority="8"/>
    <cfRule type="duplicateValues" dxfId="45" priority="7"/>
    <cfRule type="duplicateValues" dxfId="45" priority="5"/>
    <cfRule type="duplicateValues" dxfId="45" priority="4"/>
    <cfRule type="duplicateValues" dxfId="45" priority="3"/>
    <cfRule type="duplicateValues" dxfId="45" priority="2"/>
  </conditionalFormatting>
  <conditionalFormatting sqref="D552">
    <cfRule type="duplicateValues" dxfId="45" priority="6"/>
  </conditionalFormatting>
  <conditionalFormatting sqref="C4:C496">
    <cfRule type="duplicateValues" dxfId="45" priority="1"/>
  </conditionalFormatting>
  <conditionalFormatting sqref="C230:C234">
    <cfRule type="duplicateValues" dxfId="46" priority="538"/>
  </conditionalFormatting>
  <conditionalFormatting sqref="C304:C307">
    <cfRule type="duplicateValues" dxfId="46" priority="534"/>
  </conditionalFormatting>
  <conditionalFormatting sqref="C339:C348">
    <cfRule type="duplicateValues" dxfId="46" priority="529"/>
  </conditionalFormatting>
  <conditionalFormatting sqref="C349:C357">
    <cfRule type="duplicateValues" dxfId="46" priority="528"/>
  </conditionalFormatting>
  <conditionalFormatting sqref="C362:C368">
    <cfRule type="duplicateValues" dxfId="46" priority="524"/>
  </conditionalFormatting>
  <conditionalFormatting sqref="C382:C384">
    <cfRule type="duplicateValues" dxfId="45" priority="491"/>
    <cfRule type="duplicateValues" dxfId="45" priority="492"/>
    <cfRule type="duplicateValues" dxfId="45" priority="493"/>
    <cfRule type="duplicateValues" dxfId="45" priority="494"/>
    <cfRule type="duplicateValues" dxfId="45" priority="495"/>
    <cfRule type="duplicateValues" dxfId="45" priority="496"/>
    <cfRule type="duplicateValues" dxfId="45" priority="497"/>
    <cfRule type="duplicateValues" dxfId="45" priority="498"/>
  </conditionalFormatting>
  <conditionalFormatting sqref="C383:C384">
    <cfRule type="duplicateValues" dxfId="46" priority="500"/>
  </conditionalFormatting>
  <conditionalFormatting sqref="C389:C390">
    <cfRule type="duplicateValues" dxfId="46" priority="489"/>
  </conditionalFormatting>
  <conditionalFormatting sqref="C413:C414">
    <cfRule type="duplicateValues" dxfId="45" priority="368"/>
  </conditionalFormatting>
  <conditionalFormatting sqref="C425:C426">
    <cfRule type="duplicateValues" dxfId="45" priority="402"/>
  </conditionalFormatting>
  <conditionalFormatting sqref="C434:C435">
    <cfRule type="duplicateValues" dxfId="45" priority="364"/>
  </conditionalFormatting>
  <conditionalFormatting sqref="C449:C450">
    <cfRule type="duplicateValues" dxfId="45" priority="358"/>
  </conditionalFormatting>
  <conditionalFormatting sqref="D425:D426">
    <cfRule type="duplicateValues" dxfId="45" priority="401"/>
  </conditionalFormatting>
  <conditionalFormatting sqref="D434:D435">
    <cfRule type="duplicateValues" dxfId="45" priority="344"/>
  </conditionalFormatting>
  <conditionalFormatting sqref="D449:D450">
    <cfRule type="duplicateValues" dxfId="45" priority="335"/>
  </conditionalFormatting>
  <conditionalFormatting sqref="D458:D460">
    <cfRule type="duplicateValues" dxfId="45" priority="238"/>
    <cfRule type="duplicateValues" dxfId="45" priority="239"/>
    <cfRule type="duplicateValues" dxfId="45" priority="240"/>
  </conditionalFormatting>
  <conditionalFormatting sqref="C2:C60 C62:C80 C82:C86 C92:C208 C88:C90 C210:C218 C413:C414 C220:C221 C226:C257 C223:C224 C301 C259:C294 C521 C526 C529:C530 C512:C514 C538 C497:C504 C534 C554:C1048576">
    <cfRule type="duplicateValues" dxfId="45" priority="537"/>
  </conditionalFormatting>
  <conditionalFormatting sqref="C2:C60 C62:C80 C82:C86 C92:C208 C88:C90 C210:C218 C413:C414 C220:C221 C223:C224 C226:C257 C301 C259:C294 C521 C526 C529:C530 C512:C516 C538 C497:C504 C534 C554:C1048576">
    <cfRule type="duplicateValues" dxfId="45" priority="536"/>
  </conditionalFormatting>
  <conditionalFormatting sqref="C2:C60 C62:C80 C88:C90 C82:C86 C92:C208 C226:C257 C413:C414 C259:C338 C223:C224 C220:C221 C210:C218 C512:C516 C524 C529:C530 C526 C521 C534 C538:C539 C497:C506 C554:C1048576">
    <cfRule type="duplicateValues" dxfId="47" priority="531"/>
    <cfRule type="duplicateValues" dxfId="45" priority="532"/>
  </conditionalFormatting>
  <conditionalFormatting sqref="C2:C368 C413:C414 C512:C516 C497:C506 C529:C530 C534 C538:C539 C519:C521 C524:C526 C554:C1048576">
    <cfRule type="duplicateValues" dxfId="45" priority="521"/>
    <cfRule type="duplicateValues" dxfId="45" priority="522"/>
    <cfRule type="duplicateValues" dxfId="45" priority="523"/>
  </conditionalFormatting>
  <conditionalFormatting sqref="C2:C398 C411 C413:C414 C497:C506 C524:C526 C512:C516 C529:C530 C534 C519:C521 C538:C540 C554:C1048576">
    <cfRule type="duplicateValues" dxfId="45" priority="456"/>
    <cfRule type="duplicateValues" dxfId="45" priority="458"/>
  </conditionalFormatting>
  <conditionalFormatting sqref="C2:C406 C408:C411 C413:C414 C497:C506 C534 C512:C516 C519:C521 C524:C526 C529:C530 C536 C538:C540 C554:C1048576">
    <cfRule type="duplicateValues" dxfId="45" priority="431"/>
  </conditionalFormatting>
  <conditionalFormatting sqref="C2:C406 C408:C427 C497:C516 C532 C534 C523:C526 C529:C530 C519:C521 C536:C541 C554:C1048576">
    <cfRule type="duplicateValues" dxfId="45" priority="399"/>
  </conditionalFormatting>
  <conditionalFormatting sqref="C4:C60 C82:C86 C62:C80 C88:C90 C92:C208 C413:C414 C226:C257 C259:C338 C210:C218 C220:C221 C223:C224 C534 C538:C539 C524 C529:C530 C521 C526">
    <cfRule type="duplicateValues" dxfId="45" priority="530"/>
  </conditionalFormatting>
  <conditionalFormatting sqref="C4:C398 C413:C414 C411 C538:C540 C534 C519:C521 C524:C526 C529:C530">
    <cfRule type="duplicateValues" dxfId="45" priority="457"/>
  </conditionalFormatting>
  <conditionalFormatting sqref="C4:C406 C413:C414 C408:C411 C538:C540 C519:C521 C536 C524:C526 C529:C530 C534">
    <cfRule type="duplicateValues" dxfId="45" priority="429"/>
  </conditionalFormatting>
  <conditionalFormatting sqref="C4:C406 C408:C427 C529:C530 C534 C536:C541 C532 C519:C521 C523:C526">
    <cfRule type="duplicateValues" dxfId="45" priority="397"/>
    <cfRule type="duplicateValues" dxfId="45" priority="398"/>
    <cfRule type="duplicateValues" dxfId="45" priority="400"/>
  </conditionalFormatting>
  <conditionalFormatting sqref="C4:C406 C408:C456 C518:C541">
    <cfRule type="duplicateValues" dxfId="45" priority="327"/>
  </conditionalFormatting>
  <conditionalFormatting sqref="C4:C456 C517:C541">
    <cfRule type="duplicateValues" dxfId="45" priority="255"/>
    <cfRule type="duplicateValues" dxfId="45" priority="256"/>
    <cfRule type="duplicateValues" dxfId="45" priority="257"/>
  </conditionalFormatting>
  <conditionalFormatting sqref="D4:D406 D416:D427 D408:D412 D536:D541 D532 D519:D521 D523:D526 D534 D529:D530">
    <cfRule type="duplicateValues" dxfId="45" priority="388"/>
  </conditionalFormatting>
  <conditionalFormatting sqref="C297:C300 C302:C303 C539">
    <cfRule type="duplicateValues" dxfId="46" priority="535"/>
  </conditionalFormatting>
  <conditionalFormatting sqref="C308:C338 C524">
    <cfRule type="duplicateValues" dxfId="46" priority="533"/>
  </conditionalFormatting>
  <conditionalFormatting sqref="C313:C406 C408:C411 C536 C524:C525 C540 C519:C520">
    <cfRule type="duplicateValues" dxfId="45" priority="430"/>
  </conditionalFormatting>
  <conditionalFormatting sqref="C358:C359 C525">
    <cfRule type="duplicateValues" dxfId="46" priority="526"/>
  </conditionalFormatting>
  <conditionalFormatting sqref="C360:C361 C520">
    <cfRule type="duplicateValues" dxfId="46" priority="527"/>
  </conditionalFormatting>
  <conditionalFormatting sqref="C369:C390 C540">
    <cfRule type="duplicateValues" dxfId="45" priority="468"/>
  </conditionalFormatting>
  <conditionalFormatting sqref="C385:C386 C388:C390">
    <cfRule type="duplicateValues" dxfId="45" priority="479"/>
    <cfRule type="duplicateValues" dxfId="45" priority="480"/>
    <cfRule type="duplicateValues" dxfId="45" priority="481"/>
    <cfRule type="duplicateValues" dxfId="45" priority="482"/>
    <cfRule type="duplicateValues" dxfId="45" priority="483"/>
    <cfRule type="duplicateValues" dxfId="45" priority="484"/>
    <cfRule type="duplicateValues" dxfId="45" priority="485"/>
    <cfRule type="duplicateValues" dxfId="45" priority="486"/>
  </conditionalFormatting>
  <conditionalFormatting sqref="C411:C412 C415:C427 C541 C537 C532 C523">
    <cfRule type="duplicateValues" dxfId="45" priority="389"/>
  </conditionalFormatting>
  <conditionalFormatting sqref="D412 D416:D424 D541 D523 D537 D532 D427">
    <cfRule type="duplicateValues" dxfId="45" priority="410"/>
  </conditionalFormatting>
  <conditionalFormatting sqref="C428:C432 C436:C437 C531 C522">
    <cfRule type="duplicateValues" dxfId="45" priority="367"/>
  </conditionalFormatting>
  <conditionalFormatting sqref="D428:D432 D436:D437 D531 D522">
    <cfRule type="duplicateValues" dxfId="45" priority="347"/>
  </conditionalFormatting>
  <conditionalFormatting sqref="D431:D432 D522">
    <cfRule type="duplicateValues" dxfId="45" priority="348"/>
    <cfRule type="duplicateValues" dxfId="45" priority="349"/>
    <cfRule type="duplicateValues" dxfId="45" priority="350"/>
  </conditionalFormatting>
  <conditionalFormatting sqref="C438:C439 C535 C533 C528 C441:C445">
    <cfRule type="duplicateValues" dxfId="45" priority="363"/>
  </conditionalFormatting>
  <conditionalFormatting sqref="D438:D439 D535 D528">
    <cfRule type="duplicateValues" dxfId="45" priority="341"/>
    <cfRule type="duplicateValues" dxfId="45" priority="342"/>
    <cfRule type="duplicateValues" dxfId="45" priority="343"/>
  </conditionalFormatting>
  <conditionalFormatting sqref="D438:D439 D535 D533 D528 D441:D445">
    <cfRule type="duplicateValues" dxfId="45" priority="340"/>
  </conditionalFormatting>
  <conditionalFormatting sqref="D458:D460 D462:D467">
    <cfRule type="duplicateValues" dxfId="45" priority="237"/>
  </conditionalFormatting>
  <dataValidations count="1">
    <dataValidation type="custom" allowBlank="1" showInputMessage="1" showErrorMessage="1" sqref="D431 D432 D438 D439 D455 D522 D528 D535 D545">
      <formula1>COUNTIF(D:D,D431&amp;"*")=1</formula1>
    </dataValidation>
  </dataValidations>
  <pageMargins left="0.156944444444444" right="0.118055555555556" top="0.156944444444444" bottom="0.0388888888888889" header="0.156944444444444" footer="0.118055555555556"/>
  <pageSetup paperSize="9" scale="50" fitToHeight="0" orientation="landscape" horizontalDpi="600"/>
  <headerFooter/>
  <rowBreaks count="9" manualBreakCount="9">
    <brk id="203" max="25" man="1"/>
    <brk id="269" max="25" man="1"/>
    <brk id="334" max="25" man="1"/>
    <brk id="398" max="25" man="1"/>
    <brk id="514" max="16383" man="1"/>
    <brk id="514" max="16383" man="1"/>
    <brk id="514" max="16383" man="1"/>
    <brk id="514" max="16383" man="1"/>
    <brk id="514" max="16383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C563"/>
  <sheetViews>
    <sheetView view="pageBreakPreview" zoomScaleNormal="100" workbookViewId="0">
      <pane ySplit="3" topLeftCell="A502" activePane="bottomLeft" state="frozen"/>
      <selection/>
      <selection pane="bottomLeft" activeCell="G394" sqref="G394"/>
    </sheetView>
  </sheetViews>
  <sheetFormatPr defaultColWidth="9" defaultRowHeight="13.5"/>
  <cols>
    <col min="1" max="1" width="4.875" style="33" customWidth="1"/>
    <col min="2" max="2" width="17.625" style="33" customWidth="1"/>
    <col min="3" max="3" width="6.25" style="34" customWidth="1"/>
    <col min="4" max="4" width="17.875" style="35" customWidth="1"/>
    <col min="5" max="6" width="12.625" style="33" customWidth="1"/>
    <col min="7" max="7" width="12.875" style="33" customWidth="1"/>
    <col min="8" max="9" width="12.625" style="33" customWidth="1"/>
    <col min="10" max="10" width="9.375" style="33" customWidth="1"/>
    <col min="11" max="11" width="10.375" style="33" customWidth="1"/>
    <col min="12" max="12" width="10.375" style="139" customWidth="1"/>
    <col min="13" max="14" width="11.5" style="33" customWidth="1"/>
    <col min="15" max="15" width="10.375" style="33" customWidth="1"/>
    <col min="16" max="16" width="9.375" style="33" customWidth="1"/>
    <col min="17" max="17" width="10.375" style="33" customWidth="1"/>
    <col min="18" max="18" width="8.375" style="33" customWidth="1"/>
    <col min="19" max="19" width="11.5" style="33" customWidth="1"/>
    <col min="20" max="20" width="7.5" style="33" customWidth="1"/>
    <col min="21" max="21" width="11.5" style="33" customWidth="1"/>
    <col min="22" max="22" width="10.375" style="33" customWidth="1"/>
    <col min="23" max="24" width="9.375" style="33" customWidth="1"/>
    <col min="25" max="25" width="10.375" style="33" customWidth="1"/>
    <col min="26" max="26" width="8.375" style="33" customWidth="1"/>
    <col min="27" max="27" width="11.625" style="9" customWidth="1"/>
    <col min="28" max="28" width="11.5" style="9" customWidth="1"/>
    <col min="29" max="29" width="7.5" style="9" customWidth="1"/>
    <col min="30" max="30" width="22.375" style="9" customWidth="1"/>
    <col min="31" max="31" width="10.375" style="9" customWidth="1"/>
    <col min="32" max="33" width="11.5" style="9" customWidth="1"/>
    <col min="34" max="34" width="10.375" style="9" customWidth="1"/>
    <col min="35" max="35" width="11.5" style="9" customWidth="1"/>
    <col min="36" max="36" width="9.375" style="9" customWidth="1"/>
    <col min="37" max="37" width="11.5" style="9" customWidth="1"/>
    <col min="38" max="38" width="17.125" style="9" customWidth="1"/>
    <col min="39" max="16383" width="9" style="9"/>
  </cols>
  <sheetData>
    <row r="1" s="9" customFormat="1" ht="18.75" spans="1:27">
      <c r="A1" s="36" t="s">
        <v>1494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</row>
    <row r="2" s="9" customFormat="1" spans="1:36">
      <c r="A2" s="5" t="s">
        <v>71</v>
      </c>
      <c r="B2" s="5" t="s">
        <v>72</v>
      </c>
      <c r="C2" s="37" t="s">
        <v>73</v>
      </c>
      <c r="D2" s="38" t="s">
        <v>74</v>
      </c>
      <c r="E2" s="39" t="s">
        <v>75</v>
      </c>
      <c r="F2" s="39"/>
      <c r="G2" s="39"/>
      <c r="H2" s="39"/>
      <c r="I2" s="39"/>
      <c r="J2" s="39"/>
      <c r="K2" s="49" t="s">
        <v>76</v>
      </c>
      <c r="L2" s="50"/>
      <c r="M2" s="50"/>
      <c r="N2" s="50"/>
      <c r="O2" s="50"/>
      <c r="P2" s="50"/>
      <c r="Q2" s="50"/>
      <c r="R2" s="51"/>
      <c r="S2" s="5" t="s">
        <v>77</v>
      </c>
      <c r="T2" s="5"/>
      <c r="U2" s="5"/>
      <c r="V2" s="5"/>
      <c r="W2" s="5"/>
      <c r="X2" s="5"/>
      <c r="Y2" s="5"/>
      <c r="Z2" s="54"/>
      <c r="AA2" s="54"/>
      <c r="AB2" s="10"/>
      <c r="AC2" s="5" t="s">
        <v>1133</v>
      </c>
      <c r="AD2" s="5"/>
      <c r="AE2" s="5"/>
      <c r="AF2" s="5"/>
      <c r="AG2" s="5"/>
      <c r="AH2" s="5"/>
      <c r="AI2" s="5"/>
      <c r="AJ2" s="10" t="s">
        <v>3</v>
      </c>
    </row>
    <row r="3" s="9" customFormat="1" ht="24" spans="1:38">
      <c r="A3" s="5"/>
      <c r="B3" s="5"/>
      <c r="C3" s="37"/>
      <c r="D3" s="38"/>
      <c r="E3" s="5" t="s">
        <v>80</v>
      </c>
      <c r="F3" s="5" t="s">
        <v>81</v>
      </c>
      <c r="G3" s="5" t="s">
        <v>83</v>
      </c>
      <c r="H3" s="5" t="s">
        <v>82</v>
      </c>
      <c r="I3" s="5" t="s">
        <v>85</v>
      </c>
      <c r="J3" s="5" t="s">
        <v>84</v>
      </c>
      <c r="K3" s="5" t="s">
        <v>86</v>
      </c>
      <c r="L3" s="5" t="s">
        <v>1495</v>
      </c>
      <c r="M3" s="7" t="s">
        <v>87</v>
      </c>
      <c r="N3" s="5" t="s">
        <v>89</v>
      </c>
      <c r="O3" s="5" t="s">
        <v>88</v>
      </c>
      <c r="P3" s="5" t="s">
        <v>1496</v>
      </c>
      <c r="Q3" s="5" t="s">
        <v>1326</v>
      </c>
      <c r="R3" s="5" t="s">
        <v>84</v>
      </c>
      <c r="S3" s="5" t="s">
        <v>45</v>
      </c>
      <c r="T3" s="5" t="s">
        <v>91</v>
      </c>
      <c r="U3" s="5" t="s">
        <v>92</v>
      </c>
      <c r="V3" s="5" t="s">
        <v>94</v>
      </c>
      <c r="W3" s="5" t="s">
        <v>93</v>
      </c>
      <c r="X3" s="5" t="s">
        <v>1496</v>
      </c>
      <c r="Y3" s="5" t="s">
        <v>1326</v>
      </c>
      <c r="Z3" s="5" t="s">
        <v>84</v>
      </c>
      <c r="AA3" s="5" t="s">
        <v>45</v>
      </c>
      <c r="AB3" s="55" t="s">
        <v>78</v>
      </c>
      <c r="AC3" s="55" t="s">
        <v>79</v>
      </c>
      <c r="AD3" s="10" t="s">
        <v>3</v>
      </c>
      <c r="AE3" s="5" t="s">
        <v>1327</v>
      </c>
      <c r="AF3" s="5" t="s">
        <v>1328</v>
      </c>
      <c r="AG3" s="5" t="s">
        <v>1329</v>
      </c>
      <c r="AH3" s="5" t="s">
        <v>1330</v>
      </c>
      <c r="AI3" s="5" t="s">
        <v>1331</v>
      </c>
      <c r="AJ3" s="5" t="s">
        <v>84</v>
      </c>
      <c r="AK3" s="5" t="s">
        <v>45</v>
      </c>
      <c r="AL3" s="10" t="s">
        <v>3</v>
      </c>
    </row>
    <row r="4" s="9" customFormat="1" ht="16" customHeight="1" spans="1:38">
      <c r="A4" s="40">
        <f t="shared" ref="A4:A67" si="0">ROW()-3</f>
        <v>1</v>
      </c>
      <c r="B4" s="41" t="s">
        <v>95</v>
      </c>
      <c r="C4" s="42" t="s">
        <v>96</v>
      </c>
      <c r="D4" s="43" t="s">
        <v>97</v>
      </c>
      <c r="E4" s="41">
        <v>3473.25</v>
      </c>
      <c r="F4" s="41">
        <f>VLOOKUP(C4,'[1]9月'!$B:$Q,16,0)</f>
        <v>3245.4</v>
      </c>
      <c r="G4" s="44">
        <v>5664.75</v>
      </c>
      <c r="H4" s="41">
        <v>3473.25</v>
      </c>
      <c r="I4" s="44">
        <v>3180</v>
      </c>
      <c r="J4" s="44"/>
      <c r="K4" s="52">
        <f t="shared" ref="K4:K67" si="1">E4*0.018</f>
        <v>62.5185</v>
      </c>
      <c r="L4" s="52">
        <v>32.8104</v>
      </c>
      <c r="M4" s="53">
        <f t="shared" ref="M4:M67" si="2">F4*0.16</f>
        <v>519.264</v>
      </c>
      <c r="N4" s="44">
        <f t="shared" ref="N4:N67" si="3">ROUND(G4*0.08,2)</f>
        <v>453.18</v>
      </c>
      <c r="O4" s="41">
        <f t="shared" ref="O4:O67" si="4">H4*0.007</f>
        <v>24.31275</v>
      </c>
      <c r="P4" s="41">
        <v>14.35455</v>
      </c>
      <c r="Q4" s="44">
        <f t="shared" ref="Q4:Q67" si="5">I4*5%</f>
        <v>159</v>
      </c>
      <c r="R4" s="44">
        <f t="shared" ref="R4:R67" si="6">J4*50%</f>
        <v>0</v>
      </c>
      <c r="S4" s="44">
        <f>SUM(K4:R4)</f>
        <v>1265.4402</v>
      </c>
      <c r="T4" s="41">
        <f t="shared" ref="T4:T67" si="7">E4*0</f>
        <v>0</v>
      </c>
      <c r="U4" s="41">
        <f t="shared" ref="U4:U67" si="8">ROUND(F4*0.08,2)</f>
        <v>259.63</v>
      </c>
      <c r="V4" s="44">
        <f t="shared" ref="V4:V67" si="9">ROUND(G4*0.02,2)</f>
        <v>113.3</v>
      </c>
      <c r="W4" s="41">
        <f t="shared" ref="W4:W67" si="10">ROUND(H4*0.003,2)</f>
        <v>10.42</v>
      </c>
      <c r="X4" s="41">
        <v>6.12</v>
      </c>
      <c r="Y4" s="44">
        <f t="shared" ref="Y4:Y67" si="11">I4*5%</f>
        <v>159</v>
      </c>
      <c r="Z4" s="44">
        <f t="shared" ref="Z4:Z67" si="12">J4*50%</f>
        <v>0</v>
      </c>
      <c r="AA4" s="41">
        <f t="shared" ref="AA4:AA67" si="13">SUM(T4:Z4)</f>
        <v>548.47</v>
      </c>
      <c r="AB4" s="41">
        <f t="shared" ref="AB4:AB67" si="14">S4+AA4</f>
        <v>1813.9102</v>
      </c>
      <c r="AC4" s="41"/>
      <c r="AD4" s="12" t="s">
        <v>51</v>
      </c>
      <c r="AE4" s="11">
        <f>K4+T4+L4</f>
        <v>95.3289</v>
      </c>
      <c r="AF4" s="11">
        <f t="shared" ref="AF4:AF67" si="15">M4+U4</f>
        <v>778.894</v>
      </c>
      <c r="AG4" s="11">
        <f t="shared" ref="AG4:AG67" si="16">N4+V4</f>
        <v>566.48</v>
      </c>
      <c r="AH4" s="11">
        <f>O4+W4+X4+P4</f>
        <v>55.2073</v>
      </c>
      <c r="AI4" s="11">
        <f t="shared" ref="AI4:AI67" si="17">Q4+Y4</f>
        <v>318</v>
      </c>
      <c r="AJ4" s="11">
        <f t="shared" ref="AJ4:AJ67" si="18">R4+Z4</f>
        <v>0</v>
      </c>
      <c r="AK4" s="11">
        <f>S4+AA4</f>
        <v>1813.9102</v>
      </c>
      <c r="AL4" s="12" t="s">
        <v>1134</v>
      </c>
    </row>
    <row r="5" s="9" customFormat="1" ht="16" customHeight="1" spans="1:38">
      <c r="A5" s="40">
        <f t="shared" si="0"/>
        <v>2</v>
      </c>
      <c r="B5" s="41" t="s">
        <v>98</v>
      </c>
      <c r="C5" s="42" t="s">
        <v>99</v>
      </c>
      <c r="D5" s="41" t="s">
        <v>100</v>
      </c>
      <c r="E5" s="41">
        <v>3473.25</v>
      </c>
      <c r="F5" s="41">
        <f>VLOOKUP(C5,'[1]9月'!$B:$Q,16,0)</f>
        <v>3245.4</v>
      </c>
      <c r="G5" s="44">
        <v>5664.75</v>
      </c>
      <c r="H5" s="41">
        <v>3473.25</v>
      </c>
      <c r="I5" s="44">
        <v>3180</v>
      </c>
      <c r="J5" s="44"/>
      <c r="K5" s="52">
        <f t="shared" si="1"/>
        <v>62.5185</v>
      </c>
      <c r="L5" s="52">
        <v>32.8104</v>
      </c>
      <c r="M5" s="53">
        <f t="shared" si="2"/>
        <v>519.264</v>
      </c>
      <c r="N5" s="44">
        <f t="shared" si="3"/>
        <v>453.18</v>
      </c>
      <c r="O5" s="41">
        <f t="shared" si="4"/>
        <v>24.31275</v>
      </c>
      <c r="P5" s="41">
        <v>14.35455</v>
      </c>
      <c r="Q5" s="44">
        <f t="shared" si="5"/>
        <v>159</v>
      </c>
      <c r="R5" s="44">
        <f t="shared" si="6"/>
        <v>0</v>
      </c>
      <c r="S5" s="44">
        <f t="shared" ref="S4:S67" si="19">SUM(K5:R5)</f>
        <v>1265.4402</v>
      </c>
      <c r="T5" s="41">
        <f t="shared" si="7"/>
        <v>0</v>
      </c>
      <c r="U5" s="41">
        <f t="shared" si="8"/>
        <v>259.63</v>
      </c>
      <c r="V5" s="44">
        <f t="shared" si="9"/>
        <v>113.3</v>
      </c>
      <c r="W5" s="41">
        <f t="shared" si="10"/>
        <v>10.42</v>
      </c>
      <c r="X5" s="41">
        <v>6.12</v>
      </c>
      <c r="Y5" s="44">
        <f t="shared" si="11"/>
        <v>159</v>
      </c>
      <c r="Z5" s="44">
        <f t="shared" si="12"/>
        <v>0</v>
      </c>
      <c r="AA5" s="41">
        <f t="shared" si="13"/>
        <v>548.47</v>
      </c>
      <c r="AB5" s="41">
        <f t="shared" si="14"/>
        <v>1813.9102</v>
      </c>
      <c r="AC5" s="41"/>
      <c r="AD5" s="12" t="s">
        <v>26</v>
      </c>
      <c r="AE5" s="11">
        <f t="shared" ref="AE5:AE68" si="20">K5+T5+L5</f>
        <v>95.3289</v>
      </c>
      <c r="AF5" s="11">
        <f t="shared" si="15"/>
        <v>778.894</v>
      </c>
      <c r="AG5" s="11">
        <f t="shared" si="16"/>
        <v>566.48</v>
      </c>
      <c r="AH5" s="11">
        <f t="shared" ref="AH5:AH68" si="21">O5+W5+X5+P5</f>
        <v>55.2073</v>
      </c>
      <c r="AI5" s="11">
        <f t="shared" si="17"/>
        <v>318</v>
      </c>
      <c r="AJ5" s="11">
        <f t="shared" si="18"/>
        <v>0</v>
      </c>
      <c r="AK5" s="11">
        <f t="shared" ref="AK4:AK67" si="22">S5+AA5</f>
        <v>1813.9102</v>
      </c>
      <c r="AL5" s="12" t="s">
        <v>1135</v>
      </c>
    </row>
    <row r="6" s="9" customFormat="1" ht="16" customHeight="1" spans="1:38">
      <c r="A6" s="40">
        <f t="shared" si="0"/>
        <v>3</v>
      </c>
      <c r="B6" s="41" t="s">
        <v>1332</v>
      </c>
      <c r="C6" s="42" t="s">
        <v>104</v>
      </c>
      <c r="D6" s="41" t="s">
        <v>105</v>
      </c>
      <c r="E6" s="41">
        <v>3473.25</v>
      </c>
      <c r="F6" s="41">
        <f>VLOOKUP(C6,'[1]9月'!$B:$Q,16,0)</f>
        <v>3245.4</v>
      </c>
      <c r="G6" s="44">
        <v>5664.75</v>
      </c>
      <c r="H6" s="41">
        <v>3473.25</v>
      </c>
      <c r="I6" s="44">
        <v>3180</v>
      </c>
      <c r="J6" s="44"/>
      <c r="K6" s="52">
        <f t="shared" si="1"/>
        <v>62.5185</v>
      </c>
      <c r="L6" s="52">
        <v>32.8104</v>
      </c>
      <c r="M6" s="53">
        <f t="shared" si="2"/>
        <v>519.264</v>
      </c>
      <c r="N6" s="44">
        <f t="shared" si="3"/>
        <v>453.18</v>
      </c>
      <c r="O6" s="41">
        <f t="shared" si="4"/>
        <v>24.31275</v>
      </c>
      <c r="P6" s="41">
        <v>14.35455</v>
      </c>
      <c r="Q6" s="44">
        <f t="shared" si="5"/>
        <v>159</v>
      </c>
      <c r="R6" s="44">
        <f t="shared" si="6"/>
        <v>0</v>
      </c>
      <c r="S6" s="44">
        <f t="shared" si="19"/>
        <v>1265.4402</v>
      </c>
      <c r="T6" s="41">
        <f t="shared" si="7"/>
        <v>0</v>
      </c>
      <c r="U6" s="41">
        <f t="shared" si="8"/>
        <v>259.63</v>
      </c>
      <c r="V6" s="44">
        <f t="shared" si="9"/>
        <v>113.3</v>
      </c>
      <c r="W6" s="41">
        <f t="shared" si="10"/>
        <v>10.42</v>
      </c>
      <c r="X6" s="41">
        <v>6.12</v>
      </c>
      <c r="Y6" s="44">
        <f t="shared" si="11"/>
        <v>159</v>
      </c>
      <c r="Z6" s="44">
        <f t="shared" si="12"/>
        <v>0</v>
      </c>
      <c r="AA6" s="41">
        <f t="shared" si="13"/>
        <v>548.47</v>
      </c>
      <c r="AB6" s="41">
        <f t="shared" si="14"/>
        <v>1813.9102</v>
      </c>
      <c r="AC6" s="41"/>
      <c r="AD6" s="12" t="s">
        <v>26</v>
      </c>
      <c r="AE6" s="11">
        <f t="shared" si="20"/>
        <v>95.3289</v>
      </c>
      <c r="AF6" s="11">
        <f t="shared" si="15"/>
        <v>778.894</v>
      </c>
      <c r="AG6" s="11">
        <f t="shared" si="16"/>
        <v>566.48</v>
      </c>
      <c r="AH6" s="11">
        <f t="shared" si="21"/>
        <v>55.2073</v>
      </c>
      <c r="AI6" s="11">
        <f t="shared" si="17"/>
        <v>318</v>
      </c>
      <c r="AJ6" s="11">
        <f t="shared" si="18"/>
        <v>0</v>
      </c>
      <c r="AK6" s="11">
        <f t="shared" si="22"/>
        <v>1813.9102</v>
      </c>
      <c r="AL6" s="12" t="s">
        <v>1135</v>
      </c>
    </row>
    <row r="7" s="9" customFormat="1" ht="16" customHeight="1" spans="1:38">
      <c r="A7" s="40">
        <f t="shared" si="0"/>
        <v>4</v>
      </c>
      <c r="B7" s="41" t="s">
        <v>98</v>
      </c>
      <c r="C7" s="42" t="s">
        <v>106</v>
      </c>
      <c r="D7" s="41" t="s">
        <v>107</v>
      </c>
      <c r="E7" s="41">
        <v>3473.25</v>
      </c>
      <c r="F7" s="41">
        <f>VLOOKUP(C7,'[1]9月'!$B:$Q,16,0)</f>
        <v>3245.4</v>
      </c>
      <c r="G7" s="44">
        <v>5664.75</v>
      </c>
      <c r="H7" s="41">
        <v>3473.25</v>
      </c>
      <c r="I7" s="44">
        <v>3180</v>
      </c>
      <c r="J7" s="44"/>
      <c r="K7" s="52">
        <f t="shared" si="1"/>
        <v>62.5185</v>
      </c>
      <c r="L7" s="52">
        <v>32.8104</v>
      </c>
      <c r="M7" s="53">
        <f t="shared" si="2"/>
        <v>519.264</v>
      </c>
      <c r="N7" s="44">
        <f t="shared" si="3"/>
        <v>453.18</v>
      </c>
      <c r="O7" s="41">
        <f t="shared" si="4"/>
        <v>24.31275</v>
      </c>
      <c r="P7" s="41">
        <v>14.35455</v>
      </c>
      <c r="Q7" s="44">
        <f t="shared" si="5"/>
        <v>159</v>
      </c>
      <c r="R7" s="44">
        <f t="shared" si="6"/>
        <v>0</v>
      </c>
      <c r="S7" s="44">
        <f t="shared" si="19"/>
        <v>1265.4402</v>
      </c>
      <c r="T7" s="41">
        <f t="shared" si="7"/>
        <v>0</v>
      </c>
      <c r="U7" s="41">
        <f t="shared" si="8"/>
        <v>259.63</v>
      </c>
      <c r="V7" s="44">
        <f t="shared" si="9"/>
        <v>113.3</v>
      </c>
      <c r="W7" s="41">
        <f t="shared" si="10"/>
        <v>10.42</v>
      </c>
      <c r="X7" s="41">
        <v>6.12</v>
      </c>
      <c r="Y7" s="44">
        <f t="shared" si="11"/>
        <v>159</v>
      </c>
      <c r="Z7" s="44">
        <f t="shared" si="12"/>
        <v>0</v>
      </c>
      <c r="AA7" s="41">
        <f t="shared" si="13"/>
        <v>548.47</v>
      </c>
      <c r="AB7" s="41">
        <f t="shared" si="14"/>
        <v>1813.9102</v>
      </c>
      <c r="AC7" s="41"/>
      <c r="AD7" s="12" t="s">
        <v>26</v>
      </c>
      <c r="AE7" s="11">
        <f t="shared" si="20"/>
        <v>95.3289</v>
      </c>
      <c r="AF7" s="11">
        <f t="shared" si="15"/>
        <v>778.894</v>
      </c>
      <c r="AG7" s="11">
        <f t="shared" si="16"/>
        <v>566.48</v>
      </c>
      <c r="AH7" s="11">
        <f t="shared" si="21"/>
        <v>55.2073</v>
      </c>
      <c r="AI7" s="11">
        <f t="shared" si="17"/>
        <v>318</v>
      </c>
      <c r="AJ7" s="11">
        <f t="shared" si="18"/>
        <v>0</v>
      </c>
      <c r="AK7" s="11">
        <f t="shared" si="22"/>
        <v>1813.9102</v>
      </c>
      <c r="AL7" s="12" t="s">
        <v>1135</v>
      </c>
    </row>
    <row r="8" s="9" customFormat="1" ht="16" customHeight="1" spans="1:38">
      <c r="A8" s="40">
        <f t="shared" si="0"/>
        <v>5</v>
      </c>
      <c r="B8" s="41" t="s">
        <v>98</v>
      </c>
      <c r="C8" s="42" t="s">
        <v>108</v>
      </c>
      <c r="D8" s="41" t="s">
        <v>109</v>
      </c>
      <c r="E8" s="41">
        <v>3473.25</v>
      </c>
      <c r="F8" s="41">
        <f>VLOOKUP(C8,'[1]9月'!$B:$Q,16,0)</f>
        <v>3245.4</v>
      </c>
      <c r="G8" s="44">
        <v>5664.75</v>
      </c>
      <c r="H8" s="41">
        <v>3473.25</v>
      </c>
      <c r="I8" s="44">
        <v>4180</v>
      </c>
      <c r="J8" s="44"/>
      <c r="K8" s="52">
        <f t="shared" si="1"/>
        <v>62.5185</v>
      </c>
      <c r="L8" s="52">
        <v>32.8104</v>
      </c>
      <c r="M8" s="53">
        <f t="shared" si="2"/>
        <v>519.264</v>
      </c>
      <c r="N8" s="44">
        <f t="shared" si="3"/>
        <v>453.18</v>
      </c>
      <c r="O8" s="41">
        <f t="shared" si="4"/>
        <v>24.31275</v>
      </c>
      <c r="P8" s="41">
        <v>14.35455</v>
      </c>
      <c r="Q8" s="44">
        <f t="shared" si="5"/>
        <v>209</v>
      </c>
      <c r="R8" s="44">
        <f t="shared" si="6"/>
        <v>0</v>
      </c>
      <c r="S8" s="44">
        <f t="shared" si="19"/>
        <v>1315.4402</v>
      </c>
      <c r="T8" s="41">
        <f t="shared" si="7"/>
        <v>0</v>
      </c>
      <c r="U8" s="41">
        <f t="shared" si="8"/>
        <v>259.63</v>
      </c>
      <c r="V8" s="44">
        <f t="shared" si="9"/>
        <v>113.3</v>
      </c>
      <c r="W8" s="41">
        <f t="shared" si="10"/>
        <v>10.42</v>
      </c>
      <c r="X8" s="41">
        <v>6.12</v>
      </c>
      <c r="Y8" s="44">
        <f t="shared" si="11"/>
        <v>209</v>
      </c>
      <c r="Z8" s="44">
        <f t="shared" si="12"/>
        <v>0</v>
      </c>
      <c r="AA8" s="41">
        <f t="shared" si="13"/>
        <v>598.47</v>
      </c>
      <c r="AB8" s="41">
        <f t="shared" si="14"/>
        <v>1913.9102</v>
      </c>
      <c r="AC8" s="41"/>
      <c r="AD8" s="12" t="s">
        <v>26</v>
      </c>
      <c r="AE8" s="11">
        <f t="shared" si="20"/>
        <v>95.3289</v>
      </c>
      <c r="AF8" s="11">
        <f t="shared" si="15"/>
        <v>778.894</v>
      </c>
      <c r="AG8" s="11">
        <f t="shared" si="16"/>
        <v>566.48</v>
      </c>
      <c r="AH8" s="11">
        <f t="shared" si="21"/>
        <v>55.2073</v>
      </c>
      <c r="AI8" s="11">
        <f t="shared" si="17"/>
        <v>418</v>
      </c>
      <c r="AJ8" s="11">
        <f t="shared" si="18"/>
        <v>0</v>
      </c>
      <c r="AK8" s="11">
        <f t="shared" si="22"/>
        <v>1913.9102</v>
      </c>
      <c r="AL8" s="12" t="s">
        <v>1135</v>
      </c>
    </row>
    <row r="9" s="9" customFormat="1" ht="16" customHeight="1" spans="1:38">
      <c r="A9" s="40">
        <f t="shared" si="0"/>
        <v>6</v>
      </c>
      <c r="B9" s="41" t="s">
        <v>98</v>
      </c>
      <c r="C9" s="42" t="s">
        <v>110</v>
      </c>
      <c r="D9" s="41" t="s">
        <v>111</v>
      </c>
      <c r="E9" s="41">
        <v>3473.25</v>
      </c>
      <c r="F9" s="41">
        <f>VLOOKUP(C9,'[1]9月'!$B:$Q,16,0)</f>
        <v>3245.4</v>
      </c>
      <c r="G9" s="44">
        <v>5664.75</v>
      </c>
      <c r="H9" s="41">
        <v>3473.25</v>
      </c>
      <c r="I9" s="44">
        <v>3180</v>
      </c>
      <c r="J9" s="44"/>
      <c r="K9" s="52">
        <f t="shared" si="1"/>
        <v>62.5185</v>
      </c>
      <c r="L9" s="52">
        <v>32.8104</v>
      </c>
      <c r="M9" s="53">
        <f t="shared" si="2"/>
        <v>519.264</v>
      </c>
      <c r="N9" s="44">
        <f t="shared" si="3"/>
        <v>453.18</v>
      </c>
      <c r="O9" s="41">
        <f t="shared" si="4"/>
        <v>24.31275</v>
      </c>
      <c r="P9" s="41">
        <v>14.35455</v>
      </c>
      <c r="Q9" s="44">
        <f t="shared" si="5"/>
        <v>159</v>
      </c>
      <c r="R9" s="44">
        <f t="shared" si="6"/>
        <v>0</v>
      </c>
      <c r="S9" s="44">
        <f t="shared" si="19"/>
        <v>1265.4402</v>
      </c>
      <c r="T9" s="41">
        <f t="shared" si="7"/>
        <v>0</v>
      </c>
      <c r="U9" s="41">
        <f t="shared" si="8"/>
        <v>259.63</v>
      </c>
      <c r="V9" s="44">
        <f t="shared" si="9"/>
        <v>113.3</v>
      </c>
      <c r="W9" s="41">
        <f t="shared" si="10"/>
        <v>10.42</v>
      </c>
      <c r="X9" s="41">
        <v>6.12</v>
      </c>
      <c r="Y9" s="44">
        <f t="shared" si="11"/>
        <v>159</v>
      </c>
      <c r="Z9" s="44">
        <f t="shared" si="12"/>
        <v>0</v>
      </c>
      <c r="AA9" s="41">
        <f t="shared" si="13"/>
        <v>548.47</v>
      </c>
      <c r="AB9" s="41">
        <f t="shared" si="14"/>
        <v>1813.9102</v>
      </c>
      <c r="AC9" s="41"/>
      <c r="AD9" s="12" t="s">
        <v>26</v>
      </c>
      <c r="AE9" s="11">
        <f t="shared" si="20"/>
        <v>95.3289</v>
      </c>
      <c r="AF9" s="11">
        <f t="shared" si="15"/>
        <v>778.894</v>
      </c>
      <c r="AG9" s="11">
        <f t="shared" si="16"/>
        <v>566.48</v>
      </c>
      <c r="AH9" s="11">
        <f t="shared" si="21"/>
        <v>55.2073</v>
      </c>
      <c r="AI9" s="11">
        <f t="shared" si="17"/>
        <v>318</v>
      </c>
      <c r="AJ9" s="11">
        <f t="shared" si="18"/>
        <v>0</v>
      </c>
      <c r="AK9" s="11">
        <f t="shared" si="22"/>
        <v>1813.9102</v>
      </c>
      <c r="AL9" s="12" t="s">
        <v>1135</v>
      </c>
    </row>
    <row r="10" s="9" customFormat="1" ht="16" customHeight="1" spans="1:38">
      <c r="A10" s="40">
        <f t="shared" si="0"/>
        <v>7</v>
      </c>
      <c r="B10" s="41" t="s">
        <v>98</v>
      </c>
      <c r="C10" s="42" t="s">
        <v>114</v>
      </c>
      <c r="D10" s="41" t="s">
        <v>115</v>
      </c>
      <c r="E10" s="41">
        <v>3473.25</v>
      </c>
      <c r="F10" s="41">
        <f>VLOOKUP(C10,'[1]9月'!$B:$Q,16,0)</f>
        <v>3245.4</v>
      </c>
      <c r="G10" s="44">
        <v>5664.75</v>
      </c>
      <c r="H10" s="41">
        <v>3473.25</v>
      </c>
      <c r="I10" s="44">
        <v>4180</v>
      </c>
      <c r="J10" s="44"/>
      <c r="K10" s="52">
        <f t="shared" si="1"/>
        <v>62.5185</v>
      </c>
      <c r="L10" s="52">
        <v>32.8104</v>
      </c>
      <c r="M10" s="53">
        <f t="shared" si="2"/>
        <v>519.264</v>
      </c>
      <c r="N10" s="44">
        <f t="shared" si="3"/>
        <v>453.18</v>
      </c>
      <c r="O10" s="41">
        <f t="shared" si="4"/>
        <v>24.31275</v>
      </c>
      <c r="P10" s="41">
        <v>14.35455</v>
      </c>
      <c r="Q10" s="44">
        <f t="shared" si="5"/>
        <v>209</v>
      </c>
      <c r="R10" s="44">
        <f t="shared" si="6"/>
        <v>0</v>
      </c>
      <c r="S10" s="44">
        <f t="shared" si="19"/>
        <v>1315.4402</v>
      </c>
      <c r="T10" s="41">
        <f t="shared" si="7"/>
        <v>0</v>
      </c>
      <c r="U10" s="41">
        <f t="shared" si="8"/>
        <v>259.63</v>
      </c>
      <c r="V10" s="44">
        <f t="shared" si="9"/>
        <v>113.3</v>
      </c>
      <c r="W10" s="41">
        <f t="shared" si="10"/>
        <v>10.42</v>
      </c>
      <c r="X10" s="41">
        <v>6.12</v>
      </c>
      <c r="Y10" s="44">
        <f t="shared" si="11"/>
        <v>209</v>
      </c>
      <c r="Z10" s="44">
        <f t="shared" si="12"/>
        <v>0</v>
      </c>
      <c r="AA10" s="41">
        <f t="shared" si="13"/>
        <v>598.47</v>
      </c>
      <c r="AB10" s="41">
        <f t="shared" si="14"/>
        <v>1913.9102</v>
      </c>
      <c r="AC10" s="41"/>
      <c r="AD10" s="12" t="s">
        <v>26</v>
      </c>
      <c r="AE10" s="11">
        <f t="shared" si="20"/>
        <v>95.3289</v>
      </c>
      <c r="AF10" s="11">
        <f t="shared" si="15"/>
        <v>778.894</v>
      </c>
      <c r="AG10" s="11">
        <f t="shared" si="16"/>
        <v>566.48</v>
      </c>
      <c r="AH10" s="11">
        <f t="shared" si="21"/>
        <v>55.2073</v>
      </c>
      <c r="AI10" s="11">
        <f t="shared" si="17"/>
        <v>418</v>
      </c>
      <c r="AJ10" s="11">
        <f t="shared" si="18"/>
        <v>0</v>
      </c>
      <c r="AK10" s="11">
        <f t="shared" si="22"/>
        <v>1913.9102</v>
      </c>
      <c r="AL10" s="12" t="s">
        <v>1135</v>
      </c>
    </row>
    <row r="11" s="9" customFormat="1" ht="16" customHeight="1" spans="1:38">
      <c r="A11" s="40">
        <f t="shared" si="0"/>
        <v>8</v>
      </c>
      <c r="B11" s="41" t="e">
        <v>#N/A</v>
      </c>
      <c r="C11" s="42" t="s">
        <v>116</v>
      </c>
      <c r="D11" s="41" t="s">
        <v>117</v>
      </c>
      <c r="E11" s="41">
        <v>3820</v>
      </c>
      <c r="F11" s="41">
        <f>VLOOKUP(C11,'[1]9月'!$B:$Q,16,0)</f>
        <v>3820</v>
      </c>
      <c r="G11" s="44">
        <v>5664.75</v>
      </c>
      <c r="H11" s="41">
        <v>3820</v>
      </c>
      <c r="I11" s="44">
        <v>4180</v>
      </c>
      <c r="J11" s="44"/>
      <c r="K11" s="52">
        <f t="shared" si="1"/>
        <v>68.76</v>
      </c>
      <c r="L11" s="52">
        <v>0</v>
      </c>
      <c r="M11" s="53">
        <f t="shared" si="2"/>
        <v>611.2</v>
      </c>
      <c r="N11" s="44">
        <f t="shared" si="3"/>
        <v>453.18</v>
      </c>
      <c r="O11" s="41">
        <f t="shared" si="4"/>
        <v>26.74</v>
      </c>
      <c r="P11" s="41">
        <v>0</v>
      </c>
      <c r="Q11" s="44">
        <f t="shared" si="5"/>
        <v>209</v>
      </c>
      <c r="R11" s="44">
        <f t="shared" si="6"/>
        <v>0</v>
      </c>
      <c r="S11" s="44">
        <f t="shared" si="19"/>
        <v>1368.88</v>
      </c>
      <c r="T11" s="41">
        <f t="shared" si="7"/>
        <v>0</v>
      </c>
      <c r="U11" s="41">
        <f t="shared" si="8"/>
        <v>305.6</v>
      </c>
      <c r="V11" s="44">
        <f t="shared" si="9"/>
        <v>113.3</v>
      </c>
      <c r="W11" s="41">
        <f t="shared" si="10"/>
        <v>11.46</v>
      </c>
      <c r="X11" s="41">
        <v>0</v>
      </c>
      <c r="Y11" s="44">
        <f t="shared" si="11"/>
        <v>209</v>
      </c>
      <c r="Z11" s="44">
        <f t="shared" si="12"/>
        <v>0</v>
      </c>
      <c r="AA11" s="41">
        <f t="shared" si="13"/>
        <v>639.36</v>
      </c>
      <c r="AB11" s="41">
        <f t="shared" si="14"/>
        <v>2008.24</v>
      </c>
      <c r="AC11" s="41"/>
      <c r="AD11" s="12" t="s">
        <v>26</v>
      </c>
      <c r="AE11" s="11">
        <f t="shared" si="20"/>
        <v>68.76</v>
      </c>
      <c r="AF11" s="11">
        <f t="shared" si="15"/>
        <v>916.8</v>
      </c>
      <c r="AG11" s="11">
        <f t="shared" si="16"/>
        <v>566.48</v>
      </c>
      <c r="AH11" s="11">
        <f t="shared" si="21"/>
        <v>38.2</v>
      </c>
      <c r="AI11" s="11">
        <f t="shared" si="17"/>
        <v>418</v>
      </c>
      <c r="AJ11" s="11">
        <f t="shared" si="18"/>
        <v>0</v>
      </c>
      <c r="AK11" s="11">
        <f t="shared" si="22"/>
        <v>2008.24</v>
      </c>
      <c r="AL11" s="12" t="s">
        <v>1135</v>
      </c>
    </row>
    <row r="12" s="9" customFormat="1" ht="16" customHeight="1" spans="1:38">
      <c r="A12" s="40">
        <f t="shared" si="0"/>
        <v>9</v>
      </c>
      <c r="B12" s="41" t="s">
        <v>98</v>
      </c>
      <c r="C12" s="42" t="s">
        <v>120</v>
      </c>
      <c r="D12" s="45" t="s">
        <v>121</v>
      </c>
      <c r="E12" s="41">
        <v>3473.25</v>
      </c>
      <c r="F12" s="41">
        <f>VLOOKUP(C12,'[1]9月'!$B:$Q,16,0)</f>
        <v>3245.4</v>
      </c>
      <c r="G12" s="44">
        <v>5664.75</v>
      </c>
      <c r="H12" s="41">
        <v>3473.25</v>
      </c>
      <c r="I12" s="44">
        <v>3180</v>
      </c>
      <c r="J12" s="44"/>
      <c r="K12" s="52">
        <f t="shared" si="1"/>
        <v>62.5185</v>
      </c>
      <c r="L12" s="52">
        <v>32.8104</v>
      </c>
      <c r="M12" s="53">
        <f t="shared" si="2"/>
        <v>519.264</v>
      </c>
      <c r="N12" s="44">
        <f t="shared" si="3"/>
        <v>453.18</v>
      </c>
      <c r="O12" s="41">
        <f t="shared" si="4"/>
        <v>24.31275</v>
      </c>
      <c r="P12" s="41">
        <v>14.35455</v>
      </c>
      <c r="Q12" s="44">
        <f t="shared" si="5"/>
        <v>159</v>
      </c>
      <c r="R12" s="44">
        <f t="shared" si="6"/>
        <v>0</v>
      </c>
      <c r="S12" s="44">
        <f t="shared" si="19"/>
        <v>1265.4402</v>
      </c>
      <c r="T12" s="41">
        <f t="shared" si="7"/>
        <v>0</v>
      </c>
      <c r="U12" s="41">
        <f t="shared" si="8"/>
        <v>259.63</v>
      </c>
      <c r="V12" s="44">
        <f t="shared" si="9"/>
        <v>113.3</v>
      </c>
      <c r="W12" s="41">
        <f t="shared" si="10"/>
        <v>10.42</v>
      </c>
      <c r="X12" s="41">
        <v>6.12</v>
      </c>
      <c r="Y12" s="44">
        <f t="shared" si="11"/>
        <v>159</v>
      </c>
      <c r="Z12" s="44">
        <f t="shared" si="12"/>
        <v>0</v>
      </c>
      <c r="AA12" s="41">
        <f t="shared" si="13"/>
        <v>548.47</v>
      </c>
      <c r="AB12" s="41">
        <f t="shared" si="14"/>
        <v>1813.9102</v>
      </c>
      <c r="AC12" s="41"/>
      <c r="AD12" s="12" t="s">
        <v>26</v>
      </c>
      <c r="AE12" s="11">
        <f t="shared" si="20"/>
        <v>95.3289</v>
      </c>
      <c r="AF12" s="11">
        <f t="shared" si="15"/>
        <v>778.894</v>
      </c>
      <c r="AG12" s="11">
        <f t="shared" si="16"/>
        <v>566.48</v>
      </c>
      <c r="AH12" s="11">
        <f t="shared" si="21"/>
        <v>55.2073</v>
      </c>
      <c r="AI12" s="11">
        <f t="shared" si="17"/>
        <v>318</v>
      </c>
      <c r="AJ12" s="11">
        <f t="shared" si="18"/>
        <v>0</v>
      </c>
      <c r="AK12" s="11">
        <f t="shared" si="22"/>
        <v>1813.9102</v>
      </c>
      <c r="AL12" s="12" t="s">
        <v>1135</v>
      </c>
    </row>
    <row r="13" s="9" customFormat="1" ht="16" customHeight="1" spans="1:38">
      <c r="A13" s="40">
        <f t="shared" si="0"/>
        <v>10</v>
      </c>
      <c r="B13" s="41" t="s">
        <v>98</v>
      </c>
      <c r="C13" s="42" t="s">
        <v>122</v>
      </c>
      <c r="D13" s="45" t="s">
        <v>123</v>
      </c>
      <c r="E13" s="41">
        <v>3473.25</v>
      </c>
      <c r="F13" s="41">
        <v>3245.4</v>
      </c>
      <c r="G13" s="44">
        <v>5664.75</v>
      </c>
      <c r="H13" s="41">
        <v>3473.25</v>
      </c>
      <c r="I13" s="44">
        <v>3180</v>
      </c>
      <c r="J13" s="44"/>
      <c r="K13" s="52">
        <f t="shared" si="1"/>
        <v>62.5185</v>
      </c>
      <c r="L13" s="52">
        <v>32.8104</v>
      </c>
      <c r="M13" s="53">
        <f t="shared" si="2"/>
        <v>519.264</v>
      </c>
      <c r="N13" s="44">
        <f t="shared" si="3"/>
        <v>453.18</v>
      </c>
      <c r="O13" s="41">
        <f t="shared" si="4"/>
        <v>24.31275</v>
      </c>
      <c r="P13" s="41">
        <v>14.35455</v>
      </c>
      <c r="Q13" s="44">
        <f t="shared" si="5"/>
        <v>159</v>
      </c>
      <c r="R13" s="44">
        <f t="shared" si="6"/>
        <v>0</v>
      </c>
      <c r="S13" s="44">
        <f t="shared" si="19"/>
        <v>1265.4402</v>
      </c>
      <c r="T13" s="41">
        <f t="shared" si="7"/>
        <v>0</v>
      </c>
      <c r="U13" s="41">
        <f t="shared" si="8"/>
        <v>259.63</v>
      </c>
      <c r="V13" s="44">
        <f t="shared" si="9"/>
        <v>113.3</v>
      </c>
      <c r="W13" s="41">
        <f t="shared" si="10"/>
        <v>10.42</v>
      </c>
      <c r="X13" s="41">
        <v>6.12</v>
      </c>
      <c r="Y13" s="44">
        <f t="shared" si="11"/>
        <v>159</v>
      </c>
      <c r="Z13" s="44">
        <f t="shared" si="12"/>
        <v>0</v>
      </c>
      <c r="AA13" s="41">
        <f t="shared" si="13"/>
        <v>548.47</v>
      </c>
      <c r="AB13" s="41">
        <f t="shared" si="14"/>
        <v>1813.9102</v>
      </c>
      <c r="AC13" s="41"/>
      <c r="AD13" s="12" t="s">
        <v>26</v>
      </c>
      <c r="AE13" s="11">
        <f t="shared" si="20"/>
        <v>95.3289</v>
      </c>
      <c r="AF13" s="11">
        <f t="shared" si="15"/>
        <v>778.894</v>
      </c>
      <c r="AG13" s="11">
        <f t="shared" si="16"/>
        <v>566.48</v>
      </c>
      <c r="AH13" s="11">
        <f t="shared" si="21"/>
        <v>55.2073</v>
      </c>
      <c r="AI13" s="11">
        <f t="shared" si="17"/>
        <v>318</v>
      </c>
      <c r="AJ13" s="11">
        <f t="shared" si="18"/>
        <v>0</v>
      </c>
      <c r="AK13" s="11">
        <f t="shared" si="22"/>
        <v>1813.9102</v>
      </c>
      <c r="AL13" s="12" t="s">
        <v>1135</v>
      </c>
    </row>
    <row r="14" s="9" customFormat="1" ht="16" customHeight="1" spans="1:38">
      <c r="A14" s="40">
        <f t="shared" si="0"/>
        <v>11</v>
      </c>
      <c r="B14" s="41" t="s">
        <v>1333</v>
      </c>
      <c r="C14" s="42" t="s">
        <v>127</v>
      </c>
      <c r="D14" s="41" t="s">
        <v>128</v>
      </c>
      <c r="E14" s="41">
        <v>3473.25</v>
      </c>
      <c r="F14" s="41">
        <f>VLOOKUP(C14,'[1]9月'!$B:$Q,16,0)</f>
        <v>3245.4</v>
      </c>
      <c r="G14" s="44">
        <v>5664.75</v>
      </c>
      <c r="H14" s="41">
        <v>3473.25</v>
      </c>
      <c r="I14" s="44">
        <v>1790</v>
      </c>
      <c r="J14" s="44"/>
      <c r="K14" s="52">
        <f t="shared" si="1"/>
        <v>62.5185</v>
      </c>
      <c r="L14" s="52">
        <v>32.8104</v>
      </c>
      <c r="M14" s="53">
        <f t="shared" si="2"/>
        <v>519.264</v>
      </c>
      <c r="N14" s="44">
        <f t="shared" si="3"/>
        <v>453.18</v>
      </c>
      <c r="O14" s="41">
        <f t="shared" si="4"/>
        <v>24.31275</v>
      </c>
      <c r="P14" s="41">
        <v>14.35455</v>
      </c>
      <c r="Q14" s="44">
        <f t="shared" si="5"/>
        <v>89.5</v>
      </c>
      <c r="R14" s="44">
        <f t="shared" si="6"/>
        <v>0</v>
      </c>
      <c r="S14" s="44">
        <f t="shared" si="19"/>
        <v>1195.9402</v>
      </c>
      <c r="T14" s="41">
        <f t="shared" si="7"/>
        <v>0</v>
      </c>
      <c r="U14" s="41">
        <f t="shared" si="8"/>
        <v>259.63</v>
      </c>
      <c r="V14" s="44">
        <f t="shared" si="9"/>
        <v>113.3</v>
      </c>
      <c r="W14" s="41">
        <f t="shared" si="10"/>
        <v>10.42</v>
      </c>
      <c r="X14" s="41">
        <v>6.12</v>
      </c>
      <c r="Y14" s="44">
        <f t="shared" si="11"/>
        <v>89.5</v>
      </c>
      <c r="Z14" s="44">
        <f t="shared" si="12"/>
        <v>0</v>
      </c>
      <c r="AA14" s="41">
        <f t="shared" si="13"/>
        <v>478.97</v>
      </c>
      <c r="AB14" s="41">
        <f t="shared" si="14"/>
        <v>1674.9102</v>
      </c>
      <c r="AC14" s="41"/>
      <c r="AD14" s="12" t="s">
        <v>26</v>
      </c>
      <c r="AE14" s="11">
        <f t="shared" si="20"/>
        <v>95.3289</v>
      </c>
      <c r="AF14" s="11">
        <f t="shared" si="15"/>
        <v>778.894</v>
      </c>
      <c r="AG14" s="11">
        <f t="shared" si="16"/>
        <v>566.48</v>
      </c>
      <c r="AH14" s="11">
        <f t="shared" si="21"/>
        <v>55.2073</v>
      </c>
      <c r="AI14" s="11">
        <f t="shared" si="17"/>
        <v>179</v>
      </c>
      <c r="AJ14" s="11">
        <f t="shared" si="18"/>
        <v>0</v>
      </c>
      <c r="AK14" s="11">
        <f t="shared" si="22"/>
        <v>1674.9102</v>
      </c>
      <c r="AL14" s="12" t="s">
        <v>1135</v>
      </c>
    </row>
    <row r="15" s="9" customFormat="1" ht="16" customHeight="1" spans="1:38">
      <c r="A15" s="40">
        <f t="shared" si="0"/>
        <v>12</v>
      </c>
      <c r="B15" s="41" t="s">
        <v>1333</v>
      </c>
      <c r="C15" s="42" t="s">
        <v>129</v>
      </c>
      <c r="D15" s="41" t="s">
        <v>130</v>
      </c>
      <c r="E15" s="41">
        <v>3473.25</v>
      </c>
      <c r="F15" s="41">
        <f>VLOOKUP(C15,'[1]9月'!$B:$Q,16,0)</f>
        <v>3245.4</v>
      </c>
      <c r="G15" s="44">
        <v>5664.75</v>
      </c>
      <c r="H15" s="41">
        <v>3473.25</v>
      </c>
      <c r="I15" s="44">
        <v>1790</v>
      </c>
      <c r="J15" s="44"/>
      <c r="K15" s="52">
        <f t="shared" si="1"/>
        <v>62.5185</v>
      </c>
      <c r="L15" s="52">
        <v>32.8104</v>
      </c>
      <c r="M15" s="53">
        <f t="shared" si="2"/>
        <v>519.264</v>
      </c>
      <c r="N15" s="44">
        <f t="shared" si="3"/>
        <v>453.18</v>
      </c>
      <c r="O15" s="41">
        <f t="shared" si="4"/>
        <v>24.31275</v>
      </c>
      <c r="P15" s="41">
        <v>14.35455</v>
      </c>
      <c r="Q15" s="44">
        <f t="shared" si="5"/>
        <v>89.5</v>
      </c>
      <c r="R15" s="44">
        <f t="shared" si="6"/>
        <v>0</v>
      </c>
      <c r="S15" s="44">
        <f t="shared" si="19"/>
        <v>1195.9402</v>
      </c>
      <c r="T15" s="41">
        <f t="shared" si="7"/>
        <v>0</v>
      </c>
      <c r="U15" s="41">
        <f t="shared" si="8"/>
        <v>259.63</v>
      </c>
      <c r="V15" s="44">
        <f t="shared" si="9"/>
        <v>113.3</v>
      </c>
      <c r="W15" s="41">
        <f t="shared" si="10"/>
        <v>10.42</v>
      </c>
      <c r="X15" s="41">
        <v>6.12</v>
      </c>
      <c r="Y15" s="44">
        <f t="shared" si="11"/>
        <v>89.5</v>
      </c>
      <c r="Z15" s="44">
        <f t="shared" si="12"/>
        <v>0</v>
      </c>
      <c r="AA15" s="41">
        <f t="shared" si="13"/>
        <v>478.97</v>
      </c>
      <c r="AB15" s="41">
        <f t="shared" si="14"/>
        <v>1674.9102</v>
      </c>
      <c r="AC15" s="41"/>
      <c r="AD15" s="12" t="s">
        <v>26</v>
      </c>
      <c r="AE15" s="11">
        <f t="shared" si="20"/>
        <v>95.3289</v>
      </c>
      <c r="AF15" s="11">
        <f t="shared" si="15"/>
        <v>778.894</v>
      </c>
      <c r="AG15" s="11">
        <f t="shared" si="16"/>
        <v>566.48</v>
      </c>
      <c r="AH15" s="11">
        <f t="shared" si="21"/>
        <v>55.2073</v>
      </c>
      <c r="AI15" s="11">
        <f t="shared" si="17"/>
        <v>179</v>
      </c>
      <c r="AJ15" s="11">
        <f t="shared" si="18"/>
        <v>0</v>
      </c>
      <c r="AK15" s="11">
        <f t="shared" si="22"/>
        <v>1674.9102</v>
      </c>
      <c r="AL15" s="12" t="s">
        <v>1135</v>
      </c>
    </row>
    <row r="16" s="9" customFormat="1" ht="16" customHeight="1" spans="1:38">
      <c r="A16" s="40">
        <f t="shared" si="0"/>
        <v>13</v>
      </c>
      <c r="B16" s="41" t="s">
        <v>1333</v>
      </c>
      <c r="C16" s="42" t="s">
        <v>131</v>
      </c>
      <c r="D16" s="41" t="s">
        <v>132</v>
      </c>
      <c r="E16" s="41">
        <v>3473.25</v>
      </c>
      <c r="F16" s="41">
        <f>VLOOKUP(C16,'[1]9月'!$B:$Q,16,0)</f>
        <v>3245.4</v>
      </c>
      <c r="G16" s="44">
        <v>5664.75</v>
      </c>
      <c r="H16" s="41">
        <v>3473.25</v>
      </c>
      <c r="I16" s="44">
        <v>1790</v>
      </c>
      <c r="J16" s="44"/>
      <c r="K16" s="52">
        <f t="shared" si="1"/>
        <v>62.5185</v>
      </c>
      <c r="L16" s="52">
        <v>32.8104</v>
      </c>
      <c r="M16" s="53">
        <f t="shared" si="2"/>
        <v>519.264</v>
      </c>
      <c r="N16" s="44">
        <f t="shared" si="3"/>
        <v>453.18</v>
      </c>
      <c r="O16" s="41">
        <f t="shared" si="4"/>
        <v>24.31275</v>
      </c>
      <c r="P16" s="41">
        <v>14.35455</v>
      </c>
      <c r="Q16" s="44">
        <f t="shared" si="5"/>
        <v>89.5</v>
      </c>
      <c r="R16" s="44">
        <f t="shared" si="6"/>
        <v>0</v>
      </c>
      <c r="S16" s="44">
        <f t="shared" si="19"/>
        <v>1195.9402</v>
      </c>
      <c r="T16" s="41">
        <f t="shared" si="7"/>
        <v>0</v>
      </c>
      <c r="U16" s="41">
        <f t="shared" si="8"/>
        <v>259.63</v>
      </c>
      <c r="V16" s="44">
        <f t="shared" si="9"/>
        <v>113.3</v>
      </c>
      <c r="W16" s="41">
        <f t="shared" si="10"/>
        <v>10.42</v>
      </c>
      <c r="X16" s="41">
        <v>6.12</v>
      </c>
      <c r="Y16" s="44">
        <f t="shared" si="11"/>
        <v>89.5</v>
      </c>
      <c r="Z16" s="44">
        <f t="shared" si="12"/>
        <v>0</v>
      </c>
      <c r="AA16" s="41">
        <f t="shared" si="13"/>
        <v>478.97</v>
      </c>
      <c r="AB16" s="41">
        <f t="shared" si="14"/>
        <v>1674.9102</v>
      </c>
      <c r="AC16" s="41"/>
      <c r="AD16" s="12" t="s">
        <v>26</v>
      </c>
      <c r="AE16" s="11">
        <f t="shared" si="20"/>
        <v>95.3289</v>
      </c>
      <c r="AF16" s="11">
        <f t="shared" si="15"/>
        <v>778.894</v>
      </c>
      <c r="AG16" s="11">
        <f t="shared" si="16"/>
        <v>566.48</v>
      </c>
      <c r="AH16" s="11">
        <f t="shared" si="21"/>
        <v>55.2073</v>
      </c>
      <c r="AI16" s="11">
        <f t="shared" si="17"/>
        <v>179</v>
      </c>
      <c r="AJ16" s="11">
        <f t="shared" si="18"/>
        <v>0</v>
      </c>
      <c r="AK16" s="11">
        <f t="shared" si="22"/>
        <v>1674.9102</v>
      </c>
      <c r="AL16" s="12" t="s">
        <v>1135</v>
      </c>
    </row>
    <row r="17" s="9" customFormat="1" ht="16" customHeight="1" spans="1:38">
      <c r="A17" s="40">
        <f t="shared" si="0"/>
        <v>14</v>
      </c>
      <c r="B17" s="41" t="s">
        <v>1333</v>
      </c>
      <c r="C17" s="42" t="s">
        <v>133</v>
      </c>
      <c r="D17" s="41" t="s">
        <v>134</v>
      </c>
      <c r="E17" s="41">
        <v>3473.25</v>
      </c>
      <c r="F17" s="41">
        <f>VLOOKUP(C17,'[1]9月'!$B:$Q,16,0)</f>
        <v>3245.4</v>
      </c>
      <c r="G17" s="44">
        <v>5664.75</v>
      </c>
      <c r="H17" s="41">
        <v>3473.25</v>
      </c>
      <c r="I17" s="44">
        <v>1790</v>
      </c>
      <c r="J17" s="44"/>
      <c r="K17" s="52">
        <f t="shared" si="1"/>
        <v>62.5185</v>
      </c>
      <c r="L17" s="52">
        <v>32.8104</v>
      </c>
      <c r="M17" s="53">
        <f t="shared" si="2"/>
        <v>519.264</v>
      </c>
      <c r="N17" s="44">
        <f t="shared" si="3"/>
        <v>453.18</v>
      </c>
      <c r="O17" s="41">
        <f t="shared" si="4"/>
        <v>24.31275</v>
      </c>
      <c r="P17" s="41">
        <v>14.35455</v>
      </c>
      <c r="Q17" s="44">
        <f t="shared" si="5"/>
        <v>89.5</v>
      </c>
      <c r="R17" s="44">
        <f t="shared" si="6"/>
        <v>0</v>
      </c>
      <c r="S17" s="44">
        <f t="shared" si="19"/>
        <v>1195.9402</v>
      </c>
      <c r="T17" s="41">
        <f t="shared" si="7"/>
        <v>0</v>
      </c>
      <c r="U17" s="41">
        <f t="shared" si="8"/>
        <v>259.63</v>
      </c>
      <c r="V17" s="44">
        <f t="shared" si="9"/>
        <v>113.3</v>
      </c>
      <c r="W17" s="41">
        <f t="shared" si="10"/>
        <v>10.42</v>
      </c>
      <c r="X17" s="41">
        <v>6.12</v>
      </c>
      <c r="Y17" s="44">
        <f t="shared" si="11"/>
        <v>89.5</v>
      </c>
      <c r="Z17" s="44">
        <f t="shared" si="12"/>
        <v>0</v>
      </c>
      <c r="AA17" s="41">
        <f t="shared" si="13"/>
        <v>478.97</v>
      </c>
      <c r="AB17" s="41">
        <f t="shared" si="14"/>
        <v>1674.9102</v>
      </c>
      <c r="AC17" s="41"/>
      <c r="AD17" s="12" t="s">
        <v>26</v>
      </c>
      <c r="AE17" s="11">
        <f t="shared" si="20"/>
        <v>95.3289</v>
      </c>
      <c r="AF17" s="11">
        <f t="shared" si="15"/>
        <v>778.894</v>
      </c>
      <c r="AG17" s="11">
        <f t="shared" si="16"/>
        <v>566.48</v>
      </c>
      <c r="AH17" s="11">
        <f t="shared" si="21"/>
        <v>55.2073</v>
      </c>
      <c r="AI17" s="11">
        <f t="shared" si="17"/>
        <v>179</v>
      </c>
      <c r="AJ17" s="11">
        <f t="shared" si="18"/>
        <v>0</v>
      </c>
      <c r="AK17" s="11">
        <f t="shared" si="22"/>
        <v>1674.9102</v>
      </c>
      <c r="AL17" s="12" t="s">
        <v>1135</v>
      </c>
    </row>
    <row r="18" s="9" customFormat="1" ht="16" customHeight="1" spans="1:38">
      <c r="A18" s="40">
        <f t="shared" si="0"/>
        <v>15</v>
      </c>
      <c r="B18" s="41" t="s">
        <v>1333</v>
      </c>
      <c r="C18" s="42" t="s">
        <v>135</v>
      </c>
      <c r="D18" s="41" t="s">
        <v>136</v>
      </c>
      <c r="E18" s="41">
        <v>3473.25</v>
      </c>
      <c r="F18" s="41">
        <f>VLOOKUP(C18,'[1]9月'!$B:$Q,16,0)</f>
        <v>3245.4</v>
      </c>
      <c r="G18" s="44">
        <v>5664.75</v>
      </c>
      <c r="H18" s="41">
        <v>3473.25</v>
      </c>
      <c r="I18" s="44">
        <v>4180</v>
      </c>
      <c r="J18" s="44"/>
      <c r="K18" s="52">
        <f t="shared" si="1"/>
        <v>62.5185</v>
      </c>
      <c r="L18" s="52">
        <v>32.8104</v>
      </c>
      <c r="M18" s="53">
        <f t="shared" si="2"/>
        <v>519.264</v>
      </c>
      <c r="N18" s="44">
        <f t="shared" si="3"/>
        <v>453.18</v>
      </c>
      <c r="O18" s="41">
        <f t="shared" si="4"/>
        <v>24.31275</v>
      </c>
      <c r="P18" s="41">
        <v>14.35455</v>
      </c>
      <c r="Q18" s="44">
        <f t="shared" si="5"/>
        <v>209</v>
      </c>
      <c r="R18" s="44">
        <f t="shared" si="6"/>
        <v>0</v>
      </c>
      <c r="S18" s="44">
        <f t="shared" si="19"/>
        <v>1315.4402</v>
      </c>
      <c r="T18" s="41">
        <f t="shared" si="7"/>
        <v>0</v>
      </c>
      <c r="U18" s="41">
        <f t="shared" si="8"/>
        <v>259.63</v>
      </c>
      <c r="V18" s="44">
        <f t="shared" si="9"/>
        <v>113.3</v>
      </c>
      <c r="W18" s="41">
        <f t="shared" si="10"/>
        <v>10.42</v>
      </c>
      <c r="X18" s="41">
        <v>6.12</v>
      </c>
      <c r="Y18" s="44">
        <f t="shared" si="11"/>
        <v>209</v>
      </c>
      <c r="Z18" s="44">
        <f t="shared" si="12"/>
        <v>0</v>
      </c>
      <c r="AA18" s="41">
        <f t="shared" si="13"/>
        <v>598.47</v>
      </c>
      <c r="AB18" s="41">
        <f t="shared" si="14"/>
        <v>1913.9102</v>
      </c>
      <c r="AC18" s="41"/>
      <c r="AD18" s="12" t="s">
        <v>26</v>
      </c>
      <c r="AE18" s="11">
        <f t="shared" si="20"/>
        <v>95.3289</v>
      </c>
      <c r="AF18" s="11">
        <f t="shared" si="15"/>
        <v>778.894</v>
      </c>
      <c r="AG18" s="11">
        <f t="shared" si="16"/>
        <v>566.48</v>
      </c>
      <c r="AH18" s="11">
        <f t="shared" si="21"/>
        <v>55.2073</v>
      </c>
      <c r="AI18" s="11">
        <f t="shared" si="17"/>
        <v>418</v>
      </c>
      <c r="AJ18" s="11">
        <f t="shared" si="18"/>
        <v>0</v>
      </c>
      <c r="AK18" s="11">
        <f t="shared" si="22"/>
        <v>1913.9102</v>
      </c>
      <c r="AL18" s="12" t="s">
        <v>1135</v>
      </c>
    </row>
    <row r="19" s="9" customFormat="1" ht="16" customHeight="1" spans="1:38">
      <c r="A19" s="40">
        <f t="shared" si="0"/>
        <v>16</v>
      </c>
      <c r="B19" s="41" t="s">
        <v>1333</v>
      </c>
      <c r="C19" s="42" t="s">
        <v>137</v>
      </c>
      <c r="D19" s="41" t="s">
        <v>138</v>
      </c>
      <c r="E19" s="41">
        <v>3473.25</v>
      </c>
      <c r="F19" s="41">
        <f>VLOOKUP(C19,'[1]9月'!$B:$Q,16,0)</f>
        <v>3245.4</v>
      </c>
      <c r="G19" s="44">
        <v>5664.75</v>
      </c>
      <c r="H19" s="41">
        <v>3473.25</v>
      </c>
      <c r="I19" s="44">
        <v>3180</v>
      </c>
      <c r="J19" s="44"/>
      <c r="K19" s="52">
        <f t="shared" si="1"/>
        <v>62.5185</v>
      </c>
      <c r="L19" s="52">
        <v>32.8104</v>
      </c>
      <c r="M19" s="53">
        <f t="shared" si="2"/>
        <v>519.264</v>
      </c>
      <c r="N19" s="44">
        <f t="shared" si="3"/>
        <v>453.18</v>
      </c>
      <c r="O19" s="41">
        <f t="shared" si="4"/>
        <v>24.31275</v>
      </c>
      <c r="P19" s="41">
        <v>14.35455</v>
      </c>
      <c r="Q19" s="44">
        <f t="shared" si="5"/>
        <v>159</v>
      </c>
      <c r="R19" s="44">
        <f t="shared" si="6"/>
        <v>0</v>
      </c>
      <c r="S19" s="44">
        <f t="shared" si="19"/>
        <v>1265.4402</v>
      </c>
      <c r="T19" s="41">
        <f t="shared" si="7"/>
        <v>0</v>
      </c>
      <c r="U19" s="41">
        <f t="shared" si="8"/>
        <v>259.63</v>
      </c>
      <c r="V19" s="44">
        <f t="shared" si="9"/>
        <v>113.3</v>
      </c>
      <c r="W19" s="41">
        <f t="shared" si="10"/>
        <v>10.42</v>
      </c>
      <c r="X19" s="41">
        <v>6.12</v>
      </c>
      <c r="Y19" s="44">
        <f t="shared" si="11"/>
        <v>159</v>
      </c>
      <c r="Z19" s="44">
        <f t="shared" si="12"/>
        <v>0</v>
      </c>
      <c r="AA19" s="41">
        <f t="shared" si="13"/>
        <v>548.47</v>
      </c>
      <c r="AB19" s="41">
        <f t="shared" si="14"/>
        <v>1813.9102</v>
      </c>
      <c r="AC19" s="41"/>
      <c r="AD19" s="12" t="s">
        <v>26</v>
      </c>
      <c r="AE19" s="11">
        <f t="shared" si="20"/>
        <v>95.3289</v>
      </c>
      <c r="AF19" s="11">
        <f t="shared" si="15"/>
        <v>778.894</v>
      </c>
      <c r="AG19" s="11">
        <f t="shared" si="16"/>
        <v>566.48</v>
      </c>
      <c r="AH19" s="11">
        <f t="shared" si="21"/>
        <v>55.2073</v>
      </c>
      <c r="AI19" s="11">
        <f t="shared" si="17"/>
        <v>318</v>
      </c>
      <c r="AJ19" s="11">
        <f t="shared" si="18"/>
        <v>0</v>
      </c>
      <c r="AK19" s="11">
        <f t="shared" si="22"/>
        <v>1813.9102</v>
      </c>
      <c r="AL19" s="12" t="s">
        <v>1135</v>
      </c>
    </row>
    <row r="20" s="9" customFormat="1" ht="16" customHeight="1" spans="1:38">
      <c r="A20" s="40">
        <f t="shared" si="0"/>
        <v>17</v>
      </c>
      <c r="B20" s="41" t="s">
        <v>1333</v>
      </c>
      <c r="C20" s="42" t="s">
        <v>139</v>
      </c>
      <c r="D20" s="341" t="s">
        <v>140</v>
      </c>
      <c r="E20" s="41">
        <v>3473.25</v>
      </c>
      <c r="F20" s="41">
        <f>VLOOKUP(C20,'[1]9月'!$B:$Q,16,0)</f>
        <v>3245.4</v>
      </c>
      <c r="G20" s="44">
        <v>5664.75</v>
      </c>
      <c r="H20" s="41">
        <v>3473.25</v>
      </c>
      <c r="I20" s="44">
        <v>3180</v>
      </c>
      <c r="J20" s="44"/>
      <c r="K20" s="52">
        <f t="shared" si="1"/>
        <v>62.5185</v>
      </c>
      <c r="L20" s="52">
        <v>32.8104</v>
      </c>
      <c r="M20" s="53">
        <f t="shared" si="2"/>
        <v>519.264</v>
      </c>
      <c r="N20" s="44">
        <f t="shared" si="3"/>
        <v>453.18</v>
      </c>
      <c r="O20" s="41">
        <f t="shared" si="4"/>
        <v>24.31275</v>
      </c>
      <c r="P20" s="41">
        <v>14.35455</v>
      </c>
      <c r="Q20" s="44">
        <f t="shared" si="5"/>
        <v>159</v>
      </c>
      <c r="R20" s="44">
        <f t="shared" si="6"/>
        <v>0</v>
      </c>
      <c r="S20" s="44">
        <f t="shared" si="19"/>
        <v>1265.4402</v>
      </c>
      <c r="T20" s="41">
        <f t="shared" si="7"/>
        <v>0</v>
      </c>
      <c r="U20" s="41">
        <f t="shared" si="8"/>
        <v>259.63</v>
      </c>
      <c r="V20" s="44">
        <f t="shared" si="9"/>
        <v>113.3</v>
      </c>
      <c r="W20" s="41">
        <f t="shared" si="10"/>
        <v>10.42</v>
      </c>
      <c r="X20" s="41">
        <v>6.12</v>
      </c>
      <c r="Y20" s="44">
        <f t="shared" si="11"/>
        <v>159</v>
      </c>
      <c r="Z20" s="44">
        <f t="shared" si="12"/>
        <v>0</v>
      </c>
      <c r="AA20" s="41">
        <f t="shared" si="13"/>
        <v>548.47</v>
      </c>
      <c r="AB20" s="41">
        <f t="shared" si="14"/>
        <v>1813.9102</v>
      </c>
      <c r="AC20" s="41"/>
      <c r="AD20" s="12" t="s">
        <v>26</v>
      </c>
      <c r="AE20" s="11">
        <f t="shared" si="20"/>
        <v>95.3289</v>
      </c>
      <c r="AF20" s="11">
        <f t="shared" si="15"/>
        <v>778.894</v>
      </c>
      <c r="AG20" s="11">
        <f t="shared" si="16"/>
        <v>566.48</v>
      </c>
      <c r="AH20" s="11">
        <f t="shared" si="21"/>
        <v>55.2073</v>
      </c>
      <c r="AI20" s="11">
        <f t="shared" si="17"/>
        <v>318</v>
      </c>
      <c r="AJ20" s="11">
        <f t="shared" si="18"/>
        <v>0</v>
      </c>
      <c r="AK20" s="11">
        <f t="shared" si="22"/>
        <v>1813.9102</v>
      </c>
      <c r="AL20" s="12" t="s">
        <v>1135</v>
      </c>
    </row>
    <row r="21" s="9" customFormat="1" ht="16" customHeight="1" spans="1:38">
      <c r="A21" s="40">
        <f t="shared" si="0"/>
        <v>18</v>
      </c>
      <c r="B21" s="41" t="s">
        <v>1333</v>
      </c>
      <c r="C21" s="42" t="s">
        <v>143</v>
      </c>
      <c r="D21" s="41" t="s">
        <v>144</v>
      </c>
      <c r="E21" s="41">
        <v>3473.25</v>
      </c>
      <c r="F21" s="41">
        <f>VLOOKUP(C21,'[1]9月'!$B:$Q,16,0)</f>
        <v>3245.4</v>
      </c>
      <c r="G21" s="44">
        <v>5664.75</v>
      </c>
      <c r="H21" s="41">
        <v>3473.25</v>
      </c>
      <c r="I21" s="44">
        <v>3180</v>
      </c>
      <c r="J21" s="44"/>
      <c r="K21" s="52">
        <f t="shared" si="1"/>
        <v>62.5185</v>
      </c>
      <c r="L21" s="52">
        <v>32.8104</v>
      </c>
      <c r="M21" s="53">
        <f t="shared" si="2"/>
        <v>519.264</v>
      </c>
      <c r="N21" s="44">
        <f t="shared" si="3"/>
        <v>453.18</v>
      </c>
      <c r="O21" s="41">
        <f t="shared" si="4"/>
        <v>24.31275</v>
      </c>
      <c r="P21" s="41">
        <v>14.35455</v>
      </c>
      <c r="Q21" s="44">
        <f t="shared" si="5"/>
        <v>159</v>
      </c>
      <c r="R21" s="44">
        <f t="shared" si="6"/>
        <v>0</v>
      </c>
      <c r="S21" s="44">
        <f t="shared" si="19"/>
        <v>1265.4402</v>
      </c>
      <c r="T21" s="41">
        <f t="shared" si="7"/>
        <v>0</v>
      </c>
      <c r="U21" s="41">
        <f t="shared" si="8"/>
        <v>259.63</v>
      </c>
      <c r="V21" s="44">
        <f t="shared" si="9"/>
        <v>113.3</v>
      </c>
      <c r="W21" s="41">
        <f t="shared" si="10"/>
        <v>10.42</v>
      </c>
      <c r="X21" s="41">
        <v>6.12</v>
      </c>
      <c r="Y21" s="44">
        <f t="shared" si="11"/>
        <v>159</v>
      </c>
      <c r="Z21" s="44">
        <f t="shared" si="12"/>
        <v>0</v>
      </c>
      <c r="AA21" s="41">
        <f t="shared" si="13"/>
        <v>548.47</v>
      </c>
      <c r="AB21" s="41">
        <f t="shared" si="14"/>
        <v>1813.9102</v>
      </c>
      <c r="AC21" s="41"/>
      <c r="AD21" s="12" t="s">
        <v>26</v>
      </c>
      <c r="AE21" s="11">
        <f t="shared" si="20"/>
        <v>95.3289</v>
      </c>
      <c r="AF21" s="11">
        <f t="shared" si="15"/>
        <v>778.894</v>
      </c>
      <c r="AG21" s="11">
        <f t="shared" si="16"/>
        <v>566.48</v>
      </c>
      <c r="AH21" s="11">
        <f t="shared" si="21"/>
        <v>55.2073</v>
      </c>
      <c r="AI21" s="11">
        <f t="shared" si="17"/>
        <v>318</v>
      </c>
      <c r="AJ21" s="11">
        <f t="shared" si="18"/>
        <v>0</v>
      </c>
      <c r="AK21" s="11">
        <f t="shared" si="22"/>
        <v>1813.9102</v>
      </c>
      <c r="AL21" s="12" t="s">
        <v>1135</v>
      </c>
    </row>
    <row r="22" s="9" customFormat="1" ht="16" customHeight="1" spans="1:38">
      <c r="A22" s="40">
        <f t="shared" si="0"/>
        <v>19</v>
      </c>
      <c r="B22" s="41" t="s">
        <v>145</v>
      </c>
      <c r="C22" s="42" t="s">
        <v>146</v>
      </c>
      <c r="D22" s="41" t="s">
        <v>147</v>
      </c>
      <c r="E22" s="41">
        <v>3820</v>
      </c>
      <c r="F22" s="41">
        <f>VLOOKUP(C22,'[1]9月'!$B:$Q,16,0)</f>
        <v>3820</v>
      </c>
      <c r="G22" s="44">
        <v>5664.75</v>
      </c>
      <c r="H22" s="41">
        <v>3820</v>
      </c>
      <c r="I22" s="44">
        <v>4180</v>
      </c>
      <c r="J22" s="44"/>
      <c r="K22" s="52">
        <f t="shared" si="1"/>
        <v>68.76</v>
      </c>
      <c r="L22" s="52">
        <v>0</v>
      </c>
      <c r="M22" s="53">
        <f t="shared" si="2"/>
        <v>611.2</v>
      </c>
      <c r="N22" s="44">
        <f t="shared" si="3"/>
        <v>453.18</v>
      </c>
      <c r="O22" s="41">
        <f t="shared" si="4"/>
        <v>26.74</v>
      </c>
      <c r="P22" s="41">
        <v>0</v>
      </c>
      <c r="Q22" s="44">
        <f t="shared" si="5"/>
        <v>209</v>
      </c>
      <c r="R22" s="44">
        <f t="shared" si="6"/>
        <v>0</v>
      </c>
      <c r="S22" s="44">
        <f t="shared" si="19"/>
        <v>1368.88</v>
      </c>
      <c r="T22" s="41">
        <f t="shared" si="7"/>
        <v>0</v>
      </c>
      <c r="U22" s="41">
        <f t="shared" si="8"/>
        <v>305.6</v>
      </c>
      <c r="V22" s="44">
        <f t="shared" si="9"/>
        <v>113.3</v>
      </c>
      <c r="W22" s="41">
        <f t="shared" si="10"/>
        <v>11.46</v>
      </c>
      <c r="X22" s="41">
        <v>0</v>
      </c>
      <c r="Y22" s="44">
        <f t="shared" si="11"/>
        <v>209</v>
      </c>
      <c r="Z22" s="44">
        <f t="shared" si="12"/>
        <v>0</v>
      </c>
      <c r="AA22" s="41">
        <f t="shared" si="13"/>
        <v>639.36</v>
      </c>
      <c r="AB22" s="41">
        <f t="shared" si="14"/>
        <v>2008.24</v>
      </c>
      <c r="AC22" s="41"/>
      <c r="AD22" s="12" t="s">
        <v>13</v>
      </c>
      <c r="AE22" s="11">
        <f t="shared" si="20"/>
        <v>68.76</v>
      </c>
      <c r="AF22" s="11">
        <f t="shared" si="15"/>
        <v>916.8</v>
      </c>
      <c r="AG22" s="11">
        <f t="shared" si="16"/>
        <v>566.48</v>
      </c>
      <c r="AH22" s="11">
        <f t="shared" si="21"/>
        <v>38.2</v>
      </c>
      <c r="AI22" s="11">
        <f t="shared" si="17"/>
        <v>418</v>
      </c>
      <c r="AJ22" s="11">
        <f t="shared" si="18"/>
        <v>0</v>
      </c>
      <c r="AK22" s="11">
        <f t="shared" si="22"/>
        <v>2008.24</v>
      </c>
      <c r="AL22" s="12" t="s">
        <v>1134</v>
      </c>
    </row>
    <row r="23" s="9" customFormat="1" ht="16" customHeight="1" spans="1:38">
      <c r="A23" s="40">
        <f t="shared" si="0"/>
        <v>20</v>
      </c>
      <c r="B23" s="41" t="s">
        <v>145</v>
      </c>
      <c r="C23" s="42" t="s">
        <v>150</v>
      </c>
      <c r="D23" s="41" t="s">
        <v>151</v>
      </c>
      <c r="E23" s="41">
        <v>3473.25</v>
      </c>
      <c r="F23" s="41">
        <f>VLOOKUP(C23,'[1]9月'!$B:$Q,16,0)</f>
        <v>3245.4</v>
      </c>
      <c r="G23" s="44">
        <v>5664.75</v>
      </c>
      <c r="H23" s="41">
        <v>3473.25</v>
      </c>
      <c r="I23" s="44">
        <v>4180</v>
      </c>
      <c r="J23" s="44"/>
      <c r="K23" s="52">
        <f t="shared" si="1"/>
        <v>62.5185</v>
      </c>
      <c r="L23" s="52">
        <v>32.8104</v>
      </c>
      <c r="M23" s="53">
        <f t="shared" si="2"/>
        <v>519.264</v>
      </c>
      <c r="N23" s="44">
        <f t="shared" si="3"/>
        <v>453.18</v>
      </c>
      <c r="O23" s="41">
        <f t="shared" si="4"/>
        <v>24.31275</v>
      </c>
      <c r="P23" s="41">
        <v>14.35455</v>
      </c>
      <c r="Q23" s="44">
        <f t="shared" si="5"/>
        <v>209</v>
      </c>
      <c r="R23" s="44">
        <f t="shared" si="6"/>
        <v>0</v>
      </c>
      <c r="S23" s="44">
        <f t="shared" si="19"/>
        <v>1315.4402</v>
      </c>
      <c r="T23" s="41">
        <f t="shared" si="7"/>
        <v>0</v>
      </c>
      <c r="U23" s="41">
        <f t="shared" si="8"/>
        <v>259.63</v>
      </c>
      <c r="V23" s="44">
        <f t="shared" si="9"/>
        <v>113.3</v>
      </c>
      <c r="W23" s="41">
        <f t="shared" si="10"/>
        <v>10.42</v>
      </c>
      <c r="X23" s="41">
        <v>6.12</v>
      </c>
      <c r="Y23" s="44">
        <f t="shared" si="11"/>
        <v>209</v>
      </c>
      <c r="Z23" s="44">
        <f t="shared" si="12"/>
        <v>0</v>
      </c>
      <c r="AA23" s="41">
        <f t="shared" si="13"/>
        <v>598.47</v>
      </c>
      <c r="AB23" s="41">
        <f t="shared" si="14"/>
        <v>1913.9102</v>
      </c>
      <c r="AC23" s="41"/>
      <c r="AD23" s="12" t="s">
        <v>13</v>
      </c>
      <c r="AE23" s="11">
        <f t="shared" si="20"/>
        <v>95.3289</v>
      </c>
      <c r="AF23" s="11">
        <f t="shared" si="15"/>
        <v>778.894</v>
      </c>
      <c r="AG23" s="11">
        <f t="shared" si="16"/>
        <v>566.48</v>
      </c>
      <c r="AH23" s="11">
        <f t="shared" si="21"/>
        <v>55.2073</v>
      </c>
      <c r="AI23" s="11">
        <f t="shared" si="17"/>
        <v>418</v>
      </c>
      <c r="AJ23" s="11">
        <f t="shared" si="18"/>
        <v>0</v>
      </c>
      <c r="AK23" s="11">
        <f t="shared" si="22"/>
        <v>1913.9102</v>
      </c>
      <c r="AL23" s="12" t="s">
        <v>1134</v>
      </c>
    </row>
    <row r="24" s="9" customFormat="1" ht="16" customHeight="1" spans="1:38">
      <c r="A24" s="40">
        <f t="shared" si="0"/>
        <v>21</v>
      </c>
      <c r="B24" s="41" t="s">
        <v>145</v>
      </c>
      <c r="C24" s="42" t="s">
        <v>152</v>
      </c>
      <c r="D24" s="41" t="s">
        <v>153</v>
      </c>
      <c r="E24" s="41">
        <v>3473.25</v>
      </c>
      <c r="F24" s="41">
        <f>VLOOKUP(C24,'[1]9月'!$B:$Q,16,0)</f>
        <v>3245.4</v>
      </c>
      <c r="G24" s="44">
        <v>5664.75</v>
      </c>
      <c r="H24" s="41">
        <v>3473.25</v>
      </c>
      <c r="I24" s="44">
        <v>3180</v>
      </c>
      <c r="J24" s="44"/>
      <c r="K24" s="52">
        <f t="shared" si="1"/>
        <v>62.5185</v>
      </c>
      <c r="L24" s="52">
        <v>32.8104</v>
      </c>
      <c r="M24" s="53">
        <f t="shared" si="2"/>
        <v>519.264</v>
      </c>
      <c r="N24" s="44">
        <f t="shared" si="3"/>
        <v>453.18</v>
      </c>
      <c r="O24" s="41">
        <f t="shared" si="4"/>
        <v>24.31275</v>
      </c>
      <c r="P24" s="41">
        <v>14.35455</v>
      </c>
      <c r="Q24" s="44">
        <f t="shared" si="5"/>
        <v>159</v>
      </c>
      <c r="R24" s="44">
        <f t="shared" si="6"/>
        <v>0</v>
      </c>
      <c r="S24" s="44">
        <f t="shared" si="19"/>
        <v>1265.4402</v>
      </c>
      <c r="T24" s="41">
        <f t="shared" si="7"/>
        <v>0</v>
      </c>
      <c r="U24" s="41">
        <f t="shared" si="8"/>
        <v>259.63</v>
      </c>
      <c r="V24" s="44">
        <f t="shared" si="9"/>
        <v>113.3</v>
      </c>
      <c r="W24" s="41">
        <f t="shared" si="10"/>
        <v>10.42</v>
      </c>
      <c r="X24" s="41">
        <v>6.12</v>
      </c>
      <c r="Y24" s="44">
        <f t="shared" si="11"/>
        <v>159</v>
      </c>
      <c r="Z24" s="44">
        <f t="shared" si="12"/>
        <v>0</v>
      </c>
      <c r="AA24" s="41">
        <f t="shared" si="13"/>
        <v>548.47</v>
      </c>
      <c r="AB24" s="41">
        <f t="shared" si="14"/>
        <v>1813.9102</v>
      </c>
      <c r="AC24" s="41"/>
      <c r="AD24" s="12" t="s">
        <v>13</v>
      </c>
      <c r="AE24" s="11">
        <f t="shared" si="20"/>
        <v>95.3289</v>
      </c>
      <c r="AF24" s="11">
        <f t="shared" si="15"/>
        <v>778.894</v>
      </c>
      <c r="AG24" s="11">
        <f t="shared" si="16"/>
        <v>566.48</v>
      </c>
      <c r="AH24" s="11">
        <f t="shared" si="21"/>
        <v>55.2073</v>
      </c>
      <c r="AI24" s="11">
        <f t="shared" si="17"/>
        <v>318</v>
      </c>
      <c r="AJ24" s="11">
        <f t="shared" si="18"/>
        <v>0</v>
      </c>
      <c r="AK24" s="11">
        <f t="shared" si="22"/>
        <v>1813.9102</v>
      </c>
      <c r="AL24" s="12" t="s">
        <v>1134</v>
      </c>
    </row>
    <row r="25" s="9" customFormat="1" ht="16" customHeight="1" spans="1:38">
      <c r="A25" s="40">
        <f t="shared" si="0"/>
        <v>22</v>
      </c>
      <c r="B25" s="41" t="s">
        <v>145</v>
      </c>
      <c r="C25" s="42" t="s">
        <v>154</v>
      </c>
      <c r="D25" s="41" t="s">
        <v>155</v>
      </c>
      <c r="E25" s="41">
        <v>3473.25</v>
      </c>
      <c r="F25" s="41">
        <f>VLOOKUP(C25,'[1]9月'!$B:$Q,16,0)</f>
        <v>3245.4</v>
      </c>
      <c r="G25" s="44">
        <v>5664.75</v>
      </c>
      <c r="H25" s="41">
        <v>3473.25</v>
      </c>
      <c r="I25" s="44">
        <v>4180</v>
      </c>
      <c r="J25" s="44"/>
      <c r="K25" s="52">
        <f t="shared" si="1"/>
        <v>62.5185</v>
      </c>
      <c r="L25" s="52">
        <v>32.8104</v>
      </c>
      <c r="M25" s="53">
        <f t="shared" si="2"/>
        <v>519.264</v>
      </c>
      <c r="N25" s="44">
        <f t="shared" si="3"/>
        <v>453.18</v>
      </c>
      <c r="O25" s="41">
        <f t="shared" si="4"/>
        <v>24.31275</v>
      </c>
      <c r="P25" s="41">
        <v>14.35455</v>
      </c>
      <c r="Q25" s="44">
        <f t="shared" si="5"/>
        <v>209</v>
      </c>
      <c r="R25" s="44">
        <f t="shared" si="6"/>
        <v>0</v>
      </c>
      <c r="S25" s="44">
        <f t="shared" si="19"/>
        <v>1315.4402</v>
      </c>
      <c r="T25" s="41">
        <f t="shared" si="7"/>
        <v>0</v>
      </c>
      <c r="U25" s="41">
        <f t="shared" si="8"/>
        <v>259.63</v>
      </c>
      <c r="V25" s="44">
        <f t="shared" si="9"/>
        <v>113.3</v>
      </c>
      <c r="W25" s="41">
        <f t="shared" si="10"/>
        <v>10.42</v>
      </c>
      <c r="X25" s="41">
        <v>6.12</v>
      </c>
      <c r="Y25" s="44">
        <f t="shared" si="11"/>
        <v>209</v>
      </c>
      <c r="Z25" s="44">
        <f t="shared" si="12"/>
        <v>0</v>
      </c>
      <c r="AA25" s="41">
        <f t="shared" si="13"/>
        <v>598.47</v>
      </c>
      <c r="AB25" s="41">
        <f t="shared" si="14"/>
        <v>1913.9102</v>
      </c>
      <c r="AC25" s="41"/>
      <c r="AD25" s="12" t="s">
        <v>13</v>
      </c>
      <c r="AE25" s="11">
        <f t="shared" si="20"/>
        <v>95.3289</v>
      </c>
      <c r="AF25" s="11">
        <f t="shared" si="15"/>
        <v>778.894</v>
      </c>
      <c r="AG25" s="11">
        <f t="shared" si="16"/>
        <v>566.48</v>
      </c>
      <c r="AH25" s="11">
        <f t="shared" si="21"/>
        <v>55.2073</v>
      </c>
      <c r="AI25" s="11">
        <f t="shared" si="17"/>
        <v>418</v>
      </c>
      <c r="AJ25" s="11">
        <f t="shared" si="18"/>
        <v>0</v>
      </c>
      <c r="AK25" s="11">
        <f t="shared" si="22"/>
        <v>1913.9102</v>
      </c>
      <c r="AL25" s="12" t="s">
        <v>1134</v>
      </c>
    </row>
    <row r="26" s="9" customFormat="1" ht="16" customHeight="1" spans="1:38">
      <c r="A26" s="40">
        <f t="shared" si="0"/>
        <v>23</v>
      </c>
      <c r="B26" s="41" t="s">
        <v>145</v>
      </c>
      <c r="C26" s="42" t="s">
        <v>156</v>
      </c>
      <c r="D26" s="41" t="s">
        <v>157</v>
      </c>
      <c r="E26" s="41">
        <v>3473.25</v>
      </c>
      <c r="F26" s="41">
        <f>VLOOKUP(C26,'[1]9月'!$B:$Q,16,0)</f>
        <v>3245.4</v>
      </c>
      <c r="G26" s="44">
        <v>5664.75</v>
      </c>
      <c r="H26" s="41">
        <v>3473.25</v>
      </c>
      <c r="I26" s="44">
        <v>3180</v>
      </c>
      <c r="J26" s="44"/>
      <c r="K26" s="52">
        <f t="shared" si="1"/>
        <v>62.5185</v>
      </c>
      <c r="L26" s="52">
        <v>32.8104</v>
      </c>
      <c r="M26" s="53">
        <f t="shared" si="2"/>
        <v>519.264</v>
      </c>
      <c r="N26" s="44">
        <f t="shared" si="3"/>
        <v>453.18</v>
      </c>
      <c r="O26" s="41">
        <f t="shared" si="4"/>
        <v>24.31275</v>
      </c>
      <c r="P26" s="41">
        <v>14.35455</v>
      </c>
      <c r="Q26" s="44">
        <f t="shared" si="5"/>
        <v>159</v>
      </c>
      <c r="R26" s="44">
        <f t="shared" si="6"/>
        <v>0</v>
      </c>
      <c r="S26" s="44">
        <f t="shared" si="19"/>
        <v>1265.4402</v>
      </c>
      <c r="T26" s="41">
        <f t="shared" si="7"/>
        <v>0</v>
      </c>
      <c r="U26" s="41">
        <f t="shared" si="8"/>
        <v>259.63</v>
      </c>
      <c r="V26" s="44">
        <f t="shared" si="9"/>
        <v>113.3</v>
      </c>
      <c r="W26" s="41">
        <f t="shared" si="10"/>
        <v>10.42</v>
      </c>
      <c r="X26" s="41">
        <v>6.12</v>
      </c>
      <c r="Y26" s="44">
        <f t="shared" si="11"/>
        <v>159</v>
      </c>
      <c r="Z26" s="44">
        <f t="shared" si="12"/>
        <v>0</v>
      </c>
      <c r="AA26" s="41">
        <f t="shared" si="13"/>
        <v>548.47</v>
      </c>
      <c r="AB26" s="41">
        <f t="shared" si="14"/>
        <v>1813.9102</v>
      </c>
      <c r="AC26" s="41"/>
      <c r="AD26" s="12" t="s">
        <v>9</v>
      </c>
      <c r="AE26" s="11">
        <f t="shared" si="20"/>
        <v>95.3289</v>
      </c>
      <c r="AF26" s="11">
        <f t="shared" si="15"/>
        <v>778.894</v>
      </c>
      <c r="AG26" s="11">
        <f t="shared" si="16"/>
        <v>566.48</v>
      </c>
      <c r="AH26" s="11">
        <f t="shared" si="21"/>
        <v>55.2073</v>
      </c>
      <c r="AI26" s="11">
        <f t="shared" si="17"/>
        <v>318</v>
      </c>
      <c r="AJ26" s="11">
        <f t="shared" si="18"/>
        <v>0</v>
      </c>
      <c r="AK26" s="11">
        <f t="shared" si="22"/>
        <v>1813.9102</v>
      </c>
      <c r="AL26" s="12" t="s">
        <v>1136</v>
      </c>
    </row>
    <row r="27" s="9" customFormat="1" ht="16" customHeight="1" spans="1:38">
      <c r="A27" s="40">
        <f t="shared" si="0"/>
        <v>24</v>
      </c>
      <c r="B27" s="41" t="s">
        <v>145</v>
      </c>
      <c r="C27" s="42" t="s">
        <v>158</v>
      </c>
      <c r="D27" s="341" t="s">
        <v>159</v>
      </c>
      <c r="E27" s="41">
        <v>3473.25</v>
      </c>
      <c r="F27" s="41">
        <f>VLOOKUP(C27,'[1]9月'!$B:$Q,16,0)</f>
        <v>3245.4</v>
      </c>
      <c r="G27" s="44">
        <v>5664.75</v>
      </c>
      <c r="H27" s="41">
        <v>3473.25</v>
      </c>
      <c r="I27" s="44">
        <v>3180</v>
      </c>
      <c r="J27" s="44"/>
      <c r="K27" s="52">
        <f t="shared" si="1"/>
        <v>62.5185</v>
      </c>
      <c r="L27" s="52">
        <v>32.8104</v>
      </c>
      <c r="M27" s="53">
        <f t="shared" si="2"/>
        <v>519.264</v>
      </c>
      <c r="N27" s="44">
        <f t="shared" si="3"/>
        <v>453.18</v>
      </c>
      <c r="O27" s="41">
        <f t="shared" si="4"/>
        <v>24.31275</v>
      </c>
      <c r="P27" s="41">
        <v>14.35455</v>
      </c>
      <c r="Q27" s="44">
        <f t="shared" si="5"/>
        <v>159</v>
      </c>
      <c r="R27" s="44">
        <f t="shared" si="6"/>
        <v>0</v>
      </c>
      <c r="S27" s="44">
        <f t="shared" si="19"/>
        <v>1265.4402</v>
      </c>
      <c r="T27" s="41">
        <f t="shared" si="7"/>
        <v>0</v>
      </c>
      <c r="U27" s="41">
        <f t="shared" si="8"/>
        <v>259.63</v>
      </c>
      <c r="V27" s="44">
        <f t="shared" si="9"/>
        <v>113.3</v>
      </c>
      <c r="W27" s="41">
        <f t="shared" si="10"/>
        <v>10.42</v>
      </c>
      <c r="X27" s="41">
        <v>6.12</v>
      </c>
      <c r="Y27" s="44">
        <f t="shared" si="11"/>
        <v>159</v>
      </c>
      <c r="Z27" s="44">
        <f t="shared" si="12"/>
        <v>0</v>
      </c>
      <c r="AA27" s="41">
        <f t="shared" si="13"/>
        <v>548.47</v>
      </c>
      <c r="AB27" s="41">
        <f t="shared" si="14"/>
        <v>1813.9102</v>
      </c>
      <c r="AC27" s="41"/>
      <c r="AD27" s="12" t="s">
        <v>13</v>
      </c>
      <c r="AE27" s="11">
        <f t="shared" si="20"/>
        <v>95.3289</v>
      </c>
      <c r="AF27" s="11">
        <f t="shared" si="15"/>
        <v>778.894</v>
      </c>
      <c r="AG27" s="11">
        <f t="shared" si="16"/>
        <v>566.48</v>
      </c>
      <c r="AH27" s="11">
        <f t="shared" si="21"/>
        <v>55.2073</v>
      </c>
      <c r="AI27" s="11">
        <f t="shared" si="17"/>
        <v>318</v>
      </c>
      <c r="AJ27" s="11">
        <f t="shared" si="18"/>
        <v>0</v>
      </c>
      <c r="AK27" s="11">
        <f t="shared" si="22"/>
        <v>1813.9102</v>
      </c>
      <c r="AL27" s="12" t="s">
        <v>1134</v>
      </c>
    </row>
    <row r="28" s="9" customFormat="1" ht="16" customHeight="1" spans="1:38">
      <c r="A28" s="40">
        <f t="shared" si="0"/>
        <v>25</v>
      </c>
      <c r="B28" s="41" t="s">
        <v>145</v>
      </c>
      <c r="C28" s="46" t="s">
        <v>160</v>
      </c>
      <c r="D28" s="47" t="s">
        <v>161</v>
      </c>
      <c r="E28" s="41">
        <v>3473.25</v>
      </c>
      <c r="F28" s="41">
        <f>VLOOKUP(C28,'[1]9月'!$B:$Q,16,0)</f>
        <v>3245.4</v>
      </c>
      <c r="G28" s="44">
        <v>5664.75</v>
      </c>
      <c r="H28" s="41">
        <v>3473.25</v>
      </c>
      <c r="I28" s="44">
        <v>3180</v>
      </c>
      <c r="J28" s="44"/>
      <c r="K28" s="52">
        <f t="shared" si="1"/>
        <v>62.5185</v>
      </c>
      <c r="L28" s="52">
        <v>32.8104</v>
      </c>
      <c r="M28" s="53">
        <f t="shared" si="2"/>
        <v>519.264</v>
      </c>
      <c r="N28" s="44">
        <f t="shared" si="3"/>
        <v>453.18</v>
      </c>
      <c r="O28" s="41">
        <f t="shared" si="4"/>
        <v>24.31275</v>
      </c>
      <c r="P28" s="41">
        <v>14.35455</v>
      </c>
      <c r="Q28" s="44">
        <f t="shared" si="5"/>
        <v>159</v>
      </c>
      <c r="R28" s="44">
        <f t="shared" si="6"/>
        <v>0</v>
      </c>
      <c r="S28" s="44">
        <f t="shared" si="19"/>
        <v>1265.4402</v>
      </c>
      <c r="T28" s="41">
        <f t="shared" si="7"/>
        <v>0</v>
      </c>
      <c r="U28" s="41">
        <f t="shared" si="8"/>
        <v>259.63</v>
      </c>
      <c r="V28" s="44">
        <f t="shared" si="9"/>
        <v>113.3</v>
      </c>
      <c r="W28" s="41">
        <f t="shared" si="10"/>
        <v>10.42</v>
      </c>
      <c r="X28" s="41">
        <v>6.12</v>
      </c>
      <c r="Y28" s="44">
        <f t="shared" si="11"/>
        <v>159</v>
      </c>
      <c r="Z28" s="44">
        <f t="shared" si="12"/>
        <v>0</v>
      </c>
      <c r="AA28" s="41">
        <f t="shared" si="13"/>
        <v>548.47</v>
      </c>
      <c r="AB28" s="41">
        <f t="shared" si="14"/>
        <v>1813.9102</v>
      </c>
      <c r="AC28" s="41"/>
      <c r="AD28" s="12" t="s">
        <v>9</v>
      </c>
      <c r="AE28" s="11">
        <f t="shared" si="20"/>
        <v>95.3289</v>
      </c>
      <c r="AF28" s="11">
        <f t="shared" si="15"/>
        <v>778.894</v>
      </c>
      <c r="AG28" s="11">
        <f t="shared" si="16"/>
        <v>566.48</v>
      </c>
      <c r="AH28" s="11">
        <f t="shared" si="21"/>
        <v>55.2073</v>
      </c>
      <c r="AI28" s="11">
        <f t="shared" si="17"/>
        <v>318</v>
      </c>
      <c r="AJ28" s="11">
        <f t="shared" si="18"/>
        <v>0</v>
      </c>
      <c r="AK28" s="11">
        <f t="shared" si="22"/>
        <v>1813.9102</v>
      </c>
      <c r="AL28" s="12" t="s">
        <v>1136</v>
      </c>
    </row>
    <row r="29" s="9" customFormat="1" ht="16" customHeight="1" spans="1:38">
      <c r="A29" s="40">
        <f t="shared" si="0"/>
        <v>26</v>
      </c>
      <c r="B29" s="41" t="s">
        <v>145</v>
      </c>
      <c r="C29" s="46" t="s">
        <v>162</v>
      </c>
      <c r="D29" s="47" t="s">
        <v>163</v>
      </c>
      <c r="E29" s="41">
        <v>3473.25</v>
      </c>
      <c r="F29" s="41">
        <f>VLOOKUP(C29,'[1]9月'!$B:$Q,16,0)</f>
        <v>3245.4</v>
      </c>
      <c r="G29" s="44">
        <v>5664.75</v>
      </c>
      <c r="H29" s="41">
        <v>3473.25</v>
      </c>
      <c r="I29" s="44">
        <v>3180</v>
      </c>
      <c r="J29" s="44"/>
      <c r="K29" s="52">
        <f t="shared" si="1"/>
        <v>62.5185</v>
      </c>
      <c r="L29" s="52">
        <v>32.8104</v>
      </c>
      <c r="M29" s="53">
        <f t="shared" si="2"/>
        <v>519.264</v>
      </c>
      <c r="N29" s="44">
        <f t="shared" si="3"/>
        <v>453.18</v>
      </c>
      <c r="O29" s="41">
        <f t="shared" si="4"/>
        <v>24.31275</v>
      </c>
      <c r="P29" s="41">
        <v>14.35455</v>
      </c>
      <c r="Q29" s="44">
        <f t="shared" si="5"/>
        <v>159</v>
      </c>
      <c r="R29" s="44">
        <f t="shared" si="6"/>
        <v>0</v>
      </c>
      <c r="S29" s="44">
        <f t="shared" si="19"/>
        <v>1265.4402</v>
      </c>
      <c r="T29" s="41">
        <f t="shared" si="7"/>
        <v>0</v>
      </c>
      <c r="U29" s="41">
        <f t="shared" si="8"/>
        <v>259.63</v>
      </c>
      <c r="V29" s="44">
        <f t="shared" si="9"/>
        <v>113.3</v>
      </c>
      <c r="W29" s="41">
        <f t="shared" si="10"/>
        <v>10.42</v>
      </c>
      <c r="X29" s="41">
        <v>6.12</v>
      </c>
      <c r="Y29" s="44">
        <f t="shared" si="11"/>
        <v>159</v>
      </c>
      <c r="Z29" s="44">
        <f t="shared" si="12"/>
        <v>0</v>
      </c>
      <c r="AA29" s="41">
        <f t="shared" si="13"/>
        <v>548.47</v>
      </c>
      <c r="AB29" s="41">
        <f t="shared" si="14"/>
        <v>1813.9102</v>
      </c>
      <c r="AC29" s="41"/>
      <c r="AD29" s="12" t="s">
        <v>13</v>
      </c>
      <c r="AE29" s="11">
        <f t="shared" si="20"/>
        <v>95.3289</v>
      </c>
      <c r="AF29" s="11">
        <f t="shared" si="15"/>
        <v>778.894</v>
      </c>
      <c r="AG29" s="11">
        <f t="shared" si="16"/>
        <v>566.48</v>
      </c>
      <c r="AH29" s="11">
        <f t="shared" si="21"/>
        <v>55.2073</v>
      </c>
      <c r="AI29" s="11">
        <f t="shared" si="17"/>
        <v>318</v>
      </c>
      <c r="AJ29" s="11">
        <f t="shared" si="18"/>
        <v>0</v>
      </c>
      <c r="AK29" s="11">
        <f t="shared" si="22"/>
        <v>1813.9102</v>
      </c>
      <c r="AL29" s="12" t="s">
        <v>1134</v>
      </c>
    </row>
    <row r="30" s="9" customFormat="1" ht="16" customHeight="1" spans="1:38">
      <c r="A30" s="40">
        <f t="shared" si="0"/>
        <v>27</v>
      </c>
      <c r="B30" s="41" t="s">
        <v>164</v>
      </c>
      <c r="C30" s="42" t="s">
        <v>165</v>
      </c>
      <c r="D30" s="41" t="s">
        <v>166</v>
      </c>
      <c r="E30" s="41">
        <v>3473.25</v>
      </c>
      <c r="F30" s="41">
        <f>VLOOKUP(C30,'[1]9月'!$B:$Q,16,0)</f>
        <v>3245.4</v>
      </c>
      <c r="G30" s="44">
        <v>5664.75</v>
      </c>
      <c r="H30" s="41">
        <v>3473.25</v>
      </c>
      <c r="I30" s="44">
        <v>4180</v>
      </c>
      <c r="J30" s="44"/>
      <c r="K30" s="52">
        <f t="shared" si="1"/>
        <v>62.5185</v>
      </c>
      <c r="L30" s="52">
        <v>32.8104</v>
      </c>
      <c r="M30" s="53">
        <f t="shared" si="2"/>
        <v>519.264</v>
      </c>
      <c r="N30" s="44">
        <f t="shared" si="3"/>
        <v>453.18</v>
      </c>
      <c r="O30" s="41">
        <f t="shared" si="4"/>
        <v>24.31275</v>
      </c>
      <c r="P30" s="41">
        <v>14.35455</v>
      </c>
      <c r="Q30" s="44">
        <f t="shared" si="5"/>
        <v>209</v>
      </c>
      <c r="R30" s="44">
        <f t="shared" si="6"/>
        <v>0</v>
      </c>
      <c r="S30" s="44">
        <f t="shared" si="19"/>
        <v>1315.4402</v>
      </c>
      <c r="T30" s="41">
        <f t="shared" si="7"/>
        <v>0</v>
      </c>
      <c r="U30" s="41">
        <f t="shared" si="8"/>
        <v>259.63</v>
      </c>
      <c r="V30" s="44">
        <f t="shared" si="9"/>
        <v>113.3</v>
      </c>
      <c r="W30" s="41">
        <f t="shared" si="10"/>
        <v>10.42</v>
      </c>
      <c r="X30" s="41">
        <v>6.12</v>
      </c>
      <c r="Y30" s="44">
        <f t="shared" si="11"/>
        <v>209</v>
      </c>
      <c r="Z30" s="44">
        <f t="shared" si="12"/>
        <v>0</v>
      </c>
      <c r="AA30" s="41">
        <f t="shared" si="13"/>
        <v>598.47</v>
      </c>
      <c r="AB30" s="41">
        <f t="shared" si="14"/>
        <v>1913.9102</v>
      </c>
      <c r="AC30" s="41"/>
      <c r="AD30" s="12" t="s">
        <v>25</v>
      </c>
      <c r="AE30" s="11">
        <f t="shared" si="20"/>
        <v>95.3289</v>
      </c>
      <c r="AF30" s="11">
        <f t="shared" si="15"/>
        <v>778.894</v>
      </c>
      <c r="AG30" s="11">
        <f t="shared" si="16"/>
        <v>566.48</v>
      </c>
      <c r="AH30" s="11">
        <f t="shared" si="21"/>
        <v>55.2073</v>
      </c>
      <c r="AI30" s="11">
        <f t="shared" si="17"/>
        <v>418</v>
      </c>
      <c r="AJ30" s="11">
        <f t="shared" si="18"/>
        <v>0</v>
      </c>
      <c r="AK30" s="11">
        <f t="shared" si="22"/>
        <v>1913.9102</v>
      </c>
      <c r="AL30" s="12" t="s">
        <v>1137</v>
      </c>
    </row>
    <row r="31" s="9" customFormat="1" ht="16" customHeight="1" spans="1:38">
      <c r="A31" s="40">
        <f t="shared" si="0"/>
        <v>28</v>
      </c>
      <c r="B31" s="41" t="s">
        <v>167</v>
      </c>
      <c r="C31" s="42" t="s">
        <v>171</v>
      </c>
      <c r="D31" s="41" t="s">
        <v>172</v>
      </c>
      <c r="E31" s="41">
        <v>3473.25</v>
      </c>
      <c r="F31" s="41">
        <f>VLOOKUP(C31,'[1]9月'!$B:$Q,16,0)</f>
        <v>3245.4</v>
      </c>
      <c r="G31" s="44">
        <v>5664.75</v>
      </c>
      <c r="H31" s="41">
        <v>3473.25</v>
      </c>
      <c r="I31" s="44">
        <v>3180</v>
      </c>
      <c r="J31" s="44"/>
      <c r="K31" s="52">
        <f t="shared" si="1"/>
        <v>62.5185</v>
      </c>
      <c r="L31" s="52">
        <v>32.8104</v>
      </c>
      <c r="M31" s="53">
        <f t="shared" si="2"/>
        <v>519.264</v>
      </c>
      <c r="N31" s="44">
        <f t="shared" si="3"/>
        <v>453.18</v>
      </c>
      <c r="O31" s="41">
        <f t="shared" si="4"/>
        <v>24.31275</v>
      </c>
      <c r="P31" s="41">
        <v>14.35455</v>
      </c>
      <c r="Q31" s="44">
        <f t="shared" si="5"/>
        <v>159</v>
      </c>
      <c r="R31" s="44">
        <f t="shared" si="6"/>
        <v>0</v>
      </c>
      <c r="S31" s="44">
        <f t="shared" si="19"/>
        <v>1265.4402</v>
      </c>
      <c r="T31" s="41">
        <f t="shared" si="7"/>
        <v>0</v>
      </c>
      <c r="U31" s="41">
        <f t="shared" si="8"/>
        <v>259.63</v>
      </c>
      <c r="V31" s="44">
        <f t="shared" si="9"/>
        <v>113.3</v>
      </c>
      <c r="W31" s="41">
        <f t="shared" si="10"/>
        <v>10.42</v>
      </c>
      <c r="X31" s="41">
        <v>6.12</v>
      </c>
      <c r="Y31" s="44">
        <f t="shared" si="11"/>
        <v>159</v>
      </c>
      <c r="Z31" s="44">
        <f t="shared" si="12"/>
        <v>0</v>
      </c>
      <c r="AA31" s="41">
        <f t="shared" si="13"/>
        <v>548.47</v>
      </c>
      <c r="AB31" s="41">
        <f t="shared" si="14"/>
        <v>1813.9102</v>
      </c>
      <c r="AC31" s="41"/>
      <c r="AD31" s="12" t="s">
        <v>52</v>
      </c>
      <c r="AE31" s="11">
        <f t="shared" si="20"/>
        <v>95.3289</v>
      </c>
      <c r="AF31" s="11">
        <f t="shared" si="15"/>
        <v>778.894</v>
      </c>
      <c r="AG31" s="11">
        <f t="shared" si="16"/>
        <v>566.48</v>
      </c>
      <c r="AH31" s="11">
        <f t="shared" si="21"/>
        <v>55.2073</v>
      </c>
      <c r="AI31" s="11">
        <f t="shared" si="17"/>
        <v>318</v>
      </c>
      <c r="AJ31" s="11">
        <f t="shared" si="18"/>
        <v>0</v>
      </c>
      <c r="AK31" s="11">
        <f t="shared" si="22"/>
        <v>1813.9102</v>
      </c>
      <c r="AL31" s="12" t="s">
        <v>1134</v>
      </c>
    </row>
    <row r="32" s="9" customFormat="1" ht="16" customHeight="1" spans="1:38">
      <c r="A32" s="40">
        <f t="shared" si="0"/>
        <v>29</v>
      </c>
      <c r="B32" s="41" t="s">
        <v>173</v>
      </c>
      <c r="C32" s="42" t="s">
        <v>174</v>
      </c>
      <c r="D32" s="41" t="s">
        <v>175</v>
      </c>
      <c r="E32" s="41">
        <v>3473.25</v>
      </c>
      <c r="F32" s="41">
        <f>VLOOKUP(C32,'[1]9月'!$B:$Q,16,0)</f>
        <v>3245.4</v>
      </c>
      <c r="G32" s="44">
        <v>5664.75</v>
      </c>
      <c r="H32" s="41">
        <v>3473.25</v>
      </c>
      <c r="I32" s="44">
        <v>3180</v>
      </c>
      <c r="J32" s="44"/>
      <c r="K32" s="52">
        <f t="shared" si="1"/>
        <v>62.5185</v>
      </c>
      <c r="L32" s="52">
        <v>32.8104</v>
      </c>
      <c r="M32" s="53">
        <f t="shared" si="2"/>
        <v>519.264</v>
      </c>
      <c r="N32" s="44">
        <f t="shared" si="3"/>
        <v>453.18</v>
      </c>
      <c r="O32" s="41">
        <f t="shared" si="4"/>
        <v>24.31275</v>
      </c>
      <c r="P32" s="41">
        <v>14.35455</v>
      </c>
      <c r="Q32" s="44">
        <f t="shared" si="5"/>
        <v>159</v>
      </c>
      <c r="R32" s="44">
        <f t="shared" si="6"/>
        <v>0</v>
      </c>
      <c r="S32" s="44">
        <f t="shared" si="19"/>
        <v>1265.4402</v>
      </c>
      <c r="T32" s="41">
        <f t="shared" si="7"/>
        <v>0</v>
      </c>
      <c r="U32" s="41">
        <f t="shared" si="8"/>
        <v>259.63</v>
      </c>
      <c r="V32" s="44">
        <f t="shared" si="9"/>
        <v>113.3</v>
      </c>
      <c r="W32" s="41">
        <f t="shared" si="10"/>
        <v>10.42</v>
      </c>
      <c r="X32" s="41">
        <v>6.12</v>
      </c>
      <c r="Y32" s="44">
        <f t="shared" si="11"/>
        <v>159</v>
      </c>
      <c r="Z32" s="44">
        <f t="shared" si="12"/>
        <v>0</v>
      </c>
      <c r="AA32" s="41">
        <f t="shared" si="13"/>
        <v>548.47</v>
      </c>
      <c r="AB32" s="41">
        <f t="shared" si="14"/>
        <v>1813.9102</v>
      </c>
      <c r="AC32" s="41"/>
      <c r="AD32" s="12" t="s">
        <v>25</v>
      </c>
      <c r="AE32" s="11">
        <f t="shared" si="20"/>
        <v>95.3289</v>
      </c>
      <c r="AF32" s="11">
        <f t="shared" si="15"/>
        <v>778.894</v>
      </c>
      <c r="AG32" s="11">
        <f t="shared" si="16"/>
        <v>566.48</v>
      </c>
      <c r="AH32" s="11">
        <f t="shared" si="21"/>
        <v>55.2073</v>
      </c>
      <c r="AI32" s="11">
        <f t="shared" si="17"/>
        <v>318</v>
      </c>
      <c r="AJ32" s="11">
        <f t="shared" si="18"/>
        <v>0</v>
      </c>
      <c r="AK32" s="11">
        <f t="shared" si="22"/>
        <v>1813.9102</v>
      </c>
      <c r="AL32" s="12" t="s">
        <v>1137</v>
      </c>
    </row>
    <row r="33" s="9" customFormat="1" ht="16" customHeight="1" spans="1:38">
      <c r="A33" s="40">
        <f t="shared" si="0"/>
        <v>30</v>
      </c>
      <c r="B33" s="41" t="s">
        <v>173</v>
      </c>
      <c r="C33" s="46" t="s">
        <v>176</v>
      </c>
      <c r="D33" s="342" t="s">
        <v>177</v>
      </c>
      <c r="E33" s="41">
        <v>3473.25</v>
      </c>
      <c r="F33" s="41">
        <f>VLOOKUP(C33,'[1]9月'!$B:$Q,16,0)</f>
        <v>3245.4</v>
      </c>
      <c r="G33" s="44">
        <v>5664.75</v>
      </c>
      <c r="H33" s="41">
        <v>3473.25</v>
      </c>
      <c r="I33" s="44">
        <v>3180</v>
      </c>
      <c r="J33" s="44"/>
      <c r="K33" s="52">
        <f t="shared" si="1"/>
        <v>62.5185</v>
      </c>
      <c r="L33" s="52">
        <v>32.8104</v>
      </c>
      <c r="M33" s="53">
        <f t="shared" si="2"/>
        <v>519.264</v>
      </c>
      <c r="N33" s="44">
        <f t="shared" si="3"/>
        <v>453.18</v>
      </c>
      <c r="O33" s="41">
        <f t="shared" si="4"/>
        <v>24.31275</v>
      </c>
      <c r="P33" s="41">
        <v>14.35455</v>
      </c>
      <c r="Q33" s="44">
        <f t="shared" si="5"/>
        <v>159</v>
      </c>
      <c r="R33" s="44">
        <f t="shared" si="6"/>
        <v>0</v>
      </c>
      <c r="S33" s="44">
        <f t="shared" si="19"/>
        <v>1265.4402</v>
      </c>
      <c r="T33" s="41">
        <f t="shared" si="7"/>
        <v>0</v>
      </c>
      <c r="U33" s="41">
        <f t="shared" si="8"/>
        <v>259.63</v>
      </c>
      <c r="V33" s="44">
        <f t="shared" si="9"/>
        <v>113.3</v>
      </c>
      <c r="W33" s="41">
        <f t="shared" si="10"/>
        <v>10.42</v>
      </c>
      <c r="X33" s="41">
        <v>6.12</v>
      </c>
      <c r="Y33" s="44">
        <f t="shared" si="11"/>
        <v>159</v>
      </c>
      <c r="Z33" s="44">
        <f t="shared" si="12"/>
        <v>0</v>
      </c>
      <c r="AA33" s="41">
        <f t="shared" si="13"/>
        <v>548.47</v>
      </c>
      <c r="AB33" s="41">
        <f t="shared" si="14"/>
        <v>1813.9102</v>
      </c>
      <c r="AC33" s="41"/>
      <c r="AD33" s="12" t="s">
        <v>25</v>
      </c>
      <c r="AE33" s="11">
        <f t="shared" si="20"/>
        <v>95.3289</v>
      </c>
      <c r="AF33" s="11">
        <f t="shared" si="15"/>
        <v>778.894</v>
      </c>
      <c r="AG33" s="11">
        <f t="shared" si="16"/>
        <v>566.48</v>
      </c>
      <c r="AH33" s="11">
        <f t="shared" si="21"/>
        <v>55.2073</v>
      </c>
      <c r="AI33" s="11">
        <f t="shared" si="17"/>
        <v>318</v>
      </c>
      <c r="AJ33" s="11">
        <f t="shared" si="18"/>
        <v>0</v>
      </c>
      <c r="AK33" s="11">
        <f t="shared" si="22"/>
        <v>1813.9102</v>
      </c>
      <c r="AL33" s="12" t="s">
        <v>1137</v>
      </c>
    </row>
    <row r="34" s="9" customFormat="1" ht="16" customHeight="1" spans="1:38">
      <c r="A34" s="40">
        <f t="shared" si="0"/>
        <v>31</v>
      </c>
      <c r="B34" s="41" t="s">
        <v>173</v>
      </c>
      <c r="C34" s="46" t="s">
        <v>178</v>
      </c>
      <c r="D34" s="342" t="s">
        <v>179</v>
      </c>
      <c r="E34" s="41">
        <v>3473.25</v>
      </c>
      <c r="F34" s="41">
        <f>VLOOKUP(C34,'[1]9月'!$B:$Q,16,0)</f>
        <v>3245.4</v>
      </c>
      <c r="G34" s="44">
        <v>5664.75</v>
      </c>
      <c r="H34" s="41">
        <v>3473.25</v>
      </c>
      <c r="I34" s="44">
        <v>3180</v>
      </c>
      <c r="J34" s="44"/>
      <c r="K34" s="52">
        <f t="shared" si="1"/>
        <v>62.5185</v>
      </c>
      <c r="L34" s="52">
        <v>32.8104</v>
      </c>
      <c r="M34" s="53">
        <f t="shared" si="2"/>
        <v>519.264</v>
      </c>
      <c r="N34" s="44">
        <f t="shared" si="3"/>
        <v>453.18</v>
      </c>
      <c r="O34" s="41">
        <f t="shared" si="4"/>
        <v>24.31275</v>
      </c>
      <c r="P34" s="41">
        <v>14.35455</v>
      </c>
      <c r="Q34" s="44">
        <f t="shared" si="5"/>
        <v>159</v>
      </c>
      <c r="R34" s="44">
        <f t="shared" si="6"/>
        <v>0</v>
      </c>
      <c r="S34" s="44">
        <f t="shared" si="19"/>
        <v>1265.4402</v>
      </c>
      <c r="T34" s="41">
        <f t="shared" si="7"/>
        <v>0</v>
      </c>
      <c r="U34" s="41">
        <f t="shared" si="8"/>
        <v>259.63</v>
      </c>
      <c r="V34" s="44">
        <f t="shared" si="9"/>
        <v>113.3</v>
      </c>
      <c r="W34" s="41">
        <f t="shared" si="10"/>
        <v>10.42</v>
      </c>
      <c r="X34" s="41">
        <v>6.12</v>
      </c>
      <c r="Y34" s="44">
        <f t="shared" si="11"/>
        <v>159</v>
      </c>
      <c r="Z34" s="44">
        <f t="shared" si="12"/>
        <v>0</v>
      </c>
      <c r="AA34" s="41">
        <f t="shared" si="13"/>
        <v>548.47</v>
      </c>
      <c r="AB34" s="41">
        <f t="shared" si="14"/>
        <v>1813.9102</v>
      </c>
      <c r="AC34" s="41"/>
      <c r="AD34" s="12" t="s">
        <v>25</v>
      </c>
      <c r="AE34" s="11">
        <f t="shared" si="20"/>
        <v>95.3289</v>
      </c>
      <c r="AF34" s="11">
        <f t="shared" si="15"/>
        <v>778.894</v>
      </c>
      <c r="AG34" s="11">
        <f t="shared" si="16"/>
        <v>566.48</v>
      </c>
      <c r="AH34" s="11">
        <f t="shared" si="21"/>
        <v>55.2073</v>
      </c>
      <c r="AI34" s="11">
        <f t="shared" si="17"/>
        <v>318</v>
      </c>
      <c r="AJ34" s="11">
        <f t="shared" si="18"/>
        <v>0</v>
      </c>
      <c r="AK34" s="11">
        <f t="shared" si="22"/>
        <v>1813.9102</v>
      </c>
      <c r="AL34" s="12" t="s">
        <v>1137</v>
      </c>
    </row>
    <row r="35" s="9" customFormat="1" ht="16" customHeight="1" spans="1:38">
      <c r="A35" s="40">
        <f t="shared" si="0"/>
        <v>32</v>
      </c>
      <c r="B35" s="41" t="s">
        <v>173</v>
      </c>
      <c r="C35" s="46" t="s">
        <v>180</v>
      </c>
      <c r="D35" s="342" t="s">
        <v>181</v>
      </c>
      <c r="E35" s="41">
        <v>3473.25</v>
      </c>
      <c r="F35" s="41">
        <f>VLOOKUP(C35,'[1]9月'!$B:$Q,16,0)</f>
        <v>3245.4</v>
      </c>
      <c r="G35" s="44">
        <v>5664.75</v>
      </c>
      <c r="H35" s="41">
        <v>3473.25</v>
      </c>
      <c r="I35" s="44">
        <v>3180</v>
      </c>
      <c r="J35" s="44"/>
      <c r="K35" s="52">
        <f t="shared" si="1"/>
        <v>62.5185</v>
      </c>
      <c r="L35" s="52">
        <v>32.8104</v>
      </c>
      <c r="M35" s="53">
        <f t="shared" si="2"/>
        <v>519.264</v>
      </c>
      <c r="N35" s="44">
        <f t="shared" si="3"/>
        <v>453.18</v>
      </c>
      <c r="O35" s="41">
        <f t="shared" si="4"/>
        <v>24.31275</v>
      </c>
      <c r="P35" s="41">
        <v>14.35455</v>
      </c>
      <c r="Q35" s="44">
        <f t="shared" si="5"/>
        <v>159</v>
      </c>
      <c r="R35" s="44">
        <f t="shared" si="6"/>
        <v>0</v>
      </c>
      <c r="S35" s="44">
        <f t="shared" si="19"/>
        <v>1265.4402</v>
      </c>
      <c r="T35" s="41">
        <f t="shared" si="7"/>
        <v>0</v>
      </c>
      <c r="U35" s="41">
        <f t="shared" si="8"/>
        <v>259.63</v>
      </c>
      <c r="V35" s="44">
        <f t="shared" si="9"/>
        <v>113.3</v>
      </c>
      <c r="W35" s="41">
        <f t="shared" si="10"/>
        <v>10.42</v>
      </c>
      <c r="X35" s="41">
        <v>6.12</v>
      </c>
      <c r="Y35" s="44">
        <f t="shared" si="11"/>
        <v>159</v>
      </c>
      <c r="Z35" s="44">
        <f t="shared" si="12"/>
        <v>0</v>
      </c>
      <c r="AA35" s="41">
        <f t="shared" si="13"/>
        <v>548.47</v>
      </c>
      <c r="AB35" s="41">
        <f t="shared" si="14"/>
        <v>1813.9102</v>
      </c>
      <c r="AC35" s="41"/>
      <c r="AD35" s="12" t="s">
        <v>25</v>
      </c>
      <c r="AE35" s="11">
        <f t="shared" si="20"/>
        <v>95.3289</v>
      </c>
      <c r="AF35" s="11">
        <f t="shared" si="15"/>
        <v>778.894</v>
      </c>
      <c r="AG35" s="11">
        <f t="shared" si="16"/>
        <v>566.48</v>
      </c>
      <c r="AH35" s="11">
        <f t="shared" si="21"/>
        <v>55.2073</v>
      </c>
      <c r="AI35" s="11">
        <f t="shared" si="17"/>
        <v>318</v>
      </c>
      <c r="AJ35" s="11">
        <f t="shared" si="18"/>
        <v>0</v>
      </c>
      <c r="AK35" s="11">
        <f t="shared" si="22"/>
        <v>1813.9102</v>
      </c>
      <c r="AL35" s="12" t="s">
        <v>1137</v>
      </c>
    </row>
    <row r="36" s="9" customFormat="1" ht="16" customHeight="1" spans="1:38">
      <c r="A36" s="40">
        <f t="shared" si="0"/>
        <v>33</v>
      </c>
      <c r="B36" s="41" t="s">
        <v>173</v>
      </c>
      <c r="C36" s="46" t="s">
        <v>182</v>
      </c>
      <c r="D36" s="342" t="s">
        <v>183</v>
      </c>
      <c r="E36" s="41">
        <v>3473.25</v>
      </c>
      <c r="F36" s="41">
        <f>VLOOKUP(C36,'[1]9月'!$B:$Q,16,0)</f>
        <v>3245.4</v>
      </c>
      <c r="G36" s="44">
        <v>5664.75</v>
      </c>
      <c r="H36" s="41">
        <v>3473.25</v>
      </c>
      <c r="I36" s="44">
        <v>3180</v>
      </c>
      <c r="J36" s="44"/>
      <c r="K36" s="52">
        <f t="shared" si="1"/>
        <v>62.5185</v>
      </c>
      <c r="L36" s="52">
        <v>32.8104</v>
      </c>
      <c r="M36" s="53">
        <f t="shared" si="2"/>
        <v>519.264</v>
      </c>
      <c r="N36" s="44">
        <f t="shared" si="3"/>
        <v>453.18</v>
      </c>
      <c r="O36" s="41">
        <f t="shared" si="4"/>
        <v>24.31275</v>
      </c>
      <c r="P36" s="41">
        <v>14.35455</v>
      </c>
      <c r="Q36" s="44">
        <f t="shared" si="5"/>
        <v>159</v>
      </c>
      <c r="R36" s="44">
        <f t="shared" si="6"/>
        <v>0</v>
      </c>
      <c r="S36" s="44">
        <f t="shared" si="19"/>
        <v>1265.4402</v>
      </c>
      <c r="T36" s="41">
        <f t="shared" si="7"/>
        <v>0</v>
      </c>
      <c r="U36" s="41">
        <f t="shared" si="8"/>
        <v>259.63</v>
      </c>
      <c r="V36" s="44">
        <f t="shared" si="9"/>
        <v>113.3</v>
      </c>
      <c r="W36" s="41">
        <f t="shared" si="10"/>
        <v>10.42</v>
      </c>
      <c r="X36" s="41">
        <v>6.12</v>
      </c>
      <c r="Y36" s="44">
        <f t="shared" si="11"/>
        <v>159</v>
      </c>
      <c r="Z36" s="44">
        <f t="shared" si="12"/>
        <v>0</v>
      </c>
      <c r="AA36" s="41">
        <f t="shared" si="13"/>
        <v>548.47</v>
      </c>
      <c r="AB36" s="41">
        <f t="shared" si="14"/>
        <v>1813.9102</v>
      </c>
      <c r="AC36" s="41"/>
      <c r="AD36" s="12" t="s">
        <v>25</v>
      </c>
      <c r="AE36" s="11">
        <f t="shared" si="20"/>
        <v>95.3289</v>
      </c>
      <c r="AF36" s="11">
        <f t="shared" si="15"/>
        <v>778.894</v>
      </c>
      <c r="AG36" s="11">
        <f t="shared" si="16"/>
        <v>566.48</v>
      </c>
      <c r="AH36" s="11">
        <f t="shared" si="21"/>
        <v>55.2073</v>
      </c>
      <c r="AI36" s="11">
        <f t="shared" si="17"/>
        <v>318</v>
      </c>
      <c r="AJ36" s="11">
        <f t="shared" si="18"/>
        <v>0</v>
      </c>
      <c r="AK36" s="11">
        <f t="shared" si="22"/>
        <v>1813.9102</v>
      </c>
      <c r="AL36" s="12" t="s">
        <v>1137</v>
      </c>
    </row>
    <row r="37" s="9" customFormat="1" ht="16" customHeight="1" spans="1:38">
      <c r="A37" s="40">
        <f t="shared" si="0"/>
        <v>34</v>
      </c>
      <c r="B37" s="41" t="s">
        <v>184</v>
      </c>
      <c r="C37" s="42" t="s">
        <v>185</v>
      </c>
      <c r="D37" s="41" t="s">
        <v>186</v>
      </c>
      <c r="E37" s="41">
        <v>3473.25</v>
      </c>
      <c r="F37" s="41">
        <f>VLOOKUP(C37,'[1]9月'!$B:$Q,16,0)</f>
        <v>3245.4</v>
      </c>
      <c r="G37" s="44">
        <v>5664.75</v>
      </c>
      <c r="H37" s="41">
        <v>3473.25</v>
      </c>
      <c r="I37" s="44">
        <v>0</v>
      </c>
      <c r="J37" s="44"/>
      <c r="K37" s="52">
        <f t="shared" si="1"/>
        <v>62.5185</v>
      </c>
      <c r="L37" s="52">
        <v>32.8104</v>
      </c>
      <c r="M37" s="53">
        <f t="shared" si="2"/>
        <v>519.264</v>
      </c>
      <c r="N37" s="44">
        <f t="shared" si="3"/>
        <v>453.18</v>
      </c>
      <c r="O37" s="41">
        <f t="shared" si="4"/>
        <v>24.31275</v>
      </c>
      <c r="P37" s="41">
        <v>14.35455</v>
      </c>
      <c r="Q37" s="44">
        <f t="shared" si="5"/>
        <v>0</v>
      </c>
      <c r="R37" s="44">
        <f t="shared" si="6"/>
        <v>0</v>
      </c>
      <c r="S37" s="44">
        <f t="shared" si="19"/>
        <v>1106.4402</v>
      </c>
      <c r="T37" s="41">
        <f t="shared" si="7"/>
        <v>0</v>
      </c>
      <c r="U37" s="41">
        <f t="shared" si="8"/>
        <v>259.63</v>
      </c>
      <c r="V37" s="44">
        <f t="shared" si="9"/>
        <v>113.3</v>
      </c>
      <c r="W37" s="41">
        <f t="shared" si="10"/>
        <v>10.42</v>
      </c>
      <c r="X37" s="41">
        <v>6.12</v>
      </c>
      <c r="Y37" s="44">
        <f t="shared" si="11"/>
        <v>0</v>
      </c>
      <c r="Z37" s="44">
        <f t="shared" si="12"/>
        <v>0</v>
      </c>
      <c r="AA37" s="41">
        <f t="shared" si="13"/>
        <v>389.47</v>
      </c>
      <c r="AB37" s="41">
        <f t="shared" si="14"/>
        <v>1495.9102</v>
      </c>
      <c r="AC37" s="41"/>
      <c r="AD37" s="12" t="s">
        <v>47</v>
      </c>
      <c r="AE37" s="11">
        <f t="shared" si="20"/>
        <v>95.3289</v>
      </c>
      <c r="AF37" s="11">
        <f t="shared" si="15"/>
        <v>778.894</v>
      </c>
      <c r="AG37" s="11">
        <f t="shared" si="16"/>
        <v>566.48</v>
      </c>
      <c r="AH37" s="11">
        <f t="shared" si="21"/>
        <v>55.2073</v>
      </c>
      <c r="AI37" s="11">
        <f t="shared" si="17"/>
        <v>0</v>
      </c>
      <c r="AJ37" s="11">
        <f t="shared" si="18"/>
        <v>0</v>
      </c>
      <c r="AK37" s="11">
        <f t="shared" si="22"/>
        <v>1495.9102</v>
      </c>
      <c r="AL37" s="12" t="s">
        <v>1134</v>
      </c>
    </row>
    <row r="38" s="9" customFormat="1" ht="16" customHeight="1" spans="1:38">
      <c r="A38" s="40">
        <f t="shared" si="0"/>
        <v>35</v>
      </c>
      <c r="B38" s="41" t="s">
        <v>184</v>
      </c>
      <c r="C38" s="42" t="s">
        <v>187</v>
      </c>
      <c r="D38" s="41" t="s">
        <v>188</v>
      </c>
      <c r="E38" s="41">
        <v>3473.25</v>
      </c>
      <c r="F38" s="41">
        <f>VLOOKUP(C38,'[1]9月'!$B:$Q,16,0)</f>
        <v>3245.4</v>
      </c>
      <c r="G38" s="44">
        <v>5664.75</v>
      </c>
      <c r="H38" s="41">
        <v>3473.25</v>
      </c>
      <c r="I38" s="44">
        <v>3180</v>
      </c>
      <c r="J38" s="44"/>
      <c r="K38" s="52">
        <f t="shared" si="1"/>
        <v>62.5185</v>
      </c>
      <c r="L38" s="52">
        <v>32.8104</v>
      </c>
      <c r="M38" s="53">
        <f t="shared" si="2"/>
        <v>519.264</v>
      </c>
      <c r="N38" s="44">
        <f t="shared" si="3"/>
        <v>453.18</v>
      </c>
      <c r="O38" s="41">
        <f t="shared" si="4"/>
        <v>24.31275</v>
      </c>
      <c r="P38" s="41">
        <v>14.35455</v>
      </c>
      <c r="Q38" s="44">
        <f t="shared" si="5"/>
        <v>159</v>
      </c>
      <c r="R38" s="44">
        <f t="shared" si="6"/>
        <v>0</v>
      </c>
      <c r="S38" s="44">
        <f t="shared" si="19"/>
        <v>1265.4402</v>
      </c>
      <c r="T38" s="41">
        <f t="shared" si="7"/>
        <v>0</v>
      </c>
      <c r="U38" s="41">
        <f t="shared" si="8"/>
        <v>259.63</v>
      </c>
      <c r="V38" s="44">
        <f t="shared" si="9"/>
        <v>113.3</v>
      </c>
      <c r="W38" s="41">
        <f t="shared" si="10"/>
        <v>10.42</v>
      </c>
      <c r="X38" s="41">
        <v>6.12</v>
      </c>
      <c r="Y38" s="44">
        <f t="shared" si="11"/>
        <v>159</v>
      </c>
      <c r="Z38" s="44">
        <f t="shared" si="12"/>
        <v>0</v>
      </c>
      <c r="AA38" s="41">
        <f t="shared" si="13"/>
        <v>548.47</v>
      </c>
      <c r="AB38" s="41">
        <f t="shared" si="14"/>
        <v>1813.9102</v>
      </c>
      <c r="AC38" s="41"/>
      <c r="AD38" s="12" t="s">
        <v>47</v>
      </c>
      <c r="AE38" s="11">
        <f t="shared" si="20"/>
        <v>95.3289</v>
      </c>
      <c r="AF38" s="11">
        <f t="shared" si="15"/>
        <v>778.894</v>
      </c>
      <c r="AG38" s="11">
        <f t="shared" si="16"/>
        <v>566.48</v>
      </c>
      <c r="AH38" s="11">
        <f t="shared" si="21"/>
        <v>55.2073</v>
      </c>
      <c r="AI38" s="11">
        <f t="shared" si="17"/>
        <v>318</v>
      </c>
      <c r="AJ38" s="11">
        <f t="shared" si="18"/>
        <v>0</v>
      </c>
      <c r="AK38" s="11">
        <f t="shared" si="22"/>
        <v>1813.9102</v>
      </c>
      <c r="AL38" s="12" t="s">
        <v>1134</v>
      </c>
    </row>
    <row r="39" s="9" customFormat="1" ht="16" customHeight="1" spans="1:38">
      <c r="A39" s="40">
        <f t="shared" si="0"/>
        <v>36</v>
      </c>
      <c r="B39" s="41" t="s">
        <v>184</v>
      </c>
      <c r="C39" s="42" t="s">
        <v>189</v>
      </c>
      <c r="D39" s="41" t="s">
        <v>190</v>
      </c>
      <c r="E39" s="41">
        <v>3473.25</v>
      </c>
      <c r="F39" s="41">
        <f>VLOOKUP(C39,'[1]9月'!$B:$Q,16,0)</f>
        <v>3245.4</v>
      </c>
      <c r="G39" s="44">
        <v>5664.75</v>
      </c>
      <c r="H39" s="41">
        <v>3473.25</v>
      </c>
      <c r="I39" s="44">
        <v>4180</v>
      </c>
      <c r="J39" s="44"/>
      <c r="K39" s="52">
        <f t="shared" si="1"/>
        <v>62.5185</v>
      </c>
      <c r="L39" s="52">
        <v>32.8104</v>
      </c>
      <c r="M39" s="53">
        <f t="shared" si="2"/>
        <v>519.264</v>
      </c>
      <c r="N39" s="44">
        <f t="shared" si="3"/>
        <v>453.18</v>
      </c>
      <c r="O39" s="41">
        <f t="shared" si="4"/>
        <v>24.31275</v>
      </c>
      <c r="P39" s="41">
        <v>14.35455</v>
      </c>
      <c r="Q39" s="44">
        <f t="shared" si="5"/>
        <v>209</v>
      </c>
      <c r="R39" s="44">
        <f t="shared" si="6"/>
        <v>0</v>
      </c>
      <c r="S39" s="44">
        <f t="shared" si="19"/>
        <v>1315.4402</v>
      </c>
      <c r="T39" s="41">
        <f t="shared" si="7"/>
        <v>0</v>
      </c>
      <c r="U39" s="41">
        <f t="shared" si="8"/>
        <v>259.63</v>
      </c>
      <c r="V39" s="44">
        <f t="shared" si="9"/>
        <v>113.3</v>
      </c>
      <c r="W39" s="41">
        <f t="shared" si="10"/>
        <v>10.42</v>
      </c>
      <c r="X39" s="41">
        <v>6.12</v>
      </c>
      <c r="Y39" s="44">
        <f t="shared" si="11"/>
        <v>209</v>
      </c>
      <c r="Z39" s="44">
        <f t="shared" si="12"/>
        <v>0</v>
      </c>
      <c r="AA39" s="41">
        <f t="shared" si="13"/>
        <v>598.47</v>
      </c>
      <c r="AB39" s="41">
        <f t="shared" si="14"/>
        <v>1913.9102</v>
      </c>
      <c r="AC39" s="41"/>
      <c r="AD39" s="12" t="s">
        <v>47</v>
      </c>
      <c r="AE39" s="11">
        <f t="shared" si="20"/>
        <v>95.3289</v>
      </c>
      <c r="AF39" s="11">
        <f t="shared" si="15"/>
        <v>778.894</v>
      </c>
      <c r="AG39" s="11">
        <f t="shared" si="16"/>
        <v>566.48</v>
      </c>
      <c r="AH39" s="11">
        <f t="shared" si="21"/>
        <v>55.2073</v>
      </c>
      <c r="AI39" s="11">
        <f t="shared" si="17"/>
        <v>418</v>
      </c>
      <c r="AJ39" s="11">
        <f t="shared" si="18"/>
        <v>0</v>
      </c>
      <c r="AK39" s="11">
        <f t="shared" si="22"/>
        <v>1913.9102</v>
      </c>
      <c r="AL39" s="12" t="s">
        <v>1134</v>
      </c>
    </row>
    <row r="40" s="9" customFormat="1" ht="16" customHeight="1" spans="1:38">
      <c r="A40" s="40">
        <f t="shared" si="0"/>
        <v>37</v>
      </c>
      <c r="B40" s="41" t="s">
        <v>184</v>
      </c>
      <c r="C40" s="42" t="s">
        <v>193</v>
      </c>
      <c r="D40" s="41" t="s">
        <v>194</v>
      </c>
      <c r="E40" s="41">
        <v>3473.25</v>
      </c>
      <c r="F40" s="41">
        <f>VLOOKUP(C40,'[1]9月'!$B:$Q,16,0)</f>
        <v>3245.4</v>
      </c>
      <c r="G40" s="44">
        <v>5664.75</v>
      </c>
      <c r="H40" s="41">
        <v>3473.25</v>
      </c>
      <c r="I40" s="44">
        <v>3180</v>
      </c>
      <c r="J40" s="44"/>
      <c r="K40" s="52">
        <f t="shared" si="1"/>
        <v>62.5185</v>
      </c>
      <c r="L40" s="52">
        <v>32.8104</v>
      </c>
      <c r="M40" s="53">
        <f t="shared" si="2"/>
        <v>519.264</v>
      </c>
      <c r="N40" s="44">
        <f t="shared" si="3"/>
        <v>453.18</v>
      </c>
      <c r="O40" s="41">
        <f t="shared" si="4"/>
        <v>24.31275</v>
      </c>
      <c r="P40" s="41">
        <v>14.35455</v>
      </c>
      <c r="Q40" s="44">
        <f t="shared" si="5"/>
        <v>159</v>
      </c>
      <c r="R40" s="44">
        <f t="shared" si="6"/>
        <v>0</v>
      </c>
      <c r="S40" s="44">
        <f t="shared" si="19"/>
        <v>1265.4402</v>
      </c>
      <c r="T40" s="41">
        <f t="shared" si="7"/>
        <v>0</v>
      </c>
      <c r="U40" s="41">
        <f t="shared" si="8"/>
        <v>259.63</v>
      </c>
      <c r="V40" s="44">
        <f t="shared" si="9"/>
        <v>113.3</v>
      </c>
      <c r="W40" s="41">
        <f t="shared" si="10"/>
        <v>10.42</v>
      </c>
      <c r="X40" s="41">
        <v>6.12</v>
      </c>
      <c r="Y40" s="44">
        <f t="shared" si="11"/>
        <v>159</v>
      </c>
      <c r="Z40" s="44">
        <f t="shared" si="12"/>
        <v>0</v>
      </c>
      <c r="AA40" s="41">
        <f t="shared" si="13"/>
        <v>548.47</v>
      </c>
      <c r="AB40" s="41">
        <f t="shared" si="14"/>
        <v>1813.9102</v>
      </c>
      <c r="AC40" s="41"/>
      <c r="AD40" s="12" t="s">
        <v>47</v>
      </c>
      <c r="AE40" s="11">
        <f t="shared" si="20"/>
        <v>95.3289</v>
      </c>
      <c r="AF40" s="11">
        <f t="shared" si="15"/>
        <v>778.894</v>
      </c>
      <c r="AG40" s="11">
        <f t="shared" si="16"/>
        <v>566.48</v>
      </c>
      <c r="AH40" s="11">
        <f t="shared" si="21"/>
        <v>55.2073</v>
      </c>
      <c r="AI40" s="11">
        <f t="shared" si="17"/>
        <v>318</v>
      </c>
      <c r="AJ40" s="11">
        <f t="shared" si="18"/>
        <v>0</v>
      </c>
      <c r="AK40" s="11">
        <f t="shared" si="22"/>
        <v>1813.9102</v>
      </c>
      <c r="AL40" s="12" t="s">
        <v>1134</v>
      </c>
    </row>
    <row r="41" s="9" customFormat="1" ht="16" customHeight="1" spans="1:38">
      <c r="A41" s="40">
        <f t="shared" si="0"/>
        <v>38</v>
      </c>
      <c r="B41" s="41" t="s">
        <v>184</v>
      </c>
      <c r="C41" s="46" t="s">
        <v>195</v>
      </c>
      <c r="D41" s="45" t="s">
        <v>196</v>
      </c>
      <c r="E41" s="41">
        <v>3473.25</v>
      </c>
      <c r="F41" s="41">
        <f>VLOOKUP(C41,'[1]9月'!$B:$Q,16,0)</f>
        <v>3245.4</v>
      </c>
      <c r="G41" s="44">
        <v>5664.75</v>
      </c>
      <c r="H41" s="41">
        <v>3473.25</v>
      </c>
      <c r="I41" s="44">
        <v>3180</v>
      </c>
      <c r="J41" s="44"/>
      <c r="K41" s="52">
        <f t="shared" si="1"/>
        <v>62.5185</v>
      </c>
      <c r="L41" s="52">
        <v>32.8104</v>
      </c>
      <c r="M41" s="53">
        <f t="shared" si="2"/>
        <v>519.264</v>
      </c>
      <c r="N41" s="44">
        <f t="shared" si="3"/>
        <v>453.18</v>
      </c>
      <c r="O41" s="41">
        <f t="shared" si="4"/>
        <v>24.31275</v>
      </c>
      <c r="P41" s="41">
        <v>14.35455</v>
      </c>
      <c r="Q41" s="44">
        <f t="shared" si="5"/>
        <v>159</v>
      </c>
      <c r="R41" s="44">
        <f t="shared" si="6"/>
        <v>0</v>
      </c>
      <c r="S41" s="44">
        <f t="shared" si="19"/>
        <v>1265.4402</v>
      </c>
      <c r="T41" s="41">
        <f t="shared" si="7"/>
        <v>0</v>
      </c>
      <c r="U41" s="41">
        <f t="shared" si="8"/>
        <v>259.63</v>
      </c>
      <c r="V41" s="44">
        <f t="shared" si="9"/>
        <v>113.3</v>
      </c>
      <c r="W41" s="41">
        <f t="shared" si="10"/>
        <v>10.42</v>
      </c>
      <c r="X41" s="41">
        <v>6.12</v>
      </c>
      <c r="Y41" s="44">
        <f t="shared" si="11"/>
        <v>159</v>
      </c>
      <c r="Z41" s="44">
        <f t="shared" si="12"/>
        <v>0</v>
      </c>
      <c r="AA41" s="41">
        <f t="shared" si="13"/>
        <v>548.47</v>
      </c>
      <c r="AB41" s="41">
        <f t="shared" si="14"/>
        <v>1813.9102</v>
      </c>
      <c r="AC41" s="41"/>
      <c r="AD41" s="12" t="s">
        <v>47</v>
      </c>
      <c r="AE41" s="11">
        <f t="shared" si="20"/>
        <v>95.3289</v>
      </c>
      <c r="AF41" s="11">
        <f t="shared" si="15"/>
        <v>778.894</v>
      </c>
      <c r="AG41" s="11">
        <f t="shared" si="16"/>
        <v>566.48</v>
      </c>
      <c r="AH41" s="11">
        <f t="shared" si="21"/>
        <v>55.2073</v>
      </c>
      <c r="AI41" s="11">
        <f t="shared" si="17"/>
        <v>318</v>
      </c>
      <c r="AJ41" s="11">
        <f t="shared" si="18"/>
        <v>0</v>
      </c>
      <c r="AK41" s="11">
        <f t="shared" si="22"/>
        <v>1813.9102</v>
      </c>
      <c r="AL41" s="12" t="s">
        <v>1134</v>
      </c>
    </row>
    <row r="42" s="9" customFormat="1" ht="16" customHeight="1" spans="1:38">
      <c r="A42" s="40">
        <f t="shared" si="0"/>
        <v>39</v>
      </c>
      <c r="B42" s="41" t="s">
        <v>1332</v>
      </c>
      <c r="C42" s="42" t="s">
        <v>197</v>
      </c>
      <c r="D42" s="41" t="s">
        <v>198</v>
      </c>
      <c r="E42" s="41">
        <v>3473.25</v>
      </c>
      <c r="F42" s="41">
        <f>VLOOKUP(C42,'[1]9月'!$B:$Q,16,0)</f>
        <v>3245.4</v>
      </c>
      <c r="G42" s="44">
        <v>5664.75</v>
      </c>
      <c r="H42" s="41">
        <v>3473.25</v>
      </c>
      <c r="I42" s="44">
        <v>3180</v>
      </c>
      <c r="J42" s="44"/>
      <c r="K42" s="52">
        <f t="shared" si="1"/>
        <v>62.5185</v>
      </c>
      <c r="L42" s="52">
        <v>32.8104</v>
      </c>
      <c r="M42" s="53">
        <f t="shared" si="2"/>
        <v>519.264</v>
      </c>
      <c r="N42" s="44">
        <f t="shared" si="3"/>
        <v>453.18</v>
      </c>
      <c r="O42" s="41">
        <f t="shared" si="4"/>
        <v>24.31275</v>
      </c>
      <c r="P42" s="41">
        <v>14.35455</v>
      </c>
      <c r="Q42" s="44">
        <f t="shared" si="5"/>
        <v>159</v>
      </c>
      <c r="R42" s="44">
        <f t="shared" si="6"/>
        <v>0</v>
      </c>
      <c r="S42" s="44">
        <f t="shared" si="19"/>
        <v>1265.4402</v>
      </c>
      <c r="T42" s="41">
        <f t="shared" si="7"/>
        <v>0</v>
      </c>
      <c r="U42" s="41">
        <f t="shared" si="8"/>
        <v>259.63</v>
      </c>
      <c r="V42" s="44">
        <f t="shared" si="9"/>
        <v>113.3</v>
      </c>
      <c r="W42" s="41">
        <f t="shared" si="10"/>
        <v>10.42</v>
      </c>
      <c r="X42" s="41">
        <v>6.12</v>
      </c>
      <c r="Y42" s="44">
        <f t="shared" si="11"/>
        <v>159</v>
      </c>
      <c r="Z42" s="44">
        <f t="shared" si="12"/>
        <v>0</v>
      </c>
      <c r="AA42" s="41">
        <f t="shared" si="13"/>
        <v>548.47</v>
      </c>
      <c r="AB42" s="41">
        <f t="shared" si="14"/>
        <v>1813.9102</v>
      </c>
      <c r="AC42" s="41"/>
      <c r="AD42" s="12" t="s">
        <v>26</v>
      </c>
      <c r="AE42" s="11">
        <f t="shared" si="20"/>
        <v>95.3289</v>
      </c>
      <c r="AF42" s="11">
        <f t="shared" si="15"/>
        <v>778.894</v>
      </c>
      <c r="AG42" s="11">
        <f t="shared" si="16"/>
        <v>566.48</v>
      </c>
      <c r="AH42" s="11">
        <f t="shared" si="21"/>
        <v>55.2073</v>
      </c>
      <c r="AI42" s="11">
        <f t="shared" si="17"/>
        <v>318</v>
      </c>
      <c r="AJ42" s="11">
        <f t="shared" si="18"/>
        <v>0</v>
      </c>
      <c r="AK42" s="11">
        <f t="shared" si="22"/>
        <v>1813.9102</v>
      </c>
      <c r="AL42" s="12" t="s">
        <v>1135</v>
      </c>
    </row>
    <row r="43" s="9" customFormat="1" ht="16" customHeight="1" spans="1:38">
      <c r="A43" s="40">
        <f t="shared" si="0"/>
        <v>40</v>
      </c>
      <c r="B43" s="41" t="s">
        <v>199</v>
      </c>
      <c r="C43" s="42" t="s">
        <v>200</v>
      </c>
      <c r="D43" s="41" t="s">
        <v>201</v>
      </c>
      <c r="E43" s="41">
        <v>3820</v>
      </c>
      <c r="F43" s="41">
        <f>VLOOKUP(C43,'[1]9月'!$B:$Q,16,0)</f>
        <v>3820</v>
      </c>
      <c r="G43" s="44">
        <v>5664.75</v>
      </c>
      <c r="H43" s="41">
        <v>3820</v>
      </c>
      <c r="I43" s="44">
        <v>3180</v>
      </c>
      <c r="J43" s="44"/>
      <c r="K43" s="52">
        <f t="shared" si="1"/>
        <v>68.76</v>
      </c>
      <c r="L43" s="52">
        <v>0</v>
      </c>
      <c r="M43" s="53">
        <f t="shared" si="2"/>
        <v>611.2</v>
      </c>
      <c r="N43" s="44">
        <f t="shared" si="3"/>
        <v>453.18</v>
      </c>
      <c r="O43" s="41">
        <f t="shared" si="4"/>
        <v>26.74</v>
      </c>
      <c r="P43" s="41">
        <v>0</v>
      </c>
      <c r="Q43" s="44">
        <f t="shared" si="5"/>
        <v>159</v>
      </c>
      <c r="R43" s="44">
        <f t="shared" si="6"/>
        <v>0</v>
      </c>
      <c r="S43" s="44">
        <f t="shared" si="19"/>
        <v>1318.88</v>
      </c>
      <c r="T43" s="41">
        <f t="shared" si="7"/>
        <v>0</v>
      </c>
      <c r="U43" s="41">
        <f t="shared" si="8"/>
        <v>305.6</v>
      </c>
      <c r="V43" s="44">
        <f t="shared" si="9"/>
        <v>113.3</v>
      </c>
      <c r="W43" s="41">
        <f t="shared" si="10"/>
        <v>11.46</v>
      </c>
      <c r="X43" s="41">
        <v>0</v>
      </c>
      <c r="Y43" s="44">
        <f t="shared" si="11"/>
        <v>159</v>
      </c>
      <c r="Z43" s="44">
        <f t="shared" si="12"/>
        <v>0</v>
      </c>
      <c r="AA43" s="41">
        <f t="shared" si="13"/>
        <v>589.36</v>
      </c>
      <c r="AB43" s="41">
        <f t="shared" si="14"/>
        <v>1908.24</v>
      </c>
      <c r="AC43" s="41"/>
      <c r="AD43" s="12" t="s">
        <v>25</v>
      </c>
      <c r="AE43" s="11">
        <f t="shared" si="20"/>
        <v>68.76</v>
      </c>
      <c r="AF43" s="11">
        <f t="shared" si="15"/>
        <v>916.8</v>
      </c>
      <c r="AG43" s="11">
        <f t="shared" si="16"/>
        <v>566.48</v>
      </c>
      <c r="AH43" s="11">
        <f t="shared" si="21"/>
        <v>38.2</v>
      </c>
      <c r="AI43" s="11">
        <f t="shared" si="17"/>
        <v>318</v>
      </c>
      <c r="AJ43" s="11">
        <f t="shared" si="18"/>
        <v>0</v>
      </c>
      <c r="AK43" s="11">
        <f t="shared" si="22"/>
        <v>1908.24</v>
      </c>
      <c r="AL43" s="12" t="s">
        <v>1137</v>
      </c>
    </row>
    <row r="44" s="9" customFormat="1" ht="16" customHeight="1" spans="1:38">
      <c r="A44" s="40">
        <f t="shared" si="0"/>
        <v>41</v>
      </c>
      <c r="B44" s="41" t="s">
        <v>1332</v>
      </c>
      <c r="C44" s="42" t="s">
        <v>204</v>
      </c>
      <c r="D44" s="41" t="s">
        <v>205</v>
      </c>
      <c r="E44" s="41">
        <v>3473.25</v>
      </c>
      <c r="F44" s="41">
        <f>VLOOKUP(C44,'[1]9月'!$B:$Q,16,0)</f>
        <v>3245.4</v>
      </c>
      <c r="G44" s="44">
        <v>5664.75</v>
      </c>
      <c r="H44" s="41">
        <v>3473.25</v>
      </c>
      <c r="I44" s="44">
        <v>3180</v>
      </c>
      <c r="J44" s="44"/>
      <c r="K44" s="52">
        <f t="shared" si="1"/>
        <v>62.5185</v>
      </c>
      <c r="L44" s="52">
        <v>32.8104</v>
      </c>
      <c r="M44" s="53">
        <f t="shared" si="2"/>
        <v>519.264</v>
      </c>
      <c r="N44" s="44">
        <f t="shared" si="3"/>
        <v>453.18</v>
      </c>
      <c r="O44" s="41">
        <f t="shared" si="4"/>
        <v>24.31275</v>
      </c>
      <c r="P44" s="41">
        <v>14.35455</v>
      </c>
      <c r="Q44" s="44">
        <f t="shared" si="5"/>
        <v>159</v>
      </c>
      <c r="R44" s="44">
        <f t="shared" si="6"/>
        <v>0</v>
      </c>
      <c r="S44" s="44">
        <f t="shared" si="19"/>
        <v>1265.4402</v>
      </c>
      <c r="T44" s="41">
        <f t="shared" si="7"/>
        <v>0</v>
      </c>
      <c r="U44" s="41">
        <f t="shared" si="8"/>
        <v>259.63</v>
      </c>
      <c r="V44" s="44">
        <f t="shared" si="9"/>
        <v>113.3</v>
      </c>
      <c r="W44" s="41">
        <f t="shared" si="10"/>
        <v>10.42</v>
      </c>
      <c r="X44" s="41">
        <v>6.12</v>
      </c>
      <c r="Y44" s="44">
        <f t="shared" si="11"/>
        <v>159</v>
      </c>
      <c r="Z44" s="44">
        <f t="shared" si="12"/>
        <v>0</v>
      </c>
      <c r="AA44" s="41">
        <f t="shared" si="13"/>
        <v>548.47</v>
      </c>
      <c r="AB44" s="41">
        <f t="shared" si="14"/>
        <v>1813.9102</v>
      </c>
      <c r="AC44" s="41"/>
      <c r="AD44" s="12" t="s">
        <v>26</v>
      </c>
      <c r="AE44" s="11">
        <f t="shared" si="20"/>
        <v>95.3289</v>
      </c>
      <c r="AF44" s="11">
        <f t="shared" si="15"/>
        <v>778.894</v>
      </c>
      <c r="AG44" s="11">
        <f t="shared" si="16"/>
        <v>566.48</v>
      </c>
      <c r="AH44" s="11">
        <f t="shared" si="21"/>
        <v>55.2073</v>
      </c>
      <c r="AI44" s="11">
        <f t="shared" si="17"/>
        <v>318</v>
      </c>
      <c r="AJ44" s="11">
        <f t="shared" si="18"/>
        <v>0</v>
      </c>
      <c r="AK44" s="11">
        <f t="shared" si="22"/>
        <v>1813.9102</v>
      </c>
      <c r="AL44" s="12" t="s">
        <v>1135</v>
      </c>
    </row>
    <row r="45" s="9" customFormat="1" ht="16" customHeight="1" spans="1:38">
      <c r="A45" s="40">
        <f t="shared" si="0"/>
        <v>42</v>
      </c>
      <c r="B45" s="41" t="s">
        <v>199</v>
      </c>
      <c r="C45" s="42" t="s">
        <v>206</v>
      </c>
      <c r="D45" s="41" t="s">
        <v>207</v>
      </c>
      <c r="E45" s="41">
        <v>3473.25</v>
      </c>
      <c r="F45" s="41">
        <f>VLOOKUP(C45,'[1]9月'!$B:$Q,16,0)</f>
        <v>3245.4</v>
      </c>
      <c r="G45" s="44">
        <v>5664.75</v>
      </c>
      <c r="H45" s="41">
        <v>3473.25</v>
      </c>
      <c r="I45" s="44">
        <v>3180</v>
      </c>
      <c r="J45" s="44"/>
      <c r="K45" s="52">
        <f t="shared" si="1"/>
        <v>62.5185</v>
      </c>
      <c r="L45" s="52">
        <v>32.8104</v>
      </c>
      <c r="M45" s="53">
        <f t="shared" si="2"/>
        <v>519.264</v>
      </c>
      <c r="N45" s="44">
        <f t="shared" si="3"/>
        <v>453.18</v>
      </c>
      <c r="O45" s="41">
        <f t="shared" si="4"/>
        <v>24.31275</v>
      </c>
      <c r="P45" s="41">
        <v>14.35455</v>
      </c>
      <c r="Q45" s="44">
        <f t="shared" si="5"/>
        <v>159</v>
      </c>
      <c r="R45" s="44">
        <f t="shared" si="6"/>
        <v>0</v>
      </c>
      <c r="S45" s="44">
        <f t="shared" si="19"/>
        <v>1265.4402</v>
      </c>
      <c r="T45" s="41">
        <f t="shared" si="7"/>
        <v>0</v>
      </c>
      <c r="U45" s="41">
        <f t="shared" si="8"/>
        <v>259.63</v>
      </c>
      <c r="V45" s="44">
        <f t="shared" si="9"/>
        <v>113.3</v>
      </c>
      <c r="W45" s="41">
        <f t="shared" si="10"/>
        <v>10.42</v>
      </c>
      <c r="X45" s="41">
        <v>6.12</v>
      </c>
      <c r="Y45" s="44">
        <f t="shared" si="11"/>
        <v>159</v>
      </c>
      <c r="Z45" s="44">
        <f t="shared" si="12"/>
        <v>0</v>
      </c>
      <c r="AA45" s="41">
        <f t="shared" si="13"/>
        <v>548.47</v>
      </c>
      <c r="AB45" s="41">
        <f t="shared" si="14"/>
        <v>1813.9102</v>
      </c>
      <c r="AC45" s="41"/>
      <c r="AD45" s="12" t="s">
        <v>25</v>
      </c>
      <c r="AE45" s="11">
        <f t="shared" si="20"/>
        <v>95.3289</v>
      </c>
      <c r="AF45" s="11">
        <f t="shared" si="15"/>
        <v>778.894</v>
      </c>
      <c r="AG45" s="11">
        <f t="shared" si="16"/>
        <v>566.48</v>
      </c>
      <c r="AH45" s="11">
        <f t="shared" si="21"/>
        <v>55.2073</v>
      </c>
      <c r="AI45" s="11">
        <f t="shared" si="17"/>
        <v>318</v>
      </c>
      <c r="AJ45" s="11">
        <f t="shared" si="18"/>
        <v>0</v>
      </c>
      <c r="AK45" s="11">
        <f t="shared" si="22"/>
        <v>1813.9102</v>
      </c>
      <c r="AL45" s="12" t="s">
        <v>1137</v>
      </c>
    </row>
    <row r="46" s="9" customFormat="1" ht="16" customHeight="1" spans="1:38">
      <c r="A46" s="40">
        <f t="shared" si="0"/>
        <v>43</v>
      </c>
      <c r="B46" s="41" t="s">
        <v>1332</v>
      </c>
      <c r="C46" s="48" t="s">
        <v>208</v>
      </c>
      <c r="D46" s="41" t="s">
        <v>209</v>
      </c>
      <c r="E46" s="41">
        <v>3820</v>
      </c>
      <c r="F46" s="41">
        <f>VLOOKUP(C46,'[1]9月'!$B:$Q,16,0)</f>
        <v>3820</v>
      </c>
      <c r="G46" s="44">
        <v>5664.75</v>
      </c>
      <c r="H46" s="41">
        <v>3820</v>
      </c>
      <c r="I46" s="44">
        <v>4180</v>
      </c>
      <c r="J46" s="44"/>
      <c r="K46" s="52">
        <f t="shared" si="1"/>
        <v>68.76</v>
      </c>
      <c r="L46" s="52">
        <v>0</v>
      </c>
      <c r="M46" s="53">
        <f t="shared" si="2"/>
        <v>611.2</v>
      </c>
      <c r="N46" s="44">
        <f t="shared" si="3"/>
        <v>453.18</v>
      </c>
      <c r="O46" s="41">
        <f t="shared" si="4"/>
        <v>26.74</v>
      </c>
      <c r="P46" s="41">
        <v>0</v>
      </c>
      <c r="Q46" s="44">
        <f t="shared" si="5"/>
        <v>209</v>
      </c>
      <c r="R46" s="44">
        <f t="shared" si="6"/>
        <v>0</v>
      </c>
      <c r="S46" s="44">
        <f t="shared" si="19"/>
        <v>1368.88</v>
      </c>
      <c r="T46" s="41">
        <f t="shared" si="7"/>
        <v>0</v>
      </c>
      <c r="U46" s="41">
        <f t="shared" si="8"/>
        <v>305.6</v>
      </c>
      <c r="V46" s="44">
        <f t="shared" si="9"/>
        <v>113.3</v>
      </c>
      <c r="W46" s="41">
        <f t="shared" si="10"/>
        <v>11.46</v>
      </c>
      <c r="X46" s="41">
        <v>0</v>
      </c>
      <c r="Y46" s="44">
        <f t="shared" si="11"/>
        <v>209</v>
      </c>
      <c r="Z46" s="44">
        <f t="shared" si="12"/>
        <v>0</v>
      </c>
      <c r="AA46" s="41">
        <f t="shared" si="13"/>
        <v>639.36</v>
      </c>
      <c r="AB46" s="41">
        <f t="shared" si="14"/>
        <v>2008.24</v>
      </c>
      <c r="AC46" s="41"/>
      <c r="AD46" s="12" t="s">
        <v>26</v>
      </c>
      <c r="AE46" s="11">
        <f t="shared" si="20"/>
        <v>68.76</v>
      </c>
      <c r="AF46" s="11">
        <f t="shared" si="15"/>
        <v>916.8</v>
      </c>
      <c r="AG46" s="11">
        <f t="shared" si="16"/>
        <v>566.48</v>
      </c>
      <c r="AH46" s="11">
        <f t="shared" si="21"/>
        <v>38.2</v>
      </c>
      <c r="AI46" s="11">
        <f t="shared" si="17"/>
        <v>418</v>
      </c>
      <c r="AJ46" s="11">
        <f t="shared" si="18"/>
        <v>0</v>
      </c>
      <c r="AK46" s="11">
        <f t="shared" si="22"/>
        <v>2008.24</v>
      </c>
      <c r="AL46" s="12" t="s">
        <v>1135</v>
      </c>
    </row>
    <row r="47" s="9" customFormat="1" ht="16" customHeight="1" spans="1:38">
      <c r="A47" s="40">
        <f t="shared" si="0"/>
        <v>44</v>
      </c>
      <c r="B47" s="41" t="s">
        <v>1332</v>
      </c>
      <c r="C47" s="46" t="s">
        <v>210</v>
      </c>
      <c r="D47" s="47" t="s">
        <v>211</v>
      </c>
      <c r="E47" s="41">
        <v>3473.25</v>
      </c>
      <c r="F47" s="41">
        <f>VLOOKUP(C47,'[1]9月'!$B:$Q,16,0)</f>
        <v>3245.4</v>
      </c>
      <c r="G47" s="44">
        <v>5664.75</v>
      </c>
      <c r="H47" s="41">
        <v>3473.25</v>
      </c>
      <c r="I47" s="44">
        <v>3180</v>
      </c>
      <c r="J47" s="44"/>
      <c r="K47" s="52">
        <f t="shared" si="1"/>
        <v>62.5185</v>
      </c>
      <c r="L47" s="52">
        <v>32.8104</v>
      </c>
      <c r="M47" s="53">
        <f t="shared" si="2"/>
        <v>519.264</v>
      </c>
      <c r="N47" s="44">
        <f t="shared" si="3"/>
        <v>453.18</v>
      </c>
      <c r="O47" s="41">
        <f t="shared" si="4"/>
        <v>24.31275</v>
      </c>
      <c r="P47" s="41">
        <v>14.35455</v>
      </c>
      <c r="Q47" s="44">
        <f t="shared" si="5"/>
        <v>159</v>
      </c>
      <c r="R47" s="44">
        <f t="shared" si="6"/>
        <v>0</v>
      </c>
      <c r="S47" s="44">
        <f t="shared" si="19"/>
        <v>1265.4402</v>
      </c>
      <c r="T47" s="41">
        <f t="shared" si="7"/>
        <v>0</v>
      </c>
      <c r="U47" s="41">
        <f t="shared" si="8"/>
        <v>259.63</v>
      </c>
      <c r="V47" s="44">
        <f t="shared" si="9"/>
        <v>113.3</v>
      </c>
      <c r="W47" s="41">
        <f t="shared" si="10"/>
        <v>10.42</v>
      </c>
      <c r="X47" s="41">
        <v>6.12</v>
      </c>
      <c r="Y47" s="44">
        <f t="shared" si="11"/>
        <v>159</v>
      </c>
      <c r="Z47" s="44">
        <f t="shared" si="12"/>
        <v>0</v>
      </c>
      <c r="AA47" s="41">
        <f t="shared" si="13"/>
        <v>548.47</v>
      </c>
      <c r="AB47" s="41">
        <f t="shared" si="14"/>
        <v>1813.9102</v>
      </c>
      <c r="AC47" s="41"/>
      <c r="AD47" s="12" t="s">
        <v>26</v>
      </c>
      <c r="AE47" s="11">
        <f t="shared" si="20"/>
        <v>95.3289</v>
      </c>
      <c r="AF47" s="11">
        <f t="shared" si="15"/>
        <v>778.894</v>
      </c>
      <c r="AG47" s="11">
        <f t="shared" si="16"/>
        <v>566.48</v>
      </c>
      <c r="AH47" s="11">
        <f t="shared" si="21"/>
        <v>55.2073</v>
      </c>
      <c r="AI47" s="11">
        <f t="shared" si="17"/>
        <v>318</v>
      </c>
      <c r="AJ47" s="11">
        <f t="shared" si="18"/>
        <v>0</v>
      </c>
      <c r="AK47" s="11">
        <f t="shared" si="22"/>
        <v>1813.9102</v>
      </c>
      <c r="AL47" s="12" t="s">
        <v>1135</v>
      </c>
    </row>
    <row r="48" s="9" customFormat="1" ht="16" customHeight="1" spans="1:38">
      <c r="A48" s="40">
        <f t="shared" si="0"/>
        <v>45</v>
      </c>
      <c r="B48" s="41" t="s">
        <v>1274</v>
      </c>
      <c r="C48" s="42" t="s">
        <v>213</v>
      </c>
      <c r="D48" s="41" t="s">
        <v>214</v>
      </c>
      <c r="E48" s="41">
        <v>3473.25</v>
      </c>
      <c r="F48" s="41">
        <f>VLOOKUP(C48,'[1]9月'!$B:$Q,16,0)</f>
        <v>3245.4</v>
      </c>
      <c r="G48" s="44">
        <v>5664.75</v>
      </c>
      <c r="H48" s="41">
        <v>3473.25</v>
      </c>
      <c r="I48" s="44">
        <v>3180</v>
      </c>
      <c r="J48" s="44"/>
      <c r="K48" s="52">
        <f t="shared" si="1"/>
        <v>62.5185</v>
      </c>
      <c r="L48" s="52">
        <v>32.8104</v>
      </c>
      <c r="M48" s="53">
        <f t="shared" si="2"/>
        <v>519.264</v>
      </c>
      <c r="N48" s="44">
        <f t="shared" si="3"/>
        <v>453.18</v>
      </c>
      <c r="O48" s="41">
        <f t="shared" si="4"/>
        <v>24.31275</v>
      </c>
      <c r="P48" s="41">
        <v>14.35455</v>
      </c>
      <c r="Q48" s="44">
        <f t="shared" si="5"/>
        <v>159</v>
      </c>
      <c r="R48" s="44">
        <f t="shared" si="6"/>
        <v>0</v>
      </c>
      <c r="S48" s="44">
        <f t="shared" si="19"/>
        <v>1265.4402</v>
      </c>
      <c r="T48" s="41">
        <f t="shared" si="7"/>
        <v>0</v>
      </c>
      <c r="U48" s="41">
        <f t="shared" si="8"/>
        <v>259.63</v>
      </c>
      <c r="V48" s="44">
        <f t="shared" si="9"/>
        <v>113.3</v>
      </c>
      <c r="W48" s="41">
        <f t="shared" si="10"/>
        <v>10.42</v>
      </c>
      <c r="X48" s="41">
        <v>6.12</v>
      </c>
      <c r="Y48" s="44">
        <f t="shared" si="11"/>
        <v>159</v>
      </c>
      <c r="Z48" s="44">
        <f t="shared" si="12"/>
        <v>0</v>
      </c>
      <c r="AA48" s="41">
        <f t="shared" si="13"/>
        <v>548.47</v>
      </c>
      <c r="AB48" s="41">
        <f t="shared" si="14"/>
        <v>1813.9102</v>
      </c>
      <c r="AC48" s="41"/>
      <c r="AD48" s="12" t="s">
        <v>46</v>
      </c>
      <c r="AE48" s="11">
        <f t="shared" si="20"/>
        <v>95.3289</v>
      </c>
      <c r="AF48" s="11">
        <f t="shared" si="15"/>
        <v>778.894</v>
      </c>
      <c r="AG48" s="11">
        <f t="shared" si="16"/>
        <v>566.48</v>
      </c>
      <c r="AH48" s="11">
        <f t="shared" si="21"/>
        <v>55.2073</v>
      </c>
      <c r="AI48" s="11">
        <f t="shared" si="17"/>
        <v>318</v>
      </c>
      <c r="AJ48" s="11">
        <f t="shared" si="18"/>
        <v>0</v>
      </c>
      <c r="AK48" s="11">
        <f t="shared" si="22"/>
        <v>1813.9102</v>
      </c>
      <c r="AL48" s="12" t="s">
        <v>1134</v>
      </c>
    </row>
    <row r="49" s="9" customFormat="1" ht="16" customHeight="1" spans="1:38">
      <c r="A49" s="40">
        <f t="shared" si="0"/>
        <v>46</v>
      </c>
      <c r="B49" s="41" t="s">
        <v>98</v>
      </c>
      <c r="C49" s="42" t="s">
        <v>215</v>
      </c>
      <c r="D49" s="41" t="s">
        <v>216</v>
      </c>
      <c r="E49" s="41">
        <v>3473.25</v>
      </c>
      <c r="F49" s="41">
        <f>VLOOKUP(C49,'[1]9月'!$B:$Q,16,0)</f>
        <v>3245.4</v>
      </c>
      <c r="G49" s="44">
        <v>5664.75</v>
      </c>
      <c r="H49" s="41">
        <v>3473.25</v>
      </c>
      <c r="I49" s="44">
        <v>4180</v>
      </c>
      <c r="J49" s="44"/>
      <c r="K49" s="52">
        <f t="shared" si="1"/>
        <v>62.5185</v>
      </c>
      <c r="L49" s="52">
        <v>32.8104</v>
      </c>
      <c r="M49" s="53">
        <f t="shared" si="2"/>
        <v>519.264</v>
      </c>
      <c r="N49" s="44">
        <f t="shared" si="3"/>
        <v>453.18</v>
      </c>
      <c r="O49" s="41">
        <f t="shared" si="4"/>
        <v>24.31275</v>
      </c>
      <c r="P49" s="41">
        <v>14.35455</v>
      </c>
      <c r="Q49" s="44">
        <f t="shared" si="5"/>
        <v>209</v>
      </c>
      <c r="R49" s="44">
        <f t="shared" si="6"/>
        <v>0</v>
      </c>
      <c r="S49" s="44">
        <f t="shared" si="19"/>
        <v>1315.4402</v>
      </c>
      <c r="T49" s="41">
        <f t="shared" si="7"/>
        <v>0</v>
      </c>
      <c r="U49" s="41">
        <f t="shared" si="8"/>
        <v>259.63</v>
      </c>
      <c r="V49" s="44">
        <f t="shared" si="9"/>
        <v>113.3</v>
      </c>
      <c r="W49" s="41">
        <f t="shared" si="10"/>
        <v>10.42</v>
      </c>
      <c r="X49" s="41">
        <v>6.12</v>
      </c>
      <c r="Y49" s="44">
        <f t="shared" si="11"/>
        <v>209</v>
      </c>
      <c r="Z49" s="44">
        <f t="shared" si="12"/>
        <v>0</v>
      </c>
      <c r="AA49" s="41">
        <f t="shared" si="13"/>
        <v>598.47</v>
      </c>
      <c r="AB49" s="41">
        <f t="shared" si="14"/>
        <v>1913.9102</v>
      </c>
      <c r="AC49" s="41"/>
      <c r="AD49" s="12" t="s">
        <v>26</v>
      </c>
      <c r="AE49" s="11">
        <f t="shared" si="20"/>
        <v>95.3289</v>
      </c>
      <c r="AF49" s="11">
        <f t="shared" si="15"/>
        <v>778.894</v>
      </c>
      <c r="AG49" s="11">
        <f t="shared" si="16"/>
        <v>566.48</v>
      </c>
      <c r="AH49" s="11">
        <f t="shared" si="21"/>
        <v>55.2073</v>
      </c>
      <c r="AI49" s="11">
        <f t="shared" si="17"/>
        <v>418</v>
      </c>
      <c r="AJ49" s="11">
        <f t="shared" si="18"/>
        <v>0</v>
      </c>
      <c r="AK49" s="11">
        <f t="shared" si="22"/>
        <v>1913.9102</v>
      </c>
      <c r="AL49" s="12" t="s">
        <v>1135</v>
      </c>
    </row>
    <row r="50" s="9" customFormat="1" ht="16" customHeight="1" spans="1:38">
      <c r="A50" s="40">
        <f t="shared" si="0"/>
        <v>47</v>
      </c>
      <c r="B50" s="41" t="s">
        <v>1334</v>
      </c>
      <c r="C50" s="42" t="s">
        <v>218</v>
      </c>
      <c r="D50" s="41" t="s">
        <v>219</v>
      </c>
      <c r="E50" s="41">
        <v>3473.25</v>
      </c>
      <c r="F50" s="41">
        <f>VLOOKUP(C50,'[1]9月'!$B:$Q,16,0)</f>
        <v>3245.4</v>
      </c>
      <c r="G50" s="44">
        <v>5664.75</v>
      </c>
      <c r="H50" s="41">
        <v>3473.25</v>
      </c>
      <c r="I50" s="44">
        <v>3180</v>
      </c>
      <c r="J50" s="44"/>
      <c r="K50" s="52">
        <f t="shared" si="1"/>
        <v>62.5185</v>
      </c>
      <c r="L50" s="52">
        <v>32.8104</v>
      </c>
      <c r="M50" s="53">
        <f t="shared" si="2"/>
        <v>519.264</v>
      </c>
      <c r="N50" s="44">
        <f t="shared" si="3"/>
        <v>453.18</v>
      </c>
      <c r="O50" s="41">
        <f t="shared" si="4"/>
        <v>24.31275</v>
      </c>
      <c r="P50" s="41">
        <v>14.35455</v>
      </c>
      <c r="Q50" s="44">
        <f t="shared" si="5"/>
        <v>159</v>
      </c>
      <c r="R50" s="44">
        <f t="shared" si="6"/>
        <v>0</v>
      </c>
      <c r="S50" s="44">
        <f t="shared" si="19"/>
        <v>1265.4402</v>
      </c>
      <c r="T50" s="41">
        <f t="shared" si="7"/>
        <v>0</v>
      </c>
      <c r="U50" s="41">
        <f t="shared" si="8"/>
        <v>259.63</v>
      </c>
      <c r="V50" s="44">
        <f t="shared" si="9"/>
        <v>113.3</v>
      </c>
      <c r="W50" s="41">
        <f t="shared" si="10"/>
        <v>10.42</v>
      </c>
      <c r="X50" s="41">
        <v>6.12</v>
      </c>
      <c r="Y50" s="44">
        <f t="shared" si="11"/>
        <v>159</v>
      </c>
      <c r="Z50" s="44">
        <f t="shared" si="12"/>
        <v>0</v>
      </c>
      <c r="AA50" s="41">
        <f t="shared" si="13"/>
        <v>548.47</v>
      </c>
      <c r="AB50" s="41">
        <f t="shared" si="14"/>
        <v>1813.9102</v>
      </c>
      <c r="AC50" s="41"/>
      <c r="AD50" s="12" t="s">
        <v>61</v>
      </c>
      <c r="AE50" s="11">
        <f t="shared" si="20"/>
        <v>95.3289</v>
      </c>
      <c r="AF50" s="11">
        <f t="shared" si="15"/>
        <v>778.894</v>
      </c>
      <c r="AG50" s="11">
        <f t="shared" si="16"/>
        <v>566.48</v>
      </c>
      <c r="AH50" s="11">
        <f t="shared" si="21"/>
        <v>55.2073</v>
      </c>
      <c r="AI50" s="11">
        <f t="shared" si="17"/>
        <v>318</v>
      </c>
      <c r="AJ50" s="11">
        <f t="shared" si="18"/>
        <v>0</v>
      </c>
      <c r="AK50" s="11">
        <f t="shared" si="22"/>
        <v>1813.9102</v>
      </c>
      <c r="AL50" s="12" t="s">
        <v>1139</v>
      </c>
    </row>
    <row r="51" s="9" customFormat="1" ht="16" customHeight="1" spans="1:38">
      <c r="A51" s="40">
        <f t="shared" si="0"/>
        <v>48</v>
      </c>
      <c r="B51" s="41" t="s">
        <v>1334</v>
      </c>
      <c r="C51" s="42" t="s">
        <v>220</v>
      </c>
      <c r="D51" s="41" t="s">
        <v>221</v>
      </c>
      <c r="E51" s="41">
        <v>3473.25</v>
      </c>
      <c r="F51" s="41">
        <f>VLOOKUP(C51,'[1]9月'!$B:$Q,16,0)</f>
        <v>3245.4</v>
      </c>
      <c r="G51" s="44">
        <v>5664.75</v>
      </c>
      <c r="H51" s="41">
        <v>3473.25</v>
      </c>
      <c r="I51" s="44">
        <v>2544</v>
      </c>
      <c r="J51" s="44"/>
      <c r="K51" s="52">
        <f t="shared" si="1"/>
        <v>62.5185</v>
      </c>
      <c r="L51" s="52">
        <v>32.8104</v>
      </c>
      <c r="M51" s="53">
        <f t="shared" si="2"/>
        <v>519.264</v>
      </c>
      <c r="N51" s="44">
        <f t="shared" si="3"/>
        <v>453.18</v>
      </c>
      <c r="O51" s="41">
        <f t="shared" si="4"/>
        <v>24.31275</v>
      </c>
      <c r="P51" s="41">
        <v>14.35455</v>
      </c>
      <c r="Q51" s="44">
        <f t="shared" si="5"/>
        <v>127.2</v>
      </c>
      <c r="R51" s="44">
        <f t="shared" si="6"/>
        <v>0</v>
      </c>
      <c r="S51" s="44">
        <f t="shared" si="19"/>
        <v>1233.6402</v>
      </c>
      <c r="T51" s="41">
        <f t="shared" si="7"/>
        <v>0</v>
      </c>
      <c r="U51" s="41">
        <f t="shared" si="8"/>
        <v>259.63</v>
      </c>
      <c r="V51" s="44">
        <f t="shared" si="9"/>
        <v>113.3</v>
      </c>
      <c r="W51" s="41">
        <f t="shared" si="10"/>
        <v>10.42</v>
      </c>
      <c r="X51" s="41">
        <v>6.12</v>
      </c>
      <c r="Y51" s="44">
        <f t="shared" si="11"/>
        <v>127.2</v>
      </c>
      <c r="Z51" s="44">
        <f t="shared" si="12"/>
        <v>0</v>
      </c>
      <c r="AA51" s="41">
        <f t="shared" si="13"/>
        <v>516.67</v>
      </c>
      <c r="AB51" s="41">
        <f t="shared" si="14"/>
        <v>1750.3102</v>
      </c>
      <c r="AC51" s="41"/>
      <c r="AD51" s="12" t="s">
        <v>65</v>
      </c>
      <c r="AE51" s="11">
        <f t="shared" si="20"/>
        <v>95.3289</v>
      </c>
      <c r="AF51" s="11">
        <f t="shared" si="15"/>
        <v>778.894</v>
      </c>
      <c r="AG51" s="11">
        <f t="shared" si="16"/>
        <v>566.48</v>
      </c>
      <c r="AH51" s="11">
        <f t="shared" si="21"/>
        <v>55.2073</v>
      </c>
      <c r="AI51" s="11">
        <f t="shared" si="17"/>
        <v>254.4</v>
      </c>
      <c r="AJ51" s="11">
        <f t="shared" si="18"/>
        <v>0</v>
      </c>
      <c r="AK51" s="11">
        <f t="shared" si="22"/>
        <v>1750.3102</v>
      </c>
      <c r="AL51" s="12" t="s">
        <v>1139</v>
      </c>
    </row>
    <row r="52" s="9" customFormat="1" ht="16" customHeight="1" spans="1:38">
      <c r="A52" s="40">
        <f t="shared" si="0"/>
        <v>49</v>
      </c>
      <c r="B52" s="41" t="s">
        <v>1334</v>
      </c>
      <c r="C52" s="42" t="s">
        <v>222</v>
      </c>
      <c r="D52" s="41" t="s">
        <v>223</v>
      </c>
      <c r="E52" s="41">
        <v>3473.25</v>
      </c>
      <c r="F52" s="41">
        <f>VLOOKUP(C52,'[1]9月'!$B:$Q,16,0)</f>
        <v>3245.4</v>
      </c>
      <c r="G52" s="44">
        <v>5664.75</v>
      </c>
      <c r="H52" s="41">
        <v>3473.25</v>
      </c>
      <c r="I52" s="44">
        <v>3180</v>
      </c>
      <c r="J52" s="44"/>
      <c r="K52" s="52">
        <f t="shared" si="1"/>
        <v>62.5185</v>
      </c>
      <c r="L52" s="52">
        <v>32.8104</v>
      </c>
      <c r="M52" s="53">
        <f t="shared" si="2"/>
        <v>519.264</v>
      </c>
      <c r="N52" s="44">
        <f t="shared" si="3"/>
        <v>453.18</v>
      </c>
      <c r="O52" s="41">
        <f t="shared" si="4"/>
        <v>24.31275</v>
      </c>
      <c r="P52" s="41">
        <v>14.35455</v>
      </c>
      <c r="Q52" s="44">
        <f t="shared" si="5"/>
        <v>159</v>
      </c>
      <c r="R52" s="44">
        <f t="shared" si="6"/>
        <v>0</v>
      </c>
      <c r="S52" s="44">
        <f t="shared" si="19"/>
        <v>1265.4402</v>
      </c>
      <c r="T52" s="41">
        <f t="shared" si="7"/>
        <v>0</v>
      </c>
      <c r="U52" s="41">
        <f t="shared" si="8"/>
        <v>259.63</v>
      </c>
      <c r="V52" s="44">
        <f t="shared" si="9"/>
        <v>113.3</v>
      </c>
      <c r="W52" s="41">
        <f t="shared" si="10"/>
        <v>10.42</v>
      </c>
      <c r="X52" s="41">
        <v>6.12</v>
      </c>
      <c r="Y52" s="44">
        <f t="shared" si="11"/>
        <v>159</v>
      </c>
      <c r="Z52" s="44">
        <f t="shared" si="12"/>
        <v>0</v>
      </c>
      <c r="AA52" s="41">
        <f t="shared" si="13"/>
        <v>548.47</v>
      </c>
      <c r="AB52" s="41">
        <f t="shared" si="14"/>
        <v>1813.9102</v>
      </c>
      <c r="AC52" s="41"/>
      <c r="AD52" s="12" t="s">
        <v>31</v>
      </c>
      <c r="AE52" s="11">
        <f t="shared" si="20"/>
        <v>95.3289</v>
      </c>
      <c r="AF52" s="11">
        <f t="shared" si="15"/>
        <v>778.894</v>
      </c>
      <c r="AG52" s="11">
        <f t="shared" si="16"/>
        <v>566.48</v>
      </c>
      <c r="AH52" s="11">
        <f t="shared" si="21"/>
        <v>55.2073</v>
      </c>
      <c r="AI52" s="11">
        <f t="shared" si="17"/>
        <v>318</v>
      </c>
      <c r="AJ52" s="11">
        <f t="shared" si="18"/>
        <v>0</v>
      </c>
      <c r="AK52" s="11">
        <f t="shared" si="22"/>
        <v>1813.9102</v>
      </c>
      <c r="AL52" s="12" t="s">
        <v>1139</v>
      </c>
    </row>
    <row r="53" s="9" customFormat="1" ht="16" customHeight="1" spans="1:38">
      <c r="A53" s="40">
        <f t="shared" si="0"/>
        <v>50</v>
      </c>
      <c r="B53" s="41" t="s">
        <v>1334</v>
      </c>
      <c r="C53" s="42" t="s">
        <v>224</v>
      </c>
      <c r="D53" s="41" t="s">
        <v>225</v>
      </c>
      <c r="E53" s="41">
        <v>3473.25</v>
      </c>
      <c r="F53" s="41">
        <f>VLOOKUP(C53,'[1]9月'!$B:$Q,16,0)</f>
        <v>3245.4</v>
      </c>
      <c r="G53" s="44">
        <v>5664.75</v>
      </c>
      <c r="H53" s="41">
        <v>3473.25</v>
      </c>
      <c r="I53" s="44">
        <v>3180</v>
      </c>
      <c r="J53" s="44"/>
      <c r="K53" s="52">
        <f t="shared" si="1"/>
        <v>62.5185</v>
      </c>
      <c r="L53" s="52">
        <v>32.8104</v>
      </c>
      <c r="M53" s="53">
        <f t="shared" si="2"/>
        <v>519.264</v>
      </c>
      <c r="N53" s="44">
        <f t="shared" si="3"/>
        <v>453.18</v>
      </c>
      <c r="O53" s="41">
        <f t="shared" si="4"/>
        <v>24.31275</v>
      </c>
      <c r="P53" s="41">
        <v>14.35455</v>
      </c>
      <c r="Q53" s="44">
        <f t="shared" si="5"/>
        <v>159</v>
      </c>
      <c r="R53" s="44">
        <f t="shared" si="6"/>
        <v>0</v>
      </c>
      <c r="S53" s="44">
        <f t="shared" si="19"/>
        <v>1265.4402</v>
      </c>
      <c r="T53" s="41">
        <f t="shared" si="7"/>
        <v>0</v>
      </c>
      <c r="U53" s="41">
        <f t="shared" si="8"/>
        <v>259.63</v>
      </c>
      <c r="V53" s="44">
        <f t="shared" si="9"/>
        <v>113.3</v>
      </c>
      <c r="W53" s="41">
        <f t="shared" si="10"/>
        <v>10.42</v>
      </c>
      <c r="X53" s="41">
        <v>6.12</v>
      </c>
      <c r="Y53" s="44">
        <f t="shared" si="11"/>
        <v>159</v>
      </c>
      <c r="Z53" s="44">
        <f t="shared" si="12"/>
        <v>0</v>
      </c>
      <c r="AA53" s="41">
        <f t="shared" si="13"/>
        <v>548.47</v>
      </c>
      <c r="AB53" s="41">
        <f t="shared" si="14"/>
        <v>1813.9102</v>
      </c>
      <c r="AC53" s="41"/>
      <c r="AD53" s="12" t="s">
        <v>63</v>
      </c>
      <c r="AE53" s="11">
        <f t="shared" si="20"/>
        <v>95.3289</v>
      </c>
      <c r="AF53" s="11">
        <f t="shared" si="15"/>
        <v>778.894</v>
      </c>
      <c r="AG53" s="11">
        <f t="shared" si="16"/>
        <v>566.48</v>
      </c>
      <c r="AH53" s="11">
        <f t="shared" si="21"/>
        <v>55.2073</v>
      </c>
      <c r="AI53" s="11">
        <f t="shared" si="17"/>
        <v>318</v>
      </c>
      <c r="AJ53" s="11">
        <f t="shared" si="18"/>
        <v>0</v>
      </c>
      <c r="AK53" s="11">
        <f t="shared" si="22"/>
        <v>1813.9102</v>
      </c>
      <c r="AL53" s="12" t="s">
        <v>1139</v>
      </c>
    </row>
    <row r="54" s="9" customFormat="1" ht="16" customHeight="1" spans="1:38">
      <c r="A54" s="40">
        <f t="shared" si="0"/>
        <v>51</v>
      </c>
      <c r="B54" s="41" t="s">
        <v>1334</v>
      </c>
      <c r="C54" s="42" t="s">
        <v>226</v>
      </c>
      <c r="D54" s="41" t="s">
        <v>227</v>
      </c>
      <c r="E54" s="41">
        <v>3473.25</v>
      </c>
      <c r="F54" s="41">
        <f>VLOOKUP(C54,'[1]9月'!$B:$Q,16,0)</f>
        <v>3245.4</v>
      </c>
      <c r="G54" s="44">
        <v>5664.75</v>
      </c>
      <c r="H54" s="41">
        <v>3473.25</v>
      </c>
      <c r="I54" s="44">
        <v>3180</v>
      </c>
      <c r="J54" s="44"/>
      <c r="K54" s="52">
        <f t="shared" si="1"/>
        <v>62.5185</v>
      </c>
      <c r="L54" s="52">
        <v>32.8104</v>
      </c>
      <c r="M54" s="53">
        <f t="shared" si="2"/>
        <v>519.264</v>
      </c>
      <c r="N54" s="44">
        <f t="shared" si="3"/>
        <v>453.18</v>
      </c>
      <c r="O54" s="41">
        <f t="shared" si="4"/>
        <v>24.31275</v>
      </c>
      <c r="P54" s="41">
        <v>14.35455</v>
      </c>
      <c r="Q54" s="44">
        <f t="shared" si="5"/>
        <v>159</v>
      </c>
      <c r="R54" s="44">
        <f t="shared" si="6"/>
        <v>0</v>
      </c>
      <c r="S54" s="44">
        <f t="shared" si="19"/>
        <v>1265.4402</v>
      </c>
      <c r="T54" s="41">
        <f t="shared" si="7"/>
        <v>0</v>
      </c>
      <c r="U54" s="41">
        <f t="shared" si="8"/>
        <v>259.63</v>
      </c>
      <c r="V54" s="44">
        <f t="shared" si="9"/>
        <v>113.3</v>
      </c>
      <c r="W54" s="41">
        <f t="shared" si="10"/>
        <v>10.42</v>
      </c>
      <c r="X54" s="41">
        <v>6.12</v>
      </c>
      <c r="Y54" s="44">
        <f t="shared" si="11"/>
        <v>159</v>
      </c>
      <c r="Z54" s="44">
        <f t="shared" si="12"/>
        <v>0</v>
      </c>
      <c r="AA54" s="41">
        <f t="shared" si="13"/>
        <v>548.47</v>
      </c>
      <c r="AB54" s="41">
        <f t="shared" si="14"/>
        <v>1813.9102</v>
      </c>
      <c r="AC54" s="41"/>
      <c r="AD54" s="12" t="s">
        <v>69</v>
      </c>
      <c r="AE54" s="11">
        <f t="shared" si="20"/>
        <v>95.3289</v>
      </c>
      <c r="AF54" s="11">
        <f t="shared" si="15"/>
        <v>778.894</v>
      </c>
      <c r="AG54" s="11">
        <f t="shared" si="16"/>
        <v>566.48</v>
      </c>
      <c r="AH54" s="11">
        <f t="shared" si="21"/>
        <v>55.2073</v>
      </c>
      <c r="AI54" s="11">
        <f t="shared" si="17"/>
        <v>318</v>
      </c>
      <c r="AJ54" s="11">
        <f t="shared" si="18"/>
        <v>0</v>
      </c>
      <c r="AK54" s="11">
        <f t="shared" si="22"/>
        <v>1813.9102</v>
      </c>
      <c r="AL54" s="12" t="s">
        <v>1139</v>
      </c>
    </row>
    <row r="55" s="9" customFormat="1" ht="16" customHeight="1" spans="1:38">
      <c r="A55" s="40">
        <f t="shared" si="0"/>
        <v>52</v>
      </c>
      <c r="B55" s="41" t="s">
        <v>1274</v>
      </c>
      <c r="C55" s="42" t="s">
        <v>228</v>
      </c>
      <c r="D55" s="41" t="s">
        <v>229</v>
      </c>
      <c r="E55" s="41">
        <v>3820</v>
      </c>
      <c r="F55" s="41">
        <f>VLOOKUP(C55,'[1]9月'!$B:$Q,16,0)</f>
        <v>3820</v>
      </c>
      <c r="G55" s="44">
        <v>5664.75</v>
      </c>
      <c r="H55" s="41">
        <v>3820</v>
      </c>
      <c r="I55" s="44">
        <v>4180</v>
      </c>
      <c r="J55" s="44"/>
      <c r="K55" s="52">
        <f t="shared" si="1"/>
        <v>68.76</v>
      </c>
      <c r="L55" s="52">
        <v>0</v>
      </c>
      <c r="M55" s="53">
        <f t="shared" si="2"/>
        <v>611.2</v>
      </c>
      <c r="N55" s="44">
        <f t="shared" si="3"/>
        <v>453.18</v>
      </c>
      <c r="O55" s="41">
        <f t="shared" si="4"/>
        <v>26.74</v>
      </c>
      <c r="P55" s="41">
        <v>0</v>
      </c>
      <c r="Q55" s="44">
        <f t="shared" si="5"/>
        <v>209</v>
      </c>
      <c r="R55" s="44">
        <f t="shared" si="6"/>
        <v>0</v>
      </c>
      <c r="S55" s="44">
        <f t="shared" si="19"/>
        <v>1368.88</v>
      </c>
      <c r="T55" s="41">
        <f t="shared" si="7"/>
        <v>0</v>
      </c>
      <c r="U55" s="41">
        <f t="shared" si="8"/>
        <v>305.6</v>
      </c>
      <c r="V55" s="44">
        <f t="shared" si="9"/>
        <v>113.3</v>
      </c>
      <c r="W55" s="41">
        <f t="shared" si="10"/>
        <v>11.46</v>
      </c>
      <c r="X55" s="41">
        <v>0</v>
      </c>
      <c r="Y55" s="44">
        <f t="shared" si="11"/>
        <v>209</v>
      </c>
      <c r="Z55" s="44">
        <f t="shared" si="12"/>
        <v>0</v>
      </c>
      <c r="AA55" s="41">
        <f t="shared" si="13"/>
        <v>639.36</v>
      </c>
      <c r="AB55" s="41">
        <f t="shared" si="14"/>
        <v>2008.24</v>
      </c>
      <c r="AC55" s="41"/>
      <c r="AD55" s="12" t="s">
        <v>46</v>
      </c>
      <c r="AE55" s="11">
        <f t="shared" si="20"/>
        <v>68.76</v>
      </c>
      <c r="AF55" s="11">
        <f t="shared" si="15"/>
        <v>916.8</v>
      </c>
      <c r="AG55" s="11">
        <f t="shared" si="16"/>
        <v>566.48</v>
      </c>
      <c r="AH55" s="11">
        <f t="shared" si="21"/>
        <v>38.2</v>
      </c>
      <c r="AI55" s="11">
        <f t="shared" si="17"/>
        <v>418</v>
      </c>
      <c r="AJ55" s="11">
        <f t="shared" si="18"/>
        <v>0</v>
      </c>
      <c r="AK55" s="11">
        <f t="shared" si="22"/>
        <v>2008.24</v>
      </c>
      <c r="AL55" s="12" t="s">
        <v>1134</v>
      </c>
    </row>
    <row r="56" s="9" customFormat="1" ht="16" customHeight="1" spans="1:38">
      <c r="A56" s="40">
        <f t="shared" si="0"/>
        <v>53</v>
      </c>
      <c r="B56" s="41" t="s">
        <v>1274</v>
      </c>
      <c r="C56" s="42" t="s">
        <v>232</v>
      </c>
      <c r="D56" s="41" t="s">
        <v>233</v>
      </c>
      <c r="E56" s="41">
        <v>3473.25</v>
      </c>
      <c r="F56" s="41">
        <f>VLOOKUP(C56,'[1]9月'!$B:$Q,16,0)</f>
        <v>3245.4</v>
      </c>
      <c r="G56" s="44">
        <v>5664.75</v>
      </c>
      <c r="H56" s="41">
        <v>3473.25</v>
      </c>
      <c r="I56" s="44">
        <v>3180</v>
      </c>
      <c r="J56" s="44"/>
      <c r="K56" s="52">
        <f t="shared" si="1"/>
        <v>62.5185</v>
      </c>
      <c r="L56" s="52">
        <v>32.8104</v>
      </c>
      <c r="M56" s="53">
        <f t="shared" si="2"/>
        <v>519.264</v>
      </c>
      <c r="N56" s="44">
        <f t="shared" si="3"/>
        <v>453.18</v>
      </c>
      <c r="O56" s="41">
        <f t="shared" si="4"/>
        <v>24.31275</v>
      </c>
      <c r="P56" s="41">
        <v>14.35455</v>
      </c>
      <c r="Q56" s="44">
        <f t="shared" si="5"/>
        <v>159</v>
      </c>
      <c r="R56" s="44">
        <f t="shared" si="6"/>
        <v>0</v>
      </c>
      <c r="S56" s="44">
        <f t="shared" si="19"/>
        <v>1265.4402</v>
      </c>
      <c r="T56" s="41">
        <f t="shared" si="7"/>
        <v>0</v>
      </c>
      <c r="U56" s="41">
        <f t="shared" si="8"/>
        <v>259.63</v>
      </c>
      <c r="V56" s="44">
        <f t="shared" si="9"/>
        <v>113.3</v>
      </c>
      <c r="W56" s="41">
        <f t="shared" si="10"/>
        <v>10.42</v>
      </c>
      <c r="X56" s="41">
        <v>6.12</v>
      </c>
      <c r="Y56" s="44">
        <f t="shared" si="11"/>
        <v>159</v>
      </c>
      <c r="Z56" s="44">
        <f t="shared" si="12"/>
        <v>0</v>
      </c>
      <c r="AA56" s="41">
        <f t="shared" si="13"/>
        <v>548.47</v>
      </c>
      <c r="AB56" s="41">
        <f t="shared" si="14"/>
        <v>1813.9102</v>
      </c>
      <c r="AC56" s="41"/>
      <c r="AD56" s="12" t="s">
        <v>46</v>
      </c>
      <c r="AE56" s="11">
        <f t="shared" si="20"/>
        <v>95.3289</v>
      </c>
      <c r="AF56" s="11">
        <f t="shared" si="15"/>
        <v>778.894</v>
      </c>
      <c r="AG56" s="11">
        <f t="shared" si="16"/>
        <v>566.48</v>
      </c>
      <c r="AH56" s="11">
        <f t="shared" si="21"/>
        <v>55.2073</v>
      </c>
      <c r="AI56" s="11">
        <f t="shared" si="17"/>
        <v>318</v>
      </c>
      <c r="AJ56" s="11">
        <f t="shared" si="18"/>
        <v>0</v>
      </c>
      <c r="AK56" s="11">
        <f t="shared" si="22"/>
        <v>1813.9102</v>
      </c>
      <c r="AL56" s="12" t="s">
        <v>1134</v>
      </c>
    </row>
    <row r="57" s="9" customFormat="1" ht="16" customHeight="1" spans="1:38">
      <c r="A57" s="40">
        <f t="shared" si="0"/>
        <v>54</v>
      </c>
      <c r="B57" s="41" t="s">
        <v>164</v>
      </c>
      <c r="C57" s="42" t="s">
        <v>236</v>
      </c>
      <c r="D57" s="41" t="s">
        <v>237</v>
      </c>
      <c r="E57" s="41">
        <v>3820</v>
      </c>
      <c r="F57" s="41">
        <f>VLOOKUP(C57,'[1]9月'!$B:$Q,16,0)</f>
        <v>3820</v>
      </c>
      <c r="G57" s="44">
        <v>5664.75</v>
      </c>
      <c r="H57" s="41">
        <v>3820</v>
      </c>
      <c r="I57" s="44">
        <v>3180</v>
      </c>
      <c r="J57" s="44"/>
      <c r="K57" s="52">
        <f t="shared" si="1"/>
        <v>68.76</v>
      </c>
      <c r="L57" s="52">
        <v>0</v>
      </c>
      <c r="M57" s="53">
        <f t="shared" si="2"/>
        <v>611.2</v>
      </c>
      <c r="N57" s="44">
        <f t="shared" si="3"/>
        <v>453.18</v>
      </c>
      <c r="O57" s="41">
        <f t="shared" si="4"/>
        <v>26.74</v>
      </c>
      <c r="P57" s="41">
        <v>0</v>
      </c>
      <c r="Q57" s="44">
        <f t="shared" si="5"/>
        <v>159</v>
      </c>
      <c r="R57" s="44">
        <f t="shared" si="6"/>
        <v>0</v>
      </c>
      <c r="S57" s="44">
        <f t="shared" si="19"/>
        <v>1318.88</v>
      </c>
      <c r="T57" s="41">
        <f t="shared" si="7"/>
        <v>0</v>
      </c>
      <c r="U57" s="41">
        <f t="shared" si="8"/>
        <v>305.6</v>
      </c>
      <c r="V57" s="44">
        <f t="shared" si="9"/>
        <v>113.3</v>
      </c>
      <c r="W57" s="41">
        <f t="shared" si="10"/>
        <v>11.46</v>
      </c>
      <c r="X57" s="41">
        <v>0</v>
      </c>
      <c r="Y57" s="44">
        <f t="shared" si="11"/>
        <v>159</v>
      </c>
      <c r="Z57" s="44">
        <f t="shared" si="12"/>
        <v>0</v>
      </c>
      <c r="AA57" s="41">
        <f t="shared" si="13"/>
        <v>589.36</v>
      </c>
      <c r="AB57" s="41">
        <f t="shared" si="14"/>
        <v>1908.24</v>
      </c>
      <c r="AC57" s="41"/>
      <c r="AD57" s="12" t="s">
        <v>25</v>
      </c>
      <c r="AE57" s="11">
        <f t="shared" si="20"/>
        <v>68.76</v>
      </c>
      <c r="AF57" s="11">
        <f t="shared" si="15"/>
        <v>916.8</v>
      </c>
      <c r="AG57" s="11">
        <f t="shared" si="16"/>
        <v>566.48</v>
      </c>
      <c r="AH57" s="11">
        <f t="shared" si="21"/>
        <v>38.2</v>
      </c>
      <c r="AI57" s="11">
        <f t="shared" si="17"/>
        <v>318</v>
      </c>
      <c r="AJ57" s="11">
        <f t="shared" si="18"/>
        <v>0</v>
      </c>
      <c r="AK57" s="11">
        <f t="shared" si="22"/>
        <v>1908.24</v>
      </c>
      <c r="AL57" s="12" t="s">
        <v>1137</v>
      </c>
    </row>
    <row r="58" s="9" customFormat="1" ht="16" customHeight="1" spans="1:38">
      <c r="A58" s="40">
        <f t="shared" si="0"/>
        <v>55</v>
      </c>
      <c r="B58" s="41" t="s">
        <v>1089</v>
      </c>
      <c r="C58" s="42" t="s">
        <v>239</v>
      </c>
      <c r="D58" s="41" t="s">
        <v>240</v>
      </c>
      <c r="E58" s="41">
        <v>3473.25</v>
      </c>
      <c r="F58" s="41">
        <f>VLOOKUP(C58,'[1]9月'!$B:$Q,16,0)</f>
        <v>3245.4</v>
      </c>
      <c r="G58" s="44">
        <v>5664.75</v>
      </c>
      <c r="H58" s="41">
        <v>3473.25</v>
      </c>
      <c r="I58" s="44">
        <v>3180</v>
      </c>
      <c r="J58" s="44"/>
      <c r="K58" s="52">
        <f t="shared" si="1"/>
        <v>62.5185</v>
      </c>
      <c r="L58" s="52">
        <v>32.8104</v>
      </c>
      <c r="M58" s="53">
        <f t="shared" si="2"/>
        <v>519.264</v>
      </c>
      <c r="N58" s="44">
        <f t="shared" si="3"/>
        <v>453.18</v>
      </c>
      <c r="O58" s="41">
        <f t="shared" si="4"/>
        <v>24.31275</v>
      </c>
      <c r="P58" s="41">
        <v>14.35455</v>
      </c>
      <c r="Q58" s="44">
        <f t="shared" si="5"/>
        <v>159</v>
      </c>
      <c r="R58" s="44">
        <f t="shared" si="6"/>
        <v>0</v>
      </c>
      <c r="S58" s="44">
        <f t="shared" si="19"/>
        <v>1265.4402</v>
      </c>
      <c r="T58" s="41">
        <f t="shared" si="7"/>
        <v>0</v>
      </c>
      <c r="U58" s="41">
        <f t="shared" si="8"/>
        <v>259.63</v>
      </c>
      <c r="V58" s="44">
        <f t="shared" si="9"/>
        <v>113.3</v>
      </c>
      <c r="W58" s="41">
        <f t="shared" si="10"/>
        <v>10.42</v>
      </c>
      <c r="X58" s="41">
        <v>6.12</v>
      </c>
      <c r="Y58" s="44">
        <f t="shared" si="11"/>
        <v>159</v>
      </c>
      <c r="Z58" s="44">
        <f t="shared" si="12"/>
        <v>0</v>
      </c>
      <c r="AA58" s="41">
        <f t="shared" si="13"/>
        <v>548.47</v>
      </c>
      <c r="AB58" s="41">
        <f t="shared" si="14"/>
        <v>1813.9102</v>
      </c>
      <c r="AC58" s="41"/>
      <c r="AD58" s="12" t="s">
        <v>56</v>
      </c>
      <c r="AE58" s="11">
        <f t="shared" si="20"/>
        <v>95.3289</v>
      </c>
      <c r="AF58" s="11">
        <f t="shared" si="15"/>
        <v>778.894</v>
      </c>
      <c r="AG58" s="11">
        <f t="shared" si="16"/>
        <v>566.48</v>
      </c>
      <c r="AH58" s="11">
        <f t="shared" si="21"/>
        <v>55.2073</v>
      </c>
      <c r="AI58" s="11">
        <f t="shared" si="17"/>
        <v>318</v>
      </c>
      <c r="AJ58" s="11">
        <f t="shared" si="18"/>
        <v>0</v>
      </c>
      <c r="AK58" s="11">
        <f t="shared" si="22"/>
        <v>1813.9102</v>
      </c>
      <c r="AL58" s="12" t="s">
        <v>1138</v>
      </c>
    </row>
    <row r="59" s="9" customFormat="1" ht="16" customHeight="1" spans="1:38">
      <c r="A59" s="40">
        <f t="shared" si="0"/>
        <v>56</v>
      </c>
      <c r="B59" s="41" t="s">
        <v>164</v>
      </c>
      <c r="C59" s="42" t="s">
        <v>241</v>
      </c>
      <c r="D59" s="41" t="s">
        <v>242</v>
      </c>
      <c r="E59" s="41">
        <v>3473.25</v>
      </c>
      <c r="F59" s="41">
        <f>VLOOKUP(C59,'[1]9月'!$B:$Q,16,0)</f>
        <v>3245.4</v>
      </c>
      <c r="G59" s="44">
        <v>5664.75</v>
      </c>
      <c r="H59" s="41">
        <v>3473.25</v>
      </c>
      <c r="I59" s="44">
        <v>1790</v>
      </c>
      <c r="J59" s="44"/>
      <c r="K59" s="52">
        <f t="shared" si="1"/>
        <v>62.5185</v>
      </c>
      <c r="L59" s="52">
        <v>32.8104</v>
      </c>
      <c r="M59" s="53">
        <f t="shared" si="2"/>
        <v>519.264</v>
      </c>
      <c r="N59" s="44">
        <f t="shared" si="3"/>
        <v>453.18</v>
      </c>
      <c r="O59" s="41">
        <f t="shared" si="4"/>
        <v>24.31275</v>
      </c>
      <c r="P59" s="41">
        <v>14.35455</v>
      </c>
      <c r="Q59" s="44">
        <f t="shared" si="5"/>
        <v>89.5</v>
      </c>
      <c r="R59" s="44">
        <f t="shared" si="6"/>
        <v>0</v>
      </c>
      <c r="S59" s="44">
        <f t="shared" si="19"/>
        <v>1195.9402</v>
      </c>
      <c r="T59" s="41">
        <f t="shared" si="7"/>
        <v>0</v>
      </c>
      <c r="U59" s="41">
        <f t="shared" si="8"/>
        <v>259.63</v>
      </c>
      <c r="V59" s="44">
        <f t="shared" si="9"/>
        <v>113.3</v>
      </c>
      <c r="W59" s="41">
        <f t="shared" si="10"/>
        <v>10.42</v>
      </c>
      <c r="X59" s="41">
        <v>6.12</v>
      </c>
      <c r="Y59" s="44">
        <f t="shared" si="11"/>
        <v>89.5</v>
      </c>
      <c r="Z59" s="44">
        <f t="shared" si="12"/>
        <v>0</v>
      </c>
      <c r="AA59" s="41">
        <f t="shared" si="13"/>
        <v>478.97</v>
      </c>
      <c r="AB59" s="41">
        <f t="shared" si="14"/>
        <v>1674.9102</v>
      </c>
      <c r="AC59" s="41"/>
      <c r="AD59" s="12" t="s">
        <v>25</v>
      </c>
      <c r="AE59" s="11">
        <f t="shared" si="20"/>
        <v>95.3289</v>
      </c>
      <c r="AF59" s="11">
        <f t="shared" si="15"/>
        <v>778.894</v>
      </c>
      <c r="AG59" s="11">
        <f t="shared" si="16"/>
        <v>566.48</v>
      </c>
      <c r="AH59" s="11">
        <f t="shared" si="21"/>
        <v>55.2073</v>
      </c>
      <c r="AI59" s="11">
        <f t="shared" si="17"/>
        <v>179</v>
      </c>
      <c r="AJ59" s="11">
        <f t="shared" si="18"/>
        <v>0</v>
      </c>
      <c r="AK59" s="11">
        <f t="shared" si="22"/>
        <v>1674.9102</v>
      </c>
      <c r="AL59" s="12" t="s">
        <v>1137</v>
      </c>
    </row>
    <row r="60" s="9" customFormat="1" ht="16" customHeight="1" spans="1:38">
      <c r="A60" s="40">
        <f t="shared" si="0"/>
        <v>57</v>
      </c>
      <c r="B60" s="41" t="s">
        <v>167</v>
      </c>
      <c r="C60" s="42" t="s">
        <v>245</v>
      </c>
      <c r="D60" s="41" t="s">
        <v>246</v>
      </c>
      <c r="E60" s="41">
        <v>3473.25</v>
      </c>
      <c r="F60" s="41">
        <f>VLOOKUP(C60,'[1]9月'!$B:$Q,16,0)</f>
        <v>3245.4</v>
      </c>
      <c r="G60" s="44">
        <v>5664.75</v>
      </c>
      <c r="H60" s="41">
        <v>3473.25</v>
      </c>
      <c r="I60" s="44">
        <v>3180</v>
      </c>
      <c r="J60" s="44"/>
      <c r="K60" s="52">
        <f t="shared" si="1"/>
        <v>62.5185</v>
      </c>
      <c r="L60" s="52">
        <v>32.8104</v>
      </c>
      <c r="M60" s="53">
        <f t="shared" si="2"/>
        <v>519.264</v>
      </c>
      <c r="N60" s="44">
        <f t="shared" si="3"/>
        <v>453.18</v>
      </c>
      <c r="O60" s="41">
        <f t="shared" si="4"/>
        <v>24.31275</v>
      </c>
      <c r="P60" s="41">
        <v>14.35455</v>
      </c>
      <c r="Q60" s="44">
        <f t="shared" si="5"/>
        <v>159</v>
      </c>
      <c r="R60" s="44">
        <f t="shared" si="6"/>
        <v>0</v>
      </c>
      <c r="S60" s="44">
        <f t="shared" si="19"/>
        <v>1265.4402</v>
      </c>
      <c r="T60" s="41">
        <f t="shared" si="7"/>
        <v>0</v>
      </c>
      <c r="U60" s="41">
        <f t="shared" si="8"/>
        <v>259.63</v>
      </c>
      <c r="V60" s="44">
        <f t="shared" si="9"/>
        <v>113.3</v>
      </c>
      <c r="W60" s="41">
        <f t="shared" si="10"/>
        <v>10.42</v>
      </c>
      <c r="X60" s="41">
        <v>6.12</v>
      </c>
      <c r="Y60" s="44">
        <f t="shared" si="11"/>
        <v>159</v>
      </c>
      <c r="Z60" s="44">
        <f t="shared" si="12"/>
        <v>0</v>
      </c>
      <c r="AA60" s="41">
        <f t="shared" si="13"/>
        <v>548.47</v>
      </c>
      <c r="AB60" s="41">
        <f t="shared" si="14"/>
        <v>1813.9102</v>
      </c>
      <c r="AC60" s="41"/>
      <c r="AD60" s="12" t="s">
        <v>48</v>
      </c>
      <c r="AE60" s="11">
        <f t="shared" si="20"/>
        <v>95.3289</v>
      </c>
      <c r="AF60" s="11">
        <f t="shared" si="15"/>
        <v>778.894</v>
      </c>
      <c r="AG60" s="11">
        <f t="shared" si="16"/>
        <v>566.48</v>
      </c>
      <c r="AH60" s="11">
        <f t="shared" si="21"/>
        <v>55.2073</v>
      </c>
      <c r="AI60" s="11">
        <f t="shared" si="17"/>
        <v>318</v>
      </c>
      <c r="AJ60" s="11">
        <f t="shared" si="18"/>
        <v>0</v>
      </c>
      <c r="AK60" s="11">
        <f t="shared" si="22"/>
        <v>1813.9102</v>
      </c>
      <c r="AL60" s="12" t="s">
        <v>1134</v>
      </c>
    </row>
    <row r="61" s="9" customFormat="1" ht="16" customHeight="1" spans="1:38">
      <c r="A61" s="40">
        <f t="shared" si="0"/>
        <v>58</v>
      </c>
      <c r="B61" s="41" t="s">
        <v>164</v>
      </c>
      <c r="C61" s="42" t="s">
        <v>251</v>
      </c>
      <c r="D61" s="41" t="s">
        <v>252</v>
      </c>
      <c r="E61" s="41">
        <v>3473.25</v>
      </c>
      <c r="F61" s="41">
        <f>VLOOKUP(C61,'[1]9月'!$B:$Q,16,0)</f>
        <v>3245.4</v>
      </c>
      <c r="G61" s="44">
        <v>5664.75</v>
      </c>
      <c r="H61" s="41">
        <v>3473.25</v>
      </c>
      <c r="I61" s="44">
        <v>3180</v>
      </c>
      <c r="J61" s="44"/>
      <c r="K61" s="52">
        <f t="shared" si="1"/>
        <v>62.5185</v>
      </c>
      <c r="L61" s="52">
        <v>32.8104</v>
      </c>
      <c r="M61" s="53">
        <f t="shared" si="2"/>
        <v>519.264</v>
      </c>
      <c r="N61" s="44">
        <f t="shared" si="3"/>
        <v>453.18</v>
      </c>
      <c r="O61" s="41">
        <f t="shared" si="4"/>
        <v>24.31275</v>
      </c>
      <c r="P61" s="41">
        <v>14.35455</v>
      </c>
      <c r="Q61" s="44">
        <f t="shared" si="5"/>
        <v>159</v>
      </c>
      <c r="R61" s="44">
        <f t="shared" si="6"/>
        <v>0</v>
      </c>
      <c r="S61" s="44">
        <f t="shared" si="19"/>
        <v>1265.4402</v>
      </c>
      <c r="T61" s="41">
        <f t="shared" si="7"/>
        <v>0</v>
      </c>
      <c r="U61" s="41">
        <f t="shared" si="8"/>
        <v>259.63</v>
      </c>
      <c r="V61" s="44">
        <f t="shared" si="9"/>
        <v>113.3</v>
      </c>
      <c r="W61" s="41">
        <f t="shared" si="10"/>
        <v>10.42</v>
      </c>
      <c r="X61" s="41">
        <v>6.12</v>
      </c>
      <c r="Y61" s="44">
        <f t="shared" si="11"/>
        <v>159</v>
      </c>
      <c r="Z61" s="44">
        <f t="shared" si="12"/>
        <v>0</v>
      </c>
      <c r="AA61" s="41">
        <f t="shared" si="13"/>
        <v>548.47</v>
      </c>
      <c r="AB61" s="41">
        <f t="shared" si="14"/>
        <v>1813.9102</v>
      </c>
      <c r="AC61" s="41"/>
      <c r="AD61" s="12" t="s">
        <v>25</v>
      </c>
      <c r="AE61" s="11">
        <f t="shared" si="20"/>
        <v>95.3289</v>
      </c>
      <c r="AF61" s="11">
        <f t="shared" si="15"/>
        <v>778.894</v>
      </c>
      <c r="AG61" s="11">
        <f t="shared" si="16"/>
        <v>566.48</v>
      </c>
      <c r="AH61" s="11">
        <f t="shared" si="21"/>
        <v>55.2073</v>
      </c>
      <c r="AI61" s="11">
        <f t="shared" si="17"/>
        <v>318</v>
      </c>
      <c r="AJ61" s="11">
        <f t="shared" si="18"/>
        <v>0</v>
      </c>
      <c r="AK61" s="11">
        <f t="shared" si="22"/>
        <v>1813.9102</v>
      </c>
      <c r="AL61" s="12" t="s">
        <v>1137</v>
      </c>
    </row>
    <row r="62" s="9" customFormat="1" ht="16" customHeight="1" spans="1:38">
      <c r="A62" s="40">
        <f t="shared" si="0"/>
        <v>59</v>
      </c>
      <c r="B62" s="41" t="s">
        <v>98</v>
      </c>
      <c r="C62" s="42" t="s">
        <v>253</v>
      </c>
      <c r="D62" s="41" t="s">
        <v>254</v>
      </c>
      <c r="E62" s="41">
        <v>3473.25</v>
      </c>
      <c r="F62" s="41">
        <f>VLOOKUP(C62,'[1]9月'!$B:$Q,16,0)</f>
        <v>3245.4</v>
      </c>
      <c r="G62" s="44">
        <v>5664.75</v>
      </c>
      <c r="H62" s="41">
        <v>3473.25</v>
      </c>
      <c r="I62" s="44">
        <v>4180</v>
      </c>
      <c r="J62" s="44"/>
      <c r="K62" s="52">
        <f t="shared" si="1"/>
        <v>62.5185</v>
      </c>
      <c r="L62" s="52">
        <v>32.8104</v>
      </c>
      <c r="M62" s="53">
        <f t="shared" si="2"/>
        <v>519.264</v>
      </c>
      <c r="N62" s="44">
        <f t="shared" si="3"/>
        <v>453.18</v>
      </c>
      <c r="O62" s="41">
        <f t="shared" si="4"/>
        <v>24.31275</v>
      </c>
      <c r="P62" s="41">
        <v>14.35455</v>
      </c>
      <c r="Q62" s="44">
        <f t="shared" si="5"/>
        <v>209</v>
      </c>
      <c r="R62" s="44">
        <f t="shared" si="6"/>
        <v>0</v>
      </c>
      <c r="S62" s="44">
        <f t="shared" si="19"/>
        <v>1315.4402</v>
      </c>
      <c r="T62" s="41">
        <f t="shared" si="7"/>
        <v>0</v>
      </c>
      <c r="U62" s="41">
        <f t="shared" si="8"/>
        <v>259.63</v>
      </c>
      <c r="V62" s="44">
        <f t="shared" si="9"/>
        <v>113.3</v>
      </c>
      <c r="W62" s="41">
        <f t="shared" si="10"/>
        <v>10.42</v>
      </c>
      <c r="X62" s="41">
        <v>6.12</v>
      </c>
      <c r="Y62" s="44">
        <f t="shared" si="11"/>
        <v>209</v>
      </c>
      <c r="Z62" s="44">
        <f t="shared" si="12"/>
        <v>0</v>
      </c>
      <c r="AA62" s="41">
        <f t="shared" si="13"/>
        <v>598.47</v>
      </c>
      <c r="AB62" s="41">
        <f t="shared" si="14"/>
        <v>1913.9102</v>
      </c>
      <c r="AC62" s="41"/>
      <c r="AD62" s="12" t="s">
        <v>26</v>
      </c>
      <c r="AE62" s="11">
        <f t="shared" si="20"/>
        <v>95.3289</v>
      </c>
      <c r="AF62" s="11">
        <f t="shared" si="15"/>
        <v>778.894</v>
      </c>
      <c r="AG62" s="11">
        <f t="shared" si="16"/>
        <v>566.48</v>
      </c>
      <c r="AH62" s="11">
        <f t="shared" si="21"/>
        <v>55.2073</v>
      </c>
      <c r="AI62" s="11">
        <f t="shared" si="17"/>
        <v>418</v>
      </c>
      <c r="AJ62" s="11">
        <f t="shared" si="18"/>
        <v>0</v>
      </c>
      <c r="AK62" s="11">
        <f t="shared" si="22"/>
        <v>1913.9102</v>
      </c>
      <c r="AL62" s="12" t="s">
        <v>1135</v>
      </c>
    </row>
    <row r="63" s="9" customFormat="1" ht="16" customHeight="1" spans="1:38">
      <c r="A63" s="40">
        <f t="shared" si="0"/>
        <v>60</v>
      </c>
      <c r="B63" s="41" t="s">
        <v>167</v>
      </c>
      <c r="C63" s="42" t="s">
        <v>255</v>
      </c>
      <c r="D63" s="41" t="s">
        <v>256</v>
      </c>
      <c r="E63" s="41">
        <v>3473.25</v>
      </c>
      <c r="F63" s="41">
        <f>VLOOKUP(C63,'[1]9月'!$B:$Q,16,0)</f>
        <v>3245.4</v>
      </c>
      <c r="G63" s="44">
        <v>5664.75</v>
      </c>
      <c r="H63" s="41">
        <v>3473.25</v>
      </c>
      <c r="I63" s="44">
        <v>3180</v>
      </c>
      <c r="J63" s="44"/>
      <c r="K63" s="52">
        <f t="shared" si="1"/>
        <v>62.5185</v>
      </c>
      <c r="L63" s="52">
        <v>32.8104</v>
      </c>
      <c r="M63" s="53">
        <f t="shared" si="2"/>
        <v>519.264</v>
      </c>
      <c r="N63" s="44">
        <f t="shared" si="3"/>
        <v>453.18</v>
      </c>
      <c r="O63" s="41">
        <f t="shared" si="4"/>
        <v>24.31275</v>
      </c>
      <c r="P63" s="41">
        <v>14.35455</v>
      </c>
      <c r="Q63" s="44">
        <f t="shared" si="5"/>
        <v>159</v>
      </c>
      <c r="R63" s="44">
        <f t="shared" si="6"/>
        <v>0</v>
      </c>
      <c r="S63" s="44">
        <f t="shared" si="19"/>
        <v>1265.4402</v>
      </c>
      <c r="T63" s="41">
        <f t="shared" si="7"/>
        <v>0</v>
      </c>
      <c r="U63" s="41">
        <f t="shared" si="8"/>
        <v>259.63</v>
      </c>
      <c r="V63" s="44">
        <f t="shared" si="9"/>
        <v>113.3</v>
      </c>
      <c r="W63" s="41">
        <f t="shared" si="10"/>
        <v>10.42</v>
      </c>
      <c r="X63" s="41">
        <v>6.12</v>
      </c>
      <c r="Y63" s="44">
        <f t="shared" si="11"/>
        <v>159</v>
      </c>
      <c r="Z63" s="44">
        <f t="shared" si="12"/>
        <v>0</v>
      </c>
      <c r="AA63" s="41">
        <f t="shared" si="13"/>
        <v>548.47</v>
      </c>
      <c r="AB63" s="41">
        <f t="shared" si="14"/>
        <v>1813.9102</v>
      </c>
      <c r="AC63" s="41"/>
      <c r="AD63" s="12" t="s">
        <v>52</v>
      </c>
      <c r="AE63" s="11">
        <f t="shared" si="20"/>
        <v>95.3289</v>
      </c>
      <c r="AF63" s="11">
        <f t="shared" si="15"/>
        <v>778.894</v>
      </c>
      <c r="AG63" s="11">
        <f t="shared" si="16"/>
        <v>566.48</v>
      </c>
      <c r="AH63" s="11">
        <f t="shared" si="21"/>
        <v>55.2073</v>
      </c>
      <c r="AI63" s="11">
        <f t="shared" si="17"/>
        <v>318</v>
      </c>
      <c r="AJ63" s="11">
        <f t="shared" si="18"/>
        <v>0</v>
      </c>
      <c r="AK63" s="11">
        <f t="shared" si="22"/>
        <v>1813.9102</v>
      </c>
      <c r="AL63" s="12" t="s">
        <v>1134</v>
      </c>
    </row>
    <row r="64" s="9" customFormat="1" ht="16" customHeight="1" spans="1:38">
      <c r="A64" s="40">
        <f t="shared" si="0"/>
        <v>61</v>
      </c>
      <c r="B64" s="41" t="s">
        <v>167</v>
      </c>
      <c r="C64" s="42" t="s">
        <v>257</v>
      </c>
      <c r="D64" s="41" t="s">
        <v>258</v>
      </c>
      <c r="E64" s="41">
        <v>3473.25</v>
      </c>
      <c r="F64" s="41">
        <f>VLOOKUP(C64,'[1]9月'!$B:$Q,16,0)</f>
        <v>3245.4</v>
      </c>
      <c r="G64" s="44">
        <v>5664.75</v>
      </c>
      <c r="H64" s="41">
        <v>3473.25</v>
      </c>
      <c r="I64" s="44">
        <v>3180</v>
      </c>
      <c r="J64" s="44"/>
      <c r="K64" s="52">
        <f t="shared" si="1"/>
        <v>62.5185</v>
      </c>
      <c r="L64" s="52">
        <v>32.8104</v>
      </c>
      <c r="M64" s="53">
        <f t="shared" si="2"/>
        <v>519.264</v>
      </c>
      <c r="N64" s="44">
        <f t="shared" si="3"/>
        <v>453.18</v>
      </c>
      <c r="O64" s="41">
        <f t="shared" si="4"/>
        <v>24.31275</v>
      </c>
      <c r="P64" s="41">
        <v>14.35455</v>
      </c>
      <c r="Q64" s="44">
        <f t="shared" si="5"/>
        <v>159</v>
      </c>
      <c r="R64" s="44">
        <f t="shared" si="6"/>
        <v>0</v>
      </c>
      <c r="S64" s="44">
        <f t="shared" si="19"/>
        <v>1265.4402</v>
      </c>
      <c r="T64" s="41">
        <f t="shared" si="7"/>
        <v>0</v>
      </c>
      <c r="U64" s="41">
        <f t="shared" si="8"/>
        <v>259.63</v>
      </c>
      <c r="V64" s="44">
        <f t="shared" si="9"/>
        <v>113.3</v>
      </c>
      <c r="W64" s="41">
        <f t="shared" si="10"/>
        <v>10.42</v>
      </c>
      <c r="X64" s="41">
        <v>6.12</v>
      </c>
      <c r="Y64" s="44">
        <f t="shared" si="11"/>
        <v>159</v>
      </c>
      <c r="Z64" s="44">
        <f t="shared" si="12"/>
        <v>0</v>
      </c>
      <c r="AA64" s="41">
        <f t="shared" si="13"/>
        <v>548.47</v>
      </c>
      <c r="AB64" s="41">
        <f t="shared" si="14"/>
        <v>1813.9102</v>
      </c>
      <c r="AC64" s="41"/>
      <c r="AD64" s="12" t="s">
        <v>48</v>
      </c>
      <c r="AE64" s="11">
        <f t="shared" si="20"/>
        <v>95.3289</v>
      </c>
      <c r="AF64" s="11">
        <f t="shared" si="15"/>
        <v>778.894</v>
      </c>
      <c r="AG64" s="11">
        <f t="shared" si="16"/>
        <v>566.48</v>
      </c>
      <c r="AH64" s="11">
        <f t="shared" si="21"/>
        <v>55.2073</v>
      </c>
      <c r="AI64" s="11">
        <f t="shared" si="17"/>
        <v>318</v>
      </c>
      <c r="AJ64" s="11">
        <f t="shared" si="18"/>
        <v>0</v>
      </c>
      <c r="AK64" s="11">
        <f t="shared" si="22"/>
        <v>1813.9102</v>
      </c>
      <c r="AL64" s="12" t="s">
        <v>1134</v>
      </c>
    </row>
    <row r="65" s="9" customFormat="1" ht="16" customHeight="1" spans="1:38">
      <c r="A65" s="40">
        <f t="shared" si="0"/>
        <v>62</v>
      </c>
      <c r="B65" s="41" t="s">
        <v>164</v>
      </c>
      <c r="C65" s="42" t="s">
        <v>259</v>
      </c>
      <c r="D65" s="41" t="s">
        <v>260</v>
      </c>
      <c r="E65" s="41">
        <v>3473.25</v>
      </c>
      <c r="F65" s="41">
        <f>VLOOKUP(C65,'[1]9月'!$B:$Q,16,0)</f>
        <v>3245.4</v>
      </c>
      <c r="G65" s="44">
        <v>5664.75</v>
      </c>
      <c r="H65" s="41">
        <v>3473.25</v>
      </c>
      <c r="I65" s="44">
        <v>3180</v>
      </c>
      <c r="J65" s="44"/>
      <c r="K65" s="52">
        <f t="shared" si="1"/>
        <v>62.5185</v>
      </c>
      <c r="L65" s="52">
        <v>32.8104</v>
      </c>
      <c r="M65" s="53">
        <f t="shared" si="2"/>
        <v>519.264</v>
      </c>
      <c r="N65" s="44">
        <f t="shared" si="3"/>
        <v>453.18</v>
      </c>
      <c r="O65" s="41">
        <f t="shared" si="4"/>
        <v>24.31275</v>
      </c>
      <c r="P65" s="41">
        <v>14.35455</v>
      </c>
      <c r="Q65" s="44">
        <f t="shared" si="5"/>
        <v>159</v>
      </c>
      <c r="R65" s="44">
        <f t="shared" si="6"/>
        <v>0</v>
      </c>
      <c r="S65" s="44">
        <f t="shared" si="19"/>
        <v>1265.4402</v>
      </c>
      <c r="T65" s="41">
        <f t="shared" si="7"/>
        <v>0</v>
      </c>
      <c r="U65" s="41">
        <f t="shared" si="8"/>
        <v>259.63</v>
      </c>
      <c r="V65" s="44">
        <f t="shared" si="9"/>
        <v>113.3</v>
      </c>
      <c r="W65" s="41">
        <f t="shared" si="10"/>
        <v>10.42</v>
      </c>
      <c r="X65" s="41">
        <v>6.12</v>
      </c>
      <c r="Y65" s="44">
        <f t="shared" si="11"/>
        <v>159</v>
      </c>
      <c r="Z65" s="44">
        <f t="shared" si="12"/>
        <v>0</v>
      </c>
      <c r="AA65" s="41">
        <f t="shared" si="13"/>
        <v>548.47</v>
      </c>
      <c r="AB65" s="41">
        <f t="shared" si="14"/>
        <v>1813.9102</v>
      </c>
      <c r="AC65" s="41"/>
      <c r="AD65" s="12" t="s">
        <v>25</v>
      </c>
      <c r="AE65" s="11">
        <f t="shared" si="20"/>
        <v>95.3289</v>
      </c>
      <c r="AF65" s="11">
        <f t="shared" si="15"/>
        <v>778.894</v>
      </c>
      <c r="AG65" s="11">
        <f t="shared" si="16"/>
        <v>566.48</v>
      </c>
      <c r="AH65" s="11">
        <f t="shared" si="21"/>
        <v>55.2073</v>
      </c>
      <c r="AI65" s="11">
        <f t="shared" si="17"/>
        <v>318</v>
      </c>
      <c r="AJ65" s="11">
        <f t="shared" si="18"/>
        <v>0</v>
      </c>
      <c r="AK65" s="11">
        <f t="shared" si="22"/>
        <v>1813.9102</v>
      </c>
      <c r="AL65" s="12" t="s">
        <v>1137</v>
      </c>
    </row>
    <row r="66" s="9" customFormat="1" ht="16" customHeight="1" spans="1:38">
      <c r="A66" s="40">
        <f t="shared" si="0"/>
        <v>63</v>
      </c>
      <c r="B66" s="41" t="s">
        <v>167</v>
      </c>
      <c r="C66" s="42" t="s">
        <v>261</v>
      </c>
      <c r="D66" s="41" t="s">
        <v>262</v>
      </c>
      <c r="E66" s="41">
        <v>3820</v>
      </c>
      <c r="F66" s="41">
        <f>VLOOKUP(C66,'[1]9月'!$B:$Q,16,0)</f>
        <v>3820</v>
      </c>
      <c r="G66" s="44">
        <v>5664.75</v>
      </c>
      <c r="H66" s="41">
        <v>3820</v>
      </c>
      <c r="I66" s="44">
        <v>4180</v>
      </c>
      <c r="J66" s="44"/>
      <c r="K66" s="52">
        <f t="shared" si="1"/>
        <v>68.76</v>
      </c>
      <c r="L66" s="52">
        <v>0</v>
      </c>
      <c r="M66" s="53">
        <f t="shared" si="2"/>
        <v>611.2</v>
      </c>
      <c r="N66" s="44">
        <f t="shared" si="3"/>
        <v>453.18</v>
      </c>
      <c r="O66" s="41">
        <f t="shared" si="4"/>
        <v>26.74</v>
      </c>
      <c r="P66" s="41">
        <v>0</v>
      </c>
      <c r="Q66" s="44">
        <f t="shared" si="5"/>
        <v>209</v>
      </c>
      <c r="R66" s="44">
        <f t="shared" si="6"/>
        <v>0</v>
      </c>
      <c r="S66" s="44">
        <f t="shared" si="19"/>
        <v>1368.88</v>
      </c>
      <c r="T66" s="41">
        <f t="shared" si="7"/>
        <v>0</v>
      </c>
      <c r="U66" s="41">
        <f t="shared" si="8"/>
        <v>305.6</v>
      </c>
      <c r="V66" s="44">
        <f t="shared" si="9"/>
        <v>113.3</v>
      </c>
      <c r="W66" s="41">
        <f t="shared" si="10"/>
        <v>11.46</v>
      </c>
      <c r="X66" s="41">
        <v>0</v>
      </c>
      <c r="Y66" s="44">
        <f t="shared" si="11"/>
        <v>209</v>
      </c>
      <c r="Z66" s="44">
        <f t="shared" si="12"/>
        <v>0</v>
      </c>
      <c r="AA66" s="41">
        <f t="shared" si="13"/>
        <v>639.36</v>
      </c>
      <c r="AB66" s="41">
        <f t="shared" si="14"/>
        <v>2008.24</v>
      </c>
      <c r="AC66" s="41"/>
      <c r="AD66" s="12" t="s">
        <v>52</v>
      </c>
      <c r="AE66" s="11">
        <f t="shared" si="20"/>
        <v>68.76</v>
      </c>
      <c r="AF66" s="11">
        <f t="shared" si="15"/>
        <v>916.8</v>
      </c>
      <c r="AG66" s="11">
        <f t="shared" si="16"/>
        <v>566.48</v>
      </c>
      <c r="AH66" s="11">
        <f t="shared" si="21"/>
        <v>38.2</v>
      </c>
      <c r="AI66" s="11">
        <f t="shared" si="17"/>
        <v>418</v>
      </c>
      <c r="AJ66" s="11">
        <f t="shared" si="18"/>
        <v>0</v>
      </c>
      <c r="AK66" s="11">
        <f t="shared" si="22"/>
        <v>2008.24</v>
      </c>
      <c r="AL66" s="12" t="s">
        <v>1134</v>
      </c>
    </row>
    <row r="67" s="9" customFormat="1" ht="16" customHeight="1" spans="1:38">
      <c r="A67" s="40">
        <f t="shared" si="0"/>
        <v>64</v>
      </c>
      <c r="B67" s="41" t="s">
        <v>164</v>
      </c>
      <c r="C67" s="42" t="s">
        <v>263</v>
      </c>
      <c r="D67" s="41" t="s">
        <v>264</v>
      </c>
      <c r="E67" s="41">
        <v>3820</v>
      </c>
      <c r="F67" s="41">
        <f>VLOOKUP(C67,'[1]9月'!$B:$Q,16,0)</f>
        <v>3820</v>
      </c>
      <c r="G67" s="44">
        <v>5664.75</v>
      </c>
      <c r="H67" s="41">
        <v>3820</v>
      </c>
      <c r="I67" s="44">
        <v>4180</v>
      </c>
      <c r="J67" s="44"/>
      <c r="K67" s="52">
        <f t="shared" si="1"/>
        <v>68.76</v>
      </c>
      <c r="L67" s="52">
        <v>0</v>
      </c>
      <c r="M67" s="53">
        <f t="shared" si="2"/>
        <v>611.2</v>
      </c>
      <c r="N67" s="44">
        <f t="shared" si="3"/>
        <v>453.18</v>
      </c>
      <c r="O67" s="41">
        <f t="shared" si="4"/>
        <v>26.74</v>
      </c>
      <c r="P67" s="41">
        <v>0</v>
      </c>
      <c r="Q67" s="44">
        <f t="shared" si="5"/>
        <v>209</v>
      </c>
      <c r="R67" s="44">
        <f t="shared" si="6"/>
        <v>0</v>
      </c>
      <c r="S67" s="44">
        <f t="shared" si="19"/>
        <v>1368.88</v>
      </c>
      <c r="T67" s="41">
        <f t="shared" si="7"/>
        <v>0</v>
      </c>
      <c r="U67" s="41">
        <f t="shared" si="8"/>
        <v>305.6</v>
      </c>
      <c r="V67" s="44">
        <f t="shared" si="9"/>
        <v>113.3</v>
      </c>
      <c r="W67" s="41">
        <f t="shared" si="10"/>
        <v>11.46</v>
      </c>
      <c r="X67" s="41">
        <v>0</v>
      </c>
      <c r="Y67" s="44">
        <f t="shared" si="11"/>
        <v>209</v>
      </c>
      <c r="Z67" s="44">
        <f t="shared" si="12"/>
        <v>0</v>
      </c>
      <c r="AA67" s="41">
        <f t="shared" si="13"/>
        <v>639.36</v>
      </c>
      <c r="AB67" s="41">
        <f t="shared" si="14"/>
        <v>2008.24</v>
      </c>
      <c r="AC67" s="41"/>
      <c r="AD67" s="12" t="s">
        <v>25</v>
      </c>
      <c r="AE67" s="11">
        <f t="shared" si="20"/>
        <v>68.76</v>
      </c>
      <c r="AF67" s="11">
        <f t="shared" si="15"/>
        <v>916.8</v>
      </c>
      <c r="AG67" s="11">
        <f t="shared" si="16"/>
        <v>566.48</v>
      </c>
      <c r="AH67" s="11">
        <f t="shared" si="21"/>
        <v>38.2</v>
      </c>
      <c r="AI67" s="11">
        <f t="shared" si="17"/>
        <v>418</v>
      </c>
      <c r="AJ67" s="11">
        <f t="shared" si="18"/>
        <v>0</v>
      </c>
      <c r="AK67" s="11">
        <f t="shared" si="22"/>
        <v>2008.24</v>
      </c>
      <c r="AL67" s="12" t="s">
        <v>1137</v>
      </c>
    </row>
    <row r="68" s="9" customFormat="1" ht="16" customHeight="1" spans="1:38">
      <c r="A68" s="40">
        <f t="shared" ref="A68:A131" si="23">ROW()-3</f>
        <v>65</v>
      </c>
      <c r="B68" s="41" t="s">
        <v>164</v>
      </c>
      <c r="C68" s="42" t="s">
        <v>265</v>
      </c>
      <c r="D68" s="41" t="s">
        <v>266</v>
      </c>
      <c r="E68" s="41">
        <v>3473.25</v>
      </c>
      <c r="F68" s="41">
        <f>VLOOKUP(C68,'[1]9月'!$B:$Q,16,0)</f>
        <v>3245.4</v>
      </c>
      <c r="G68" s="44">
        <v>5664.75</v>
      </c>
      <c r="H68" s="41">
        <v>3473.25</v>
      </c>
      <c r="I68" s="44">
        <v>3180</v>
      </c>
      <c r="J68" s="44"/>
      <c r="K68" s="52">
        <f t="shared" ref="K68:K131" si="24">E68*0.018</f>
        <v>62.5185</v>
      </c>
      <c r="L68" s="52">
        <v>32.8104</v>
      </c>
      <c r="M68" s="53">
        <f t="shared" ref="M68:M131" si="25">F68*0.16</f>
        <v>519.264</v>
      </c>
      <c r="N68" s="44">
        <f t="shared" ref="N68:N131" si="26">ROUND(G68*0.08,2)</f>
        <v>453.18</v>
      </c>
      <c r="O68" s="41">
        <f t="shared" ref="O68:O131" si="27">H68*0.007</f>
        <v>24.31275</v>
      </c>
      <c r="P68" s="41">
        <v>14.35455</v>
      </c>
      <c r="Q68" s="44">
        <f t="shared" ref="Q68:Q131" si="28">I68*5%</f>
        <v>159</v>
      </c>
      <c r="R68" s="44">
        <f t="shared" ref="R68:R131" si="29">J68*50%</f>
        <v>0</v>
      </c>
      <c r="S68" s="44">
        <f t="shared" ref="S68:S131" si="30">SUM(K68:R68)</f>
        <v>1265.4402</v>
      </c>
      <c r="T68" s="41">
        <f t="shared" ref="T68:T131" si="31">E68*0</f>
        <v>0</v>
      </c>
      <c r="U68" s="41">
        <f t="shared" ref="U68:U131" si="32">ROUND(F68*0.08,2)</f>
        <v>259.63</v>
      </c>
      <c r="V68" s="44">
        <f t="shared" ref="V68:V131" si="33">ROUND(G68*0.02,2)</f>
        <v>113.3</v>
      </c>
      <c r="W68" s="41">
        <f t="shared" ref="W68:W131" si="34">ROUND(H68*0.003,2)</f>
        <v>10.42</v>
      </c>
      <c r="X68" s="41">
        <v>6.12</v>
      </c>
      <c r="Y68" s="44">
        <f t="shared" ref="Y68:Y131" si="35">I68*5%</f>
        <v>159</v>
      </c>
      <c r="Z68" s="44">
        <f t="shared" ref="Z68:Z131" si="36">J68*50%</f>
        <v>0</v>
      </c>
      <c r="AA68" s="41">
        <f t="shared" ref="AA68:AA131" si="37">SUM(T68:Z68)</f>
        <v>548.47</v>
      </c>
      <c r="AB68" s="41">
        <f t="shared" ref="AB68:AB131" si="38">S68+AA68</f>
        <v>1813.9102</v>
      </c>
      <c r="AC68" s="41"/>
      <c r="AD68" s="12" t="s">
        <v>25</v>
      </c>
      <c r="AE68" s="11">
        <f t="shared" si="20"/>
        <v>95.3289</v>
      </c>
      <c r="AF68" s="11">
        <f t="shared" ref="AF68:AF131" si="39">M68+U68</f>
        <v>778.894</v>
      </c>
      <c r="AG68" s="11">
        <f t="shared" ref="AG68:AG131" si="40">N68+V68</f>
        <v>566.48</v>
      </c>
      <c r="AH68" s="11">
        <f t="shared" si="21"/>
        <v>55.2073</v>
      </c>
      <c r="AI68" s="11">
        <f t="shared" ref="AI68:AI131" si="41">Q68+Y68</f>
        <v>318</v>
      </c>
      <c r="AJ68" s="11">
        <f t="shared" ref="AJ68:AJ131" si="42">R68+Z68</f>
        <v>0</v>
      </c>
      <c r="AK68" s="11">
        <f t="shared" ref="AK68:AK131" si="43">S68+AA68</f>
        <v>1813.9102</v>
      </c>
      <c r="AL68" s="12" t="s">
        <v>1137</v>
      </c>
    </row>
    <row r="69" s="9" customFormat="1" ht="16" customHeight="1" spans="1:38">
      <c r="A69" s="40">
        <f t="shared" si="23"/>
        <v>66</v>
      </c>
      <c r="B69" s="41" t="s">
        <v>164</v>
      </c>
      <c r="C69" s="42" t="s">
        <v>267</v>
      </c>
      <c r="D69" s="41" t="s">
        <v>268</v>
      </c>
      <c r="E69" s="41">
        <v>3473.25</v>
      </c>
      <c r="F69" s="41">
        <f>VLOOKUP(C69,'[1]9月'!$B:$Q,16,0)</f>
        <v>3245.4</v>
      </c>
      <c r="G69" s="44">
        <v>5664.75</v>
      </c>
      <c r="H69" s="41">
        <v>3473.25</v>
      </c>
      <c r="I69" s="44">
        <v>3180</v>
      </c>
      <c r="J69" s="44"/>
      <c r="K69" s="52">
        <f t="shared" si="24"/>
        <v>62.5185</v>
      </c>
      <c r="L69" s="52">
        <v>32.8104</v>
      </c>
      <c r="M69" s="53">
        <f t="shared" si="25"/>
        <v>519.264</v>
      </c>
      <c r="N69" s="44">
        <f t="shared" si="26"/>
        <v>453.18</v>
      </c>
      <c r="O69" s="41">
        <f t="shared" si="27"/>
        <v>24.31275</v>
      </c>
      <c r="P69" s="41">
        <v>14.35455</v>
      </c>
      <c r="Q69" s="44">
        <f t="shared" si="28"/>
        <v>159</v>
      </c>
      <c r="R69" s="44">
        <f t="shared" si="29"/>
        <v>0</v>
      </c>
      <c r="S69" s="44">
        <f t="shared" si="30"/>
        <v>1265.4402</v>
      </c>
      <c r="T69" s="41">
        <f t="shared" si="31"/>
        <v>0</v>
      </c>
      <c r="U69" s="41">
        <f t="shared" si="32"/>
        <v>259.63</v>
      </c>
      <c r="V69" s="44">
        <f t="shared" si="33"/>
        <v>113.3</v>
      </c>
      <c r="W69" s="41">
        <f t="shared" si="34"/>
        <v>10.42</v>
      </c>
      <c r="X69" s="41">
        <v>6.12</v>
      </c>
      <c r="Y69" s="44">
        <f t="shared" si="35"/>
        <v>159</v>
      </c>
      <c r="Z69" s="44">
        <f t="shared" si="36"/>
        <v>0</v>
      </c>
      <c r="AA69" s="41">
        <f t="shared" si="37"/>
        <v>548.47</v>
      </c>
      <c r="AB69" s="41">
        <f t="shared" si="38"/>
        <v>1813.9102</v>
      </c>
      <c r="AC69" s="41"/>
      <c r="AD69" s="12" t="s">
        <v>25</v>
      </c>
      <c r="AE69" s="11">
        <f t="shared" ref="AE69:AE132" si="44">K69+T69+L69</f>
        <v>95.3289</v>
      </c>
      <c r="AF69" s="11">
        <f t="shared" si="39"/>
        <v>778.894</v>
      </c>
      <c r="AG69" s="11">
        <f t="shared" si="40"/>
        <v>566.48</v>
      </c>
      <c r="AH69" s="11">
        <f t="shared" ref="AH69:AH132" si="45">O69+W69+X69+P69</f>
        <v>55.2073</v>
      </c>
      <c r="AI69" s="11">
        <f t="shared" si="41"/>
        <v>318</v>
      </c>
      <c r="AJ69" s="11">
        <f t="shared" si="42"/>
        <v>0</v>
      </c>
      <c r="AK69" s="11">
        <f t="shared" si="43"/>
        <v>1813.9102</v>
      </c>
      <c r="AL69" s="12" t="s">
        <v>1137</v>
      </c>
    </row>
    <row r="70" s="9" customFormat="1" ht="16" customHeight="1" spans="1:38">
      <c r="A70" s="40">
        <f t="shared" si="23"/>
        <v>67</v>
      </c>
      <c r="B70" s="41" t="s">
        <v>164</v>
      </c>
      <c r="C70" s="42" t="s">
        <v>269</v>
      </c>
      <c r="D70" s="41" t="s">
        <v>270</v>
      </c>
      <c r="E70" s="41">
        <v>3473.25</v>
      </c>
      <c r="F70" s="41">
        <f>VLOOKUP(C70,'[1]9月'!$B:$Q,16,0)</f>
        <v>3245.4</v>
      </c>
      <c r="G70" s="44">
        <v>5664.75</v>
      </c>
      <c r="H70" s="41">
        <v>3473.25</v>
      </c>
      <c r="I70" s="44">
        <v>3180</v>
      </c>
      <c r="J70" s="44"/>
      <c r="K70" s="52">
        <f t="shared" si="24"/>
        <v>62.5185</v>
      </c>
      <c r="L70" s="52">
        <v>32.8104</v>
      </c>
      <c r="M70" s="53">
        <f t="shared" si="25"/>
        <v>519.264</v>
      </c>
      <c r="N70" s="44">
        <f t="shared" si="26"/>
        <v>453.18</v>
      </c>
      <c r="O70" s="41">
        <f t="shared" si="27"/>
        <v>24.31275</v>
      </c>
      <c r="P70" s="41">
        <v>14.35455</v>
      </c>
      <c r="Q70" s="44">
        <f t="shared" si="28"/>
        <v>159</v>
      </c>
      <c r="R70" s="44">
        <f t="shared" si="29"/>
        <v>0</v>
      </c>
      <c r="S70" s="44">
        <f t="shared" si="30"/>
        <v>1265.4402</v>
      </c>
      <c r="T70" s="41">
        <f t="shared" si="31"/>
        <v>0</v>
      </c>
      <c r="U70" s="41">
        <f t="shared" si="32"/>
        <v>259.63</v>
      </c>
      <c r="V70" s="44">
        <f t="shared" si="33"/>
        <v>113.3</v>
      </c>
      <c r="W70" s="41">
        <f t="shared" si="34"/>
        <v>10.42</v>
      </c>
      <c r="X70" s="41">
        <v>6.12</v>
      </c>
      <c r="Y70" s="44">
        <f t="shared" si="35"/>
        <v>159</v>
      </c>
      <c r="Z70" s="44">
        <f t="shared" si="36"/>
        <v>0</v>
      </c>
      <c r="AA70" s="41">
        <f t="shared" si="37"/>
        <v>548.47</v>
      </c>
      <c r="AB70" s="41">
        <f t="shared" si="38"/>
        <v>1813.9102</v>
      </c>
      <c r="AC70" s="41"/>
      <c r="AD70" s="12" t="s">
        <v>25</v>
      </c>
      <c r="AE70" s="11">
        <f t="shared" si="44"/>
        <v>95.3289</v>
      </c>
      <c r="AF70" s="11">
        <f t="shared" si="39"/>
        <v>778.894</v>
      </c>
      <c r="AG70" s="11">
        <f t="shared" si="40"/>
        <v>566.48</v>
      </c>
      <c r="AH70" s="11">
        <f t="shared" si="45"/>
        <v>55.2073</v>
      </c>
      <c r="AI70" s="11">
        <f t="shared" si="41"/>
        <v>318</v>
      </c>
      <c r="AJ70" s="11">
        <f t="shared" si="42"/>
        <v>0</v>
      </c>
      <c r="AK70" s="11">
        <f t="shared" si="43"/>
        <v>1813.9102</v>
      </c>
      <c r="AL70" s="12" t="s">
        <v>1137</v>
      </c>
    </row>
    <row r="71" s="9" customFormat="1" ht="16" customHeight="1" spans="1:38">
      <c r="A71" s="40">
        <f t="shared" si="23"/>
        <v>68</v>
      </c>
      <c r="B71" s="41" t="s">
        <v>167</v>
      </c>
      <c r="C71" s="42" t="s">
        <v>271</v>
      </c>
      <c r="D71" s="41" t="s">
        <v>272</v>
      </c>
      <c r="E71" s="41">
        <v>3473.25</v>
      </c>
      <c r="F71" s="41">
        <f>VLOOKUP(C71,'[1]9月'!$B:$Q,16,0)</f>
        <v>3245.4</v>
      </c>
      <c r="G71" s="44">
        <v>5664.75</v>
      </c>
      <c r="H71" s="41">
        <v>3473.25</v>
      </c>
      <c r="I71" s="44">
        <v>4180</v>
      </c>
      <c r="J71" s="44"/>
      <c r="K71" s="52">
        <f t="shared" si="24"/>
        <v>62.5185</v>
      </c>
      <c r="L71" s="52">
        <v>32.8104</v>
      </c>
      <c r="M71" s="53">
        <f t="shared" si="25"/>
        <v>519.264</v>
      </c>
      <c r="N71" s="44">
        <f t="shared" si="26"/>
        <v>453.18</v>
      </c>
      <c r="O71" s="41">
        <f t="shared" si="27"/>
        <v>24.31275</v>
      </c>
      <c r="P71" s="41">
        <v>14.35455</v>
      </c>
      <c r="Q71" s="44">
        <f t="shared" si="28"/>
        <v>209</v>
      </c>
      <c r="R71" s="44">
        <f t="shared" si="29"/>
        <v>0</v>
      </c>
      <c r="S71" s="44">
        <f t="shared" si="30"/>
        <v>1315.4402</v>
      </c>
      <c r="T71" s="41">
        <f t="shared" si="31"/>
        <v>0</v>
      </c>
      <c r="U71" s="41">
        <f t="shared" si="32"/>
        <v>259.63</v>
      </c>
      <c r="V71" s="44">
        <f t="shared" si="33"/>
        <v>113.3</v>
      </c>
      <c r="W71" s="41">
        <f t="shared" si="34"/>
        <v>10.42</v>
      </c>
      <c r="X71" s="41">
        <v>6.12</v>
      </c>
      <c r="Y71" s="44">
        <f t="shared" si="35"/>
        <v>209</v>
      </c>
      <c r="Z71" s="44">
        <f t="shared" si="36"/>
        <v>0</v>
      </c>
      <c r="AA71" s="41">
        <f t="shared" si="37"/>
        <v>598.47</v>
      </c>
      <c r="AB71" s="41">
        <f t="shared" si="38"/>
        <v>1913.9102</v>
      </c>
      <c r="AC71" s="41"/>
      <c r="AD71" s="12" t="s">
        <v>48</v>
      </c>
      <c r="AE71" s="11">
        <f t="shared" si="44"/>
        <v>95.3289</v>
      </c>
      <c r="AF71" s="11">
        <f t="shared" si="39"/>
        <v>778.894</v>
      </c>
      <c r="AG71" s="11">
        <f t="shared" si="40"/>
        <v>566.48</v>
      </c>
      <c r="AH71" s="11">
        <f t="shared" si="45"/>
        <v>55.2073</v>
      </c>
      <c r="AI71" s="11">
        <f t="shared" si="41"/>
        <v>418</v>
      </c>
      <c r="AJ71" s="11">
        <f t="shared" si="42"/>
        <v>0</v>
      </c>
      <c r="AK71" s="11">
        <f t="shared" si="43"/>
        <v>1913.9102</v>
      </c>
      <c r="AL71" s="12" t="s">
        <v>1134</v>
      </c>
    </row>
    <row r="72" s="9" customFormat="1" ht="16" customHeight="1" spans="1:38">
      <c r="A72" s="40">
        <f t="shared" si="23"/>
        <v>69</v>
      </c>
      <c r="B72" s="41" t="s">
        <v>167</v>
      </c>
      <c r="C72" s="42" t="s">
        <v>273</v>
      </c>
      <c r="D72" s="41" t="s">
        <v>274</v>
      </c>
      <c r="E72" s="41">
        <v>3473.25</v>
      </c>
      <c r="F72" s="41">
        <f>VLOOKUP(C72,'[1]9月'!$B:$Q,16,0)</f>
        <v>3245.4</v>
      </c>
      <c r="G72" s="44">
        <v>5664.75</v>
      </c>
      <c r="H72" s="41">
        <v>3473.25</v>
      </c>
      <c r="I72" s="44">
        <v>4180</v>
      </c>
      <c r="J72" s="44"/>
      <c r="K72" s="52">
        <f t="shared" si="24"/>
        <v>62.5185</v>
      </c>
      <c r="L72" s="52">
        <v>32.8104</v>
      </c>
      <c r="M72" s="53">
        <f t="shared" si="25"/>
        <v>519.264</v>
      </c>
      <c r="N72" s="44">
        <f t="shared" si="26"/>
        <v>453.18</v>
      </c>
      <c r="O72" s="41">
        <f t="shared" si="27"/>
        <v>24.31275</v>
      </c>
      <c r="P72" s="41">
        <v>14.35455</v>
      </c>
      <c r="Q72" s="44">
        <f t="shared" si="28"/>
        <v>209</v>
      </c>
      <c r="R72" s="44">
        <f t="shared" si="29"/>
        <v>0</v>
      </c>
      <c r="S72" s="44">
        <f t="shared" si="30"/>
        <v>1315.4402</v>
      </c>
      <c r="T72" s="41">
        <f t="shared" si="31"/>
        <v>0</v>
      </c>
      <c r="U72" s="41">
        <f t="shared" si="32"/>
        <v>259.63</v>
      </c>
      <c r="V72" s="44">
        <f t="shared" si="33"/>
        <v>113.3</v>
      </c>
      <c r="W72" s="41">
        <f t="shared" si="34"/>
        <v>10.42</v>
      </c>
      <c r="X72" s="41">
        <v>6.12</v>
      </c>
      <c r="Y72" s="44">
        <f t="shared" si="35"/>
        <v>209</v>
      </c>
      <c r="Z72" s="44">
        <f t="shared" si="36"/>
        <v>0</v>
      </c>
      <c r="AA72" s="41">
        <f t="shared" si="37"/>
        <v>598.47</v>
      </c>
      <c r="AB72" s="41">
        <f t="shared" si="38"/>
        <v>1913.9102</v>
      </c>
      <c r="AC72" s="41"/>
      <c r="AD72" s="12" t="s">
        <v>52</v>
      </c>
      <c r="AE72" s="11">
        <f t="shared" si="44"/>
        <v>95.3289</v>
      </c>
      <c r="AF72" s="11">
        <f t="shared" si="39"/>
        <v>778.894</v>
      </c>
      <c r="AG72" s="11">
        <f t="shared" si="40"/>
        <v>566.48</v>
      </c>
      <c r="AH72" s="11">
        <f t="shared" si="45"/>
        <v>55.2073</v>
      </c>
      <c r="AI72" s="11">
        <f t="shared" si="41"/>
        <v>418</v>
      </c>
      <c r="AJ72" s="11">
        <f t="shared" si="42"/>
        <v>0</v>
      </c>
      <c r="AK72" s="11">
        <f t="shared" si="43"/>
        <v>1913.9102</v>
      </c>
      <c r="AL72" s="12" t="s">
        <v>1134</v>
      </c>
    </row>
    <row r="73" s="9" customFormat="1" ht="16" customHeight="1" spans="1:38">
      <c r="A73" s="40">
        <f t="shared" si="23"/>
        <v>70</v>
      </c>
      <c r="B73" s="41" t="s">
        <v>167</v>
      </c>
      <c r="C73" s="42" t="s">
        <v>275</v>
      </c>
      <c r="D73" s="41" t="s">
        <v>276</v>
      </c>
      <c r="E73" s="41">
        <v>3473.25</v>
      </c>
      <c r="F73" s="41">
        <f>VLOOKUP(C73,'[1]9月'!$B:$Q,16,0)</f>
        <v>3245.4</v>
      </c>
      <c r="G73" s="44">
        <v>5664.75</v>
      </c>
      <c r="H73" s="41">
        <v>3473.25</v>
      </c>
      <c r="I73" s="44">
        <v>4180</v>
      </c>
      <c r="J73" s="44"/>
      <c r="K73" s="52">
        <f t="shared" si="24"/>
        <v>62.5185</v>
      </c>
      <c r="L73" s="52">
        <v>32.8104</v>
      </c>
      <c r="M73" s="53">
        <f t="shared" si="25"/>
        <v>519.264</v>
      </c>
      <c r="N73" s="44">
        <f t="shared" si="26"/>
        <v>453.18</v>
      </c>
      <c r="O73" s="41">
        <f t="shared" si="27"/>
        <v>24.31275</v>
      </c>
      <c r="P73" s="41">
        <v>14.35455</v>
      </c>
      <c r="Q73" s="44">
        <f t="shared" si="28"/>
        <v>209</v>
      </c>
      <c r="R73" s="44">
        <f t="shared" si="29"/>
        <v>0</v>
      </c>
      <c r="S73" s="44">
        <f t="shared" si="30"/>
        <v>1315.4402</v>
      </c>
      <c r="T73" s="41">
        <f t="shared" si="31"/>
        <v>0</v>
      </c>
      <c r="U73" s="41">
        <f t="shared" si="32"/>
        <v>259.63</v>
      </c>
      <c r="V73" s="44">
        <f t="shared" si="33"/>
        <v>113.3</v>
      </c>
      <c r="W73" s="41">
        <f t="shared" si="34"/>
        <v>10.42</v>
      </c>
      <c r="X73" s="41">
        <v>6.12</v>
      </c>
      <c r="Y73" s="44">
        <f t="shared" si="35"/>
        <v>209</v>
      </c>
      <c r="Z73" s="44">
        <f t="shared" si="36"/>
        <v>0</v>
      </c>
      <c r="AA73" s="41">
        <f t="shared" si="37"/>
        <v>598.47</v>
      </c>
      <c r="AB73" s="41">
        <f t="shared" si="38"/>
        <v>1913.9102</v>
      </c>
      <c r="AC73" s="41"/>
      <c r="AD73" s="12" t="s">
        <v>52</v>
      </c>
      <c r="AE73" s="11">
        <f t="shared" si="44"/>
        <v>95.3289</v>
      </c>
      <c r="AF73" s="11">
        <f t="shared" si="39"/>
        <v>778.894</v>
      </c>
      <c r="AG73" s="11">
        <f t="shared" si="40"/>
        <v>566.48</v>
      </c>
      <c r="AH73" s="11">
        <f t="shared" si="45"/>
        <v>55.2073</v>
      </c>
      <c r="AI73" s="11">
        <f t="shared" si="41"/>
        <v>418</v>
      </c>
      <c r="AJ73" s="11">
        <f t="shared" si="42"/>
        <v>0</v>
      </c>
      <c r="AK73" s="11">
        <f t="shared" si="43"/>
        <v>1913.9102</v>
      </c>
      <c r="AL73" s="12" t="s">
        <v>1134</v>
      </c>
    </row>
    <row r="74" s="9" customFormat="1" ht="16" customHeight="1" spans="1:38">
      <c r="A74" s="40">
        <f t="shared" si="23"/>
        <v>71</v>
      </c>
      <c r="B74" s="41" t="s">
        <v>167</v>
      </c>
      <c r="C74" s="42" t="s">
        <v>279</v>
      </c>
      <c r="D74" s="350" t="s">
        <v>280</v>
      </c>
      <c r="E74" s="41">
        <v>3473.25</v>
      </c>
      <c r="F74" s="41">
        <f>VLOOKUP(C74,'[1]9月'!$B:$Q,16,0)</f>
        <v>3245.4</v>
      </c>
      <c r="G74" s="44">
        <v>5664.75</v>
      </c>
      <c r="H74" s="41">
        <v>3473.25</v>
      </c>
      <c r="I74" s="44">
        <v>3180</v>
      </c>
      <c r="J74" s="44"/>
      <c r="K74" s="52">
        <f t="shared" si="24"/>
        <v>62.5185</v>
      </c>
      <c r="L74" s="52">
        <v>32.8104</v>
      </c>
      <c r="M74" s="53">
        <f t="shared" si="25"/>
        <v>519.264</v>
      </c>
      <c r="N74" s="44">
        <f t="shared" si="26"/>
        <v>453.18</v>
      </c>
      <c r="O74" s="41">
        <f t="shared" si="27"/>
        <v>24.31275</v>
      </c>
      <c r="P74" s="41">
        <v>14.35455</v>
      </c>
      <c r="Q74" s="44">
        <f t="shared" si="28"/>
        <v>159</v>
      </c>
      <c r="R74" s="44">
        <f t="shared" si="29"/>
        <v>0</v>
      </c>
      <c r="S74" s="44">
        <f t="shared" si="30"/>
        <v>1265.4402</v>
      </c>
      <c r="T74" s="41">
        <f t="shared" si="31"/>
        <v>0</v>
      </c>
      <c r="U74" s="41">
        <f t="shared" si="32"/>
        <v>259.63</v>
      </c>
      <c r="V74" s="44">
        <f t="shared" si="33"/>
        <v>113.3</v>
      </c>
      <c r="W74" s="41">
        <f t="shared" si="34"/>
        <v>10.42</v>
      </c>
      <c r="X74" s="41">
        <v>6.12</v>
      </c>
      <c r="Y74" s="44">
        <f t="shared" si="35"/>
        <v>159</v>
      </c>
      <c r="Z74" s="44">
        <f t="shared" si="36"/>
        <v>0</v>
      </c>
      <c r="AA74" s="41">
        <f t="shared" si="37"/>
        <v>548.47</v>
      </c>
      <c r="AB74" s="41">
        <f t="shared" si="38"/>
        <v>1813.9102</v>
      </c>
      <c r="AC74" s="41"/>
      <c r="AD74" s="12" t="s">
        <v>52</v>
      </c>
      <c r="AE74" s="11">
        <f t="shared" si="44"/>
        <v>95.3289</v>
      </c>
      <c r="AF74" s="11">
        <f t="shared" si="39"/>
        <v>778.894</v>
      </c>
      <c r="AG74" s="11">
        <f t="shared" si="40"/>
        <v>566.48</v>
      </c>
      <c r="AH74" s="11">
        <f t="shared" si="45"/>
        <v>55.2073</v>
      </c>
      <c r="AI74" s="11">
        <f t="shared" si="41"/>
        <v>318</v>
      </c>
      <c r="AJ74" s="11">
        <f t="shared" si="42"/>
        <v>0</v>
      </c>
      <c r="AK74" s="11">
        <f t="shared" si="43"/>
        <v>1813.9102</v>
      </c>
      <c r="AL74" s="12" t="s">
        <v>1134</v>
      </c>
    </row>
    <row r="75" s="9" customFormat="1" ht="16" customHeight="1" spans="1:38">
      <c r="A75" s="40">
        <f t="shared" si="23"/>
        <v>72</v>
      </c>
      <c r="B75" s="41" t="s">
        <v>167</v>
      </c>
      <c r="C75" s="42" t="s">
        <v>281</v>
      </c>
      <c r="D75" s="41" t="s">
        <v>282</v>
      </c>
      <c r="E75" s="41">
        <v>3473.25</v>
      </c>
      <c r="F75" s="41">
        <f>VLOOKUP(C75,'[1]9月'!$B:$Q,16,0)</f>
        <v>3245.4</v>
      </c>
      <c r="G75" s="44">
        <v>5664.75</v>
      </c>
      <c r="H75" s="41">
        <v>3473.25</v>
      </c>
      <c r="I75" s="44">
        <v>4180</v>
      </c>
      <c r="J75" s="44"/>
      <c r="K75" s="52">
        <f t="shared" si="24"/>
        <v>62.5185</v>
      </c>
      <c r="L75" s="52">
        <v>32.8104</v>
      </c>
      <c r="M75" s="53">
        <f t="shared" si="25"/>
        <v>519.264</v>
      </c>
      <c r="N75" s="44">
        <f t="shared" si="26"/>
        <v>453.18</v>
      </c>
      <c r="O75" s="41">
        <f t="shared" si="27"/>
        <v>24.31275</v>
      </c>
      <c r="P75" s="41">
        <v>14.35455</v>
      </c>
      <c r="Q75" s="44">
        <f t="shared" si="28"/>
        <v>209</v>
      </c>
      <c r="R75" s="44">
        <f t="shared" si="29"/>
        <v>0</v>
      </c>
      <c r="S75" s="44">
        <f t="shared" si="30"/>
        <v>1315.4402</v>
      </c>
      <c r="T75" s="41">
        <f t="shared" si="31"/>
        <v>0</v>
      </c>
      <c r="U75" s="41">
        <f t="shared" si="32"/>
        <v>259.63</v>
      </c>
      <c r="V75" s="44">
        <f t="shared" si="33"/>
        <v>113.3</v>
      </c>
      <c r="W75" s="41">
        <f t="shared" si="34"/>
        <v>10.42</v>
      </c>
      <c r="X75" s="41">
        <v>6.12</v>
      </c>
      <c r="Y75" s="44">
        <f t="shared" si="35"/>
        <v>209</v>
      </c>
      <c r="Z75" s="44">
        <f t="shared" si="36"/>
        <v>0</v>
      </c>
      <c r="AA75" s="41">
        <f t="shared" si="37"/>
        <v>598.47</v>
      </c>
      <c r="AB75" s="41">
        <f t="shared" si="38"/>
        <v>1913.9102</v>
      </c>
      <c r="AC75" s="41"/>
      <c r="AD75" s="12" t="s">
        <v>52</v>
      </c>
      <c r="AE75" s="11">
        <f t="shared" si="44"/>
        <v>95.3289</v>
      </c>
      <c r="AF75" s="11">
        <f t="shared" si="39"/>
        <v>778.894</v>
      </c>
      <c r="AG75" s="11">
        <f t="shared" si="40"/>
        <v>566.48</v>
      </c>
      <c r="AH75" s="11">
        <f t="shared" si="45"/>
        <v>55.2073</v>
      </c>
      <c r="AI75" s="11">
        <f t="shared" si="41"/>
        <v>418</v>
      </c>
      <c r="AJ75" s="11">
        <f t="shared" si="42"/>
        <v>0</v>
      </c>
      <c r="AK75" s="11">
        <f t="shared" si="43"/>
        <v>1913.9102</v>
      </c>
      <c r="AL75" s="12" t="s">
        <v>1134</v>
      </c>
    </row>
    <row r="76" s="9" customFormat="1" ht="16" customHeight="1" spans="1:38">
      <c r="A76" s="40">
        <f t="shared" si="23"/>
        <v>73</v>
      </c>
      <c r="B76" s="41" t="s">
        <v>167</v>
      </c>
      <c r="C76" s="42" t="s">
        <v>283</v>
      </c>
      <c r="D76" s="341" t="s">
        <v>284</v>
      </c>
      <c r="E76" s="41">
        <v>3473.25</v>
      </c>
      <c r="F76" s="41">
        <f>VLOOKUP(C76,'[1]9月'!$B:$Q,16,0)</f>
        <v>3245.4</v>
      </c>
      <c r="G76" s="44">
        <v>5664.75</v>
      </c>
      <c r="H76" s="41">
        <v>3473.25</v>
      </c>
      <c r="I76" s="44">
        <v>1790</v>
      </c>
      <c r="J76" s="44"/>
      <c r="K76" s="52">
        <f t="shared" si="24"/>
        <v>62.5185</v>
      </c>
      <c r="L76" s="52">
        <v>32.8104</v>
      </c>
      <c r="M76" s="53">
        <f t="shared" si="25"/>
        <v>519.264</v>
      </c>
      <c r="N76" s="44">
        <f t="shared" si="26"/>
        <v>453.18</v>
      </c>
      <c r="O76" s="41">
        <f t="shared" si="27"/>
        <v>24.31275</v>
      </c>
      <c r="P76" s="41">
        <v>14.35455</v>
      </c>
      <c r="Q76" s="44">
        <f t="shared" si="28"/>
        <v>89.5</v>
      </c>
      <c r="R76" s="44">
        <f t="shared" si="29"/>
        <v>0</v>
      </c>
      <c r="S76" s="44">
        <f t="shared" si="30"/>
        <v>1195.9402</v>
      </c>
      <c r="T76" s="41">
        <f t="shared" si="31"/>
        <v>0</v>
      </c>
      <c r="U76" s="41">
        <f t="shared" si="32"/>
        <v>259.63</v>
      </c>
      <c r="V76" s="44">
        <f t="shared" si="33"/>
        <v>113.3</v>
      </c>
      <c r="W76" s="41">
        <f t="shared" si="34"/>
        <v>10.42</v>
      </c>
      <c r="X76" s="41">
        <v>6.12</v>
      </c>
      <c r="Y76" s="44">
        <f t="shared" si="35"/>
        <v>89.5</v>
      </c>
      <c r="Z76" s="44">
        <f t="shared" si="36"/>
        <v>0</v>
      </c>
      <c r="AA76" s="41">
        <f t="shared" si="37"/>
        <v>478.97</v>
      </c>
      <c r="AB76" s="41">
        <f t="shared" si="38"/>
        <v>1674.9102</v>
      </c>
      <c r="AC76" s="41"/>
      <c r="AD76" s="12" t="s">
        <v>48</v>
      </c>
      <c r="AE76" s="11">
        <f t="shared" si="44"/>
        <v>95.3289</v>
      </c>
      <c r="AF76" s="11">
        <f t="shared" si="39"/>
        <v>778.894</v>
      </c>
      <c r="AG76" s="11">
        <f t="shared" si="40"/>
        <v>566.48</v>
      </c>
      <c r="AH76" s="11">
        <f t="shared" si="45"/>
        <v>55.2073</v>
      </c>
      <c r="AI76" s="11">
        <f t="shared" si="41"/>
        <v>179</v>
      </c>
      <c r="AJ76" s="11">
        <f t="shared" si="42"/>
        <v>0</v>
      </c>
      <c r="AK76" s="11">
        <f t="shared" si="43"/>
        <v>1674.9102</v>
      </c>
      <c r="AL76" s="12" t="s">
        <v>1134</v>
      </c>
    </row>
    <row r="77" s="9" customFormat="1" ht="16" customHeight="1" spans="1:38">
      <c r="A77" s="40">
        <f t="shared" si="23"/>
        <v>74</v>
      </c>
      <c r="B77" s="41" t="s">
        <v>285</v>
      </c>
      <c r="C77" s="42" t="s">
        <v>286</v>
      </c>
      <c r="D77" s="41" t="s">
        <v>287</v>
      </c>
      <c r="E77" s="41">
        <v>3473.25</v>
      </c>
      <c r="F77" s="41">
        <f>VLOOKUP(C77,'[1]9月'!$B:$Q,16,0)</f>
        <v>3245.4</v>
      </c>
      <c r="G77" s="44">
        <v>5664.75</v>
      </c>
      <c r="H77" s="41">
        <v>3473.25</v>
      </c>
      <c r="I77" s="44">
        <v>3180</v>
      </c>
      <c r="J77" s="44"/>
      <c r="K77" s="52">
        <f t="shared" si="24"/>
        <v>62.5185</v>
      </c>
      <c r="L77" s="52">
        <v>32.8104</v>
      </c>
      <c r="M77" s="53">
        <f t="shared" si="25"/>
        <v>519.264</v>
      </c>
      <c r="N77" s="44">
        <f t="shared" si="26"/>
        <v>453.18</v>
      </c>
      <c r="O77" s="41">
        <f t="shared" si="27"/>
        <v>24.31275</v>
      </c>
      <c r="P77" s="41">
        <v>14.35455</v>
      </c>
      <c r="Q77" s="44">
        <f t="shared" si="28"/>
        <v>159</v>
      </c>
      <c r="R77" s="44">
        <f t="shared" si="29"/>
        <v>0</v>
      </c>
      <c r="S77" s="44">
        <f t="shared" si="30"/>
        <v>1265.4402</v>
      </c>
      <c r="T77" s="41">
        <f t="shared" si="31"/>
        <v>0</v>
      </c>
      <c r="U77" s="41">
        <f t="shared" si="32"/>
        <v>259.63</v>
      </c>
      <c r="V77" s="44">
        <f t="shared" si="33"/>
        <v>113.3</v>
      </c>
      <c r="W77" s="41">
        <f t="shared" si="34"/>
        <v>10.42</v>
      </c>
      <c r="X77" s="41">
        <v>6.12</v>
      </c>
      <c r="Y77" s="44">
        <f t="shared" si="35"/>
        <v>159</v>
      </c>
      <c r="Z77" s="44">
        <f t="shared" si="36"/>
        <v>0</v>
      </c>
      <c r="AA77" s="41">
        <f t="shared" si="37"/>
        <v>548.47</v>
      </c>
      <c r="AB77" s="41">
        <f t="shared" si="38"/>
        <v>1813.9102</v>
      </c>
      <c r="AC77" s="41"/>
      <c r="AD77" s="12" t="s">
        <v>26</v>
      </c>
      <c r="AE77" s="11">
        <f t="shared" si="44"/>
        <v>95.3289</v>
      </c>
      <c r="AF77" s="11">
        <f t="shared" si="39"/>
        <v>778.894</v>
      </c>
      <c r="AG77" s="11">
        <f t="shared" si="40"/>
        <v>566.48</v>
      </c>
      <c r="AH77" s="11">
        <f t="shared" si="45"/>
        <v>55.2073</v>
      </c>
      <c r="AI77" s="11">
        <f t="shared" si="41"/>
        <v>318</v>
      </c>
      <c r="AJ77" s="11">
        <f t="shared" si="42"/>
        <v>0</v>
      </c>
      <c r="AK77" s="11">
        <f t="shared" si="43"/>
        <v>1813.9102</v>
      </c>
      <c r="AL77" s="12" t="s">
        <v>1135</v>
      </c>
    </row>
    <row r="78" s="9" customFormat="1" ht="16" customHeight="1" spans="1:38">
      <c r="A78" s="40">
        <f t="shared" si="23"/>
        <v>75</v>
      </c>
      <c r="B78" s="41" t="s">
        <v>164</v>
      </c>
      <c r="C78" s="42" t="s">
        <v>288</v>
      </c>
      <c r="D78" s="41" t="s">
        <v>289</v>
      </c>
      <c r="E78" s="41">
        <v>3473.25</v>
      </c>
      <c r="F78" s="41">
        <f>VLOOKUP(C78,'[1]9月'!$B:$Q,16,0)</f>
        <v>3245.4</v>
      </c>
      <c r="G78" s="44">
        <v>5664.75</v>
      </c>
      <c r="H78" s="41">
        <v>3473.25</v>
      </c>
      <c r="I78" s="44">
        <v>3180</v>
      </c>
      <c r="J78" s="44"/>
      <c r="K78" s="52">
        <f t="shared" si="24"/>
        <v>62.5185</v>
      </c>
      <c r="L78" s="52">
        <v>32.8104</v>
      </c>
      <c r="M78" s="53">
        <f t="shared" si="25"/>
        <v>519.264</v>
      </c>
      <c r="N78" s="44">
        <f t="shared" si="26"/>
        <v>453.18</v>
      </c>
      <c r="O78" s="41">
        <f t="shared" si="27"/>
        <v>24.31275</v>
      </c>
      <c r="P78" s="41">
        <v>14.35455</v>
      </c>
      <c r="Q78" s="44">
        <f t="shared" si="28"/>
        <v>159</v>
      </c>
      <c r="R78" s="44">
        <f t="shared" si="29"/>
        <v>0</v>
      </c>
      <c r="S78" s="44">
        <f t="shared" si="30"/>
        <v>1265.4402</v>
      </c>
      <c r="T78" s="41">
        <f t="shared" si="31"/>
        <v>0</v>
      </c>
      <c r="U78" s="41">
        <f t="shared" si="32"/>
        <v>259.63</v>
      </c>
      <c r="V78" s="44">
        <f t="shared" si="33"/>
        <v>113.3</v>
      </c>
      <c r="W78" s="41">
        <f t="shared" si="34"/>
        <v>10.42</v>
      </c>
      <c r="X78" s="41">
        <v>6.12</v>
      </c>
      <c r="Y78" s="44">
        <f t="shared" si="35"/>
        <v>159</v>
      </c>
      <c r="Z78" s="44">
        <f t="shared" si="36"/>
        <v>0</v>
      </c>
      <c r="AA78" s="41">
        <f t="shared" si="37"/>
        <v>548.47</v>
      </c>
      <c r="AB78" s="41">
        <f t="shared" si="38"/>
        <v>1813.9102</v>
      </c>
      <c r="AC78" s="41"/>
      <c r="AD78" s="12" t="s">
        <v>25</v>
      </c>
      <c r="AE78" s="11">
        <f t="shared" si="44"/>
        <v>95.3289</v>
      </c>
      <c r="AF78" s="11">
        <f t="shared" si="39"/>
        <v>778.894</v>
      </c>
      <c r="AG78" s="11">
        <f t="shared" si="40"/>
        <v>566.48</v>
      </c>
      <c r="AH78" s="11">
        <f t="shared" si="45"/>
        <v>55.2073</v>
      </c>
      <c r="AI78" s="11">
        <f t="shared" si="41"/>
        <v>318</v>
      </c>
      <c r="AJ78" s="11">
        <f t="shared" si="42"/>
        <v>0</v>
      </c>
      <c r="AK78" s="11">
        <f t="shared" si="43"/>
        <v>1813.9102</v>
      </c>
      <c r="AL78" s="12" t="s">
        <v>1137</v>
      </c>
    </row>
    <row r="79" s="9" customFormat="1" ht="16" customHeight="1" spans="1:38">
      <c r="A79" s="40">
        <f t="shared" si="23"/>
        <v>76</v>
      </c>
      <c r="B79" s="41" t="s">
        <v>167</v>
      </c>
      <c r="C79" s="42" t="s">
        <v>290</v>
      </c>
      <c r="D79" s="41" t="s">
        <v>291</v>
      </c>
      <c r="E79" s="41">
        <v>3473.25</v>
      </c>
      <c r="F79" s="41">
        <f>VLOOKUP(C79,'[1]9月'!$B:$Q,16,0)</f>
        <v>3245.4</v>
      </c>
      <c r="G79" s="44">
        <v>5664.75</v>
      </c>
      <c r="H79" s="41">
        <v>3473.25</v>
      </c>
      <c r="I79" s="44">
        <v>3180</v>
      </c>
      <c r="J79" s="44"/>
      <c r="K79" s="52">
        <f t="shared" si="24"/>
        <v>62.5185</v>
      </c>
      <c r="L79" s="52">
        <v>32.8104</v>
      </c>
      <c r="M79" s="53">
        <f t="shared" si="25"/>
        <v>519.264</v>
      </c>
      <c r="N79" s="44">
        <f t="shared" si="26"/>
        <v>453.18</v>
      </c>
      <c r="O79" s="41">
        <f t="shared" si="27"/>
        <v>24.31275</v>
      </c>
      <c r="P79" s="41">
        <v>14.35455</v>
      </c>
      <c r="Q79" s="44">
        <f t="shared" si="28"/>
        <v>159</v>
      </c>
      <c r="R79" s="44">
        <f t="shared" si="29"/>
        <v>0</v>
      </c>
      <c r="S79" s="44">
        <f t="shared" si="30"/>
        <v>1265.4402</v>
      </c>
      <c r="T79" s="41">
        <f t="shared" si="31"/>
        <v>0</v>
      </c>
      <c r="U79" s="41">
        <f t="shared" si="32"/>
        <v>259.63</v>
      </c>
      <c r="V79" s="44">
        <f t="shared" si="33"/>
        <v>113.3</v>
      </c>
      <c r="W79" s="41">
        <f t="shared" si="34"/>
        <v>10.42</v>
      </c>
      <c r="X79" s="41">
        <v>6.12</v>
      </c>
      <c r="Y79" s="44">
        <f t="shared" si="35"/>
        <v>159</v>
      </c>
      <c r="Z79" s="44">
        <f t="shared" si="36"/>
        <v>0</v>
      </c>
      <c r="AA79" s="41">
        <f t="shared" si="37"/>
        <v>548.47</v>
      </c>
      <c r="AB79" s="41">
        <f t="shared" si="38"/>
        <v>1813.9102</v>
      </c>
      <c r="AC79" s="41"/>
      <c r="AD79" s="12" t="s">
        <v>48</v>
      </c>
      <c r="AE79" s="11">
        <f t="shared" si="44"/>
        <v>95.3289</v>
      </c>
      <c r="AF79" s="11">
        <f t="shared" si="39"/>
        <v>778.894</v>
      </c>
      <c r="AG79" s="11">
        <f t="shared" si="40"/>
        <v>566.48</v>
      </c>
      <c r="AH79" s="11">
        <f t="shared" si="45"/>
        <v>55.2073</v>
      </c>
      <c r="AI79" s="11">
        <f t="shared" si="41"/>
        <v>318</v>
      </c>
      <c r="AJ79" s="11">
        <f t="shared" si="42"/>
        <v>0</v>
      </c>
      <c r="AK79" s="11">
        <f t="shared" si="43"/>
        <v>1813.9102</v>
      </c>
      <c r="AL79" s="12" t="s">
        <v>1134</v>
      </c>
    </row>
    <row r="80" s="9" customFormat="1" ht="16" customHeight="1" spans="1:38">
      <c r="A80" s="40">
        <f t="shared" si="23"/>
        <v>77</v>
      </c>
      <c r="B80" s="41" t="s">
        <v>167</v>
      </c>
      <c r="C80" s="46" t="s">
        <v>296</v>
      </c>
      <c r="D80" s="47" t="s">
        <v>297</v>
      </c>
      <c r="E80" s="41">
        <v>3473.25</v>
      </c>
      <c r="F80" s="41">
        <f>VLOOKUP(C80,'[1]9月'!$B:$Q,16,0)</f>
        <v>3245.4</v>
      </c>
      <c r="G80" s="44">
        <v>5664.75</v>
      </c>
      <c r="H80" s="41">
        <v>3473.25</v>
      </c>
      <c r="I80" s="44">
        <v>3180</v>
      </c>
      <c r="J80" s="44"/>
      <c r="K80" s="52">
        <f t="shared" si="24"/>
        <v>62.5185</v>
      </c>
      <c r="L80" s="52">
        <v>32.8104</v>
      </c>
      <c r="M80" s="53">
        <f t="shared" si="25"/>
        <v>519.264</v>
      </c>
      <c r="N80" s="44">
        <f t="shared" si="26"/>
        <v>453.18</v>
      </c>
      <c r="O80" s="41">
        <f t="shared" si="27"/>
        <v>24.31275</v>
      </c>
      <c r="P80" s="41">
        <v>14.35455</v>
      </c>
      <c r="Q80" s="44">
        <f t="shared" si="28"/>
        <v>159</v>
      </c>
      <c r="R80" s="44">
        <f t="shared" si="29"/>
        <v>0</v>
      </c>
      <c r="S80" s="44">
        <f t="shared" si="30"/>
        <v>1265.4402</v>
      </c>
      <c r="T80" s="41">
        <f t="shared" si="31"/>
        <v>0</v>
      </c>
      <c r="U80" s="41">
        <f t="shared" si="32"/>
        <v>259.63</v>
      </c>
      <c r="V80" s="44">
        <f t="shared" si="33"/>
        <v>113.3</v>
      </c>
      <c r="W80" s="41">
        <f t="shared" si="34"/>
        <v>10.42</v>
      </c>
      <c r="X80" s="41">
        <v>6.12</v>
      </c>
      <c r="Y80" s="44">
        <f t="shared" si="35"/>
        <v>159</v>
      </c>
      <c r="Z80" s="44">
        <f t="shared" si="36"/>
        <v>0</v>
      </c>
      <c r="AA80" s="41">
        <f t="shared" si="37"/>
        <v>548.47</v>
      </c>
      <c r="AB80" s="41">
        <f t="shared" si="38"/>
        <v>1813.9102</v>
      </c>
      <c r="AC80" s="41"/>
      <c r="AD80" s="12" t="s">
        <v>48</v>
      </c>
      <c r="AE80" s="11">
        <f t="shared" si="44"/>
        <v>95.3289</v>
      </c>
      <c r="AF80" s="11">
        <f t="shared" si="39"/>
        <v>778.894</v>
      </c>
      <c r="AG80" s="11">
        <f t="shared" si="40"/>
        <v>566.48</v>
      </c>
      <c r="AH80" s="11">
        <f t="shared" si="45"/>
        <v>55.2073</v>
      </c>
      <c r="AI80" s="11">
        <f t="shared" si="41"/>
        <v>318</v>
      </c>
      <c r="AJ80" s="11">
        <f t="shared" si="42"/>
        <v>0</v>
      </c>
      <c r="AK80" s="11">
        <f t="shared" si="43"/>
        <v>1813.9102</v>
      </c>
      <c r="AL80" s="12" t="s">
        <v>1134</v>
      </c>
    </row>
    <row r="81" s="9" customFormat="1" ht="16" customHeight="1" spans="1:38">
      <c r="A81" s="40">
        <f t="shared" si="23"/>
        <v>78</v>
      </c>
      <c r="B81" s="41" t="s">
        <v>1335</v>
      </c>
      <c r="C81" s="46" t="s">
        <v>298</v>
      </c>
      <c r="D81" s="47" t="s">
        <v>299</v>
      </c>
      <c r="E81" s="41">
        <v>3473.25</v>
      </c>
      <c r="F81" s="41">
        <f>VLOOKUP(C81,'[1]9月'!$B:$Q,16,0)</f>
        <v>3245.4</v>
      </c>
      <c r="G81" s="44">
        <v>5664.75</v>
      </c>
      <c r="H81" s="41">
        <v>3473.25</v>
      </c>
      <c r="I81" s="44">
        <v>3180</v>
      </c>
      <c r="J81" s="44"/>
      <c r="K81" s="52">
        <f t="shared" si="24"/>
        <v>62.5185</v>
      </c>
      <c r="L81" s="52">
        <v>32.8104</v>
      </c>
      <c r="M81" s="53">
        <f t="shared" si="25"/>
        <v>519.264</v>
      </c>
      <c r="N81" s="44">
        <f t="shared" si="26"/>
        <v>453.18</v>
      </c>
      <c r="O81" s="41">
        <f t="shared" si="27"/>
        <v>24.31275</v>
      </c>
      <c r="P81" s="41">
        <v>14.35455</v>
      </c>
      <c r="Q81" s="44">
        <f t="shared" si="28"/>
        <v>159</v>
      </c>
      <c r="R81" s="44">
        <f t="shared" si="29"/>
        <v>0</v>
      </c>
      <c r="S81" s="44">
        <f t="shared" si="30"/>
        <v>1265.4402</v>
      </c>
      <c r="T81" s="41">
        <f t="shared" si="31"/>
        <v>0</v>
      </c>
      <c r="U81" s="41">
        <f t="shared" si="32"/>
        <v>259.63</v>
      </c>
      <c r="V81" s="44">
        <f t="shared" si="33"/>
        <v>113.3</v>
      </c>
      <c r="W81" s="41">
        <f t="shared" si="34"/>
        <v>10.42</v>
      </c>
      <c r="X81" s="41">
        <v>6.12</v>
      </c>
      <c r="Y81" s="44">
        <f t="shared" si="35"/>
        <v>159</v>
      </c>
      <c r="Z81" s="44">
        <f t="shared" si="36"/>
        <v>0</v>
      </c>
      <c r="AA81" s="41">
        <f t="shared" si="37"/>
        <v>548.47</v>
      </c>
      <c r="AB81" s="41">
        <f t="shared" si="38"/>
        <v>1813.9102</v>
      </c>
      <c r="AC81" s="41"/>
      <c r="AD81" s="12" t="s">
        <v>50</v>
      </c>
      <c r="AE81" s="11">
        <f t="shared" si="44"/>
        <v>95.3289</v>
      </c>
      <c r="AF81" s="11">
        <f t="shared" si="39"/>
        <v>778.894</v>
      </c>
      <c r="AG81" s="11">
        <f t="shared" si="40"/>
        <v>566.48</v>
      </c>
      <c r="AH81" s="11">
        <f t="shared" si="45"/>
        <v>55.2073</v>
      </c>
      <c r="AI81" s="11">
        <f t="shared" si="41"/>
        <v>318</v>
      </c>
      <c r="AJ81" s="11">
        <f t="shared" si="42"/>
        <v>0</v>
      </c>
      <c r="AK81" s="11">
        <f t="shared" si="43"/>
        <v>1813.9102</v>
      </c>
      <c r="AL81" s="12" t="s">
        <v>1138</v>
      </c>
    </row>
    <row r="82" s="9" customFormat="1" ht="16" customHeight="1" spans="1:38">
      <c r="A82" s="40">
        <f t="shared" si="23"/>
        <v>79</v>
      </c>
      <c r="B82" s="41" t="s">
        <v>167</v>
      </c>
      <c r="C82" s="46" t="s">
        <v>302</v>
      </c>
      <c r="D82" s="47" t="s">
        <v>303</v>
      </c>
      <c r="E82" s="41">
        <v>3473.25</v>
      </c>
      <c r="F82" s="41">
        <f>VLOOKUP(C82,'[1]9月'!$B:$Q,16,0)</f>
        <v>3245.4</v>
      </c>
      <c r="G82" s="44">
        <v>5664.75</v>
      </c>
      <c r="H82" s="41">
        <v>3473.25</v>
      </c>
      <c r="I82" s="44">
        <v>3180</v>
      </c>
      <c r="J82" s="44"/>
      <c r="K82" s="52">
        <f t="shared" si="24"/>
        <v>62.5185</v>
      </c>
      <c r="L82" s="52">
        <v>32.8104</v>
      </c>
      <c r="M82" s="53">
        <f t="shared" si="25"/>
        <v>519.264</v>
      </c>
      <c r="N82" s="44">
        <f t="shared" si="26"/>
        <v>453.18</v>
      </c>
      <c r="O82" s="41">
        <f t="shared" si="27"/>
        <v>24.31275</v>
      </c>
      <c r="P82" s="41">
        <v>14.35455</v>
      </c>
      <c r="Q82" s="44">
        <f t="shared" si="28"/>
        <v>159</v>
      </c>
      <c r="R82" s="44">
        <f t="shared" si="29"/>
        <v>0</v>
      </c>
      <c r="S82" s="44">
        <f t="shared" si="30"/>
        <v>1265.4402</v>
      </c>
      <c r="T82" s="41">
        <f t="shared" si="31"/>
        <v>0</v>
      </c>
      <c r="U82" s="41">
        <f t="shared" si="32"/>
        <v>259.63</v>
      </c>
      <c r="V82" s="44">
        <f t="shared" si="33"/>
        <v>113.3</v>
      </c>
      <c r="W82" s="41">
        <f t="shared" si="34"/>
        <v>10.42</v>
      </c>
      <c r="X82" s="41">
        <v>6.12</v>
      </c>
      <c r="Y82" s="44">
        <f t="shared" si="35"/>
        <v>159</v>
      </c>
      <c r="Z82" s="44">
        <f t="shared" si="36"/>
        <v>0</v>
      </c>
      <c r="AA82" s="41">
        <f t="shared" si="37"/>
        <v>548.47</v>
      </c>
      <c r="AB82" s="41">
        <f t="shared" si="38"/>
        <v>1813.9102</v>
      </c>
      <c r="AC82" s="41"/>
      <c r="AD82" s="12" t="s">
        <v>48</v>
      </c>
      <c r="AE82" s="11">
        <f t="shared" si="44"/>
        <v>95.3289</v>
      </c>
      <c r="AF82" s="11">
        <f t="shared" si="39"/>
        <v>778.894</v>
      </c>
      <c r="AG82" s="11">
        <f t="shared" si="40"/>
        <v>566.48</v>
      </c>
      <c r="AH82" s="11">
        <f t="shared" si="45"/>
        <v>55.2073</v>
      </c>
      <c r="AI82" s="11">
        <f t="shared" si="41"/>
        <v>318</v>
      </c>
      <c r="AJ82" s="11">
        <f t="shared" si="42"/>
        <v>0</v>
      </c>
      <c r="AK82" s="11">
        <f t="shared" si="43"/>
        <v>1813.9102</v>
      </c>
      <c r="AL82" s="12" t="s">
        <v>1134</v>
      </c>
    </row>
    <row r="83" s="9" customFormat="1" ht="16" customHeight="1" spans="1:38">
      <c r="A83" s="40">
        <f t="shared" si="23"/>
        <v>80</v>
      </c>
      <c r="B83" s="41" t="s">
        <v>167</v>
      </c>
      <c r="C83" s="46" t="s">
        <v>304</v>
      </c>
      <c r="D83" s="47" t="s">
        <v>305</v>
      </c>
      <c r="E83" s="41">
        <v>3473.25</v>
      </c>
      <c r="F83" s="41">
        <f>VLOOKUP(C83,'[1]9月'!$B:$Q,16,0)</f>
        <v>3245.4</v>
      </c>
      <c r="G83" s="44">
        <v>5664.75</v>
      </c>
      <c r="H83" s="41">
        <v>3473.25</v>
      </c>
      <c r="I83" s="44">
        <v>1790</v>
      </c>
      <c r="J83" s="44"/>
      <c r="K83" s="52">
        <f t="shared" si="24"/>
        <v>62.5185</v>
      </c>
      <c r="L83" s="52">
        <v>32.8104</v>
      </c>
      <c r="M83" s="53">
        <f t="shared" si="25"/>
        <v>519.264</v>
      </c>
      <c r="N83" s="44">
        <f t="shared" si="26"/>
        <v>453.18</v>
      </c>
      <c r="O83" s="41">
        <f t="shared" si="27"/>
        <v>24.31275</v>
      </c>
      <c r="P83" s="41">
        <v>14.35455</v>
      </c>
      <c r="Q83" s="44">
        <f t="shared" si="28"/>
        <v>89.5</v>
      </c>
      <c r="R83" s="44">
        <f t="shared" si="29"/>
        <v>0</v>
      </c>
      <c r="S83" s="44">
        <f t="shared" si="30"/>
        <v>1195.9402</v>
      </c>
      <c r="T83" s="41">
        <f t="shared" si="31"/>
        <v>0</v>
      </c>
      <c r="U83" s="41">
        <f t="shared" si="32"/>
        <v>259.63</v>
      </c>
      <c r="V83" s="44">
        <f t="shared" si="33"/>
        <v>113.3</v>
      </c>
      <c r="W83" s="41">
        <f t="shared" si="34"/>
        <v>10.42</v>
      </c>
      <c r="X83" s="41">
        <v>6.12</v>
      </c>
      <c r="Y83" s="44">
        <f t="shared" si="35"/>
        <v>89.5</v>
      </c>
      <c r="Z83" s="44">
        <f t="shared" si="36"/>
        <v>0</v>
      </c>
      <c r="AA83" s="41">
        <f t="shared" si="37"/>
        <v>478.97</v>
      </c>
      <c r="AB83" s="41">
        <f t="shared" si="38"/>
        <v>1674.9102</v>
      </c>
      <c r="AC83" s="41"/>
      <c r="AD83" s="12" t="s">
        <v>48</v>
      </c>
      <c r="AE83" s="11">
        <f t="shared" si="44"/>
        <v>95.3289</v>
      </c>
      <c r="AF83" s="11">
        <f t="shared" si="39"/>
        <v>778.894</v>
      </c>
      <c r="AG83" s="11">
        <f t="shared" si="40"/>
        <v>566.48</v>
      </c>
      <c r="AH83" s="11">
        <f t="shared" si="45"/>
        <v>55.2073</v>
      </c>
      <c r="AI83" s="11">
        <f t="shared" si="41"/>
        <v>179</v>
      </c>
      <c r="AJ83" s="11">
        <f t="shared" si="42"/>
        <v>0</v>
      </c>
      <c r="AK83" s="11">
        <f t="shared" si="43"/>
        <v>1674.9102</v>
      </c>
      <c r="AL83" s="12" t="s">
        <v>1134</v>
      </c>
    </row>
    <row r="84" s="9" customFormat="1" ht="16" customHeight="1" spans="1:38">
      <c r="A84" s="40">
        <f t="shared" si="23"/>
        <v>81</v>
      </c>
      <c r="B84" s="41" t="s">
        <v>164</v>
      </c>
      <c r="C84" s="46" t="s">
        <v>306</v>
      </c>
      <c r="D84" s="342" t="s">
        <v>307</v>
      </c>
      <c r="E84" s="41">
        <v>3473.25</v>
      </c>
      <c r="F84" s="41">
        <f>VLOOKUP(C84,'[1]9月'!$B:$Q,16,0)</f>
        <v>3245.4</v>
      </c>
      <c r="G84" s="44">
        <v>5664.75</v>
      </c>
      <c r="H84" s="41">
        <v>3473.25</v>
      </c>
      <c r="I84" s="44">
        <v>3180</v>
      </c>
      <c r="J84" s="44"/>
      <c r="K84" s="52">
        <f t="shared" si="24"/>
        <v>62.5185</v>
      </c>
      <c r="L84" s="52">
        <v>32.8104</v>
      </c>
      <c r="M84" s="53">
        <f t="shared" si="25"/>
        <v>519.264</v>
      </c>
      <c r="N84" s="44">
        <f t="shared" si="26"/>
        <v>453.18</v>
      </c>
      <c r="O84" s="41">
        <f t="shared" si="27"/>
        <v>24.31275</v>
      </c>
      <c r="P84" s="41">
        <v>14.35455</v>
      </c>
      <c r="Q84" s="44">
        <f t="shared" si="28"/>
        <v>159</v>
      </c>
      <c r="R84" s="44">
        <f t="shared" si="29"/>
        <v>0</v>
      </c>
      <c r="S84" s="44">
        <f t="shared" si="30"/>
        <v>1265.4402</v>
      </c>
      <c r="T84" s="41">
        <f t="shared" si="31"/>
        <v>0</v>
      </c>
      <c r="U84" s="41">
        <f t="shared" si="32"/>
        <v>259.63</v>
      </c>
      <c r="V84" s="44">
        <f t="shared" si="33"/>
        <v>113.3</v>
      </c>
      <c r="W84" s="41">
        <f t="shared" si="34"/>
        <v>10.42</v>
      </c>
      <c r="X84" s="41">
        <v>6.12</v>
      </c>
      <c r="Y84" s="44">
        <f t="shared" si="35"/>
        <v>159</v>
      </c>
      <c r="Z84" s="44">
        <f t="shared" si="36"/>
        <v>0</v>
      </c>
      <c r="AA84" s="41">
        <f t="shared" si="37"/>
        <v>548.47</v>
      </c>
      <c r="AB84" s="41">
        <f t="shared" si="38"/>
        <v>1813.9102</v>
      </c>
      <c r="AC84" s="41"/>
      <c r="AD84" s="12" t="s">
        <v>25</v>
      </c>
      <c r="AE84" s="11">
        <f t="shared" si="44"/>
        <v>95.3289</v>
      </c>
      <c r="AF84" s="11">
        <f t="shared" si="39"/>
        <v>778.894</v>
      </c>
      <c r="AG84" s="11">
        <f t="shared" si="40"/>
        <v>566.48</v>
      </c>
      <c r="AH84" s="11">
        <f t="shared" si="45"/>
        <v>55.2073</v>
      </c>
      <c r="AI84" s="11">
        <f t="shared" si="41"/>
        <v>318</v>
      </c>
      <c r="AJ84" s="11">
        <f t="shared" si="42"/>
        <v>0</v>
      </c>
      <c r="AK84" s="11">
        <f t="shared" si="43"/>
        <v>1813.9102</v>
      </c>
      <c r="AL84" s="12" t="s">
        <v>1137</v>
      </c>
    </row>
    <row r="85" s="9" customFormat="1" ht="16" customHeight="1" spans="1:38">
      <c r="A85" s="40">
        <f t="shared" si="23"/>
        <v>82</v>
      </c>
      <c r="B85" s="41" t="s">
        <v>285</v>
      </c>
      <c r="C85" s="42" t="s">
        <v>310</v>
      </c>
      <c r="D85" s="41" t="s">
        <v>311</v>
      </c>
      <c r="E85" s="41">
        <v>3473.25</v>
      </c>
      <c r="F85" s="41">
        <f>VLOOKUP(C85,'[1]9月'!$B:$Q,16,0)</f>
        <v>3245.4</v>
      </c>
      <c r="G85" s="44">
        <v>5664.75</v>
      </c>
      <c r="H85" s="41">
        <v>3473.25</v>
      </c>
      <c r="I85" s="44">
        <v>4180</v>
      </c>
      <c r="J85" s="44"/>
      <c r="K85" s="52">
        <f t="shared" si="24"/>
        <v>62.5185</v>
      </c>
      <c r="L85" s="52">
        <v>32.8104</v>
      </c>
      <c r="M85" s="53">
        <f t="shared" si="25"/>
        <v>519.264</v>
      </c>
      <c r="N85" s="44">
        <f t="shared" si="26"/>
        <v>453.18</v>
      </c>
      <c r="O85" s="41">
        <f t="shared" si="27"/>
        <v>24.31275</v>
      </c>
      <c r="P85" s="41">
        <v>14.35455</v>
      </c>
      <c r="Q85" s="44">
        <f t="shared" si="28"/>
        <v>209</v>
      </c>
      <c r="R85" s="44">
        <f t="shared" si="29"/>
        <v>0</v>
      </c>
      <c r="S85" s="44">
        <f t="shared" si="30"/>
        <v>1315.4402</v>
      </c>
      <c r="T85" s="41">
        <f t="shared" si="31"/>
        <v>0</v>
      </c>
      <c r="U85" s="41">
        <f t="shared" si="32"/>
        <v>259.63</v>
      </c>
      <c r="V85" s="44">
        <f t="shared" si="33"/>
        <v>113.3</v>
      </c>
      <c r="W85" s="41">
        <f t="shared" si="34"/>
        <v>10.42</v>
      </c>
      <c r="X85" s="41">
        <v>6.12</v>
      </c>
      <c r="Y85" s="44">
        <f t="shared" si="35"/>
        <v>209</v>
      </c>
      <c r="Z85" s="44">
        <f t="shared" si="36"/>
        <v>0</v>
      </c>
      <c r="AA85" s="41">
        <f t="shared" si="37"/>
        <v>598.47</v>
      </c>
      <c r="AB85" s="41">
        <f t="shared" si="38"/>
        <v>1913.9102</v>
      </c>
      <c r="AC85" s="41"/>
      <c r="AD85" s="12" t="s">
        <v>26</v>
      </c>
      <c r="AE85" s="11">
        <f t="shared" si="44"/>
        <v>95.3289</v>
      </c>
      <c r="AF85" s="11">
        <f t="shared" si="39"/>
        <v>778.894</v>
      </c>
      <c r="AG85" s="11">
        <f t="shared" si="40"/>
        <v>566.48</v>
      </c>
      <c r="AH85" s="11">
        <f t="shared" si="45"/>
        <v>55.2073</v>
      </c>
      <c r="AI85" s="11">
        <f t="shared" si="41"/>
        <v>418</v>
      </c>
      <c r="AJ85" s="11">
        <f t="shared" si="42"/>
        <v>0</v>
      </c>
      <c r="AK85" s="11">
        <f t="shared" si="43"/>
        <v>1913.9102</v>
      </c>
      <c r="AL85" s="12" t="s">
        <v>1135</v>
      </c>
    </row>
    <row r="86" s="9" customFormat="1" ht="16" customHeight="1" spans="1:38">
      <c r="A86" s="40">
        <f t="shared" si="23"/>
        <v>83</v>
      </c>
      <c r="B86" s="41" t="s">
        <v>896</v>
      </c>
      <c r="C86" s="42" t="s">
        <v>312</v>
      </c>
      <c r="D86" s="41" t="s">
        <v>313</v>
      </c>
      <c r="E86" s="41">
        <v>3473.25</v>
      </c>
      <c r="F86" s="41">
        <f>VLOOKUP(C86,'[1]9月'!$B:$Q,16,0)</f>
        <v>3245.4</v>
      </c>
      <c r="G86" s="44">
        <v>5664.75</v>
      </c>
      <c r="H86" s="41">
        <v>3473.25</v>
      </c>
      <c r="I86" s="44">
        <v>3180</v>
      </c>
      <c r="J86" s="44"/>
      <c r="K86" s="52">
        <f t="shared" si="24"/>
        <v>62.5185</v>
      </c>
      <c r="L86" s="52">
        <v>32.8104</v>
      </c>
      <c r="M86" s="53">
        <f t="shared" si="25"/>
        <v>519.264</v>
      </c>
      <c r="N86" s="44">
        <f t="shared" si="26"/>
        <v>453.18</v>
      </c>
      <c r="O86" s="41">
        <f t="shared" si="27"/>
        <v>24.31275</v>
      </c>
      <c r="P86" s="41">
        <v>14.35455</v>
      </c>
      <c r="Q86" s="44">
        <f t="shared" si="28"/>
        <v>159</v>
      </c>
      <c r="R86" s="44">
        <f t="shared" si="29"/>
        <v>0</v>
      </c>
      <c r="S86" s="44">
        <f t="shared" si="30"/>
        <v>1265.4402</v>
      </c>
      <c r="T86" s="41">
        <f t="shared" si="31"/>
        <v>0</v>
      </c>
      <c r="U86" s="41">
        <f t="shared" si="32"/>
        <v>259.63</v>
      </c>
      <c r="V86" s="44">
        <f t="shared" si="33"/>
        <v>113.3</v>
      </c>
      <c r="W86" s="41">
        <f t="shared" si="34"/>
        <v>10.42</v>
      </c>
      <c r="X86" s="41">
        <v>6.12</v>
      </c>
      <c r="Y86" s="44">
        <f t="shared" si="35"/>
        <v>159</v>
      </c>
      <c r="Z86" s="44">
        <f t="shared" si="36"/>
        <v>0</v>
      </c>
      <c r="AA86" s="41">
        <f t="shared" si="37"/>
        <v>548.47</v>
      </c>
      <c r="AB86" s="41">
        <f t="shared" si="38"/>
        <v>1813.9102</v>
      </c>
      <c r="AC86" s="41"/>
      <c r="AD86" s="12" t="s">
        <v>67</v>
      </c>
      <c r="AE86" s="11">
        <f t="shared" si="44"/>
        <v>95.3289</v>
      </c>
      <c r="AF86" s="11">
        <f t="shared" si="39"/>
        <v>778.894</v>
      </c>
      <c r="AG86" s="11">
        <f t="shared" si="40"/>
        <v>566.48</v>
      </c>
      <c r="AH86" s="11">
        <f t="shared" si="45"/>
        <v>55.2073</v>
      </c>
      <c r="AI86" s="11">
        <f t="shared" si="41"/>
        <v>318</v>
      </c>
      <c r="AJ86" s="11">
        <f t="shared" si="42"/>
        <v>0</v>
      </c>
      <c r="AK86" s="11">
        <f t="shared" si="43"/>
        <v>1813.9102</v>
      </c>
      <c r="AL86" s="12" t="s">
        <v>1139</v>
      </c>
    </row>
    <row r="87" s="9" customFormat="1" ht="16" customHeight="1" spans="1:38">
      <c r="A87" s="40">
        <f t="shared" si="23"/>
        <v>84</v>
      </c>
      <c r="B87" s="41" t="s">
        <v>1332</v>
      </c>
      <c r="C87" s="42" t="s">
        <v>314</v>
      </c>
      <c r="D87" s="41" t="s">
        <v>315</v>
      </c>
      <c r="E87" s="41">
        <v>3473.25</v>
      </c>
      <c r="F87" s="41">
        <f>VLOOKUP(C87,'[1]9月'!$B:$Q,16,0)</f>
        <v>3245.4</v>
      </c>
      <c r="G87" s="44">
        <v>5664.75</v>
      </c>
      <c r="H87" s="41">
        <v>3473.25</v>
      </c>
      <c r="I87" s="44">
        <v>4180</v>
      </c>
      <c r="J87" s="44"/>
      <c r="K87" s="52">
        <f t="shared" si="24"/>
        <v>62.5185</v>
      </c>
      <c r="L87" s="52">
        <v>32.8104</v>
      </c>
      <c r="M87" s="53">
        <f t="shared" si="25"/>
        <v>519.264</v>
      </c>
      <c r="N87" s="44">
        <f t="shared" si="26"/>
        <v>453.18</v>
      </c>
      <c r="O87" s="41">
        <f t="shared" si="27"/>
        <v>24.31275</v>
      </c>
      <c r="P87" s="41">
        <v>14.35455</v>
      </c>
      <c r="Q87" s="44">
        <f t="shared" si="28"/>
        <v>209</v>
      </c>
      <c r="R87" s="44">
        <f t="shared" si="29"/>
        <v>0</v>
      </c>
      <c r="S87" s="44">
        <f t="shared" si="30"/>
        <v>1315.4402</v>
      </c>
      <c r="T87" s="41">
        <f t="shared" si="31"/>
        <v>0</v>
      </c>
      <c r="U87" s="41">
        <f t="shared" si="32"/>
        <v>259.63</v>
      </c>
      <c r="V87" s="44">
        <f t="shared" si="33"/>
        <v>113.3</v>
      </c>
      <c r="W87" s="41">
        <f t="shared" si="34"/>
        <v>10.42</v>
      </c>
      <c r="X87" s="41">
        <v>6.12</v>
      </c>
      <c r="Y87" s="44">
        <f t="shared" si="35"/>
        <v>209</v>
      </c>
      <c r="Z87" s="44">
        <f t="shared" si="36"/>
        <v>0</v>
      </c>
      <c r="AA87" s="41">
        <f t="shared" si="37"/>
        <v>598.47</v>
      </c>
      <c r="AB87" s="41">
        <f t="shared" si="38"/>
        <v>1913.9102</v>
      </c>
      <c r="AC87" s="41"/>
      <c r="AD87" s="12" t="s">
        <v>26</v>
      </c>
      <c r="AE87" s="11">
        <f t="shared" si="44"/>
        <v>95.3289</v>
      </c>
      <c r="AF87" s="11">
        <f t="shared" si="39"/>
        <v>778.894</v>
      </c>
      <c r="AG87" s="11">
        <f t="shared" si="40"/>
        <v>566.48</v>
      </c>
      <c r="AH87" s="11">
        <f t="shared" si="45"/>
        <v>55.2073</v>
      </c>
      <c r="AI87" s="11">
        <f t="shared" si="41"/>
        <v>418</v>
      </c>
      <c r="AJ87" s="11">
        <f t="shared" si="42"/>
        <v>0</v>
      </c>
      <c r="AK87" s="11">
        <f t="shared" si="43"/>
        <v>1913.9102</v>
      </c>
      <c r="AL87" s="12" t="s">
        <v>1135</v>
      </c>
    </row>
    <row r="88" s="9" customFormat="1" ht="16" customHeight="1" spans="1:38">
      <c r="A88" s="40">
        <f t="shared" si="23"/>
        <v>85</v>
      </c>
      <c r="B88" s="41" t="s">
        <v>1332</v>
      </c>
      <c r="C88" s="46" t="s">
        <v>318</v>
      </c>
      <c r="D88" s="47" t="s">
        <v>319</v>
      </c>
      <c r="E88" s="41">
        <v>3473.25</v>
      </c>
      <c r="F88" s="41">
        <f>VLOOKUP(C88,'[1]9月'!$B:$Q,16,0)</f>
        <v>3245.4</v>
      </c>
      <c r="G88" s="44">
        <v>5664.75</v>
      </c>
      <c r="H88" s="41">
        <v>3473.25</v>
      </c>
      <c r="I88" s="44">
        <v>3180</v>
      </c>
      <c r="J88" s="44"/>
      <c r="K88" s="52">
        <f t="shared" si="24"/>
        <v>62.5185</v>
      </c>
      <c r="L88" s="52">
        <v>32.8104</v>
      </c>
      <c r="M88" s="53">
        <f t="shared" si="25"/>
        <v>519.264</v>
      </c>
      <c r="N88" s="44">
        <f t="shared" si="26"/>
        <v>453.18</v>
      </c>
      <c r="O88" s="41">
        <f t="shared" si="27"/>
        <v>24.31275</v>
      </c>
      <c r="P88" s="41">
        <v>14.35455</v>
      </c>
      <c r="Q88" s="44">
        <f t="shared" si="28"/>
        <v>159</v>
      </c>
      <c r="R88" s="44">
        <f t="shared" si="29"/>
        <v>0</v>
      </c>
      <c r="S88" s="44">
        <f t="shared" si="30"/>
        <v>1265.4402</v>
      </c>
      <c r="T88" s="41">
        <f t="shared" si="31"/>
        <v>0</v>
      </c>
      <c r="U88" s="41">
        <f t="shared" si="32"/>
        <v>259.63</v>
      </c>
      <c r="V88" s="44">
        <f t="shared" si="33"/>
        <v>113.3</v>
      </c>
      <c r="W88" s="41">
        <f t="shared" si="34"/>
        <v>10.42</v>
      </c>
      <c r="X88" s="41">
        <v>6.12</v>
      </c>
      <c r="Y88" s="44">
        <f t="shared" si="35"/>
        <v>159</v>
      </c>
      <c r="Z88" s="44">
        <f t="shared" si="36"/>
        <v>0</v>
      </c>
      <c r="AA88" s="41">
        <f t="shared" si="37"/>
        <v>548.47</v>
      </c>
      <c r="AB88" s="41">
        <f t="shared" si="38"/>
        <v>1813.9102</v>
      </c>
      <c r="AC88" s="41"/>
      <c r="AD88" s="12" t="s">
        <v>26</v>
      </c>
      <c r="AE88" s="11">
        <f t="shared" si="44"/>
        <v>95.3289</v>
      </c>
      <c r="AF88" s="11">
        <f t="shared" si="39"/>
        <v>778.894</v>
      </c>
      <c r="AG88" s="11">
        <f t="shared" si="40"/>
        <v>566.48</v>
      </c>
      <c r="AH88" s="11">
        <f t="shared" si="45"/>
        <v>55.2073</v>
      </c>
      <c r="AI88" s="11">
        <f t="shared" si="41"/>
        <v>318</v>
      </c>
      <c r="AJ88" s="11">
        <f t="shared" si="42"/>
        <v>0</v>
      </c>
      <c r="AK88" s="11">
        <f t="shared" si="43"/>
        <v>1813.9102</v>
      </c>
      <c r="AL88" s="12" t="s">
        <v>1135</v>
      </c>
    </row>
    <row r="89" s="9" customFormat="1" ht="16" customHeight="1" spans="1:38">
      <c r="A89" s="40">
        <f t="shared" si="23"/>
        <v>86</v>
      </c>
      <c r="B89" s="41" t="s">
        <v>1332</v>
      </c>
      <c r="C89" s="46" t="s">
        <v>323</v>
      </c>
      <c r="D89" s="343" t="s">
        <v>324</v>
      </c>
      <c r="E89" s="41">
        <v>3473.25</v>
      </c>
      <c r="F89" s="41">
        <f>VLOOKUP(C89,'[1]9月'!$B:$Q,16,0)</f>
        <v>3245.4</v>
      </c>
      <c r="G89" s="44">
        <v>5664.75</v>
      </c>
      <c r="H89" s="41">
        <v>3473.25</v>
      </c>
      <c r="I89" s="44">
        <v>3180</v>
      </c>
      <c r="J89" s="44"/>
      <c r="K89" s="52">
        <f t="shared" si="24"/>
        <v>62.5185</v>
      </c>
      <c r="L89" s="52">
        <v>32.8104</v>
      </c>
      <c r="M89" s="53">
        <f t="shared" si="25"/>
        <v>519.264</v>
      </c>
      <c r="N89" s="44">
        <f t="shared" si="26"/>
        <v>453.18</v>
      </c>
      <c r="O89" s="41">
        <f t="shared" si="27"/>
        <v>24.31275</v>
      </c>
      <c r="P89" s="41">
        <v>14.35455</v>
      </c>
      <c r="Q89" s="44">
        <f t="shared" si="28"/>
        <v>159</v>
      </c>
      <c r="R89" s="44">
        <f t="shared" si="29"/>
        <v>0</v>
      </c>
      <c r="S89" s="44">
        <f t="shared" si="30"/>
        <v>1265.4402</v>
      </c>
      <c r="T89" s="41">
        <f t="shared" si="31"/>
        <v>0</v>
      </c>
      <c r="U89" s="41">
        <f t="shared" si="32"/>
        <v>259.63</v>
      </c>
      <c r="V89" s="44">
        <f t="shared" si="33"/>
        <v>113.3</v>
      </c>
      <c r="W89" s="41">
        <f t="shared" si="34"/>
        <v>10.42</v>
      </c>
      <c r="X89" s="41">
        <v>6.12</v>
      </c>
      <c r="Y89" s="44">
        <f t="shared" si="35"/>
        <v>159</v>
      </c>
      <c r="Z89" s="44">
        <f t="shared" si="36"/>
        <v>0</v>
      </c>
      <c r="AA89" s="41">
        <f t="shared" si="37"/>
        <v>548.47</v>
      </c>
      <c r="AB89" s="41">
        <f t="shared" si="38"/>
        <v>1813.9102</v>
      </c>
      <c r="AC89" s="41"/>
      <c r="AD89" s="12" t="s">
        <v>26</v>
      </c>
      <c r="AE89" s="11">
        <f t="shared" si="44"/>
        <v>95.3289</v>
      </c>
      <c r="AF89" s="11">
        <f t="shared" si="39"/>
        <v>778.894</v>
      </c>
      <c r="AG89" s="11">
        <f t="shared" si="40"/>
        <v>566.48</v>
      </c>
      <c r="AH89" s="11">
        <f t="shared" si="45"/>
        <v>55.2073</v>
      </c>
      <c r="AI89" s="11">
        <f t="shared" si="41"/>
        <v>318</v>
      </c>
      <c r="AJ89" s="11">
        <f t="shared" si="42"/>
        <v>0</v>
      </c>
      <c r="AK89" s="11">
        <f t="shared" si="43"/>
        <v>1813.9102</v>
      </c>
      <c r="AL89" s="12" t="s">
        <v>1135</v>
      </c>
    </row>
    <row r="90" s="9" customFormat="1" ht="16" customHeight="1" spans="1:38">
      <c r="A90" s="40">
        <f t="shared" si="23"/>
        <v>87</v>
      </c>
      <c r="B90" s="41" t="s">
        <v>1332</v>
      </c>
      <c r="C90" s="42" t="s">
        <v>325</v>
      </c>
      <c r="D90" s="41" t="s">
        <v>326</v>
      </c>
      <c r="E90" s="41">
        <v>3820</v>
      </c>
      <c r="F90" s="41">
        <f>VLOOKUP(C90,'[1]9月'!$B:$Q,16,0)</f>
        <v>3820</v>
      </c>
      <c r="G90" s="44">
        <v>5664.75</v>
      </c>
      <c r="H90" s="41">
        <v>3820</v>
      </c>
      <c r="I90" s="44">
        <v>4180</v>
      </c>
      <c r="J90" s="44"/>
      <c r="K90" s="52">
        <f t="shared" si="24"/>
        <v>68.76</v>
      </c>
      <c r="L90" s="52">
        <v>0</v>
      </c>
      <c r="M90" s="53">
        <f t="shared" si="25"/>
        <v>611.2</v>
      </c>
      <c r="N90" s="44">
        <f t="shared" si="26"/>
        <v>453.18</v>
      </c>
      <c r="O90" s="41">
        <f t="shared" si="27"/>
        <v>26.74</v>
      </c>
      <c r="P90" s="41">
        <v>0</v>
      </c>
      <c r="Q90" s="44">
        <f t="shared" si="28"/>
        <v>209</v>
      </c>
      <c r="R90" s="44">
        <f t="shared" si="29"/>
        <v>0</v>
      </c>
      <c r="S90" s="44">
        <f t="shared" si="30"/>
        <v>1368.88</v>
      </c>
      <c r="T90" s="41">
        <f t="shared" si="31"/>
        <v>0</v>
      </c>
      <c r="U90" s="41">
        <f t="shared" si="32"/>
        <v>305.6</v>
      </c>
      <c r="V90" s="44">
        <f t="shared" si="33"/>
        <v>113.3</v>
      </c>
      <c r="W90" s="41">
        <f t="shared" si="34"/>
        <v>11.46</v>
      </c>
      <c r="X90" s="41">
        <v>0</v>
      </c>
      <c r="Y90" s="44">
        <f t="shared" si="35"/>
        <v>209</v>
      </c>
      <c r="Z90" s="44">
        <f t="shared" si="36"/>
        <v>0</v>
      </c>
      <c r="AA90" s="41">
        <f t="shared" si="37"/>
        <v>639.36</v>
      </c>
      <c r="AB90" s="41">
        <f t="shared" si="38"/>
        <v>2008.24</v>
      </c>
      <c r="AC90" s="41"/>
      <c r="AD90" s="12" t="s">
        <v>26</v>
      </c>
      <c r="AE90" s="11">
        <f t="shared" si="44"/>
        <v>68.76</v>
      </c>
      <c r="AF90" s="11">
        <f t="shared" si="39"/>
        <v>916.8</v>
      </c>
      <c r="AG90" s="11">
        <f t="shared" si="40"/>
        <v>566.48</v>
      </c>
      <c r="AH90" s="11">
        <f t="shared" si="45"/>
        <v>38.2</v>
      </c>
      <c r="AI90" s="11">
        <f t="shared" si="41"/>
        <v>418</v>
      </c>
      <c r="AJ90" s="11">
        <f t="shared" si="42"/>
        <v>0</v>
      </c>
      <c r="AK90" s="11">
        <f t="shared" si="43"/>
        <v>2008.24</v>
      </c>
      <c r="AL90" s="12" t="s">
        <v>1135</v>
      </c>
    </row>
    <row r="91" s="9" customFormat="1" ht="16" customHeight="1" spans="1:38">
      <c r="A91" s="40">
        <f t="shared" si="23"/>
        <v>88</v>
      </c>
      <c r="B91" s="41" t="s">
        <v>285</v>
      </c>
      <c r="C91" s="42" t="s">
        <v>327</v>
      </c>
      <c r="D91" s="41" t="s">
        <v>328</v>
      </c>
      <c r="E91" s="41">
        <v>3473.25</v>
      </c>
      <c r="F91" s="41">
        <f>VLOOKUP(C91,'[1]9月'!$B:$Q,16,0)</f>
        <v>3245.4</v>
      </c>
      <c r="G91" s="44">
        <v>5664.75</v>
      </c>
      <c r="H91" s="41">
        <v>3473.25</v>
      </c>
      <c r="I91" s="44">
        <v>4180</v>
      </c>
      <c r="J91" s="44"/>
      <c r="K91" s="52">
        <f t="shared" si="24"/>
        <v>62.5185</v>
      </c>
      <c r="L91" s="52">
        <v>32.8104</v>
      </c>
      <c r="M91" s="53">
        <f t="shared" si="25"/>
        <v>519.264</v>
      </c>
      <c r="N91" s="44">
        <f t="shared" si="26"/>
        <v>453.18</v>
      </c>
      <c r="O91" s="41">
        <f t="shared" si="27"/>
        <v>24.31275</v>
      </c>
      <c r="P91" s="41">
        <v>14.35455</v>
      </c>
      <c r="Q91" s="44">
        <f t="shared" si="28"/>
        <v>209</v>
      </c>
      <c r="R91" s="44">
        <f t="shared" si="29"/>
        <v>0</v>
      </c>
      <c r="S91" s="44">
        <f t="shared" si="30"/>
        <v>1315.4402</v>
      </c>
      <c r="T91" s="41">
        <f t="shared" si="31"/>
        <v>0</v>
      </c>
      <c r="U91" s="41">
        <f t="shared" si="32"/>
        <v>259.63</v>
      </c>
      <c r="V91" s="44">
        <f t="shared" si="33"/>
        <v>113.3</v>
      </c>
      <c r="W91" s="41">
        <f t="shared" si="34"/>
        <v>10.42</v>
      </c>
      <c r="X91" s="41">
        <v>6.12</v>
      </c>
      <c r="Y91" s="44">
        <f t="shared" si="35"/>
        <v>209</v>
      </c>
      <c r="Z91" s="44">
        <f t="shared" si="36"/>
        <v>0</v>
      </c>
      <c r="AA91" s="41">
        <f t="shared" si="37"/>
        <v>598.47</v>
      </c>
      <c r="AB91" s="41">
        <f t="shared" si="38"/>
        <v>1913.9102</v>
      </c>
      <c r="AC91" s="41"/>
      <c r="AD91" s="12" t="s">
        <v>26</v>
      </c>
      <c r="AE91" s="11">
        <f t="shared" si="44"/>
        <v>95.3289</v>
      </c>
      <c r="AF91" s="11">
        <f t="shared" si="39"/>
        <v>778.894</v>
      </c>
      <c r="AG91" s="11">
        <f t="shared" si="40"/>
        <v>566.48</v>
      </c>
      <c r="AH91" s="11">
        <f t="shared" si="45"/>
        <v>55.2073</v>
      </c>
      <c r="AI91" s="11">
        <f t="shared" si="41"/>
        <v>418</v>
      </c>
      <c r="AJ91" s="11">
        <f t="shared" si="42"/>
        <v>0</v>
      </c>
      <c r="AK91" s="11">
        <f t="shared" si="43"/>
        <v>1913.9102</v>
      </c>
      <c r="AL91" s="12" t="s">
        <v>1135</v>
      </c>
    </row>
    <row r="92" s="9" customFormat="1" ht="16" customHeight="1" spans="1:38">
      <c r="A92" s="40">
        <f t="shared" si="23"/>
        <v>89</v>
      </c>
      <c r="B92" s="41" t="s">
        <v>167</v>
      </c>
      <c r="C92" s="46" t="s">
        <v>329</v>
      </c>
      <c r="D92" s="47" t="s">
        <v>330</v>
      </c>
      <c r="E92" s="41">
        <v>3473.25</v>
      </c>
      <c r="F92" s="41">
        <f>VLOOKUP(C92,'[1]9月'!$B:$Q,16,0)</f>
        <v>3245.4</v>
      </c>
      <c r="G92" s="44">
        <v>5664.75</v>
      </c>
      <c r="H92" s="41">
        <v>3473.25</v>
      </c>
      <c r="I92" s="44">
        <v>1790</v>
      </c>
      <c r="J92" s="44"/>
      <c r="K92" s="52">
        <f t="shared" si="24"/>
        <v>62.5185</v>
      </c>
      <c r="L92" s="52">
        <v>32.8104</v>
      </c>
      <c r="M92" s="53">
        <f t="shared" si="25"/>
        <v>519.264</v>
      </c>
      <c r="N92" s="44">
        <f t="shared" si="26"/>
        <v>453.18</v>
      </c>
      <c r="O92" s="41">
        <f t="shared" si="27"/>
        <v>24.31275</v>
      </c>
      <c r="P92" s="41">
        <v>14.35455</v>
      </c>
      <c r="Q92" s="44">
        <f t="shared" si="28"/>
        <v>89.5</v>
      </c>
      <c r="R92" s="44">
        <f t="shared" si="29"/>
        <v>0</v>
      </c>
      <c r="S92" s="44">
        <f t="shared" si="30"/>
        <v>1195.9402</v>
      </c>
      <c r="T92" s="41">
        <f t="shared" si="31"/>
        <v>0</v>
      </c>
      <c r="U92" s="41">
        <f t="shared" si="32"/>
        <v>259.63</v>
      </c>
      <c r="V92" s="44">
        <f t="shared" si="33"/>
        <v>113.3</v>
      </c>
      <c r="W92" s="41">
        <f t="shared" si="34"/>
        <v>10.42</v>
      </c>
      <c r="X92" s="41">
        <v>6.12</v>
      </c>
      <c r="Y92" s="44">
        <f t="shared" si="35"/>
        <v>89.5</v>
      </c>
      <c r="Z92" s="44">
        <f t="shared" si="36"/>
        <v>0</v>
      </c>
      <c r="AA92" s="41">
        <f t="shared" si="37"/>
        <v>478.97</v>
      </c>
      <c r="AB92" s="41">
        <f t="shared" si="38"/>
        <v>1674.9102</v>
      </c>
      <c r="AC92" s="41"/>
      <c r="AD92" s="12" t="s">
        <v>52</v>
      </c>
      <c r="AE92" s="11">
        <f t="shared" si="44"/>
        <v>95.3289</v>
      </c>
      <c r="AF92" s="11">
        <f t="shared" si="39"/>
        <v>778.894</v>
      </c>
      <c r="AG92" s="11">
        <f t="shared" si="40"/>
        <v>566.48</v>
      </c>
      <c r="AH92" s="11">
        <f t="shared" si="45"/>
        <v>55.2073</v>
      </c>
      <c r="AI92" s="11">
        <f t="shared" si="41"/>
        <v>179</v>
      </c>
      <c r="AJ92" s="11">
        <f t="shared" si="42"/>
        <v>0</v>
      </c>
      <c r="AK92" s="11">
        <f t="shared" si="43"/>
        <v>1674.9102</v>
      </c>
      <c r="AL92" s="12" t="s">
        <v>1134</v>
      </c>
    </row>
    <row r="93" s="9" customFormat="1" ht="16" customHeight="1" spans="1:38">
      <c r="A93" s="40">
        <f t="shared" si="23"/>
        <v>90</v>
      </c>
      <c r="B93" s="41" t="s">
        <v>1336</v>
      </c>
      <c r="C93" s="42" t="s">
        <v>333</v>
      </c>
      <c r="D93" s="41" t="s">
        <v>334</v>
      </c>
      <c r="E93" s="41">
        <v>3473.25</v>
      </c>
      <c r="F93" s="41">
        <f>VLOOKUP(C93,'[1]9月'!$B:$Q,16,0)</f>
        <v>3245.4</v>
      </c>
      <c r="G93" s="44">
        <v>5664.75</v>
      </c>
      <c r="H93" s="41">
        <v>3473.25</v>
      </c>
      <c r="I93" s="44">
        <v>1790</v>
      </c>
      <c r="J93" s="44"/>
      <c r="K93" s="52">
        <f t="shared" si="24"/>
        <v>62.5185</v>
      </c>
      <c r="L93" s="52">
        <v>32.8104</v>
      </c>
      <c r="M93" s="53">
        <f t="shared" si="25"/>
        <v>519.264</v>
      </c>
      <c r="N93" s="44">
        <f t="shared" si="26"/>
        <v>453.18</v>
      </c>
      <c r="O93" s="41">
        <f t="shared" si="27"/>
        <v>24.31275</v>
      </c>
      <c r="P93" s="41">
        <v>14.35455</v>
      </c>
      <c r="Q93" s="44">
        <f t="shared" si="28"/>
        <v>89.5</v>
      </c>
      <c r="R93" s="44">
        <f t="shared" si="29"/>
        <v>0</v>
      </c>
      <c r="S93" s="44">
        <f t="shared" si="30"/>
        <v>1195.9402</v>
      </c>
      <c r="T93" s="41">
        <f t="shared" si="31"/>
        <v>0</v>
      </c>
      <c r="U93" s="41">
        <f t="shared" si="32"/>
        <v>259.63</v>
      </c>
      <c r="V93" s="44">
        <f t="shared" si="33"/>
        <v>113.3</v>
      </c>
      <c r="W93" s="41">
        <f t="shared" si="34"/>
        <v>10.42</v>
      </c>
      <c r="X93" s="41">
        <v>6.12</v>
      </c>
      <c r="Y93" s="44">
        <f t="shared" si="35"/>
        <v>89.5</v>
      </c>
      <c r="Z93" s="44">
        <f t="shared" si="36"/>
        <v>0</v>
      </c>
      <c r="AA93" s="41">
        <f t="shared" si="37"/>
        <v>478.97</v>
      </c>
      <c r="AB93" s="41">
        <f t="shared" si="38"/>
        <v>1674.9102</v>
      </c>
      <c r="AC93" s="41"/>
      <c r="AD93" s="12" t="s">
        <v>53</v>
      </c>
      <c r="AE93" s="11">
        <f t="shared" si="44"/>
        <v>95.3289</v>
      </c>
      <c r="AF93" s="11">
        <f t="shared" si="39"/>
        <v>778.894</v>
      </c>
      <c r="AG93" s="11">
        <f t="shared" si="40"/>
        <v>566.48</v>
      </c>
      <c r="AH93" s="11">
        <f t="shared" si="45"/>
        <v>55.2073</v>
      </c>
      <c r="AI93" s="11">
        <f t="shared" si="41"/>
        <v>179</v>
      </c>
      <c r="AJ93" s="11">
        <f t="shared" si="42"/>
        <v>0</v>
      </c>
      <c r="AK93" s="11">
        <f t="shared" si="43"/>
        <v>1674.9102</v>
      </c>
      <c r="AL93" s="12" t="s">
        <v>1138</v>
      </c>
    </row>
    <row r="94" s="9" customFormat="1" ht="16" customHeight="1" spans="1:38">
      <c r="A94" s="40">
        <f t="shared" si="23"/>
        <v>91</v>
      </c>
      <c r="B94" s="41" t="s">
        <v>1336</v>
      </c>
      <c r="C94" s="42" t="s">
        <v>335</v>
      </c>
      <c r="D94" s="41" t="s">
        <v>336</v>
      </c>
      <c r="E94" s="41">
        <v>3473.25</v>
      </c>
      <c r="F94" s="41">
        <f>VLOOKUP(C94,'[1]9月'!$B:$Q,16,0)</f>
        <v>3245.4</v>
      </c>
      <c r="G94" s="44">
        <v>5664.75</v>
      </c>
      <c r="H94" s="41">
        <v>3473.25</v>
      </c>
      <c r="I94" s="44">
        <v>1790</v>
      </c>
      <c r="J94" s="44"/>
      <c r="K94" s="52">
        <f t="shared" si="24"/>
        <v>62.5185</v>
      </c>
      <c r="L94" s="52">
        <v>32.8104</v>
      </c>
      <c r="M94" s="53">
        <f t="shared" si="25"/>
        <v>519.264</v>
      </c>
      <c r="N94" s="44">
        <f t="shared" si="26"/>
        <v>453.18</v>
      </c>
      <c r="O94" s="41">
        <f t="shared" si="27"/>
        <v>24.31275</v>
      </c>
      <c r="P94" s="41">
        <v>14.35455</v>
      </c>
      <c r="Q94" s="44">
        <f t="shared" si="28"/>
        <v>89.5</v>
      </c>
      <c r="R94" s="44">
        <f t="shared" si="29"/>
        <v>0</v>
      </c>
      <c r="S94" s="44">
        <f t="shared" si="30"/>
        <v>1195.9402</v>
      </c>
      <c r="T94" s="41">
        <f t="shared" si="31"/>
        <v>0</v>
      </c>
      <c r="U94" s="41">
        <f t="shared" si="32"/>
        <v>259.63</v>
      </c>
      <c r="V94" s="44">
        <f t="shared" si="33"/>
        <v>113.3</v>
      </c>
      <c r="W94" s="41">
        <f t="shared" si="34"/>
        <v>10.42</v>
      </c>
      <c r="X94" s="41">
        <v>6.12</v>
      </c>
      <c r="Y94" s="44">
        <f t="shared" si="35"/>
        <v>89.5</v>
      </c>
      <c r="Z94" s="44">
        <f t="shared" si="36"/>
        <v>0</v>
      </c>
      <c r="AA94" s="41">
        <f t="shared" si="37"/>
        <v>478.97</v>
      </c>
      <c r="AB94" s="41">
        <f t="shared" si="38"/>
        <v>1674.9102</v>
      </c>
      <c r="AC94" s="41"/>
      <c r="AD94" s="12" t="s">
        <v>53</v>
      </c>
      <c r="AE94" s="11">
        <f t="shared" si="44"/>
        <v>95.3289</v>
      </c>
      <c r="AF94" s="11">
        <f t="shared" si="39"/>
        <v>778.894</v>
      </c>
      <c r="AG94" s="11">
        <f t="shared" si="40"/>
        <v>566.48</v>
      </c>
      <c r="AH94" s="11">
        <f t="shared" si="45"/>
        <v>55.2073</v>
      </c>
      <c r="AI94" s="11">
        <f t="shared" si="41"/>
        <v>179</v>
      </c>
      <c r="AJ94" s="11">
        <f t="shared" si="42"/>
        <v>0</v>
      </c>
      <c r="AK94" s="11">
        <f t="shared" si="43"/>
        <v>1674.9102</v>
      </c>
      <c r="AL94" s="12" t="s">
        <v>1138</v>
      </c>
    </row>
    <row r="95" s="9" customFormat="1" ht="16" customHeight="1" spans="1:38">
      <c r="A95" s="40">
        <f t="shared" si="23"/>
        <v>92</v>
      </c>
      <c r="B95" s="41" t="s">
        <v>1336</v>
      </c>
      <c r="C95" s="42" t="s">
        <v>337</v>
      </c>
      <c r="D95" s="41" t="s">
        <v>338</v>
      </c>
      <c r="E95" s="41">
        <v>3473.25</v>
      </c>
      <c r="F95" s="41">
        <f>VLOOKUP(C95,'[1]9月'!$B:$Q,16,0)</f>
        <v>3245.4</v>
      </c>
      <c r="G95" s="44">
        <v>5664.75</v>
      </c>
      <c r="H95" s="41">
        <v>3473.25</v>
      </c>
      <c r="I95" s="44">
        <v>1790</v>
      </c>
      <c r="J95" s="44"/>
      <c r="K95" s="52">
        <f t="shared" si="24"/>
        <v>62.5185</v>
      </c>
      <c r="L95" s="52">
        <v>32.8104</v>
      </c>
      <c r="M95" s="53">
        <f t="shared" si="25"/>
        <v>519.264</v>
      </c>
      <c r="N95" s="44">
        <f t="shared" si="26"/>
        <v>453.18</v>
      </c>
      <c r="O95" s="41">
        <f t="shared" si="27"/>
        <v>24.31275</v>
      </c>
      <c r="P95" s="41">
        <v>14.35455</v>
      </c>
      <c r="Q95" s="44">
        <f t="shared" si="28"/>
        <v>89.5</v>
      </c>
      <c r="R95" s="44">
        <f t="shared" si="29"/>
        <v>0</v>
      </c>
      <c r="S95" s="44">
        <f t="shared" si="30"/>
        <v>1195.9402</v>
      </c>
      <c r="T95" s="41">
        <f t="shared" si="31"/>
        <v>0</v>
      </c>
      <c r="U95" s="41">
        <f t="shared" si="32"/>
        <v>259.63</v>
      </c>
      <c r="V95" s="44">
        <f t="shared" si="33"/>
        <v>113.3</v>
      </c>
      <c r="W95" s="41">
        <f t="shared" si="34"/>
        <v>10.42</v>
      </c>
      <c r="X95" s="41">
        <v>6.12</v>
      </c>
      <c r="Y95" s="44">
        <f t="shared" si="35"/>
        <v>89.5</v>
      </c>
      <c r="Z95" s="44">
        <f t="shared" si="36"/>
        <v>0</v>
      </c>
      <c r="AA95" s="41">
        <f t="shared" si="37"/>
        <v>478.97</v>
      </c>
      <c r="AB95" s="41">
        <f t="shared" si="38"/>
        <v>1674.9102</v>
      </c>
      <c r="AC95" s="41"/>
      <c r="AD95" s="12" t="s">
        <v>53</v>
      </c>
      <c r="AE95" s="11">
        <f t="shared" si="44"/>
        <v>95.3289</v>
      </c>
      <c r="AF95" s="11">
        <f t="shared" si="39"/>
        <v>778.894</v>
      </c>
      <c r="AG95" s="11">
        <f t="shared" si="40"/>
        <v>566.48</v>
      </c>
      <c r="AH95" s="11">
        <f t="shared" si="45"/>
        <v>55.2073</v>
      </c>
      <c r="AI95" s="11">
        <f t="shared" si="41"/>
        <v>179</v>
      </c>
      <c r="AJ95" s="11">
        <f t="shared" si="42"/>
        <v>0</v>
      </c>
      <c r="AK95" s="11">
        <f t="shared" si="43"/>
        <v>1674.9102</v>
      </c>
      <c r="AL95" s="12" t="s">
        <v>1138</v>
      </c>
    </row>
    <row r="96" s="9" customFormat="1" ht="16" customHeight="1" spans="1:38">
      <c r="A96" s="40">
        <f t="shared" si="23"/>
        <v>93</v>
      </c>
      <c r="B96" s="41" t="s">
        <v>1336</v>
      </c>
      <c r="C96" s="42" t="s">
        <v>339</v>
      </c>
      <c r="D96" s="41" t="s">
        <v>340</v>
      </c>
      <c r="E96" s="41">
        <v>3473.25</v>
      </c>
      <c r="F96" s="41">
        <f>VLOOKUP(C96,'[1]9月'!$B:$Q,16,0)</f>
        <v>3245.4</v>
      </c>
      <c r="G96" s="44">
        <v>5664.75</v>
      </c>
      <c r="H96" s="41">
        <v>3473.25</v>
      </c>
      <c r="I96" s="44">
        <v>1790</v>
      </c>
      <c r="J96" s="44"/>
      <c r="K96" s="52">
        <f t="shared" si="24"/>
        <v>62.5185</v>
      </c>
      <c r="L96" s="52">
        <v>32.8104</v>
      </c>
      <c r="M96" s="53">
        <f t="shared" si="25"/>
        <v>519.264</v>
      </c>
      <c r="N96" s="44">
        <f t="shared" si="26"/>
        <v>453.18</v>
      </c>
      <c r="O96" s="41">
        <f t="shared" si="27"/>
        <v>24.31275</v>
      </c>
      <c r="P96" s="41">
        <v>14.35455</v>
      </c>
      <c r="Q96" s="44">
        <f t="shared" si="28"/>
        <v>89.5</v>
      </c>
      <c r="R96" s="44">
        <f t="shared" si="29"/>
        <v>0</v>
      </c>
      <c r="S96" s="44">
        <f t="shared" si="30"/>
        <v>1195.9402</v>
      </c>
      <c r="T96" s="41">
        <f t="shared" si="31"/>
        <v>0</v>
      </c>
      <c r="U96" s="41">
        <f t="shared" si="32"/>
        <v>259.63</v>
      </c>
      <c r="V96" s="44">
        <f t="shared" si="33"/>
        <v>113.3</v>
      </c>
      <c r="W96" s="41">
        <f t="shared" si="34"/>
        <v>10.42</v>
      </c>
      <c r="X96" s="41">
        <v>6.12</v>
      </c>
      <c r="Y96" s="44">
        <f t="shared" si="35"/>
        <v>89.5</v>
      </c>
      <c r="Z96" s="44">
        <f t="shared" si="36"/>
        <v>0</v>
      </c>
      <c r="AA96" s="41">
        <f t="shared" si="37"/>
        <v>478.97</v>
      </c>
      <c r="AB96" s="41">
        <f t="shared" si="38"/>
        <v>1674.9102</v>
      </c>
      <c r="AC96" s="41"/>
      <c r="AD96" s="12" t="s">
        <v>53</v>
      </c>
      <c r="AE96" s="11">
        <f t="shared" si="44"/>
        <v>95.3289</v>
      </c>
      <c r="AF96" s="11">
        <f t="shared" si="39"/>
        <v>778.894</v>
      </c>
      <c r="AG96" s="11">
        <f t="shared" si="40"/>
        <v>566.48</v>
      </c>
      <c r="AH96" s="11">
        <f t="shared" si="45"/>
        <v>55.2073</v>
      </c>
      <c r="AI96" s="11">
        <f t="shared" si="41"/>
        <v>179</v>
      </c>
      <c r="AJ96" s="11">
        <f t="shared" si="42"/>
        <v>0</v>
      </c>
      <c r="AK96" s="11">
        <f t="shared" si="43"/>
        <v>1674.9102</v>
      </c>
      <c r="AL96" s="12" t="s">
        <v>1138</v>
      </c>
    </row>
    <row r="97" s="9" customFormat="1" ht="16" customHeight="1" spans="1:38">
      <c r="A97" s="40">
        <f t="shared" si="23"/>
        <v>94</v>
      </c>
      <c r="B97" s="41" t="s">
        <v>1336</v>
      </c>
      <c r="C97" s="42" t="s">
        <v>341</v>
      </c>
      <c r="D97" s="41" t="s">
        <v>342</v>
      </c>
      <c r="E97" s="41">
        <v>3473.25</v>
      </c>
      <c r="F97" s="41">
        <f>VLOOKUP(C97,'[1]9月'!$B:$Q,16,0)</f>
        <v>3245.4</v>
      </c>
      <c r="G97" s="44">
        <v>5664.75</v>
      </c>
      <c r="H97" s="41">
        <v>3473.25</v>
      </c>
      <c r="I97" s="44">
        <v>1790</v>
      </c>
      <c r="J97" s="44"/>
      <c r="K97" s="52">
        <f t="shared" si="24"/>
        <v>62.5185</v>
      </c>
      <c r="L97" s="52">
        <v>32.8104</v>
      </c>
      <c r="M97" s="53">
        <f t="shared" si="25"/>
        <v>519.264</v>
      </c>
      <c r="N97" s="44">
        <f t="shared" si="26"/>
        <v>453.18</v>
      </c>
      <c r="O97" s="41">
        <f t="shared" si="27"/>
        <v>24.31275</v>
      </c>
      <c r="P97" s="41">
        <v>14.35455</v>
      </c>
      <c r="Q97" s="44">
        <f t="shared" si="28"/>
        <v>89.5</v>
      </c>
      <c r="R97" s="44">
        <f t="shared" si="29"/>
        <v>0</v>
      </c>
      <c r="S97" s="44">
        <f t="shared" si="30"/>
        <v>1195.9402</v>
      </c>
      <c r="T97" s="41">
        <f t="shared" si="31"/>
        <v>0</v>
      </c>
      <c r="U97" s="41">
        <f t="shared" si="32"/>
        <v>259.63</v>
      </c>
      <c r="V97" s="44">
        <f t="shared" si="33"/>
        <v>113.3</v>
      </c>
      <c r="W97" s="41">
        <f t="shared" si="34"/>
        <v>10.42</v>
      </c>
      <c r="X97" s="41">
        <v>6.12</v>
      </c>
      <c r="Y97" s="44">
        <f t="shared" si="35"/>
        <v>89.5</v>
      </c>
      <c r="Z97" s="44">
        <f t="shared" si="36"/>
        <v>0</v>
      </c>
      <c r="AA97" s="41">
        <f t="shared" si="37"/>
        <v>478.97</v>
      </c>
      <c r="AB97" s="41">
        <f t="shared" si="38"/>
        <v>1674.9102</v>
      </c>
      <c r="AC97" s="41"/>
      <c r="AD97" s="12" t="s">
        <v>53</v>
      </c>
      <c r="AE97" s="11">
        <f t="shared" si="44"/>
        <v>95.3289</v>
      </c>
      <c r="AF97" s="11">
        <f t="shared" si="39"/>
        <v>778.894</v>
      </c>
      <c r="AG97" s="11">
        <f t="shared" si="40"/>
        <v>566.48</v>
      </c>
      <c r="AH97" s="11">
        <f t="shared" si="45"/>
        <v>55.2073</v>
      </c>
      <c r="AI97" s="11">
        <f t="shared" si="41"/>
        <v>179</v>
      </c>
      <c r="AJ97" s="11">
        <f t="shared" si="42"/>
        <v>0</v>
      </c>
      <c r="AK97" s="11">
        <f t="shared" si="43"/>
        <v>1674.9102</v>
      </c>
      <c r="AL97" s="12" t="s">
        <v>1138</v>
      </c>
    </row>
    <row r="98" s="9" customFormat="1" ht="16" customHeight="1" spans="1:38">
      <c r="A98" s="40">
        <f t="shared" si="23"/>
        <v>95</v>
      </c>
      <c r="B98" s="41" t="s">
        <v>1336</v>
      </c>
      <c r="C98" s="42" t="s">
        <v>343</v>
      </c>
      <c r="D98" s="41" t="s">
        <v>344</v>
      </c>
      <c r="E98" s="41">
        <v>3473.25</v>
      </c>
      <c r="F98" s="41">
        <f>VLOOKUP(C98,'[1]9月'!$B:$Q,16,0)</f>
        <v>3245.4</v>
      </c>
      <c r="G98" s="44">
        <v>5664.75</v>
      </c>
      <c r="H98" s="41">
        <v>3473.25</v>
      </c>
      <c r="I98" s="44">
        <v>1790</v>
      </c>
      <c r="J98" s="44"/>
      <c r="K98" s="52">
        <f t="shared" si="24"/>
        <v>62.5185</v>
      </c>
      <c r="L98" s="52">
        <v>32.8104</v>
      </c>
      <c r="M98" s="53">
        <f t="shared" si="25"/>
        <v>519.264</v>
      </c>
      <c r="N98" s="44">
        <f t="shared" si="26"/>
        <v>453.18</v>
      </c>
      <c r="O98" s="41">
        <f t="shared" si="27"/>
        <v>24.31275</v>
      </c>
      <c r="P98" s="41">
        <v>14.35455</v>
      </c>
      <c r="Q98" s="44">
        <f t="shared" si="28"/>
        <v>89.5</v>
      </c>
      <c r="R98" s="44">
        <f t="shared" si="29"/>
        <v>0</v>
      </c>
      <c r="S98" s="44">
        <f t="shared" si="30"/>
        <v>1195.9402</v>
      </c>
      <c r="T98" s="41">
        <f t="shared" si="31"/>
        <v>0</v>
      </c>
      <c r="U98" s="41">
        <f t="shared" si="32"/>
        <v>259.63</v>
      </c>
      <c r="V98" s="44">
        <f t="shared" si="33"/>
        <v>113.3</v>
      </c>
      <c r="W98" s="41">
        <f t="shared" si="34"/>
        <v>10.42</v>
      </c>
      <c r="X98" s="41">
        <v>6.12</v>
      </c>
      <c r="Y98" s="44">
        <f t="shared" si="35"/>
        <v>89.5</v>
      </c>
      <c r="Z98" s="44">
        <f t="shared" si="36"/>
        <v>0</v>
      </c>
      <c r="AA98" s="41">
        <f t="shared" si="37"/>
        <v>478.97</v>
      </c>
      <c r="AB98" s="41">
        <f t="shared" si="38"/>
        <v>1674.9102</v>
      </c>
      <c r="AC98" s="41"/>
      <c r="AD98" s="12" t="s">
        <v>53</v>
      </c>
      <c r="AE98" s="11">
        <f t="shared" si="44"/>
        <v>95.3289</v>
      </c>
      <c r="AF98" s="11">
        <f t="shared" si="39"/>
        <v>778.894</v>
      </c>
      <c r="AG98" s="11">
        <f t="shared" si="40"/>
        <v>566.48</v>
      </c>
      <c r="AH98" s="11">
        <f t="shared" si="45"/>
        <v>55.2073</v>
      </c>
      <c r="AI98" s="11">
        <f t="shared" si="41"/>
        <v>179</v>
      </c>
      <c r="AJ98" s="11">
        <f t="shared" si="42"/>
        <v>0</v>
      </c>
      <c r="AK98" s="11">
        <f t="shared" si="43"/>
        <v>1674.9102</v>
      </c>
      <c r="AL98" s="12" t="s">
        <v>1138</v>
      </c>
    </row>
    <row r="99" s="9" customFormat="1" ht="16" customHeight="1" spans="1:38">
      <c r="A99" s="40">
        <f t="shared" si="23"/>
        <v>96</v>
      </c>
      <c r="B99" s="41" t="s">
        <v>1336</v>
      </c>
      <c r="C99" s="42" t="s">
        <v>345</v>
      </c>
      <c r="D99" s="41" t="s">
        <v>346</v>
      </c>
      <c r="E99" s="41">
        <v>3473.25</v>
      </c>
      <c r="F99" s="41">
        <f>VLOOKUP(C99,'[1]9月'!$B:$Q,16,0)</f>
        <v>3245.4</v>
      </c>
      <c r="G99" s="44">
        <v>5664.75</v>
      </c>
      <c r="H99" s="41">
        <v>3473.25</v>
      </c>
      <c r="I99" s="44">
        <v>0</v>
      </c>
      <c r="J99" s="44"/>
      <c r="K99" s="52">
        <f t="shared" si="24"/>
        <v>62.5185</v>
      </c>
      <c r="L99" s="52">
        <v>32.8104</v>
      </c>
      <c r="M99" s="53">
        <f t="shared" si="25"/>
        <v>519.264</v>
      </c>
      <c r="N99" s="44">
        <f t="shared" si="26"/>
        <v>453.18</v>
      </c>
      <c r="O99" s="41">
        <f t="shared" si="27"/>
        <v>24.31275</v>
      </c>
      <c r="P99" s="41">
        <v>14.35455</v>
      </c>
      <c r="Q99" s="44">
        <f t="shared" si="28"/>
        <v>0</v>
      </c>
      <c r="R99" s="44">
        <f t="shared" si="29"/>
        <v>0</v>
      </c>
      <c r="S99" s="44">
        <f t="shared" si="30"/>
        <v>1106.4402</v>
      </c>
      <c r="T99" s="41">
        <f t="shared" si="31"/>
        <v>0</v>
      </c>
      <c r="U99" s="41">
        <f t="shared" si="32"/>
        <v>259.63</v>
      </c>
      <c r="V99" s="44">
        <f t="shared" si="33"/>
        <v>113.3</v>
      </c>
      <c r="W99" s="41">
        <f t="shared" si="34"/>
        <v>10.42</v>
      </c>
      <c r="X99" s="41">
        <v>6.12</v>
      </c>
      <c r="Y99" s="44">
        <f t="shared" si="35"/>
        <v>0</v>
      </c>
      <c r="Z99" s="44">
        <f t="shared" si="36"/>
        <v>0</v>
      </c>
      <c r="AA99" s="41">
        <f t="shared" si="37"/>
        <v>389.47</v>
      </c>
      <c r="AB99" s="41">
        <f t="shared" si="38"/>
        <v>1495.9102</v>
      </c>
      <c r="AC99" s="41"/>
      <c r="AD99" s="12" t="s">
        <v>53</v>
      </c>
      <c r="AE99" s="11">
        <f t="shared" si="44"/>
        <v>95.3289</v>
      </c>
      <c r="AF99" s="11">
        <f t="shared" si="39"/>
        <v>778.894</v>
      </c>
      <c r="AG99" s="11">
        <f t="shared" si="40"/>
        <v>566.48</v>
      </c>
      <c r="AH99" s="11">
        <f t="shared" si="45"/>
        <v>55.2073</v>
      </c>
      <c r="AI99" s="11">
        <f t="shared" si="41"/>
        <v>0</v>
      </c>
      <c r="AJ99" s="11">
        <f t="shared" si="42"/>
        <v>0</v>
      </c>
      <c r="AK99" s="11">
        <f t="shared" si="43"/>
        <v>1495.9102</v>
      </c>
      <c r="AL99" s="12" t="s">
        <v>1138</v>
      </c>
    </row>
    <row r="100" s="9" customFormat="1" ht="16" customHeight="1" spans="1:38">
      <c r="A100" s="40">
        <f t="shared" si="23"/>
        <v>97</v>
      </c>
      <c r="B100" s="41" t="s">
        <v>1336</v>
      </c>
      <c r="C100" s="42" t="s">
        <v>347</v>
      </c>
      <c r="D100" s="41" t="s">
        <v>348</v>
      </c>
      <c r="E100" s="41">
        <v>3473.25</v>
      </c>
      <c r="F100" s="41">
        <f>VLOOKUP(C100,'[1]9月'!$B:$Q,16,0)</f>
        <v>3245.4</v>
      </c>
      <c r="G100" s="44">
        <v>5664.75</v>
      </c>
      <c r="H100" s="41">
        <v>3473.25</v>
      </c>
      <c r="I100" s="44">
        <v>1790</v>
      </c>
      <c r="J100" s="44"/>
      <c r="K100" s="52">
        <f t="shared" si="24"/>
        <v>62.5185</v>
      </c>
      <c r="L100" s="52">
        <v>32.8104</v>
      </c>
      <c r="M100" s="53">
        <f t="shared" si="25"/>
        <v>519.264</v>
      </c>
      <c r="N100" s="44">
        <f t="shared" si="26"/>
        <v>453.18</v>
      </c>
      <c r="O100" s="41">
        <f t="shared" si="27"/>
        <v>24.31275</v>
      </c>
      <c r="P100" s="41">
        <v>14.35455</v>
      </c>
      <c r="Q100" s="44">
        <f t="shared" si="28"/>
        <v>89.5</v>
      </c>
      <c r="R100" s="44">
        <f t="shared" si="29"/>
        <v>0</v>
      </c>
      <c r="S100" s="44">
        <f t="shared" si="30"/>
        <v>1195.9402</v>
      </c>
      <c r="T100" s="41">
        <f t="shared" si="31"/>
        <v>0</v>
      </c>
      <c r="U100" s="41">
        <f t="shared" si="32"/>
        <v>259.63</v>
      </c>
      <c r="V100" s="44">
        <f t="shared" si="33"/>
        <v>113.3</v>
      </c>
      <c r="W100" s="41">
        <f t="shared" si="34"/>
        <v>10.42</v>
      </c>
      <c r="X100" s="41">
        <v>6.12</v>
      </c>
      <c r="Y100" s="44">
        <f t="shared" si="35"/>
        <v>89.5</v>
      </c>
      <c r="Z100" s="44">
        <f t="shared" si="36"/>
        <v>0</v>
      </c>
      <c r="AA100" s="41">
        <f t="shared" si="37"/>
        <v>478.97</v>
      </c>
      <c r="AB100" s="41">
        <f t="shared" si="38"/>
        <v>1674.9102</v>
      </c>
      <c r="AC100" s="41"/>
      <c r="AD100" s="12" t="s">
        <v>53</v>
      </c>
      <c r="AE100" s="11">
        <f t="shared" si="44"/>
        <v>95.3289</v>
      </c>
      <c r="AF100" s="11">
        <f t="shared" si="39"/>
        <v>778.894</v>
      </c>
      <c r="AG100" s="11">
        <f t="shared" si="40"/>
        <v>566.48</v>
      </c>
      <c r="AH100" s="11">
        <f t="shared" si="45"/>
        <v>55.2073</v>
      </c>
      <c r="AI100" s="11">
        <f t="shared" si="41"/>
        <v>179</v>
      </c>
      <c r="AJ100" s="11">
        <f t="shared" si="42"/>
        <v>0</v>
      </c>
      <c r="AK100" s="11">
        <f t="shared" si="43"/>
        <v>1674.9102</v>
      </c>
      <c r="AL100" s="12" t="s">
        <v>1138</v>
      </c>
    </row>
    <row r="101" s="9" customFormat="1" ht="16" customHeight="1" spans="1:38">
      <c r="A101" s="40">
        <f t="shared" si="23"/>
        <v>98</v>
      </c>
      <c r="B101" s="41" t="s">
        <v>1336</v>
      </c>
      <c r="C101" s="42" t="s">
        <v>351</v>
      </c>
      <c r="D101" s="41" t="s">
        <v>352</v>
      </c>
      <c r="E101" s="41">
        <v>3473.25</v>
      </c>
      <c r="F101" s="41">
        <f>VLOOKUP(C101,'[1]9月'!$B:$Q,16,0)</f>
        <v>3245.4</v>
      </c>
      <c r="G101" s="44">
        <v>5664.75</v>
      </c>
      <c r="H101" s="41">
        <v>3473.25</v>
      </c>
      <c r="I101" s="44">
        <v>1790</v>
      </c>
      <c r="J101" s="44"/>
      <c r="K101" s="52">
        <f t="shared" si="24"/>
        <v>62.5185</v>
      </c>
      <c r="L101" s="52">
        <v>32.8104</v>
      </c>
      <c r="M101" s="53">
        <f t="shared" si="25"/>
        <v>519.264</v>
      </c>
      <c r="N101" s="44">
        <f t="shared" si="26"/>
        <v>453.18</v>
      </c>
      <c r="O101" s="41">
        <f t="shared" si="27"/>
        <v>24.31275</v>
      </c>
      <c r="P101" s="41">
        <v>14.35455</v>
      </c>
      <c r="Q101" s="44">
        <f t="shared" si="28"/>
        <v>89.5</v>
      </c>
      <c r="R101" s="44">
        <f t="shared" si="29"/>
        <v>0</v>
      </c>
      <c r="S101" s="44">
        <f t="shared" si="30"/>
        <v>1195.9402</v>
      </c>
      <c r="T101" s="41">
        <f t="shared" si="31"/>
        <v>0</v>
      </c>
      <c r="U101" s="41">
        <f t="shared" si="32"/>
        <v>259.63</v>
      </c>
      <c r="V101" s="44">
        <f t="shared" si="33"/>
        <v>113.3</v>
      </c>
      <c r="W101" s="41">
        <f t="shared" si="34"/>
        <v>10.42</v>
      </c>
      <c r="X101" s="41">
        <v>6.12</v>
      </c>
      <c r="Y101" s="44">
        <f t="shared" si="35"/>
        <v>89.5</v>
      </c>
      <c r="Z101" s="44">
        <f t="shared" si="36"/>
        <v>0</v>
      </c>
      <c r="AA101" s="41">
        <f t="shared" si="37"/>
        <v>478.97</v>
      </c>
      <c r="AB101" s="41">
        <f t="shared" si="38"/>
        <v>1674.9102</v>
      </c>
      <c r="AC101" s="41"/>
      <c r="AD101" s="12" t="s">
        <v>53</v>
      </c>
      <c r="AE101" s="11">
        <f t="shared" si="44"/>
        <v>95.3289</v>
      </c>
      <c r="AF101" s="11">
        <f t="shared" si="39"/>
        <v>778.894</v>
      </c>
      <c r="AG101" s="11">
        <f t="shared" si="40"/>
        <v>566.48</v>
      </c>
      <c r="AH101" s="11">
        <f t="shared" si="45"/>
        <v>55.2073</v>
      </c>
      <c r="AI101" s="11">
        <f t="shared" si="41"/>
        <v>179</v>
      </c>
      <c r="AJ101" s="11">
        <f t="shared" si="42"/>
        <v>0</v>
      </c>
      <c r="AK101" s="11">
        <f t="shared" si="43"/>
        <v>1674.9102</v>
      </c>
      <c r="AL101" s="12" t="s">
        <v>1138</v>
      </c>
    </row>
    <row r="102" s="9" customFormat="1" ht="16" customHeight="1" spans="1:38">
      <c r="A102" s="40">
        <f t="shared" si="23"/>
        <v>99</v>
      </c>
      <c r="B102" s="41" t="s">
        <v>1336</v>
      </c>
      <c r="C102" s="46" t="s">
        <v>353</v>
      </c>
      <c r="D102" s="47" t="s">
        <v>354</v>
      </c>
      <c r="E102" s="41">
        <v>3473.25</v>
      </c>
      <c r="F102" s="41">
        <v>0</v>
      </c>
      <c r="G102" s="44">
        <v>0</v>
      </c>
      <c r="H102" s="41">
        <v>0</v>
      </c>
      <c r="I102" s="44">
        <v>0</v>
      </c>
      <c r="J102" s="44"/>
      <c r="K102" s="52">
        <f t="shared" si="24"/>
        <v>62.5185</v>
      </c>
      <c r="L102" s="52">
        <v>32.8104</v>
      </c>
      <c r="M102" s="53">
        <f t="shared" si="25"/>
        <v>0</v>
      </c>
      <c r="N102" s="44">
        <f t="shared" si="26"/>
        <v>0</v>
      </c>
      <c r="O102" s="41">
        <f t="shared" si="27"/>
        <v>0</v>
      </c>
      <c r="P102" s="41">
        <v>0</v>
      </c>
      <c r="Q102" s="44">
        <f t="shared" si="28"/>
        <v>0</v>
      </c>
      <c r="R102" s="44">
        <f t="shared" si="29"/>
        <v>0</v>
      </c>
      <c r="S102" s="44">
        <f t="shared" si="30"/>
        <v>95.3289</v>
      </c>
      <c r="T102" s="41">
        <f t="shared" si="31"/>
        <v>0</v>
      </c>
      <c r="U102" s="41">
        <f t="shared" si="32"/>
        <v>0</v>
      </c>
      <c r="V102" s="44">
        <f t="shared" si="33"/>
        <v>0</v>
      </c>
      <c r="W102" s="41">
        <f t="shared" si="34"/>
        <v>0</v>
      </c>
      <c r="X102" s="41">
        <v>0</v>
      </c>
      <c r="Y102" s="44">
        <f t="shared" si="35"/>
        <v>0</v>
      </c>
      <c r="Z102" s="44">
        <f t="shared" si="36"/>
        <v>0</v>
      </c>
      <c r="AA102" s="41">
        <f t="shared" si="37"/>
        <v>0</v>
      </c>
      <c r="AB102" s="41">
        <f t="shared" si="38"/>
        <v>95.3289</v>
      </c>
      <c r="AC102" s="41"/>
      <c r="AD102" s="12" t="s">
        <v>53</v>
      </c>
      <c r="AE102" s="11">
        <f t="shared" si="44"/>
        <v>95.3289</v>
      </c>
      <c r="AF102" s="11">
        <f t="shared" si="39"/>
        <v>0</v>
      </c>
      <c r="AG102" s="11">
        <f t="shared" si="40"/>
        <v>0</v>
      </c>
      <c r="AH102" s="11">
        <f t="shared" si="45"/>
        <v>0</v>
      </c>
      <c r="AI102" s="11">
        <f t="shared" si="41"/>
        <v>0</v>
      </c>
      <c r="AJ102" s="11">
        <f t="shared" si="42"/>
        <v>0</v>
      </c>
      <c r="AK102" s="11">
        <f t="shared" si="43"/>
        <v>95.3289</v>
      </c>
      <c r="AL102" s="12" t="s">
        <v>1138</v>
      </c>
    </row>
    <row r="103" s="9" customFormat="1" ht="16" customHeight="1" spans="1:38">
      <c r="A103" s="40">
        <f t="shared" si="23"/>
        <v>100</v>
      </c>
      <c r="B103" s="41" t="s">
        <v>896</v>
      </c>
      <c r="C103" s="42" t="s">
        <v>355</v>
      </c>
      <c r="D103" s="41" t="s">
        <v>356</v>
      </c>
      <c r="E103" s="41">
        <v>3473.25</v>
      </c>
      <c r="F103" s="41">
        <f>VLOOKUP(C103,'[1]9月'!$B:$Q,16,0)</f>
        <v>3245.4</v>
      </c>
      <c r="G103" s="44">
        <v>5664.75</v>
      </c>
      <c r="H103" s="41">
        <v>3473.25</v>
      </c>
      <c r="I103" s="44">
        <v>1790</v>
      </c>
      <c r="J103" s="44"/>
      <c r="K103" s="52">
        <f t="shared" si="24"/>
        <v>62.5185</v>
      </c>
      <c r="L103" s="52">
        <v>32.8104</v>
      </c>
      <c r="M103" s="53">
        <f t="shared" si="25"/>
        <v>519.264</v>
      </c>
      <c r="N103" s="44">
        <f t="shared" si="26"/>
        <v>453.18</v>
      </c>
      <c r="O103" s="41">
        <f t="shared" si="27"/>
        <v>24.31275</v>
      </c>
      <c r="P103" s="41">
        <v>14.35455</v>
      </c>
      <c r="Q103" s="44">
        <f t="shared" si="28"/>
        <v>89.5</v>
      </c>
      <c r="R103" s="44">
        <f t="shared" si="29"/>
        <v>0</v>
      </c>
      <c r="S103" s="44">
        <f t="shared" si="30"/>
        <v>1195.9402</v>
      </c>
      <c r="T103" s="41">
        <f t="shared" si="31"/>
        <v>0</v>
      </c>
      <c r="U103" s="41">
        <f t="shared" si="32"/>
        <v>259.63</v>
      </c>
      <c r="V103" s="44">
        <f t="shared" si="33"/>
        <v>113.3</v>
      </c>
      <c r="W103" s="41">
        <f t="shared" si="34"/>
        <v>10.42</v>
      </c>
      <c r="X103" s="41">
        <v>6.12</v>
      </c>
      <c r="Y103" s="44">
        <f t="shared" si="35"/>
        <v>89.5</v>
      </c>
      <c r="Z103" s="44">
        <f t="shared" si="36"/>
        <v>0</v>
      </c>
      <c r="AA103" s="41">
        <f t="shared" si="37"/>
        <v>478.97</v>
      </c>
      <c r="AB103" s="41">
        <f t="shared" si="38"/>
        <v>1674.9102</v>
      </c>
      <c r="AC103" s="41"/>
      <c r="AD103" s="12" t="s">
        <v>58</v>
      </c>
      <c r="AE103" s="11">
        <f t="shared" si="44"/>
        <v>95.3289</v>
      </c>
      <c r="AF103" s="11">
        <f t="shared" si="39"/>
        <v>778.894</v>
      </c>
      <c r="AG103" s="11">
        <f t="shared" si="40"/>
        <v>566.48</v>
      </c>
      <c r="AH103" s="11">
        <f t="shared" si="45"/>
        <v>55.2073</v>
      </c>
      <c r="AI103" s="11">
        <f t="shared" si="41"/>
        <v>179</v>
      </c>
      <c r="AJ103" s="11">
        <f t="shared" si="42"/>
        <v>0</v>
      </c>
      <c r="AK103" s="11">
        <f t="shared" si="43"/>
        <v>1674.9102</v>
      </c>
      <c r="AL103" s="12" t="s">
        <v>1138</v>
      </c>
    </row>
    <row r="104" s="9" customFormat="1" ht="16" customHeight="1" spans="1:38">
      <c r="A104" s="40">
        <f t="shared" si="23"/>
        <v>101</v>
      </c>
      <c r="B104" s="41" t="s">
        <v>896</v>
      </c>
      <c r="C104" s="42" t="s">
        <v>357</v>
      </c>
      <c r="D104" s="41" t="s">
        <v>358</v>
      </c>
      <c r="E104" s="41">
        <v>3473.25</v>
      </c>
      <c r="F104" s="41">
        <f>VLOOKUP(C104,'[1]9月'!$B:$Q,16,0)</f>
        <v>3245.4</v>
      </c>
      <c r="G104" s="44">
        <v>5664.75</v>
      </c>
      <c r="H104" s="41">
        <v>3473.25</v>
      </c>
      <c r="I104" s="44">
        <v>2544</v>
      </c>
      <c r="J104" s="44"/>
      <c r="K104" s="52">
        <f t="shared" si="24"/>
        <v>62.5185</v>
      </c>
      <c r="L104" s="52">
        <v>32.8104</v>
      </c>
      <c r="M104" s="53">
        <f t="shared" si="25"/>
        <v>519.264</v>
      </c>
      <c r="N104" s="44">
        <f t="shared" si="26"/>
        <v>453.18</v>
      </c>
      <c r="O104" s="41">
        <f t="shared" si="27"/>
        <v>24.31275</v>
      </c>
      <c r="P104" s="41">
        <v>14.35455</v>
      </c>
      <c r="Q104" s="44">
        <f t="shared" si="28"/>
        <v>127.2</v>
      </c>
      <c r="R104" s="44">
        <f t="shared" si="29"/>
        <v>0</v>
      </c>
      <c r="S104" s="44">
        <f t="shared" si="30"/>
        <v>1233.6402</v>
      </c>
      <c r="T104" s="41">
        <f t="shared" si="31"/>
        <v>0</v>
      </c>
      <c r="U104" s="41">
        <f t="shared" si="32"/>
        <v>259.63</v>
      </c>
      <c r="V104" s="44">
        <f t="shared" si="33"/>
        <v>113.3</v>
      </c>
      <c r="W104" s="41">
        <f t="shared" si="34"/>
        <v>10.42</v>
      </c>
      <c r="X104" s="41">
        <v>6.12</v>
      </c>
      <c r="Y104" s="44">
        <f t="shared" si="35"/>
        <v>127.2</v>
      </c>
      <c r="Z104" s="44">
        <f t="shared" si="36"/>
        <v>0</v>
      </c>
      <c r="AA104" s="41">
        <f t="shared" si="37"/>
        <v>516.67</v>
      </c>
      <c r="AB104" s="41">
        <f t="shared" si="38"/>
        <v>1750.3102</v>
      </c>
      <c r="AC104" s="41"/>
      <c r="AD104" s="12" t="s">
        <v>58</v>
      </c>
      <c r="AE104" s="11">
        <f t="shared" si="44"/>
        <v>95.3289</v>
      </c>
      <c r="AF104" s="11">
        <f t="shared" si="39"/>
        <v>778.894</v>
      </c>
      <c r="AG104" s="11">
        <f t="shared" si="40"/>
        <v>566.48</v>
      </c>
      <c r="AH104" s="11">
        <f t="shared" si="45"/>
        <v>55.2073</v>
      </c>
      <c r="AI104" s="11">
        <f t="shared" si="41"/>
        <v>254.4</v>
      </c>
      <c r="AJ104" s="11">
        <f t="shared" si="42"/>
        <v>0</v>
      </c>
      <c r="AK104" s="11">
        <f t="shared" si="43"/>
        <v>1750.3102</v>
      </c>
      <c r="AL104" s="12" t="s">
        <v>1138</v>
      </c>
    </row>
    <row r="105" s="9" customFormat="1" ht="16" customHeight="1" spans="1:38">
      <c r="A105" s="40">
        <f t="shared" si="23"/>
        <v>102</v>
      </c>
      <c r="B105" s="41" t="s">
        <v>1336</v>
      </c>
      <c r="C105" s="42" t="s">
        <v>359</v>
      </c>
      <c r="D105" s="41" t="s">
        <v>360</v>
      </c>
      <c r="E105" s="41">
        <v>3473.25</v>
      </c>
      <c r="F105" s="41">
        <f>VLOOKUP(C105,'[1]9月'!$B:$Q,16,0)</f>
        <v>3245.4</v>
      </c>
      <c r="G105" s="44">
        <v>5664.75</v>
      </c>
      <c r="H105" s="41">
        <v>3473.25</v>
      </c>
      <c r="I105" s="44">
        <v>2544</v>
      </c>
      <c r="J105" s="44"/>
      <c r="K105" s="52">
        <f t="shared" si="24"/>
        <v>62.5185</v>
      </c>
      <c r="L105" s="52">
        <v>32.8104</v>
      </c>
      <c r="M105" s="53">
        <f t="shared" si="25"/>
        <v>519.264</v>
      </c>
      <c r="N105" s="44">
        <f t="shared" si="26"/>
        <v>453.18</v>
      </c>
      <c r="O105" s="41">
        <f t="shared" si="27"/>
        <v>24.31275</v>
      </c>
      <c r="P105" s="41">
        <v>14.35455</v>
      </c>
      <c r="Q105" s="44">
        <f t="shared" si="28"/>
        <v>127.2</v>
      </c>
      <c r="R105" s="44">
        <f t="shared" si="29"/>
        <v>0</v>
      </c>
      <c r="S105" s="44">
        <f t="shared" si="30"/>
        <v>1233.6402</v>
      </c>
      <c r="T105" s="41">
        <f t="shared" si="31"/>
        <v>0</v>
      </c>
      <c r="U105" s="41">
        <f t="shared" si="32"/>
        <v>259.63</v>
      </c>
      <c r="V105" s="44">
        <f t="shared" si="33"/>
        <v>113.3</v>
      </c>
      <c r="W105" s="41">
        <f t="shared" si="34"/>
        <v>10.42</v>
      </c>
      <c r="X105" s="41">
        <v>6.12</v>
      </c>
      <c r="Y105" s="44">
        <f t="shared" si="35"/>
        <v>127.2</v>
      </c>
      <c r="Z105" s="44">
        <f t="shared" si="36"/>
        <v>0</v>
      </c>
      <c r="AA105" s="41">
        <f t="shared" si="37"/>
        <v>516.67</v>
      </c>
      <c r="AB105" s="41">
        <f t="shared" si="38"/>
        <v>1750.3102</v>
      </c>
      <c r="AC105" s="41"/>
      <c r="AD105" s="12" t="s">
        <v>53</v>
      </c>
      <c r="AE105" s="11">
        <f t="shared" si="44"/>
        <v>95.3289</v>
      </c>
      <c r="AF105" s="11">
        <f t="shared" si="39"/>
        <v>778.894</v>
      </c>
      <c r="AG105" s="11">
        <f t="shared" si="40"/>
        <v>566.48</v>
      </c>
      <c r="AH105" s="11">
        <f t="shared" si="45"/>
        <v>55.2073</v>
      </c>
      <c r="AI105" s="11">
        <f t="shared" si="41"/>
        <v>254.4</v>
      </c>
      <c r="AJ105" s="11">
        <f t="shared" si="42"/>
        <v>0</v>
      </c>
      <c r="AK105" s="11">
        <f t="shared" si="43"/>
        <v>1750.3102</v>
      </c>
      <c r="AL105" s="12" t="s">
        <v>1138</v>
      </c>
    </row>
    <row r="106" s="9" customFormat="1" ht="16" customHeight="1" spans="1:38">
      <c r="A106" s="40">
        <f t="shared" si="23"/>
        <v>103</v>
      </c>
      <c r="B106" s="41" t="s">
        <v>896</v>
      </c>
      <c r="C106" s="42" t="s">
        <v>361</v>
      </c>
      <c r="D106" s="41" t="s">
        <v>362</v>
      </c>
      <c r="E106" s="41">
        <v>3473.25</v>
      </c>
      <c r="F106" s="41">
        <f>VLOOKUP(C106,'[1]9月'!$B:$Q,16,0)</f>
        <v>3245.4</v>
      </c>
      <c r="G106" s="44">
        <v>5664.75</v>
      </c>
      <c r="H106" s="41">
        <v>3473.25</v>
      </c>
      <c r="I106" s="44">
        <v>1790</v>
      </c>
      <c r="J106" s="44"/>
      <c r="K106" s="52">
        <f t="shared" si="24"/>
        <v>62.5185</v>
      </c>
      <c r="L106" s="52">
        <v>32.8104</v>
      </c>
      <c r="M106" s="53">
        <f t="shared" si="25"/>
        <v>519.264</v>
      </c>
      <c r="N106" s="44">
        <f t="shared" si="26"/>
        <v>453.18</v>
      </c>
      <c r="O106" s="41">
        <f t="shared" si="27"/>
        <v>24.31275</v>
      </c>
      <c r="P106" s="41">
        <v>14.35455</v>
      </c>
      <c r="Q106" s="44">
        <f t="shared" si="28"/>
        <v>89.5</v>
      </c>
      <c r="R106" s="44">
        <f t="shared" si="29"/>
        <v>0</v>
      </c>
      <c r="S106" s="44">
        <f t="shared" si="30"/>
        <v>1195.9402</v>
      </c>
      <c r="T106" s="41">
        <f t="shared" si="31"/>
        <v>0</v>
      </c>
      <c r="U106" s="41">
        <f t="shared" si="32"/>
        <v>259.63</v>
      </c>
      <c r="V106" s="44">
        <f t="shared" si="33"/>
        <v>113.3</v>
      </c>
      <c r="W106" s="41">
        <f t="shared" si="34"/>
        <v>10.42</v>
      </c>
      <c r="X106" s="41">
        <v>6.12</v>
      </c>
      <c r="Y106" s="44">
        <f t="shared" si="35"/>
        <v>89.5</v>
      </c>
      <c r="Z106" s="44">
        <f t="shared" si="36"/>
        <v>0</v>
      </c>
      <c r="AA106" s="41">
        <f t="shared" si="37"/>
        <v>478.97</v>
      </c>
      <c r="AB106" s="41">
        <f t="shared" si="38"/>
        <v>1674.9102</v>
      </c>
      <c r="AC106" s="41"/>
      <c r="AD106" s="12" t="s">
        <v>58</v>
      </c>
      <c r="AE106" s="11">
        <f t="shared" si="44"/>
        <v>95.3289</v>
      </c>
      <c r="AF106" s="11">
        <f t="shared" si="39"/>
        <v>778.894</v>
      </c>
      <c r="AG106" s="11">
        <f t="shared" si="40"/>
        <v>566.48</v>
      </c>
      <c r="AH106" s="11">
        <f t="shared" si="45"/>
        <v>55.2073</v>
      </c>
      <c r="AI106" s="11">
        <f t="shared" si="41"/>
        <v>179</v>
      </c>
      <c r="AJ106" s="11">
        <f t="shared" si="42"/>
        <v>0</v>
      </c>
      <c r="AK106" s="11">
        <f t="shared" si="43"/>
        <v>1674.9102</v>
      </c>
      <c r="AL106" s="12" t="s">
        <v>1138</v>
      </c>
    </row>
    <row r="107" s="9" customFormat="1" ht="16" customHeight="1" spans="1:38">
      <c r="A107" s="40">
        <f t="shared" si="23"/>
        <v>104</v>
      </c>
      <c r="B107" s="41" t="s">
        <v>896</v>
      </c>
      <c r="C107" s="42" t="s">
        <v>363</v>
      </c>
      <c r="D107" s="41" t="s">
        <v>364</v>
      </c>
      <c r="E107" s="41">
        <v>3473.25</v>
      </c>
      <c r="F107" s="41">
        <f>VLOOKUP(C107,'[1]9月'!$B:$Q,16,0)</f>
        <v>3245.4</v>
      </c>
      <c r="G107" s="44">
        <v>5664.75</v>
      </c>
      <c r="H107" s="41">
        <v>3473.25</v>
      </c>
      <c r="I107" s="44">
        <v>2544</v>
      </c>
      <c r="J107" s="44"/>
      <c r="K107" s="52">
        <f t="shared" si="24"/>
        <v>62.5185</v>
      </c>
      <c r="L107" s="52">
        <v>32.8104</v>
      </c>
      <c r="M107" s="53">
        <f t="shared" si="25"/>
        <v>519.264</v>
      </c>
      <c r="N107" s="44">
        <f t="shared" si="26"/>
        <v>453.18</v>
      </c>
      <c r="O107" s="41">
        <f t="shared" si="27"/>
        <v>24.31275</v>
      </c>
      <c r="P107" s="41">
        <v>14.35455</v>
      </c>
      <c r="Q107" s="44">
        <f t="shared" si="28"/>
        <v>127.2</v>
      </c>
      <c r="R107" s="44">
        <f t="shared" si="29"/>
        <v>0</v>
      </c>
      <c r="S107" s="44">
        <f t="shared" si="30"/>
        <v>1233.6402</v>
      </c>
      <c r="T107" s="41">
        <f t="shared" si="31"/>
        <v>0</v>
      </c>
      <c r="U107" s="41">
        <f t="shared" si="32"/>
        <v>259.63</v>
      </c>
      <c r="V107" s="44">
        <f t="shared" si="33"/>
        <v>113.3</v>
      </c>
      <c r="W107" s="41">
        <f t="shared" si="34"/>
        <v>10.42</v>
      </c>
      <c r="X107" s="41">
        <v>6.12</v>
      </c>
      <c r="Y107" s="44">
        <f t="shared" si="35"/>
        <v>127.2</v>
      </c>
      <c r="Z107" s="44">
        <f t="shared" si="36"/>
        <v>0</v>
      </c>
      <c r="AA107" s="41">
        <f t="shared" si="37"/>
        <v>516.67</v>
      </c>
      <c r="AB107" s="41">
        <f t="shared" si="38"/>
        <v>1750.3102</v>
      </c>
      <c r="AC107" s="41"/>
      <c r="AD107" s="12" t="s">
        <v>58</v>
      </c>
      <c r="AE107" s="11">
        <f t="shared" si="44"/>
        <v>95.3289</v>
      </c>
      <c r="AF107" s="11">
        <f t="shared" si="39"/>
        <v>778.894</v>
      </c>
      <c r="AG107" s="11">
        <f t="shared" si="40"/>
        <v>566.48</v>
      </c>
      <c r="AH107" s="11">
        <f t="shared" si="45"/>
        <v>55.2073</v>
      </c>
      <c r="AI107" s="11">
        <f t="shared" si="41"/>
        <v>254.4</v>
      </c>
      <c r="AJ107" s="11">
        <f t="shared" si="42"/>
        <v>0</v>
      </c>
      <c r="AK107" s="11">
        <f t="shared" si="43"/>
        <v>1750.3102</v>
      </c>
      <c r="AL107" s="12" t="s">
        <v>1138</v>
      </c>
    </row>
    <row r="108" s="9" customFormat="1" ht="16" customHeight="1" spans="1:38">
      <c r="A108" s="40">
        <f t="shared" si="23"/>
        <v>105</v>
      </c>
      <c r="B108" s="41" t="s">
        <v>896</v>
      </c>
      <c r="C108" s="42" t="s">
        <v>365</v>
      </c>
      <c r="D108" s="41" t="s">
        <v>366</v>
      </c>
      <c r="E108" s="41">
        <v>3473.25</v>
      </c>
      <c r="F108" s="41">
        <f>VLOOKUP(C108,'[1]9月'!$B:$Q,16,0)</f>
        <v>3245.4</v>
      </c>
      <c r="G108" s="44">
        <v>5664.75</v>
      </c>
      <c r="H108" s="41">
        <v>3473.25</v>
      </c>
      <c r="I108" s="44">
        <v>1790</v>
      </c>
      <c r="J108" s="44"/>
      <c r="K108" s="52">
        <f t="shared" si="24"/>
        <v>62.5185</v>
      </c>
      <c r="L108" s="52">
        <v>32.8104</v>
      </c>
      <c r="M108" s="53">
        <f t="shared" si="25"/>
        <v>519.264</v>
      </c>
      <c r="N108" s="44">
        <f t="shared" si="26"/>
        <v>453.18</v>
      </c>
      <c r="O108" s="41">
        <f t="shared" si="27"/>
        <v>24.31275</v>
      </c>
      <c r="P108" s="41">
        <v>14.35455</v>
      </c>
      <c r="Q108" s="44">
        <f t="shared" si="28"/>
        <v>89.5</v>
      </c>
      <c r="R108" s="44">
        <f t="shared" si="29"/>
        <v>0</v>
      </c>
      <c r="S108" s="44">
        <f t="shared" si="30"/>
        <v>1195.9402</v>
      </c>
      <c r="T108" s="41">
        <f t="shared" si="31"/>
        <v>0</v>
      </c>
      <c r="U108" s="41">
        <f t="shared" si="32"/>
        <v>259.63</v>
      </c>
      <c r="V108" s="44">
        <f t="shared" si="33"/>
        <v>113.3</v>
      </c>
      <c r="W108" s="41">
        <f t="shared" si="34"/>
        <v>10.42</v>
      </c>
      <c r="X108" s="41">
        <v>6.12</v>
      </c>
      <c r="Y108" s="44">
        <f t="shared" si="35"/>
        <v>89.5</v>
      </c>
      <c r="Z108" s="44">
        <f t="shared" si="36"/>
        <v>0</v>
      </c>
      <c r="AA108" s="41">
        <f t="shared" si="37"/>
        <v>478.97</v>
      </c>
      <c r="AB108" s="41">
        <f t="shared" si="38"/>
        <v>1674.9102</v>
      </c>
      <c r="AC108" s="41"/>
      <c r="AD108" s="12" t="s">
        <v>58</v>
      </c>
      <c r="AE108" s="11">
        <f t="shared" si="44"/>
        <v>95.3289</v>
      </c>
      <c r="AF108" s="11">
        <f t="shared" si="39"/>
        <v>778.894</v>
      </c>
      <c r="AG108" s="11">
        <f t="shared" si="40"/>
        <v>566.48</v>
      </c>
      <c r="AH108" s="11">
        <f t="shared" si="45"/>
        <v>55.2073</v>
      </c>
      <c r="AI108" s="11">
        <f t="shared" si="41"/>
        <v>179</v>
      </c>
      <c r="AJ108" s="11">
        <f t="shared" si="42"/>
        <v>0</v>
      </c>
      <c r="AK108" s="11">
        <f t="shared" si="43"/>
        <v>1674.9102</v>
      </c>
      <c r="AL108" s="12" t="s">
        <v>1138</v>
      </c>
    </row>
    <row r="109" s="9" customFormat="1" ht="16" customHeight="1" spans="1:38">
      <c r="A109" s="40">
        <f t="shared" si="23"/>
        <v>106</v>
      </c>
      <c r="B109" s="41" t="s">
        <v>896</v>
      </c>
      <c r="C109" s="42" t="s">
        <v>367</v>
      </c>
      <c r="D109" s="41" t="s">
        <v>368</v>
      </c>
      <c r="E109" s="41">
        <v>3473.25</v>
      </c>
      <c r="F109" s="41">
        <f>VLOOKUP(C109,'[1]9月'!$B:$Q,16,0)</f>
        <v>3245.4</v>
      </c>
      <c r="G109" s="44">
        <v>5664.75</v>
      </c>
      <c r="H109" s="41">
        <v>3473.25</v>
      </c>
      <c r="I109" s="44">
        <v>2544</v>
      </c>
      <c r="J109" s="44"/>
      <c r="K109" s="52">
        <f t="shared" si="24"/>
        <v>62.5185</v>
      </c>
      <c r="L109" s="52">
        <v>32.8104</v>
      </c>
      <c r="M109" s="53">
        <f t="shared" si="25"/>
        <v>519.264</v>
      </c>
      <c r="N109" s="44">
        <f t="shared" si="26"/>
        <v>453.18</v>
      </c>
      <c r="O109" s="41">
        <f t="shared" si="27"/>
        <v>24.31275</v>
      </c>
      <c r="P109" s="41">
        <v>14.35455</v>
      </c>
      <c r="Q109" s="44">
        <f t="shared" si="28"/>
        <v>127.2</v>
      </c>
      <c r="R109" s="44">
        <f t="shared" si="29"/>
        <v>0</v>
      </c>
      <c r="S109" s="44">
        <f t="shared" si="30"/>
        <v>1233.6402</v>
      </c>
      <c r="T109" s="41">
        <f t="shared" si="31"/>
        <v>0</v>
      </c>
      <c r="U109" s="41">
        <f t="shared" si="32"/>
        <v>259.63</v>
      </c>
      <c r="V109" s="44">
        <f t="shared" si="33"/>
        <v>113.3</v>
      </c>
      <c r="W109" s="41">
        <f t="shared" si="34"/>
        <v>10.42</v>
      </c>
      <c r="X109" s="41">
        <v>6.12</v>
      </c>
      <c r="Y109" s="44">
        <f t="shared" si="35"/>
        <v>127.2</v>
      </c>
      <c r="Z109" s="44">
        <f t="shared" si="36"/>
        <v>0</v>
      </c>
      <c r="AA109" s="41">
        <f t="shared" si="37"/>
        <v>516.67</v>
      </c>
      <c r="AB109" s="41">
        <f t="shared" si="38"/>
        <v>1750.3102</v>
      </c>
      <c r="AC109" s="41"/>
      <c r="AD109" s="12" t="s">
        <v>58</v>
      </c>
      <c r="AE109" s="11">
        <f t="shared" si="44"/>
        <v>95.3289</v>
      </c>
      <c r="AF109" s="11">
        <f t="shared" si="39"/>
        <v>778.894</v>
      </c>
      <c r="AG109" s="11">
        <f t="shared" si="40"/>
        <v>566.48</v>
      </c>
      <c r="AH109" s="11">
        <f t="shared" si="45"/>
        <v>55.2073</v>
      </c>
      <c r="AI109" s="11">
        <f t="shared" si="41"/>
        <v>254.4</v>
      </c>
      <c r="AJ109" s="11">
        <f t="shared" si="42"/>
        <v>0</v>
      </c>
      <c r="AK109" s="11">
        <f t="shared" si="43"/>
        <v>1750.3102</v>
      </c>
      <c r="AL109" s="12" t="s">
        <v>1138</v>
      </c>
    </row>
    <row r="110" s="9" customFormat="1" ht="16" customHeight="1" spans="1:38">
      <c r="A110" s="40">
        <f t="shared" si="23"/>
        <v>107</v>
      </c>
      <c r="B110" s="41" t="s">
        <v>896</v>
      </c>
      <c r="C110" s="42" t="s">
        <v>369</v>
      </c>
      <c r="D110" s="41" t="s">
        <v>370</v>
      </c>
      <c r="E110" s="41">
        <v>3473.25</v>
      </c>
      <c r="F110" s="41">
        <f>VLOOKUP(C110,'[1]9月'!$B:$Q,16,0)</f>
        <v>3245.4</v>
      </c>
      <c r="G110" s="44">
        <v>5664.75</v>
      </c>
      <c r="H110" s="41">
        <v>3473.25</v>
      </c>
      <c r="I110" s="44">
        <v>1790</v>
      </c>
      <c r="J110" s="44"/>
      <c r="K110" s="52">
        <f t="shared" si="24"/>
        <v>62.5185</v>
      </c>
      <c r="L110" s="52">
        <v>32.8104</v>
      </c>
      <c r="M110" s="53">
        <f t="shared" si="25"/>
        <v>519.264</v>
      </c>
      <c r="N110" s="44">
        <f t="shared" si="26"/>
        <v>453.18</v>
      </c>
      <c r="O110" s="41">
        <f t="shared" si="27"/>
        <v>24.31275</v>
      </c>
      <c r="P110" s="41">
        <v>14.35455</v>
      </c>
      <c r="Q110" s="44">
        <f t="shared" si="28"/>
        <v>89.5</v>
      </c>
      <c r="R110" s="44">
        <f t="shared" si="29"/>
        <v>0</v>
      </c>
      <c r="S110" s="44">
        <f t="shared" si="30"/>
        <v>1195.9402</v>
      </c>
      <c r="T110" s="41">
        <f t="shared" si="31"/>
        <v>0</v>
      </c>
      <c r="U110" s="41">
        <f t="shared" si="32"/>
        <v>259.63</v>
      </c>
      <c r="V110" s="44">
        <f t="shared" si="33"/>
        <v>113.3</v>
      </c>
      <c r="W110" s="41">
        <f t="shared" si="34"/>
        <v>10.42</v>
      </c>
      <c r="X110" s="41">
        <v>6.12</v>
      </c>
      <c r="Y110" s="44">
        <f t="shared" si="35"/>
        <v>89.5</v>
      </c>
      <c r="Z110" s="44">
        <f t="shared" si="36"/>
        <v>0</v>
      </c>
      <c r="AA110" s="41">
        <f t="shared" si="37"/>
        <v>478.97</v>
      </c>
      <c r="AB110" s="41">
        <f t="shared" si="38"/>
        <v>1674.9102</v>
      </c>
      <c r="AC110" s="41"/>
      <c r="AD110" s="12" t="s">
        <v>58</v>
      </c>
      <c r="AE110" s="11">
        <f t="shared" si="44"/>
        <v>95.3289</v>
      </c>
      <c r="AF110" s="11">
        <f t="shared" si="39"/>
        <v>778.894</v>
      </c>
      <c r="AG110" s="11">
        <f t="shared" si="40"/>
        <v>566.48</v>
      </c>
      <c r="AH110" s="11">
        <f t="shared" si="45"/>
        <v>55.2073</v>
      </c>
      <c r="AI110" s="11">
        <f t="shared" si="41"/>
        <v>179</v>
      </c>
      <c r="AJ110" s="11">
        <f t="shared" si="42"/>
        <v>0</v>
      </c>
      <c r="AK110" s="11">
        <f t="shared" si="43"/>
        <v>1674.9102</v>
      </c>
      <c r="AL110" s="12" t="s">
        <v>1138</v>
      </c>
    </row>
    <row r="111" s="9" customFormat="1" ht="16" customHeight="1" spans="1:38">
      <c r="A111" s="40">
        <f t="shared" si="23"/>
        <v>108</v>
      </c>
      <c r="B111" s="41" t="s">
        <v>896</v>
      </c>
      <c r="C111" s="42" t="s">
        <v>371</v>
      </c>
      <c r="D111" s="41" t="s">
        <v>372</v>
      </c>
      <c r="E111" s="41">
        <v>3473.25</v>
      </c>
      <c r="F111" s="41">
        <f>VLOOKUP(C111,'[1]9月'!$B:$Q,16,0)</f>
        <v>3245.4</v>
      </c>
      <c r="G111" s="44">
        <v>5664.75</v>
      </c>
      <c r="H111" s="41">
        <v>3473.25</v>
      </c>
      <c r="I111" s="44">
        <v>1790</v>
      </c>
      <c r="J111" s="44"/>
      <c r="K111" s="52">
        <f t="shared" si="24"/>
        <v>62.5185</v>
      </c>
      <c r="L111" s="52">
        <v>32.8104</v>
      </c>
      <c r="M111" s="53">
        <f t="shared" si="25"/>
        <v>519.264</v>
      </c>
      <c r="N111" s="44">
        <f t="shared" si="26"/>
        <v>453.18</v>
      </c>
      <c r="O111" s="41">
        <f t="shared" si="27"/>
        <v>24.31275</v>
      </c>
      <c r="P111" s="41">
        <v>14.35455</v>
      </c>
      <c r="Q111" s="44">
        <f t="shared" si="28"/>
        <v>89.5</v>
      </c>
      <c r="R111" s="44">
        <f t="shared" si="29"/>
        <v>0</v>
      </c>
      <c r="S111" s="44">
        <f t="shared" si="30"/>
        <v>1195.9402</v>
      </c>
      <c r="T111" s="41">
        <f t="shared" si="31"/>
        <v>0</v>
      </c>
      <c r="U111" s="41">
        <f t="shared" si="32"/>
        <v>259.63</v>
      </c>
      <c r="V111" s="44">
        <f t="shared" si="33"/>
        <v>113.3</v>
      </c>
      <c r="W111" s="41">
        <f t="shared" si="34"/>
        <v>10.42</v>
      </c>
      <c r="X111" s="41">
        <v>6.12</v>
      </c>
      <c r="Y111" s="44">
        <f t="shared" si="35"/>
        <v>89.5</v>
      </c>
      <c r="Z111" s="44">
        <f t="shared" si="36"/>
        <v>0</v>
      </c>
      <c r="AA111" s="41">
        <f t="shared" si="37"/>
        <v>478.97</v>
      </c>
      <c r="AB111" s="41">
        <f t="shared" si="38"/>
        <v>1674.9102</v>
      </c>
      <c r="AC111" s="41"/>
      <c r="AD111" s="12" t="s">
        <v>58</v>
      </c>
      <c r="AE111" s="11">
        <f t="shared" si="44"/>
        <v>95.3289</v>
      </c>
      <c r="AF111" s="11">
        <f t="shared" si="39"/>
        <v>778.894</v>
      </c>
      <c r="AG111" s="11">
        <f t="shared" si="40"/>
        <v>566.48</v>
      </c>
      <c r="AH111" s="11">
        <f t="shared" si="45"/>
        <v>55.2073</v>
      </c>
      <c r="AI111" s="11">
        <f t="shared" si="41"/>
        <v>179</v>
      </c>
      <c r="AJ111" s="11">
        <f t="shared" si="42"/>
        <v>0</v>
      </c>
      <c r="AK111" s="11">
        <f t="shared" si="43"/>
        <v>1674.9102</v>
      </c>
      <c r="AL111" s="12" t="s">
        <v>1138</v>
      </c>
    </row>
    <row r="112" s="9" customFormat="1" ht="16" customHeight="1" spans="1:38">
      <c r="A112" s="40">
        <f t="shared" si="23"/>
        <v>109</v>
      </c>
      <c r="B112" s="41" t="s">
        <v>896</v>
      </c>
      <c r="C112" s="42" t="s">
        <v>373</v>
      </c>
      <c r="D112" s="41" t="s">
        <v>374</v>
      </c>
      <c r="E112" s="41">
        <v>3473.25</v>
      </c>
      <c r="F112" s="41">
        <f>VLOOKUP(C112,'[1]9月'!$B:$Q,16,0)</f>
        <v>3245.4</v>
      </c>
      <c r="G112" s="44">
        <v>5664.75</v>
      </c>
      <c r="H112" s="41">
        <v>3473.25</v>
      </c>
      <c r="I112" s="44">
        <v>2544</v>
      </c>
      <c r="J112" s="44"/>
      <c r="K112" s="52">
        <f t="shared" si="24"/>
        <v>62.5185</v>
      </c>
      <c r="L112" s="52">
        <v>32.8104</v>
      </c>
      <c r="M112" s="53">
        <f t="shared" si="25"/>
        <v>519.264</v>
      </c>
      <c r="N112" s="44">
        <f t="shared" si="26"/>
        <v>453.18</v>
      </c>
      <c r="O112" s="41">
        <f t="shared" si="27"/>
        <v>24.31275</v>
      </c>
      <c r="P112" s="41">
        <v>14.35455</v>
      </c>
      <c r="Q112" s="44">
        <f t="shared" si="28"/>
        <v>127.2</v>
      </c>
      <c r="R112" s="44">
        <f t="shared" si="29"/>
        <v>0</v>
      </c>
      <c r="S112" s="44">
        <f t="shared" si="30"/>
        <v>1233.6402</v>
      </c>
      <c r="T112" s="41">
        <f t="shared" si="31"/>
        <v>0</v>
      </c>
      <c r="U112" s="41">
        <f t="shared" si="32"/>
        <v>259.63</v>
      </c>
      <c r="V112" s="44">
        <f t="shared" si="33"/>
        <v>113.3</v>
      </c>
      <c r="W112" s="41">
        <f t="shared" si="34"/>
        <v>10.42</v>
      </c>
      <c r="X112" s="41">
        <v>6.12</v>
      </c>
      <c r="Y112" s="44">
        <f t="shared" si="35"/>
        <v>127.2</v>
      </c>
      <c r="Z112" s="44">
        <f t="shared" si="36"/>
        <v>0</v>
      </c>
      <c r="AA112" s="41">
        <f t="shared" si="37"/>
        <v>516.67</v>
      </c>
      <c r="AB112" s="41">
        <f t="shared" si="38"/>
        <v>1750.3102</v>
      </c>
      <c r="AC112" s="41"/>
      <c r="AD112" s="12" t="s">
        <v>58</v>
      </c>
      <c r="AE112" s="11">
        <f t="shared" si="44"/>
        <v>95.3289</v>
      </c>
      <c r="AF112" s="11">
        <f t="shared" si="39"/>
        <v>778.894</v>
      </c>
      <c r="AG112" s="11">
        <f t="shared" si="40"/>
        <v>566.48</v>
      </c>
      <c r="AH112" s="11">
        <f t="shared" si="45"/>
        <v>55.2073</v>
      </c>
      <c r="AI112" s="11">
        <f t="shared" si="41"/>
        <v>254.4</v>
      </c>
      <c r="AJ112" s="11">
        <f t="shared" si="42"/>
        <v>0</v>
      </c>
      <c r="AK112" s="11">
        <f t="shared" si="43"/>
        <v>1750.3102</v>
      </c>
      <c r="AL112" s="12" t="s">
        <v>1138</v>
      </c>
    </row>
    <row r="113" s="9" customFormat="1" ht="16" customHeight="1" spans="1:38">
      <c r="A113" s="40">
        <f t="shared" si="23"/>
        <v>110</v>
      </c>
      <c r="B113" s="41" t="s">
        <v>896</v>
      </c>
      <c r="C113" s="42" t="s">
        <v>375</v>
      </c>
      <c r="D113" s="41" t="s">
        <v>376</v>
      </c>
      <c r="E113" s="41">
        <v>3473.25</v>
      </c>
      <c r="F113" s="41">
        <f>VLOOKUP(C113,'[1]9月'!$B:$Q,16,0)</f>
        <v>3245.4</v>
      </c>
      <c r="G113" s="44">
        <v>5664.75</v>
      </c>
      <c r="H113" s="41">
        <v>3473.25</v>
      </c>
      <c r="I113" s="44">
        <v>1790</v>
      </c>
      <c r="J113" s="44"/>
      <c r="K113" s="52">
        <f t="shared" si="24"/>
        <v>62.5185</v>
      </c>
      <c r="L113" s="52">
        <v>32.8104</v>
      </c>
      <c r="M113" s="53">
        <f t="shared" si="25"/>
        <v>519.264</v>
      </c>
      <c r="N113" s="44">
        <f t="shared" si="26"/>
        <v>453.18</v>
      </c>
      <c r="O113" s="41">
        <f t="shared" si="27"/>
        <v>24.31275</v>
      </c>
      <c r="P113" s="41">
        <v>14.35455</v>
      </c>
      <c r="Q113" s="44">
        <f t="shared" si="28"/>
        <v>89.5</v>
      </c>
      <c r="R113" s="44">
        <f t="shared" si="29"/>
        <v>0</v>
      </c>
      <c r="S113" s="44">
        <f t="shared" si="30"/>
        <v>1195.9402</v>
      </c>
      <c r="T113" s="41">
        <f t="shared" si="31"/>
        <v>0</v>
      </c>
      <c r="U113" s="41">
        <f t="shared" si="32"/>
        <v>259.63</v>
      </c>
      <c r="V113" s="44">
        <f t="shared" si="33"/>
        <v>113.3</v>
      </c>
      <c r="W113" s="41">
        <f t="shared" si="34"/>
        <v>10.42</v>
      </c>
      <c r="X113" s="41">
        <v>6.12</v>
      </c>
      <c r="Y113" s="44">
        <f t="shared" si="35"/>
        <v>89.5</v>
      </c>
      <c r="Z113" s="44">
        <f t="shared" si="36"/>
        <v>0</v>
      </c>
      <c r="AA113" s="41">
        <f t="shared" si="37"/>
        <v>478.97</v>
      </c>
      <c r="AB113" s="41">
        <f t="shared" si="38"/>
        <v>1674.9102</v>
      </c>
      <c r="AC113" s="41"/>
      <c r="AD113" s="12" t="s">
        <v>58</v>
      </c>
      <c r="AE113" s="11">
        <f t="shared" si="44"/>
        <v>95.3289</v>
      </c>
      <c r="AF113" s="11">
        <f t="shared" si="39"/>
        <v>778.894</v>
      </c>
      <c r="AG113" s="11">
        <f t="shared" si="40"/>
        <v>566.48</v>
      </c>
      <c r="AH113" s="11">
        <f t="shared" si="45"/>
        <v>55.2073</v>
      </c>
      <c r="AI113" s="11">
        <f t="shared" si="41"/>
        <v>179</v>
      </c>
      <c r="AJ113" s="11">
        <f t="shared" si="42"/>
        <v>0</v>
      </c>
      <c r="AK113" s="11">
        <f t="shared" si="43"/>
        <v>1674.9102</v>
      </c>
      <c r="AL113" s="12" t="s">
        <v>1138</v>
      </c>
    </row>
    <row r="114" s="9" customFormat="1" ht="16" customHeight="1" spans="1:38">
      <c r="A114" s="40">
        <f t="shared" si="23"/>
        <v>111</v>
      </c>
      <c r="B114" s="41" t="s">
        <v>896</v>
      </c>
      <c r="C114" s="42" t="s">
        <v>377</v>
      </c>
      <c r="D114" s="41" t="s">
        <v>378</v>
      </c>
      <c r="E114" s="41">
        <v>3473.25</v>
      </c>
      <c r="F114" s="41">
        <f>VLOOKUP(C114,'[1]9月'!$B:$Q,16,0)</f>
        <v>3245.4</v>
      </c>
      <c r="G114" s="44">
        <v>5664.75</v>
      </c>
      <c r="H114" s="41">
        <v>3473.25</v>
      </c>
      <c r="I114" s="44">
        <v>1790</v>
      </c>
      <c r="J114" s="44"/>
      <c r="K114" s="52">
        <f t="shared" si="24"/>
        <v>62.5185</v>
      </c>
      <c r="L114" s="52">
        <v>32.8104</v>
      </c>
      <c r="M114" s="53">
        <f t="shared" si="25"/>
        <v>519.264</v>
      </c>
      <c r="N114" s="44">
        <f t="shared" si="26"/>
        <v>453.18</v>
      </c>
      <c r="O114" s="41">
        <f t="shared" si="27"/>
        <v>24.31275</v>
      </c>
      <c r="P114" s="41">
        <v>14.35455</v>
      </c>
      <c r="Q114" s="44">
        <f t="shared" si="28"/>
        <v>89.5</v>
      </c>
      <c r="R114" s="44">
        <f t="shared" si="29"/>
        <v>0</v>
      </c>
      <c r="S114" s="44">
        <f t="shared" si="30"/>
        <v>1195.9402</v>
      </c>
      <c r="T114" s="41">
        <f t="shared" si="31"/>
        <v>0</v>
      </c>
      <c r="U114" s="41">
        <f t="shared" si="32"/>
        <v>259.63</v>
      </c>
      <c r="V114" s="44">
        <f t="shared" si="33"/>
        <v>113.3</v>
      </c>
      <c r="W114" s="41">
        <f t="shared" si="34"/>
        <v>10.42</v>
      </c>
      <c r="X114" s="41">
        <v>6.12</v>
      </c>
      <c r="Y114" s="44">
        <f t="shared" si="35"/>
        <v>89.5</v>
      </c>
      <c r="Z114" s="44">
        <f t="shared" si="36"/>
        <v>0</v>
      </c>
      <c r="AA114" s="41">
        <f t="shared" si="37"/>
        <v>478.97</v>
      </c>
      <c r="AB114" s="41">
        <f t="shared" si="38"/>
        <v>1674.9102</v>
      </c>
      <c r="AC114" s="41"/>
      <c r="AD114" s="12" t="s">
        <v>58</v>
      </c>
      <c r="AE114" s="11">
        <f t="shared" si="44"/>
        <v>95.3289</v>
      </c>
      <c r="AF114" s="11">
        <f t="shared" si="39"/>
        <v>778.894</v>
      </c>
      <c r="AG114" s="11">
        <f t="shared" si="40"/>
        <v>566.48</v>
      </c>
      <c r="AH114" s="11">
        <f t="shared" si="45"/>
        <v>55.2073</v>
      </c>
      <c r="AI114" s="11">
        <f t="shared" si="41"/>
        <v>179</v>
      </c>
      <c r="AJ114" s="11">
        <f t="shared" si="42"/>
        <v>0</v>
      </c>
      <c r="AK114" s="11">
        <f t="shared" si="43"/>
        <v>1674.9102</v>
      </c>
      <c r="AL114" s="12" t="s">
        <v>1138</v>
      </c>
    </row>
    <row r="115" s="9" customFormat="1" ht="16" customHeight="1" spans="1:38">
      <c r="A115" s="40">
        <f t="shared" si="23"/>
        <v>112</v>
      </c>
      <c r="B115" s="41" t="s">
        <v>896</v>
      </c>
      <c r="C115" s="42" t="s">
        <v>379</v>
      </c>
      <c r="D115" s="41" t="s">
        <v>380</v>
      </c>
      <c r="E115" s="41">
        <v>3473.25</v>
      </c>
      <c r="F115" s="41">
        <f>VLOOKUP(C115,'[1]9月'!$B:$Q,16,0)</f>
        <v>3245.4</v>
      </c>
      <c r="G115" s="44">
        <v>5664.75</v>
      </c>
      <c r="H115" s="41">
        <v>3473.25</v>
      </c>
      <c r="I115" s="44">
        <v>1790</v>
      </c>
      <c r="J115" s="44"/>
      <c r="K115" s="52">
        <f t="shared" si="24"/>
        <v>62.5185</v>
      </c>
      <c r="L115" s="52">
        <v>32.8104</v>
      </c>
      <c r="M115" s="53">
        <f t="shared" si="25"/>
        <v>519.264</v>
      </c>
      <c r="N115" s="44">
        <f t="shared" si="26"/>
        <v>453.18</v>
      </c>
      <c r="O115" s="41">
        <f t="shared" si="27"/>
        <v>24.31275</v>
      </c>
      <c r="P115" s="41">
        <v>14.35455</v>
      </c>
      <c r="Q115" s="44">
        <f t="shared" si="28"/>
        <v>89.5</v>
      </c>
      <c r="R115" s="44">
        <f t="shared" si="29"/>
        <v>0</v>
      </c>
      <c r="S115" s="44">
        <f t="shared" si="30"/>
        <v>1195.9402</v>
      </c>
      <c r="T115" s="41">
        <f t="shared" si="31"/>
        <v>0</v>
      </c>
      <c r="U115" s="41">
        <f t="shared" si="32"/>
        <v>259.63</v>
      </c>
      <c r="V115" s="44">
        <f t="shared" si="33"/>
        <v>113.3</v>
      </c>
      <c r="W115" s="41">
        <f t="shared" si="34"/>
        <v>10.42</v>
      </c>
      <c r="X115" s="41">
        <v>6.12</v>
      </c>
      <c r="Y115" s="44">
        <f t="shared" si="35"/>
        <v>89.5</v>
      </c>
      <c r="Z115" s="44">
        <f t="shared" si="36"/>
        <v>0</v>
      </c>
      <c r="AA115" s="41">
        <f t="shared" si="37"/>
        <v>478.97</v>
      </c>
      <c r="AB115" s="41">
        <f t="shared" si="38"/>
        <v>1674.9102</v>
      </c>
      <c r="AC115" s="41"/>
      <c r="AD115" s="12" t="s">
        <v>58</v>
      </c>
      <c r="AE115" s="11">
        <f t="shared" si="44"/>
        <v>95.3289</v>
      </c>
      <c r="AF115" s="11">
        <f t="shared" si="39"/>
        <v>778.894</v>
      </c>
      <c r="AG115" s="11">
        <f t="shared" si="40"/>
        <v>566.48</v>
      </c>
      <c r="AH115" s="11">
        <f t="shared" si="45"/>
        <v>55.2073</v>
      </c>
      <c r="AI115" s="11">
        <f t="shared" si="41"/>
        <v>179</v>
      </c>
      <c r="AJ115" s="11">
        <f t="shared" si="42"/>
        <v>0</v>
      </c>
      <c r="AK115" s="11">
        <f t="shared" si="43"/>
        <v>1674.9102</v>
      </c>
      <c r="AL115" s="12" t="s">
        <v>1138</v>
      </c>
    </row>
    <row r="116" s="9" customFormat="1" ht="16" customHeight="1" spans="1:38">
      <c r="A116" s="40">
        <f t="shared" si="23"/>
        <v>113</v>
      </c>
      <c r="B116" s="41" t="s">
        <v>896</v>
      </c>
      <c r="C116" s="42" t="s">
        <v>381</v>
      </c>
      <c r="D116" s="41" t="s">
        <v>382</v>
      </c>
      <c r="E116" s="41">
        <v>3473.25</v>
      </c>
      <c r="F116" s="41">
        <f>VLOOKUP(C116,'[1]9月'!$B:$Q,16,0)</f>
        <v>3245.4</v>
      </c>
      <c r="G116" s="44">
        <v>5664.75</v>
      </c>
      <c r="H116" s="41">
        <v>3473.25</v>
      </c>
      <c r="I116" s="44">
        <v>1790</v>
      </c>
      <c r="J116" s="44"/>
      <c r="K116" s="52">
        <f t="shared" si="24"/>
        <v>62.5185</v>
      </c>
      <c r="L116" s="52">
        <v>32.8104</v>
      </c>
      <c r="M116" s="53">
        <f t="shared" si="25"/>
        <v>519.264</v>
      </c>
      <c r="N116" s="44">
        <f t="shared" si="26"/>
        <v>453.18</v>
      </c>
      <c r="O116" s="41">
        <f t="shared" si="27"/>
        <v>24.31275</v>
      </c>
      <c r="P116" s="41">
        <v>14.35455</v>
      </c>
      <c r="Q116" s="44">
        <f t="shared" si="28"/>
        <v>89.5</v>
      </c>
      <c r="R116" s="44">
        <f t="shared" si="29"/>
        <v>0</v>
      </c>
      <c r="S116" s="44">
        <f t="shared" si="30"/>
        <v>1195.9402</v>
      </c>
      <c r="T116" s="41">
        <f t="shared" si="31"/>
        <v>0</v>
      </c>
      <c r="U116" s="41">
        <f t="shared" si="32"/>
        <v>259.63</v>
      </c>
      <c r="V116" s="44">
        <f t="shared" si="33"/>
        <v>113.3</v>
      </c>
      <c r="W116" s="41">
        <f t="shared" si="34"/>
        <v>10.42</v>
      </c>
      <c r="X116" s="41">
        <v>6.12</v>
      </c>
      <c r="Y116" s="44">
        <f t="shared" si="35"/>
        <v>89.5</v>
      </c>
      <c r="Z116" s="44">
        <f t="shared" si="36"/>
        <v>0</v>
      </c>
      <c r="AA116" s="41">
        <f t="shared" si="37"/>
        <v>478.97</v>
      </c>
      <c r="AB116" s="41">
        <f t="shared" si="38"/>
        <v>1674.9102</v>
      </c>
      <c r="AC116" s="41"/>
      <c r="AD116" s="12" t="s">
        <v>58</v>
      </c>
      <c r="AE116" s="11">
        <f t="shared" si="44"/>
        <v>95.3289</v>
      </c>
      <c r="AF116" s="11">
        <f t="shared" si="39"/>
        <v>778.894</v>
      </c>
      <c r="AG116" s="11">
        <f t="shared" si="40"/>
        <v>566.48</v>
      </c>
      <c r="AH116" s="11">
        <f t="shared" si="45"/>
        <v>55.2073</v>
      </c>
      <c r="AI116" s="11">
        <f t="shared" si="41"/>
        <v>179</v>
      </c>
      <c r="AJ116" s="11">
        <f t="shared" si="42"/>
        <v>0</v>
      </c>
      <c r="AK116" s="11">
        <f t="shared" si="43"/>
        <v>1674.9102</v>
      </c>
      <c r="AL116" s="12" t="s">
        <v>1138</v>
      </c>
    </row>
    <row r="117" s="9" customFormat="1" ht="16" customHeight="1" spans="1:38">
      <c r="A117" s="40">
        <f t="shared" si="23"/>
        <v>114</v>
      </c>
      <c r="B117" s="41" t="s">
        <v>896</v>
      </c>
      <c r="C117" s="42" t="s">
        <v>383</v>
      </c>
      <c r="D117" s="41" t="s">
        <v>384</v>
      </c>
      <c r="E117" s="41">
        <v>3473.25</v>
      </c>
      <c r="F117" s="41">
        <f>VLOOKUP(C117,'[1]9月'!$B:$Q,16,0)</f>
        <v>3245.4</v>
      </c>
      <c r="G117" s="44">
        <v>5664.75</v>
      </c>
      <c r="H117" s="41">
        <v>3473.25</v>
      </c>
      <c r="I117" s="44">
        <v>1790</v>
      </c>
      <c r="J117" s="44"/>
      <c r="K117" s="52">
        <f t="shared" si="24"/>
        <v>62.5185</v>
      </c>
      <c r="L117" s="52">
        <v>32.8104</v>
      </c>
      <c r="M117" s="53">
        <f t="shared" si="25"/>
        <v>519.264</v>
      </c>
      <c r="N117" s="44">
        <f t="shared" si="26"/>
        <v>453.18</v>
      </c>
      <c r="O117" s="41">
        <f t="shared" si="27"/>
        <v>24.31275</v>
      </c>
      <c r="P117" s="41">
        <v>14.35455</v>
      </c>
      <c r="Q117" s="44">
        <f t="shared" si="28"/>
        <v>89.5</v>
      </c>
      <c r="R117" s="44">
        <f t="shared" si="29"/>
        <v>0</v>
      </c>
      <c r="S117" s="44">
        <f t="shared" si="30"/>
        <v>1195.9402</v>
      </c>
      <c r="T117" s="41">
        <f t="shared" si="31"/>
        <v>0</v>
      </c>
      <c r="U117" s="41">
        <f t="shared" si="32"/>
        <v>259.63</v>
      </c>
      <c r="V117" s="44">
        <f t="shared" si="33"/>
        <v>113.3</v>
      </c>
      <c r="W117" s="41">
        <f t="shared" si="34"/>
        <v>10.42</v>
      </c>
      <c r="X117" s="41">
        <v>6.12</v>
      </c>
      <c r="Y117" s="44">
        <f t="shared" si="35"/>
        <v>89.5</v>
      </c>
      <c r="Z117" s="44">
        <f t="shared" si="36"/>
        <v>0</v>
      </c>
      <c r="AA117" s="41">
        <f t="shared" si="37"/>
        <v>478.97</v>
      </c>
      <c r="AB117" s="41">
        <f t="shared" si="38"/>
        <v>1674.9102</v>
      </c>
      <c r="AC117" s="41"/>
      <c r="AD117" s="12" t="s">
        <v>58</v>
      </c>
      <c r="AE117" s="11">
        <f t="shared" si="44"/>
        <v>95.3289</v>
      </c>
      <c r="AF117" s="11">
        <f t="shared" si="39"/>
        <v>778.894</v>
      </c>
      <c r="AG117" s="11">
        <f t="shared" si="40"/>
        <v>566.48</v>
      </c>
      <c r="AH117" s="11">
        <f t="shared" si="45"/>
        <v>55.2073</v>
      </c>
      <c r="AI117" s="11">
        <f t="shared" si="41"/>
        <v>179</v>
      </c>
      <c r="AJ117" s="11">
        <f t="shared" si="42"/>
        <v>0</v>
      </c>
      <c r="AK117" s="11">
        <f t="shared" si="43"/>
        <v>1674.9102</v>
      </c>
      <c r="AL117" s="12" t="s">
        <v>1138</v>
      </c>
    </row>
    <row r="118" s="9" customFormat="1" ht="16" customHeight="1" spans="1:38">
      <c r="A118" s="40">
        <f t="shared" si="23"/>
        <v>115</v>
      </c>
      <c r="B118" s="41" t="s">
        <v>896</v>
      </c>
      <c r="C118" s="42" t="s">
        <v>385</v>
      </c>
      <c r="D118" s="41" t="s">
        <v>386</v>
      </c>
      <c r="E118" s="41">
        <v>3473.25</v>
      </c>
      <c r="F118" s="41">
        <f>VLOOKUP(C118,'[1]9月'!$B:$Q,16,0)</f>
        <v>3245.4</v>
      </c>
      <c r="G118" s="44">
        <v>5664.75</v>
      </c>
      <c r="H118" s="41">
        <v>3473.25</v>
      </c>
      <c r="I118" s="44">
        <v>1790</v>
      </c>
      <c r="J118" s="44"/>
      <c r="K118" s="52">
        <f t="shared" si="24"/>
        <v>62.5185</v>
      </c>
      <c r="L118" s="52">
        <v>32.8104</v>
      </c>
      <c r="M118" s="53">
        <f t="shared" si="25"/>
        <v>519.264</v>
      </c>
      <c r="N118" s="44">
        <f t="shared" si="26"/>
        <v>453.18</v>
      </c>
      <c r="O118" s="41">
        <f t="shared" si="27"/>
        <v>24.31275</v>
      </c>
      <c r="P118" s="41">
        <v>14.35455</v>
      </c>
      <c r="Q118" s="44">
        <f t="shared" si="28"/>
        <v>89.5</v>
      </c>
      <c r="R118" s="44">
        <f t="shared" si="29"/>
        <v>0</v>
      </c>
      <c r="S118" s="44">
        <f t="shared" si="30"/>
        <v>1195.9402</v>
      </c>
      <c r="T118" s="41">
        <f t="shared" si="31"/>
        <v>0</v>
      </c>
      <c r="U118" s="41">
        <f t="shared" si="32"/>
        <v>259.63</v>
      </c>
      <c r="V118" s="44">
        <f t="shared" si="33"/>
        <v>113.3</v>
      </c>
      <c r="W118" s="41">
        <f t="shared" si="34"/>
        <v>10.42</v>
      </c>
      <c r="X118" s="41">
        <v>6.12</v>
      </c>
      <c r="Y118" s="44">
        <f t="shared" si="35"/>
        <v>89.5</v>
      </c>
      <c r="Z118" s="44">
        <f t="shared" si="36"/>
        <v>0</v>
      </c>
      <c r="AA118" s="41">
        <f t="shared" si="37"/>
        <v>478.97</v>
      </c>
      <c r="AB118" s="41">
        <f t="shared" si="38"/>
        <v>1674.9102</v>
      </c>
      <c r="AC118" s="41"/>
      <c r="AD118" s="12" t="s">
        <v>58</v>
      </c>
      <c r="AE118" s="11">
        <f t="shared" si="44"/>
        <v>95.3289</v>
      </c>
      <c r="AF118" s="11">
        <f t="shared" si="39"/>
        <v>778.894</v>
      </c>
      <c r="AG118" s="11">
        <f t="shared" si="40"/>
        <v>566.48</v>
      </c>
      <c r="AH118" s="11">
        <f t="shared" si="45"/>
        <v>55.2073</v>
      </c>
      <c r="AI118" s="11">
        <f t="shared" si="41"/>
        <v>179</v>
      </c>
      <c r="AJ118" s="11">
        <f t="shared" si="42"/>
        <v>0</v>
      </c>
      <c r="AK118" s="11">
        <f t="shared" si="43"/>
        <v>1674.9102</v>
      </c>
      <c r="AL118" s="12" t="s">
        <v>1138</v>
      </c>
    </row>
    <row r="119" s="9" customFormat="1" ht="16" customHeight="1" spans="1:38">
      <c r="A119" s="40">
        <f t="shared" si="23"/>
        <v>116</v>
      </c>
      <c r="B119" s="41" t="s">
        <v>896</v>
      </c>
      <c r="C119" s="42" t="s">
        <v>387</v>
      </c>
      <c r="D119" s="41" t="s">
        <v>388</v>
      </c>
      <c r="E119" s="41">
        <v>3473.25</v>
      </c>
      <c r="F119" s="41">
        <f>VLOOKUP(C119,'[1]9月'!$B:$Q,16,0)</f>
        <v>3245.4</v>
      </c>
      <c r="G119" s="44">
        <v>5664.75</v>
      </c>
      <c r="H119" s="41">
        <v>3473.25</v>
      </c>
      <c r="I119" s="44">
        <v>1790</v>
      </c>
      <c r="J119" s="44"/>
      <c r="K119" s="52">
        <f t="shared" si="24"/>
        <v>62.5185</v>
      </c>
      <c r="L119" s="52">
        <v>32.8104</v>
      </c>
      <c r="M119" s="53">
        <f t="shared" si="25"/>
        <v>519.264</v>
      </c>
      <c r="N119" s="44">
        <f t="shared" si="26"/>
        <v>453.18</v>
      </c>
      <c r="O119" s="41">
        <f t="shared" si="27"/>
        <v>24.31275</v>
      </c>
      <c r="P119" s="41">
        <v>14.35455</v>
      </c>
      <c r="Q119" s="44">
        <f t="shared" si="28"/>
        <v>89.5</v>
      </c>
      <c r="R119" s="44">
        <f t="shared" si="29"/>
        <v>0</v>
      </c>
      <c r="S119" s="44">
        <f t="shared" si="30"/>
        <v>1195.9402</v>
      </c>
      <c r="T119" s="41">
        <f t="shared" si="31"/>
        <v>0</v>
      </c>
      <c r="U119" s="41">
        <f t="shared" si="32"/>
        <v>259.63</v>
      </c>
      <c r="V119" s="44">
        <f t="shared" si="33"/>
        <v>113.3</v>
      </c>
      <c r="W119" s="41">
        <f t="shared" si="34"/>
        <v>10.42</v>
      </c>
      <c r="X119" s="41">
        <v>6.12</v>
      </c>
      <c r="Y119" s="44">
        <f t="shared" si="35"/>
        <v>89.5</v>
      </c>
      <c r="Z119" s="44">
        <f t="shared" si="36"/>
        <v>0</v>
      </c>
      <c r="AA119" s="41">
        <f t="shared" si="37"/>
        <v>478.97</v>
      </c>
      <c r="AB119" s="41">
        <f t="shared" si="38"/>
        <v>1674.9102</v>
      </c>
      <c r="AC119" s="41"/>
      <c r="AD119" s="12" t="s">
        <v>58</v>
      </c>
      <c r="AE119" s="11">
        <f t="shared" si="44"/>
        <v>95.3289</v>
      </c>
      <c r="AF119" s="11">
        <f t="shared" si="39"/>
        <v>778.894</v>
      </c>
      <c r="AG119" s="11">
        <f t="shared" si="40"/>
        <v>566.48</v>
      </c>
      <c r="AH119" s="11">
        <f t="shared" si="45"/>
        <v>55.2073</v>
      </c>
      <c r="AI119" s="11">
        <f t="shared" si="41"/>
        <v>179</v>
      </c>
      <c r="AJ119" s="11">
        <f t="shared" si="42"/>
        <v>0</v>
      </c>
      <c r="AK119" s="11">
        <f t="shared" si="43"/>
        <v>1674.9102</v>
      </c>
      <c r="AL119" s="12" t="s">
        <v>1138</v>
      </c>
    </row>
    <row r="120" s="9" customFormat="1" ht="16" customHeight="1" spans="1:38">
      <c r="A120" s="40">
        <f t="shared" si="23"/>
        <v>117</v>
      </c>
      <c r="B120" s="41" t="s">
        <v>896</v>
      </c>
      <c r="C120" s="42" t="s">
        <v>389</v>
      </c>
      <c r="D120" s="41" t="s">
        <v>390</v>
      </c>
      <c r="E120" s="41">
        <v>3473.25</v>
      </c>
      <c r="F120" s="41">
        <f>VLOOKUP(C120,'[1]9月'!$B:$Q,16,0)</f>
        <v>3245.4</v>
      </c>
      <c r="G120" s="44">
        <v>5664.75</v>
      </c>
      <c r="H120" s="41">
        <v>3473.25</v>
      </c>
      <c r="I120" s="44">
        <v>1790</v>
      </c>
      <c r="J120" s="44"/>
      <c r="K120" s="52">
        <f t="shared" si="24"/>
        <v>62.5185</v>
      </c>
      <c r="L120" s="52">
        <v>32.8104</v>
      </c>
      <c r="M120" s="53">
        <f t="shared" si="25"/>
        <v>519.264</v>
      </c>
      <c r="N120" s="44">
        <f t="shared" si="26"/>
        <v>453.18</v>
      </c>
      <c r="O120" s="41">
        <f t="shared" si="27"/>
        <v>24.31275</v>
      </c>
      <c r="P120" s="41">
        <v>14.35455</v>
      </c>
      <c r="Q120" s="44">
        <f t="shared" si="28"/>
        <v>89.5</v>
      </c>
      <c r="R120" s="44">
        <f t="shared" si="29"/>
        <v>0</v>
      </c>
      <c r="S120" s="44">
        <f t="shared" si="30"/>
        <v>1195.9402</v>
      </c>
      <c r="T120" s="41">
        <f t="shared" si="31"/>
        <v>0</v>
      </c>
      <c r="U120" s="41">
        <f t="shared" si="32"/>
        <v>259.63</v>
      </c>
      <c r="V120" s="44">
        <f t="shared" si="33"/>
        <v>113.3</v>
      </c>
      <c r="W120" s="41">
        <f t="shared" si="34"/>
        <v>10.42</v>
      </c>
      <c r="X120" s="41">
        <v>6.12</v>
      </c>
      <c r="Y120" s="44">
        <f t="shared" si="35"/>
        <v>89.5</v>
      </c>
      <c r="Z120" s="44">
        <f t="shared" si="36"/>
        <v>0</v>
      </c>
      <c r="AA120" s="41">
        <f t="shared" si="37"/>
        <v>478.97</v>
      </c>
      <c r="AB120" s="41">
        <f t="shared" si="38"/>
        <v>1674.9102</v>
      </c>
      <c r="AC120" s="41"/>
      <c r="AD120" s="12" t="s">
        <v>58</v>
      </c>
      <c r="AE120" s="11">
        <f t="shared" si="44"/>
        <v>95.3289</v>
      </c>
      <c r="AF120" s="11">
        <f t="shared" si="39"/>
        <v>778.894</v>
      </c>
      <c r="AG120" s="11">
        <f t="shared" si="40"/>
        <v>566.48</v>
      </c>
      <c r="AH120" s="11">
        <f t="shared" si="45"/>
        <v>55.2073</v>
      </c>
      <c r="AI120" s="11">
        <f t="shared" si="41"/>
        <v>179</v>
      </c>
      <c r="AJ120" s="11">
        <f t="shared" si="42"/>
        <v>0</v>
      </c>
      <c r="AK120" s="11">
        <f t="shared" si="43"/>
        <v>1674.9102</v>
      </c>
      <c r="AL120" s="12" t="s">
        <v>1138</v>
      </c>
    </row>
    <row r="121" s="9" customFormat="1" ht="16" customHeight="1" spans="1:38">
      <c r="A121" s="40">
        <f t="shared" si="23"/>
        <v>118</v>
      </c>
      <c r="B121" s="41" t="s">
        <v>896</v>
      </c>
      <c r="C121" s="42" t="s">
        <v>391</v>
      </c>
      <c r="D121" s="41" t="s">
        <v>392</v>
      </c>
      <c r="E121" s="41">
        <v>3473.25</v>
      </c>
      <c r="F121" s="41">
        <f>VLOOKUP(C121,'[1]9月'!$B:$Q,16,0)</f>
        <v>3245.4</v>
      </c>
      <c r="G121" s="44">
        <v>5664.75</v>
      </c>
      <c r="H121" s="41">
        <v>3473.25</v>
      </c>
      <c r="I121" s="44">
        <v>1790</v>
      </c>
      <c r="J121" s="44"/>
      <c r="K121" s="52">
        <f t="shared" si="24"/>
        <v>62.5185</v>
      </c>
      <c r="L121" s="52">
        <v>32.8104</v>
      </c>
      <c r="M121" s="53">
        <f t="shared" si="25"/>
        <v>519.264</v>
      </c>
      <c r="N121" s="44">
        <f t="shared" si="26"/>
        <v>453.18</v>
      </c>
      <c r="O121" s="41">
        <f t="shared" si="27"/>
        <v>24.31275</v>
      </c>
      <c r="P121" s="41">
        <v>14.35455</v>
      </c>
      <c r="Q121" s="44">
        <f t="shared" si="28"/>
        <v>89.5</v>
      </c>
      <c r="R121" s="44">
        <f t="shared" si="29"/>
        <v>0</v>
      </c>
      <c r="S121" s="44">
        <f t="shared" si="30"/>
        <v>1195.9402</v>
      </c>
      <c r="T121" s="41">
        <f t="shared" si="31"/>
        <v>0</v>
      </c>
      <c r="U121" s="41">
        <f t="shared" si="32"/>
        <v>259.63</v>
      </c>
      <c r="V121" s="44">
        <f t="shared" si="33"/>
        <v>113.3</v>
      </c>
      <c r="W121" s="41">
        <f t="shared" si="34"/>
        <v>10.42</v>
      </c>
      <c r="X121" s="41">
        <v>6.12</v>
      </c>
      <c r="Y121" s="44">
        <f t="shared" si="35"/>
        <v>89.5</v>
      </c>
      <c r="Z121" s="44">
        <f t="shared" si="36"/>
        <v>0</v>
      </c>
      <c r="AA121" s="41">
        <f t="shared" si="37"/>
        <v>478.97</v>
      </c>
      <c r="AB121" s="41">
        <f t="shared" si="38"/>
        <v>1674.9102</v>
      </c>
      <c r="AC121" s="41"/>
      <c r="AD121" s="12" t="s">
        <v>58</v>
      </c>
      <c r="AE121" s="11">
        <f t="shared" si="44"/>
        <v>95.3289</v>
      </c>
      <c r="AF121" s="11">
        <f t="shared" si="39"/>
        <v>778.894</v>
      </c>
      <c r="AG121" s="11">
        <f t="shared" si="40"/>
        <v>566.48</v>
      </c>
      <c r="AH121" s="11">
        <f t="shared" si="45"/>
        <v>55.2073</v>
      </c>
      <c r="AI121" s="11">
        <f t="shared" si="41"/>
        <v>179</v>
      </c>
      <c r="AJ121" s="11">
        <f t="shared" si="42"/>
        <v>0</v>
      </c>
      <c r="AK121" s="11">
        <f t="shared" si="43"/>
        <v>1674.9102</v>
      </c>
      <c r="AL121" s="12" t="s">
        <v>1138</v>
      </c>
    </row>
    <row r="122" s="9" customFormat="1" ht="16" customHeight="1" spans="1:38">
      <c r="A122" s="40">
        <f t="shared" si="23"/>
        <v>119</v>
      </c>
      <c r="B122" s="41" t="s">
        <v>896</v>
      </c>
      <c r="C122" s="42" t="s">
        <v>393</v>
      </c>
      <c r="D122" s="41" t="s">
        <v>394</v>
      </c>
      <c r="E122" s="41">
        <v>3473.25</v>
      </c>
      <c r="F122" s="41">
        <f>VLOOKUP(C122,'[1]9月'!$B:$Q,16,0)</f>
        <v>3245.4</v>
      </c>
      <c r="G122" s="44">
        <v>5664.75</v>
      </c>
      <c r="H122" s="41">
        <v>3473.25</v>
      </c>
      <c r="I122" s="44">
        <v>1790</v>
      </c>
      <c r="J122" s="44"/>
      <c r="K122" s="52">
        <f t="shared" si="24"/>
        <v>62.5185</v>
      </c>
      <c r="L122" s="52">
        <v>32.8104</v>
      </c>
      <c r="M122" s="53">
        <f t="shared" si="25"/>
        <v>519.264</v>
      </c>
      <c r="N122" s="44">
        <f t="shared" si="26"/>
        <v>453.18</v>
      </c>
      <c r="O122" s="41">
        <f t="shared" si="27"/>
        <v>24.31275</v>
      </c>
      <c r="P122" s="41">
        <v>14.35455</v>
      </c>
      <c r="Q122" s="44">
        <f t="shared" si="28"/>
        <v>89.5</v>
      </c>
      <c r="R122" s="44">
        <f t="shared" si="29"/>
        <v>0</v>
      </c>
      <c r="S122" s="44">
        <f t="shared" si="30"/>
        <v>1195.9402</v>
      </c>
      <c r="T122" s="41">
        <f t="shared" si="31"/>
        <v>0</v>
      </c>
      <c r="U122" s="41">
        <f t="shared" si="32"/>
        <v>259.63</v>
      </c>
      <c r="V122" s="44">
        <f t="shared" si="33"/>
        <v>113.3</v>
      </c>
      <c r="W122" s="41">
        <f t="shared" si="34"/>
        <v>10.42</v>
      </c>
      <c r="X122" s="41">
        <v>6.12</v>
      </c>
      <c r="Y122" s="44">
        <f t="shared" si="35"/>
        <v>89.5</v>
      </c>
      <c r="Z122" s="44">
        <f t="shared" si="36"/>
        <v>0</v>
      </c>
      <c r="AA122" s="41">
        <f t="shared" si="37"/>
        <v>478.97</v>
      </c>
      <c r="AB122" s="41">
        <f t="shared" si="38"/>
        <v>1674.9102</v>
      </c>
      <c r="AC122" s="41"/>
      <c r="AD122" s="12" t="s">
        <v>58</v>
      </c>
      <c r="AE122" s="11">
        <f t="shared" si="44"/>
        <v>95.3289</v>
      </c>
      <c r="AF122" s="11">
        <f t="shared" si="39"/>
        <v>778.894</v>
      </c>
      <c r="AG122" s="11">
        <f t="shared" si="40"/>
        <v>566.48</v>
      </c>
      <c r="AH122" s="11">
        <f t="shared" si="45"/>
        <v>55.2073</v>
      </c>
      <c r="AI122" s="11">
        <f t="shared" si="41"/>
        <v>179</v>
      </c>
      <c r="AJ122" s="11">
        <f t="shared" si="42"/>
        <v>0</v>
      </c>
      <c r="AK122" s="11">
        <f t="shared" si="43"/>
        <v>1674.9102</v>
      </c>
      <c r="AL122" s="12" t="s">
        <v>1138</v>
      </c>
    </row>
    <row r="123" s="9" customFormat="1" ht="16" customHeight="1" spans="1:38">
      <c r="A123" s="40">
        <f t="shared" si="23"/>
        <v>120</v>
      </c>
      <c r="B123" s="41" t="s">
        <v>896</v>
      </c>
      <c r="C123" s="42" t="s">
        <v>395</v>
      </c>
      <c r="D123" s="350" t="s">
        <v>396</v>
      </c>
      <c r="E123" s="41">
        <v>3473.25</v>
      </c>
      <c r="F123" s="41">
        <f>VLOOKUP(C123,'[1]9月'!$B:$Q,16,0)</f>
        <v>3245.4</v>
      </c>
      <c r="G123" s="44">
        <v>5664.75</v>
      </c>
      <c r="H123" s="41">
        <v>3473.25</v>
      </c>
      <c r="I123" s="44">
        <v>1790</v>
      </c>
      <c r="J123" s="44"/>
      <c r="K123" s="52">
        <f t="shared" si="24"/>
        <v>62.5185</v>
      </c>
      <c r="L123" s="52">
        <v>32.8104</v>
      </c>
      <c r="M123" s="53">
        <f t="shared" si="25"/>
        <v>519.264</v>
      </c>
      <c r="N123" s="44">
        <f t="shared" si="26"/>
        <v>453.18</v>
      </c>
      <c r="O123" s="41">
        <f t="shared" si="27"/>
        <v>24.31275</v>
      </c>
      <c r="P123" s="41">
        <v>14.35455</v>
      </c>
      <c r="Q123" s="44">
        <f t="shared" si="28"/>
        <v>89.5</v>
      </c>
      <c r="R123" s="44">
        <f t="shared" si="29"/>
        <v>0</v>
      </c>
      <c r="S123" s="44">
        <f t="shared" si="30"/>
        <v>1195.9402</v>
      </c>
      <c r="T123" s="41">
        <f t="shared" si="31"/>
        <v>0</v>
      </c>
      <c r="U123" s="41">
        <f t="shared" si="32"/>
        <v>259.63</v>
      </c>
      <c r="V123" s="44">
        <f t="shared" si="33"/>
        <v>113.3</v>
      </c>
      <c r="W123" s="41">
        <f t="shared" si="34"/>
        <v>10.42</v>
      </c>
      <c r="X123" s="41">
        <v>6.12</v>
      </c>
      <c r="Y123" s="44">
        <f t="shared" si="35"/>
        <v>89.5</v>
      </c>
      <c r="Z123" s="44">
        <f t="shared" si="36"/>
        <v>0</v>
      </c>
      <c r="AA123" s="41">
        <f t="shared" si="37"/>
        <v>478.97</v>
      </c>
      <c r="AB123" s="41">
        <f t="shared" si="38"/>
        <v>1674.9102</v>
      </c>
      <c r="AC123" s="41"/>
      <c r="AD123" s="12" t="s">
        <v>58</v>
      </c>
      <c r="AE123" s="11">
        <f t="shared" si="44"/>
        <v>95.3289</v>
      </c>
      <c r="AF123" s="11">
        <f t="shared" si="39"/>
        <v>778.894</v>
      </c>
      <c r="AG123" s="11">
        <f t="shared" si="40"/>
        <v>566.48</v>
      </c>
      <c r="AH123" s="11">
        <f t="shared" si="45"/>
        <v>55.2073</v>
      </c>
      <c r="AI123" s="11">
        <f t="shared" si="41"/>
        <v>179</v>
      </c>
      <c r="AJ123" s="11">
        <f t="shared" si="42"/>
        <v>0</v>
      </c>
      <c r="AK123" s="11">
        <f t="shared" si="43"/>
        <v>1674.9102</v>
      </c>
      <c r="AL123" s="12" t="s">
        <v>1138</v>
      </c>
    </row>
    <row r="124" s="9" customFormat="1" ht="16" customHeight="1" spans="1:38">
      <c r="A124" s="40">
        <f t="shared" si="23"/>
        <v>121</v>
      </c>
      <c r="B124" s="41" t="s">
        <v>896</v>
      </c>
      <c r="C124" s="42" t="s">
        <v>397</v>
      </c>
      <c r="D124" s="41" t="s">
        <v>398</v>
      </c>
      <c r="E124" s="41">
        <v>3473.25</v>
      </c>
      <c r="F124" s="41">
        <f>VLOOKUP(C124,'[1]9月'!$B:$Q,16,0)</f>
        <v>3245.4</v>
      </c>
      <c r="G124" s="44">
        <v>5664.75</v>
      </c>
      <c r="H124" s="41">
        <v>3473.25</v>
      </c>
      <c r="I124" s="44">
        <v>2544</v>
      </c>
      <c r="J124" s="44"/>
      <c r="K124" s="52">
        <f t="shared" si="24"/>
        <v>62.5185</v>
      </c>
      <c r="L124" s="52">
        <v>32.8104</v>
      </c>
      <c r="M124" s="53">
        <f t="shared" si="25"/>
        <v>519.264</v>
      </c>
      <c r="N124" s="44">
        <f t="shared" si="26"/>
        <v>453.18</v>
      </c>
      <c r="O124" s="41">
        <f t="shared" si="27"/>
        <v>24.31275</v>
      </c>
      <c r="P124" s="41">
        <v>14.35455</v>
      </c>
      <c r="Q124" s="44">
        <f t="shared" si="28"/>
        <v>127.2</v>
      </c>
      <c r="R124" s="44">
        <f t="shared" si="29"/>
        <v>0</v>
      </c>
      <c r="S124" s="44">
        <f t="shared" si="30"/>
        <v>1233.6402</v>
      </c>
      <c r="T124" s="41">
        <f t="shared" si="31"/>
        <v>0</v>
      </c>
      <c r="U124" s="41">
        <f t="shared" si="32"/>
        <v>259.63</v>
      </c>
      <c r="V124" s="44">
        <f t="shared" si="33"/>
        <v>113.3</v>
      </c>
      <c r="W124" s="41">
        <f t="shared" si="34"/>
        <v>10.42</v>
      </c>
      <c r="X124" s="41">
        <v>6.12</v>
      </c>
      <c r="Y124" s="44">
        <f t="shared" si="35"/>
        <v>127.2</v>
      </c>
      <c r="Z124" s="44">
        <f t="shared" si="36"/>
        <v>0</v>
      </c>
      <c r="AA124" s="41">
        <f t="shared" si="37"/>
        <v>516.67</v>
      </c>
      <c r="AB124" s="41">
        <f t="shared" si="38"/>
        <v>1750.3102</v>
      </c>
      <c r="AC124" s="41"/>
      <c r="AD124" s="12" t="s">
        <v>58</v>
      </c>
      <c r="AE124" s="11">
        <f t="shared" si="44"/>
        <v>95.3289</v>
      </c>
      <c r="AF124" s="11">
        <f t="shared" si="39"/>
        <v>778.894</v>
      </c>
      <c r="AG124" s="11">
        <f t="shared" si="40"/>
        <v>566.48</v>
      </c>
      <c r="AH124" s="11">
        <f t="shared" si="45"/>
        <v>55.2073</v>
      </c>
      <c r="AI124" s="11">
        <f t="shared" si="41"/>
        <v>254.4</v>
      </c>
      <c r="AJ124" s="11">
        <f t="shared" si="42"/>
        <v>0</v>
      </c>
      <c r="AK124" s="11">
        <f t="shared" si="43"/>
        <v>1750.3102</v>
      </c>
      <c r="AL124" s="12" t="s">
        <v>1138</v>
      </c>
    </row>
    <row r="125" s="9" customFormat="1" ht="16" customHeight="1" spans="1:38">
      <c r="A125" s="40">
        <f t="shared" si="23"/>
        <v>122</v>
      </c>
      <c r="B125" s="41" t="s">
        <v>896</v>
      </c>
      <c r="C125" s="42" t="s">
        <v>399</v>
      </c>
      <c r="D125" s="41" t="s">
        <v>400</v>
      </c>
      <c r="E125" s="41">
        <v>3473.25</v>
      </c>
      <c r="F125" s="41">
        <f>VLOOKUP(C125,'[1]9月'!$B:$Q,16,0)</f>
        <v>3245.4</v>
      </c>
      <c r="G125" s="44">
        <v>5664.75</v>
      </c>
      <c r="H125" s="41">
        <v>3473.25</v>
      </c>
      <c r="I125" s="44">
        <v>1790</v>
      </c>
      <c r="J125" s="44"/>
      <c r="K125" s="52">
        <f t="shared" si="24"/>
        <v>62.5185</v>
      </c>
      <c r="L125" s="52">
        <v>32.8104</v>
      </c>
      <c r="M125" s="53">
        <f t="shared" si="25"/>
        <v>519.264</v>
      </c>
      <c r="N125" s="44">
        <f t="shared" si="26"/>
        <v>453.18</v>
      </c>
      <c r="O125" s="41">
        <f t="shared" si="27"/>
        <v>24.31275</v>
      </c>
      <c r="P125" s="41">
        <v>14.35455</v>
      </c>
      <c r="Q125" s="44">
        <f t="shared" si="28"/>
        <v>89.5</v>
      </c>
      <c r="R125" s="44">
        <f t="shared" si="29"/>
        <v>0</v>
      </c>
      <c r="S125" s="44">
        <f t="shared" si="30"/>
        <v>1195.9402</v>
      </c>
      <c r="T125" s="41">
        <f t="shared" si="31"/>
        <v>0</v>
      </c>
      <c r="U125" s="41">
        <f t="shared" si="32"/>
        <v>259.63</v>
      </c>
      <c r="V125" s="44">
        <f t="shared" si="33"/>
        <v>113.3</v>
      </c>
      <c r="W125" s="41">
        <f t="shared" si="34"/>
        <v>10.42</v>
      </c>
      <c r="X125" s="41">
        <v>6.12</v>
      </c>
      <c r="Y125" s="44">
        <f t="shared" si="35"/>
        <v>89.5</v>
      </c>
      <c r="Z125" s="44">
        <f t="shared" si="36"/>
        <v>0</v>
      </c>
      <c r="AA125" s="41">
        <f t="shared" si="37"/>
        <v>478.97</v>
      </c>
      <c r="AB125" s="41">
        <f t="shared" si="38"/>
        <v>1674.9102</v>
      </c>
      <c r="AC125" s="41"/>
      <c r="AD125" s="12" t="s">
        <v>58</v>
      </c>
      <c r="AE125" s="11">
        <f t="shared" si="44"/>
        <v>95.3289</v>
      </c>
      <c r="AF125" s="11">
        <f t="shared" si="39"/>
        <v>778.894</v>
      </c>
      <c r="AG125" s="11">
        <f t="shared" si="40"/>
        <v>566.48</v>
      </c>
      <c r="AH125" s="11">
        <f t="shared" si="45"/>
        <v>55.2073</v>
      </c>
      <c r="AI125" s="11">
        <f t="shared" si="41"/>
        <v>179</v>
      </c>
      <c r="AJ125" s="11">
        <f t="shared" si="42"/>
        <v>0</v>
      </c>
      <c r="AK125" s="11">
        <f t="shared" si="43"/>
        <v>1674.9102</v>
      </c>
      <c r="AL125" s="12" t="s">
        <v>1138</v>
      </c>
    </row>
    <row r="126" s="9" customFormat="1" ht="16" customHeight="1" spans="1:38">
      <c r="A126" s="40">
        <f t="shared" si="23"/>
        <v>123</v>
      </c>
      <c r="B126" s="41" t="s">
        <v>896</v>
      </c>
      <c r="C126" s="42" t="s">
        <v>403</v>
      </c>
      <c r="D126" s="41" t="s">
        <v>404</v>
      </c>
      <c r="E126" s="41">
        <v>3473.25</v>
      </c>
      <c r="F126" s="41">
        <f>VLOOKUP(C126,'[1]9月'!$B:$Q,16,0)</f>
        <v>3245.4</v>
      </c>
      <c r="G126" s="44">
        <v>5664.75</v>
      </c>
      <c r="H126" s="41">
        <v>3473.25</v>
      </c>
      <c r="I126" s="44">
        <v>2544</v>
      </c>
      <c r="J126" s="44"/>
      <c r="K126" s="52">
        <f t="shared" si="24"/>
        <v>62.5185</v>
      </c>
      <c r="L126" s="52">
        <v>32.8104</v>
      </c>
      <c r="M126" s="53">
        <f t="shared" si="25"/>
        <v>519.264</v>
      </c>
      <c r="N126" s="44">
        <f t="shared" si="26"/>
        <v>453.18</v>
      </c>
      <c r="O126" s="41">
        <f t="shared" si="27"/>
        <v>24.31275</v>
      </c>
      <c r="P126" s="41">
        <v>14.35455</v>
      </c>
      <c r="Q126" s="44">
        <f t="shared" si="28"/>
        <v>127.2</v>
      </c>
      <c r="R126" s="44">
        <f t="shared" si="29"/>
        <v>0</v>
      </c>
      <c r="S126" s="44">
        <f t="shared" si="30"/>
        <v>1233.6402</v>
      </c>
      <c r="T126" s="41">
        <f t="shared" si="31"/>
        <v>0</v>
      </c>
      <c r="U126" s="41">
        <f t="shared" si="32"/>
        <v>259.63</v>
      </c>
      <c r="V126" s="44">
        <f t="shared" si="33"/>
        <v>113.3</v>
      </c>
      <c r="W126" s="41">
        <f t="shared" si="34"/>
        <v>10.42</v>
      </c>
      <c r="X126" s="41">
        <v>6.12</v>
      </c>
      <c r="Y126" s="44">
        <f t="shared" si="35"/>
        <v>127.2</v>
      </c>
      <c r="Z126" s="44">
        <f t="shared" si="36"/>
        <v>0</v>
      </c>
      <c r="AA126" s="41">
        <f t="shared" si="37"/>
        <v>516.67</v>
      </c>
      <c r="AB126" s="41">
        <f t="shared" si="38"/>
        <v>1750.3102</v>
      </c>
      <c r="AC126" s="41"/>
      <c r="AD126" s="12" t="s">
        <v>58</v>
      </c>
      <c r="AE126" s="11">
        <f t="shared" si="44"/>
        <v>95.3289</v>
      </c>
      <c r="AF126" s="11">
        <f t="shared" si="39"/>
        <v>778.894</v>
      </c>
      <c r="AG126" s="11">
        <f t="shared" si="40"/>
        <v>566.48</v>
      </c>
      <c r="AH126" s="11">
        <f t="shared" si="45"/>
        <v>55.2073</v>
      </c>
      <c r="AI126" s="11">
        <f t="shared" si="41"/>
        <v>254.4</v>
      </c>
      <c r="AJ126" s="11">
        <f t="shared" si="42"/>
        <v>0</v>
      </c>
      <c r="AK126" s="11">
        <f t="shared" si="43"/>
        <v>1750.3102</v>
      </c>
      <c r="AL126" s="12" t="s">
        <v>1138</v>
      </c>
    </row>
    <row r="127" s="9" customFormat="1" ht="16" customHeight="1" spans="1:38">
      <c r="A127" s="40">
        <f t="shared" si="23"/>
        <v>124</v>
      </c>
      <c r="B127" s="41" t="s">
        <v>896</v>
      </c>
      <c r="C127" s="42" t="s">
        <v>405</v>
      </c>
      <c r="D127" s="41" t="s">
        <v>406</v>
      </c>
      <c r="E127" s="41">
        <v>3473.25</v>
      </c>
      <c r="F127" s="41">
        <f>VLOOKUP(C127,'[1]9月'!$B:$Q,16,0)</f>
        <v>3245.4</v>
      </c>
      <c r="G127" s="44">
        <v>5664.75</v>
      </c>
      <c r="H127" s="41">
        <v>3473.25</v>
      </c>
      <c r="I127" s="44">
        <v>2544</v>
      </c>
      <c r="J127" s="44"/>
      <c r="K127" s="52">
        <f t="shared" si="24"/>
        <v>62.5185</v>
      </c>
      <c r="L127" s="52">
        <v>32.8104</v>
      </c>
      <c r="M127" s="53">
        <f t="shared" si="25"/>
        <v>519.264</v>
      </c>
      <c r="N127" s="44">
        <f t="shared" si="26"/>
        <v>453.18</v>
      </c>
      <c r="O127" s="41">
        <f t="shared" si="27"/>
        <v>24.31275</v>
      </c>
      <c r="P127" s="41">
        <v>14.35455</v>
      </c>
      <c r="Q127" s="44">
        <f t="shared" si="28"/>
        <v>127.2</v>
      </c>
      <c r="R127" s="44">
        <f t="shared" si="29"/>
        <v>0</v>
      </c>
      <c r="S127" s="44">
        <f t="shared" si="30"/>
        <v>1233.6402</v>
      </c>
      <c r="T127" s="41">
        <f t="shared" si="31"/>
        <v>0</v>
      </c>
      <c r="U127" s="41">
        <f t="shared" si="32"/>
        <v>259.63</v>
      </c>
      <c r="V127" s="44">
        <f t="shared" si="33"/>
        <v>113.3</v>
      </c>
      <c r="W127" s="41">
        <f t="shared" si="34"/>
        <v>10.42</v>
      </c>
      <c r="X127" s="41">
        <v>6.12</v>
      </c>
      <c r="Y127" s="44">
        <f t="shared" si="35"/>
        <v>127.2</v>
      </c>
      <c r="Z127" s="44">
        <f t="shared" si="36"/>
        <v>0</v>
      </c>
      <c r="AA127" s="41">
        <f t="shared" si="37"/>
        <v>516.67</v>
      </c>
      <c r="AB127" s="41">
        <f t="shared" si="38"/>
        <v>1750.3102</v>
      </c>
      <c r="AC127" s="41"/>
      <c r="AD127" s="12" t="s">
        <v>58</v>
      </c>
      <c r="AE127" s="11">
        <f t="shared" si="44"/>
        <v>95.3289</v>
      </c>
      <c r="AF127" s="11">
        <f t="shared" si="39"/>
        <v>778.894</v>
      </c>
      <c r="AG127" s="11">
        <f t="shared" si="40"/>
        <v>566.48</v>
      </c>
      <c r="AH127" s="11">
        <f t="shared" si="45"/>
        <v>55.2073</v>
      </c>
      <c r="AI127" s="11">
        <f t="shared" si="41"/>
        <v>254.4</v>
      </c>
      <c r="AJ127" s="11">
        <f t="shared" si="42"/>
        <v>0</v>
      </c>
      <c r="AK127" s="11">
        <f t="shared" si="43"/>
        <v>1750.3102</v>
      </c>
      <c r="AL127" s="12" t="s">
        <v>1138</v>
      </c>
    </row>
    <row r="128" s="9" customFormat="1" ht="16" customHeight="1" spans="1:38">
      <c r="A128" s="40">
        <f t="shared" si="23"/>
        <v>125</v>
      </c>
      <c r="B128" s="41" t="s">
        <v>896</v>
      </c>
      <c r="C128" s="42" t="s">
        <v>409</v>
      </c>
      <c r="D128" s="41" t="s">
        <v>410</v>
      </c>
      <c r="E128" s="41">
        <v>3473.25</v>
      </c>
      <c r="F128" s="41">
        <f>VLOOKUP(C128,'[1]9月'!$B:$Q,16,0)</f>
        <v>3245.4</v>
      </c>
      <c r="G128" s="44">
        <v>5664.75</v>
      </c>
      <c r="H128" s="41">
        <v>3473.25</v>
      </c>
      <c r="I128" s="44">
        <v>2544</v>
      </c>
      <c r="J128" s="44"/>
      <c r="K128" s="52">
        <f t="shared" si="24"/>
        <v>62.5185</v>
      </c>
      <c r="L128" s="52">
        <v>32.8104</v>
      </c>
      <c r="M128" s="53">
        <f t="shared" si="25"/>
        <v>519.264</v>
      </c>
      <c r="N128" s="44">
        <f t="shared" si="26"/>
        <v>453.18</v>
      </c>
      <c r="O128" s="41">
        <f t="shared" si="27"/>
        <v>24.31275</v>
      </c>
      <c r="P128" s="41">
        <v>14.35455</v>
      </c>
      <c r="Q128" s="44">
        <f t="shared" si="28"/>
        <v>127.2</v>
      </c>
      <c r="R128" s="44">
        <f t="shared" si="29"/>
        <v>0</v>
      </c>
      <c r="S128" s="44">
        <f t="shared" si="30"/>
        <v>1233.6402</v>
      </c>
      <c r="T128" s="41">
        <f t="shared" si="31"/>
        <v>0</v>
      </c>
      <c r="U128" s="41">
        <f t="shared" si="32"/>
        <v>259.63</v>
      </c>
      <c r="V128" s="44">
        <f t="shared" si="33"/>
        <v>113.3</v>
      </c>
      <c r="W128" s="41">
        <f t="shared" si="34"/>
        <v>10.42</v>
      </c>
      <c r="X128" s="41">
        <v>6.12</v>
      </c>
      <c r="Y128" s="44">
        <f t="shared" si="35"/>
        <v>127.2</v>
      </c>
      <c r="Z128" s="44">
        <f t="shared" si="36"/>
        <v>0</v>
      </c>
      <c r="AA128" s="41">
        <f t="shared" si="37"/>
        <v>516.67</v>
      </c>
      <c r="AB128" s="41">
        <f t="shared" si="38"/>
        <v>1750.3102</v>
      </c>
      <c r="AC128" s="41"/>
      <c r="AD128" s="12" t="s">
        <v>58</v>
      </c>
      <c r="AE128" s="11">
        <f t="shared" si="44"/>
        <v>95.3289</v>
      </c>
      <c r="AF128" s="11">
        <f t="shared" si="39"/>
        <v>778.894</v>
      </c>
      <c r="AG128" s="11">
        <f t="shared" si="40"/>
        <v>566.48</v>
      </c>
      <c r="AH128" s="11">
        <f t="shared" si="45"/>
        <v>55.2073</v>
      </c>
      <c r="AI128" s="11">
        <f t="shared" si="41"/>
        <v>254.4</v>
      </c>
      <c r="AJ128" s="11">
        <f t="shared" si="42"/>
        <v>0</v>
      </c>
      <c r="AK128" s="11">
        <f t="shared" si="43"/>
        <v>1750.3102</v>
      </c>
      <c r="AL128" s="12" t="s">
        <v>1138</v>
      </c>
    </row>
    <row r="129" s="9" customFormat="1" ht="16" customHeight="1" spans="1:38">
      <c r="A129" s="40">
        <f t="shared" si="23"/>
        <v>126</v>
      </c>
      <c r="B129" s="41" t="s">
        <v>896</v>
      </c>
      <c r="C129" s="42" t="s">
        <v>411</v>
      </c>
      <c r="D129" s="41" t="s">
        <v>412</v>
      </c>
      <c r="E129" s="41">
        <v>3473.25</v>
      </c>
      <c r="F129" s="41">
        <f>VLOOKUP(C129,'[1]9月'!$B:$Q,16,0)</f>
        <v>3245.4</v>
      </c>
      <c r="G129" s="44">
        <v>5664.75</v>
      </c>
      <c r="H129" s="41">
        <v>3473.25</v>
      </c>
      <c r="I129" s="44">
        <v>3180</v>
      </c>
      <c r="J129" s="44"/>
      <c r="K129" s="52">
        <f t="shared" si="24"/>
        <v>62.5185</v>
      </c>
      <c r="L129" s="52">
        <v>32.8104</v>
      </c>
      <c r="M129" s="53">
        <f t="shared" si="25"/>
        <v>519.264</v>
      </c>
      <c r="N129" s="44">
        <f t="shared" si="26"/>
        <v>453.18</v>
      </c>
      <c r="O129" s="41">
        <f t="shared" si="27"/>
        <v>24.31275</v>
      </c>
      <c r="P129" s="41">
        <v>14.35455</v>
      </c>
      <c r="Q129" s="44">
        <f t="shared" si="28"/>
        <v>159</v>
      </c>
      <c r="R129" s="44">
        <f t="shared" si="29"/>
        <v>0</v>
      </c>
      <c r="S129" s="44">
        <f t="shared" si="30"/>
        <v>1265.4402</v>
      </c>
      <c r="T129" s="41">
        <f t="shared" si="31"/>
        <v>0</v>
      </c>
      <c r="U129" s="41">
        <f t="shared" si="32"/>
        <v>259.63</v>
      </c>
      <c r="V129" s="44">
        <f t="shared" si="33"/>
        <v>113.3</v>
      </c>
      <c r="W129" s="41">
        <f t="shared" si="34"/>
        <v>10.42</v>
      </c>
      <c r="X129" s="41">
        <v>6.12</v>
      </c>
      <c r="Y129" s="44">
        <f t="shared" si="35"/>
        <v>159</v>
      </c>
      <c r="Z129" s="44">
        <f t="shared" si="36"/>
        <v>0</v>
      </c>
      <c r="AA129" s="41">
        <f t="shared" si="37"/>
        <v>548.47</v>
      </c>
      <c r="AB129" s="41">
        <f t="shared" si="38"/>
        <v>1813.9102</v>
      </c>
      <c r="AC129" s="41"/>
      <c r="AD129" s="12" t="s">
        <v>58</v>
      </c>
      <c r="AE129" s="11">
        <f t="shared" si="44"/>
        <v>95.3289</v>
      </c>
      <c r="AF129" s="11">
        <f t="shared" si="39"/>
        <v>778.894</v>
      </c>
      <c r="AG129" s="11">
        <f t="shared" si="40"/>
        <v>566.48</v>
      </c>
      <c r="AH129" s="11">
        <f t="shared" si="45"/>
        <v>55.2073</v>
      </c>
      <c r="AI129" s="11">
        <f t="shared" si="41"/>
        <v>318</v>
      </c>
      <c r="AJ129" s="11">
        <f t="shared" si="42"/>
        <v>0</v>
      </c>
      <c r="AK129" s="11">
        <f t="shared" si="43"/>
        <v>1813.9102</v>
      </c>
      <c r="AL129" s="12" t="s">
        <v>1138</v>
      </c>
    </row>
    <row r="130" s="9" customFormat="1" ht="16" customHeight="1" spans="1:38">
      <c r="A130" s="40">
        <f t="shared" si="23"/>
        <v>127</v>
      </c>
      <c r="B130" s="41" t="s">
        <v>896</v>
      </c>
      <c r="C130" s="42" t="s">
        <v>413</v>
      </c>
      <c r="D130" s="41" t="s">
        <v>414</v>
      </c>
      <c r="E130" s="41">
        <v>3473.25</v>
      </c>
      <c r="F130" s="41">
        <f>VLOOKUP(C130,'[1]9月'!$B:$Q,16,0)</f>
        <v>3245.4</v>
      </c>
      <c r="G130" s="44">
        <v>5664.75</v>
      </c>
      <c r="H130" s="41">
        <v>3473.25</v>
      </c>
      <c r="I130" s="44">
        <v>1790</v>
      </c>
      <c r="J130" s="44"/>
      <c r="K130" s="52">
        <f t="shared" si="24"/>
        <v>62.5185</v>
      </c>
      <c r="L130" s="52">
        <v>32.8104</v>
      </c>
      <c r="M130" s="53">
        <f t="shared" si="25"/>
        <v>519.264</v>
      </c>
      <c r="N130" s="44">
        <f t="shared" si="26"/>
        <v>453.18</v>
      </c>
      <c r="O130" s="41">
        <f t="shared" si="27"/>
        <v>24.31275</v>
      </c>
      <c r="P130" s="41">
        <v>14.35455</v>
      </c>
      <c r="Q130" s="44">
        <f t="shared" si="28"/>
        <v>89.5</v>
      </c>
      <c r="R130" s="44">
        <f t="shared" si="29"/>
        <v>0</v>
      </c>
      <c r="S130" s="44">
        <f t="shared" si="30"/>
        <v>1195.9402</v>
      </c>
      <c r="T130" s="41">
        <f t="shared" si="31"/>
        <v>0</v>
      </c>
      <c r="U130" s="41">
        <f t="shared" si="32"/>
        <v>259.63</v>
      </c>
      <c r="V130" s="44">
        <f t="shared" si="33"/>
        <v>113.3</v>
      </c>
      <c r="W130" s="41">
        <f t="shared" si="34"/>
        <v>10.42</v>
      </c>
      <c r="X130" s="41">
        <v>6.12</v>
      </c>
      <c r="Y130" s="44">
        <f t="shared" si="35"/>
        <v>89.5</v>
      </c>
      <c r="Z130" s="44">
        <f t="shared" si="36"/>
        <v>0</v>
      </c>
      <c r="AA130" s="41">
        <f t="shared" si="37"/>
        <v>478.97</v>
      </c>
      <c r="AB130" s="41">
        <f t="shared" si="38"/>
        <v>1674.9102</v>
      </c>
      <c r="AC130" s="41"/>
      <c r="AD130" s="12" t="s">
        <v>58</v>
      </c>
      <c r="AE130" s="11">
        <f t="shared" si="44"/>
        <v>95.3289</v>
      </c>
      <c r="AF130" s="11">
        <f t="shared" si="39"/>
        <v>778.894</v>
      </c>
      <c r="AG130" s="11">
        <f t="shared" si="40"/>
        <v>566.48</v>
      </c>
      <c r="AH130" s="11">
        <f t="shared" si="45"/>
        <v>55.2073</v>
      </c>
      <c r="AI130" s="11">
        <f t="shared" si="41"/>
        <v>179</v>
      </c>
      <c r="AJ130" s="11">
        <f t="shared" si="42"/>
        <v>0</v>
      </c>
      <c r="AK130" s="11">
        <f t="shared" si="43"/>
        <v>1674.9102</v>
      </c>
      <c r="AL130" s="12" t="s">
        <v>1138</v>
      </c>
    </row>
    <row r="131" s="9" customFormat="1" ht="16" customHeight="1" spans="1:38">
      <c r="A131" s="40">
        <f t="shared" ref="A131:A194" si="46">ROW()-3</f>
        <v>128</v>
      </c>
      <c r="B131" s="41" t="s">
        <v>896</v>
      </c>
      <c r="C131" s="42" t="s">
        <v>415</v>
      </c>
      <c r="D131" s="45" t="s">
        <v>416</v>
      </c>
      <c r="E131" s="41">
        <v>3473.25</v>
      </c>
      <c r="F131" s="41">
        <f>VLOOKUP(C131,'[1]9月'!$B:$Q,16,0)</f>
        <v>3245.4</v>
      </c>
      <c r="G131" s="44">
        <v>5664.75</v>
      </c>
      <c r="H131" s="41">
        <v>3473.25</v>
      </c>
      <c r="I131" s="44">
        <v>0</v>
      </c>
      <c r="J131" s="44"/>
      <c r="K131" s="52">
        <f t="shared" ref="K131:K194" si="47">E131*0.018</f>
        <v>62.5185</v>
      </c>
      <c r="L131" s="52">
        <v>32.8104</v>
      </c>
      <c r="M131" s="53">
        <f t="shared" ref="M131:M194" si="48">F131*0.16</f>
        <v>519.264</v>
      </c>
      <c r="N131" s="44">
        <f t="shared" ref="N131:N194" si="49">ROUND(G131*0.08,2)</f>
        <v>453.18</v>
      </c>
      <c r="O131" s="41">
        <f t="shared" ref="O131:O194" si="50">H131*0.007</f>
        <v>24.31275</v>
      </c>
      <c r="P131" s="41">
        <v>14.35455</v>
      </c>
      <c r="Q131" s="44">
        <f t="shared" ref="Q131:Q194" si="51">I131*5%</f>
        <v>0</v>
      </c>
      <c r="R131" s="44">
        <f t="shared" ref="R131:R194" si="52">J131*50%</f>
        <v>0</v>
      </c>
      <c r="S131" s="44">
        <f t="shared" ref="S131:S194" si="53">SUM(K131:R131)</f>
        <v>1106.4402</v>
      </c>
      <c r="T131" s="41">
        <f t="shared" ref="T131:T194" si="54">E131*0</f>
        <v>0</v>
      </c>
      <c r="U131" s="41">
        <f t="shared" ref="U131:U194" si="55">ROUND(F131*0.08,2)</f>
        <v>259.63</v>
      </c>
      <c r="V131" s="44">
        <f t="shared" ref="V131:V194" si="56">ROUND(G131*0.02,2)</f>
        <v>113.3</v>
      </c>
      <c r="W131" s="41">
        <f t="shared" ref="W131:W194" si="57">ROUND(H131*0.003,2)</f>
        <v>10.42</v>
      </c>
      <c r="X131" s="41">
        <v>6.12</v>
      </c>
      <c r="Y131" s="44">
        <f t="shared" ref="Y131:Y194" si="58">I131*5%</f>
        <v>0</v>
      </c>
      <c r="Z131" s="44">
        <f t="shared" ref="Z131:Z194" si="59">J131*50%</f>
        <v>0</v>
      </c>
      <c r="AA131" s="41">
        <f t="shared" ref="AA131:AA194" si="60">SUM(T131:Z131)</f>
        <v>389.47</v>
      </c>
      <c r="AB131" s="41">
        <f t="shared" ref="AB131:AB194" si="61">S131+AA131</f>
        <v>1495.9102</v>
      </c>
      <c r="AC131" s="41"/>
      <c r="AD131" s="12" t="s">
        <v>58</v>
      </c>
      <c r="AE131" s="11">
        <f t="shared" si="44"/>
        <v>95.3289</v>
      </c>
      <c r="AF131" s="11">
        <f t="shared" si="39"/>
        <v>778.894</v>
      </c>
      <c r="AG131" s="11">
        <f t="shared" si="40"/>
        <v>566.48</v>
      </c>
      <c r="AH131" s="11">
        <f t="shared" si="45"/>
        <v>55.2073</v>
      </c>
      <c r="AI131" s="11">
        <f t="shared" si="41"/>
        <v>0</v>
      </c>
      <c r="AJ131" s="11">
        <f t="shared" si="42"/>
        <v>0</v>
      </c>
      <c r="AK131" s="11">
        <f t="shared" si="43"/>
        <v>1495.9102</v>
      </c>
      <c r="AL131" s="12" t="s">
        <v>1138</v>
      </c>
    </row>
    <row r="132" s="9" customFormat="1" ht="16" customHeight="1" spans="1:38">
      <c r="A132" s="40">
        <f t="shared" si="46"/>
        <v>129</v>
      </c>
      <c r="B132" s="41" t="s">
        <v>896</v>
      </c>
      <c r="C132" s="42" t="s">
        <v>419</v>
      </c>
      <c r="D132" s="344" t="s">
        <v>420</v>
      </c>
      <c r="E132" s="41">
        <v>3473.25</v>
      </c>
      <c r="F132" s="41">
        <f>VLOOKUP(C132,'[1]9月'!$B:$Q,16,0)</f>
        <v>3245.4</v>
      </c>
      <c r="G132" s="44">
        <v>5664.75</v>
      </c>
      <c r="H132" s="41">
        <v>3473.25</v>
      </c>
      <c r="I132" s="44">
        <v>1790</v>
      </c>
      <c r="J132" s="44"/>
      <c r="K132" s="52">
        <f t="shared" si="47"/>
        <v>62.5185</v>
      </c>
      <c r="L132" s="52">
        <v>32.8104</v>
      </c>
      <c r="M132" s="53">
        <f t="shared" si="48"/>
        <v>519.264</v>
      </c>
      <c r="N132" s="44">
        <f t="shared" si="49"/>
        <v>453.18</v>
      </c>
      <c r="O132" s="41">
        <f t="shared" si="50"/>
        <v>24.31275</v>
      </c>
      <c r="P132" s="41">
        <v>14.35455</v>
      </c>
      <c r="Q132" s="44">
        <f t="shared" si="51"/>
        <v>89.5</v>
      </c>
      <c r="R132" s="44">
        <f t="shared" si="52"/>
        <v>0</v>
      </c>
      <c r="S132" s="44">
        <f t="shared" si="53"/>
        <v>1195.9402</v>
      </c>
      <c r="T132" s="41">
        <f t="shared" si="54"/>
        <v>0</v>
      </c>
      <c r="U132" s="41">
        <f t="shared" si="55"/>
        <v>259.63</v>
      </c>
      <c r="V132" s="44">
        <f t="shared" si="56"/>
        <v>113.3</v>
      </c>
      <c r="W132" s="41">
        <f t="shared" si="57"/>
        <v>10.42</v>
      </c>
      <c r="X132" s="41">
        <v>6.12</v>
      </c>
      <c r="Y132" s="44">
        <f t="shared" si="58"/>
        <v>89.5</v>
      </c>
      <c r="Z132" s="44">
        <f t="shared" si="59"/>
        <v>0</v>
      </c>
      <c r="AA132" s="41">
        <f t="shared" si="60"/>
        <v>478.97</v>
      </c>
      <c r="AB132" s="41">
        <f t="shared" si="61"/>
        <v>1674.9102</v>
      </c>
      <c r="AC132" s="41"/>
      <c r="AD132" s="12" t="s">
        <v>58</v>
      </c>
      <c r="AE132" s="11">
        <f t="shared" si="44"/>
        <v>95.3289</v>
      </c>
      <c r="AF132" s="11">
        <f t="shared" ref="AF132:AF195" si="62">M132+U132</f>
        <v>778.894</v>
      </c>
      <c r="AG132" s="11">
        <f t="shared" ref="AG132:AG195" si="63">N132+V132</f>
        <v>566.48</v>
      </c>
      <c r="AH132" s="11">
        <f t="shared" si="45"/>
        <v>55.2073</v>
      </c>
      <c r="AI132" s="11">
        <f t="shared" ref="AI132:AI195" si="64">Q132+Y132</f>
        <v>179</v>
      </c>
      <c r="AJ132" s="11">
        <f t="shared" ref="AJ132:AJ195" si="65">R132+Z132</f>
        <v>0</v>
      </c>
      <c r="AK132" s="11">
        <f t="shared" ref="AK132:AK195" si="66">S132+AA132</f>
        <v>1674.9102</v>
      </c>
      <c r="AL132" s="12" t="s">
        <v>1138</v>
      </c>
    </row>
    <row r="133" s="9" customFormat="1" ht="16" customHeight="1" spans="1:38">
      <c r="A133" s="40">
        <f t="shared" si="46"/>
        <v>130</v>
      </c>
      <c r="B133" s="41" t="s">
        <v>896</v>
      </c>
      <c r="C133" s="42" t="s">
        <v>421</v>
      </c>
      <c r="D133" s="344" t="s">
        <v>422</v>
      </c>
      <c r="E133" s="41">
        <v>3473.25</v>
      </c>
      <c r="F133" s="41">
        <f>VLOOKUP(C133,'[1]9月'!$B:$Q,16,0)</f>
        <v>3245.4</v>
      </c>
      <c r="G133" s="44">
        <v>0</v>
      </c>
      <c r="H133" s="41">
        <v>3473.25</v>
      </c>
      <c r="I133" s="44">
        <v>0</v>
      </c>
      <c r="J133" s="44"/>
      <c r="K133" s="52">
        <f t="shared" si="47"/>
        <v>62.5185</v>
      </c>
      <c r="L133" s="52">
        <v>32.8104</v>
      </c>
      <c r="M133" s="53">
        <f t="shared" si="48"/>
        <v>519.264</v>
      </c>
      <c r="N133" s="44">
        <f t="shared" si="49"/>
        <v>0</v>
      </c>
      <c r="O133" s="41">
        <f t="shared" si="50"/>
        <v>24.31275</v>
      </c>
      <c r="P133" s="41">
        <v>14.35455</v>
      </c>
      <c r="Q133" s="44">
        <f t="shared" si="51"/>
        <v>0</v>
      </c>
      <c r="R133" s="44">
        <f t="shared" si="52"/>
        <v>0</v>
      </c>
      <c r="S133" s="44">
        <f t="shared" si="53"/>
        <v>653.2602</v>
      </c>
      <c r="T133" s="41">
        <f t="shared" si="54"/>
        <v>0</v>
      </c>
      <c r="U133" s="41">
        <f t="shared" si="55"/>
        <v>259.63</v>
      </c>
      <c r="V133" s="44">
        <f t="shared" si="56"/>
        <v>0</v>
      </c>
      <c r="W133" s="41">
        <f t="shared" si="57"/>
        <v>10.42</v>
      </c>
      <c r="X133" s="41">
        <v>6.12</v>
      </c>
      <c r="Y133" s="44">
        <f t="shared" si="58"/>
        <v>0</v>
      </c>
      <c r="Z133" s="44">
        <f t="shared" si="59"/>
        <v>0</v>
      </c>
      <c r="AA133" s="41">
        <f t="shared" si="60"/>
        <v>276.17</v>
      </c>
      <c r="AB133" s="41">
        <f t="shared" si="61"/>
        <v>929.4302</v>
      </c>
      <c r="AC133" s="41"/>
      <c r="AD133" s="12" t="s">
        <v>58</v>
      </c>
      <c r="AE133" s="11">
        <f t="shared" ref="AE133:AE196" si="67">K133+T133+L133</f>
        <v>95.3289</v>
      </c>
      <c r="AF133" s="11">
        <f t="shared" si="62"/>
        <v>778.894</v>
      </c>
      <c r="AG133" s="11">
        <f t="shared" si="63"/>
        <v>0</v>
      </c>
      <c r="AH133" s="11">
        <f t="shared" ref="AH133:AH196" si="68">O133+W133+X133+P133</f>
        <v>55.2073</v>
      </c>
      <c r="AI133" s="11">
        <f t="shared" si="64"/>
        <v>0</v>
      </c>
      <c r="AJ133" s="11">
        <f t="shared" si="65"/>
        <v>0</v>
      </c>
      <c r="AK133" s="11">
        <f t="shared" si="66"/>
        <v>929.4302</v>
      </c>
      <c r="AL133" s="12" t="s">
        <v>1138</v>
      </c>
    </row>
    <row r="134" s="9" customFormat="1" ht="16" customHeight="1" spans="1:38">
      <c r="A134" s="40">
        <f t="shared" si="46"/>
        <v>131</v>
      </c>
      <c r="B134" s="41" t="s">
        <v>896</v>
      </c>
      <c r="C134" s="42" t="s">
        <v>423</v>
      </c>
      <c r="D134" s="57" t="s">
        <v>424</v>
      </c>
      <c r="E134" s="41">
        <v>3473.25</v>
      </c>
      <c r="F134" s="41">
        <f>VLOOKUP(C134,'[1]9月'!$B:$Q,16,0)</f>
        <v>3245.4</v>
      </c>
      <c r="G134" s="44">
        <v>5664.75</v>
      </c>
      <c r="H134" s="41">
        <v>3473.25</v>
      </c>
      <c r="I134" s="44">
        <v>1790</v>
      </c>
      <c r="J134" s="44"/>
      <c r="K134" s="52">
        <f t="shared" si="47"/>
        <v>62.5185</v>
      </c>
      <c r="L134" s="52">
        <v>32.8104</v>
      </c>
      <c r="M134" s="53">
        <f t="shared" si="48"/>
        <v>519.264</v>
      </c>
      <c r="N134" s="44">
        <f t="shared" si="49"/>
        <v>453.18</v>
      </c>
      <c r="O134" s="41">
        <f t="shared" si="50"/>
        <v>24.31275</v>
      </c>
      <c r="P134" s="41">
        <v>14.35455</v>
      </c>
      <c r="Q134" s="44">
        <f t="shared" si="51"/>
        <v>89.5</v>
      </c>
      <c r="R134" s="44">
        <f t="shared" si="52"/>
        <v>0</v>
      </c>
      <c r="S134" s="44">
        <f t="shared" si="53"/>
        <v>1195.9402</v>
      </c>
      <c r="T134" s="41">
        <f t="shared" si="54"/>
        <v>0</v>
      </c>
      <c r="U134" s="41">
        <f t="shared" si="55"/>
        <v>259.63</v>
      </c>
      <c r="V134" s="44">
        <f t="shared" si="56"/>
        <v>113.3</v>
      </c>
      <c r="W134" s="41">
        <f t="shared" si="57"/>
        <v>10.42</v>
      </c>
      <c r="X134" s="41">
        <v>6.12</v>
      </c>
      <c r="Y134" s="44">
        <f t="shared" si="58"/>
        <v>89.5</v>
      </c>
      <c r="Z134" s="44">
        <f t="shared" si="59"/>
        <v>0</v>
      </c>
      <c r="AA134" s="41">
        <f t="shared" si="60"/>
        <v>478.97</v>
      </c>
      <c r="AB134" s="41">
        <f t="shared" si="61"/>
        <v>1674.9102</v>
      </c>
      <c r="AC134" s="41"/>
      <c r="AD134" s="12" t="s">
        <v>58</v>
      </c>
      <c r="AE134" s="11">
        <f t="shared" si="67"/>
        <v>95.3289</v>
      </c>
      <c r="AF134" s="11">
        <f t="shared" si="62"/>
        <v>778.894</v>
      </c>
      <c r="AG134" s="11">
        <f t="shared" si="63"/>
        <v>566.48</v>
      </c>
      <c r="AH134" s="11">
        <f t="shared" si="68"/>
        <v>55.2073</v>
      </c>
      <c r="AI134" s="11">
        <f t="shared" si="64"/>
        <v>179</v>
      </c>
      <c r="AJ134" s="11">
        <f t="shared" si="65"/>
        <v>0</v>
      </c>
      <c r="AK134" s="11">
        <f t="shared" si="66"/>
        <v>1674.9102</v>
      </c>
      <c r="AL134" s="12" t="s">
        <v>1138</v>
      </c>
    </row>
    <row r="135" s="9" customFormat="1" ht="16" customHeight="1" spans="1:38">
      <c r="A135" s="40">
        <f t="shared" si="46"/>
        <v>132</v>
      </c>
      <c r="B135" s="41" t="s">
        <v>1336</v>
      </c>
      <c r="C135" s="42" t="s">
        <v>425</v>
      </c>
      <c r="D135" s="57" t="s">
        <v>426</v>
      </c>
      <c r="E135" s="41">
        <v>3473.25</v>
      </c>
      <c r="F135" s="41">
        <f>VLOOKUP(C135,'[1]9月'!$B:$Q,16,0)</f>
        <v>3245.4</v>
      </c>
      <c r="G135" s="44">
        <v>5664.75</v>
      </c>
      <c r="H135" s="41">
        <v>3473.25</v>
      </c>
      <c r="I135" s="44">
        <v>2544</v>
      </c>
      <c r="J135" s="44"/>
      <c r="K135" s="52">
        <f t="shared" si="47"/>
        <v>62.5185</v>
      </c>
      <c r="L135" s="52">
        <v>32.8104</v>
      </c>
      <c r="M135" s="53">
        <f t="shared" si="48"/>
        <v>519.264</v>
      </c>
      <c r="N135" s="44">
        <f t="shared" si="49"/>
        <v>453.18</v>
      </c>
      <c r="O135" s="41">
        <f t="shared" si="50"/>
        <v>24.31275</v>
      </c>
      <c r="P135" s="41">
        <v>14.35455</v>
      </c>
      <c r="Q135" s="44">
        <f t="shared" si="51"/>
        <v>127.2</v>
      </c>
      <c r="R135" s="44">
        <f t="shared" si="52"/>
        <v>0</v>
      </c>
      <c r="S135" s="44">
        <f t="shared" si="53"/>
        <v>1233.6402</v>
      </c>
      <c r="T135" s="41">
        <f t="shared" si="54"/>
        <v>0</v>
      </c>
      <c r="U135" s="41">
        <f t="shared" si="55"/>
        <v>259.63</v>
      </c>
      <c r="V135" s="44">
        <f t="shared" si="56"/>
        <v>113.3</v>
      </c>
      <c r="W135" s="41">
        <f t="shared" si="57"/>
        <v>10.42</v>
      </c>
      <c r="X135" s="41">
        <v>6.12</v>
      </c>
      <c r="Y135" s="44">
        <f t="shared" si="58"/>
        <v>127.2</v>
      </c>
      <c r="Z135" s="44">
        <f t="shared" si="59"/>
        <v>0</v>
      </c>
      <c r="AA135" s="41">
        <f t="shared" si="60"/>
        <v>516.67</v>
      </c>
      <c r="AB135" s="41">
        <f t="shared" si="61"/>
        <v>1750.3102</v>
      </c>
      <c r="AC135" s="41"/>
      <c r="AD135" s="12" t="s">
        <v>53</v>
      </c>
      <c r="AE135" s="11">
        <f t="shared" si="67"/>
        <v>95.3289</v>
      </c>
      <c r="AF135" s="11">
        <f t="shared" si="62"/>
        <v>778.894</v>
      </c>
      <c r="AG135" s="11">
        <f t="shared" si="63"/>
        <v>566.48</v>
      </c>
      <c r="AH135" s="11">
        <f t="shared" si="68"/>
        <v>55.2073</v>
      </c>
      <c r="AI135" s="11">
        <f t="shared" si="64"/>
        <v>254.4</v>
      </c>
      <c r="AJ135" s="11">
        <f t="shared" si="65"/>
        <v>0</v>
      </c>
      <c r="AK135" s="11">
        <f t="shared" si="66"/>
        <v>1750.3102</v>
      </c>
      <c r="AL135" s="12" t="s">
        <v>1138</v>
      </c>
    </row>
    <row r="136" s="9" customFormat="1" ht="16" customHeight="1" spans="1:38">
      <c r="A136" s="40">
        <f t="shared" si="46"/>
        <v>133</v>
      </c>
      <c r="B136" s="41" t="s">
        <v>896</v>
      </c>
      <c r="C136" s="42" t="s">
        <v>427</v>
      </c>
      <c r="D136" s="57" t="s">
        <v>428</v>
      </c>
      <c r="E136" s="41">
        <v>3473.25</v>
      </c>
      <c r="F136" s="41">
        <f>VLOOKUP(C136,'[1]9月'!$B:$Q,16,0)</f>
        <v>3245.4</v>
      </c>
      <c r="G136" s="44">
        <v>5664.75</v>
      </c>
      <c r="H136" s="41">
        <v>3473.25</v>
      </c>
      <c r="I136" s="44">
        <v>2544</v>
      </c>
      <c r="J136" s="44"/>
      <c r="K136" s="52">
        <f t="shared" si="47"/>
        <v>62.5185</v>
      </c>
      <c r="L136" s="52">
        <v>32.8104</v>
      </c>
      <c r="M136" s="53">
        <f t="shared" si="48"/>
        <v>519.264</v>
      </c>
      <c r="N136" s="44">
        <f t="shared" si="49"/>
        <v>453.18</v>
      </c>
      <c r="O136" s="41">
        <f t="shared" si="50"/>
        <v>24.31275</v>
      </c>
      <c r="P136" s="41">
        <v>14.35455</v>
      </c>
      <c r="Q136" s="44">
        <f t="shared" si="51"/>
        <v>127.2</v>
      </c>
      <c r="R136" s="44">
        <f t="shared" si="52"/>
        <v>0</v>
      </c>
      <c r="S136" s="44">
        <f t="shared" si="53"/>
        <v>1233.6402</v>
      </c>
      <c r="T136" s="41">
        <f t="shared" si="54"/>
        <v>0</v>
      </c>
      <c r="U136" s="41">
        <f t="shared" si="55"/>
        <v>259.63</v>
      </c>
      <c r="V136" s="44">
        <f t="shared" si="56"/>
        <v>113.3</v>
      </c>
      <c r="W136" s="41">
        <f t="shared" si="57"/>
        <v>10.42</v>
      </c>
      <c r="X136" s="41">
        <v>6.12</v>
      </c>
      <c r="Y136" s="44">
        <f t="shared" si="58"/>
        <v>127.2</v>
      </c>
      <c r="Z136" s="44">
        <f t="shared" si="59"/>
        <v>0</v>
      </c>
      <c r="AA136" s="41">
        <f t="shared" si="60"/>
        <v>516.67</v>
      </c>
      <c r="AB136" s="41">
        <f t="shared" si="61"/>
        <v>1750.3102</v>
      </c>
      <c r="AC136" s="41"/>
      <c r="AD136" s="12" t="s">
        <v>58</v>
      </c>
      <c r="AE136" s="11">
        <f t="shared" si="67"/>
        <v>95.3289</v>
      </c>
      <c r="AF136" s="11">
        <f t="shared" si="62"/>
        <v>778.894</v>
      </c>
      <c r="AG136" s="11">
        <f t="shared" si="63"/>
        <v>566.48</v>
      </c>
      <c r="AH136" s="11">
        <f t="shared" si="68"/>
        <v>55.2073</v>
      </c>
      <c r="AI136" s="11">
        <f t="shared" si="64"/>
        <v>254.4</v>
      </c>
      <c r="AJ136" s="11">
        <f t="shared" si="65"/>
        <v>0</v>
      </c>
      <c r="AK136" s="11">
        <f t="shared" si="66"/>
        <v>1750.3102</v>
      </c>
      <c r="AL136" s="12" t="s">
        <v>1138</v>
      </c>
    </row>
    <row r="137" s="9" customFormat="1" ht="16" customHeight="1" spans="1:38">
      <c r="A137" s="40">
        <f t="shared" si="46"/>
        <v>134</v>
      </c>
      <c r="B137" s="41" t="s">
        <v>98</v>
      </c>
      <c r="C137" s="46" t="s">
        <v>431</v>
      </c>
      <c r="D137" s="47" t="s">
        <v>432</v>
      </c>
      <c r="E137" s="41">
        <v>3473.25</v>
      </c>
      <c r="F137" s="41">
        <f>VLOOKUP(C137,'[1]9月'!$B:$Q,16,0)</f>
        <v>3245.4</v>
      </c>
      <c r="G137" s="44">
        <v>5664.75</v>
      </c>
      <c r="H137" s="41">
        <v>3473.25</v>
      </c>
      <c r="I137" s="44">
        <v>1790</v>
      </c>
      <c r="J137" s="44"/>
      <c r="K137" s="52">
        <f t="shared" si="47"/>
        <v>62.5185</v>
      </c>
      <c r="L137" s="52">
        <v>32.8104</v>
      </c>
      <c r="M137" s="53">
        <f t="shared" si="48"/>
        <v>519.264</v>
      </c>
      <c r="N137" s="44">
        <f t="shared" si="49"/>
        <v>453.18</v>
      </c>
      <c r="O137" s="41">
        <f t="shared" si="50"/>
        <v>24.31275</v>
      </c>
      <c r="P137" s="41">
        <v>14.35455</v>
      </c>
      <c r="Q137" s="44">
        <f t="shared" si="51"/>
        <v>89.5</v>
      </c>
      <c r="R137" s="44">
        <f t="shared" si="52"/>
        <v>0</v>
      </c>
      <c r="S137" s="44">
        <f t="shared" si="53"/>
        <v>1195.9402</v>
      </c>
      <c r="T137" s="41">
        <f t="shared" si="54"/>
        <v>0</v>
      </c>
      <c r="U137" s="41">
        <f t="shared" si="55"/>
        <v>259.63</v>
      </c>
      <c r="V137" s="44">
        <f t="shared" si="56"/>
        <v>113.3</v>
      </c>
      <c r="W137" s="41">
        <f t="shared" si="57"/>
        <v>10.42</v>
      </c>
      <c r="X137" s="41">
        <v>6.12</v>
      </c>
      <c r="Y137" s="44">
        <f t="shared" si="58"/>
        <v>89.5</v>
      </c>
      <c r="Z137" s="44">
        <f t="shared" si="59"/>
        <v>0</v>
      </c>
      <c r="AA137" s="41">
        <f t="shared" si="60"/>
        <v>478.97</v>
      </c>
      <c r="AB137" s="41">
        <f t="shared" si="61"/>
        <v>1674.9102</v>
      </c>
      <c r="AC137" s="41"/>
      <c r="AD137" s="12" t="s">
        <v>26</v>
      </c>
      <c r="AE137" s="11">
        <f t="shared" si="67"/>
        <v>95.3289</v>
      </c>
      <c r="AF137" s="11">
        <f t="shared" si="62"/>
        <v>778.894</v>
      </c>
      <c r="AG137" s="11">
        <f t="shared" si="63"/>
        <v>566.48</v>
      </c>
      <c r="AH137" s="11">
        <f t="shared" si="68"/>
        <v>55.2073</v>
      </c>
      <c r="AI137" s="11">
        <f t="shared" si="64"/>
        <v>179</v>
      </c>
      <c r="AJ137" s="11">
        <f t="shared" si="65"/>
        <v>0</v>
      </c>
      <c r="AK137" s="11">
        <f t="shared" si="66"/>
        <v>1674.9102</v>
      </c>
      <c r="AL137" s="12" t="s">
        <v>1135</v>
      </c>
    </row>
    <row r="138" s="9" customFormat="1" ht="16" customHeight="1" spans="1:38">
      <c r="A138" s="40">
        <f t="shared" si="46"/>
        <v>135</v>
      </c>
      <c r="B138" s="41" t="s">
        <v>896</v>
      </c>
      <c r="C138" s="46" t="s">
        <v>433</v>
      </c>
      <c r="D138" s="47" t="s">
        <v>434</v>
      </c>
      <c r="E138" s="41">
        <v>3473.25</v>
      </c>
      <c r="F138" s="41">
        <f>VLOOKUP(C138,'[1]9月'!$B:$Q,16,0)</f>
        <v>3245.4</v>
      </c>
      <c r="G138" s="44">
        <v>5664.75</v>
      </c>
      <c r="H138" s="41">
        <v>3473.25</v>
      </c>
      <c r="I138" s="44">
        <v>1790</v>
      </c>
      <c r="J138" s="44"/>
      <c r="K138" s="52">
        <f t="shared" si="47"/>
        <v>62.5185</v>
      </c>
      <c r="L138" s="52">
        <v>32.8104</v>
      </c>
      <c r="M138" s="53">
        <f t="shared" si="48"/>
        <v>519.264</v>
      </c>
      <c r="N138" s="44">
        <f t="shared" si="49"/>
        <v>453.18</v>
      </c>
      <c r="O138" s="41">
        <f t="shared" si="50"/>
        <v>24.31275</v>
      </c>
      <c r="P138" s="41">
        <v>14.35455</v>
      </c>
      <c r="Q138" s="44">
        <f t="shared" si="51"/>
        <v>89.5</v>
      </c>
      <c r="R138" s="44">
        <f t="shared" si="52"/>
        <v>0</v>
      </c>
      <c r="S138" s="44">
        <f t="shared" si="53"/>
        <v>1195.9402</v>
      </c>
      <c r="T138" s="41">
        <f t="shared" si="54"/>
        <v>0</v>
      </c>
      <c r="U138" s="41">
        <f t="shared" si="55"/>
        <v>259.63</v>
      </c>
      <c r="V138" s="44">
        <f t="shared" si="56"/>
        <v>113.3</v>
      </c>
      <c r="W138" s="41">
        <f t="shared" si="57"/>
        <v>10.42</v>
      </c>
      <c r="X138" s="41">
        <v>6.12</v>
      </c>
      <c r="Y138" s="44">
        <f t="shared" si="58"/>
        <v>89.5</v>
      </c>
      <c r="Z138" s="44">
        <f t="shared" si="59"/>
        <v>0</v>
      </c>
      <c r="AA138" s="41">
        <f t="shared" si="60"/>
        <v>478.97</v>
      </c>
      <c r="AB138" s="41">
        <f t="shared" si="61"/>
        <v>1674.9102</v>
      </c>
      <c r="AC138" s="41"/>
      <c r="AD138" s="12" t="s">
        <v>58</v>
      </c>
      <c r="AE138" s="11">
        <f t="shared" si="67"/>
        <v>95.3289</v>
      </c>
      <c r="AF138" s="11">
        <f t="shared" si="62"/>
        <v>778.894</v>
      </c>
      <c r="AG138" s="11">
        <f t="shared" si="63"/>
        <v>566.48</v>
      </c>
      <c r="AH138" s="11">
        <f t="shared" si="68"/>
        <v>55.2073</v>
      </c>
      <c r="AI138" s="11">
        <f t="shared" si="64"/>
        <v>179</v>
      </c>
      <c r="AJ138" s="11">
        <f t="shared" si="65"/>
        <v>0</v>
      </c>
      <c r="AK138" s="11">
        <f t="shared" si="66"/>
        <v>1674.9102</v>
      </c>
      <c r="AL138" s="12" t="s">
        <v>1138</v>
      </c>
    </row>
    <row r="139" s="9" customFormat="1" ht="16" customHeight="1" spans="1:38">
      <c r="A139" s="40">
        <f t="shared" si="46"/>
        <v>136</v>
      </c>
      <c r="B139" s="41" t="s">
        <v>1336</v>
      </c>
      <c r="C139" s="46" t="s">
        <v>435</v>
      </c>
      <c r="D139" s="47" t="s">
        <v>436</v>
      </c>
      <c r="E139" s="41">
        <v>3473.25</v>
      </c>
      <c r="F139" s="41">
        <f>VLOOKUP(C139,'[1]9月'!$B:$Q,16,0)</f>
        <v>3245.4</v>
      </c>
      <c r="G139" s="44">
        <v>5664.75</v>
      </c>
      <c r="H139" s="41">
        <v>3473.25</v>
      </c>
      <c r="I139" s="44">
        <v>1790</v>
      </c>
      <c r="J139" s="44"/>
      <c r="K139" s="52">
        <f t="shared" si="47"/>
        <v>62.5185</v>
      </c>
      <c r="L139" s="52">
        <v>32.8104</v>
      </c>
      <c r="M139" s="53">
        <f t="shared" si="48"/>
        <v>519.264</v>
      </c>
      <c r="N139" s="44">
        <f t="shared" si="49"/>
        <v>453.18</v>
      </c>
      <c r="O139" s="41">
        <f t="shared" si="50"/>
        <v>24.31275</v>
      </c>
      <c r="P139" s="41">
        <v>14.35455</v>
      </c>
      <c r="Q139" s="44">
        <f t="shared" si="51"/>
        <v>89.5</v>
      </c>
      <c r="R139" s="44">
        <f t="shared" si="52"/>
        <v>0</v>
      </c>
      <c r="S139" s="44">
        <f t="shared" si="53"/>
        <v>1195.9402</v>
      </c>
      <c r="T139" s="41">
        <f t="shared" si="54"/>
        <v>0</v>
      </c>
      <c r="U139" s="41">
        <f t="shared" si="55"/>
        <v>259.63</v>
      </c>
      <c r="V139" s="44">
        <f t="shared" si="56"/>
        <v>113.3</v>
      </c>
      <c r="W139" s="41">
        <f t="shared" si="57"/>
        <v>10.42</v>
      </c>
      <c r="X139" s="41">
        <v>6.12</v>
      </c>
      <c r="Y139" s="44">
        <f t="shared" si="58"/>
        <v>89.5</v>
      </c>
      <c r="Z139" s="44">
        <f t="shared" si="59"/>
        <v>0</v>
      </c>
      <c r="AA139" s="41">
        <f t="shared" si="60"/>
        <v>478.97</v>
      </c>
      <c r="AB139" s="41">
        <f t="shared" si="61"/>
        <v>1674.9102</v>
      </c>
      <c r="AC139" s="41"/>
      <c r="AD139" s="12" t="s">
        <v>53</v>
      </c>
      <c r="AE139" s="11">
        <f t="shared" si="67"/>
        <v>95.3289</v>
      </c>
      <c r="AF139" s="11">
        <f t="shared" si="62"/>
        <v>778.894</v>
      </c>
      <c r="AG139" s="11">
        <f t="shared" si="63"/>
        <v>566.48</v>
      </c>
      <c r="AH139" s="11">
        <f t="shared" si="68"/>
        <v>55.2073</v>
      </c>
      <c r="AI139" s="11">
        <f t="shared" si="64"/>
        <v>179</v>
      </c>
      <c r="AJ139" s="11">
        <f t="shared" si="65"/>
        <v>0</v>
      </c>
      <c r="AK139" s="11">
        <f t="shared" si="66"/>
        <v>1674.9102</v>
      </c>
      <c r="AL139" s="12" t="s">
        <v>1138</v>
      </c>
    </row>
    <row r="140" s="9" customFormat="1" ht="16" customHeight="1" spans="1:38">
      <c r="A140" s="40">
        <f t="shared" si="46"/>
        <v>137</v>
      </c>
      <c r="B140" s="41" t="s">
        <v>896</v>
      </c>
      <c r="C140" s="46" t="s">
        <v>437</v>
      </c>
      <c r="D140" s="47" t="s">
        <v>438</v>
      </c>
      <c r="E140" s="41">
        <v>3473.25</v>
      </c>
      <c r="F140" s="41">
        <f>VLOOKUP(C140,'[1]9月'!$B:$Q,16,0)</f>
        <v>3245.4</v>
      </c>
      <c r="G140" s="44">
        <v>5664.75</v>
      </c>
      <c r="H140" s="41">
        <v>3473.25</v>
      </c>
      <c r="I140" s="44">
        <v>1790</v>
      </c>
      <c r="J140" s="44"/>
      <c r="K140" s="52">
        <f t="shared" si="47"/>
        <v>62.5185</v>
      </c>
      <c r="L140" s="52">
        <v>32.8104</v>
      </c>
      <c r="M140" s="53">
        <f t="shared" si="48"/>
        <v>519.264</v>
      </c>
      <c r="N140" s="44">
        <f t="shared" si="49"/>
        <v>453.18</v>
      </c>
      <c r="O140" s="41">
        <f t="shared" si="50"/>
        <v>24.31275</v>
      </c>
      <c r="P140" s="41">
        <v>14.35455</v>
      </c>
      <c r="Q140" s="44">
        <f t="shared" si="51"/>
        <v>89.5</v>
      </c>
      <c r="R140" s="44">
        <f t="shared" si="52"/>
        <v>0</v>
      </c>
      <c r="S140" s="44">
        <f t="shared" si="53"/>
        <v>1195.9402</v>
      </c>
      <c r="T140" s="41">
        <f t="shared" si="54"/>
        <v>0</v>
      </c>
      <c r="U140" s="41">
        <f t="shared" si="55"/>
        <v>259.63</v>
      </c>
      <c r="V140" s="44">
        <f t="shared" si="56"/>
        <v>113.3</v>
      </c>
      <c r="W140" s="41">
        <f t="shared" si="57"/>
        <v>10.42</v>
      </c>
      <c r="X140" s="41">
        <v>6.12</v>
      </c>
      <c r="Y140" s="44">
        <f t="shared" si="58"/>
        <v>89.5</v>
      </c>
      <c r="Z140" s="44">
        <f t="shared" si="59"/>
        <v>0</v>
      </c>
      <c r="AA140" s="41">
        <f t="shared" si="60"/>
        <v>478.97</v>
      </c>
      <c r="AB140" s="41">
        <f t="shared" si="61"/>
        <v>1674.9102</v>
      </c>
      <c r="AC140" s="41"/>
      <c r="AD140" s="12" t="s">
        <v>58</v>
      </c>
      <c r="AE140" s="11">
        <f t="shared" si="67"/>
        <v>95.3289</v>
      </c>
      <c r="AF140" s="11">
        <f t="shared" si="62"/>
        <v>778.894</v>
      </c>
      <c r="AG140" s="11">
        <f t="shared" si="63"/>
        <v>566.48</v>
      </c>
      <c r="AH140" s="11">
        <f t="shared" si="68"/>
        <v>55.2073</v>
      </c>
      <c r="AI140" s="11">
        <f t="shared" si="64"/>
        <v>179</v>
      </c>
      <c r="AJ140" s="11">
        <f t="shared" si="65"/>
        <v>0</v>
      </c>
      <c r="AK140" s="11">
        <f t="shared" si="66"/>
        <v>1674.9102</v>
      </c>
      <c r="AL140" s="12" t="s">
        <v>1138</v>
      </c>
    </row>
    <row r="141" s="9" customFormat="1" ht="16" customHeight="1" spans="1:38">
      <c r="A141" s="40">
        <f t="shared" si="46"/>
        <v>138</v>
      </c>
      <c r="B141" s="41" t="s">
        <v>1336</v>
      </c>
      <c r="C141" s="42" t="s">
        <v>444</v>
      </c>
      <c r="D141" s="41" t="s">
        <v>445</v>
      </c>
      <c r="E141" s="41">
        <v>3473.25</v>
      </c>
      <c r="F141" s="41">
        <f>VLOOKUP(C141,'[1]9月'!$B:$Q,16,0)</f>
        <v>3245.4</v>
      </c>
      <c r="G141" s="44">
        <v>5664.75</v>
      </c>
      <c r="H141" s="41">
        <v>3473.25</v>
      </c>
      <c r="I141" s="44">
        <v>1790</v>
      </c>
      <c r="J141" s="44"/>
      <c r="K141" s="52">
        <f t="shared" si="47"/>
        <v>62.5185</v>
      </c>
      <c r="L141" s="52">
        <v>32.8104</v>
      </c>
      <c r="M141" s="53">
        <f t="shared" si="48"/>
        <v>519.264</v>
      </c>
      <c r="N141" s="44">
        <f t="shared" si="49"/>
        <v>453.18</v>
      </c>
      <c r="O141" s="41">
        <f t="shared" si="50"/>
        <v>24.31275</v>
      </c>
      <c r="P141" s="41">
        <v>14.35455</v>
      </c>
      <c r="Q141" s="44">
        <f t="shared" si="51"/>
        <v>89.5</v>
      </c>
      <c r="R141" s="44">
        <f t="shared" si="52"/>
        <v>0</v>
      </c>
      <c r="S141" s="44">
        <f t="shared" si="53"/>
        <v>1195.9402</v>
      </c>
      <c r="T141" s="41">
        <f t="shared" si="54"/>
        <v>0</v>
      </c>
      <c r="U141" s="41">
        <f t="shared" si="55"/>
        <v>259.63</v>
      </c>
      <c r="V141" s="44">
        <f t="shared" si="56"/>
        <v>113.3</v>
      </c>
      <c r="W141" s="41">
        <f t="shared" si="57"/>
        <v>10.42</v>
      </c>
      <c r="X141" s="41">
        <v>6.12</v>
      </c>
      <c r="Y141" s="44">
        <f t="shared" si="58"/>
        <v>89.5</v>
      </c>
      <c r="Z141" s="44">
        <f t="shared" si="59"/>
        <v>0</v>
      </c>
      <c r="AA141" s="41">
        <f t="shared" si="60"/>
        <v>478.97</v>
      </c>
      <c r="AB141" s="41">
        <f t="shared" si="61"/>
        <v>1674.9102</v>
      </c>
      <c r="AC141" s="41"/>
      <c r="AD141" s="12" t="s">
        <v>53</v>
      </c>
      <c r="AE141" s="11">
        <f t="shared" si="67"/>
        <v>95.3289</v>
      </c>
      <c r="AF141" s="11">
        <f t="shared" si="62"/>
        <v>778.894</v>
      </c>
      <c r="AG141" s="11">
        <f t="shared" si="63"/>
        <v>566.48</v>
      </c>
      <c r="AH141" s="11">
        <f t="shared" si="68"/>
        <v>55.2073</v>
      </c>
      <c r="AI141" s="11">
        <f t="shared" si="64"/>
        <v>179</v>
      </c>
      <c r="AJ141" s="11">
        <f t="shared" si="65"/>
        <v>0</v>
      </c>
      <c r="AK141" s="11">
        <f t="shared" si="66"/>
        <v>1674.9102</v>
      </c>
      <c r="AL141" s="12" t="s">
        <v>1138</v>
      </c>
    </row>
    <row r="142" s="9" customFormat="1" ht="16" customHeight="1" spans="1:38">
      <c r="A142" s="40">
        <f t="shared" si="46"/>
        <v>139</v>
      </c>
      <c r="B142" s="41" t="s">
        <v>1335</v>
      </c>
      <c r="C142" s="42" t="s">
        <v>446</v>
      </c>
      <c r="D142" s="41" t="s">
        <v>447</v>
      </c>
      <c r="E142" s="41">
        <v>3473.25</v>
      </c>
      <c r="F142" s="41">
        <f>VLOOKUP(C142,'[1]9月'!$B:$Q,16,0)</f>
        <v>3245.4</v>
      </c>
      <c r="G142" s="44">
        <v>5664.75</v>
      </c>
      <c r="H142" s="41">
        <v>3473.25</v>
      </c>
      <c r="I142" s="44">
        <v>1790</v>
      </c>
      <c r="J142" s="44"/>
      <c r="K142" s="52">
        <f t="shared" si="47"/>
        <v>62.5185</v>
      </c>
      <c r="L142" s="52">
        <v>32.8104</v>
      </c>
      <c r="M142" s="53">
        <f t="shared" si="48"/>
        <v>519.264</v>
      </c>
      <c r="N142" s="44">
        <f t="shared" si="49"/>
        <v>453.18</v>
      </c>
      <c r="O142" s="41">
        <f t="shared" si="50"/>
        <v>24.31275</v>
      </c>
      <c r="P142" s="41">
        <v>14.35455</v>
      </c>
      <c r="Q142" s="44">
        <f t="shared" si="51"/>
        <v>89.5</v>
      </c>
      <c r="R142" s="44">
        <f t="shared" si="52"/>
        <v>0</v>
      </c>
      <c r="S142" s="44">
        <f t="shared" si="53"/>
        <v>1195.9402</v>
      </c>
      <c r="T142" s="41">
        <f t="shared" si="54"/>
        <v>0</v>
      </c>
      <c r="U142" s="41">
        <f t="shared" si="55"/>
        <v>259.63</v>
      </c>
      <c r="V142" s="44">
        <f t="shared" si="56"/>
        <v>113.3</v>
      </c>
      <c r="W142" s="41">
        <f t="shared" si="57"/>
        <v>10.42</v>
      </c>
      <c r="X142" s="41">
        <v>6.12</v>
      </c>
      <c r="Y142" s="44">
        <f t="shared" si="58"/>
        <v>89.5</v>
      </c>
      <c r="Z142" s="44">
        <f t="shared" si="59"/>
        <v>0</v>
      </c>
      <c r="AA142" s="41">
        <f t="shared" si="60"/>
        <v>478.97</v>
      </c>
      <c r="AB142" s="41">
        <f t="shared" si="61"/>
        <v>1674.9102</v>
      </c>
      <c r="AC142" s="41"/>
      <c r="AD142" s="12" t="s">
        <v>50</v>
      </c>
      <c r="AE142" s="11">
        <f t="shared" si="67"/>
        <v>95.3289</v>
      </c>
      <c r="AF142" s="11">
        <f t="shared" si="62"/>
        <v>778.894</v>
      </c>
      <c r="AG142" s="11">
        <f t="shared" si="63"/>
        <v>566.48</v>
      </c>
      <c r="AH142" s="11">
        <f t="shared" si="68"/>
        <v>55.2073</v>
      </c>
      <c r="AI142" s="11">
        <f t="shared" si="64"/>
        <v>179</v>
      </c>
      <c r="AJ142" s="11">
        <f t="shared" si="65"/>
        <v>0</v>
      </c>
      <c r="AK142" s="11">
        <f t="shared" si="66"/>
        <v>1674.9102</v>
      </c>
      <c r="AL142" s="12" t="s">
        <v>1138</v>
      </c>
    </row>
    <row r="143" s="9" customFormat="1" ht="16" customHeight="1" spans="1:38">
      <c r="A143" s="40">
        <f t="shared" si="46"/>
        <v>140</v>
      </c>
      <c r="B143" s="41" t="s">
        <v>1335</v>
      </c>
      <c r="C143" s="42" t="s">
        <v>448</v>
      </c>
      <c r="D143" s="41" t="s">
        <v>449</v>
      </c>
      <c r="E143" s="41">
        <v>3473.25</v>
      </c>
      <c r="F143" s="41">
        <f>VLOOKUP(C143,'[1]9月'!$B:$Q,16,0)</f>
        <v>3245.4</v>
      </c>
      <c r="G143" s="44">
        <v>5664.75</v>
      </c>
      <c r="H143" s="41">
        <v>3473.25</v>
      </c>
      <c r="I143" s="44">
        <v>1790</v>
      </c>
      <c r="J143" s="44"/>
      <c r="K143" s="52">
        <f t="shared" si="47"/>
        <v>62.5185</v>
      </c>
      <c r="L143" s="52">
        <v>32.8104</v>
      </c>
      <c r="M143" s="53">
        <f t="shared" si="48"/>
        <v>519.264</v>
      </c>
      <c r="N143" s="44">
        <f t="shared" si="49"/>
        <v>453.18</v>
      </c>
      <c r="O143" s="41">
        <f t="shared" si="50"/>
        <v>24.31275</v>
      </c>
      <c r="P143" s="41">
        <v>14.35455</v>
      </c>
      <c r="Q143" s="44">
        <f t="shared" si="51"/>
        <v>89.5</v>
      </c>
      <c r="R143" s="44">
        <f t="shared" si="52"/>
        <v>0</v>
      </c>
      <c r="S143" s="44">
        <f t="shared" si="53"/>
        <v>1195.9402</v>
      </c>
      <c r="T143" s="41">
        <f t="shared" si="54"/>
        <v>0</v>
      </c>
      <c r="U143" s="41">
        <f t="shared" si="55"/>
        <v>259.63</v>
      </c>
      <c r="V143" s="44">
        <f t="shared" si="56"/>
        <v>113.3</v>
      </c>
      <c r="W143" s="41">
        <f t="shared" si="57"/>
        <v>10.42</v>
      </c>
      <c r="X143" s="41">
        <v>6.12</v>
      </c>
      <c r="Y143" s="44">
        <f t="shared" si="58"/>
        <v>89.5</v>
      </c>
      <c r="Z143" s="44">
        <f t="shared" si="59"/>
        <v>0</v>
      </c>
      <c r="AA143" s="41">
        <f t="shared" si="60"/>
        <v>478.97</v>
      </c>
      <c r="AB143" s="41">
        <f t="shared" si="61"/>
        <v>1674.9102</v>
      </c>
      <c r="AC143" s="41"/>
      <c r="AD143" s="12" t="s">
        <v>50</v>
      </c>
      <c r="AE143" s="11">
        <f t="shared" si="67"/>
        <v>95.3289</v>
      </c>
      <c r="AF143" s="11">
        <f t="shared" si="62"/>
        <v>778.894</v>
      </c>
      <c r="AG143" s="11">
        <f t="shared" si="63"/>
        <v>566.48</v>
      </c>
      <c r="AH143" s="11">
        <f t="shared" si="68"/>
        <v>55.2073</v>
      </c>
      <c r="AI143" s="11">
        <f t="shared" si="64"/>
        <v>179</v>
      </c>
      <c r="AJ143" s="11">
        <f t="shared" si="65"/>
        <v>0</v>
      </c>
      <c r="AK143" s="11">
        <f t="shared" si="66"/>
        <v>1674.9102</v>
      </c>
      <c r="AL143" s="12" t="s">
        <v>1138</v>
      </c>
    </row>
    <row r="144" s="9" customFormat="1" ht="16" customHeight="1" spans="1:38">
      <c r="A144" s="40">
        <f t="shared" si="46"/>
        <v>141</v>
      </c>
      <c r="B144" s="41" t="s">
        <v>1335</v>
      </c>
      <c r="C144" s="42" t="s">
        <v>450</v>
      </c>
      <c r="D144" s="41" t="s">
        <v>451</v>
      </c>
      <c r="E144" s="41">
        <v>3473.25</v>
      </c>
      <c r="F144" s="41">
        <f>VLOOKUP(C144,'[1]9月'!$B:$Q,16,0)</f>
        <v>3245.4</v>
      </c>
      <c r="G144" s="44">
        <v>5664.75</v>
      </c>
      <c r="H144" s="41">
        <v>3473.25</v>
      </c>
      <c r="I144" s="44">
        <v>1790</v>
      </c>
      <c r="J144" s="44"/>
      <c r="K144" s="52">
        <f t="shared" si="47"/>
        <v>62.5185</v>
      </c>
      <c r="L144" s="52">
        <v>32.8104</v>
      </c>
      <c r="M144" s="53">
        <f t="shared" si="48"/>
        <v>519.264</v>
      </c>
      <c r="N144" s="44">
        <f t="shared" si="49"/>
        <v>453.18</v>
      </c>
      <c r="O144" s="41">
        <f t="shared" si="50"/>
        <v>24.31275</v>
      </c>
      <c r="P144" s="41">
        <v>14.35455</v>
      </c>
      <c r="Q144" s="44">
        <f t="shared" si="51"/>
        <v>89.5</v>
      </c>
      <c r="R144" s="44">
        <f t="shared" si="52"/>
        <v>0</v>
      </c>
      <c r="S144" s="44">
        <f t="shared" si="53"/>
        <v>1195.9402</v>
      </c>
      <c r="T144" s="41">
        <f t="shared" si="54"/>
        <v>0</v>
      </c>
      <c r="U144" s="41">
        <f t="shared" si="55"/>
        <v>259.63</v>
      </c>
      <c r="V144" s="44">
        <f t="shared" si="56"/>
        <v>113.3</v>
      </c>
      <c r="W144" s="41">
        <f t="shared" si="57"/>
        <v>10.42</v>
      </c>
      <c r="X144" s="41">
        <v>6.12</v>
      </c>
      <c r="Y144" s="44">
        <f t="shared" si="58"/>
        <v>89.5</v>
      </c>
      <c r="Z144" s="44">
        <f t="shared" si="59"/>
        <v>0</v>
      </c>
      <c r="AA144" s="41">
        <f t="shared" si="60"/>
        <v>478.97</v>
      </c>
      <c r="AB144" s="41">
        <f t="shared" si="61"/>
        <v>1674.9102</v>
      </c>
      <c r="AC144" s="41"/>
      <c r="AD144" s="12" t="s">
        <v>50</v>
      </c>
      <c r="AE144" s="11">
        <f t="shared" si="67"/>
        <v>95.3289</v>
      </c>
      <c r="AF144" s="11">
        <f t="shared" si="62"/>
        <v>778.894</v>
      </c>
      <c r="AG144" s="11">
        <f t="shared" si="63"/>
        <v>566.48</v>
      </c>
      <c r="AH144" s="11">
        <f t="shared" si="68"/>
        <v>55.2073</v>
      </c>
      <c r="AI144" s="11">
        <f t="shared" si="64"/>
        <v>179</v>
      </c>
      <c r="AJ144" s="11">
        <f t="shared" si="65"/>
        <v>0</v>
      </c>
      <c r="AK144" s="11">
        <f t="shared" si="66"/>
        <v>1674.9102</v>
      </c>
      <c r="AL144" s="12" t="s">
        <v>1138</v>
      </c>
    </row>
    <row r="145" s="9" customFormat="1" ht="16" customHeight="1" spans="1:38">
      <c r="A145" s="40">
        <f t="shared" si="46"/>
        <v>142</v>
      </c>
      <c r="B145" s="41" t="s">
        <v>1335</v>
      </c>
      <c r="C145" s="42" t="s">
        <v>452</v>
      </c>
      <c r="D145" s="41" t="s">
        <v>453</v>
      </c>
      <c r="E145" s="41">
        <v>3473.25</v>
      </c>
      <c r="F145" s="41">
        <f>VLOOKUP(C145,'[1]9月'!$B:$Q,16,0)</f>
        <v>3245.4</v>
      </c>
      <c r="G145" s="44">
        <v>5664.75</v>
      </c>
      <c r="H145" s="41">
        <v>3473.25</v>
      </c>
      <c r="I145" s="44">
        <v>1790</v>
      </c>
      <c r="J145" s="44"/>
      <c r="K145" s="52">
        <f t="shared" si="47"/>
        <v>62.5185</v>
      </c>
      <c r="L145" s="52">
        <v>32.8104</v>
      </c>
      <c r="M145" s="53">
        <f t="shared" si="48"/>
        <v>519.264</v>
      </c>
      <c r="N145" s="44">
        <f t="shared" si="49"/>
        <v>453.18</v>
      </c>
      <c r="O145" s="41">
        <f t="shared" si="50"/>
        <v>24.31275</v>
      </c>
      <c r="P145" s="41">
        <v>14.35455</v>
      </c>
      <c r="Q145" s="44">
        <f t="shared" si="51"/>
        <v>89.5</v>
      </c>
      <c r="R145" s="44">
        <f t="shared" si="52"/>
        <v>0</v>
      </c>
      <c r="S145" s="44">
        <f t="shared" si="53"/>
        <v>1195.9402</v>
      </c>
      <c r="T145" s="41">
        <f t="shared" si="54"/>
        <v>0</v>
      </c>
      <c r="U145" s="41">
        <f t="shared" si="55"/>
        <v>259.63</v>
      </c>
      <c r="V145" s="44">
        <f t="shared" si="56"/>
        <v>113.3</v>
      </c>
      <c r="W145" s="41">
        <f t="shared" si="57"/>
        <v>10.42</v>
      </c>
      <c r="X145" s="41">
        <v>6.12</v>
      </c>
      <c r="Y145" s="44">
        <f t="shared" si="58"/>
        <v>89.5</v>
      </c>
      <c r="Z145" s="44">
        <f t="shared" si="59"/>
        <v>0</v>
      </c>
      <c r="AA145" s="41">
        <f t="shared" si="60"/>
        <v>478.97</v>
      </c>
      <c r="AB145" s="41">
        <f t="shared" si="61"/>
        <v>1674.9102</v>
      </c>
      <c r="AC145" s="41"/>
      <c r="AD145" s="12" t="s">
        <v>50</v>
      </c>
      <c r="AE145" s="11">
        <f t="shared" si="67"/>
        <v>95.3289</v>
      </c>
      <c r="AF145" s="11">
        <f t="shared" si="62"/>
        <v>778.894</v>
      </c>
      <c r="AG145" s="11">
        <f t="shared" si="63"/>
        <v>566.48</v>
      </c>
      <c r="AH145" s="11">
        <f t="shared" si="68"/>
        <v>55.2073</v>
      </c>
      <c r="AI145" s="11">
        <f t="shared" si="64"/>
        <v>179</v>
      </c>
      <c r="AJ145" s="11">
        <f t="shared" si="65"/>
        <v>0</v>
      </c>
      <c r="AK145" s="11">
        <f t="shared" si="66"/>
        <v>1674.9102</v>
      </c>
      <c r="AL145" s="12" t="s">
        <v>1138</v>
      </c>
    </row>
    <row r="146" s="9" customFormat="1" ht="16" customHeight="1" spans="1:38">
      <c r="A146" s="40">
        <f t="shared" si="46"/>
        <v>143</v>
      </c>
      <c r="B146" s="41" t="s">
        <v>1335</v>
      </c>
      <c r="C146" s="42" t="s">
        <v>454</v>
      </c>
      <c r="D146" s="41" t="s">
        <v>455</v>
      </c>
      <c r="E146" s="41">
        <v>3473.25</v>
      </c>
      <c r="F146" s="41">
        <f>VLOOKUP(C146,'[1]9月'!$B:$Q,16,0)</f>
        <v>3245.4</v>
      </c>
      <c r="G146" s="44">
        <v>5664.75</v>
      </c>
      <c r="H146" s="41">
        <v>3473.25</v>
      </c>
      <c r="I146" s="44">
        <v>1790</v>
      </c>
      <c r="J146" s="44"/>
      <c r="K146" s="52">
        <f t="shared" si="47"/>
        <v>62.5185</v>
      </c>
      <c r="L146" s="52">
        <v>32.8104</v>
      </c>
      <c r="M146" s="53">
        <f t="shared" si="48"/>
        <v>519.264</v>
      </c>
      <c r="N146" s="44">
        <f t="shared" si="49"/>
        <v>453.18</v>
      </c>
      <c r="O146" s="41">
        <f t="shared" si="50"/>
        <v>24.31275</v>
      </c>
      <c r="P146" s="41">
        <v>14.35455</v>
      </c>
      <c r="Q146" s="44">
        <f t="shared" si="51"/>
        <v>89.5</v>
      </c>
      <c r="R146" s="44">
        <f t="shared" si="52"/>
        <v>0</v>
      </c>
      <c r="S146" s="44">
        <f t="shared" si="53"/>
        <v>1195.9402</v>
      </c>
      <c r="T146" s="41">
        <f t="shared" si="54"/>
        <v>0</v>
      </c>
      <c r="U146" s="41">
        <f t="shared" si="55"/>
        <v>259.63</v>
      </c>
      <c r="V146" s="44">
        <f t="shared" si="56"/>
        <v>113.3</v>
      </c>
      <c r="W146" s="41">
        <f t="shared" si="57"/>
        <v>10.42</v>
      </c>
      <c r="X146" s="41">
        <v>6.12</v>
      </c>
      <c r="Y146" s="44">
        <f t="shared" si="58"/>
        <v>89.5</v>
      </c>
      <c r="Z146" s="44">
        <f t="shared" si="59"/>
        <v>0</v>
      </c>
      <c r="AA146" s="41">
        <f t="shared" si="60"/>
        <v>478.97</v>
      </c>
      <c r="AB146" s="41">
        <f t="shared" si="61"/>
        <v>1674.9102</v>
      </c>
      <c r="AC146" s="41"/>
      <c r="AD146" s="12" t="s">
        <v>50</v>
      </c>
      <c r="AE146" s="11">
        <f t="shared" si="67"/>
        <v>95.3289</v>
      </c>
      <c r="AF146" s="11">
        <f t="shared" si="62"/>
        <v>778.894</v>
      </c>
      <c r="AG146" s="11">
        <f t="shared" si="63"/>
        <v>566.48</v>
      </c>
      <c r="AH146" s="11">
        <f t="shared" si="68"/>
        <v>55.2073</v>
      </c>
      <c r="AI146" s="11">
        <f t="shared" si="64"/>
        <v>179</v>
      </c>
      <c r="AJ146" s="11">
        <f t="shared" si="65"/>
        <v>0</v>
      </c>
      <c r="AK146" s="11">
        <f t="shared" si="66"/>
        <v>1674.9102</v>
      </c>
      <c r="AL146" s="12" t="s">
        <v>1138</v>
      </c>
    </row>
    <row r="147" s="9" customFormat="1" ht="16" customHeight="1" spans="1:38">
      <c r="A147" s="40">
        <f t="shared" si="46"/>
        <v>144</v>
      </c>
      <c r="B147" s="41" t="s">
        <v>1335</v>
      </c>
      <c r="C147" s="42" t="s">
        <v>456</v>
      </c>
      <c r="D147" s="41" t="s">
        <v>457</v>
      </c>
      <c r="E147" s="41">
        <v>3473.25</v>
      </c>
      <c r="F147" s="41">
        <f>VLOOKUP(C147,'[1]9月'!$B:$Q,16,0)</f>
        <v>3245.4</v>
      </c>
      <c r="G147" s="44">
        <v>5664.75</v>
      </c>
      <c r="H147" s="41">
        <v>3473.25</v>
      </c>
      <c r="I147" s="44">
        <v>1790</v>
      </c>
      <c r="J147" s="44"/>
      <c r="K147" s="52">
        <f t="shared" si="47"/>
        <v>62.5185</v>
      </c>
      <c r="L147" s="52">
        <v>32.8104</v>
      </c>
      <c r="M147" s="53">
        <f t="shared" si="48"/>
        <v>519.264</v>
      </c>
      <c r="N147" s="44">
        <f t="shared" si="49"/>
        <v>453.18</v>
      </c>
      <c r="O147" s="41">
        <f t="shared" si="50"/>
        <v>24.31275</v>
      </c>
      <c r="P147" s="41">
        <v>14.35455</v>
      </c>
      <c r="Q147" s="44">
        <f t="shared" si="51"/>
        <v>89.5</v>
      </c>
      <c r="R147" s="44">
        <f t="shared" si="52"/>
        <v>0</v>
      </c>
      <c r="S147" s="44">
        <f t="shared" si="53"/>
        <v>1195.9402</v>
      </c>
      <c r="T147" s="41">
        <f t="shared" si="54"/>
        <v>0</v>
      </c>
      <c r="U147" s="41">
        <f t="shared" si="55"/>
        <v>259.63</v>
      </c>
      <c r="V147" s="44">
        <f t="shared" si="56"/>
        <v>113.3</v>
      </c>
      <c r="W147" s="41">
        <f t="shared" si="57"/>
        <v>10.42</v>
      </c>
      <c r="X147" s="41">
        <v>6.12</v>
      </c>
      <c r="Y147" s="44">
        <f t="shared" si="58"/>
        <v>89.5</v>
      </c>
      <c r="Z147" s="44">
        <f t="shared" si="59"/>
        <v>0</v>
      </c>
      <c r="AA147" s="41">
        <f t="shared" si="60"/>
        <v>478.97</v>
      </c>
      <c r="AB147" s="41">
        <f t="shared" si="61"/>
        <v>1674.9102</v>
      </c>
      <c r="AC147" s="41"/>
      <c r="AD147" s="12" t="s">
        <v>50</v>
      </c>
      <c r="AE147" s="11">
        <f t="shared" si="67"/>
        <v>95.3289</v>
      </c>
      <c r="AF147" s="11">
        <f t="shared" si="62"/>
        <v>778.894</v>
      </c>
      <c r="AG147" s="11">
        <f t="shared" si="63"/>
        <v>566.48</v>
      </c>
      <c r="AH147" s="11">
        <f t="shared" si="68"/>
        <v>55.2073</v>
      </c>
      <c r="AI147" s="11">
        <f t="shared" si="64"/>
        <v>179</v>
      </c>
      <c r="AJ147" s="11">
        <f t="shared" si="65"/>
        <v>0</v>
      </c>
      <c r="AK147" s="11">
        <f t="shared" si="66"/>
        <v>1674.9102</v>
      </c>
      <c r="AL147" s="12" t="s">
        <v>1138</v>
      </c>
    </row>
    <row r="148" s="9" customFormat="1" ht="16" customHeight="1" spans="1:38">
      <c r="A148" s="40">
        <f t="shared" si="46"/>
        <v>145</v>
      </c>
      <c r="B148" s="41" t="s">
        <v>1335</v>
      </c>
      <c r="C148" s="42" t="s">
        <v>458</v>
      </c>
      <c r="D148" s="41" t="s">
        <v>459</v>
      </c>
      <c r="E148" s="41">
        <v>3473.25</v>
      </c>
      <c r="F148" s="41">
        <f>VLOOKUP(C148,'[1]9月'!$B:$Q,16,0)</f>
        <v>3245.4</v>
      </c>
      <c r="G148" s="44">
        <v>5664.75</v>
      </c>
      <c r="H148" s="41">
        <v>3473.25</v>
      </c>
      <c r="I148" s="44">
        <v>1790</v>
      </c>
      <c r="J148" s="44"/>
      <c r="K148" s="52">
        <f t="shared" si="47"/>
        <v>62.5185</v>
      </c>
      <c r="L148" s="52">
        <v>32.8104</v>
      </c>
      <c r="M148" s="53">
        <f t="shared" si="48"/>
        <v>519.264</v>
      </c>
      <c r="N148" s="44">
        <f t="shared" si="49"/>
        <v>453.18</v>
      </c>
      <c r="O148" s="41">
        <f t="shared" si="50"/>
        <v>24.31275</v>
      </c>
      <c r="P148" s="41">
        <v>14.35455</v>
      </c>
      <c r="Q148" s="44">
        <f t="shared" si="51"/>
        <v>89.5</v>
      </c>
      <c r="R148" s="44">
        <f t="shared" si="52"/>
        <v>0</v>
      </c>
      <c r="S148" s="44">
        <f t="shared" si="53"/>
        <v>1195.9402</v>
      </c>
      <c r="T148" s="41">
        <f t="shared" si="54"/>
        <v>0</v>
      </c>
      <c r="U148" s="41">
        <f t="shared" si="55"/>
        <v>259.63</v>
      </c>
      <c r="V148" s="44">
        <f t="shared" si="56"/>
        <v>113.3</v>
      </c>
      <c r="W148" s="41">
        <f t="shared" si="57"/>
        <v>10.42</v>
      </c>
      <c r="X148" s="41">
        <v>6.12</v>
      </c>
      <c r="Y148" s="44">
        <f t="shared" si="58"/>
        <v>89.5</v>
      </c>
      <c r="Z148" s="44">
        <f t="shared" si="59"/>
        <v>0</v>
      </c>
      <c r="AA148" s="41">
        <f t="shared" si="60"/>
        <v>478.97</v>
      </c>
      <c r="AB148" s="41">
        <f t="shared" si="61"/>
        <v>1674.9102</v>
      </c>
      <c r="AC148" s="41"/>
      <c r="AD148" s="12" t="s">
        <v>50</v>
      </c>
      <c r="AE148" s="11">
        <f t="shared" si="67"/>
        <v>95.3289</v>
      </c>
      <c r="AF148" s="11">
        <f t="shared" si="62"/>
        <v>778.894</v>
      </c>
      <c r="AG148" s="11">
        <f t="shared" si="63"/>
        <v>566.48</v>
      </c>
      <c r="AH148" s="11">
        <f t="shared" si="68"/>
        <v>55.2073</v>
      </c>
      <c r="AI148" s="11">
        <f t="shared" si="64"/>
        <v>179</v>
      </c>
      <c r="AJ148" s="11">
        <f t="shared" si="65"/>
        <v>0</v>
      </c>
      <c r="AK148" s="11">
        <f t="shared" si="66"/>
        <v>1674.9102</v>
      </c>
      <c r="AL148" s="12" t="s">
        <v>1138</v>
      </c>
    </row>
    <row r="149" s="9" customFormat="1" ht="16" customHeight="1" spans="1:38">
      <c r="A149" s="40">
        <f t="shared" si="46"/>
        <v>146</v>
      </c>
      <c r="B149" s="41" t="s">
        <v>1335</v>
      </c>
      <c r="C149" s="42" t="s">
        <v>460</v>
      </c>
      <c r="D149" s="41" t="s">
        <v>461</v>
      </c>
      <c r="E149" s="41">
        <v>3473.25</v>
      </c>
      <c r="F149" s="41">
        <f>VLOOKUP(C149,'[1]9月'!$B:$Q,16,0)</f>
        <v>3245.4</v>
      </c>
      <c r="G149" s="44">
        <v>5664.75</v>
      </c>
      <c r="H149" s="41">
        <v>3473.25</v>
      </c>
      <c r="I149" s="44">
        <v>1790</v>
      </c>
      <c r="J149" s="44"/>
      <c r="K149" s="52">
        <f t="shared" si="47"/>
        <v>62.5185</v>
      </c>
      <c r="L149" s="52">
        <v>32.8104</v>
      </c>
      <c r="M149" s="53">
        <f t="shared" si="48"/>
        <v>519.264</v>
      </c>
      <c r="N149" s="44">
        <f t="shared" si="49"/>
        <v>453.18</v>
      </c>
      <c r="O149" s="41">
        <f t="shared" si="50"/>
        <v>24.31275</v>
      </c>
      <c r="P149" s="41">
        <v>14.35455</v>
      </c>
      <c r="Q149" s="44">
        <f t="shared" si="51"/>
        <v>89.5</v>
      </c>
      <c r="R149" s="44">
        <f t="shared" si="52"/>
        <v>0</v>
      </c>
      <c r="S149" s="44">
        <f t="shared" si="53"/>
        <v>1195.9402</v>
      </c>
      <c r="T149" s="41">
        <f t="shared" si="54"/>
        <v>0</v>
      </c>
      <c r="U149" s="41">
        <f t="shared" si="55"/>
        <v>259.63</v>
      </c>
      <c r="V149" s="44">
        <f t="shared" si="56"/>
        <v>113.3</v>
      </c>
      <c r="W149" s="41">
        <f t="shared" si="57"/>
        <v>10.42</v>
      </c>
      <c r="X149" s="41">
        <v>6.12</v>
      </c>
      <c r="Y149" s="44">
        <f t="shared" si="58"/>
        <v>89.5</v>
      </c>
      <c r="Z149" s="44">
        <f t="shared" si="59"/>
        <v>0</v>
      </c>
      <c r="AA149" s="41">
        <f t="shared" si="60"/>
        <v>478.97</v>
      </c>
      <c r="AB149" s="41">
        <f t="shared" si="61"/>
        <v>1674.9102</v>
      </c>
      <c r="AC149" s="41"/>
      <c r="AD149" s="12" t="s">
        <v>50</v>
      </c>
      <c r="AE149" s="11">
        <f t="shared" si="67"/>
        <v>95.3289</v>
      </c>
      <c r="AF149" s="11">
        <f t="shared" si="62"/>
        <v>778.894</v>
      </c>
      <c r="AG149" s="11">
        <f t="shared" si="63"/>
        <v>566.48</v>
      </c>
      <c r="AH149" s="11">
        <f t="shared" si="68"/>
        <v>55.2073</v>
      </c>
      <c r="AI149" s="11">
        <f t="shared" si="64"/>
        <v>179</v>
      </c>
      <c r="AJ149" s="11">
        <f t="shared" si="65"/>
        <v>0</v>
      </c>
      <c r="AK149" s="11">
        <f t="shared" si="66"/>
        <v>1674.9102</v>
      </c>
      <c r="AL149" s="12" t="s">
        <v>1138</v>
      </c>
    </row>
    <row r="150" s="9" customFormat="1" ht="16" customHeight="1" spans="1:38">
      <c r="A150" s="40">
        <f t="shared" si="46"/>
        <v>147</v>
      </c>
      <c r="B150" s="41" t="s">
        <v>1335</v>
      </c>
      <c r="C150" s="42" t="s">
        <v>462</v>
      </c>
      <c r="D150" s="41" t="s">
        <v>463</v>
      </c>
      <c r="E150" s="41">
        <v>3473.25</v>
      </c>
      <c r="F150" s="41">
        <f>VLOOKUP(C150,'[1]9月'!$B:$Q,16,0)</f>
        <v>3245.4</v>
      </c>
      <c r="G150" s="44">
        <v>5664.75</v>
      </c>
      <c r="H150" s="41">
        <v>3473.25</v>
      </c>
      <c r="I150" s="44">
        <v>1790</v>
      </c>
      <c r="J150" s="44"/>
      <c r="K150" s="52">
        <f t="shared" si="47"/>
        <v>62.5185</v>
      </c>
      <c r="L150" s="52">
        <v>32.8104</v>
      </c>
      <c r="M150" s="53">
        <f t="shared" si="48"/>
        <v>519.264</v>
      </c>
      <c r="N150" s="44">
        <f t="shared" si="49"/>
        <v>453.18</v>
      </c>
      <c r="O150" s="41">
        <f t="shared" si="50"/>
        <v>24.31275</v>
      </c>
      <c r="P150" s="41">
        <v>14.35455</v>
      </c>
      <c r="Q150" s="44">
        <f t="shared" si="51"/>
        <v>89.5</v>
      </c>
      <c r="R150" s="44">
        <f t="shared" si="52"/>
        <v>0</v>
      </c>
      <c r="S150" s="44">
        <f t="shared" si="53"/>
        <v>1195.9402</v>
      </c>
      <c r="T150" s="41">
        <f t="shared" si="54"/>
        <v>0</v>
      </c>
      <c r="U150" s="41">
        <f t="shared" si="55"/>
        <v>259.63</v>
      </c>
      <c r="V150" s="44">
        <f t="shared" si="56"/>
        <v>113.3</v>
      </c>
      <c r="W150" s="41">
        <f t="shared" si="57"/>
        <v>10.42</v>
      </c>
      <c r="X150" s="41">
        <v>6.12</v>
      </c>
      <c r="Y150" s="44">
        <f t="shared" si="58"/>
        <v>89.5</v>
      </c>
      <c r="Z150" s="44">
        <f t="shared" si="59"/>
        <v>0</v>
      </c>
      <c r="AA150" s="41">
        <f t="shared" si="60"/>
        <v>478.97</v>
      </c>
      <c r="AB150" s="41">
        <f t="shared" si="61"/>
        <v>1674.9102</v>
      </c>
      <c r="AC150" s="41"/>
      <c r="AD150" s="12" t="s">
        <v>50</v>
      </c>
      <c r="AE150" s="11">
        <f t="shared" si="67"/>
        <v>95.3289</v>
      </c>
      <c r="AF150" s="11">
        <f t="shared" si="62"/>
        <v>778.894</v>
      </c>
      <c r="AG150" s="11">
        <f t="shared" si="63"/>
        <v>566.48</v>
      </c>
      <c r="AH150" s="11">
        <f t="shared" si="68"/>
        <v>55.2073</v>
      </c>
      <c r="AI150" s="11">
        <f t="shared" si="64"/>
        <v>179</v>
      </c>
      <c r="AJ150" s="11">
        <f t="shared" si="65"/>
        <v>0</v>
      </c>
      <c r="AK150" s="11">
        <f t="shared" si="66"/>
        <v>1674.9102</v>
      </c>
      <c r="AL150" s="12" t="s">
        <v>1138</v>
      </c>
    </row>
    <row r="151" s="9" customFormat="1" ht="16" customHeight="1" spans="1:38">
      <c r="A151" s="40">
        <f t="shared" si="46"/>
        <v>148</v>
      </c>
      <c r="B151" s="41" t="s">
        <v>1335</v>
      </c>
      <c r="C151" s="42" t="s">
        <v>466</v>
      </c>
      <c r="D151" s="41" t="s">
        <v>467</v>
      </c>
      <c r="E151" s="41">
        <v>3473.25</v>
      </c>
      <c r="F151" s="41">
        <f>VLOOKUP(C151,'[1]9月'!$B:$Q,16,0)</f>
        <v>3245.4</v>
      </c>
      <c r="G151" s="44">
        <v>5664.75</v>
      </c>
      <c r="H151" s="41">
        <v>3473.25</v>
      </c>
      <c r="I151" s="44">
        <v>1790</v>
      </c>
      <c r="J151" s="44"/>
      <c r="K151" s="52">
        <f t="shared" si="47"/>
        <v>62.5185</v>
      </c>
      <c r="L151" s="52">
        <v>32.8104</v>
      </c>
      <c r="M151" s="53">
        <f t="shared" si="48"/>
        <v>519.264</v>
      </c>
      <c r="N151" s="44">
        <f t="shared" si="49"/>
        <v>453.18</v>
      </c>
      <c r="O151" s="41">
        <f t="shared" si="50"/>
        <v>24.31275</v>
      </c>
      <c r="P151" s="41">
        <v>14.35455</v>
      </c>
      <c r="Q151" s="44">
        <f t="shared" si="51"/>
        <v>89.5</v>
      </c>
      <c r="R151" s="44">
        <f t="shared" si="52"/>
        <v>0</v>
      </c>
      <c r="S151" s="44">
        <f t="shared" si="53"/>
        <v>1195.9402</v>
      </c>
      <c r="T151" s="41">
        <f t="shared" si="54"/>
        <v>0</v>
      </c>
      <c r="U151" s="41">
        <f t="shared" si="55"/>
        <v>259.63</v>
      </c>
      <c r="V151" s="44">
        <f t="shared" si="56"/>
        <v>113.3</v>
      </c>
      <c r="W151" s="41">
        <f t="shared" si="57"/>
        <v>10.42</v>
      </c>
      <c r="X151" s="41">
        <v>6.12</v>
      </c>
      <c r="Y151" s="44">
        <f t="shared" si="58"/>
        <v>89.5</v>
      </c>
      <c r="Z151" s="44">
        <f t="shared" si="59"/>
        <v>0</v>
      </c>
      <c r="AA151" s="41">
        <f t="shared" si="60"/>
        <v>478.97</v>
      </c>
      <c r="AB151" s="41">
        <f t="shared" si="61"/>
        <v>1674.9102</v>
      </c>
      <c r="AC151" s="41"/>
      <c r="AD151" s="12" t="s">
        <v>50</v>
      </c>
      <c r="AE151" s="11">
        <f t="shared" si="67"/>
        <v>95.3289</v>
      </c>
      <c r="AF151" s="11">
        <f t="shared" si="62"/>
        <v>778.894</v>
      </c>
      <c r="AG151" s="11">
        <f t="shared" si="63"/>
        <v>566.48</v>
      </c>
      <c r="AH151" s="11">
        <f t="shared" si="68"/>
        <v>55.2073</v>
      </c>
      <c r="AI151" s="11">
        <f t="shared" si="64"/>
        <v>179</v>
      </c>
      <c r="AJ151" s="11">
        <f t="shared" si="65"/>
        <v>0</v>
      </c>
      <c r="AK151" s="11">
        <f t="shared" si="66"/>
        <v>1674.9102</v>
      </c>
      <c r="AL151" s="12" t="s">
        <v>1138</v>
      </c>
    </row>
    <row r="152" s="9" customFormat="1" ht="16" customHeight="1" spans="1:38">
      <c r="A152" s="40">
        <f t="shared" si="46"/>
        <v>149</v>
      </c>
      <c r="B152" s="41" t="s">
        <v>1335</v>
      </c>
      <c r="C152" s="42" t="s">
        <v>468</v>
      </c>
      <c r="D152" s="350" t="s">
        <v>469</v>
      </c>
      <c r="E152" s="41">
        <v>3473.25</v>
      </c>
      <c r="F152" s="41">
        <f>VLOOKUP(C152,'[1]9月'!$B:$Q,16,0)</f>
        <v>3245.4</v>
      </c>
      <c r="G152" s="44">
        <v>5664.75</v>
      </c>
      <c r="H152" s="41">
        <v>3473.25</v>
      </c>
      <c r="I152" s="44">
        <v>1790</v>
      </c>
      <c r="J152" s="44"/>
      <c r="K152" s="52">
        <f t="shared" si="47"/>
        <v>62.5185</v>
      </c>
      <c r="L152" s="52">
        <v>32.8104</v>
      </c>
      <c r="M152" s="53">
        <f t="shared" si="48"/>
        <v>519.264</v>
      </c>
      <c r="N152" s="44">
        <f t="shared" si="49"/>
        <v>453.18</v>
      </c>
      <c r="O152" s="41">
        <f t="shared" si="50"/>
        <v>24.31275</v>
      </c>
      <c r="P152" s="41">
        <v>14.35455</v>
      </c>
      <c r="Q152" s="44">
        <f t="shared" si="51"/>
        <v>89.5</v>
      </c>
      <c r="R152" s="44">
        <f t="shared" si="52"/>
        <v>0</v>
      </c>
      <c r="S152" s="44">
        <f t="shared" si="53"/>
        <v>1195.9402</v>
      </c>
      <c r="T152" s="41">
        <f t="shared" si="54"/>
        <v>0</v>
      </c>
      <c r="U152" s="41">
        <f t="shared" si="55"/>
        <v>259.63</v>
      </c>
      <c r="V152" s="44">
        <f t="shared" si="56"/>
        <v>113.3</v>
      </c>
      <c r="W152" s="41">
        <f t="shared" si="57"/>
        <v>10.42</v>
      </c>
      <c r="X152" s="41">
        <v>6.12</v>
      </c>
      <c r="Y152" s="44">
        <f t="shared" si="58"/>
        <v>89.5</v>
      </c>
      <c r="Z152" s="44">
        <f t="shared" si="59"/>
        <v>0</v>
      </c>
      <c r="AA152" s="41">
        <f t="shared" si="60"/>
        <v>478.97</v>
      </c>
      <c r="AB152" s="41">
        <f t="shared" si="61"/>
        <v>1674.9102</v>
      </c>
      <c r="AC152" s="41"/>
      <c r="AD152" s="12" t="s">
        <v>50</v>
      </c>
      <c r="AE152" s="11">
        <f t="shared" si="67"/>
        <v>95.3289</v>
      </c>
      <c r="AF152" s="11">
        <f t="shared" si="62"/>
        <v>778.894</v>
      </c>
      <c r="AG152" s="11">
        <f t="shared" si="63"/>
        <v>566.48</v>
      </c>
      <c r="AH152" s="11">
        <f t="shared" si="68"/>
        <v>55.2073</v>
      </c>
      <c r="AI152" s="11">
        <f t="shared" si="64"/>
        <v>179</v>
      </c>
      <c r="AJ152" s="11">
        <f t="shared" si="65"/>
        <v>0</v>
      </c>
      <c r="AK152" s="11">
        <f t="shared" si="66"/>
        <v>1674.9102</v>
      </c>
      <c r="AL152" s="12" t="s">
        <v>1138</v>
      </c>
    </row>
    <row r="153" s="9" customFormat="1" ht="16" customHeight="1" spans="1:38">
      <c r="A153" s="40">
        <f t="shared" si="46"/>
        <v>150</v>
      </c>
      <c r="B153" s="41" t="s">
        <v>470</v>
      </c>
      <c r="C153" s="46" t="s">
        <v>471</v>
      </c>
      <c r="D153" s="58" t="s">
        <v>472</v>
      </c>
      <c r="E153" s="41">
        <v>3473.25</v>
      </c>
      <c r="F153" s="41">
        <v>3245.4</v>
      </c>
      <c r="G153" s="44">
        <v>5664.75</v>
      </c>
      <c r="H153" s="41">
        <v>3473.25</v>
      </c>
      <c r="I153" s="44">
        <v>1790</v>
      </c>
      <c r="J153" s="44"/>
      <c r="K153" s="52">
        <f t="shared" si="47"/>
        <v>62.5185</v>
      </c>
      <c r="L153" s="52">
        <v>32.8104</v>
      </c>
      <c r="M153" s="53">
        <f t="shared" si="48"/>
        <v>519.264</v>
      </c>
      <c r="N153" s="44">
        <f t="shared" si="49"/>
        <v>453.18</v>
      </c>
      <c r="O153" s="41">
        <f t="shared" si="50"/>
        <v>24.31275</v>
      </c>
      <c r="P153" s="41">
        <v>14.35455</v>
      </c>
      <c r="Q153" s="44">
        <f t="shared" si="51"/>
        <v>89.5</v>
      </c>
      <c r="R153" s="44">
        <f t="shared" si="52"/>
        <v>0</v>
      </c>
      <c r="S153" s="44">
        <f t="shared" si="53"/>
        <v>1195.9402</v>
      </c>
      <c r="T153" s="41">
        <f t="shared" si="54"/>
        <v>0</v>
      </c>
      <c r="U153" s="41">
        <f t="shared" si="55"/>
        <v>259.63</v>
      </c>
      <c r="V153" s="44">
        <f t="shared" si="56"/>
        <v>113.3</v>
      </c>
      <c r="W153" s="41">
        <f t="shared" si="57"/>
        <v>10.42</v>
      </c>
      <c r="X153" s="41">
        <v>6.12</v>
      </c>
      <c r="Y153" s="44">
        <f t="shared" si="58"/>
        <v>89.5</v>
      </c>
      <c r="Z153" s="44">
        <f t="shared" si="59"/>
        <v>0</v>
      </c>
      <c r="AA153" s="41">
        <f t="shared" si="60"/>
        <v>478.97</v>
      </c>
      <c r="AB153" s="41">
        <f t="shared" si="61"/>
        <v>1674.9102</v>
      </c>
      <c r="AC153" s="54"/>
      <c r="AD153" s="12" t="s">
        <v>54</v>
      </c>
      <c r="AE153" s="11">
        <f t="shared" si="67"/>
        <v>95.3289</v>
      </c>
      <c r="AF153" s="11">
        <f t="shared" si="62"/>
        <v>778.894</v>
      </c>
      <c r="AG153" s="11">
        <f t="shared" si="63"/>
        <v>566.48</v>
      </c>
      <c r="AH153" s="11">
        <f t="shared" si="68"/>
        <v>55.2073</v>
      </c>
      <c r="AI153" s="11">
        <f t="shared" si="64"/>
        <v>179</v>
      </c>
      <c r="AJ153" s="11">
        <f t="shared" si="65"/>
        <v>0</v>
      </c>
      <c r="AK153" s="11">
        <f t="shared" si="66"/>
        <v>1674.9102</v>
      </c>
      <c r="AL153" s="12" t="s">
        <v>1138</v>
      </c>
    </row>
    <row r="154" s="9" customFormat="1" ht="16" customHeight="1" spans="1:38">
      <c r="A154" s="40">
        <f t="shared" si="46"/>
        <v>151</v>
      </c>
      <c r="B154" s="41" t="s">
        <v>1335</v>
      </c>
      <c r="C154" s="46" t="s">
        <v>475</v>
      </c>
      <c r="D154" s="352" t="s">
        <v>476</v>
      </c>
      <c r="E154" s="41">
        <v>3473.25</v>
      </c>
      <c r="F154" s="41">
        <v>3245.4</v>
      </c>
      <c r="G154" s="44">
        <v>5664.75</v>
      </c>
      <c r="H154" s="41">
        <v>3473.25</v>
      </c>
      <c r="I154" s="44">
        <v>1790</v>
      </c>
      <c r="J154" s="59"/>
      <c r="K154" s="52">
        <f t="shared" si="47"/>
        <v>62.5185</v>
      </c>
      <c r="L154" s="52">
        <v>32.8104</v>
      </c>
      <c r="M154" s="53">
        <f t="shared" si="48"/>
        <v>519.264</v>
      </c>
      <c r="N154" s="44">
        <f t="shared" si="49"/>
        <v>453.18</v>
      </c>
      <c r="O154" s="41">
        <f t="shared" si="50"/>
        <v>24.31275</v>
      </c>
      <c r="P154" s="41">
        <v>14.35455</v>
      </c>
      <c r="Q154" s="44">
        <f t="shared" si="51"/>
        <v>89.5</v>
      </c>
      <c r="R154" s="44">
        <f t="shared" si="52"/>
        <v>0</v>
      </c>
      <c r="S154" s="44">
        <f t="shared" si="53"/>
        <v>1195.9402</v>
      </c>
      <c r="T154" s="41">
        <f t="shared" si="54"/>
        <v>0</v>
      </c>
      <c r="U154" s="41">
        <f t="shared" si="55"/>
        <v>259.63</v>
      </c>
      <c r="V154" s="44">
        <f t="shared" si="56"/>
        <v>113.3</v>
      </c>
      <c r="W154" s="41">
        <f t="shared" si="57"/>
        <v>10.42</v>
      </c>
      <c r="X154" s="41">
        <v>6.12</v>
      </c>
      <c r="Y154" s="44">
        <f t="shared" si="58"/>
        <v>89.5</v>
      </c>
      <c r="Z154" s="44">
        <f t="shared" si="59"/>
        <v>0</v>
      </c>
      <c r="AA154" s="41">
        <f t="shared" si="60"/>
        <v>478.97</v>
      </c>
      <c r="AB154" s="41">
        <f t="shared" si="61"/>
        <v>1674.9102</v>
      </c>
      <c r="AC154" s="54"/>
      <c r="AD154" s="12" t="s">
        <v>50</v>
      </c>
      <c r="AE154" s="11">
        <f t="shared" si="67"/>
        <v>95.3289</v>
      </c>
      <c r="AF154" s="11">
        <f t="shared" si="62"/>
        <v>778.894</v>
      </c>
      <c r="AG154" s="11">
        <f t="shared" si="63"/>
        <v>566.48</v>
      </c>
      <c r="AH154" s="11">
        <f t="shared" si="68"/>
        <v>55.2073</v>
      </c>
      <c r="AI154" s="11">
        <f t="shared" si="64"/>
        <v>179</v>
      </c>
      <c r="AJ154" s="11">
        <f t="shared" si="65"/>
        <v>0</v>
      </c>
      <c r="AK154" s="11">
        <f t="shared" si="66"/>
        <v>1674.9102</v>
      </c>
      <c r="AL154" s="12" t="s">
        <v>1138</v>
      </c>
    </row>
    <row r="155" s="9" customFormat="1" ht="16" customHeight="1" spans="1:38">
      <c r="A155" s="40">
        <f t="shared" si="46"/>
        <v>152</v>
      </c>
      <c r="B155" s="41" t="s">
        <v>1335</v>
      </c>
      <c r="C155" s="46" t="s">
        <v>477</v>
      </c>
      <c r="D155" s="45" t="s">
        <v>478</v>
      </c>
      <c r="E155" s="41">
        <v>3473.25</v>
      </c>
      <c r="F155" s="41">
        <v>3245.4</v>
      </c>
      <c r="G155" s="44">
        <v>5664.75</v>
      </c>
      <c r="H155" s="41">
        <v>3473.25</v>
      </c>
      <c r="I155" s="44">
        <v>0</v>
      </c>
      <c r="J155" s="44"/>
      <c r="K155" s="52">
        <f t="shared" si="47"/>
        <v>62.5185</v>
      </c>
      <c r="L155" s="52">
        <v>32.8104</v>
      </c>
      <c r="M155" s="53">
        <f t="shared" si="48"/>
        <v>519.264</v>
      </c>
      <c r="N155" s="44">
        <f t="shared" si="49"/>
        <v>453.18</v>
      </c>
      <c r="O155" s="41">
        <f t="shared" si="50"/>
        <v>24.31275</v>
      </c>
      <c r="P155" s="41">
        <v>14.35455</v>
      </c>
      <c r="Q155" s="44">
        <f t="shared" si="51"/>
        <v>0</v>
      </c>
      <c r="R155" s="44">
        <f t="shared" si="52"/>
        <v>0</v>
      </c>
      <c r="S155" s="44">
        <f t="shared" si="53"/>
        <v>1106.4402</v>
      </c>
      <c r="T155" s="41">
        <f t="shared" si="54"/>
        <v>0</v>
      </c>
      <c r="U155" s="41">
        <f t="shared" si="55"/>
        <v>259.63</v>
      </c>
      <c r="V155" s="44">
        <f t="shared" si="56"/>
        <v>113.3</v>
      </c>
      <c r="W155" s="41">
        <f t="shared" si="57"/>
        <v>10.42</v>
      </c>
      <c r="X155" s="41">
        <v>6.12</v>
      </c>
      <c r="Y155" s="44">
        <f t="shared" si="58"/>
        <v>0</v>
      </c>
      <c r="Z155" s="44">
        <f t="shared" si="59"/>
        <v>0</v>
      </c>
      <c r="AA155" s="41">
        <f t="shared" si="60"/>
        <v>389.47</v>
      </c>
      <c r="AB155" s="41">
        <f t="shared" si="61"/>
        <v>1495.9102</v>
      </c>
      <c r="AC155" s="54"/>
      <c r="AD155" s="12" t="s">
        <v>50</v>
      </c>
      <c r="AE155" s="11">
        <f t="shared" si="67"/>
        <v>95.3289</v>
      </c>
      <c r="AF155" s="11">
        <f t="shared" si="62"/>
        <v>778.894</v>
      </c>
      <c r="AG155" s="11">
        <f t="shared" si="63"/>
        <v>566.48</v>
      </c>
      <c r="AH155" s="11">
        <f t="shared" si="68"/>
        <v>55.2073</v>
      </c>
      <c r="AI155" s="11">
        <f t="shared" si="64"/>
        <v>0</v>
      </c>
      <c r="AJ155" s="11">
        <f t="shared" si="65"/>
        <v>0</v>
      </c>
      <c r="AK155" s="11">
        <f t="shared" si="66"/>
        <v>1495.9102</v>
      </c>
      <c r="AL155" s="12" t="s">
        <v>1138</v>
      </c>
    </row>
    <row r="156" s="9" customFormat="1" ht="16" customHeight="1" spans="1:38">
      <c r="A156" s="40">
        <f t="shared" si="46"/>
        <v>153</v>
      </c>
      <c r="B156" s="41" t="s">
        <v>470</v>
      </c>
      <c r="C156" s="42" t="s">
        <v>481</v>
      </c>
      <c r="D156" s="41" t="s">
        <v>482</v>
      </c>
      <c r="E156" s="41">
        <v>3473.25</v>
      </c>
      <c r="F156" s="41">
        <f>VLOOKUP(C156,'[1]9月'!$B:$Q,16,0)</f>
        <v>3245.4</v>
      </c>
      <c r="G156" s="44">
        <v>5664.75</v>
      </c>
      <c r="H156" s="41">
        <v>3473.25</v>
      </c>
      <c r="I156" s="44">
        <v>1790</v>
      </c>
      <c r="J156" s="44"/>
      <c r="K156" s="52">
        <f t="shared" si="47"/>
        <v>62.5185</v>
      </c>
      <c r="L156" s="52">
        <v>32.8104</v>
      </c>
      <c r="M156" s="53">
        <f t="shared" si="48"/>
        <v>519.264</v>
      </c>
      <c r="N156" s="44">
        <f t="shared" si="49"/>
        <v>453.18</v>
      </c>
      <c r="O156" s="41">
        <f t="shared" si="50"/>
        <v>24.31275</v>
      </c>
      <c r="P156" s="41">
        <v>14.35455</v>
      </c>
      <c r="Q156" s="44">
        <f t="shared" si="51"/>
        <v>89.5</v>
      </c>
      <c r="R156" s="44">
        <f t="shared" si="52"/>
        <v>0</v>
      </c>
      <c r="S156" s="44">
        <f t="shared" si="53"/>
        <v>1195.9402</v>
      </c>
      <c r="T156" s="41">
        <f t="shared" si="54"/>
        <v>0</v>
      </c>
      <c r="U156" s="41">
        <f t="shared" si="55"/>
        <v>259.63</v>
      </c>
      <c r="V156" s="44">
        <f t="shared" si="56"/>
        <v>113.3</v>
      </c>
      <c r="W156" s="41">
        <f t="shared" si="57"/>
        <v>10.42</v>
      </c>
      <c r="X156" s="41">
        <v>6.12</v>
      </c>
      <c r="Y156" s="44">
        <f t="shared" si="58"/>
        <v>89.5</v>
      </c>
      <c r="Z156" s="44">
        <f t="shared" si="59"/>
        <v>0</v>
      </c>
      <c r="AA156" s="41">
        <f t="shared" si="60"/>
        <v>478.97</v>
      </c>
      <c r="AB156" s="41">
        <f t="shared" si="61"/>
        <v>1674.9102</v>
      </c>
      <c r="AC156" s="41"/>
      <c r="AD156" s="12" t="s">
        <v>54</v>
      </c>
      <c r="AE156" s="11">
        <f t="shared" si="67"/>
        <v>95.3289</v>
      </c>
      <c r="AF156" s="11">
        <f t="shared" si="62"/>
        <v>778.894</v>
      </c>
      <c r="AG156" s="11">
        <f t="shared" si="63"/>
        <v>566.48</v>
      </c>
      <c r="AH156" s="11">
        <f t="shared" si="68"/>
        <v>55.2073</v>
      </c>
      <c r="AI156" s="11">
        <f t="shared" si="64"/>
        <v>179</v>
      </c>
      <c r="AJ156" s="11">
        <f t="shared" si="65"/>
        <v>0</v>
      </c>
      <c r="AK156" s="11">
        <f t="shared" si="66"/>
        <v>1674.9102</v>
      </c>
      <c r="AL156" s="12" t="s">
        <v>1138</v>
      </c>
    </row>
    <row r="157" s="9" customFormat="1" ht="16" customHeight="1" spans="1:38">
      <c r="A157" s="40">
        <f t="shared" si="46"/>
        <v>154</v>
      </c>
      <c r="B157" s="41" t="s">
        <v>470</v>
      </c>
      <c r="C157" s="42" t="s">
        <v>483</v>
      </c>
      <c r="D157" s="41" t="s">
        <v>484</v>
      </c>
      <c r="E157" s="41">
        <v>3473.25</v>
      </c>
      <c r="F157" s="41">
        <f>VLOOKUP(C157,'[1]9月'!$B:$Q,16,0)</f>
        <v>3245.4</v>
      </c>
      <c r="G157" s="44">
        <v>5664.75</v>
      </c>
      <c r="H157" s="41">
        <v>3473.25</v>
      </c>
      <c r="I157" s="44">
        <v>1790</v>
      </c>
      <c r="J157" s="44"/>
      <c r="K157" s="52">
        <f t="shared" si="47"/>
        <v>62.5185</v>
      </c>
      <c r="L157" s="52">
        <v>32.8104</v>
      </c>
      <c r="M157" s="53">
        <f t="shared" si="48"/>
        <v>519.264</v>
      </c>
      <c r="N157" s="44">
        <f t="shared" si="49"/>
        <v>453.18</v>
      </c>
      <c r="O157" s="41">
        <f t="shared" si="50"/>
        <v>24.31275</v>
      </c>
      <c r="P157" s="41">
        <v>14.35455</v>
      </c>
      <c r="Q157" s="44">
        <f t="shared" si="51"/>
        <v>89.5</v>
      </c>
      <c r="R157" s="44">
        <f t="shared" si="52"/>
        <v>0</v>
      </c>
      <c r="S157" s="44">
        <f t="shared" si="53"/>
        <v>1195.9402</v>
      </c>
      <c r="T157" s="41">
        <f t="shared" si="54"/>
        <v>0</v>
      </c>
      <c r="U157" s="41">
        <f t="shared" si="55"/>
        <v>259.63</v>
      </c>
      <c r="V157" s="44">
        <f t="shared" si="56"/>
        <v>113.3</v>
      </c>
      <c r="W157" s="41">
        <f t="shared" si="57"/>
        <v>10.42</v>
      </c>
      <c r="X157" s="41">
        <v>6.12</v>
      </c>
      <c r="Y157" s="44">
        <f t="shared" si="58"/>
        <v>89.5</v>
      </c>
      <c r="Z157" s="44">
        <f t="shared" si="59"/>
        <v>0</v>
      </c>
      <c r="AA157" s="41">
        <f t="shared" si="60"/>
        <v>478.97</v>
      </c>
      <c r="AB157" s="41">
        <f t="shared" si="61"/>
        <v>1674.9102</v>
      </c>
      <c r="AC157" s="41"/>
      <c r="AD157" s="12" t="s">
        <v>54</v>
      </c>
      <c r="AE157" s="11">
        <f t="shared" si="67"/>
        <v>95.3289</v>
      </c>
      <c r="AF157" s="11">
        <f t="shared" si="62"/>
        <v>778.894</v>
      </c>
      <c r="AG157" s="11">
        <f t="shared" si="63"/>
        <v>566.48</v>
      </c>
      <c r="AH157" s="11">
        <f t="shared" si="68"/>
        <v>55.2073</v>
      </c>
      <c r="AI157" s="11">
        <f t="shared" si="64"/>
        <v>179</v>
      </c>
      <c r="AJ157" s="11">
        <f t="shared" si="65"/>
        <v>0</v>
      </c>
      <c r="AK157" s="11">
        <f t="shared" si="66"/>
        <v>1674.9102</v>
      </c>
      <c r="AL157" s="12" t="s">
        <v>1138</v>
      </c>
    </row>
    <row r="158" s="9" customFormat="1" ht="16" customHeight="1" spans="1:38">
      <c r="A158" s="40">
        <f t="shared" si="46"/>
        <v>155</v>
      </c>
      <c r="B158" s="41" t="s">
        <v>470</v>
      </c>
      <c r="C158" s="42" t="s">
        <v>485</v>
      </c>
      <c r="D158" s="41" t="s">
        <v>486</v>
      </c>
      <c r="E158" s="41">
        <v>3473.25</v>
      </c>
      <c r="F158" s="41">
        <f>VLOOKUP(C158,'[1]9月'!$B:$Q,16,0)</f>
        <v>3245.4</v>
      </c>
      <c r="G158" s="44">
        <v>5664.75</v>
      </c>
      <c r="H158" s="41">
        <v>3473.25</v>
      </c>
      <c r="I158" s="44">
        <v>1790</v>
      </c>
      <c r="J158" s="44"/>
      <c r="K158" s="52">
        <f t="shared" si="47"/>
        <v>62.5185</v>
      </c>
      <c r="L158" s="52">
        <v>32.8104</v>
      </c>
      <c r="M158" s="53">
        <f t="shared" si="48"/>
        <v>519.264</v>
      </c>
      <c r="N158" s="44">
        <f t="shared" si="49"/>
        <v>453.18</v>
      </c>
      <c r="O158" s="41">
        <f t="shared" si="50"/>
        <v>24.31275</v>
      </c>
      <c r="P158" s="41">
        <v>14.35455</v>
      </c>
      <c r="Q158" s="44">
        <f t="shared" si="51"/>
        <v>89.5</v>
      </c>
      <c r="R158" s="44">
        <f t="shared" si="52"/>
        <v>0</v>
      </c>
      <c r="S158" s="44">
        <f t="shared" si="53"/>
        <v>1195.9402</v>
      </c>
      <c r="T158" s="41">
        <f t="shared" si="54"/>
        <v>0</v>
      </c>
      <c r="U158" s="41">
        <f t="shared" si="55"/>
        <v>259.63</v>
      </c>
      <c r="V158" s="44">
        <f t="shared" si="56"/>
        <v>113.3</v>
      </c>
      <c r="W158" s="41">
        <f t="shared" si="57"/>
        <v>10.42</v>
      </c>
      <c r="X158" s="41">
        <v>6.12</v>
      </c>
      <c r="Y158" s="44">
        <f t="shared" si="58"/>
        <v>89.5</v>
      </c>
      <c r="Z158" s="44">
        <f t="shared" si="59"/>
        <v>0</v>
      </c>
      <c r="AA158" s="41">
        <f t="shared" si="60"/>
        <v>478.97</v>
      </c>
      <c r="AB158" s="41">
        <f t="shared" si="61"/>
        <v>1674.9102</v>
      </c>
      <c r="AC158" s="41"/>
      <c r="AD158" s="12" t="s">
        <v>54</v>
      </c>
      <c r="AE158" s="11">
        <f t="shared" si="67"/>
        <v>95.3289</v>
      </c>
      <c r="AF158" s="11">
        <f t="shared" si="62"/>
        <v>778.894</v>
      </c>
      <c r="AG158" s="11">
        <f t="shared" si="63"/>
        <v>566.48</v>
      </c>
      <c r="AH158" s="11">
        <f t="shared" si="68"/>
        <v>55.2073</v>
      </c>
      <c r="AI158" s="11">
        <f t="shared" si="64"/>
        <v>179</v>
      </c>
      <c r="AJ158" s="11">
        <f t="shared" si="65"/>
        <v>0</v>
      </c>
      <c r="AK158" s="11">
        <f t="shared" si="66"/>
        <v>1674.9102</v>
      </c>
      <c r="AL158" s="12" t="s">
        <v>1138</v>
      </c>
    </row>
    <row r="159" s="9" customFormat="1" ht="16" customHeight="1" spans="1:38">
      <c r="A159" s="40">
        <f t="shared" si="46"/>
        <v>156</v>
      </c>
      <c r="B159" s="41" t="s">
        <v>470</v>
      </c>
      <c r="C159" s="42" t="s">
        <v>487</v>
      </c>
      <c r="D159" s="41" t="s">
        <v>488</v>
      </c>
      <c r="E159" s="41">
        <v>3473.25</v>
      </c>
      <c r="F159" s="41">
        <f>VLOOKUP(C159,'[1]9月'!$B:$Q,16,0)</f>
        <v>3245.4</v>
      </c>
      <c r="G159" s="44">
        <v>5664.75</v>
      </c>
      <c r="H159" s="41">
        <v>3473.25</v>
      </c>
      <c r="I159" s="44">
        <v>1790</v>
      </c>
      <c r="J159" s="44"/>
      <c r="K159" s="52">
        <f t="shared" si="47"/>
        <v>62.5185</v>
      </c>
      <c r="L159" s="52">
        <v>32.8104</v>
      </c>
      <c r="M159" s="53">
        <f t="shared" si="48"/>
        <v>519.264</v>
      </c>
      <c r="N159" s="44">
        <f t="shared" si="49"/>
        <v>453.18</v>
      </c>
      <c r="O159" s="41">
        <f t="shared" si="50"/>
        <v>24.31275</v>
      </c>
      <c r="P159" s="41">
        <v>14.35455</v>
      </c>
      <c r="Q159" s="44">
        <f t="shared" si="51"/>
        <v>89.5</v>
      </c>
      <c r="R159" s="44">
        <f t="shared" si="52"/>
        <v>0</v>
      </c>
      <c r="S159" s="44">
        <f t="shared" si="53"/>
        <v>1195.9402</v>
      </c>
      <c r="T159" s="41">
        <f t="shared" si="54"/>
        <v>0</v>
      </c>
      <c r="U159" s="41">
        <f t="shared" si="55"/>
        <v>259.63</v>
      </c>
      <c r="V159" s="44">
        <f t="shared" si="56"/>
        <v>113.3</v>
      </c>
      <c r="W159" s="41">
        <f t="shared" si="57"/>
        <v>10.42</v>
      </c>
      <c r="X159" s="41">
        <v>6.12</v>
      </c>
      <c r="Y159" s="44">
        <f t="shared" si="58"/>
        <v>89.5</v>
      </c>
      <c r="Z159" s="44">
        <f t="shared" si="59"/>
        <v>0</v>
      </c>
      <c r="AA159" s="41">
        <f t="shared" si="60"/>
        <v>478.97</v>
      </c>
      <c r="AB159" s="41">
        <f t="shared" si="61"/>
        <v>1674.9102</v>
      </c>
      <c r="AC159" s="41"/>
      <c r="AD159" s="12" t="s">
        <v>54</v>
      </c>
      <c r="AE159" s="11">
        <f t="shared" si="67"/>
        <v>95.3289</v>
      </c>
      <c r="AF159" s="11">
        <f t="shared" si="62"/>
        <v>778.894</v>
      </c>
      <c r="AG159" s="11">
        <f t="shared" si="63"/>
        <v>566.48</v>
      </c>
      <c r="AH159" s="11">
        <f t="shared" si="68"/>
        <v>55.2073</v>
      </c>
      <c r="AI159" s="11">
        <f t="shared" si="64"/>
        <v>179</v>
      </c>
      <c r="AJ159" s="11">
        <f t="shared" si="65"/>
        <v>0</v>
      </c>
      <c r="AK159" s="11">
        <f t="shared" si="66"/>
        <v>1674.9102</v>
      </c>
      <c r="AL159" s="12" t="s">
        <v>1138</v>
      </c>
    </row>
    <row r="160" s="9" customFormat="1" ht="16" customHeight="1" spans="1:38">
      <c r="A160" s="40">
        <f t="shared" si="46"/>
        <v>157</v>
      </c>
      <c r="B160" s="41" t="s">
        <v>1089</v>
      </c>
      <c r="C160" s="42" t="s">
        <v>489</v>
      </c>
      <c r="D160" s="41" t="s">
        <v>490</v>
      </c>
      <c r="E160" s="41">
        <v>3473.25</v>
      </c>
      <c r="F160" s="41">
        <f>VLOOKUP(C160,'[1]9月'!$B:$Q,16,0)</f>
        <v>3245.4</v>
      </c>
      <c r="G160" s="44">
        <v>5664.75</v>
      </c>
      <c r="H160" s="41">
        <v>3473.25</v>
      </c>
      <c r="I160" s="44">
        <v>1790</v>
      </c>
      <c r="J160" s="44"/>
      <c r="K160" s="52">
        <f t="shared" si="47"/>
        <v>62.5185</v>
      </c>
      <c r="L160" s="52">
        <v>32.8104</v>
      </c>
      <c r="M160" s="53">
        <f t="shared" si="48"/>
        <v>519.264</v>
      </c>
      <c r="N160" s="44">
        <f t="shared" si="49"/>
        <v>453.18</v>
      </c>
      <c r="O160" s="41">
        <f t="shared" si="50"/>
        <v>24.31275</v>
      </c>
      <c r="P160" s="41">
        <v>14.35455</v>
      </c>
      <c r="Q160" s="44">
        <f t="shared" si="51"/>
        <v>89.5</v>
      </c>
      <c r="R160" s="44">
        <f t="shared" si="52"/>
        <v>0</v>
      </c>
      <c r="S160" s="44">
        <f t="shared" si="53"/>
        <v>1195.9402</v>
      </c>
      <c r="T160" s="41">
        <f t="shared" si="54"/>
        <v>0</v>
      </c>
      <c r="U160" s="41">
        <f t="shared" si="55"/>
        <v>259.63</v>
      </c>
      <c r="V160" s="44">
        <f t="shared" si="56"/>
        <v>113.3</v>
      </c>
      <c r="W160" s="41">
        <f t="shared" si="57"/>
        <v>10.42</v>
      </c>
      <c r="X160" s="41">
        <v>6.12</v>
      </c>
      <c r="Y160" s="44">
        <f t="shared" si="58"/>
        <v>89.5</v>
      </c>
      <c r="Z160" s="44">
        <f t="shared" si="59"/>
        <v>0</v>
      </c>
      <c r="AA160" s="41">
        <f t="shared" si="60"/>
        <v>478.97</v>
      </c>
      <c r="AB160" s="41">
        <f t="shared" si="61"/>
        <v>1674.9102</v>
      </c>
      <c r="AC160" s="41"/>
      <c r="AD160" s="12" t="s">
        <v>56</v>
      </c>
      <c r="AE160" s="11">
        <f t="shared" si="67"/>
        <v>95.3289</v>
      </c>
      <c r="AF160" s="11">
        <f t="shared" si="62"/>
        <v>778.894</v>
      </c>
      <c r="AG160" s="11">
        <f t="shared" si="63"/>
        <v>566.48</v>
      </c>
      <c r="AH160" s="11">
        <f t="shared" si="68"/>
        <v>55.2073</v>
      </c>
      <c r="AI160" s="11">
        <f t="shared" si="64"/>
        <v>179</v>
      </c>
      <c r="AJ160" s="11">
        <f t="shared" si="65"/>
        <v>0</v>
      </c>
      <c r="AK160" s="11">
        <f t="shared" si="66"/>
        <v>1674.9102</v>
      </c>
      <c r="AL160" s="12" t="s">
        <v>1138</v>
      </c>
    </row>
    <row r="161" s="9" customFormat="1" ht="16" customHeight="1" spans="1:38">
      <c r="A161" s="40">
        <f t="shared" si="46"/>
        <v>158</v>
      </c>
      <c r="B161" s="41" t="s">
        <v>1089</v>
      </c>
      <c r="C161" s="42" t="s">
        <v>491</v>
      </c>
      <c r="D161" s="41" t="s">
        <v>492</v>
      </c>
      <c r="E161" s="41">
        <v>3473.25</v>
      </c>
      <c r="F161" s="41">
        <f>VLOOKUP(C161,'[1]9月'!$B:$Q,16,0)</f>
        <v>3245.4</v>
      </c>
      <c r="G161" s="44">
        <v>5664.75</v>
      </c>
      <c r="H161" s="41">
        <v>3473.25</v>
      </c>
      <c r="I161" s="44">
        <v>1790</v>
      </c>
      <c r="J161" s="44"/>
      <c r="K161" s="52">
        <f t="shared" si="47"/>
        <v>62.5185</v>
      </c>
      <c r="L161" s="52">
        <v>32.8104</v>
      </c>
      <c r="M161" s="53">
        <f t="shared" si="48"/>
        <v>519.264</v>
      </c>
      <c r="N161" s="44">
        <f t="shared" si="49"/>
        <v>453.18</v>
      </c>
      <c r="O161" s="41">
        <f t="shared" si="50"/>
        <v>24.31275</v>
      </c>
      <c r="P161" s="41">
        <v>14.35455</v>
      </c>
      <c r="Q161" s="44">
        <f t="shared" si="51"/>
        <v>89.5</v>
      </c>
      <c r="R161" s="44">
        <f t="shared" si="52"/>
        <v>0</v>
      </c>
      <c r="S161" s="44">
        <f t="shared" si="53"/>
        <v>1195.9402</v>
      </c>
      <c r="T161" s="41">
        <f t="shared" si="54"/>
        <v>0</v>
      </c>
      <c r="U161" s="41">
        <f t="shared" si="55"/>
        <v>259.63</v>
      </c>
      <c r="V161" s="44">
        <f t="shared" si="56"/>
        <v>113.3</v>
      </c>
      <c r="W161" s="41">
        <f t="shared" si="57"/>
        <v>10.42</v>
      </c>
      <c r="X161" s="41">
        <v>6.12</v>
      </c>
      <c r="Y161" s="44">
        <f t="shared" si="58"/>
        <v>89.5</v>
      </c>
      <c r="Z161" s="44">
        <f t="shared" si="59"/>
        <v>0</v>
      </c>
      <c r="AA161" s="41">
        <f t="shared" si="60"/>
        <v>478.97</v>
      </c>
      <c r="AB161" s="41">
        <f t="shared" si="61"/>
        <v>1674.9102</v>
      </c>
      <c r="AC161" s="41"/>
      <c r="AD161" s="12" t="s">
        <v>56</v>
      </c>
      <c r="AE161" s="11">
        <f t="shared" si="67"/>
        <v>95.3289</v>
      </c>
      <c r="AF161" s="11">
        <f t="shared" si="62"/>
        <v>778.894</v>
      </c>
      <c r="AG161" s="11">
        <f t="shared" si="63"/>
        <v>566.48</v>
      </c>
      <c r="AH161" s="11">
        <f t="shared" si="68"/>
        <v>55.2073</v>
      </c>
      <c r="AI161" s="11">
        <f t="shared" si="64"/>
        <v>179</v>
      </c>
      <c r="AJ161" s="11">
        <f t="shared" si="65"/>
        <v>0</v>
      </c>
      <c r="AK161" s="11">
        <f t="shared" si="66"/>
        <v>1674.9102</v>
      </c>
      <c r="AL161" s="12" t="s">
        <v>1138</v>
      </c>
    </row>
    <row r="162" s="9" customFormat="1" ht="16" customHeight="1" spans="1:38">
      <c r="A162" s="40">
        <f t="shared" si="46"/>
        <v>159</v>
      </c>
      <c r="B162" s="41" t="s">
        <v>1089</v>
      </c>
      <c r="C162" s="42" t="s">
        <v>493</v>
      </c>
      <c r="D162" s="41" t="s">
        <v>494</v>
      </c>
      <c r="E162" s="41">
        <v>3473.25</v>
      </c>
      <c r="F162" s="41">
        <f>VLOOKUP(C162,'[1]9月'!$B:$Q,16,0)</f>
        <v>3245.4</v>
      </c>
      <c r="G162" s="44">
        <v>5664.75</v>
      </c>
      <c r="H162" s="41">
        <v>3473.25</v>
      </c>
      <c r="I162" s="44">
        <v>1790</v>
      </c>
      <c r="J162" s="44"/>
      <c r="K162" s="52">
        <f t="shared" si="47"/>
        <v>62.5185</v>
      </c>
      <c r="L162" s="52">
        <v>32.8104</v>
      </c>
      <c r="M162" s="53">
        <f t="shared" si="48"/>
        <v>519.264</v>
      </c>
      <c r="N162" s="44">
        <f t="shared" si="49"/>
        <v>453.18</v>
      </c>
      <c r="O162" s="41">
        <f t="shared" si="50"/>
        <v>24.31275</v>
      </c>
      <c r="P162" s="41">
        <v>14.35455</v>
      </c>
      <c r="Q162" s="44">
        <f t="shared" si="51"/>
        <v>89.5</v>
      </c>
      <c r="R162" s="44">
        <f t="shared" si="52"/>
        <v>0</v>
      </c>
      <c r="S162" s="44">
        <f t="shared" si="53"/>
        <v>1195.9402</v>
      </c>
      <c r="T162" s="41">
        <f t="shared" si="54"/>
        <v>0</v>
      </c>
      <c r="U162" s="41">
        <f t="shared" si="55"/>
        <v>259.63</v>
      </c>
      <c r="V162" s="44">
        <f t="shared" si="56"/>
        <v>113.3</v>
      </c>
      <c r="W162" s="41">
        <f t="shared" si="57"/>
        <v>10.42</v>
      </c>
      <c r="X162" s="41">
        <v>6.12</v>
      </c>
      <c r="Y162" s="44">
        <f t="shared" si="58"/>
        <v>89.5</v>
      </c>
      <c r="Z162" s="44">
        <f t="shared" si="59"/>
        <v>0</v>
      </c>
      <c r="AA162" s="41">
        <f t="shared" si="60"/>
        <v>478.97</v>
      </c>
      <c r="AB162" s="41">
        <f t="shared" si="61"/>
        <v>1674.9102</v>
      </c>
      <c r="AC162" s="41"/>
      <c r="AD162" s="12" t="s">
        <v>56</v>
      </c>
      <c r="AE162" s="11">
        <f t="shared" si="67"/>
        <v>95.3289</v>
      </c>
      <c r="AF162" s="11">
        <f t="shared" si="62"/>
        <v>778.894</v>
      </c>
      <c r="AG162" s="11">
        <f t="shared" si="63"/>
        <v>566.48</v>
      </c>
      <c r="AH162" s="11">
        <f t="shared" si="68"/>
        <v>55.2073</v>
      </c>
      <c r="AI162" s="11">
        <f t="shared" si="64"/>
        <v>179</v>
      </c>
      <c r="AJ162" s="11">
        <f t="shared" si="65"/>
        <v>0</v>
      </c>
      <c r="AK162" s="11">
        <f t="shared" si="66"/>
        <v>1674.9102</v>
      </c>
      <c r="AL162" s="12" t="s">
        <v>1138</v>
      </c>
    </row>
    <row r="163" s="9" customFormat="1" ht="16" customHeight="1" spans="1:38">
      <c r="A163" s="40">
        <f t="shared" si="46"/>
        <v>160</v>
      </c>
      <c r="B163" s="41" t="s">
        <v>1089</v>
      </c>
      <c r="C163" s="42" t="s">
        <v>495</v>
      </c>
      <c r="D163" s="41" t="s">
        <v>496</v>
      </c>
      <c r="E163" s="41">
        <v>3473.25</v>
      </c>
      <c r="F163" s="41">
        <f>VLOOKUP(C163,'[1]9月'!$B:$Q,16,0)</f>
        <v>3245.4</v>
      </c>
      <c r="G163" s="44">
        <v>5664.75</v>
      </c>
      <c r="H163" s="41">
        <v>3473.25</v>
      </c>
      <c r="I163" s="44">
        <v>1790</v>
      </c>
      <c r="J163" s="44"/>
      <c r="K163" s="52">
        <f t="shared" si="47"/>
        <v>62.5185</v>
      </c>
      <c r="L163" s="52">
        <v>32.8104</v>
      </c>
      <c r="M163" s="53">
        <f t="shared" si="48"/>
        <v>519.264</v>
      </c>
      <c r="N163" s="44">
        <f t="shared" si="49"/>
        <v>453.18</v>
      </c>
      <c r="O163" s="41">
        <f t="shared" si="50"/>
        <v>24.31275</v>
      </c>
      <c r="P163" s="41">
        <v>14.35455</v>
      </c>
      <c r="Q163" s="44">
        <f t="shared" si="51"/>
        <v>89.5</v>
      </c>
      <c r="R163" s="44">
        <f t="shared" si="52"/>
        <v>0</v>
      </c>
      <c r="S163" s="44">
        <f t="shared" si="53"/>
        <v>1195.9402</v>
      </c>
      <c r="T163" s="41">
        <f t="shared" si="54"/>
        <v>0</v>
      </c>
      <c r="U163" s="41">
        <f t="shared" si="55"/>
        <v>259.63</v>
      </c>
      <c r="V163" s="44">
        <f t="shared" si="56"/>
        <v>113.3</v>
      </c>
      <c r="W163" s="41">
        <f t="shared" si="57"/>
        <v>10.42</v>
      </c>
      <c r="X163" s="41">
        <v>6.12</v>
      </c>
      <c r="Y163" s="44">
        <f t="shared" si="58"/>
        <v>89.5</v>
      </c>
      <c r="Z163" s="44">
        <f t="shared" si="59"/>
        <v>0</v>
      </c>
      <c r="AA163" s="41">
        <f t="shared" si="60"/>
        <v>478.97</v>
      </c>
      <c r="AB163" s="41">
        <f t="shared" si="61"/>
        <v>1674.9102</v>
      </c>
      <c r="AC163" s="41"/>
      <c r="AD163" s="12" t="s">
        <v>56</v>
      </c>
      <c r="AE163" s="11">
        <f t="shared" si="67"/>
        <v>95.3289</v>
      </c>
      <c r="AF163" s="11">
        <f t="shared" si="62"/>
        <v>778.894</v>
      </c>
      <c r="AG163" s="11">
        <f t="shared" si="63"/>
        <v>566.48</v>
      </c>
      <c r="AH163" s="11">
        <f t="shared" si="68"/>
        <v>55.2073</v>
      </c>
      <c r="AI163" s="11">
        <f t="shared" si="64"/>
        <v>179</v>
      </c>
      <c r="AJ163" s="11">
        <f t="shared" si="65"/>
        <v>0</v>
      </c>
      <c r="AK163" s="11">
        <f t="shared" si="66"/>
        <v>1674.9102</v>
      </c>
      <c r="AL163" s="12" t="s">
        <v>1138</v>
      </c>
    </row>
    <row r="164" s="9" customFormat="1" ht="16" customHeight="1" spans="1:38">
      <c r="A164" s="40">
        <f t="shared" si="46"/>
        <v>161</v>
      </c>
      <c r="B164" s="41" t="s">
        <v>1089</v>
      </c>
      <c r="C164" s="46" t="s">
        <v>499</v>
      </c>
      <c r="D164" s="47" t="s">
        <v>500</v>
      </c>
      <c r="E164" s="41">
        <v>3473.25</v>
      </c>
      <c r="F164" s="41">
        <f>VLOOKUP(C164,'[1]9月'!$B:$Q,16,0)</f>
        <v>3245.4</v>
      </c>
      <c r="G164" s="44">
        <v>5664.75</v>
      </c>
      <c r="H164" s="41">
        <v>3473.25</v>
      </c>
      <c r="I164" s="44">
        <v>1790</v>
      </c>
      <c r="J164" s="44"/>
      <c r="K164" s="52">
        <f t="shared" si="47"/>
        <v>62.5185</v>
      </c>
      <c r="L164" s="52">
        <v>32.8104</v>
      </c>
      <c r="M164" s="53">
        <f t="shared" si="48"/>
        <v>519.264</v>
      </c>
      <c r="N164" s="44">
        <f t="shared" si="49"/>
        <v>453.18</v>
      </c>
      <c r="O164" s="41">
        <f t="shared" si="50"/>
        <v>24.31275</v>
      </c>
      <c r="P164" s="41">
        <v>14.35455</v>
      </c>
      <c r="Q164" s="44">
        <f t="shared" si="51"/>
        <v>89.5</v>
      </c>
      <c r="R164" s="44">
        <f t="shared" si="52"/>
        <v>0</v>
      </c>
      <c r="S164" s="44">
        <f t="shared" si="53"/>
        <v>1195.9402</v>
      </c>
      <c r="T164" s="41">
        <f t="shared" si="54"/>
        <v>0</v>
      </c>
      <c r="U164" s="41">
        <f t="shared" si="55"/>
        <v>259.63</v>
      </c>
      <c r="V164" s="44">
        <f t="shared" si="56"/>
        <v>113.3</v>
      </c>
      <c r="W164" s="41">
        <f t="shared" si="57"/>
        <v>10.42</v>
      </c>
      <c r="X164" s="41">
        <v>6.12</v>
      </c>
      <c r="Y164" s="44">
        <f t="shared" si="58"/>
        <v>89.5</v>
      </c>
      <c r="Z164" s="44">
        <f t="shared" si="59"/>
        <v>0</v>
      </c>
      <c r="AA164" s="41">
        <f t="shared" si="60"/>
        <v>478.97</v>
      </c>
      <c r="AB164" s="41">
        <f t="shared" si="61"/>
        <v>1674.9102</v>
      </c>
      <c r="AC164" s="54"/>
      <c r="AD164" s="12" t="s">
        <v>56</v>
      </c>
      <c r="AE164" s="11">
        <f t="shared" si="67"/>
        <v>95.3289</v>
      </c>
      <c r="AF164" s="11">
        <f t="shared" si="62"/>
        <v>778.894</v>
      </c>
      <c r="AG164" s="11">
        <f t="shared" si="63"/>
        <v>566.48</v>
      </c>
      <c r="AH164" s="11">
        <f t="shared" si="68"/>
        <v>55.2073</v>
      </c>
      <c r="AI164" s="11">
        <f t="shared" si="64"/>
        <v>179</v>
      </c>
      <c r="AJ164" s="11">
        <f t="shared" si="65"/>
        <v>0</v>
      </c>
      <c r="AK164" s="11">
        <f t="shared" si="66"/>
        <v>1674.9102</v>
      </c>
      <c r="AL164" s="12" t="s">
        <v>1138</v>
      </c>
    </row>
    <row r="165" s="9" customFormat="1" ht="16" customHeight="1" spans="1:38">
      <c r="A165" s="40">
        <f t="shared" si="46"/>
        <v>162</v>
      </c>
      <c r="B165" s="41" t="s">
        <v>1337</v>
      </c>
      <c r="C165" s="42" t="s">
        <v>504</v>
      </c>
      <c r="D165" s="41" t="s">
        <v>505</v>
      </c>
      <c r="E165" s="41">
        <v>3473.25</v>
      </c>
      <c r="F165" s="41">
        <f>VLOOKUP(C165,'[1]9月'!$B:$Q,16,0)</f>
        <v>3245.4</v>
      </c>
      <c r="G165" s="44">
        <v>5664.75</v>
      </c>
      <c r="H165" s="41">
        <v>3473.25</v>
      </c>
      <c r="I165" s="44">
        <v>1790</v>
      </c>
      <c r="J165" s="44"/>
      <c r="K165" s="52">
        <f t="shared" si="47"/>
        <v>62.5185</v>
      </c>
      <c r="L165" s="52">
        <v>32.8104</v>
      </c>
      <c r="M165" s="53">
        <f t="shared" si="48"/>
        <v>519.264</v>
      </c>
      <c r="N165" s="44">
        <f t="shared" si="49"/>
        <v>453.18</v>
      </c>
      <c r="O165" s="41">
        <f t="shared" si="50"/>
        <v>24.31275</v>
      </c>
      <c r="P165" s="41">
        <v>14.35455</v>
      </c>
      <c r="Q165" s="44">
        <f t="shared" si="51"/>
        <v>89.5</v>
      </c>
      <c r="R165" s="44">
        <f t="shared" si="52"/>
        <v>0</v>
      </c>
      <c r="S165" s="44">
        <f t="shared" si="53"/>
        <v>1195.9402</v>
      </c>
      <c r="T165" s="41">
        <f t="shared" si="54"/>
        <v>0</v>
      </c>
      <c r="U165" s="41">
        <f t="shared" si="55"/>
        <v>259.63</v>
      </c>
      <c r="V165" s="44">
        <f t="shared" si="56"/>
        <v>113.3</v>
      </c>
      <c r="W165" s="41">
        <f t="shared" si="57"/>
        <v>10.42</v>
      </c>
      <c r="X165" s="41">
        <v>6.12</v>
      </c>
      <c r="Y165" s="44">
        <f t="shared" si="58"/>
        <v>89.5</v>
      </c>
      <c r="Z165" s="44">
        <f t="shared" si="59"/>
        <v>0</v>
      </c>
      <c r="AA165" s="41">
        <f t="shared" si="60"/>
        <v>478.97</v>
      </c>
      <c r="AB165" s="41">
        <f t="shared" si="61"/>
        <v>1674.9102</v>
      </c>
      <c r="AC165" s="41"/>
      <c r="AD165" s="12" t="s">
        <v>57</v>
      </c>
      <c r="AE165" s="11">
        <f t="shared" si="67"/>
        <v>95.3289</v>
      </c>
      <c r="AF165" s="11">
        <f t="shared" si="62"/>
        <v>778.894</v>
      </c>
      <c r="AG165" s="11">
        <f t="shared" si="63"/>
        <v>566.48</v>
      </c>
      <c r="AH165" s="11">
        <f t="shared" si="68"/>
        <v>55.2073</v>
      </c>
      <c r="AI165" s="11">
        <f t="shared" si="64"/>
        <v>179</v>
      </c>
      <c r="AJ165" s="11">
        <f t="shared" si="65"/>
        <v>0</v>
      </c>
      <c r="AK165" s="11">
        <f t="shared" si="66"/>
        <v>1674.9102</v>
      </c>
      <c r="AL165" s="12" t="s">
        <v>1138</v>
      </c>
    </row>
    <row r="166" s="9" customFormat="1" ht="16" customHeight="1" spans="1:38">
      <c r="A166" s="40">
        <f t="shared" si="46"/>
        <v>163</v>
      </c>
      <c r="B166" s="41" t="s">
        <v>1337</v>
      </c>
      <c r="C166" s="42" t="s">
        <v>506</v>
      </c>
      <c r="D166" s="41" t="s">
        <v>507</v>
      </c>
      <c r="E166" s="41">
        <v>3473.25</v>
      </c>
      <c r="F166" s="41">
        <f>VLOOKUP(C166,'[1]9月'!$B:$Q,16,0)</f>
        <v>3245.4</v>
      </c>
      <c r="G166" s="44">
        <v>5664.75</v>
      </c>
      <c r="H166" s="41">
        <v>3473.25</v>
      </c>
      <c r="I166" s="44">
        <v>1790</v>
      </c>
      <c r="J166" s="44"/>
      <c r="K166" s="52">
        <f t="shared" si="47"/>
        <v>62.5185</v>
      </c>
      <c r="L166" s="52">
        <v>32.8104</v>
      </c>
      <c r="M166" s="53">
        <f t="shared" si="48"/>
        <v>519.264</v>
      </c>
      <c r="N166" s="44">
        <f t="shared" si="49"/>
        <v>453.18</v>
      </c>
      <c r="O166" s="41">
        <f t="shared" si="50"/>
        <v>24.31275</v>
      </c>
      <c r="P166" s="41">
        <v>14.35455</v>
      </c>
      <c r="Q166" s="44">
        <f t="shared" si="51"/>
        <v>89.5</v>
      </c>
      <c r="R166" s="44">
        <f t="shared" si="52"/>
        <v>0</v>
      </c>
      <c r="S166" s="44">
        <f t="shared" si="53"/>
        <v>1195.9402</v>
      </c>
      <c r="T166" s="41">
        <f t="shared" si="54"/>
        <v>0</v>
      </c>
      <c r="U166" s="41">
        <f t="shared" si="55"/>
        <v>259.63</v>
      </c>
      <c r="V166" s="44">
        <f t="shared" si="56"/>
        <v>113.3</v>
      </c>
      <c r="W166" s="41">
        <f t="shared" si="57"/>
        <v>10.42</v>
      </c>
      <c r="X166" s="41">
        <v>6.12</v>
      </c>
      <c r="Y166" s="44">
        <f t="shared" si="58"/>
        <v>89.5</v>
      </c>
      <c r="Z166" s="44">
        <f t="shared" si="59"/>
        <v>0</v>
      </c>
      <c r="AA166" s="41">
        <f t="shared" si="60"/>
        <v>478.97</v>
      </c>
      <c r="AB166" s="41">
        <f t="shared" si="61"/>
        <v>1674.9102</v>
      </c>
      <c r="AC166" s="41"/>
      <c r="AD166" s="12" t="s">
        <v>57</v>
      </c>
      <c r="AE166" s="11">
        <f t="shared" si="67"/>
        <v>95.3289</v>
      </c>
      <c r="AF166" s="11">
        <f t="shared" si="62"/>
        <v>778.894</v>
      </c>
      <c r="AG166" s="11">
        <f t="shared" si="63"/>
        <v>566.48</v>
      </c>
      <c r="AH166" s="11">
        <f t="shared" si="68"/>
        <v>55.2073</v>
      </c>
      <c r="AI166" s="11">
        <f t="shared" si="64"/>
        <v>179</v>
      </c>
      <c r="AJ166" s="11">
        <f t="shared" si="65"/>
        <v>0</v>
      </c>
      <c r="AK166" s="11">
        <f t="shared" si="66"/>
        <v>1674.9102</v>
      </c>
      <c r="AL166" s="12" t="s">
        <v>1138</v>
      </c>
    </row>
    <row r="167" s="9" customFormat="1" ht="16" customHeight="1" spans="1:38">
      <c r="A167" s="40">
        <f t="shared" si="46"/>
        <v>164</v>
      </c>
      <c r="B167" s="41" t="s">
        <v>1337</v>
      </c>
      <c r="C167" s="42" t="s">
        <v>508</v>
      </c>
      <c r="D167" s="41" t="s">
        <v>509</v>
      </c>
      <c r="E167" s="41">
        <v>3473.25</v>
      </c>
      <c r="F167" s="41">
        <f>VLOOKUP(C167,'[1]9月'!$B:$Q,16,0)</f>
        <v>3245.4</v>
      </c>
      <c r="G167" s="44">
        <v>5664.75</v>
      </c>
      <c r="H167" s="41">
        <v>3473.25</v>
      </c>
      <c r="I167" s="44">
        <v>1790</v>
      </c>
      <c r="J167" s="44"/>
      <c r="K167" s="52">
        <f t="shared" si="47"/>
        <v>62.5185</v>
      </c>
      <c r="L167" s="52">
        <v>32.8104</v>
      </c>
      <c r="M167" s="53">
        <f t="shared" si="48"/>
        <v>519.264</v>
      </c>
      <c r="N167" s="44">
        <f t="shared" si="49"/>
        <v>453.18</v>
      </c>
      <c r="O167" s="41">
        <f t="shared" si="50"/>
        <v>24.31275</v>
      </c>
      <c r="P167" s="41">
        <v>14.35455</v>
      </c>
      <c r="Q167" s="44">
        <f t="shared" si="51"/>
        <v>89.5</v>
      </c>
      <c r="R167" s="44">
        <f t="shared" si="52"/>
        <v>0</v>
      </c>
      <c r="S167" s="44">
        <f t="shared" si="53"/>
        <v>1195.9402</v>
      </c>
      <c r="T167" s="41">
        <f t="shared" si="54"/>
        <v>0</v>
      </c>
      <c r="U167" s="41">
        <f t="shared" si="55"/>
        <v>259.63</v>
      </c>
      <c r="V167" s="44">
        <f t="shared" si="56"/>
        <v>113.3</v>
      </c>
      <c r="W167" s="41">
        <f t="shared" si="57"/>
        <v>10.42</v>
      </c>
      <c r="X167" s="41">
        <v>6.12</v>
      </c>
      <c r="Y167" s="44">
        <f t="shared" si="58"/>
        <v>89.5</v>
      </c>
      <c r="Z167" s="44">
        <f t="shared" si="59"/>
        <v>0</v>
      </c>
      <c r="AA167" s="41">
        <f t="shared" si="60"/>
        <v>478.97</v>
      </c>
      <c r="AB167" s="41">
        <f t="shared" si="61"/>
        <v>1674.9102</v>
      </c>
      <c r="AC167" s="41"/>
      <c r="AD167" s="12" t="s">
        <v>57</v>
      </c>
      <c r="AE167" s="11">
        <f t="shared" si="67"/>
        <v>95.3289</v>
      </c>
      <c r="AF167" s="11">
        <f t="shared" si="62"/>
        <v>778.894</v>
      </c>
      <c r="AG167" s="11">
        <f t="shared" si="63"/>
        <v>566.48</v>
      </c>
      <c r="AH167" s="11">
        <f t="shared" si="68"/>
        <v>55.2073</v>
      </c>
      <c r="AI167" s="11">
        <f t="shared" si="64"/>
        <v>179</v>
      </c>
      <c r="AJ167" s="11">
        <f t="shared" si="65"/>
        <v>0</v>
      </c>
      <c r="AK167" s="11">
        <f t="shared" si="66"/>
        <v>1674.9102</v>
      </c>
      <c r="AL167" s="12" t="s">
        <v>1138</v>
      </c>
    </row>
    <row r="168" s="9" customFormat="1" ht="16" customHeight="1" spans="1:38">
      <c r="A168" s="40">
        <f t="shared" si="46"/>
        <v>165</v>
      </c>
      <c r="B168" s="41" t="s">
        <v>1337</v>
      </c>
      <c r="C168" s="42" t="s">
        <v>510</v>
      </c>
      <c r="D168" s="41" t="s">
        <v>511</v>
      </c>
      <c r="E168" s="41">
        <v>3473.25</v>
      </c>
      <c r="F168" s="41">
        <f>VLOOKUP(C168,'[1]9月'!$B:$Q,16,0)</f>
        <v>3245.4</v>
      </c>
      <c r="G168" s="44">
        <v>5664.75</v>
      </c>
      <c r="H168" s="41">
        <v>3473.25</v>
      </c>
      <c r="I168" s="44">
        <v>1790</v>
      </c>
      <c r="J168" s="44"/>
      <c r="K168" s="52">
        <f t="shared" si="47"/>
        <v>62.5185</v>
      </c>
      <c r="L168" s="52">
        <v>32.8104</v>
      </c>
      <c r="M168" s="53">
        <f t="shared" si="48"/>
        <v>519.264</v>
      </c>
      <c r="N168" s="44">
        <f t="shared" si="49"/>
        <v>453.18</v>
      </c>
      <c r="O168" s="41">
        <f t="shared" si="50"/>
        <v>24.31275</v>
      </c>
      <c r="P168" s="41">
        <v>14.35455</v>
      </c>
      <c r="Q168" s="44">
        <f t="shared" si="51"/>
        <v>89.5</v>
      </c>
      <c r="R168" s="44">
        <f t="shared" si="52"/>
        <v>0</v>
      </c>
      <c r="S168" s="44">
        <f t="shared" si="53"/>
        <v>1195.9402</v>
      </c>
      <c r="T168" s="41">
        <f t="shared" si="54"/>
        <v>0</v>
      </c>
      <c r="U168" s="41">
        <f t="shared" si="55"/>
        <v>259.63</v>
      </c>
      <c r="V168" s="44">
        <f t="shared" si="56"/>
        <v>113.3</v>
      </c>
      <c r="W168" s="41">
        <f t="shared" si="57"/>
        <v>10.42</v>
      </c>
      <c r="X168" s="41">
        <v>6.12</v>
      </c>
      <c r="Y168" s="44">
        <f t="shared" si="58"/>
        <v>89.5</v>
      </c>
      <c r="Z168" s="44">
        <f t="shared" si="59"/>
        <v>0</v>
      </c>
      <c r="AA168" s="41">
        <f t="shared" si="60"/>
        <v>478.97</v>
      </c>
      <c r="AB168" s="41">
        <f t="shared" si="61"/>
        <v>1674.9102</v>
      </c>
      <c r="AC168" s="41"/>
      <c r="AD168" s="12" t="s">
        <v>57</v>
      </c>
      <c r="AE168" s="11">
        <f t="shared" si="67"/>
        <v>95.3289</v>
      </c>
      <c r="AF168" s="11">
        <f t="shared" si="62"/>
        <v>778.894</v>
      </c>
      <c r="AG168" s="11">
        <f t="shared" si="63"/>
        <v>566.48</v>
      </c>
      <c r="AH168" s="11">
        <f t="shared" si="68"/>
        <v>55.2073</v>
      </c>
      <c r="AI168" s="11">
        <f t="shared" si="64"/>
        <v>179</v>
      </c>
      <c r="AJ168" s="11">
        <f t="shared" si="65"/>
        <v>0</v>
      </c>
      <c r="AK168" s="11">
        <f t="shared" si="66"/>
        <v>1674.9102</v>
      </c>
      <c r="AL168" s="12" t="s">
        <v>1138</v>
      </c>
    </row>
    <row r="169" s="9" customFormat="1" ht="16" customHeight="1" spans="1:38">
      <c r="A169" s="40">
        <f t="shared" si="46"/>
        <v>166</v>
      </c>
      <c r="B169" s="41" t="s">
        <v>1337</v>
      </c>
      <c r="C169" s="42" t="s">
        <v>512</v>
      </c>
      <c r="D169" s="41" t="s">
        <v>513</v>
      </c>
      <c r="E169" s="41">
        <v>3473.25</v>
      </c>
      <c r="F169" s="41">
        <f>VLOOKUP(C169,'[1]9月'!$B:$Q,16,0)</f>
        <v>3245.4</v>
      </c>
      <c r="G169" s="44">
        <v>5664.75</v>
      </c>
      <c r="H169" s="41">
        <v>3473.25</v>
      </c>
      <c r="I169" s="44">
        <v>1790</v>
      </c>
      <c r="J169" s="44"/>
      <c r="K169" s="52">
        <f t="shared" si="47"/>
        <v>62.5185</v>
      </c>
      <c r="L169" s="52">
        <v>32.8104</v>
      </c>
      <c r="M169" s="53">
        <f t="shared" si="48"/>
        <v>519.264</v>
      </c>
      <c r="N169" s="44">
        <f t="shared" si="49"/>
        <v>453.18</v>
      </c>
      <c r="O169" s="41">
        <f t="shared" si="50"/>
        <v>24.31275</v>
      </c>
      <c r="P169" s="41">
        <v>14.35455</v>
      </c>
      <c r="Q169" s="44">
        <f t="shared" si="51"/>
        <v>89.5</v>
      </c>
      <c r="R169" s="44">
        <f t="shared" si="52"/>
        <v>0</v>
      </c>
      <c r="S169" s="44">
        <f t="shared" si="53"/>
        <v>1195.9402</v>
      </c>
      <c r="T169" s="41">
        <f t="shared" si="54"/>
        <v>0</v>
      </c>
      <c r="U169" s="41">
        <f t="shared" si="55"/>
        <v>259.63</v>
      </c>
      <c r="V169" s="44">
        <f t="shared" si="56"/>
        <v>113.3</v>
      </c>
      <c r="W169" s="41">
        <f t="shared" si="57"/>
        <v>10.42</v>
      </c>
      <c r="X169" s="41">
        <v>6.12</v>
      </c>
      <c r="Y169" s="44">
        <f t="shared" si="58"/>
        <v>89.5</v>
      </c>
      <c r="Z169" s="44">
        <f t="shared" si="59"/>
        <v>0</v>
      </c>
      <c r="AA169" s="41">
        <f t="shared" si="60"/>
        <v>478.97</v>
      </c>
      <c r="AB169" s="41">
        <f t="shared" si="61"/>
        <v>1674.9102</v>
      </c>
      <c r="AC169" s="41"/>
      <c r="AD169" s="12" t="s">
        <v>57</v>
      </c>
      <c r="AE169" s="11">
        <f t="shared" si="67"/>
        <v>95.3289</v>
      </c>
      <c r="AF169" s="11">
        <f t="shared" si="62"/>
        <v>778.894</v>
      </c>
      <c r="AG169" s="11">
        <f t="shared" si="63"/>
        <v>566.48</v>
      </c>
      <c r="AH169" s="11">
        <f t="shared" si="68"/>
        <v>55.2073</v>
      </c>
      <c r="AI169" s="11">
        <f t="shared" si="64"/>
        <v>179</v>
      </c>
      <c r="AJ169" s="11">
        <f t="shared" si="65"/>
        <v>0</v>
      </c>
      <c r="AK169" s="11">
        <f t="shared" si="66"/>
        <v>1674.9102</v>
      </c>
      <c r="AL169" s="12" t="s">
        <v>1138</v>
      </c>
    </row>
    <row r="170" s="9" customFormat="1" ht="16" customHeight="1" spans="1:38">
      <c r="A170" s="40">
        <f t="shared" si="46"/>
        <v>167</v>
      </c>
      <c r="B170" s="41" t="s">
        <v>1337</v>
      </c>
      <c r="C170" s="42" t="s">
        <v>514</v>
      </c>
      <c r="D170" s="41" t="s">
        <v>515</v>
      </c>
      <c r="E170" s="41">
        <v>3473.25</v>
      </c>
      <c r="F170" s="41">
        <f>VLOOKUP(C170,'[1]9月'!$B:$Q,16,0)</f>
        <v>3245.4</v>
      </c>
      <c r="G170" s="44">
        <v>5664.75</v>
      </c>
      <c r="H170" s="41">
        <v>3473.25</v>
      </c>
      <c r="I170" s="44">
        <v>1790</v>
      </c>
      <c r="J170" s="44"/>
      <c r="K170" s="52">
        <f t="shared" si="47"/>
        <v>62.5185</v>
      </c>
      <c r="L170" s="52">
        <v>32.8104</v>
      </c>
      <c r="M170" s="53">
        <f t="shared" si="48"/>
        <v>519.264</v>
      </c>
      <c r="N170" s="44">
        <f t="shared" si="49"/>
        <v>453.18</v>
      </c>
      <c r="O170" s="41">
        <f t="shared" si="50"/>
        <v>24.31275</v>
      </c>
      <c r="P170" s="41">
        <v>14.35455</v>
      </c>
      <c r="Q170" s="44">
        <f t="shared" si="51"/>
        <v>89.5</v>
      </c>
      <c r="R170" s="44">
        <f t="shared" si="52"/>
        <v>0</v>
      </c>
      <c r="S170" s="44">
        <f t="shared" si="53"/>
        <v>1195.9402</v>
      </c>
      <c r="T170" s="41">
        <f t="shared" si="54"/>
        <v>0</v>
      </c>
      <c r="U170" s="41">
        <f t="shared" si="55"/>
        <v>259.63</v>
      </c>
      <c r="V170" s="44">
        <f t="shared" si="56"/>
        <v>113.3</v>
      </c>
      <c r="W170" s="41">
        <f t="shared" si="57"/>
        <v>10.42</v>
      </c>
      <c r="X170" s="41">
        <v>6.12</v>
      </c>
      <c r="Y170" s="44">
        <f t="shared" si="58"/>
        <v>89.5</v>
      </c>
      <c r="Z170" s="44">
        <f t="shared" si="59"/>
        <v>0</v>
      </c>
      <c r="AA170" s="41">
        <f t="shared" si="60"/>
        <v>478.97</v>
      </c>
      <c r="AB170" s="41">
        <f t="shared" si="61"/>
        <v>1674.9102</v>
      </c>
      <c r="AC170" s="41"/>
      <c r="AD170" s="12" t="s">
        <v>57</v>
      </c>
      <c r="AE170" s="11">
        <f t="shared" si="67"/>
        <v>95.3289</v>
      </c>
      <c r="AF170" s="11">
        <f t="shared" si="62"/>
        <v>778.894</v>
      </c>
      <c r="AG170" s="11">
        <f t="shared" si="63"/>
        <v>566.48</v>
      </c>
      <c r="AH170" s="11">
        <f t="shared" si="68"/>
        <v>55.2073</v>
      </c>
      <c r="AI170" s="11">
        <f t="shared" si="64"/>
        <v>179</v>
      </c>
      <c r="AJ170" s="11">
        <f t="shared" si="65"/>
        <v>0</v>
      </c>
      <c r="AK170" s="11">
        <f t="shared" si="66"/>
        <v>1674.9102</v>
      </c>
      <c r="AL170" s="12" t="s">
        <v>1138</v>
      </c>
    </row>
    <row r="171" s="9" customFormat="1" ht="16" customHeight="1" spans="1:38">
      <c r="A171" s="40">
        <f t="shared" si="46"/>
        <v>168</v>
      </c>
      <c r="B171" s="41" t="s">
        <v>1337</v>
      </c>
      <c r="C171" s="42" t="s">
        <v>516</v>
      </c>
      <c r="D171" s="41" t="s">
        <v>517</v>
      </c>
      <c r="E171" s="41">
        <v>3473.25</v>
      </c>
      <c r="F171" s="41">
        <f>VLOOKUP(C171,'[1]9月'!$B:$Q,16,0)</f>
        <v>3245.4</v>
      </c>
      <c r="G171" s="44">
        <v>5664.75</v>
      </c>
      <c r="H171" s="41">
        <v>3473.25</v>
      </c>
      <c r="I171" s="44">
        <v>1790</v>
      </c>
      <c r="J171" s="44"/>
      <c r="K171" s="52">
        <f t="shared" si="47"/>
        <v>62.5185</v>
      </c>
      <c r="L171" s="52">
        <v>32.8104</v>
      </c>
      <c r="M171" s="53">
        <f t="shared" si="48"/>
        <v>519.264</v>
      </c>
      <c r="N171" s="44">
        <f t="shared" si="49"/>
        <v>453.18</v>
      </c>
      <c r="O171" s="41">
        <f t="shared" si="50"/>
        <v>24.31275</v>
      </c>
      <c r="P171" s="41">
        <v>14.35455</v>
      </c>
      <c r="Q171" s="44">
        <f t="shared" si="51"/>
        <v>89.5</v>
      </c>
      <c r="R171" s="44">
        <f t="shared" si="52"/>
        <v>0</v>
      </c>
      <c r="S171" s="44">
        <f t="shared" si="53"/>
        <v>1195.9402</v>
      </c>
      <c r="T171" s="41">
        <f t="shared" si="54"/>
        <v>0</v>
      </c>
      <c r="U171" s="41">
        <f t="shared" si="55"/>
        <v>259.63</v>
      </c>
      <c r="V171" s="44">
        <f t="shared" si="56"/>
        <v>113.3</v>
      </c>
      <c r="W171" s="41">
        <f t="shared" si="57"/>
        <v>10.42</v>
      </c>
      <c r="X171" s="41">
        <v>6.12</v>
      </c>
      <c r="Y171" s="44">
        <f t="shared" si="58"/>
        <v>89.5</v>
      </c>
      <c r="Z171" s="44">
        <f t="shared" si="59"/>
        <v>0</v>
      </c>
      <c r="AA171" s="41">
        <f t="shared" si="60"/>
        <v>478.97</v>
      </c>
      <c r="AB171" s="41">
        <f t="shared" si="61"/>
        <v>1674.9102</v>
      </c>
      <c r="AC171" s="41"/>
      <c r="AD171" s="12" t="s">
        <v>57</v>
      </c>
      <c r="AE171" s="11">
        <f t="shared" si="67"/>
        <v>95.3289</v>
      </c>
      <c r="AF171" s="11">
        <f t="shared" si="62"/>
        <v>778.894</v>
      </c>
      <c r="AG171" s="11">
        <f t="shared" si="63"/>
        <v>566.48</v>
      </c>
      <c r="AH171" s="11">
        <f t="shared" si="68"/>
        <v>55.2073</v>
      </c>
      <c r="AI171" s="11">
        <f t="shared" si="64"/>
        <v>179</v>
      </c>
      <c r="AJ171" s="11">
        <f t="shared" si="65"/>
        <v>0</v>
      </c>
      <c r="AK171" s="11">
        <f t="shared" si="66"/>
        <v>1674.9102</v>
      </c>
      <c r="AL171" s="12" t="s">
        <v>1138</v>
      </c>
    </row>
    <row r="172" s="9" customFormat="1" ht="16" customHeight="1" spans="1:38">
      <c r="A172" s="40">
        <f t="shared" si="46"/>
        <v>169</v>
      </c>
      <c r="B172" s="41" t="s">
        <v>1337</v>
      </c>
      <c r="C172" s="42" t="s">
        <v>518</v>
      </c>
      <c r="D172" s="41" t="s">
        <v>519</v>
      </c>
      <c r="E172" s="41">
        <v>3473.25</v>
      </c>
      <c r="F172" s="41">
        <f>VLOOKUP(C172,'[1]9月'!$B:$Q,16,0)</f>
        <v>3245.4</v>
      </c>
      <c r="G172" s="44">
        <v>5664.75</v>
      </c>
      <c r="H172" s="41">
        <v>3473.25</v>
      </c>
      <c r="I172" s="44">
        <v>1790</v>
      </c>
      <c r="J172" s="44"/>
      <c r="K172" s="52">
        <f t="shared" si="47"/>
        <v>62.5185</v>
      </c>
      <c r="L172" s="52">
        <v>32.8104</v>
      </c>
      <c r="M172" s="53">
        <f t="shared" si="48"/>
        <v>519.264</v>
      </c>
      <c r="N172" s="44">
        <f t="shared" si="49"/>
        <v>453.18</v>
      </c>
      <c r="O172" s="41">
        <f t="shared" si="50"/>
        <v>24.31275</v>
      </c>
      <c r="P172" s="41">
        <v>14.35455</v>
      </c>
      <c r="Q172" s="44">
        <f t="shared" si="51"/>
        <v>89.5</v>
      </c>
      <c r="R172" s="44">
        <f t="shared" si="52"/>
        <v>0</v>
      </c>
      <c r="S172" s="44">
        <f t="shared" si="53"/>
        <v>1195.9402</v>
      </c>
      <c r="T172" s="41">
        <f t="shared" si="54"/>
        <v>0</v>
      </c>
      <c r="U172" s="41">
        <f t="shared" si="55"/>
        <v>259.63</v>
      </c>
      <c r="V172" s="44">
        <f t="shared" si="56"/>
        <v>113.3</v>
      </c>
      <c r="W172" s="41">
        <f t="shared" si="57"/>
        <v>10.42</v>
      </c>
      <c r="X172" s="41">
        <v>6.12</v>
      </c>
      <c r="Y172" s="44">
        <f t="shared" si="58"/>
        <v>89.5</v>
      </c>
      <c r="Z172" s="44">
        <f t="shared" si="59"/>
        <v>0</v>
      </c>
      <c r="AA172" s="41">
        <f t="shared" si="60"/>
        <v>478.97</v>
      </c>
      <c r="AB172" s="41">
        <f t="shared" si="61"/>
        <v>1674.9102</v>
      </c>
      <c r="AC172" s="41"/>
      <c r="AD172" s="12" t="s">
        <v>57</v>
      </c>
      <c r="AE172" s="11">
        <f t="shared" si="67"/>
        <v>95.3289</v>
      </c>
      <c r="AF172" s="11">
        <f t="shared" si="62"/>
        <v>778.894</v>
      </c>
      <c r="AG172" s="11">
        <f t="shared" si="63"/>
        <v>566.48</v>
      </c>
      <c r="AH172" s="11">
        <f t="shared" si="68"/>
        <v>55.2073</v>
      </c>
      <c r="AI172" s="11">
        <f t="shared" si="64"/>
        <v>179</v>
      </c>
      <c r="AJ172" s="11">
        <f t="shared" si="65"/>
        <v>0</v>
      </c>
      <c r="AK172" s="11">
        <f t="shared" si="66"/>
        <v>1674.9102</v>
      </c>
      <c r="AL172" s="12" t="s">
        <v>1138</v>
      </c>
    </row>
    <row r="173" s="9" customFormat="1" ht="16" customHeight="1" spans="1:38">
      <c r="A173" s="40">
        <f t="shared" si="46"/>
        <v>170</v>
      </c>
      <c r="B173" s="41" t="s">
        <v>1337</v>
      </c>
      <c r="C173" s="42" t="s">
        <v>520</v>
      </c>
      <c r="D173" s="41" t="s">
        <v>521</v>
      </c>
      <c r="E173" s="41">
        <v>3473.25</v>
      </c>
      <c r="F173" s="41">
        <f>VLOOKUP(C173,'[1]9月'!$B:$Q,16,0)</f>
        <v>3245.4</v>
      </c>
      <c r="G173" s="44">
        <v>5664.75</v>
      </c>
      <c r="H173" s="41">
        <v>3473.25</v>
      </c>
      <c r="I173" s="44">
        <v>1790</v>
      </c>
      <c r="J173" s="44"/>
      <c r="K173" s="52">
        <f t="shared" si="47"/>
        <v>62.5185</v>
      </c>
      <c r="L173" s="52">
        <v>32.8104</v>
      </c>
      <c r="M173" s="53">
        <f t="shared" si="48"/>
        <v>519.264</v>
      </c>
      <c r="N173" s="44">
        <f t="shared" si="49"/>
        <v>453.18</v>
      </c>
      <c r="O173" s="41">
        <f t="shared" si="50"/>
        <v>24.31275</v>
      </c>
      <c r="P173" s="41">
        <v>14.35455</v>
      </c>
      <c r="Q173" s="44">
        <f t="shared" si="51"/>
        <v>89.5</v>
      </c>
      <c r="R173" s="44">
        <f t="shared" si="52"/>
        <v>0</v>
      </c>
      <c r="S173" s="44">
        <f t="shared" si="53"/>
        <v>1195.9402</v>
      </c>
      <c r="T173" s="41">
        <f t="shared" si="54"/>
        <v>0</v>
      </c>
      <c r="U173" s="41">
        <f t="shared" si="55"/>
        <v>259.63</v>
      </c>
      <c r="V173" s="44">
        <f t="shared" si="56"/>
        <v>113.3</v>
      </c>
      <c r="W173" s="41">
        <f t="shared" si="57"/>
        <v>10.42</v>
      </c>
      <c r="X173" s="41">
        <v>6.12</v>
      </c>
      <c r="Y173" s="44">
        <f t="shared" si="58"/>
        <v>89.5</v>
      </c>
      <c r="Z173" s="44">
        <f t="shared" si="59"/>
        <v>0</v>
      </c>
      <c r="AA173" s="41">
        <f t="shared" si="60"/>
        <v>478.97</v>
      </c>
      <c r="AB173" s="41">
        <f t="shared" si="61"/>
        <v>1674.9102</v>
      </c>
      <c r="AC173" s="41"/>
      <c r="AD173" s="12" t="s">
        <v>57</v>
      </c>
      <c r="AE173" s="11">
        <f t="shared" si="67"/>
        <v>95.3289</v>
      </c>
      <c r="AF173" s="11">
        <f t="shared" si="62"/>
        <v>778.894</v>
      </c>
      <c r="AG173" s="11">
        <f t="shared" si="63"/>
        <v>566.48</v>
      </c>
      <c r="AH173" s="11">
        <f t="shared" si="68"/>
        <v>55.2073</v>
      </c>
      <c r="AI173" s="11">
        <f t="shared" si="64"/>
        <v>179</v>
      </c>
      <c r="AJ173" s="11">
        <f t="shared" si="65"/>
        <v>0</v>
      </c>
      <c r="AK173" s="11">
        <f t="shared" si="66"/>
        <v>1674.9102</v>
      </c>
      <c r="AL173" s="12" t="s">
        <v>1138</v>
      </c>
    </row>
    <row r="174" s="9" customFormat="1" ht="16" customHeight="1" spans="1:38">
      <c r="A174" s="40">
        <f t="shared" si="46"/>
        <v>171</v>
      </c>
      <c r="B174" s="41" t="s">
        <v>1337</v>
      </c>
      <c r="C174" s="42" t="s">
        <v>522</v>
      </c>
      <c r="D174" s="41" t="s">
        <v>523</v>
      </c>
      <c r="E174" s="41">
        <v>3473.25</v>
      </c>
      <c r="F174" s="41">
        <f>VLOOKUP(C174,'[1]9月'!$B:$Q,16,0)</f>
        <v>3245.4</v>
      </c>
      <c r="G174" s="44">
        <v>5664.75</v>
      </c>
      <c r="H174" s="41">
        <v>3473.25</v>
      </c>
      <c r="I174" s="44">
        <v>1790</v>
      </c>
      <c r="J174" s="44"/>
      <c r="K174" s="52">
        <f t="shared" si="47"/>
        <v>62.5185</v>
      </c>
      <c r="L174" s="52">
        <v>32.8104</v>
      </c>
      <c r="M174" s="53">
        <f t="shared" si="48"/>
        <v>519.264</v>
      </c>
      <c r="N174" s="44">
        <f t="shared" si="49"/>
        <v>453.18</v>
      </c>
      <c r="O174" s="41">
        <f t="shared" si="50"/>
        <v>24.31275</v>
      </c>
      <c r="P174" s="41">
        <v>14.35455</v>
      </c>
      <c r="Q174" s="44">
        <f t="shared" si="51"/>
        <v>89.5</v>
      </c>
      <c r="R174" s="44">
        <f t="shared" si="52"/>
        <v>0</v>
      </c>
      <c r="S174" s="44">
        <f t="shared" si="53"/>
        <v>1195.9402</v>
      </c>
      <c r="T174" s="41">
        <f t="shared" si="54"/>
        <v>0</v>
      </c>
      <c r="U174" s="41">
        <f t="shared" si="55"/>
        <v>259.63</v>
      </c>
      <c r="V174" s="44">
        <f t="shared" si="56"/>
        <v>113.3</v>
      </c>
      <c r="W174" s="41">
        <f t="shared" si="57"/>
        <v>10.42</v>
      </c>
      <c r="X174" s="41">
        <v>6.12</v>
      </c>
      <c r="Y174" s="44">
        <f t="shared" si="58"/>
        <v>89.5</v>
      </c>
      <c r="Z174" s="44">
        <f t="shared" si="59"/>
        <v>0</v>
      </c>
      <c r="AA174" s="41">
        <f t="shared" si="60"/>
        <v>478.97</v>
      </c>
      <c r="AB174" s="41">
        <f t="shared" si="61"/>
        <v>1674.9102</v>
      </c>
      <c r="AC174" s="41"/>
      <c r="AD174" s="12" t="s">
        <v>57</v>
      </c>
      <c r="AE174" s="11">
        <f t="shared" si="67"/>
        <v>95.3289</v>
      </c>
      <c r="AF174" s="11">
        <f t="shared" si="62"/>
        <v>778.894</v>
      </c>
      <c r="AG174" s="11">
        <f t="shared" si="63"/>
        <v>566.48</v>
      </c>
      <c r="AH174" s="11">
        <f t="shared" si="68"/>
        <v>55.2073</v>
      </c>
      <c r="AI174" s="11">
        <f t="shared" si="64"/>
        <v>179</v>
      </c>
      <c r="AJ174" s="11">
        <f t="shared" si="65"/>
        <v>0</v>
      </c>
      <c r="AK174" s="11">
        <f t="shared" si="66"/>
        <v>1674.9102</v>
      </c>
      <c r="AL174" s="12" t="s">
        <v>1138</v>
      </c>
    </row>
    <row r="175" s="9" customFormat="1" ht="16" customHeight="1" spans="1:38">
      <c r="A175" s="40">
        <f t="shared" si="46"/>
        <v>172</v>
      </c>
      <c r="B175" s="41" t="s">
        <v>1337</v>
      </c>
      <c r="C175" s="42" t="s">
        <v>524</v>
      </c>
      <c r="D175" s="41" t="s">
        <v>525</v>
      </c>
      <c r="E175" s="41">
        <v>3473.25</v>
      </c>
      <c r="F175" s="41">
        <f>VLOOKUP(C175,'[1]9月'!$B:$Q,16,0)</f>
        <v>3245.4</v>
      </c>
      <c r="G175" s="44">
        <v>5664.75</v>
      </c>
      <c r="H175" s="41">
        <v>3473.25</v>
      </c>
      <c r="I175" s="44">
        <v>1790</v>
      </c>
      <c r="J175" s="44"/>
      <c r="K175" s="52">
        <f t="shared" si="47"/>
        <v>62.5185</v>
      </c>
      <c r="L175" s="52">
        <v>32.8104</v>
      </c>
      <c r="M175" s="53">
        <f t="shared" si="48"/>
        <v>519.264</v>
      </c>
      <c r="N175" s="44">
        <f t="shared" si="49"/>
        <v>453.18</v>
      </c>
      <c r="O175" s="41">
        <f t="shared" si="50"/>
        <v>24.31275</v>
      </c>
      <c r="P175" s="41">
        <v>14.35455</v>
      </c>
      <c r="Q175" s="44">
        <f t="shared" si="51"/>
        <v>89.5</v>
      </c>
      <c r="R175" s="44">
        <f t="shared" si="52"/>
        <v>0</v>
      </c>
      <c r="S175" s="44">
        <f t="shared" si="53"/>
        <v>1195.9402</v>
      </c>
      <c r="T175" s="41">
        <f t="shared" si="54"/>
        <v>0</v>
      </c>
      <c r="U175" s="41">
        <f t="shared" si="55"/>
        <v>259.63</v>
      </c>
      <c r="V175" s="44">
        <f t="shared" si="56"/>
        <v>113.3</v>
      </c>
      <c r="W175" s="41">
        <f t="shared" si="57"/>
        <v>10.42</v>
      </c>
      <c r="X175" s="41">
        <v>6.12</v>
      </c>
      <c r="Y175" s="44">
        <f t="shared" si="58"/>
        <v>89.5</v>
      </c>
      <c r="Z175" s="44">
        <f t="shared" si="59"/>
        <v>0</v>
      </c>
      <c r="AA175" s="41">
        <f t="shared" si="60"/>
        <v>478.97</v>
      </c>
      <c r="AB175" s="41">
        <f t="shared" si="61"/>
        <v>1674.9102</v>
      </c>
      <c r="AC175" s="41"/>
      <c r="AD175" s="12" t="s">
        <v>57</v>
      </c>
      <c r="AE175" s="11">
        <f t="shared" si="67"/>
        <v>95.3289</v>
      </c>
      <c r="AF175" s="11">
        <f t="shared" si="62"/>
        <v>778.894</v>
      </c>
      <c r="AG175" s="11">
        <f t="shared" si="63"/>
        <v>566.48</v>
      </c>
      <c r="AH175" s="11">
        <f t="shared" si="68"/>
        <v>55.2073</v>
      </c>
      <c r="AI175" s="11">
        <f t="shared" si="64"/>
        <v>179</v>
      </c>
      <c r="AJ175" s="11">
        <f t="shared" si="65"/>
        <v>0</v>
      </c>
      <c r="AK175" s="11">
        <f t="shared" si="66"/>
        <v>1674.9102</v>
      </c>
      <c r="AL175" s="12" t="s">
        <v>1138</v>
      </c>
    </row>
    <row r="176" s="9" customFormat="1" ht="16" customHeight="1" spans="1:38">
      <c r="A176" s="40">
        <f t="shared" si="46"/>
        <v>173</v>
      </c>
      <c r="B176" s="41" t="s">
        <v>1337</v>
      </c>
      <c r="C176" s="42" t="s">
        <v>526</v>
      </c>
      <c r="D176" s="41" t="s">
        <v>527</v>
      </c>
      <c r="E176" s="41">
        <v>3473.25</v>
      </c>
      <c r="F176" s="41">
        <f>VLOOKUP(C176,'[1]9月'!$B:$Q,16,0)</f>
        <v>3245.4</v>
      </c>
      <c r="G176" s="44">
        <v>5664.75</v>
      </c>
      <c r="H176" s="41">
        <v>3473.25</v>
      </c>
      <c r="I176" s="44">
        <v>1790</v>
      </c>
      <c r="J176" s="44"/>
      <c r="K176" s="52">
        <f t="shared" si="47"/>
        <v>62.5185</v>
      </c>
      <c r="L176" s="52">
        <v>32.8104</v>
      </c>
      <c r="M176" s="53">
        <f t="shared" si="48"/>
        <v>519.264</v>
      </c>
      <c r="N176" s="44">
        <f t="shared" si="49"/>
        <v>453.18</v>
      </c>
      <c r="O176" s="41">
        <f t="shared" si="50"/>
        <v>24.31275</v>
      </c>
      <c r="P176" s="41">
        <v>14.35455</v>
      </c>
      <c r="Q176" s="44">
        <f t="shared" si="51"/>
        <v>89.5</v>
      </c>
      <c r="R176" s="44">
        <f t="shared" si="52"/>
        <v>0</v>
      </c>
      <c r="S176" s="44">
        <f t="shared" si="53"/>
        <v>1195.9402</v>
      </c>
      <c r="T176" s="41">
        <f t="shared" si="54"/>
        <v>0</v>
      </c>
      <c r="U176" s="41">
        <f t="shared" si="55"/>
        <v>259.63</v>
      </c>
      <c r="V176" s="44">
        <f t="shared" si="56"/>
        <v>113.3</v>
      </c>
      <c r="W176" s="41">
        <f t="shared" si="57"/>
        <v>10.42</v>
      </c>
      <c r="X176" s="41">
        <v>6.12</v>
      </c>
      <c r="Y176" s="44">
        <f t="shared" si="58"/>
        <v>89.5</v>
      </c>
      <c r="Z176" s="44">
        <f t="shared" si="59"/>
        <v>0</v>
      </c>
      <c r="AA176" s="41">
        <f t="shared" si="60"/>
        <v>478.97</v>
      </c>
      <c r="AB176" s="41">
        <f t="shared" si="61"/>
        <v>1674.9102</v>
      </c>
      <c r="AC176" s="41"/>
      <c r="AD176" s="12" t="s">
        <v>57</v>
      </c>
      <c r="AE176" s="11">
        <f t="shared" si="67"/>
        <v>95.3289</v>
      </c>
      <c r="AF176" s="11">
        <f t="shared" si="62"/>
        <v>778.894</v>
      </c>
      <c r="AG176" s="11">
        <f t="shared" si="63"/>
        <v>566.48</v>
      </c>
      <c r="AH176" s="11">
        <f t="shared" si="68"/>
        <v>55.2073</v>
      </c>
      <c r="AI176" s="11">
        <f t="shared" si="64"/>
        <v>179</v>
      </c>
      <c r="AJ176" s="11">
        <f t="shared" si="65"/>
        <v>0</v>
      </c>
      <c r="AK176" s="11">
        <f t="shared" si="66"/>
        <v>1674.9102</v>
      </c>
      <c r="AL176" s="12" t="s">
        <v>1138</v>
      </c>
    </row>
    <row r="177" s="9" customFormat="1" ht="16" customHeight="1" spans="1:38">
      <c r="A177" s="40">
        <f t="shared" si="46"/>
        <v>174</v>
      </c>
      <c r="B177" s="41" t="s">
        <v>1337</v>
      </c>
      <c r="C177" s="42" t="s">
        <v>528</v>
      </c>
      <c r="D177" s="41" t="s">
        <v>529</v>
      </c>
      <c r="E177" s="41">
        <v>3473.25</v>
      </c>
      <c r="F177" s="41">
        <f>VLOOKUP(C177,'[1]9月'!$B:$Q,16,0)</f>
        <v>3245.4</v>
      </c>
      <c r="G177" s="44">
        <v>5664.75</v>
      </c>
      <c r="H177" s="41">
        <v>3473.25</v>
      </c>
      <c r="I177" s="44">
        <v>1790</v>
      </c>
      <c r="J177" s="44"/>
      <c r="K177" s="52">
        <f t="shared" si="47"/>
        <v>62.5185</v>
      </c>
      <c r="L177" s="52">
        <v>32.8104</v>
      </c>
      <c r="M177" s="53">
        <f t="shared" si="48"/>
        <v>519.264</v>
      </c>
      <c r="N177" s="44">
        <f t="shared" si="49"/>
        <v>453.18</v>
      </c>
      <c r="O177" s="41">
        <f t="shared" si="50"/>
        <v>24.31275</v>
      </c>
      <c r="P177" s="41">
        <v>14.35455</v>
      </c>
      <c r="Q177" s="44">
        <f t="shared" si="51"/>
        <v>89.5</v>
      </c>
      <c r="R177" s="44">
        <f t="shared" si="52"/>
        <v>0</v>
      </c>
      <c r="S177" s="44">
        <f t="shared" si="53"/>
        <v>1195.9402</v>
      </c>
      <c r="T177" s="41">
        <f t="shared" si="54"/>
        <v>0</v>
      </c>
      <c r="U177" s="41">
        <f t="shared" si="55"/>
        <v>259.63</v>
      </c>
      <c r="V177" s="44">
        <f t="shared" si="56"/>
        <v>113.3</v>
      </c>
      <c r="W177" s="41">
        <f t="shared" si="57"/>
        <v>10.42</v>
      </c>
      <c r="X177" s="41">
        <v>6.12</v>
      </c>
      <c r="Y177" s="44">
        <f t="shared" si="58"/>
        <v>89.5</v>
      </c>
      <c r="Z177" s="44">
        <f t="shared" si="59"/>
        <v>0</v>
      </c>
      <c r="AA177" s="41">
        <f t="shared" si="60"/>
        <v>478.97</v>
      </c>
      <c r="AB177" s="41">
        <f t="shared" si="61"/>
        <v>1674.9102</v>
      </c>
      <c r="AC177" s="41"/>
      <c r="AD177" s="12" t="s">
        <v>57</v>
      </c>
      <c r="AE177" s="11">
        <f t="shared" si="67"/>
        <v>95.3289</v>
      </c>
      <c r="AF177" s="11">
        <f t="shared" si="62"/>
        <v>778.894</v>
      </c>
      <c r="AG177" s="11">
        <f t="shared" si="63"/>
        <v>566.48</v>
      </c>
      <c r="AH177" s="11">
        <f t="shared" si="68"/>
        <v>55.2073</v>
      </c>
      <c r="AI177" s="11">
        <f t="shared" si="64"/>
        <v>179</v>
      </c>
      <c r="AJ177" s="11">
        <f t="shared" si="65"/>
        <v>0</v>
      </c>
      <c r="AK177" s="11">
        <f t="shared" si="66"/>
        <v>1674.9102</v>
      </c>
      <c r="AL177" s="12" t="s">
        <v>1138</v>
      </c>
    </row>
    <row r="178" s="9" customFormat="1" ht="16" customHeight="1" spans="1:38">
      <c r="A178" s="40">
        <f t="shared" si="46"/>
        <v>175</v>
      </c>
      <c r="B178" s="41" t="s">
        <v>1337</v>
      </c>
      <c r="C178" s="42" t="s">
        <v>530</v>
      </c>
      <c r="D178" s="41" t="s">
        <v>531</v>
      </c>
      <c r="E178" s="41">
        <v>3473.25</v>
      </c>
      <c r="F178" s="41">
        <f>VLOOKUP(C178,'[1]9月'!$B:$Q,16,0)</f>
        <v>3245.4</v>
      </c>
      <c r="G178" s="44">
        <v>5664.75</v>
      </c>
      <c r="H178" s="41">
        <v>3473.25</v>
      </c>
      <c r="I178" s="44">
        <v>1790</v>
      </c>
      <c r="J178" s="44"/>
      <c r="K178" s="52">
        <f t="shared" si="47"/>
        <v>62.5185</v>
      </c>
      <c r="L178" s="52">
        <v>32.8104</v>
      </c>
      <c r="M178" s="53">
        <f t="shared" si="48"/>
        <v>519.264</v>
      </c>
      <c r="N178" s="44">
        <f t="shared" si="49"/>
        <v>453.18</v>
      </c>
      <c r="O178" s="41">
        <f t="shared" si="50"/>
        <v>24.31275</v>
      </c>
      <c r="P178" s="41">
        <v>14.35455</v>
      </c>
      <c r="Q178" s="44">
        <f t="shared" si="51"/>
        <v>89.5</v>
      </c>
      <c r="R178" s="44">
        <f t="shared" si="52"/>
        <v>0</v>
      </c>
      <c r="S178" s="44">
        <f t="shared" si="53"/>
        <v>1195.9402</v>
      </c>
      <c r="T178" s="41">
        <f t="shared" si="54"/>
        <v>0</v>
      </c>
      <c r="U178" s="41">
        <f t="shared" si="55"/>
        <v>259.63</v>
      </c>
      <c r="V178" s="44">
        <f t="shared" si="56"/>
        <v>113.3</v>
      </c>
      <c r="W178" s="41">
        <f t="shared" si="57"/>
        <v>10.42</v>
      </c>
      <c r="X178" s="41">
        <v>6.12</v>
      </c>
      <c r="Y178" s="44">
        <f t="shared" si="58"/>
        <v>89.5</v>
      </c>
      <c r="Z178" s="44">
        <f t="shared" si="59"/>
        <v>0</v>
      </c>
      <c r="AA178" s="41">
        <f t="shared" si="60"/>
        <v>478.97</v>
      </c>
      <c r="AB178" s="41">
        <f t="shared" si="61"/>
        <v>1674.9102</v>
      </c>
      <c r="AC178" s="41"/>
      <c r="AD178" s="12" t="s">
        <v>57</v>
      </c>
      <c r="AE178" s="11">
        <f t="shared" si="67"/>
        <v>95.3289</v>
      </c>
      <c r="AF178" s="11">
        <f t="shared" si="62"/>
        <v>778.894</v>
      </c>
      <c r="AG178" s="11">
        <f t="shared" si="63"/>
        <v>566.48</v>
      </c>
      <c r="AH178" s="11">
        <f t="shared" si="68"/>
        <v>55.2073</v>
      </c>
      <c r="AI178" s="11">
        <f t="shared" si="64"/>
        <v>179</v>
      </c>
      <c r="AJ178" s="11">
        <f t="shared" si="65"/>
        <v>0</v>
      </c>
      <c r="AK178" s="11">
        <f t="shared" si="66"/>
        <v>1674.9102</v>
      </c>
      <c r="AL178" s="12" t="s">
        <v>1138</v>
      </c>
    </row>
    <row r="179" s="9" customFormat="1" ht="16" customHeight="1" spans="1:38">
      <c r="A179" s="40">
        <f t="shared" si="46"/>
        <v>176</v>
      </c>
      <c r="B179" s="41" t="s">
        <v>1337</v>
      </c>
      <c r="C179" s="42" t="s">
        <v>532</v>
      </c>
      <c r="D179" s="41" t="s">
        <v>533</v>
      </c>
      <c r="E179" s="41">
        <v>3473.25</v>
      </c>
      <c r="F179" s="41">
        <f>VLOOKUP(C179,'[1]9月'!$B:$Q,16,0)</f>
        <v>3245.4</v>
      </c>
      <c r="G179" s="44">
        <v>5664.75</v>
      </c>
      <c r="H179" s="41">
        <v>3473.25</v>
      </c>
      <c r="I179" s="44">
        <v>1790</v>
      </c>
      <c r="J179" s="44"/>
      <c r="K179" s="52">
        <f t="shared" si="47"/>
        <v>62.5185</v>
      </c>
      <c r="L179" s="52">
        <v>32.8104</v>
      </c>
      <c r="M179" s="53">
        <f t="shared" si="48"/>
        <v>519.264</v>
      </c>
      <c r="N179" s="44">
        <f t="shared" si="49"/>
        <v>453.18</v>
      </c>
      <c r="O179" s="41">
        <f t="shared" si="50"/>
        <v>24.31275</v>
      </c>
      <c r="P179" s="41">
        <v>14.35455</v>
      </c>
      <c r="Q179" s="44">
        <f t="shared" si="51"/>
        <v>89.5</v>
      </c>
      <c r="R179" s="44">
        <f t="shared" si="52"/>
        <v>0</v>
      </c>
      <c r="S179" s="44">
        <f t="shared" si="53"/>
        <v>1195.9402</v>
      </c>
      <c r="T179" s="41">
        <f t="shared" si="54"/>
        <v>0</v>
      </c>
      <c r="U179" s="41">
        <f t="shared" si="55"/>
        <v>259.63</v>
      </c>
      <c r="V179" s="44">
        <f t="shared" si="56"/>
        <v>113.3</v>
      </c>
      <c r="W179" s="41">
        <f t="shared" si="57"/>
        <v>10.42</v>
      </c>
      <c r="X179" s="41">
        <v>6.12</v>
      </c>
      <c r="Y179" s="44">
        <f t="shared" si="58"/>
        <v>89.5</v>
      </c>
      <c r="Z179" s="44">
        <f t="shared" si="59"/>
        <v>0</v>
      </c>
      <c r="AA179" s="41">
        <f t="shared" si="60"/>
        <v>478.97</v>
      </c>
      <c r="AB179" s="41">
        <f t="shared" si="61"/>
        <v>1674.9102</v>
      </c>
      <c r="AC179" s="41"/>
      <c r="AD179" s="12" t="s">
        <v>57</v>
      </c>
      <c r="AE179" s="11">
        <f t="shared" si="67"/>
        <v>95.3289</v>
      </c>
      <c r="AF179" s="11">
        <f t="shared" si="62"/>
        <v>778.894</v>
      </c>
      <c r="AG179" s="11">
        <f t="shared" si="63"/>
        <v>566.48</v>
      </c>
      <c r="AH179" s="11">
        <f t="shared" si="68"/>
        <v>55.2073</v>
      </c>
      <c r="AI179" s="11">
        <f t="shared" si="64"/>
        <v>179</v>
      </c>
      <c r="AJ179" s="11">
        <f t="shared" si="65"/>
        <v>0</v>
      </c>
      <c r="AK179" s="11">
        <f t="shared" si="66"/>
        <v>1674.9102</v>
      </c>
      <c r="AL179" s="12" t="s">
        <v>1138</v>
      </c>
    </row>
    <row r="180" s="9" customFormat="1" ht="16" customHeight="1" spans="1:38">
      <c r="A180" s="40">
        <f t="shared" si="46"/>
        <v>177</v>
      </c>
      <c r="B180" s="41" t="s">
        <v>1337</v>
      </c>
      <c r="C180" s="42" t="s">
        <v>534</v>
      </c>
      <c r="D180" s="41" t="s">
        <v>535</v>
      </c>
      <c r="E180" s="41">
        <v>3473.25</v>
      </c>
      <c r="F180" s="41">
        <f>VLOOKUP(C180,'[1]9月'!$B:$Q,16,0)</f>
        <v>3245.4</v>
      </c>
      <c r="G180" s="44">
        <v>5664.75</v>
      </c>
      <c r="H180" s="41">
        <v>3473.25</v>
      </c>
      <c r="I180" s="44">
        <v>1790</v>
      </c>
      <c r="J180" s="44"/>
      <c r="K180" s="52">
        <f t="shared" si="47"/>
        <v>62.5185</v>
      </c>
      <c r="L180" s="52">
        <v>32.8104</v>
      </c>
      <c r="M180" s="53">
        <f t="shared" si="48"/>
        <v>519.264</v>
      </c>
      <c r="N180" s="44">
        <f t="shared" si="49"/>
        <v>453.18</v>
      </c>
      <c r="O180" s="41">
        <f t="shared" si="50"/>
        <v>24.31275</v>
      </c>
      <c r="P180" s="41">
        <v>14.35455</v>
      </c>
      <c r="Q180" s="44">
        <f t="shared" si="51"/>
        <v>89.5</v>
      </c>
      <c r="R180" s="44">
        <f t="shared" si="52"/>
        <v>0</v>
      </c>
      <c r="S180" s="44">
        <f t="shared" si="53"/>
        <v>1195.9402</v>
      </c>
      <c r="T180" s="41">
        <f t="shared" si="54"/>
        <v>0</v>
      </c>
      <c r="U180" s="41">
        <f t="shared" si="55"/>
        <v>259.63</v>
      </c>
      <c r="V180" s="44">
        <f t="shared" si="56"/>
        <v>113.3</v>
      </c>
      <c r="W180" s="41">
        <f t="shared" si="57"/>
        <v>10.42</v>
      </c>
      <c r="X180" s="41">
        <v>6.12</v>
      </c>
      <c r="Y180" s="44">
        <f t="shared" si="58"/>
        <v>89.5</v>
      </c>
      <c r="Z180" s="44">
        <f t="shared" si="59"/>
        <v>0</v>
      </c>
      <c r="AA180" s="41">
        <f t="shared" si="60"/>
        <v>478.97</v>
      </c>
      <c r="AB180" s="41">
        <f t="shared" si="61"/>
        <v>1674.9102</v>
      </c>
      <c r="AC180" s="41"/>
      <c r="AD180" s="12" t="s">
        <v>57</v>
      </c>
      <c r="AE180" s="11">
        <f t="shared" si="67"/>
        <v>95.3289</v>
      </c>
      <c r="AF180" s="11">
        <f t="shared" si="62"/>
        <v>778.894</v>
      </c>
      <c r="AG180" s="11">
        <f t="shared" si="63"/>
        <v>566.48</v>
      </c>
      <c r="AH180" s="11">
        <f t="shared" si="68"/>
        <v>55.2073</v>
      </c>
      <c r="AI180" s="11">
        <f t="shared" si="64"/>
        <v>179</v>
      </c>
      <c r="AJ180" s="11">
        <f t="shared" si="65"/>
        <v>0</v>
      </c>
      <c r="AK180" s="11">
        <f t="shared" si="66"/>
        <v>1674.9102</v>
      </c>
      <c r="AL180" s="12" t="s">
        <v>1138</v>
      </c>
    </row>
    <row r="181" s="9" customFormat="1" ht="16" customHeight="1" spans="1:38">
      <c r="A181" s="40">
        <f t="shared" si="46"/>
        <v>178</v>
      </c>
      <c r="B181" s="41" t="s">
        <v>1337</v>
      </c>
      <c r="C181" s="42" t="s">
        <v>536</v>
      </c>
      <c r="D181" s="41" t="s">
        <v>537</v>
      </c>
      <c r="E181" s="41">
        <v>3473.25</v>
      </c>
      <c r="F181" s="41">
        <f>VLOOKUP(C181,'[1]9月'!$B:$Q,16,0)</f>
        <v>3245.4</v>
      </c>
      <c r="G181" s="44">
        <v>5664.75</v>
      </c>
      <c r="H181" s="41">
        <v>3473.25</v>
      </c>
      <c r="I181" s="44">
        <v>1790</v>
      </c>
      <c r="J181" s="44"/>
      <c r="K181" s="52">
        <f t="shared" si="47"/>
        <v>62.5185</v>
      </c>
      <c r="L181" s="52">
        <v>32.8104</v>
      </c>
      <c r="M181" s="53">
        <f t="shared" si="48"/>
        <v>519.264</v>
      </c>
      <c r="N181" s="44">
        <f t="shared" si="49"/>
        <v>453.18</v>
      </c>
      <c r="O181" s="41">
        <f t="shared" si="50"/>
        <v>24.31275</v>
      </c>
      <c r="P181" s="41">
        <v>14.35455</v>
      </c>
      <c r="Q181" s="44">
        <f t="shared" si="51"/>
        <v>89.5</v>
      </c>
      <c r="R181" s="44">
        <f t="shared" si="52"/>
        <v>0</v>
      </c>
      <c r="S181" s="44">
        <f t="shared" si="53"/>
        <v>1195.9402</v>
      </c>
      <c r="T181" s="41">
        <f t="shared" si="54"/>
        <v>0</v>
      </c>
      <c r="U181" s="41">
        <f t="shared" si="55"/>
        <v>259.63</v>
      </c>
      <c r="V181" s="44">
        <f t="shared" si="56"/>
        <v>113.3</v>
      </c>
      <c r="W181" s="41">
        <f t="shared" si="57"/>
        <v>10.42</v>
      </c>
      <c r="X181" s="41">
        <v>6.12</v>
      </c>
      <c r="Y181" s="44">
        <f t="shared" si="58"/>
        <v>89.5</v>
      </c>
      <c r="Z181" s="44">
        <f t="shared" si="59"/>
        <v>0</v>
      </c>
      <c r="AA181" s="41">
        <f t="shared" si="60"/>
        <v>478.97</v>
      </c>
      <c r="AB181" s="41">
        <f t="shared" si="61"/>
        <v>1674.9102</v>
      </c>
      <c r="AC181" s="41"/>
      <c r="AD181" s="12" t="s">
        <v>57</v>
      </c>
      <c r="AE181" s="11">
        <f t="shared" si="67"/>
        <v>95.3289</v>
      </c>
      <c r="AF181" s="11">
        <f t="shared" si="62"/>
        <v>778.894</v>
      </c>
      <c r="AG181" s="11">
        <f t="shared" si="63"/>
        <v>566.48</v>
      </c>
      <c r="AH181" s="11">
        <f t="shared" si="68"/>
        <v>55.2073</v>
      </c>
      <c r="AI181" s="11">
        <f t="shared" si="64"/>
        <v>179</v>
      </c>
      <c r="AJ181" s="11">
        <f t="shared" si="65"/>
        <v>0</v>
      </c>
      <c r="AK181" s="11">
        <f t="shared" si="66"/>
        <v>1674.9102</v>
      </c>
      <c r="AL181" s="12" t="s">
        <v>1138</v>
      </c>
    </row>
    <row r="182" s="9" customFormat="1" ht="16" customHeight="1" spans="1:38">
      <c r="A182" s="40">
        <f t="shared" si="46"/>
        <v>179</v>
      </c>
      <c r="B182" s="41" t="s">
        <v>1337</v>
      </c>
      <c r="C182" s="42" t="s">
        <v>538</v>
      </c>
      <c r="D182" s="41" t="s">
        <v>539</v>
      </c>
      <c r="E182" s="41">
        <v>3473.25</v>
      </c>
      <c r="F182" s="41">
        <f>VLOOKUP(C182,'[1]9月'!$B:$Q,16,0)</f>
        <v>3245.4</v>
      </c>
      <c r="G182" s="44">
        <v>5664.75</v>
      </c>
      <c r="H182" s="41">
        <v>3473.25</v>
      </c>
      <c r="I182" s="44">
        <v>1790</v>
      </c>
      <c r="J182" s="44"/>
      <c r="K182" s="52">
        <f t="shared" si="47"/>
        <v>62.5185</v>
      </c>
      <c r="L182" s="52">
        <v>32.8104</v>
      </c>
      <c r="M182" s="53">
        <f t="shared" si="48"/>
        <v>519.264</v>
      </c>
      <c r="N182" s="44">
        <f t="shared" si="49"/>
        <v>453.18</v>
      </c>
      <c r="O182" s="41">
        <f t="shared" si="50"/>
        <v>24.31275</v>
      </c>
      <c r="P182" s="41">
        <v>14.35455</v>
      </c>
      <c r="Q182" s="44">
        <f t="shared" si="51"/>
        <v>89.5</v>
      </c>
      <c r="R182" s="44">
        <f t="shared" si="52"/>
        <v>0</v>
      </c>
      <c r="S182" s="44">
        <f t="shared" si="53"/>
        <v>1195.9402</v>
      </c>
      <c r="T182" s="41">
        <f t="shared" si="54"/>
        <v>0</v>
      </c>
      <c r="U182" s="41">
        <f t="shared" si="55"/>
        <v>259.63</v>
      </c>
      <c r="V182" s="44">
        <f t="shared" si="56"/>
        <v>113.3</v>
      </c>
      <c r="W182" s="41">
        <f t="shared" si="57"/>
        <v>10.42</v>
      </c>
      <c r="X182" s="41">
        <v>6.12</v>
      </c>
      <c r="Y182" s="44">
        <f t="shared" si="58"/>
        <v>89.5</v>
      </c>
      <c r="Z182" s="44">
        <f t="shared" si="59"/>
        <v>0</v>
      </c>
      <c r="AA182" s="41">
        <f t="shared" si="60"/>
        <v>478.97</v>
      </c>
      <c r="AB182" s="41">
        <f t="shared" si="61"/>
        <v>1674.9102</v>
      </c>
      <c r="AC182" s="41"/>
      <c r="AD182" s="12" t="s">
        <v>57</v>
      </c>
      <c r="AE182" s="11">
        <f t="shared" si="67"/>
        <v>95.3289</v>
      </c>
      <c r="AF182" s="11">
        <f t="shared" si="62"/>
        <v>778.894</v>
      </c>
      <c r="AG182" s="11">
        <f t="shared" si="63"/>
        <v>566.48</v>
      </c>
      <c r="AH182" s="11">
        <f t="shared" si="68"/>
        <v>55.2073</v>
      </c>
      <c r="AI182" s="11">
        <f t="shared" si="64"/>
        <v>179</v>
      </c>
      <c r="AJ182" s="11">
        <f t="shared" si="65"/>
        <v>0</v>
      </c>
      <c r="AK182" s="11">
        <f t="shared" si="66"/>
        <v>1674.9102</v>
      </c>
      <c r="AL182" s="12" t="s">
        <v>1138</v>
      </c>
    </row>
    <row r="183" s="9" customFormat="1" ht="16" customHeight="1" spans="1:38">
      <c r="A183" s="40">
        <f t="shared" si="46"/>
        <v>180</v>
      </c>
      <c r="B183" s="41" t="s">
        <v>1337</v>
      </c>
      <c r="C183" s="42" t="s">
        <v>540</v>
      </c>
      <c r="D183" s="41" t="s">
        <v>541</v>
      </c>
      <c r="E183" s="41">
        <v>3473.25</v>
      </c>
      <c r="F183" s="41">
        <f>VLOOKUP(C183,'[1]9月'!$B:$Q,16,0)</f>
        <v>3245.4</v>
      </c>
      <c r="G183" s="44">
        <v>5664.75</v>
      </c>
      <c r="H183" s="41">
        <v>3473.25</v>
      </c>
      <c r="I183" s="44">
        <v>1790</v>
      </c>
      <c r="J183" s="44"/>
      <c r="K183" s="52">
        <f t="shared" si="47"/>
        <v>62.5185</v>
      </c>
      <c r="L183" s="52">
        <v>32.8104</v>
      </c>
      <c r="M183" s="53">
        <f t="shared" si="48"/>
        <v>519.264</v>
      </c>
      <c r="N183" s="44">
        <f t="shared" si="49"/>
        <v>453.18</v>
      </c>
      <c r="O183" s="41">
        <f t="shared" si="50"/>
        <v>24.31275</v>
      </c>
      <c r="P183" s="41">
        <v>14.35455</v>
      </c>
      <c r="Q183" s="44">
        <f t="shared" si="51"/>
        <v>89.5</v>
      </c>
      <c r="R183" s="44">
        <f t="shared" si="52"/>
        <v>0</v>
      </c>
      <c r="S183" s="44">
        <f t="shared" si="53"/>
        <v>1195.9402</v>
      </c>
      <c r="T183" s="41">
        <f t="shared" si="54"/>
        <v>0</v>
      </c>
      <c r="U183" s="41">
        <f t="shared" si="55"/>
        <v>259.63</v>
      </c>
      <c r="V183" s="44">
        <f t="shared" si="56"/>
        <v>113.3</v>
      </c>
      <c r="W183" s="41">
        <f t="shared" si="57"/>
        <v>10.42</v>
      </c>
      <c r="X183" s="41">
        <v>6.12</v>
      </c>
      <c r="Y183" s="44">
        <f t="shared" si="58"/>
        <v>89.5</v>
      </c>
      <c r="Z183" s="44">
        <f t="shared" si="59"/>
        <v>0</v>
      </c>
      <c r="AA183" s="41">
        <f t="shared" si="60"/>
        <v>478.97</v>
      </c>
      <c r="AB183" s="41">
        <f t="shared" si="61"/>
        <v>1674.9102</v>
      </c>
      <c r="AC183" s="41"/>
      <c r="AD183" s="12" t="s">
        <v>57</v>
      </c>
      <c r="AE183" s="11">
        <f t="shared" si="67"/>
        <v>95.3289</v>
      </c>
      <c r="AF183" s="11">
        <f t="shared" si="62"/>
        <v>778.894</v>
      </c>
      <c r="AG183" s="11">
        <f t="shared" si="63"/>
        <v>566.48</v>
      </c>
      <c r="AH183" s="11">
        <f t="shared" si="68"/>
        <v>55.2073</v>
      </c>
      <c r="AI183" s="11">
        <f t="shared" si="64"/>
        <v>179</v>
      </c>
      <c r="AJ183" s="11">
        <f t="shared" si="65"/>
        <v>0</v>
      </c>
      <c r="AK183" s="11">
        <f t="shared" si="66"/>
        <v>1674.9102</v>
      </c>
      <c r="AL183" s="12" t="s">
        <v>1138</v>
      </c>
    </row>
    <row r="184" s="9" customFormat="1" ht="16" customHeight="1" spans="1:38">
      <c r="A184" s="40">
        <f t="shared" si="46"/>
        <v>181</v>
      </c>
      <c r="B184" s="41" t="s">
        <v>1337</v>
      </c>
      <c r="C184" s="42" t="s">
        <v>542</v>
      </c>
      <c r="D184" s="41" t="s">
        <v>543</v>
      </c>
      <c r="E184" s="41">
        <v>3473.25</v>
      </c>
      <c r="F184" s="41">
        <f>VLOOKUP(C184,'[1]9月'!$B:$Q,16,0)</f>
        <v>3245.4</v>
      </c>
      <c r="G184" s="44">
        <v>5664.75</v>
      </c>
      <c r="H184" s="41">
        <v>3473.25</v>
      </c>
      <c r="I184" s="44">
        <v>1790</v>
      </c>
      <c r="J184" s="44"/>
      <c r="K184" s="52">
        <f t="shared" si="47"/>
        <v>62.5185</v>
      </c>
      <c r="L184" s="52">
        <v>32.8104</v>
      </c>
      <c r="M184" s="53">
        <f t="shared" si="48"/>
        <v>519.264</v>
      </c>
      <c r="N184" s="44">
        <f t="shared" si="49"/>
        <v>453.18</v>
      </c>
      <c r="O184" s="41">
        <f t="shared" si="50"/>
        <v>24.31275</v>
      </c>
      <c r="P184" s="41">
        <v>14.35455</v>
      </c>
      <c r="Q184" s="44">
        <f t="shared" si="51"/>
        <v>89.5</v>
      </c>
      <c r="R184" s="44">
        <f t="shared" si="52"/>
        <v>0</v>
      </c>
      <c r="S184" s="44">
        <f t="shared" si="53"/>
        <v>1195.9402</v>
      </c>
      <c r="T184" s="41">
        <f t="shared" si="54"/>
        <v>0</v>
      </c>
      <c r="U184" s="41">
        <f t="shared" si="55"/>
        <v>259.63</v>
      </c>
      <c r="V184" s="44">
        <f t="shared" si="56"/>
        <v>113.3</v>
      </c>
      <c r="W184" s="41">
        <f t="shared" si="57"/>
        <v>10.42</v>
      </c>
      <c r="X184" s="41">
        <v>6.12</v>
      </c>
      <c r="Y184" s="44">
        <f t="shared" si="58"/>
        <v>89.5</v>
      </c>
      <c r="Z184" s="44">
        <f t="shared" si="59"/>
        <v>0</v>
      </c>
      <c r="AA184" s="41">
        <f t="shared" si="60"/>
        <v>478.97</v>
      </c>
      <c r="AB184" s="41">
        <f t="shared" si="61"/>
        <v>1674.9102</v>
      </c>
      <c r="AC184" s="41"/>
      <c r="AD184" s="12" t="s">
        <v>57</v>
      </c>
      <c r="AE184" s="11">
        <f t="shared" si="67"/>
        <v>95.3289</v>
      </c>
      <c r="AF184" s="11">
        <f t="shared" si="62"/>
        <v>778.894</v>
      </c>
      <c r="AG184" s="11">
        <f t="shared" si="63"/>
        <v>566.48</v>
      </c>
      <c r="AH184" s="11">
        <f t="shared" si="68"/>
        <v>55.2073</v>
      </c>
      <c r="AI184" s="11">
        <f t="shared" si="64"/>
        <v>179</v>
      </c>
      <c r="AJ184" s="11">
        <f t="shared" si="65"/>
        <v>0</v>
      </c>
      <c r="AK184" s="11">
        <f t="shared" si="66"/>
        <v>1674.9102</v>
      </c>
      <c r="AL184" s="12" t="s">
        <v>1138</v>
      </c>
    </row>
    <row r="185" s="9" customFormat="1" ht="16" customHeight="1" spans="1:38">
      <c r="A185" s="40">
        <f t="shared" si="46"/>
        <v>182</v>
      </c>
      <c r="B185" s="41" t="s">
        <v>1337</v>
      </c>
      <c r="C185" s="42" t="s">
        <v>544</v>
      </c>
      <c r="D185" s="41" t="s">
        <v>545</v>
      </c>
      <c r="E185" s="41">
        <v>3473.25</v>
      </c>
      <c r="F185" s="41">
        <f>VLOOKUP(C185,'[1]9月'!$B:$Q,16,0)</f>
        <v>3245.4</v>
      </c>
      <c r="G185" s="44">
        <v>5664.75</v>
      </c>
      <c r="H185" s="41">
        <v>3473.25</v>
      </c>
      <c r="I185" s="44">
        <v>1790</v>
      </c>
      <c r="J185" s="44"/>
      <c r="K185" s="52">
        <f t="shared" si="47"/>
        <v>62.5185</v>
      </c>
      <c r="L185" s="52">
        <v>32.8104</v>
      </c>
      <c r="M185" s="53">
        <f t="shared" si="48"/>
        <v>519.264</v>
      </c>
      <c r="N185" s="44">
        <f t="shared" si="49"/>
        <v>453.18</v>
      </c>
      <c r="O185" s="41">
        <f t="shared" si="50"/>
        <v>24.31275</v>
      </c>
      <c r="P185" s="41">
        <v>14.35455</v>
      </c>
      <c r="Q185" s="44">
        <f t="shared" si="51"/>
        <v>89.5</v>
      </c>
      <c r="R185" s="44">
        <f t="shared" si="52"/>
        <v>0</v>
      </c>
      <c r="S185" s="44">
        <f t="shared" si="53"/>
        <v>1195.9402</v>
      </c>
      <c r="T185" s="41">
        <f t="shared" si="54"/>
        <v>0</v>
      </c>
      <c r="U185" s="41">
        <f t="shared" si="55"/>
        <v>259.63</v>
      </c>
      <c r="V185" s="44">
        <f t="shared" si="56"/>
        <v>113.3</v>
      </c>
      <c r="W185" s="41">
        <f t="shared" si="57"/>
        <v>10.42</v>
      </c>
      <c r="X185" s="41">
        <v>6.12</v>
      </c>
      <c r="Y185" s="44">
        <f t="shared" si="58"/>
        <v>89.5</v>
      </c>
      <c r="Z185" s="44">
        <f t="shared" si="59"/>
        <v>0</v>
      </c>
      <c r="AA185" s="41">
        <f t="shared" si="60"/>
        <v>478.97</v>
      </c>
      <c r="AB185" s="41">
        <f t="shared" si="61"/>
        <v>1674.9102</v>
      </c>
      <c r="AC185" s="41"/>
      <c r="AD185" s="12" t="s">
        <v>57</v>
      </c>
      <c r="AE185" s="11">
        <f t="shared" si="67"/>
        <v>95.3289</v>
      </c>
      <c r="AF185" s="11">
        <f t="shared" si="62"/>
        <v>778.894</v>
      </c>
      <c r="AG185" s="11">
        <f t="shared" si="63"/>
        <v>566.48</v>
      </c>
      <c r="AH185" s="11">
        <f t="shared" si="68"/>
        <v>55.2073</v>
      </c>
      <c r="AI185" s="11">
        <f t="shared" si="64"/>
        <v>179</v>
      </c>
      <c r="AJ185" s="11">
        <f t="shared" si="65"/>
        <v>0</v>
      </c>
      <c r="AK185" s="11">
        <f t="shared" si="66"/>
        <v>1674.9102</v>
      </c>
      <c r="AL185" s="12" t="s">
        <v>1138</v>
      </c>
    </row>
    <row r="186" s="9" customFormat="1" ht="16" customHeight="1" spans="1:38">
      <c r="A186" s="40">
        <f t="shared" si="46"/>
        <v>183</v>
      </c>
      <c r="B186" s="41" t="s">
        <v>1337</v>
      </c>
      <c r="C186" s="42" t="s">
        <v>546</v>
      </c>
      <c r="D186" s="41" t="s">
        <v>547</v>
      </c>
      <c r="E186" s="41">
        <v>3473.25</v>
      </c>
      <c r="F186" s="41">
        <f>VLOOKUP(C186,'[1]9月'!$B:$Q,16,0)</f>
        <v>3245.4</v>
      </c>
      <c r="G186" s="44">
        <v>5664.75</v>
      </c>
      <c r="H186" s="41">
        <v>3473.25</v>
      </c>
      <c r="I186" s="44">
        <v>1790</v>
      </c>
      <c r="J186" s="44"/>
      <c r="K186" s="52">
        <f t="shared" si="47"/>
        <v>62.5185</v>
      </c>
      <c r="L186" s="52">
        <v>32.8104</v>
      </c>
      <c r="M186" s="53">
        <f t="shared" si="48"/>
        <v>519.264</v>
      </c>
      <c r="N186" s="44">
        <f t="shared" si="49"/>
        <v>453.18</v>
      </c>
      <c r="O186" s="41">
        <f t="shared" si="50"/>
        <v>24.31275</v>
      </c>
      <c r="P186" s="41">
        <v>14.35455</v>
      </c>
      <c r="Q186" s="44">
        <f t="shared" si="51"/>
        <v>89.5</v>
      </c>
      <c r="R186" s="44">
        <f t="shared" si="52"/>
        <v>0</v>
      </c>
      <c r="S186" s="44">
        <f t="shared" si="53"/>
        <v>1195.9402</v>
      </c>
      <c r="T186" s="41">
        <f t="shared" si="54"/>
        <v>0</v>
      </c>
      <c r="U186" s="41">
        <f t="shared" si="55"/>
        <v>259.63</v>
      </c>
      <c r="V186" s="44">
        <f t="shared" si="56"/>
        <v>113.3</v>
      </c>
      <c r="W186" s="41">
        <f t="shared" si="57"/>
        <v>10.42</v>
      </c>
      <c r="X186" s="41">
        <v>6.12</v>
      </c>
      <c r="Y186" s="44">
        <f t="shared" si="58"/>
        <v>89.5</v>
      </c>
      <c r="Z186" s="44">
        <f t="shared" si="59"/>
        <v>0</v>
      </c>
      <c r="AA186" s="41">
        <f t="shared" si="60"/>
        <v>478.97</v>
      </c>
      <c r="AB186" s="41">
        <f t="shared" si="61"/>
        <v>1674.9102</v>
      </c>
      <c r="AC186" s="41"/>
      <c r="AD186" s="12" t="s">
        <v>57</v>
      </c>
      <c r="AE186" s="11">
        <f t="shared" si="67"/>
        <v>95.3289</v>
      </c>
      <c r="AF186" s="11">
        <f t="shared" si="62"/>
        <v>778.894</v>
      </c>
      <c r="AG186" s="11">
        <f t="shared" si="63"/>
        <v>566.48</v>
      </c>
      <c r="AH186" s="11">
        <f t="shared" si="68"/>
        <v>55.2073</v>
      </c>
      <c r="AI186" s="11">
        <f t="shared" si="64"/>
        <v>179</v>
      </c>
      <c r="AJ186" s="11">
        <f t="shared" si="65"/>
        <v>0</v>
      </c>
      <c r="AK186" s="11">
        <f t="shared" si="66"/>
        <v>1674.9102</v>
      </c>
      <c r="AL186" s="12" t="s">
        <v>1138</v>
      </c>
    </row>
    <row r="187" s="9" customFormat="1" ht="16" customHeight="1" spans="1:38">
      <c r="A187" s="40">
        <f t="shared" si="46"/>
        <v>184</v>
      </c>
      <c r="B187" s="41" t="s">
        <v>1337</v>
      </c>
      <c r="C187" s="42" t="s">
        <v>550</v>
      </c>
      <c r="D187" s="41" t="s">
        <v>551</v>
      </c>
      <c r="E187" s="41">
        <v>3473.25</v>
      </c>
      <c r="F187" s="41">
        <f>VLOOKUP(C187,'[1]9月'!$B:$Q,16,0)</f>
        <v>3245.4</v>
      </c>
      <c r="G187" s="44">
        <v>5664.75</v>
      </c>
      <c r="H187" s="41">
        <v>3473.25</v>
      </c>
      <c r="I187" s="44">
        <v>1790</v>
      </c>
      <c r="J187" s="44"/>
      <c r="K187" s="52">
        <f t="shared" si="47"/>
        <v>62.5185</v>
      </c>
      <c r="L187" s="52">
        <v>32.8104</v>
      </c>
      <c r="M187" s="53">
        <f t="shared" si="48"/>
        <v>519.264</v>
      </c>
      <c r="N187" s="44">
        <f t="shared" si="49"/>
        <v>453.18</v>
      </c>
      <c r="O187" s="41">
        <f t="shared" si="50"/>
        <v>24.31275</v>
      </c>
      <c r="P187" s="41">
        <v>14.35455</v>
      </c>
      <c r="Q187" s="44">
        <f t="shared" si="51"/>
        <v>89.5</v>
      </c>
      <c r="R187" s="44">
        <f t="shared" si="52"/>
        <v>0</v>
      </c>
      <c r="S187" s="44">
        <f t="shared" si="53"/>
        <v>1195.9402</v>
      </c>
      <c r="T187" s="41">
        <f t="shared" si="54"/>
        <v>0</v>
      </c>
      <c r="U187" s="41">
        <f t="shared" si="55"/>
        <v>259.63</v>
      </c>
      <c r="V187" s="44">
        <f t="shared" si="56"/>
        <v>113.3</v>
      </c>
      <c r="W187" s="41">
        <f t="shared" si="57"/>
        <v>10.42</v>
      </c>
      <c r="X187" s="41">
        <v>6.12</v>
      </c>
      <c r="Y187" s="44">
        <f t="shared" si="58"/>
        <v>89.5</v>
      </c>
      <c r="Z187" s="44">
        <f t="shared" si="59"/>
        <v>0</v>
      </c>
      <c r="AA187" s="41">
        <f t="shared" si="60"/>
        <v>478.97</v>
      </c>
      <c r="AB187" s="41">
        <f t="shared" si="61"/>
        <v>1674.9102</v>
      </c>
      <c r="AC187" s="41"/>
      <c r="AD187" s="12" t="s">
        <v>57</v>
      </c>
      <c r="AE187" s="11">
        <f t="shared" si="67"/>
        <v>95.3289</v>
      </c>
      <c r="AF187" s="11">
        <f t="shared" si="62"/>
        <v>778.894</v>
      </c>
      <c r="AG187" s="11">
        <f t="shared" si="63"/>
        <v>566.48</v>
      </c>
      <c r="AH187" s="11">
        <f t="shared" si="68"/>
        <v>55.2073</v>
      </c>
      <c r="AI187" s="11">
        <f t="shared" si="64"/>
        <v>179</v>
      </c>
      <c r="AJ187" s="11">
        <f t="shared" si="65"/>
        <v>0</v>
      </c>
      <c r="AK187" s="11">
        <f t="shared" si="66"/>
        <v>1674.9102</v>
      </c>
      <c r="AL187" s="12" t="s">
        <v>1138</v>
      </c>
    </row>
    <row r="188" s="9" customFormat="1" ht="16" customHeight="1" spans="1:38">
      <c r="A188" s="40">
        <f t="shared" si="46"/>
        <v>185</v>
      </c>
      <c r="B188" s="41" t="s">
        <v>1337</v>
      </c>
      <c r="C188" s="46" t="s">
        <v>552</v>
      </c>
      <c r="D188" s="45" t="s">
        <v>553</v>
      </c>
      <c r="E188" s="41">
        <v>3473.25</v>
      </c>
      <c r="F188" s="41">
        <f>VLOOKUP(C188,'[1]9月'!$B:$Q,16,0)</f>
        <v>3245.4</v>
      </c>
      <c r="G188" s="44">
        <v>5664.75</v>
      </c>
      <c r="H188" s="41">
        <v>3473.25</v>
      </c>
      <c r="I188" s="44">
        <v>1790</v>
      </c>
      <c r="J188" s="44"/>
      <c r="K188" s="52">
        <f t="shared" si="47"/>
        <v>62.5185</v>
      </c>
      <c r="L188" s="52">
        <v>32.8104</v>
      </c>
      <c r="M188" s="53">
        <f t="shared" si="48"/>
        <v>519.264</v>
      </c>
      <c r="N188" s="44">
        <f t="shared" si="49"/>
        <v>453.18</v>
      </c>
      <c r="O188" s="41">
        <f t="shared" si="50"/>
        <v>24.31275</v>
      </c>
      <c r="P188" s="41">
        <v>14.35455</v>
      </c>
      <c r="Q188" s="44">
        <f t="shared" si="51"/>
        <v>89.5</v>
      </c>
      <c r="R188" s="44">
        <f t="shared" si="52"/>
        <v>0</v>
      </c>
      <c r="S188" s="44">
        <f t="shared" si="53"/>
        <v>1195.9402</v>
      </c>
      <c r="T188" s="41">
        <f t="shared" si="54"/>
        <v>0</v>
      </c>
      <c r="U188" s="41">
        <f t="shared" si="55"/>
        <v>259.63</v>
      </c>
      <c r="V188" s="44">
        <f t="shared" si="56"/>
        <v>113.3</v>
      </c>
      <c r="W188" s="41">
        <f t="shared" si="57"/>
        <v>10.42</v>
      </c>
      <c r="X188" s="41">
        <v>6.12</v>
      </c>
      <c r="Y188" s="44">
        <f t="shared" si="58"/>
        <v>89.5</v>
      </c>
      <c r="Z188" s="44">
        <f t="shared" si="59"/>
        <v>0</v>
      </c>
      <c r="AA188" s="41">
        <f t="shared" si="60"/>
        <v>478.97</v>
      </c>
      <c r="AB188" s="41">
        <f t="shared" si="61"/>
        <v>1674.9102</v>
      </c>
      <c r="AC188" s="41"/>
      <c r="AD188" s="12" t="s">
        <v>57</v>
      </c>
      <c r="AE188" s="11">
        <f t="shared" si="67"/>
        <v>95.3289</v>
      </c>
      <c r="AF188" s="11">
        <f t="shared" si="62"/>
        <v>778.894</v>
      </c>
      <c r="AG188" s="11">
        <f t="shared" si="63"/>
        <v>566.48</v>
      </c>
      <c r="AH188" s="11">
        <f t="shared" si="68"/>
        <v>55.2073</v>
      </c>
      <c r="AI188" s="11">
        <f t="shared" si="64"/>
        <v>179</v>
      </c>
      <c r="AJ188" s="11">
        <f t="shared" si="65"/>
        <v>0</v>
      </c>
      <c r="AK188" s="11">
        <f t="shared" si="66"/>
        <v>1674.9102</v>
      </c>
      <c r="AL188" s="12" t="s">
        <v>1138</v>
      </c>
    </row>
    <row r="189" s="9" customFormat="1" ht="16" customHeight="1" spans="1:38">
      <c r="A189" s="40">
        <f t="shared" si="46"/>
        <v>186</v>
      </c>
      <c r="B189" s="41" t="s">
        <v>1306</v>
      </c>
      <c r="C189" s="42" t="s">
        <v>554</v>
      </c>
      <c r="D189" s="41" t="s">
        <v>555</v>
      </c>
      <c r="E189" s="41">
        <v>3473.25</v>
      </c>
      <c r="F189" s="41">
        <f>VLOOKUP(C189,'[1]9月'!$B:$Q,16,0)</f>
        <v>3245.4</v>
      </c>
      <c r="G189" s="44">
        <v>5664.75</v>
      </c>
      <c r="H189" s="41">
        <v>3473.25</v>
      </c>
      <c r="I189" s="44">
        <v>1790</v>
      </c>
      <c r="J189" s="44"/>
      <c r="K189" s="52">
        <f t="shared" si="47"/>
        <v>62.5185</v>
      </c>
      <c r="L189" s="52">
        <v>32.8104</v>
      </c>
      <c r="M189" s="53">
        <f t="shared" si="48"/>
        <v>519.264</v>
      </c>
      <c r="N189" s="44">
        <f t="shared" si="49"/>
        <v>453.18</v>
      </c>
      <c r="O189" s="41">
        <f t="shared" si="50"/>
        <v>24.31275</v>
      </c>
      <c r="P189" s="41">
        <v>14.35455</v>
      </c>
      <c r="Q189" s="44">
        <f t="shared" si="51"/>
        <v>89.5</v>
      </c>
      <c r="R189" s="44">
        <f t="shared" si="52"/>
        <v>0</v>
      </c>
      <c r="S189" s="44">
        <f t="shared" si="53"/>
        <v>1195.9402</v>
      </c>
      <c r="T189" s="41">
        <f t="shared" si="54"/>
        <v>0</v>
      </c>
      <c r="U189" s="41">
        <f t="shared" si="55"/>
        <v>259.63</v>
      </c>
      <c r="V189" s="44">
        <f t="shared" si="56"/>
        <v>113.3</v>
      </c>
      <c r="W189" s="41">
        <f t="shared" si="57"/>
        <v>10.42</v>
      </c>
      <c r="X189" s="41">
        <v>6.12</v>
      </c>
      <c r="Y189" s="44">
        <f t="shared" si="58"/>
        <v>89.5</v>
      </c>
      <c r="Z189" s="44">
        <f t="shared" si="59"/>
        <v>0</v>
      </c>
      <c r="AA189" s="41">
        <f t="shared" si="60"/>
        <v>478.97</v>
      </c>
      <c r="AB189" s="41">
        <f t="shared" si="61"/>
        <v>1674.9102</v>
      </c>
      <c r="AC189" s="41"/>
      <c r="AD189" s="12" t="s">
        <v>60</v>
      </c>
      <c r="AE189" s="11">
        <f t="shared" si="67"/>
        <v>95.3289</v>
      </c>
      <c r="AF189" s="11">
        <f t="shared" si="62"/>
        <v>778.894</v>
      </c>
      <c r="AG189" s="11">
        <f t="shared" si="63"/>
        <v>566.48</v>
      </c>
      <c r="AH189" s="11">
        <f t="shared" si="68"/>
        <v>55.2073</v>
      </c>
      <c r="AI189" s="11">
        <f t="shared" si="64"/>
        <v>179</v>
      </c>
      <c r="AJ189" s="11">
        <f t="shared" si="65"/>
        <v>0</v>
      </c>
      <c r="AK189" s="11">
        <f t="shared" si="66"/>
        <v>1674.9102</v>
      </c>
      <c r="AL189" s="12" t="s">
        <v>1138</v>
      </c>
    </row>
    <row r="190" s="9" customFormat="1" ht="16" customHeight="1" spans="1:38">
      <c r="A190" s="40">
        <f t="shared" si="46"/>
        <v>187</v>
      </c>
      <c r="B190" s="41" t="s">
        <v>1306</v>
      </c>
      <c r="C190" s="42" t="s">
        <v>556</v>
      </c>
      <c r="D190" s="41" t="s">
        <v>557</v>
      </c>
      <c r="E190" s="41">
        <v>3473.25</v>
      </c>
      <c r="F190" s="41">
        <f>VLOOKUP(C190,'[1]9月'!$B:$Q,16,0)</f>
        <v>3245.4</v>
      </c>
      <c r="G190" s="44">
        <v>5664.75</v>
      </c>
      <c r="H190" s="41">
        <v>3473.25</v>
      </c>
      <c r="I190" s="44">
        <v>1790</v>
      </c>
      <c r="J190" s="44"/>
      <c r="K190" s="52">
        <f t="shared" si="47"/>
        <v>62.5185</v>
      </c>
      <c r="L190" s="52">
        <v>32.8104</v>
      </c>
      <c r="M190" s="53">
        <f t="shared" si="48"/>
        <v>519.264</v>
      </c>
      <c r="N190" s="44">
        <f t="shared" si="49"/>
        <v>453.18</v>
      </c>
      <c r="O190" s="41">
        <f t="shared" si="50"/>
        <v>24.31275</v>
      </c>
      <c r="P190" s="41">
        <v>14.35455</v>
      </c>
      <c r="Q190" s="44">
        <f t="shared" si="51"/>
        <v>89.5</v>
      </c>
      <c r="R190" s="44">
        <f t="shared" si="52"/>
        <v>0</v>
      </c>
      <c r="S190" s="44">
        <f t="shared" si="53"/>
        <v>1195.9402</v>
      </c>
      <c r="T190" s="41">
        <f t="shared" si="54"/>
        <v>0</v>
      </c>
      <c r="U190" s="41">
        <f t="shared" si="55"/>
        <v>259.63</v>
      </c>
      <c r="V190" s="44">
        <f t="shared" si="56"/>
        <v>113.3</v>
      </c>
      <c r="W190" s="41">
        <f t="shared" si="57"/>
        <v>10.42</v>
      </c>
      <c r="X190" s="41">
        <v>6.12</v>
      </c>
      <c r="Y190" s="44">
        <f t="shared" si="58"/>
        <v>89.5</v>
      </c>
      <c r="Z190" s="44">
        <f t="shared" si="59"/>
        <v>0</v>
      </c>
      <c r="AA190" s="41">
        <f t="shared" si="60"/>
        <v>478.97</v>
      </c>
      <c r="AB190" s="41">
        <f t="shared" si="61"/>
        <v>1674.9102</v>
      </c>
      <c r="AC190" s="41"/>
      <c r="AD190" s="12" t="s">
        <v>60</v>
      </c>
      <c r="AE190" s="11">
        <f t="shared" si="67"/>
        <v>95.3289</v>
      </c>
      <c r="AF190" s="11">
        <f t="shared" si="62"/>
        <v>778.894</v>
      </c>
      <c r="AG190" s="11">
        <f t="shared" si="63"/>
        <v>566.48</v>
      </c>
      <c r="AH190" s="11">
        <f t="shared" si="68"/>
        <v>55.2073</v>
      </c>
      <c r="AI190" s="11">
        <f t="shared" si="64"/>
        <v>179</v>
      </c>
      <c r="AJ190" s="11">
        <f t="shared" si="65"/>
        <v>0</v>
      </c>
      <c r="AK190" s="11">
        <f t="shared" si="66"/>
        <v>1674.9102</v>
      </c>
      <c r="AL190" s="12" t="s">
        <v>1138</v>
      </c>
    </row>
    <row r="191" s="9" customFormat="1" ht="16" customHeight="1" spans="1:38">
      <c r="A191" s="40">
        <f t="shared" si="46"/>
        <v>188</v>
      </c>
      <c r="B191" s="41" t="s">
        <v>1306</v>
      </c>
      <c r="C191" s="42" t="s">
        <v>558</v>
      </c>
      <c r="D191" s="41" t="s">
        <v>559</v>
      </c>
      <c r="E191" s="41">
        <v>3473.25</v>
      </c>
      <c r="F191" s="41">
        <f>VLOOKUP(C191,'[1]9月'!$B:$Q,16,0)</f>
        <v>3245.4</v>
      </c>
      <c r="G191" s="44">
        <v>5664.75</v>
      </c>
      <c r="H191" s="41">
        <v>3473.25</v>
      </c>
      <c r="I191" s="44">
        <v>1790</v>
      </c>
      <c r="J191" s="44"/>
      <c r="K191" s="52">
        <f t="shared" si="47"/>
        <v>62.5185</v>
      </c>
      <c r="L191" s="52">
        <v>32.8104</v>
      </c>
      <c r="M191" s="53">
        <f t="shared" si="48"/>
        <v>519.264</v>
      </c>
      <c r="N191" s="44">
        <f t="shared" si="49"/>
        <v>453.18</v>
      </c>
      <c r="O191" s="41">
        <f t="shared" si="50"/>
        <v>24.31275</v>
      </c>
      <c r="P191" s="41">
        <v>14.35455</v>
      </c>
      <c r="Q191" s="44">
        <f t="shared" si="51"/>
        <v>89.5</v>
      </c>
      <c r="R191" s="44">
        <f t="shared" si="52"/>
        <v>0</v>
      </c>
      <c r="S191" s="44">
        <f t="shared" si="53"/>
        <v>1195.9402</v>
      </c>
      <c r="T191" s="41">
        <f t="shared" si="54"/>
        <v>0</v>
      </c>
      <c r="U191" s="41">
        <f t="shared" si="55"/>
        <v>259.63</v>
      </c>
      <c r="V191" s="44">
        <f t="shared" si="56"/>
        <v>113.3</v>
      </c>
      <c r="W191" s="41">
        <f t="shared" si="57"/>
        <v>10.42</v>
      </c>
      <c r="X191" s="41">
        <v>6.12</v>
      </c>
      <c r="Y191" s="44">
        <f t="shared" si="58"/>
        <v>89.5</v>
      </c>
      <c r="Z191" s="44">
        <f t="shared" si="59"/>
        <v>0</v>
      </c>
      <c r="AA191" s="41">
        <f t="shared" si="60"/>
        <v>478.97</v>
      </c>
      <c r="AB191" s="41">
        <f t="shared" si="61"/>
        <v>1674.9102</v>
      </c>
      <c r="AC191" s="41"/>
      <c r="AD191" s="12" t="s">
        <v>60</v>
      </c>
      <c r="AE191" s="11">
        <f t="shared" si="67"/>
        <v>95.3289</v>
      </c>
      <c r="AF191" s="11">
        <f t="shared" si="62"/>
        <v>778.894</v>
      </c>
      <c r="AG191" s="11">
        <f t="shared" si="63"/>
        <v>566.48</v>
      </c>
      <c r="AH191" s="11">
        <f t="shared" si="68"/>
        <v>55.2073</v>
      </c>
      <c r="AI191" s="11">
        <f t="shared" si="64"/>
        <v>179</v>
      </c>
      <c r="AJ191" s="11">
        <f t="shared" si="65"/>
        <v>0</v>
      </c>
      <c r="AK191" s="11">
        <f t="shared" si="66"/>
        <v>1674.9102</v>
      </c>
      <c r="AL191" s="12" t="s">
        <v>1138</v>
      </c>
    </row>
    <row r="192" s="9" customFormat="1" ht="16" customHeight="1" spans="1:38">
      <c r="A192" s="40">
        <f t="shared" si="46"/>
        <v>189</v>
      </c>
      <c r="B192" s="41" t="s">
        <v>1306</v>
      </c>
      <c r="C192" s="42" t="s">
        <v>560</v>
      </c>
      <c r="D192" s="41" t="s">
        <v>561</v>
      </c>
      <c r="E192" s="41">
        <v>3473.25</v>
      </c>
      <c r="F192" s="41">
        <f>VLOOKUP(C192,'[1]9月'!$B:$Q,16,0)</f>
        <v>3245.4</v>
      </c>
      <c r="G192" s="44">
        <v>5664.75</v>
      </c>
      <c r="H192" s="41">
        <v>3473.25</v>
      </c>
      <c r="I192" s="44">
        <v>4180</v>
      </c>
      <c r="J192" s="44"/>
      <c r="K192" s="52">
        <f t="shared" si="47"/>
        <v>62.5185</v>
      </c>
      <c r="L192" s="52">
        <v>32.8104</v>
      </c>
      <c r="M192" s="53">
        <f t="shared" si="48"/>
        <v>519.264</v>
      </c>
      <c r="N192" s="44">
        <f t="shared" si="49"/>
        <v>453.18</v>
      </c>
      <c r="O192" s="41">
        <f t="shared" si="50"/>
        <v>24.31275</v>
      </c>
      <c r="P192" s="41">
        <v>14.35455</v>
      </c>
      <c r="Q192" s="44">
        <f t="shared" si="51"/>
        <v>209</v>
      </c>
      <c r="R192" s="44">
        <f t="shared" si="52"/>
        <v>0</v>
      </c>
      <c r="S192" s="44">
        <f t="shared" si="53"/>
        <v>1315.4402</v>
      </c>
      <c r="T192" s="41">
        <f t="shared" si="54"/>
        <v>0</v>
      </c>
      <c r="U192" s="41">
        <f t="shared" si="55"/>
        <v>259.63</v>
      </c>
      <c r="V192" s="44">
        <f t="shared" si="56"/>
        <v>113.3</v>
      </c>
      <c r="W192" s="41">
        <f t="shared" si="57"/>
        <v>10.42</v>
      </c>
      <c r="X192" s="41">
        <v>6.12</v>
      </c>
      <c r="Y192" s="44">
        <f t="shared" si="58"/>
        <v>209</v>
      </c>
      <c r="Z192" s="44">
        <f t="shared" si="59"/>
        <v>0</v>
      </c>
      <c r="AA192" s="41">
        <f t="shared" si="60"/>
        <v>598.47</v>
      </c>
      <c r="AB192" s="41">
        <f t="shared" si="61"/>
        <v>1913.9102</v>
      </c>
      <c r="AC192" s="41"/>
      <c r="AD192" s="12" t="s">
        <v>60</v>
      </c>
      <c r="AE192" s="11">
        <f t="shared" si="67"/>
        <v>95.3289</v>
      </c>
      <c r="AF192" s="11">
        <f t="shared" si="62"/>
        <v>778.894</v>
      </c>
      <c r="AG192" s="11">
        <f t="shared" si="63"/>
        <v>566.48</v>
      </c>
      <c r="AH192" s="11">
        <f t="shared" si="68"/>
        <v>55.2073</v>
      </c>
      <c r="AI192" s="11">
        <f t="shared" si="64"/>
        <v>418</v>
      </c>
      <c r="AJ192" s="11">
        <f t="shared" si="65"/>
        <v>0</v>
      </c>
      <c r="AK192" s="11">
        <f t="shared" si="66"/>
        <v>1913.9102</v>
      </c>
      <c r="AL192" s="12" t="s">
        <v>1138</v>
      </c>
    </row>
    <row r="193" s="9" customFormat="1" ht="16" customHeight="1" spans="1:38">
      <c r="A193" s="40">
        <f t="shared" si="46"/>
        <v>190</v>
      </c>
      <c r="B193" s="41" t="s">
        <v>1306</v>
      </c>
      <c r="C193" s="42" t="s">
        <v>562</v>
      </c>
      <c r="D193" s="41" t="s">
        <v>563</v>
      </c>
      <c r="E193" s="41">
        <v>3473.25</v>
      </c>
      <c r="F193" s="41">
        <f>VLOOKUP(C193,'[1]9月'!$B:$Q,16,0)</f>
        <v>3245.4</v>
      </c>
      <c r="G193" s="44">
        <v>5664.75</v>
      </c>
      <c r="H193" s="41">
        <v>3473.25</v>
      </c>
      <c r="I193" s="44">
        <v>4180</v>
      </c>
      <c r="J193" s="44"/>
      <c r="K193" s="52">
        <f t="shared" si="47"/>
        <v>62.5185</v>
      </c>
      <c r="L193" s="52">
        <v>32.8104</v>
      </c>
      <c r="M193" s="53">
        <f t="shared" si="48"/>
        <v>519.264</v>
      </c>
      <c r="N193" s="44">
        <f t="shared" si="49"/>
        <v>453.18</v>
      </c>
      <c r="O193" s="41">
        <f t="shared" si="50"/>
        <v>24.31275</v>
      </c>
      <c r="P193" s="41">
        <v>14.35455</v>
      </c>
      <c r="Q193" s="44">
        <f t="shared" si="51"/>
        <v>209</v>
      </c>
      <c r="R193" s="44">
        <f t="shared" si="52"/>
        <v>0</v>
      </c>
      <c r="S193" s="44">
        <f t="shared" si="53"/>
        <v>1315.4402</v>
      </c>
      <c r="T193" s="41">
        <f t="shared" si="54"/>
        <v>0</v>
      </c>
      <c r="U193" s="41">
        <f t="shared" si="55"/>
        <v>259.63</v>
      </c>
      <c r="V193" s="44">
        <f t="shared" si="56"/>
        <v>113.3</v>
      </c>
      <c r="W193" s="41">
        <f t="shared" si="57"/>
        <v>10.42</v>
      </c>
      <c r="X193" s="41">
        <v>6.12</v>
      </c>
      <c r="Y193" s="44">
        <f t="shared" si="58"/>
        <v>209</v>
      </c>
      <c r="Z193" s="44">
        <f t="shared" si="59"/>
        <v>0</v>
      </c>
      <c r="AA193" s="41">
        <f t="shared" si="60"/>
        <v>598.47</v>
      </c>
      <c r="AB193" s="41">
        <f t="shared" si="61"/>
        <v>1913.9102</v>
      </c>
      <c r="AC193" s="41"/>
      <c r="AD193" s="12" t="s">
        <v>60</v>
      </c>
      <c r="AE193" s="11">
        <f t="shared" si="67"/>
        <v>95.3289</v>
      </c>
      <c r="AF193" s="11">
        <f t="shared" si="62"/>
        <v>778.894</v>
      </c>
      <c r="AG193" s="11">
        <f t="shared" si="63"/>
        <v>566.48</v>
      </c>
      <c r="AH193" s="11">
        <f t="shared" si="68"/>
        <v>55.2073</v>
      </c>
      <c r="AI193" s="11">
        <f t="shared" si="64"/>
        <v>418</v>
      </c>
      <c r="AJ193" s="11">
        <f t="shared" si="65"/>
        <v>0</v>
      </c>
      <c r="AK193" s="11">
        <f t="shared" si="66"/>
        <v>1913.9102</v>
      </c>
      <c r="AL193" s="12" t="s">
        <v>1138</v>
      </c>
    </row>
    <row r="194" s="9" customFormat="1" ht="16" customHeight="1" spans="1:38">
      <c r="A194" s="40">
        <f t="shared" si="46"/>
        <v>191</v>
      </c>
      <c r="B194" s="41" t="s">
        <v>1306</v>
      </c>
      <c r="C194" s="42" t="s">
        <v>564</v>
      </c>
      <c r="D194" s="41" t="s">
        <v>565</v>
      </c>
      <c r="E194" s="41">
        <v>3473.25</v>
      </c>
      <c r="F194" s="41">
        <f>VLOOKUP(C194,'[1]9月'!$B:$Q,16,0)</f>
        <v>3245.4</v>
      </c>
      <c r="G194" s="44">
        <v>5664.75</v>
      </c>
      <c r="H194" s="41">
        <v>3473.25</v>
      </c>
      <c r="I194" s="44">
        <v>4180</v>
      </c>
      <c r="J194" s="44"/>
      <c r="K194" s="52">
        <f t="shared" si="47"/>
        <v>62.5185</v>
      </c>
      <c r="L194" s="52">
        <v>32.8104</v>
      </c>
      <c r="M194" s="53">
        <f t="shared" si="48"/>
        <v>519.264</v>
      </c>
      <c r="N194" s="44">
        <f t="shared" si="49"/>
        <v>453.18</v>
      </c>
      <c r="O194" s="41">
        <f t="shared" si="50"/>
        <v>24.31275</v>
      </c>
      <c r="P194" s="41">
        <v>14.35455</v>
      </c>
      <c r="Q194" s="44">
        <f t="shared" si="51"/>
        <v>209</v>
      </c>
      <c r="R194" s="44">
        <f t="shared" si="52"/>
        <v>0</v>
      </c>
      <c r="S194" s="44">
        <f t="shared" si="53"/>
        <v>1315.4402</v>
      </c>
      <c r="T194" s="41">
        <f t="shared" si="54"/>
        <v>0</v>
      </c>
      <c r="U194" s="41">
        <f t="shared" si="55"/>
        <v>259.63</v>
      </c>
      <c r="V194" s="44">
        <f t="shared" si="56"/>
        <v>113.3</v>
      </c>
      <c r="W194" s="41">
        <f t="shared" si="57"/>
        <v>10.42</v>
      </c>
      <c r="X194" s="41">
        <v>6.12</v>
      </c>
      <c r="Y194" s="44">
        <f t="shared" si="58"/>
        <v>209</v>
      </c>
      <c r="Z194" s="44">
        <f t="shared" si="59"/>
        <v>0</v>
      </c>
      <c r="AA194" s="41">
        <f t="shared" si="60"/>
        <v>598.47</v>
      </c>
      <c r="AB194" s="41">
        <f t="shared" si="61"/>
        <v>1913.9102</v>
      </c>
      <c r="AC194" s="41"/>
      <c r="AD194" s="12" t="s">
        <v>60</v>
      </c>
      <c r="AE194" s="11">
        <f t="shared" si="67"/>
        <v>95.3289</v>
      </c>
      <c r="AF194" s="11">
        <f t="shared" si="62"/>
        <v>778.894</v>
      </c>
      <c r="AG194" s="11">
        <f t="shared" si="63"/>
        <v>566.48</v>
      </c>
      <c r="AH194" s="11">
        <f t="shared" si="68"/>
        <v>55.2073</v>
      </c>
      <c r="AI194" s="11">
        <f t="shared" si="64"/>
        <v>418</v>
      </c>
      <c r="AJ194" s="11">
        <f t="shared" si="65"/>
        <v>0</v>
      </c>
      <c r="AK194" s="11">
        <f t="shared" si="66"/>
        <v>1913.9102</v>
      </c>
      <c r="AL194" s="12" t="s">
        <v>1138</v>
      </c>
    </row>
    <row r="195" s="9" customFormat="1" ht="16" customHeight="1" spans="1:38">
      <c r="A195" s="40">
        <f t="shared" ref="A195:A259" si="69">ROW()-3</f>
        <v>192</v>
      </c>
      <c r="B195" s="41" t="s">
        <v>173</v>
      </c>
      <c r="C195" s="42" t="s">
        <v>566</v>
      </c>
      <c r="D195" s="41" t="s">
        <v>567</v>
      </c>
      <c r="E195" s="41">
        <v>3473.25</v>
      </c>
      <c r="F195" s="41">
        <f>VLOOKUP(C195,'[1]9月'!$B:$Q,16,0)</f>
        <v>3245.4</v>
      </c>
      <c r="G195" s="44">
        <v>5664.75</v>
      </c>
      <c r="H195" s="41">
        <v>3473.25</v>
      </c>
      <c r="I195" s="44">
        <v>4180</v>
      </c>
      <c r="J195" s="44"/>
      <c r="K195" s="52">
        <f t="shared" ref="K195:K259" si="70">E195*0.018</f>
        <v>62.5185</v>
      </c>
      <c r="L195" s="52">
        <v>32.8104</v>
      </c>
      <c r="M195" s="53">
        <f t="shared" ref="M195:M259" si="71">F195*0.16</f>
        <v>519.264</v>
      </c>
      <c r="N195" s="44">
        <f t="shared" ref="N195:N259" si="72">ROUND(G195*0.08,2)</f>
        <v>453.18</v>
      </c>
      <c r="O195" s="41">
        <f t="shared" ref="O195:O259" si="73">H195*0.007</f>
        <v>24.31275</v>
      </c>
      <c r="P195" s="41">
        <v>14.35455</v>
      </c>
      <c r="Q195" s="44">
        <f t="shared" ref="Q195:Q259" si="74">I195*5%</f>
        <v>209</v>
      </c>
      <c r="R195" s="44">
        <f t="shared" ref="R195:R259" si="75">J195*50%</f>
        <v>0</v>
      </c>
      <c r="S195" s="44">
        <f t="shared" ref="S195:S259" si="76">SUM(K195:R195)</f>
        <v>1315.4402</v>
      </c>
      <c r="T195" s="41">
        <f t="shared" ref="T195:T259" si="77">E195*0</f>
        <v>0</v>
      </c>
      <c r="U195" s="41">
        <f t="shared" ref="U195:U259" si="78">ROUND(F195*0.08,2)</f>
        <v>259.63</v>
      </c>
      <c r="V195" s="44">
        <f t="shared" ref="V195:V259" si="79">ROUND(G195*0.02,2)</f>
        <v>113.3</v>
      </c>
      <c r="W195" s="41">
        <f t="shared" ref="W195:W259" si="80">ROUND(H195*0.003,2)</f>
        <v>10.42</v>
      </c>
      <c r="X195" s="41">
        <v>6.12</v>
      </c>
      <c r="Y195" s="44">
        <f t="shared" ref="Y195:Y259" si="81">I195*5%</f>
        <v>209</v>
      </c>
      <c r="Z195" s="44">
        <f t="shared" ref="Z195:Z259" si="82">J195*50%</f>
        <v>0</v>
      </c>
      <c r="AA195" s="41">
        <f t="shared" ref="AA195:AA259" si="83">SUM(T195:Z195)</f>
        <v>598.47</v>
      </c>
      <c r="AB195" s="41">
        <f t="shared" ref="AB195:AB259" si="84">S195+AA195</f>
        <v>1913.9102</v>
      </c>
      <c r="AC195" s="41"/>
      <c r="AD195" s="12" t="s">
        <v>25</v>
      </c>
      <c r="AE195" s="11">
        <f t="shared" si="67"/>
        <v>95.3289</v>
      </c>
      <c r="AF195" s="11">
        <f t="shared" si="62"/>
        <v>778.894</v>
      </c>
      <c r="AG195" s="11">
        <f t="shared" si="63"/>
        <v>566.48</v>
      </c>
      <c r="AH195" s="11">
        <f t="shared" si="68"/>
        <v>55.2073</v>
      </c>
      <c r="AI195" s="11">
        <f t="shared" si="64"/>
        <v>418</v>
      </c>
      <c r="AJ195" s="11">
        <f t="shared" si="65"/>
        <v>0</v>
      </c>
      <c r="AK195" s="11">
        <f t="shared" si="66"/>
        <v>1913.9102</v>
      </c>
      <c r="AL195" s="12" t="s">
        <v>1137</v>
      </c>
    </row>
    <row r="196" s="9" customFormat="1" ht="16" customHeight="1" spans="1:38">
      <c r="A196" s="40">
        <f t="shared" si="69"/>
        <v>193</v>
      </c>
      <c r="B196" s="41" t="s">
        <v>1306</v>
      </c>
      <c r="C196" s="42" t="s">
        <v>568</v>
      </c>
      <c r="D196" s="41" t="s">
        <v>569</v>
      </c>
      <c r="E196" s="41">
        <v>3473.25</v>
      </c>
      <c r="F196" s="41">
        <f>VLOOKUP(C196,'[1]9月'!$B:$Q,16,0)</f>
        <v>3245.4</v>
      </c>
      <c r="G196" s="44">
        <v>5664.75</v>
      </c>
      <c r="H196" s="41">
        <v>3473.25</v>
      </c>
      <c r="I196" s="44">
        <v>4180</v>
      </c>
      <c r="J196" s="44"/>
      <c r="K196" s="52">
        <f t="shared" si="70"/>
        <v>62.5185</v>
      </c>
      <c r="L196" s="52">
        <v>32.8104</v>
      </c>
      <c r="M196" s="53">
        <f t="shared" si="71"/>
        <v>519.264</v>
      </c>
      <c r="N196" s="44">
        <f t="shared" si="72"/>
        <v>453.18</v>
      </c>
      <c r="O196" s="41">
        <f t="shared" si="73"/>
        <v>24.31275</v>
      </c>
      <c r="P196" s="41">
        <v>14.35455</v>
      </c>
      <c r="Q196" s="44">
        <f t="shared" si="74"/>
        <v>209</v>
      </c>
      <c r="R196" s="44">
        <f t="shared" si="75"/>
        <v>0</v>
      </c>
      <c r="S196" s="44">
        <f t="shared" si="76"/>
        <v>1315.4402</v>
      </c>
      <c r="T196" s="41">
        <f t="shared" si="77"/>
        <v>0</v>
      </c>
      <c r="U196" s="41">
        <f t="shared" si="78"/>
        <v>259.63</v>
      </c>
      <c r="V196" s="44">
        <f t="shared" si="79"/>
        <v>113.3</v>
      </c>
      <c r="W196" s="41">
        <f t="shared" si="80"/>
        <v>10.42</v>
      </c>
      <c r="X196" s="41">
        <v>6.12</v>
      </c>
      <c r="Y196" s="44">
        <f t="shared" si="81"/>
        <v>209</v>
      </c>
      <c r="Z196" s="44">
        <f t="shared" si="82"/>
        <v>0</v>
      </c>
      <c r="AA196" s="41">
        <f t="shared" si="83"/>
        <v>598.47</v>
      </c>
      <c r="AB196" s="41">
        <f t="shared" si="84"/>
        <v>1913.9102</v>
      </c>
      <c r="AC196" s="41"/>
      <c r="AD196" s="12" t="s">
        <v>60</v>
      </c>
      <c r="AE196" s="11">
        <f t="shared" si="67"/>
        <v>95.3289</v>
      </c>
      <c r="AF196" s="11">
        <f t="shared" ref="AF196:AF259" si="85">M196+U196</f>
        <v>778.894</v>
      </c>
      <c r="AG196" s="11">
        <f t="shared" ref="AG196:AG259" si="86">N196+V196</f>
        <v>566.48</v>
      </c>
      <c r="AH196" s="11">
        <f t="shared" si="68"/>
        <v>55.2073</v>
      </c>
      <c r="AI196" s="11">
        <f t="shared" ref="AI196:AI259" si="87">Q196+Y196</f>
        <v>418</v>
      </c>
      <c r="AJ196" s="11">
        <f t="shared" ref="AJ196:AJ259" si="88">R196+Z196</f>
        <v>0</v>
      </c>
      <c r="AK196" s="11">
        <f t="shared" ref="AK196:AK259" si="89">S196+AA196</f>
        <v>1913.9102</v>
      </c>
      <c r="AL196" s="12" t="s">
        <v>1138</v>
      </c>
    </row>
    <row r="197" s="9" customFormat="1" ht="16" customHeight="1" spans="1:38">
      <c r="A197" s="40">
        <f t="shared" si="69"/>
        <v>194</v>
      </c>
      <c r="B197" s="41" t="s">
        <v>1306</v>
      </c>
      <c r="C197" s="42" t="s">
        <v>570</v>
      </c>
      <c r="D197" s="41" t="s">
        <v>571</v>
      </c>
      <c r="E197" s="41">
        <v>3473.25</v>
      </c>
      <c r="F197" s="41">
        <f>VLOOKUP(C197,'[1]9月'!$B:$Q,16,0)</f>
        <v>3245.4</v>
      </c>
      <c r="G197" s="44">
        <v>5664.75</v>
      </c>
      <c r="H197" s="41">
        <v>3473.25</v>
      </c>
      <c r="I197" s="44">
        <v>4180</v>
      </c>
      <c r="J197" s="44"/>
      <c r="K197" s="52">
        <f t="shared" si="70"/>
        <v>62.5185</v>
      </c>
      <c r="L197" s="52">
        <v>32.8104</v>
      </c>
      <c r="M197" s="53">
        <f t="shared" si="71"/>
        <v>519.264</v>
      </c>
      <c r="N197" s="44">
        <f t="shared" si="72"/>
        <v>453.18</v>
      </c>
      <c r="O197" s="41">
        <f t="shared" si="73"/>
        <v>24.31275</v>
      </c>
      <c r="P197" s="41">
        <v>14.35455</v>
      </c>
      <c r="Q197" s="44">
        <f t="shared" si="74"/>
        <v>209</v>
      </c>
      <c r="R197" s="44">
        <f t="shared" si="75"/>
        <v>0</v>
      </c>
      <c r="S197" s="44">
        <f t="shared" si="76"/>
        <v>1315.4402</v>
      </c>
      <c r="T197" s="41">
        <f t="shared" si="77"/>
        <v>0</v>
      </c>
      <c r="U197" s="41">
        <f t="shared" si="78"/>
        <v>259.63</v>
      </c>
      <c r="V197" s="44">
        <f t="shared" si="79"/>
        <v>113.3</v>
      </c>
      <c r="W197" s="41">
        <f t="shared" si="80"/>
        <v>10.42</v>
      </c>
      <c r="X197" s="41">
        <v>6.12</v>
      </c>
      <c r="Y197" s="44">
        <f t="shared" si="81"/>
        <v>209</v>
      </c>
      <c r="Z197" s="44">
        <f t="shared" si="82"/>
        <v>0</v>
      </c>
      <c r="AA197" s="41">
        <f t="shared" si="83"/>
        <v>598.47</v>
      </c>
      <c r="AB197" s="41">
        <f t="shared" si="84"/>
        <v>1913.9102</v>
      </c>
      <c r="AC197" s="41"/>
      <c r="AD197" s="12" t="s">
        <v>60</v>
      </c>
      <c r="AE197" s="11">
        <f t="shared" ref="AE197:AE260" si="90">K197+T197+L197</f>
        <v>95.3289</v>
      </c>
      <c r="AF197" s="11">
        <f t="shared" si="85"/>
        <v>778.894</v>
      </c>
      <c r="AG197" s="11">
        <f t="shared" si="86"/>
        <v>566.48</v>
      </c>
      <c r="AH197" s="11">
        <f t="shared" ref="AH197:AH260" si="91">O197+W197+X197+P197</f>
        <v>55.2073</v>
      </c>
      <c r="AI197" s="11">
        <f t="shared" si="87"/>
        <v>418</v>
      </c>
      <c r="AJ197" s="11">
        <f t="shared" si="88"/>
        <v>0</v>
      </c>
      <c r="AK197" s="11">
        <f t="shared" si="89"/>
        <v>1913.9102</v>
      </c>
      <c r="AL197" s="12" t="s">
        <v>1138</v>
      </c>
    </row>
    <row r="198" s="9" customFormat="1" ht="16" customHeight="1" spans="1:38">
      <c r="A198" s="40">
        <f t="shared" si="69"/>
        <v>195</v>
      </c>
      <c r="B198" s="41" t="s">
        <v>1306</v>
      </c>
      <c r="C198" s="42" t="s">
        <v>572</v>
      </c>
      <c r="D198" s="41" t="s">
        <v>573</v>
      </c>
      <c r="E198" s="41">
        <v>3473.25</v>
      </c>
      <c r="F198" s="41">
        <f>VLOOKUP(C198,'[1]9月'!$B:$Q,16,0)</f>
        <v>3245.4</v>
      </c>
      <c r="G198" s="44">
        <v>5664.75</v>
      </c>
      <c r="H198" s="41">
        <v>3473.25</v>
      </c>
      <c r="I198" s="44">
        <v>1790</v>
      </c>
      <c r="J198" s="44"/>
      <c r="K198" s="52">
        <f t="shared" si="70"/>
        <v>62.5185</v>
      </c>
      <c r="L198" s="52">
        <v>32.8104</v>
      </c>
      <c r="M198" s="53">
        <f t="shared" si="71"/>
        <v>519.264</v>
      </c>
      <c r="N198" s="44">
        <f t="shared" si="72"/>
        <v>453.18</v>
      </c>
      <c r="O198" s="41">
        <f t="shared" si="73"/>
        <v>24.31275</v>
      </c>
      <c r="P198" s="41">
        <v>14.35455</v>
      </c>
      <c r="Q198" s="44">
        <f t="shared" si="74"/>
        <v>89.5</v>
      </c>
      <c r="R198" s="44">
        <f t="shared" si="75"/>
        <v>0</v>
      </c>
      <c r="S198" s="44">
        <f t="shared" si="76"/>
        <v>1195.9402</v>
      </c>
      <c r="T198" s="41">
        <f t="shared" si="77"/>
        <v>0</v>
      </c>
      <c r="U198" s="41">
        <f t="shared" si="78"/>
        <v>259.63</v>
      </c>
      <c r="V198" s="44">
        <f t="shared" si="79"/>
        <v>113.3</v>
      </c>
      <c r="W198" s="41">
        <f t="shared" si="80"/>
        <v>10.42</v>
      </c>
      <c r="X198" s="41">
        <v>6.12</v>
      </c>
      <c r="Y198" s="44">
        <f t="shared" si="81"/>
        <v>89.5</v>
      </c>
      <c r="Z198" s="44">
        <f t="shared" si="82"/>
        <v>0</v>
      </c>
      <c r="AA198" s="41">
        <f t="shared" si="83"/>
        <v>478.97</v>
      </c>
      <c r="AB198" s="41">
        <f t="shared" si="84"/>
        <v>1674.9102</v>
      </c>
      <c r="AC198" s="41"/>
      <c r="AD198" s="12" t="s">
        <v>60</v>
      </c>
      <c r="AE198" s="11">
        <f t="shared" si="90"/>
        <v>95.3289</v>
      </c>
      <c r="AF198" s="11">
        <f t="shared" si="85"/>
        <v>778.894</v>
      </c>
      <c r="AG198" s="11">
        <f t="shared" si="86"/>
        <v>566.48</v>
      </c>
      <c r="AH198" s="11">
        <f t="shared" si="91"/>
        <v>55.2073</v>
      </c>
      <c r="AI198" s="11">
        <f t="shared" si="87"/>
        <v>179</v>
      </c>
      <c r="AJ198" s="11">
        <f t="shared" si="88"/>
        <v>0</v>
      </c>
      <c r="AK198" s="11">
        <f t="shared" si="89"/>
        <v>1674.9102</v>
      </c>
      <c r="AL198" s="12" t="s">
        <v>1138</v>
      </c>
    </row>
    <row r="199" s="9" customFormat="1" ht="16" customHeight="1" spans="1:38">
      <c r="A199" s="40">
        <f t="shared" si="69"/>
        <v>196</v>
      </c>
      <c r="B199" s="41" t="s">
        <v>167</v>
      </c>
      <c r="C199" s="42" t="s">
        <v>574</v>
      </c>
      <c r="D199" s="41" t="s">
        <v>575</v>
      </c>
      <c r="E199" s="41">
        <v>3473.25</v>
      </c>
      <c r="F199" s="41">
        <f>VLOOKUP(C199,'[1]9月'!$B:$Q,16,0)</f>
        <v>3245.4</v>
      </c>
      <c r="G199" s="44">
        <v>5664.75</v>
      </c>
      <c r="H199" s="41">
        <v>3473.25</v>
      </c>
      <c r="I199" s="44">
        <v>1790</v>
      </c>
      <c r="J199" s="44"/>
      <c r="K199" s="52">
        <f t="shared" si="70"/>
        <v>62.5185</v>
      </c>
      <c r="L199" s="52">
        <v>32.8104</v>
      </c>
      <c r="M199" s="53">
        <f t="shared" si="71"/>
        <v>519.264</v>
      </c>
      <c r="N199" s="44">
        <f t="shared" si="72"/>
        <v>453.18</v>
      </c>
      <c r="O199" s="41">
        <f t="shared" si="73"/>
        <v>24.31275</v>
      </c>
      <c r="P199" s="41">
        <v>14.35455</v>
      </c>
      <c r="Q199" s="44">
        <f t="shared" si="74"/>
        <v>89.5</v>
      </c>
      <c r="R199" s="44">
        <f t="shared" si="75"/>
        <v>0</v>
      </c>
      <c r="S199" s="44">
        <f t="shared" si="76"/>
        <v>1195.9402</v>
      </c>
      <c r="T199" s="41">
        <f t="shared" si="77"/>
        <v>0</v>
      </c>
      <c r="U199" s="41">
        <f t="shared" si="78"/>
        <v>259.63</v>
      </c>
      <c r="V199" s="44">
        <f t="shared" si="79"/>
        <v>113.3</v>
      </c>
      <c r="W199" s="41">
        <f t="shared" si="80"/>
        <v>10.42</v>
      </c>
      <c r="X199" s="41">
        <v>6.12</v>
      </c>
      <c r="Y199" s="44">
        <f t="shared" si="81"/>
        <v>89.5</v>
      </c>
      <c r="Z199" s="44">
        <f t="shared" si="82"/>
        <v>0</v>
      </c>
      <c r="AA199" s="41">
        <f t="shared" si="83"/>
        <v>478.97</v>
      </c>
      <c r="AB199" s="41">
        <f t="shared" si="84"/>
        <v>1674.9102</v>
      </c>
      <c r="AC199" s="41"/>
      <c r="AD199" s="12" t="s">
        <v>52</v>
      </c>
      <c r="AE199" s="11">
        <f t="shared" si="90"/>
        <v>95.3289</v>
      </c>
      <c r="AF199" s="11">
        <f t="shared" si="85"/>
        <v>778.894</v>
      </c>
      <c r="AG199" s="11">
        <f t="shared" si="86"/>
        <v>566.48</v>
      </c>
      <c r="AH199" s="11">
        <f t="shared" si="91"/>
        <v>55.2073</v>
      </c>
      <c r="AI199" s="11">
        <f t="shared" si="87"/>
        <v>179</v>
      </c>
      <c r="AJ199" s="11">
        <f t="shared" si="88"/>
        <v>0</v>
      </c>
      <c r="AK199" s="11">
        <f t="shared" si="89"/>
        <v>1674.9102</v>
      </c>
      <c r="AL199" s="12" t="s">
        <v>1134</v>
      </c>
    </row>
    <row r="200" s="9" customFormat="1" ht="16" customHeight="1" spans="1:38">
      <c r="A200" s="40">
        <f t="shared" si="69"/>
        <v>197</v>
      </c>
      <c r="B200" s="41" t="s">
        <v>1306</v>
      </c>
      <c r="C200" s="42" t="s">
        <v>576</v>
      </c>
      <c r="D200" s="341" t="s">
        <v>577</v>
      </c>
      <c r="E200" s="41">
        <v>3473.25</v>
      </c>
      <c r="F200" s="41">
        <f>VLOOKUP(C200,'[1]9月'!$B:$Q,16,0)</f>
        <v>3245.4</v>
      </c>
      <c r="G200" s="44">
        <v>5664.75</v>
      </c>
      <c r="H200" s="41">
        <v>3473.25</v>
      </c>
      <c r="I200" s="44">
        <v>1790</v>
      </c>
      <c r="J200" s="44"/>
      <c r="K200" s="52">
        <f t="shared" si="70"/>
        <v>62.5185</v>
      </c>
      <c r="L200" s="52">
        <v>32.8104</v>
      </c>
      <c r="M200" s="53">
        <f t="shared" si="71"/>
        <v>519.264</v>
      </c>
      <c r="N200" s="44">
        <f t="shared" si="72"/>
        <v>453.18</v>
      </c>
      <c r="O200" s="41">
        <f t="shared" si="73"/>
        <v>24.31275</v>
      </c>
      <c r="P200" s="41">
        <v>14.35455</v>
      </c>
      <c r="Q200" s="44">
        <f t="shared" si="74"/>
        <v>89.5</v>
      </c>
      <c r="R200" s="44">
        <f t="shared" si="75"/>
        <v>0</v>
      </c>
      <c r="S200" s="44">
        <f t="shared" si="76"/>
        <v>1195.9402</v>
      </c>
      <c r="T200" s="41">
        <f t="shared" si="77"/>
        <v>0</v>
      </c>
      <c r="U200" s="41">
        <f t="shared" si="78"/>
        <v>259.63</v>
      </c>
      <c r="V200" s="44">
        <f t="shared" si="79"/>
        <v>113.3</v>
      </c>
      <c r="W200" s="41">
        <f t="shared" si="80"/>
        <v>10.42</v>
      </c>
      <c r="X200" s="41">
        <v>6.12</v>
      </c>
      <c r="Y200" s="44">
        <f t="shared" si="81"/>
        <v>89.5</v>
      </c>
      <c r="Z200" s="44">
        <f t="shared" si="82"/>
        <v>0</v>
      </c>
      <c r="AA200" s="41">
        <f t="shared" si="83"/>
        <v>478.97</v>
      </c>
      <c r="AB200" s="41">
        <f t="shared" si="84"/>
        <v>1674.9102</v>
      </c>
      <c r="AC200" s="41"/>
      <c r="AD200" s="12" t="s">
        <v>60</v>
      </c>
      <c r="AE200" s="11">
        <f t="shared" si="90"/>
        <v>95.3289</v>
      </c>
      <c r="AF200" s="11">
        <f t="shared" si="85"/>
        <v>778.894</v>
      </c>
      <c r="AG200" s="11">
        <f t="shared" si="86"/>
        <v>566.48</v>
      </c>
      <c r="AH200" s="11">
        <f t="shared" si="91"/>
        <v>55.2073</v>
      </c>
      <c r="AI200" s="11">
        <f t="shared" si="87"/>
        <v>179</v>
      </c>
      <c r="AJ200" s="11">
        <f t="shared" si="88"/>
        <v>0</v>
      </c>
      <c r="AK200" s="11">
        <f t="shared" si="89"/>
        <v>1674.9102</v>
      </c>
      <c r="AL200" s="12" t="s">
        <v>1138</v>
      </c>
    </row>
    <row r="201" s="9" customFormat="1" ht="16" customHeight="1" spans="1:38">
      <c r="A201" s="40">
        <f t="shared" si="69"/>
        <v>198</v>
      </c>
      <c r="B201" s="41" t="s">
        <v>1306</v>
      </c>
      <c r="C201" s="42" t="s">
        <v>580</v>
      </c>
      <c r="D201" s="41" t="s">
        <v>581</v>
      </c>
      <c r="E201" s="41">
        <v>3473.25</v>
      </c>
      <c r="F201" s="41">
        <f>VLOOKUP(C201,'[1]9月'!$B:$Q,16,0)</f>
        <v>3245.4</v>
      </c>
      <c r="G201" s="44">
        <v>5664.75</v>
      </c>
      <c r="H201" s="41">
        <v>3473.25</v>
      </c>
      <c r="I201" s="44">
        <v>3180</v>
      </c>
      <c r="J201" s="44"/>
      <c r="K201" s="52">
        <f t="shared" si="70"/>
        <v>62.5185</v>
      </c>
      <c r="L201" s="52">
        <v>32.8104</v>
      </c>
      <c r="M201" s="53">
        <f t="shared" si="71"/>
        <v>519.264</v>
      </c>
      <c r="N201" s="44">
        <f t="shared" si="72"/>
        <v>453.18</v>
      </c>
      <c r="O201" s="41">
        <f t="shared" si="73"/>
        <v>24.31275</v>
      </c>
      <c r="P201" s="41">
        <v>14.35455</v>
      </c>
      <c r="Q201" s="44">
        <f t="shared" si="74"/>
        <v>159</v>
      </c>
      <c r="R201" s="44">
        <f t="shared" si="75"/>
        <v>0</v>
      </c>
      <c r="S201" s="44">
        <f t="shared" si="76"/>
        <v>1265.4402</v>
      </c>
      <c r="T201" s="41">
        <f t="shared" si="77"/>
        <v>0</v>
      </c>
      <c r="U201" s="41">
        <f t="shared" si="78"/>
        <v>259.63</v>
      </c>
      <c r="V201" s="44">
        <f t="shared" si="79"/>
        <v>113.3</v>
      </c>
      <c r="W201" s="41">
        <f t="shared" si="80"/>
        <v>10.42</v>
      </c>
      <c r="X201" s="41">
        <v>6.12</v>
      </c>
      <c r="Y201" s="44">
        <f t="shared" si="81"/>
        <v>159</v>
      </c>
      <c r="Z201" s="44">
        <f t="shared" si="82"/>
        <v>0</v>
      </c>
      <c r="AA201" s="41">
        <f t="shared" si="83"/>
        <v>548.47</v>
      </c>
      <c r="AB201" s="41">
        <f t="shared" si="84"/>
        <v>1813.9102</v>
      </c>
      <c r="AC201" s="41"/>
      <c r="AD201" s="12" t="s">
        <v>60</v>
      </c>
      <c r="AE201" s="11">
        <f t="shared" si="90"/>
        <v>95.3289</v>
      </c>
      <c r="AF201" s="11">
        <f t="shared" si="85"/>
        <v>778.894</v>
      </c>
      <c r="AG201" s="11">
        <f t="shared" si="86"/>
        <v>566.48</v>
      </c>
      <c r="AH201" s="11">
        <f t="shared" si="91"/>
        <v>55.2073</v>
      </c>
      <c r="AI201" s="11">
        <f t="shared" si="87"/>
        <v>318</v>
      </c>
      <c r="AJ201" s="11">
        <f t="shared" si="88"/>
        <v>0</v>
      </c>
      <c r="AK201" s="11">
        <f t="shared" si="89"/>
        <v>1813.9102</v>
      </c>
      <c r="AL201" s="12" t="s">
        <v>1138</v>
      </c>
    </row>
    <row r="202" s="9" customFormat="1" ht="16" customHeight="1" spans="1:38">
      <c r="A202" s="40">
        <f t="shared" si="69"/>
        <v>199</v>
      </c>
      <c r="B202" s="41" t="s">
        <v>1306</v>
      </c>
      <c r="C202" s="42" t="s">
        <v>586</v>
      </c>
      <c r="D202" s="345" t="s">
        <v>587</v>
      </c>
      <c r="E202" s="41">
        <v>3473.25</v>
      </c>
      <c r="F202" s="41">
        <f>VLOOKUP(C202,'[1]9月'!$B:$Q,16,0)</f>
        <v>3245.4</v>
      </c>
      <c r="G202" s="44">
        <v>5664.75</v>
      </c>
      <c r="H202" s="41">
        <v>3473.25</v>
      </c>
      <c r="I202" s="44">
        <v>1790</v>
      </c>
      <c r="J202" s="44"/>
      <c r="K202" s="52">
        <f t="shared" si="70"/>
        <v>62.5185</v>
      </c>
      <c r="L202" s="52">
        <v>32.8104</v>
      </c>
      <c r="M202" s="53">
        <f t="shared" si="71"/>
        <v>519.264</v>
      </c>
      <c r="N202" s="44">
        <f t="shared" si="72"/>
        <v>453.18</v>
      </c>
      <c r="O202" s="41">
        <f t="shared" si="73"/>
        <v>24.31275</v>
      </c>
      <c r="P202" s="41">
        <v>14.35455</v>
      </c>
      <c r="Q202" s="44">
        <f t="shared" si="74"/>
        <v>89.5</v>
      </c>
      <c r="R202" s="44">
        <f t="shared" si="75"/>
        <v>0</v>
      </c>
      <c r="S202" s="44">
        <f t="shared" si="76"/>
        <v>1195.9402</v>
      </c>
      <c r="T202" s="41">
        <f t="shared" si="77"/>
        <v>0</v>
      </c>
      <c r="U202" s="41">
        <f t="shared" si="78"/>
        <v>259.63</v>
      </c>
      <c r="V202" s="44">
        <f t="shared" si="79"/>
        <v>113.3</v>
      </c>
      <c r="W202" s="41">
        <f t="shared" si="80"/>
        <v>10.42</v>
      </c>
      <c r="X202" s="41">
        <v>6.12</v>
      </c>
      <c r="Y202" s="44">
        <f t="shared" si="81"/>
        <v>89.5</v>
      </c>
      <c r="Z202" s="44">
        <f t="shared" si="82"/>
        <v>0</v>
      </c>
      <c r="AA202" s="41">
        <f t="shared" si="83"/>
        <v>478.97</v>
      </c>
      <c r="AB202" s="41">
        <f t="shared" si="84"/>
        <v>1674.9102</v>
      </c>
      <c r="AC202" s="41"/>
      <c r="AD202" s="12" t="s">
        <v>60</v>
      </c>
      <c r="AE202" s="11">
        <f t="shared" si="90"/>
        <v>95.3289</v>
      </c>
      <c r="AF202" s="11">
        <f t="shared" si="85"/>
        <v>778.894</v>
      </c>
      <c r="AG202" s="11">
        <f t="shared" si="86"/>
        <v>566.48</v>
      </c>
      <c r="AH202" s="11">
        <f t="shared" si="91"/>
        <v>55.2073</v>
      </c>
      <c r="AI202" s="11">
        <f t="shared" si="87"/>
        <v>179</v>
      </c>
      <c r="AJ202" s="11">
        <f t="shared" si="88"/>
        <v>0</v>
      </c>
      <c r="AK202" s="11">
        <f t="shared" si="89"/>
        <v>1674.9102</v>
      </c>
      <c r="AL202" s="12" t="s">
        <v>1138</v>
      </c>
    </row>
    <row r="203" s="9" customFormat="1" ht="16" customHeight="1" spans="1:38">
      <c r="A203" s="40">
        <f t="shared" si="69"/>
        <v>200</v>
      </c>
      <c r="B203" s="41" t="s">
        <v>1306</v>
      </c>
      <c r="C203" s="46" t="s">
        <v>590</v>
      </c>
      <c r="D203" s="47" t="s">
        <v>591</v>
      </c>
      <c r="E203" s="41">
        <v>3473.25</v>
      </c>
      <c r="F203" s="41">
        <f>VLOOKUP(C203,'[1]9月'!$B:$Q,16,0)</f>
        <v>3245.4</v>
      </c>
      <c r="G203" s="44">
        <v>5664.75</v>
      </c>
      <c r="H203" s="41">
        <v>3473.25</v>
      </c>
      <c r="I203" s="44">
        <v>0</v>
      </c>
      <c r="J203" s="44"/>
      <c r="K203" s="52">
        <f t="shared" si="70"/>
        <v>62.5185</v>
      </c>
      <c r="L203" s="52">
        <v>32.8104</v>
      </c>
      <c r="M203" s="53">
        <f t="shared" si="71"/>
        <v>519.264</v>
      </c>
      <c r="N203" s="44">
        <f t="shared" si="72"/>
        <v>453.18</v>
      </c>
      <c r="O203" s="41">
        <f t="shared" si="73"/>
        <v>24.31275</v>
      </c>
      <c r="P203" s="41">
        <v>14.35455</v>
      </c>
      <c r="Q203" s="44">
        <f t="shared" si="74"/>
        <v>0</v>
      </c>
      <c r="R203" s="44">
        <f t="shared" si="75"/>
        <v>0</v>
      </c>
      <c r="S203" s="44">
        <f t="shared" si="76"/>
        <v>1106.4402</v>
      </c>
      <c r="T203" s="41">
        <f t="shared" si="77"/>
        <v>0</v>
      </c>
      <c r="U203" s="41">
        <f t="shared" si="78"/>
        <v>259.63</v>
      </c>
      <c r="V203" s="44">
        <f t="shared" si="79"/>
        <v>113.3</v>
      </c>
      <c r="W203" s="41">
        <f t="shared" si="80"/>
        <v>10.42</v>
      </c>
      <c r="X203" s="41">
        <v>6.12</v>
      </c>
      <c r="Y203" s="44">
        <f t="shared" si="81"/>
        <v>0</v>
      </c>
      <c r="Z203" s="44">
        <f t="shared" si="82"/>
        <v>0</v>
      </c>
      <c r="AA203" s="41">
        <f t="shared" si="83"/>
        <v>389.47</v>
      </c>
      <c r="AB203" s="41">
        <f t="shared" si="84"/>
        <v>1495.9102</v>
      </c>
      <c r="AC203" s="41"/>
      <c r="AD203" s="12" t="s">
        <v>60</v>
      </c>
      <c r="AE203" s="11">
        <f t="shared" si="90"/>
        <v>95.3289</v>
      </c>
      <c r="AF203" s="11">
        <f t="shared" si="85"/>
        <v>778.894</v>
      </c>
      <c r="AG203" s="11">
        <f t="shared" si="86"/>
        <v>566.48</v>
      </c>
      <c r="AH203" s="11">
        <f t="shared" si="91"/>
        <v>55.2073</v>
      </c>
      <c r="AI203" s="11">
        <f t="shared" si="87"/>
        <v>0</v>
      </c>
      <c r="AJ203" s="11">
        <f t="shared" si="88"/>
        <v>0</v>
      </c>
      <c r="AK203" s="11">
        <f t="shared" si="89"/>
        <v>1495.9102</v>
      </c>
      <c r="AL203" s="12" t="s">
        <v>1138</v>
      </c>
    </row>
    <row r="204" s="9" customFormat="1" ht="16" customHeight="1" spans="1:38">
      <c r="A204" s="40">
        <f t="shared" si="69"/>
        <v>201</v>
      </c>
      <c r="B204" s="41" t="s">
        <v>1306</v>
      </c>
      <c r="C204" s="46" t="s">
        <v>594</v>
      </c>
      <c r="D204" s="47" t="s">
        <v>595</v>
      </c>
      <c r="E204" s="41">
        <v>3473.25</v>
      </c>
      <c r="F204" s="41">
        <f>VLOOKUP(C204,'[1]9月'!$B:$Q,16,0)</f>
        <v>3245.4</v>
      </c>
      <c r="G204" s="44">
        <v>5664.75</v>
      </c>
      <c r="H204" s="41">
        <v>3473.25</v>
      </c>
      <c r="I204" s="44">
        <v>1790</v>
      </c>
      <c r="J204" s="44"/>
      <c r="K204" s="52">
        <f t="shared" si="70"/>
        <v>62.5185</v>
      </c>
      <c r="L204" s="52">
        <v>32.8104</v>
      </c>
      <c r="M204" s="53">
        <f t="shared" si="71"/>
        <v>519.264</v>
      </c>
      <c r="N204" s="44">
        <f t="shared" si="72"/>
        <v>453.18</v>
      </c>
      <c r="O204" s="41">
        <f t="shared" si="73"/>
        <v>24.31275</v>
      </c>
      <c r="P204" s="41">
        <v>14.35455</v>
      </c>
      <c r="Q204" s="44">
        <f t="shared" si="74"/>
        <v>89.5</v>
      </c>
      <c r="R204" s="44">
        <f t="shared" si="75"/>
        <v>0</v>
      </c>
      <c r="S204" s="44">
        <f t="shared" si="76"/>
        <v>1195.9402</v>
      </c>
      <c r="T204" s="41">
        <f t="shared" si="77"/>
        <v>0</v>
      </c>
      <c r="U204" s="41">
        <f t="shared" si="78"/>
        <v>259.63</v>
      </c>
      <c r="V204" s="44">
        <f t="shared" si="79"/>
        <v>113.3</v>
      </c>
      <c r="W204" s="41">
        <f t="shared" si="80"/>
        <v>10.42</v>
      </c>
      <c r="X204" s="41">
        <v>6.12</v>
      </c>
      <c r="Y204" s="44">
        <f t="shared" si="81"/>
        <v>89.5</v>
      </c>
      <c r="Z204" s="44">
        <f t="shared" si="82"/>
        <v>0</v>
      </c>
      <c r="AA204" s="41">
        <f t="shared" si="83"/>
        <v>478.97</v>
      </c>
      <c r="AB204" s="41">
        <f t="shared" si="84"/>
        <v>1674.9102</v>
      </c>
      <c r="AC204" s="41"/>
      <c r="AD204" s="12" t="s">
        <v>60</v>
      </c>
      <c r="AE204" s="11">
        <f t="shared" si="90"/>
        <v>95.3289</v>
      </c>
      <c r="AF204" s="11">
        <f t="shared" si="85"/>
        <v>778.894</v>
      </c>
      <c r="AG204" s="11">
        <f t="shared" si="86"/>
        <v>566.48</v>
      </c>
      <c r="AH204" s="11">
        <f t="shared" si="91"/>
        <v>55.2073</v>
      </c>
      <c r="AI204" s="11">
        <f t="shared" si="87"/>
        <v>179</v>
      </c>
      <c r="AJ204" s="11">
        <f t="shared" si="88"/>
        <v>0</v>
      </c>
      <c r="AK204" s="11">
        <f t="shared" si="89"/>
        <v>1674.9102</v>
      </c>
      <c r="AL204" s="12" t="s">
        <v>1138</v>
      </c>
    </row>
    <row r="205" s="9" customFormat="1" ht="16" customHeight="1" spans="1:38">
      <c r="A205" s="40">
        <f t="shared" si="69"/>
        <v>202</v>
      </c>
      <c r="B205" s="41" t="s">
        <v>1306</v>
      </c>
      <c r="C205" s="46" t="s">
        <v>596</v>
      </c>
      <c r="D205" s="47" t="s">
        <v>597</v>
      </c>
      <c r="E205" s="41">
        <v>3473.25</v>
      </c>
      <c r="F205" s="41">
        <f>VLOOKUP(C205,'[1]9月'!$B:$Q,16,0)</f>
        <v>3245.4</v>
      </c>
      <c r="G205" s="44">
        <v>5664.75</v>
      </c>
      <c r="H205" s="41">
        <v>3473.25</v>
      </c>
      <c r="I205" s="44">
        <v>1790</v>
      </c>
      <c r="J205" s="44"/>
      <c r="K205" s="52">
        <f t="shared" si="70"/>
        <v>62.5185</v>
      </c>
      <c r="L205" s="52">
        <v>32.8104</v>
      </c>
      <c r="M205" s="53">
        <f t="shared" si="71"/>
        <v>519.264</v>
      </c>
      <c r="N205" s="44">
        <f t="shared" si="72"/>
        <v>453.18</v>
      </c>
      <c r="O205" s="41">
        <f t="shared" si="73"/>
        <v>24.31275</v>
      </c>
      <c r="P205" s="41">
        <v>14.35455</v>
      </c>
      <c r="Q205" s="44">
        <f t="shared" si="74"/>
        <v>89.5</v>
      </c>
      <c r="R205" s="44">
        <f t="shared" si="75"/>
        <v>0</v>
      </c>
      <c r="S205" s="44">
        <f t="shared" si="76"/>
        <v>1195.9402</v>
      </c>
      <c r="T205" s="41">
        <f t="shared" si="77"/>
        <v>0</v>
      </c>
      <c r="U205" s="41">
        <f t="shared" si="78"/>
        <v>259.63</v>
      </c>
      <c r="V205" s="44">
        <f t="shared" si="79"/>
        <v>113.3</v>
      </c>
      <c r="W205" s="41">
        <f t="shared" si="80"/>
        <v>10.42</v>
      </c>
      <c r="X205" s="41">
        <v>6.12</v>
      </c>
      <c r="Y205" s="44">
        <f t="shared" si="81"/>
        <v>89.5</v>
      </c>
      <c r="Z205" s="44">
        <f t="shared" si="82"/>
        <v>0</v>
      </c>
      <c r="AA205" s="41">
        <f t="shared" si="83"/>
        <v>478.97</v>
      </c>
      <c r="AB205" s="41">
        <f t="shared" si="84"/>
        <v>1674.9102</v>
      </c>
      <c r="AC205" s="41"/>
      <c r="AD205" s="12" t="s">
        <v>60</v>
      </c>
      <c r="AE205" s="11">
        <f t="shared" si="90"/>
        <v>95.3289</v>
      </c>
      <c r="AF205" s="11">
        <f t="shared" si="85"/>
        <v>778.894</v>
      </c>
      <c r="AG205" s="11">
        <f t="shared" si="86"/>
        <v>566.48</v>
      </c>
      <c r="AH205" s="11">
        <f t="shared" si="91"/>
        <v>55.2073</v>
      </c>
      <c r="AI205" s="11">
        <f t="shared" si="87"/>
        <v>179</v>
      </c>
      <c r="AJ205" s="11">
        <f t="shared" si="88"/>
        <v>0</v>
      </c>
      <c r="AK205" s="11">
        <f t="shared" si="89"/>
        <v>1674.9102</v>
      </c>
      <c r="AL205" s="12" t="s">
        <v>1138</v>
      </c>
    </row>
    <row r="206" s="9" customFormat="1" ht="16" customHeight="1" spans="1:38">
      <c r="A206" s="40">
        <f t="shared" si="69"/>
        <v>203</v>
      </c>
      <c r="B206" s="41" t="s">
        <v>1306</v>
      </c>
      <c r="C206" s="46" t="s">
        <v>598</v>
      </c>
      <c r="D206" s="47" t="s">
        <v>599</v>
      </c>
      <c r="E206" s="41">
        <v>3473.25</v>
      </c>
      <c r="F206" s="41">
        <v>3245.4</v>
      </c>
      <c r="G206" s="44">
        <v>5664.75</v>
      </c>
      <c r="H206" s="41">
        <v>3473.25</v>
      </c>
      <c r="I206" s="44">
        <v>1790</v>
      </c>
      <c r="J206" s="44"/>
      <c r="K206" s="52">
        <f t="shared" si="70"/>
        <v>62.5185</v>
      </c>
      <c r="L206" s="52">
        <v>32.8104</v>
      </c>
      <c r="M206" s="53">
        <f t="shared" si="71"/>
        <v>519.264</v>
      </c>
      <c r="N206" s="44">
        <f t="shared" si="72"/>
        <v>453.18</v>
      </c>
      <c r="O206" s="41">
        <f t="shared" si="73"/>
        <v>24.31275</v>
      </c>
      <c r="P206" s="41">
        <v>14.35455</v>
      </c>
      <c r="Q206" s="44">
        <f t="shared" si="74"/>
        <v>89.5</v>
      </c>
      <c r="R206" s="44">
        <f t="shared" si="75"/>
        <v>0</v>
      </c>
      <c r="S206" s="44">
        <f t="shared" si="76"/>
        <v>1195.9402</v>
      </c>
      <c r="T206" s="41">
        <f t="shared" si="77"/>
        <v>0</v>
      </c>
      <c r="U206" s="41">
        <f t="shared" si="78"/>
        <v>259.63</v>
      </c>
      <c r="V206" s="44">
        <f t="shared" si="79"/>
        <v>113.3</v>
      </c>
      <c r="W206" s="41">
        <f t="shared" si="80"/>
        <v>10.42</v>
      </c>
      <c r="X206" s="41">
        <v>6.12</v>
      </c>
      <c r="Y206" s="44">
        <f t="shared" si="81"/>
        <v>89.5</v>
      </c>
      <c r="Z206" s="44">
        <f t="shared" si="82"/>
        <v>0</v>
      </c>
      <c r="AA206" s="41">
        <f t="shared" si="83"/>
        <v>478.97</v>
      </c>
      <c r="AB206" s="41">
        <f t="shared" si="84"/>
        <v>1674.9102</v>
      </c>
      <c r="AC206" s="41"/>
      <c r="AD206" s="12" t="s">
        <v>60</v>
      </c>
      <c r="AE206" s="11">
        <f t="shared" si="90"/>
        <v>95.3289</v>
      </c>
      <c r="AF206" s="11">
        <f t="shared" si="85"/>
        <v>778.894</v>
      </c>
      <c r="AG206" s="11">
        <f t="shared" si="86"/>
        <v>566.48</v>
      </c>
      <c r="AH206" s="11">
        <f t="shared" si="91"/>
        <v>55.2073</v>
      </c>
      <c r="AI206" s="11">
        <f t="shared" si="87"/>
        <v>179</v>
      </c>
      <c r="AJ206" s="11">
        <f t="shared" si="88"/>
        <v>0</v>
      </c>
      <c r="AK206" s="11">
        <f t="shared" si="89"/>
        <v>1674.9102</v>
      </c>
      <c r="AL206" s="12" t="s">
        <v>1138</v>
      </c>
    </row>
    <row r="207" s="9" customFormat="1" ht="16" customHeight="1" spans="1:38">
      <c r="A207" s="40">
        <f t="shared" si="69"/>
        <v>204</v>
      </c>
      <c r="B207" s="41" t="s">
        <v>1306</v>
      </c>
      <c r="C207" s="46" t="s">
        <v>600</v>
      </c>
      <c r="D207" s="47" t="s">
        <v>601</v>
      </c>
      <c r="E207" s="41">
        <v>3473.25</v>
      </c>
      <c r="F207" s="41">
        <f>VLOOKUP(C207,'[1]9月'!$B:$Q,16,0)</f>
        <v>3245.4</v>
      </c>
      <c r="G207" s="44">
        <v>5664.75</v>
      </c>
      <c r="H207" s="41">
        <v>3473.25</v>
      </c>
      <c r="I207" s="44">
        <v>1790</v>
      </c>
      <c r="J207" s="68"/>
      <c r="K207" s="52">
        <f t="shared" si="70"/>
        <v>62.5185</v>
      </c>
      <c r="L207" s="52">
        <v>32.8104</v>
      </c>
      <c r="M207" s="53">
        <f t="shared" si="71"/>
        <v>519.264</v>
      </c>
      <c r="N207" s="44">
        <f t="shared" si="72"/>
        <v>453.18</v>
      </c>
      <c r="O207" s="41">
        <f t="shared" si="73"/>
        <v>24.31275</v>
      </c>
      <c r="P207" s="41">
        <v>14.35455</v>
      </c>
      <c r="Q207" s="44">
        <f t="shared" si="74"/>
        <v>89.5</v>
      </c>
      <c r="R207" s="44">
        <f t="shared" si="75"/>
        <v>0</v>
      </c>
      <c r="S207" s="44">
        <f t="shared" si="76"/>
        <v>1195.9402</v>
      </c>
      <c r="T207" s="41">
        <f t="shared" si="77"/>
        <v>0</v>
      </c>
      <c r="U207" s="41">
        <f t="shared" si="78"/>
        <v>259.63</v>
      </c>
      <c r="V207" s="44">
        <f t="shared" si="79"/>
        <v>113.3</v>
      </c>
      <c r="W207" s="41">
        <f t="shared" si="80"/>
        <v>10.42</v>
      </c>
      <c r="X207" s="41">
        <v>6.12</v>
      </c>
      <c r="Y207" s="44">
        <f t="shared" si="81"/>
        <v>89.5</v>
      </c>
      <c r="Z207" s="44">
        <f t="shared" si="82"/>
        <v>0</v>
      </c>
      <c r="AA207" s="41">
        <f t="shared" si="83"/>
        <v>478.97</v>
      </c>
      <c r="AB207" s="41">
        <f t="shared" si="84"/>
        <v>1674.9102</v>
      </c>
      <c r="AC207" s="41"/>
      <c r="AD207" s="12" t="s">
        <v>60</v>
      </c>
      <c r="AE207" s="11">
        <f t="shared" si="90"/>
        <v>95.3289</v>
      </c>
      <c r="AF207" s="11">
        <f t="shared" si="85"/>
        <v>778.894</v>
      </c>
      <c r="AG207" s="11">
        <f t="shared" si="86"/>
        <v>566.48</v>
      </c>
      <c r="AH207" s="11">
        <f t="shared" si="91"/>
        <v>55.2073</v>
      </c>
      <c r="AI207" s="11">
        <f t="shared" si="87"/>
        <v>179</v>
      </c>
      <c r="AJ207" s="11">
        <f t="shared" si="88"/>
        <v>0</v>
      </c>
      <c r="AK207" s="11">
        <f t="shared" si="89"/>
        <v>1674.9102</v>
      </c>
      <c r="AL207" s="12" t="s">
        <v>1138</v>
      </c>
    </row>
    <row r="208" s="9" customFormat="1" ht="16" customHeight="1" spans="1:38">
      <c r="A208" s="40">
        <f t="shared" si="69"/>
        <v>205</v>
      </c>
      <c r="B208" s="41" t="s">
        <v>1306</v>
      </c>
      <c r="C208" s="46" t="s">
        <v>602</v>
      </c>
      <c r="D208" s="47" t="s">
        <v>603</v>
      </c>
      <c r="E208" s="41">
        <v>3473.25</v>
      </c>
      <c r="F208" s="41">
        <f>VLOOKUP(C208,'[1]9月'!$B:$Q,16,0)</f>
        <v>3245.4</v>
      </c>
      <c r="G208" s="44">
        <v>5664.75</v>
      </c>
      <c r="H208" s="41">
        <v>3473.25</v>
      </c>
      <c r="I208" s="44">
        <v>1790</v>
      </c>
      <c r="J208" s="69"/>
      <c r="K208" s="70">
        <f t="shared" si="70"/>
        <v>62.5185</v>
      </c>
      <c r="L208" s="52">
        <v>32.8104</v>
      </c>
      <c r="M208" s="71">
        <f t="shared" si="71"/>
        <v>519.264</v>
      </c>
      <c r="N208" s="69">
        <f t="shared" si="72"/>
        <v>453.18</v>
      </c>
      <c r="O208" s="72">
        <f t="shared" si="73"/>
        <v>24.31275</v>
      </c>
      <c r="P208" s="41">
        <v>14.35455</v>
      </c>
      <c r="Q208" s="69">
        <f t="shared" si="74"/>
        <v>89.5</v>
      </c>
      <c r="R208" s="69">
        <f t="shared" si="75"/>
        <v>0</v>
      </c>
      <c r="S208" s="44">
        <f t="shared" si="76"/>
        <v>1195.9402</v>
      </c>
      <c r="T208" s="72">
        <f t="shared" si="77"/>
        <v>0</v>
      </c>
      <c r="U208" s="72">
        <f t="shared" si="78"/>
        <v>259.63</v>
      </c>
      <c r="V208" s="69">
        <f t="shared" si="79"/>
        <v>113.3</v>
      </c>
      <c r="W208" s="72">
        <f t="shared" si="80"/>
        <v>10.42</v>
      </c>
      <c r="X208" s="41">
        <v>6.12</v>
      </c>
      <c r="Y208" s="69">
        <f t="shared" si="81"/>
        <v>89.5</v>
      </c>
      <c r="Z208" s="69">
        <f t="shared" si="82"/>
        <v>0</v>
      </c>
      <c r="AA208" s="41">
        <f t="shared" si="83"/>
        <v>478.97</v>
      </c>
      <c r="AB208" s="41">
        <f t="shared" si="84"/>
        <v>1674.9102</v>
      </c>
      <c r="AC208" s="41"/>
      <c r="AD208" s="12" t="s">
        <v>60</v>
      </c>
      <c r="AE208" s="11">
        <f t="shared" si="90"/>
        <v>95.3289</v>
      </c>
      <c r="AF208" s="11">
        <f t="shared" si="85"/>
        <v>778.894</v>
      </c>
      <c r="AG208" s="11">
        <f t="shared" si="86"/>
        <v>566.48</v>
      </c>
      <c r="AH208" s="11">
        <f t="shared" si="91"/>
        <v>55.2073</v>
      </c>
      <c r="AI208" s="11">
        <f t="shared" si="87"/>
        <v>179</v>
      </c>
      <c r="AJ208" s="11">
        <f t="shared" si="88"/>
        <v>0</v>
      </c>
      <c r="AK208" s="11">
        <f t="shared" si="89"/>
        <v>1674.9102</v>
      </c>
      <c r="AL208" s="12" t="s">
        <v>1138</v>
      </c>
    </row>
    <row r="209" s="9" customFormat="1" ht="16" customHeight="1" spans="1:38">
      <c r="A209" s="40">
        <f t="shared" si="69"/>
        <v>206</v>
      </c>
      <c r="B209" s="41" t="s">
        <v>1306</v>
      </c>
      <c r="C209" s="46" t="s">
        <v>604</v>
      </c>
      <c r="D209" s="47" t="s">
        <v>605</v>
      </c>
      <c r="E209" s="41">
        <v>3473.25</v>
      </c>
      <c r="F209" s="41">
        <f>VLOOKUP(C209,'[1]9月'!$B:$Q,16,0)</f>
        <v>3245.4</v>
      </c>
      <c r="G209" s="44">
        <v>5664.75</v>
      </c>
      <c r="H209" s="41">
        <v>3473.25</v>
      </c>
      <c r="I209" s="44">
        <v>1790</v>
      </c>
      <c r="J209" s="68"/>
      <c r="K209" s="52">
        <f t="shared" si="70"/>
        <v>62.5185</v>
      </c>
      <c r="L209" s="52">
        <v>32.8104</v>
      </c>
      <c r="M209" s="53">
        <f t="shared" si="71"/>
        <v>519.264</v>
      </c>
      <c r="N209" s="44">
        <f t="shared" si="72"/>
        <v>453.18</v>
      </c>
      <c r="O209" s="41">
        <f t="shared" si="73"/>
        <v>24.31275</v>
      </c>
      <c r="P209" s="41">
        <v>14.35455</v>
      </c>
      <c r="Q209" s="44">
        <f t="shared" si="74"/>
        <v>89.5</v>
      </c>
      <c r="R209" s="44">
        <f t="shared" si="75"/>
        <v>0</v>
      </c>
      <c r="S209" s="44">
        <f t="shared" si="76"/>
        <v>1195.9402</v>
      </c>
      <c r="T209" s="41">
        <f t="shared" si="77"/>
        <v>0</v>
      </c>
      <c r="U209" s="41">
        <f t="shared" si="78"/>
        <v>259.63</v>
      </c>
      <c r="V209" s="44">
        <f t="shared" si="79"/>
        <v>113.3</v>
      </c>
      <c r="W209" s="41">
        <f t="shared" si="80"/>
        <v>10.42</v>
      </c>
      <c r="X209" s="41">
        <v>6.12</v>
      </c>
      <c r="Y209" s="44">
        <f t="shared" si="81"/>
        <v>89.5</v>
      </c>
      <c r="Z209" s="44">
        <f t="shared" si="82"/>
        <v>0</v>
      </c>
      <c r="AA209" s="41">
        <f t="shared" si="83"/>
        <v>478.97</v>
      </c>
      <c r="AB209" s="41">
        <f t="shared" si="84"/>
        <v>1674.9102</v>
      </c>
      <c r="AC209" s="41"/>
      <c r="AD209" s="12" t="s">
        <v>60</v>
      </c>
      <c r="AE209" s="11">
        <f t="shared" si="90"/>
        <v>95.3289</v>
      </c>
      <c r="AF209" s="11">
        <f t="shared" si="85"/>
        <v>778.894</v>
      </c>
      <c r="AG209" s="11">
        <f t="shared" si="86"/>
        <v>566.48</v>
      </c>
      <c r="AH209" s="11">
        <f t="shared" si="91"/>
        <v>55.2073</v>
      </c>
      <c r="AI209" s="11">
        <f t="shared" si="87"/>
        <v>179</v>
      </c>
      <c r="AJ209" s="11">
        <f t="shared" si="88"/>
        <v>0</v>
      </c>
      <c r="AK209" s="11">
        <f t="shared" si="89"/>
        <v>1674.9102</v>
      </c>
      <c r="AL209" s="12" t="s">
        <v>1138</v>
      </c>
    </row>
    <row r="210" s="9" customFormat="1" ht="16" customHeight="1" spans="1:38">
      <c r="A210" s="40">
        <f t="shared" si="69"/>
        <v>207</v>
      </c>
      <c r="B210" s="41" t="s">
        <v>1306</v>
      </c>
      <c r="C210" s="46" t="s">
        <v>606</v>
      </c>
      <c r="D210" s="45" t="s">
        <v>607</v>
      </c>
      <c r="E210" s="41">
        <v>3473.25</v>
      </c>
      <c r="F210" s="41">
        <f>VLOOKUP(C210,'[1]9月'!$B:$Q,16,0)</f>
        <v>3245.4</v>
      </c>
      <c r="G210" s="44">
        <v>5664.75</v>
      </c>
      <c r="H210" s="41">
        <v>3473.25</v>
      </c>
      <c r="I210" s="44">
        <v>1790</v>
      </c>
      <c r="J210" s="68"/>
      <c r="K210" s="52">
        <f t="shared" si="70"/>
        <v>62.5185</v>
      </c>
      <c r="L210" s="52">
        <v>32.8104</v>
      </c>
      <c r="M210" s="53">
        <f t="shared" si="71"/>
        <v>519.264</v>
      </c>
      <c r="N210" s="44">
        <f t="shared" si="72"/>
        <v>453.18</v>
      </c>
      <c r="O210" s="41">
        <f t="shared" si="73"/>
        <v>24.31275</v>
      </c>
      <c r="P210" s="41">
        <v>14.35455</v>
      </c>
      <c r="Q210" s="44">
        <f t="shared" si="74"/>
        <v>89.5</v>
      </c>
      <c r="R210" s="44">
        <f t="shared" si="75"/>
        <v>0</v>
      </c>
      <c r="S210" s="44">
        <f t="shared" si="76"/>
        <v>1195.9402</v>
      </c>
      <c r="T210" s="41">
        <f t="shared" si="77"/>
        <v>0</v>
      </c>
      <c r="U210" s="41">
        <f t="shared" si="78"/>
        <v>259.63</v>
      </c>
      <c r="V210" s="44">
        <f t="shared" si="79"/>
        <v>113.3</v>
      </c>
      <c r="W210" s="41">
        <f t="shared" si="80"/>
        <v>10.42</v>
      </c>
      <c r="X210" s="41">
        <v>6.12</v>
      </c>
      <c r="Y210" s="44">
        <f t="shared" si="81"/>
        <v>89.5</v>
      </c>
      <c r="Z210" s="44">
        <f t="shared" si="82"/>
        <v>0</v>
      </c>
      <c r="AA210" s="41">
        <f t="shared" si="83"/>
        <v>478.97</v>
      </c>
      <c r="AB210" s="41">
        <f t="shared" si="84"/>
        <v>1674.9102</v>
      </c>
      <c r="AC210" s="41"/>
      <c r="AD210" s="12" t="s">
        <v>60</v>
      </c>
      <c r="AE210" s="11">
        <f t="shared" si="90"/>
        <v>95.3289</v>
      </c>
      <c r="AF210" s="11">
        <f t="shared" si="85"/>
        <v>778.894</v>
      </c>
      <c r="AG210" s="11">
        <f t="shared" si="86"/>
        <v>566.48</v>
      </c>
      <c r="AH210" s="11">
        <f t="shared" si="91"/>
        <v>55.2073</v>
      </c>
      <c r="AI210" s="11">
        <f t="shared" si="87"/>
        <v>179</v>
      </c>
      <c r="AJ210" s="11">
        <f t="shared" si="88"/>
        <v>0</v>
      </c>
      <c r="AK210" s="11">
        <f t="shared" si="89"/>
        <v>1674.9102</v>
      </c>
      <c r="AL210" s="12" t="s">
        <v>1138</v>
      </c>
    </row>
    <row r="211" s="9" customFormat="1" ht="16" customHeight="1" spans="1:38">
      <c r="A211" s="40">
        <f t="shared" si="69"/>
        <v>208</v>
      </c>
      <c r="B211" s="41" t="s">
        <v>1306</v>
      </c>
      <c r="C211" s="46" t="s">
        <v>610</v>
      </c>
      <c r="D211" s="45" t="s">
        <v>611</v>
      </c>
      <c r="E211" s="41">
        <v>3473.25</v>
      </c>
      <c r="F211" s="41">
        <f>VLOOKUP(C211,'[1]9月'!$B:$Q,16,0)</f>
        <v>3245.4</v>
      </c>
      <c r="G211" s="44">
        <v>5664.75</v>
      </c>
      <c r="H211" s="41">
        <v>3473.25</v>
      </c>
      <c r="I211" s="44">
        <v>0</v>
      </c>
      <c r="J211" s="68"/>
      <c r="K211" s="52">
        <f t="shared" si="70"/>
        <v>62.5185</v>
      </c>
      <c r="L211" s="52">
        <v>32.8104</v>
      </c>
      <c r="M211" s="53">
        <f t="shared" si="71"/>
        <v>519.264</v>
      </c>
      <c r="N211" s="44">
        <f t="shared" si="72"/>
        <v>453.18</v>
      </c>
      <c r="O211" s="41">
        <f t="shared" si="73"/>
        <v>24.31275</v>
      </c>
      <c r="P211" s="41">
        <v>14.35455</v>
      </c>
      <c r="Q211" s="44">
        <f t="shared" si="74"/>
        <v>0</v>
      </c>
      <c r="R211" s="44">
        <f t="shared" si="75"/>
        <v>0</v>
      </c>
      <c r="S211" s="44">
        <f t="shared" si="76"/>
        <v>1106.4402</v>
      </c>
      <c r="T211" s="41">
        <f t="shared" si="77"/>
        <v>0</v>
      </c>
      <c r="U211" s="41">
        <f t="shared" si="78"/>
        <v>259.63</v>
      </c>
      <c r="V211" s="44">
        <f t="shared" si="79"/>
        <v>113.3</v>
      </c>
      <c r="W211" s="41">
        <f t="shared" si="80"/>
        <v>10.42</v>
      </c>
      <c r="X211" s="41">
        <v>6.12</v>
      </c>
      <c r="Y211" s="44">
        <f t="shared" si="81"/>
        <v>0</v>
      </c>
      <c r="Z211" s="44">
        <f t="shared" si="82"/>
        <v>0</v>
      </c>
      <c r="AA211" s="41">
        <f t="shared" si="83"/>
        <v>389.47</v>
      </c>
      <c r="AB211" s="41">
        <f t="shared" si="84"/>
        <v>1495.9102</v>
      </c>
      <c r="AC211" s="41"/>
      <c r="AD211" s="12" t="s">
        <v>60</v>
      </c>
      <c r="AE211" s="11">
        <f t="shared" si="90"/>
        <v>95.3289</v>
      </c>
      <c r="AF211" s="11">
        <f t="shared" si="85"/>
        <v>778.894</v>
      </c>
      <c r="AG211" s="11">
        <f t="shared" si="86"/>
        <v>566.48</v>
      </c>
      <c r="AH211" s="11">
        <f t="shared" si="91"/>
        <v>55.2073</v>
      </c>
      <c r="AI211" s="11">
        <f t="shared" si="87"/>
        <v>0</v>
      </c>
      <c r="AJ211" s="11">
        <f t="shared" si="88"/>
        <v>0</v>
      </c>
      <c r="AK211" s="11">
        <f t="shared" si="89"/>
        <v>1495.9102</v>
      </c>
      <c r="AL211" s="12" t="s">
        <v>1138</v>
      </c>
    </row>
    <row r="212" s="9" customFormat="1" ht="16" customHeight="1" spans="1:38">
      <c r="A212" s="40">
        <f t="shared" si="69"/>
        <v>209</v>
      </c>
      <c r="B212" s="41" t="s">
        <v>1332</v>
      </c>
      <c r="C212" s="46" t="s">
        <v>616</v>
      </c>
      <c r="D212" s="45" t="s">
        <v>617</v>
      </c>
      <c r="E212" s="41">
        <v>3473.25</v>
      </c>
      <c r="F212" s="41">
        <v>3245.4</v>
      </c>
      <c r="G212" s="44">
        <v>5664.75</v>
      </c>
      <c r="H212" s="41">
        <v>3473.25</v>
      </c>
      <c r="I212" s="44">
        <v>3180</v>
      </c>
      <c r="J212" s="68"/>
      <c r="K212" s="52">
        <f t="shared" si="70"/>
        <v>62.5185</v>
      </c>
      <c r="L212" s="52">
        <v>32.8104</v>
      </c>
      <c r="M212" s="53">
        <f t="shared" si="71"/>
        <v>519.264</v>
      </c>
      <c r="N212" s="44">
        <f t="shared" si="72"/>
        <v>453.18</v>
      </c>
      <c r="O212" s="41">
        <f t="shared" si="73"/>
        <v>24.31275</v>
      </c>
      <c r="P212" s="41">
        <v>14.35455</v>
      </c>
      <c r="Q212" s="44">
        <f t="shared" si="74"/>
        <v>159</v>
      </c>
      <c r="R212" s="44">
        <f t="shared" si="75"/>
        <v>0</v>
      </c>
      <c r="S212" s="44">
        <f t="shared" si="76"/>
        <v>1265.4402</v>
      </c>
      <c r="T212" s="41">
        <f t="shared" si="77"/>
        <v>0</v>
      </c>
      <c r="U212" s="41">
        <f t="shared" si="78"/>
        <v>259.63</v>
      </c>
      <c r="V212" s="44">
        <f t="shared" si="79"/>
        <v>113.3</v>
      </c>
      <c r="W212" s="41">
        <f t="shared" si="80"/>
        <v>10.42</v>
      </c>
      <c r="X212" s="41">
        <v>6.12</v>
      </c>
      <c r="Y212" s="44">
        <f t="shared" si="81"/>
        <v>159</v>
      </c>
      <c r="Z212" s="44">
        <f t="shared" si="82"/>
        <v>0</v>
      </c>
      <c r="AA212" s="41">
        <f t="shared" si="83"/>
        <v>548.47</v>
      </c>
      <c r="AB212" s="41">
        <f t="shared" si="84"/>
        <v>1813.9102</v>
      </c>
      <c r="AC212" s="41"/>
      <c r="AD212" s="12" t="s">
        <v>26</v>
      </c>
      <c r="AE212" s="11">
        <f t="shared" si="90"/>
        <v>95.3289</v>
      </c>
      <c r="AF212" s="11">
        <f t="shared" si="85"/>
        <v>778.894</v>
      </c>
      <c r="AG212" s="11">
        <f t="shared" si="86"/>
        <v>566.48</v>
      </c>
      <c r="AH212" s="11">
        <f t="shared" si="91"/>
        <v>55.2073</v>
      </c>
      <c r="AI212" s="11">
        <f t="shared" si="87"/>
        <v>318</v>
      </c>
      <c r="AJ212" s="11">
        <f t="shared" si="88"/>
        <v>0</v>
      </c>
      <c r="AK212" s="11">
        <f t="shared" si="89"/>
        <v>1813.9102</v>
      </c>
      <c r="AL212" s="12" t="s">
        <v>1135</v>
      </c>
    </row>
    <row r="213" s="9" customFormat="1" ht="16" customHeight="1" spans="1:38">
      <c r="A213" s="40">
        <f t="shared" si="69"/>
        <v>210</v>
      </c>
      <c r="B213" s="41" t="s">
        <v>173</v>
      </c>
      <c r="C213" s="46" t="s">
        <v>620</v>
      </c>
      <c r="D213" s="342" t="s">
        <v>621</v>
      </c>
      <c r="E213" s="41">
        <v>3473.25</v>
      </c>
      <c r="F213" s="41">
        <v>3245.4</v>
      </c>
      <c r="G213" s="44">
        <v>5664.75</v>
      </c>
      <c r="H213" s="41">
        <v>3473.25</v>
      </c>
      <c r="I213" s="44">
        <v>3180</v>
      </c>
      <c r="J213" s="68"/>
      <c r="K213" s="52">
        <f t="shared" si="70"/>
        <v>62.5185</v>
      </c>
      <c r="L213" s="52">
        <v>32.8104</v>
      </c>
      <c r="M213" s="53">
        <f t="shared" si="71"/>
        <v>519.264</v>
      </c>
      <c r="N213" s="44">
        <f t="shared" si="72"/>
        <v>453.18</v>
      </c>
      <c r="O213" s="41">
        <f t="shared" si="73"/>
        <v>24.31275</v>
      </c>
      <c r="P213" s="41">
        <v>14.35455</v>
      </c>
      <c r="Q213" s="44">
        <f t="shared" si="74"/>
        <v>159</v>
      </c>
      <c r="R213" s="44">
        <f t="shared" si="75"/>
        <v>0</v>
      </c>
      <c r="S213" s="44">
        <f t="shared" si="76"/>
        <v>1265.4402</v>
      </c>
      <c r="T213" s="41">
        <f t="shared" si="77"/>
        <v>0</v>
      </c>
      <c r="U213" s="41">
        <f t="shared" si="78"/>
        <v>259.63</v>
      </c>
      <c r="V213" s="44">
        <f t="shared" si="79"/>
        <v>113.3</v>
      </c>
      <c r="W213" s="41">
        <f t="shared" si="80"/>
        <v>10.42</v>
      </c>
      <c r="X213" s="41">
        <v>6.12</v>
      </c>
      <c r="Y213" s="44">
        <f t="shared" si="81"/>
        <v>159</v>
      </c>
      <c r="Z213" s="44">
        <f t="shared" si="82"/>
        <v>0</v>
      </c>
      <c r="AA213" s="41">
        <f t="shared" si="83"/>
        <v>548.47</v>
      </c>
      <c r="AB213" s="41">
        <f t="shared" si="84"/>
        <v>1813.9102</v>
      </c>
      <c r="AC213" s="41"/>
      <c r="AD213" s="12" t="s">
        <v>25</v>
      </c>
      <c r="AE213" s="11">
        <f t="shared" si="90"/>
        <v>95.3289</v>
      </c>
      <c r="AF213" s="11">
        <f t="shared" si="85"/>
        <v>778.894</v>
      </c>
      <c r="AG213" s="11">
        <f t="shared" si="86"/>
        <v>566.48</v>
      </c>
      <c r="AH213" s="11">
        <f t="shared" si="91"/>
        <v>55.2073</v>
      </c>
      <c r="AI213" s="11">
        <f t="shared" si="87"/>
        <v>318</v>
      </c>
      <c r="AJ213" s="11">
        <f t="shared" si="88"/>
        <v>0</v>
      </c>
      <c r="AK213" s="11">
        <f t="shared" si="89"/>
        <v>1813.9102</v>
      </c>
      <c r="AL213" s="12" t="s">
        <v>1137</v>
      </c>
    </row>
    <row r="214" s="9" customFormat="1" ht="16" customHeight="1" spans="1:38">
      <c r="A214" s="40">
        <f t="shared" si="69"/>
        <v>211</v>
      </c>
      <c r="B214" s="41" t="s">
        <v>1306</v>
      </c>
      <c r="C214" s="46" t="s">
        <v>628</v>
      </c>
      <c r="D214" s="45" t="s">
        <v>629</v>
      </c>
      <c r="E214" s="41">
        <v>3473.25</v>
      </c>
      <c r="F214" s="41">
        <v>3245.4</v>
      </c>
      <c r="G214" s="44">
        <v>5664.75</v>
      </c>
      <c r="H214" s="41">
        <v>3473.25</v>
      </c>
      <c r="I214" s="44">
        <v>1790</v>
      </c>
      <c r="J214" s="44"/>
      <c r="K214" s="52">
        <f t="shared" si="70"/>
        <v>62.5185</v>
      </c>
      <c r="L214" s="52">
        <v>32.8104</v>
      </c>
      <c r="M214" s="53">
        <f t="shared" si="71"/>
        <v>519.264</v>
      </c>
      <c r="N214" s="44">
        <f t="shared" si="72"/>
        <v>453.18</v>
      </c>
      <c r="O214" s="41">
        <f t="shared" si="73"/>
        <v>24.31275</v>
      </c>
      <c r="P214" s="41">
        <v>14.35455</v>
      </c>
      <c r="Q214" s="44">
        <f t="shared" si="74"/>
        <v>89.5</v>
      </c>
      <c r="R214" s="44">
        <f t="shared" si="75"/>
        <v>0</v>
      </c>
      <c r="S214" s="44">
        <f t="shared" si="76"/>
        <v>1195.9402</v>
      </c>
      <c r="T214" s="41">
        <f t="shared" si="77"/>
        <v>0</v>
      </c>
      <c r="U214" s="41">
        <f t="shared" si="78"/>
        <v>259.63</v>
      </c>
      <c r="V214" s="44">
        <f t="shared" si="79"/>
        <v>113.3</v>
      </c>
      <c r="W214" s="41">
        <f t="shared" si="80"/>
        <v>10.42</v>
      </c>
      <c r="X214" s="41">
        <v>6.12</v>
      </c>
      <c r="Y214" s="44">
        <f t="shared" si="81"/>
        <v>89.5</v>
      </c>
      <c r="Z214" s="44">
        <f t="shared" si="82"/>
        <v>0</v>
      </c>
      <c r="AA214" s="41">
        <f t="shared" si="83"/>
        <v>478.97</v>
      </c>
      <c r="AB214" s="41">
        <f t="shared" si="84"/>
        <v>1674.9102</v>
      </c>
      <c r="AC214" s="41"/>
      <c r="AD214" s="12" t="s">
        <v>60</v>
      </c>
      <c r="AE214" s="11">
        <f t="shared" si="90"/>
        <v>95.3289</v>
      </c>
      <c r="AF214" s="11">
        <f t="shared" si="85"/>
        <v>778.894</v>
      </c>
      <c r="AG214" s="11">
        <f t="shared" si="86"/>
        <v>566.48</v>
      </c>
      <c r="AH214" s="11">
        <f t="shared" si="91"/>
        <v>55.2073</v>
      </c>
      <c r="AI214" s="11">
        <f t="shared" si="87"/>
        <v>179</v>
      </c>
      <c r="AJ214" s="11">
        <f t="shared" si="88"/>
        <v>0</v>
      </c>
      <c r="AK214" s="11">
        <f t="shared" si="89"/>
        <v>1674.9102</v>
      </c>
      <c r="AL214" s="12" t="s">
        <v>1138</v>
      </c>
    </row>
    <row r="215" s="9" customFormat="1" ht="16" customHeight="1" spans="1:38">
      <c r="A215" s="40">
        <f t="shared" si="69"/>
        <v>212</v>
      </c>
      <c r="B215" s="41" t="s">
        <v>1334</v>
      </c>
      <c r="C215" s="61" t="s">
        <v>636</v>
      </c>
      <c r="D215" s="62" t="s">
        <v>637</v>
      </c>
      <c r="E215" s="44">
        <v>3820</v>
      </c>
      <c r="F215" s="44">
        <v>3820</v>
      </c>
      <c r="G215" s="44">
        <v>5664.75</v>
      </c>
      <c r="H215" s="44">
        <v>3820</v>
      </c>
      <c r="I215" s="44">
        <v>4180</v>
      </c>
      <c r="J215" s="44"/>
      <c r="K215" s="73">
        <f t="shared" si="70"/>
        <v>68.76</v>
      </c>
      <c r="L215" s="52">
        <v>0</v>
      </c>
      <c r="M215" s="74">
        <f t="shared" si="71"/>
        <v>611.2</v>
      </c>
      <c r="N215" s="44">
        <f t="shared" si="72"/>
        <v>453.18</v>
      </c>
      <c r="O215" s="44">
        <f t="shared" si="73"/>
        <v>26.74</v>
      </c>
      <c r="P215" s="41">
        <v>0</v>
      </c>
      <c r="Q215" s="44">
        <f t="shared" si="74"/>
        <v>209</v>
      </c>
      <c r="R215" s="44">
        <f t="shared" si="75"/>
        <v>0</v>
      </c>
      <c r="S215" s="44">
        <f t="shared" si="76"/>
        <v>1368.88</v>
      </c>
      <c r="T215" s="41">
        <f t="shared" si="77"/>
        <v>0</v>
      </c>
      <c r="U215" s="44">
        <f t="shared" si="78"/>
        <v>305.6</v>
      </c>
      <c r="V215" s="44">
        <f t="shared" si="79"/>
        <v>113.3</v>
      </c>
      <c r="W215" s="44">
        <f t="shared" si="80"/>
        <v>11.46</v>
      </c>
      <c r="X215" s="41">
        <v>0</v>
      </c>
      <c r="Y215" s="44">
        <f t="shared" si="81"/>
        <v>209</v>
      </c>
      <c r="Z215" s="44">
        <f t="shared" si="82"/>
        <v>0</v>
      </c>
      <c r="AA215" s="41">
        <f t="shared" si="83"/>
        <v>639.36</v>
      </c>
      <c r="AB215" s="44">
        <f t="shared" si="84"/>
        <v>2008.24</v>
      </c>
      <c r="AC215" s="44"/>
      <c r="AD215" s="12" t="s">
        <v>68</v>
      </c>
      <c r="AE215" s="11">
        <f t="shared" si="90"/>
        <v>68.76</v>
      </c>
      <c r="AF215" s="11">
        <f t="shared" si="85"/>
        <v>916.8</v>
      </c>
      <c r="AG215" s="11">
        <f t="shared" si="86"/>
        <v>566.48</v>
      </c>
      <c r="AH215" s="11">
        <f t="shared" si="91"/>
        <v>38.2</v>
      </c>
      <c r="AI215" s="11">
        <f t="shared" si="87"/>
        <v>418</v>
      </c>
      <c r="AJ215" s="11">
        <f t="shared" si="88"/>
        <v>0</v>
      </c>
      <c r="AK215" s="11">
        <f t="shared" si="89"/>
        <v>2008.24</v>
      </c>
      <c r="AL215" s="12" t="s">
        <v>1139</v>
      </c>
    </row>
    <row r="216" s="9" customFormat="1" ht="16" customHeight="1" spans="1:38">
      <c r="A216" s="40">
        <f t="shared" si="69"/>
        <v>213</v>
      </c>
      <c r="B216" s="41" t="s">
        <v>1335</v>
      </c>
      <c r="C216" s="61" t="s">
        <v>638</v>
      </c>
      <c r="D216" s="63" t="s">
        <v>639</v>
      </c>
      <c r="E216" s="44">
        <v>3473.25</v>
      </c>
      <c r="F216" s="44">
        <v>3245.5</v>
      </c>
      <c r="G216" s="44">
        <v>5664.75</v>
      </c>
      <c r="H216" s="44">
        <v>3473.25</v>
      </c>
      <c r="I216" s="44">
        <v>1790</v>
      </c>
      <c r="J216" s="44"/>
      <c r="K216" s="73">
        <f t="shared" si="70"/>
        <v>62.5185</v>
      </c>
      <c r="L216" s="52">
        <v>32.8104</v>
      </c>
      <c r="M216" s="74">
        <f t="shared" si="71"/>
        <v>519.28</v>
      </c>
      <c r="N216" s="44">
        <f t="shared" si="72"/>
        <v>453.18</v>
      </c>
      <c r="O216" s="44">
        <f t="shared" si="73"/>
        <v>24.31275</v>
      </c>
      <c r="P216" s="41">
        <v>14.35455</v>
      </c>
      <c r="Q216" s="44">
        <f t="shared" si="74"/>
        <v>89.5</v>
      </c>
      <c r="R216" s="44">
        <f t="shared" si="75"/>
        <v>0</v>
      </c>
      <c r="S216" s="44">
        <f t="shared" si="76"/>
        <v>1195.9562</v>
      </c>
      <c r="T216" s="41">
        <f t="shared" si="77"/>
        <v>0</v>
      </c>
      <c r="U216" s="44">
        <f t="shared" si="78"/>
        <v>259.64</v>
      </c>
      <c r="V216" s="44">
        <f t="shared" si="79"/>
        <v>113.3</v>
      </c>
      <c r="W216" s="44">
        <f t="shared" si="80"/>
        <v>10.42</v>
      </c>
      <c r="X216" s="41">
        <v>6.12</v>
      </c>
      <c r="Y216" s="44">
        <f t="shared" si="81"/>
        <v>89.5</v>
      </c>
      <c r="Z216" s="44">
        <f t="shared" si="82"/>
        <v>0</v>
      </c>
      <c r="AA216" s="41">
        <f t="shared" si="83"/>
        <v>478.98</v>
      </c>
      <c r="AB216" s="44">
        <f t="shared" si="84"/>
        <v>1674.9362</v>
      </c>
      <c r="AC216" s="44"/>
      <c r="AD216" s="12" t="s">
        <v>50</v>
      </c>
      <c r="AE216" s="11">
        <f t="shared" si="90"/>
        <v>95.3289</v>
      </c>
      <c r="AF216" s="11">
        <f t="shared" si="85"/>
        <v>778.92</v>
      </c>
      <c r="AG216" s="11">
        <f t="shared" si="86"/>
        <v>566.48</v>
      </c>
      <c r="AH216" s="11">
        <f t="shared" si="91"/>
        <v>55.2073</v>
      </c>
      <c r="AI216" s="11">
        <f t="shared" si="87"/>
        <v>179</v>
      </c>
      <c r="AJ216" s="11">
        <f t="shared" si="88"/>
        <v>0</v>
      </c>
      <c r="AK216" s="11">
        <f t="shared" si="89"/>
        <v>1674.9362</v>
      </c>
      <c r="AL216" s="12" t="s">
        <v>1138</v>
      </c>
    </row>
    <row r="217" s="9" customFormat="1" ht="16" customHeight="1" spans="1:38">
      <c r="A217" s="40">
        <f t="shared" si="69"/>
        <v>214</v>
      </c>
      <c r="B217" s="41" t="s">
        <v>1089</v>
      </c>
      <c r="C217" s="61" t="s">
        <v>644</v>
      </c>
      <c r="D217" s="63" t="s">
        <v>645</v>
      </c>
      <c r="E217" s="44">
        <v>3473.25</v>
      </c>
      <c r="F217" s="44">
        <v>3245.5</v>
      </c>
      <c r="G217" s="44">
        <v>5664.75</v>
      </c>
      <c r="H217" s="44">
        <v>3473.25</v>
      </c>
      <c r="I217" s="44">
        <v>1790</v>
      </c>
      <c r="J217" s="44"/>
      <c r="K217" s="73">
        <f t="shared" si="70"/>
        <v>62.5185</v>
      </c>
      <c r="L217" s="52">
        <v>32.8104</v>
      </c>
      <c r="M217" s="74">
        <f t="shared" si="71"/>
        <v>519.28</v>
      </c>
      <c r="N217" s="44">
        <f t="shared" si="72"/>
        <v>453.18</v>
      </c>
      <c r="O217" s="44">
        <f t="shared" si="73"/>
        <v>24.31275</v>
      </c>
      <c r="P217" s="41">
        <v>14.35455</v>
      </c>
      <c r="Q217" s="44">
        <f t="shared" si="74"/>
        <v>89.5</v>
      </c>
      <c r="R217" s="44">
        <f t="shared" si="75"/>
        <v>0</v>
      </c>
      <c r="S217" s="44">
        <f t="shared" si="76"/>
        <v>1195.9562</v>
      </c>
      <c r="T217" s="41">
        <f t="shared" si="77"/>
        <v>0</v>
      </c>
      <c r="U217" s="44">
        <f t="shared" si="78"/>
        <v>259.64</v>
      </c>
      <c r="V217" s="44">
        <f t="shared" si="79"/>
        <v>113.3</v>
      </c>
      <c r="W217" s="44">
        <f t="shared" si="80"/>
        <v>10.42</v>
      </c>
      <c r="X217" s="41">
        <v>6.12</v>
      </c>
      <c r="Y217" s="44">
        <f t="shared" si="81"/>
        <v>89.5</v>
      </c>
      <c r="Z217" s="44">
        <f t="shared" si="82"/>
        <v>0</v>
      </c>
      <c r="AA217" s="41">
        <f t="shared" si="83"/>
        <v>478.98</v>
      </c>
      <c r="AB217" s="44">
        <f t="shared" si="84"/>
        <v>1674.9362</v>
      </c>
      <c r="AC217" s="44"/>
      <c r="AD217" s="12" t="s">
        <v>56</v>
      </c>
      <c r="AE217" s="11">
        <f t="shared" si="90"/>
        <v>95.3289</v>
      </c>
      <c r="AF217" s="11">
        <f t="shared" si="85"/>
        <v>778.92</v>
      </c>
      <c r="AG217" s="11">
        <f t="shared" si="86"/>
        <v>566.48</v>
      </c>
      <c r="AH217" s="11">
        <f t="shared" si="91"/>
        <v>55.2073</v>
      </c>
      <c r="AI217" s="11">
        <f t="shared" si="87"/>
        <v>179</v>
      </c>
      <c r="AJ217" s="11">
        <f t="shared" si="88"/>
        <v>0</v>
      </c>
      <c r="AK217" s="11">
        <f t="shared" si="89"/>
        <v>1674.9362</v>
      </c>
      <c r="AL217" s="12" t="s">
        <v>1138</v>
      </c>
    </row>
    <row r="218" s="9" customFormat="1" ht="16" customHeight="1" spans="1:38">
      <c r="A218" s="40">
        <f t="shared" si="69"/>
        <v>215</v>
      </c>
      <c r="B218" s="41" t="s">
        <v>1336</v>
      </c>
      <c r="C218" s="61" t="s">
        <v>650</v>
      </c>
      <c r="D218" s="62" t="s">
        <v>651</v>
      </c>
      <c r="E218" s="44">
        <v>3473.25</v>
      </c>
      <c r="F218" s="44">
        <v>3245.5</v>
      </c>
      <c r="G218" s="44">
        <v>5664.75</v>
      </c>
      <c r="H218" s="44">
        <v>3473.25</v>
      </c>
      <c r="I218" s="44">
        <v>1790</v>
      </c>
      <c r="J218" s="69"/>
      <c r="K218" s="75">
        <f t="shared" si="70"/>
        <v>62.5185</v>
      </c>
      <c r="L218" s="52">
        <v>32.8104</v>
      </c>
      <c r="M218" s="76">
        <f t="shared" si="71"/>
        <v>519.28</v>
      </c>
      <c r="N218" s="69">
        <f t="shared" si="72"/>
        <v>453.18</v>
      </c>
      <c r="O218" s="69">
        <f t="shared" si="73"/>
        <v>24.31275</v>
      </c>
      <c r="P218" s="41">
        <v>14.35455</v>
      </c>
      <c r="Q218" s="69">
        <f t="shared" si="74"/>
        <v>89.5</v>
      </c>
      <c r="R218" s="69">
        <f t="shared" si="75"/>
        <v>0</v>
      </c>
      <c r="S218" s="44">
        <f t="shared" si="76"/>
        <v>1195.9562</v>
      </c>
      <c r="T218" s="72">
        <f t="shared" si="77"/>
        <v>0</v>
      </c>
      <c r="U218" s="69">
        <f t="shared" si="78"/>
        <v>259.64</v>
      </c>
      <c r="V218" s="69">
        <f t="shared" si="79"/>
        <v>113.3</v>
      </c>
      <c r="W218" s="69">
        <f t="shared" si="80"/>
        <v>10.42</v>
      </c>
      <c r="X218" s="41">
        <v>6.12</v>
      </c>
      <c r="Y218" s="69">
        <f t="shared" si="81"/>
        <v>89.5</v>
      </c>
      <c r="Z218" s="69">
        <f t="shared" si="82"/>
        <v>0</v>
      </c>
      <c r="AA218" s="41">
        <f t="shared" si="83"/>
        <v>478.98</v>
      </c>
      <c r="AB218" s="44">
        <f t="shared" si="84"/>
        <v>1674.9362</v>
      </c>
      <c r="AC218" s="44"/>
      <c r="AD218" s="12" t="s">
        <v>53</v>
      </c>
      <c r="AE218" s="11">
        <f t="shared" si="90"/>
        <v>95.3289</v>
      </c>
      <c r="AF218" s="11">
        <f t="shared" si="85"/>
        <v>778.92</v>
      </c>
      <c r="AG218" s="11">
        <f t="shared" si="86"/>
        <v>566.48</v>
      </c>
      <c r="AH218" s="11">
        <f t="shared" si="91"/>
        <v>55.2073</v>
      </c>
      <c r="AI218" s="11">
        <f t="shared" si="87"/>
        <v>179</v>
      </c>
      <c r="AJ218" s="11">
        <f t="shared" si="88"/>
        <v>0</v>
      </c>
      <c r="AK218" s="11">
        <f t="shared" si="89"/>
        <v>1674.9362</v>
      </c>
      <c r="AL218" s="12" t="s">
        <v>1138</v>
      </c>
    </row>
    <row r="219" s="9" customFormat="1" ht="16" customHeight="1" spans="1:38">
      <c r="A219" s="40">
        <f t="shared" si="69"/>
        <v>216</v>
      </c>
      <c r="B219" s="41" t="s">
        <v>1336</v>
      </c>
      <c r="C219" s="61" t="s">
        <v>652</v>
      </c>
      <c r="D219" s="62" t="s">
        <v>653</v>
      </c>
      <c r="E219" s="44">
        <v>3473.25</v>
      </c>
      <c r="F219" s="44">
        <v>3245.5</v>
      </c>
      <c r="G219" s="44">
        <v>5664.75</v>
      </c>
      <c r="H219" s="44">
        <v>3473.25</v>
      </c>
      <c r="I219" s="44">
        <v>1790</v>
      </c>
      <c r="J219" s="68"/>
      <c r="K219" s="73">
        <f t="shared" si="70"/>
        <v>62.5185</v>
      </c>
      <c r="L219" s="52">
        <v>32.8104</v>
      </c>
      <c r="M219" s="74">
        <f t="shared" si="71"/>
        <v>519.28</v>
      </c>
      <c r="N219" s="44">
        <f t="shared" si="72"/>
        <v>453.18</v>
      </c>
      <c r="O219" s="44">
        <f t="shared" si="73"/>
        <v>24.31275</v>
      </c>
      <c r="P219" s="41">
        <v>14.35455</v>
      </c>
      <c r="Q219" s="44">
        <f t="shared" si="74"/>
        <v>89.5</v>
      </c>
      <c r="R219" s="44">
        <f t="shared" si="75"/>
        <v>0</v>
      </c>
      <c r="S219" s="44">
        <f t="shared" si="76"/>
        <v>1195.9562</v>
      </c>
      <c r="T219" s="41">
        <f t="shared" si="77"/>
        <v>0</v>
      </c>
      <c r="U219" s="44">
        <f t="shared" si="78"/>
        <v>259.64</v>
      </c>
      <c r="V219" s="44">
        <f t="shared" si="79"/>
        <v>113.3</v>
      </c>
      <c r="W219" s="44">
        <f t="shared" si="80"/>
        <v>10.42</v>
      </c>
      <c r="X219" s="41">
        <v>6.12</v>
      </c>
      <c r="Y219" s="44">
        <f t="shared" si="81"/>
        <v>89.5</v>
      </c>
      <c r="Z219" s="44">
        <f t="shared" si="82"/>
        <v>0</v>
      </c>
      <c r="AA219" s="41">
        <f t="shared" si="83"/>
        <v>478.98</v>
      </c>
      <c r="AB219" s="44">
        <f t="shared" si="84"/>
        <v>1674.9362</v>
      </c>
      <c r="AC219" s="44"/>
      <c r="AD219" s="12" t="s">
        <v>53</v>
      </c>
      <c r="AE219" s="11">
        <f t="shared" si="90"/>
        <v>95.3289</v>
      </c>
      <c r="AF219" s="11">
        <f t="shared" si="85"/>
        <v>778.92</v>
      </c>
      <c r="AG219" s="11">
        <f t="shared" si="86"/>
        <v>566.48</v>
      </c>
      <c r="AH219" s="11">
        <f t="shared" si="91"/>
        <v>55.2073</v>
      </c>
      <c r="AI219" s="11">
        <f t="shared" si="87"/>
        <v>179</v>
      </c>
      <c r="AJ219" s="11">
        <f t="shared" si="88"/>
        <v>0</v>
      </c>
      <c r="AK219" s="11">
        <f t="shared" si="89"/>
        <v>1674.9362</v>
      </c>
      <c r="AL219" s="12" t="s">
        <v>1138</v>
      </c>
    </row>
    <row r="220" s="9" customFormat="1" ht="16" customHeight="1" spans="1:38">
      <c r="A220" s="40">
        <f t="shared" si="69"/>
        <v>217</v>
      </c>
      <c r="B220" s="41" t="s">
        <v>1336</v>
      </c>
      <c r="C220" s="61" t="s">
        <v>656</v>
      </c>
      <c r="D220" s="62" t="s">
        <v>657</v>
      </c>
      <c r="E220" s="44">
        <v>3473.25</v>
      </c>
      <c r="F220" s="44">
        <v>3245.5</v>
      </c>
      <c r="G220" s="44">
        <v>5664.75</v>
      </c>
      <c r="H220" s="44">
        <v>3473.25</v>
      </c>
      <c r="I220" s="44">
        <v>1790</v>
      </c>
      <c r="J220" s="68"/>
      <c r="K220" s="73">
        <f t="shared" si="70"/>
        <v>62.5185</v>
      </c>
      <c r="L220" s="52">
        <v>32.8104</v>
      </c>
      <c r="M220" s="74">
        <f t="shared" si="71"/>
        <v>519.28</v>
      </c>
      <c r="N220" s="44">
        <f t="shared" si="72"/>
        <v>453.18</v>
      </c>
      <c r="O220" s="44">
        <f t="shared" si="73"/>
        <v>24.31275</v>
      </c>
      <c r="P220" s="41">
        <v>14.35455</v>
      </c>
      <c r="Q220" s="44">
        <f t="shared" si="74"/>
        <v>89.5</v>
      </c>
      <c r="R220" s="44">
        <f t="shared" si="75"/>
        <v>0</v>
      </c>
      <c r="S220" s="44">
        <f t="shared" si="76"/>
        <v>1195.9562</v>
      </c>
      <c r="T220" s="41">
        <f t="shared" si="77"/>
        <v>0</v>
      </c>
      <c r="U220" s="44">
        <f t="shared" si="78"/>
        <v>259.64</v>
      </c>
      <c r="V220" s="44">
        <f t="shared" si="79"/>
        <v>113.3</v>
      </c>
      <c r="W220" s="44">
        <f t="shared" si="80"/>
        <v>10.42</v>
      </c>
      <c r="X220" s="41">
        <v>6.12</v>
      </c>
      <c r="Y220" s="44">
        <f t="shared" si="81"/>
        <v>89.5</v>
      </c>
      <c r="Z220" s="44">
        <f t="shared" si="82"/>
        <v>0</v>
      </c>
      <c r="AA220" s="41">
        <f t="shared" si="83"/>
        <v>478.98</v>
      </c>
      <c r="AB220" s="44">
        <f t="shared" si="84"/>
        <v>1674.9362</v>
      </c>
      <c r="AC220" s="44"/>
      <c r="AD220" s="12" t="s">
        <v>53</v>
      </c>
      <c r="AE220" s="11">
        <f t="shared" si="90"/>
        <v>95.3289</v>
      </c>
      <c r="AF220" s="11">
        <f t="shared" si="85"/>
        <v>778.92</v>
      </c>
      <c r="AG220" s="11">
        <f t="shared" si="86"/>
        <v>566.48</v>
      </c>
      <c r="AH220" s="11">
        <f t="shared" si="91"/>
        <v>55.2073</v>
      </c>
      <c r="AI220" s="11">
        <f t="shared" si="87"/>
        <v>179</v>
      </c>
      <c r="AJ220" s="11">
        <f t="shared" si="88"/>
        <v>0</v>
      </c>
      <c r="AK220" s="11">
        <f t="shared" si="89"/>
        <v>1674.9362</v>
      </c>
      <c r="AL220" s="12" t="s">
        <v>1138</v>
      </c>
    </row>
    <row r="221" s="9" customFormat="1" ht="16" customHeight="1" spans="1:38">
      <c r="A221" s="40">
        <f t="shared" si="69"/>
        <v>218</v>
      </c>
      <c r="B221" s="41" t="s">
        <v>1306</v>
      </c>
      <c r="C221" s="61" t="s">
        <v>658</v>
      </c>
      <c r="D221" s="62" t="s">
        <v>659</v>
      </c>
      <c r="E221" s="44">
        <v>3473.25</v>
      </c>
      <c r="F221" s="44">
        <v>3245.5</v>
      </c>
      <c r="G221" s="44">
        <v>5664.75</v>
      </c>
      <c r="H221" s="44">
        <v>3473.25</v>
      </c>
      <c r="I221" s="44">
        <v>1790</v>
      </c>
      <c r="J221" s="69"/>
      <c r="K221" s="75">
        <f t="shared" si="70"/>
        <v>62.5185</v>
      </c>
      <c r="L221" s="52">
        <v>32.8104</v>
      </c>
      <c r="M221" s="76">
        <f t="shared" si="71"/>
        <v>519.28</v>
      </c>
      <c r="N221" s="69">
        <f t="shared" si="72"/>
        <v>453.18</v>
      </c>
      <c r="O221" s="69">
        <f t="shared" si="73"/>
        <v>24.31275</v>
      </c>
      <c r="P221" s="41">
        <v>14.35455</v>
      </c>
      <c r="Q221" s="69">
        <f t="shared" si="74"/>
        <v>89.5</v>
      </c>
      <c r="R221" s="69">
        <f t="shared" si="75"/>
        <v>0</v>
      </c>
      <c r="S221" s="44">
        <f t="shared" si="76"/>
        <v>1195.9562</v>
      </c>
      <c r="T221" s="72">
        <f t="shared" si="77"/>
        <v>0</v>
      </c>
      <c r="U221" s="69">
        <f t="shared" si="78"/>
        <v>259.64</v>
      </c>
      <c r="V221" s="69">
        <f t="shared" si="79"/>
        <v>113.3</v>
      </c>
      <c r="W221" s="69">
        <f t="shared" si="80"/>
        <v>10.42</v>
      </c>
      <c r="X221" s="41">
        <v>6.12</v>
      </c>
      <c r="Y221" s="69">
        <f t="shared" si="81"/>
        <v>89.5</v>
      </c>
      <c r="Z221" s="69">
        <f t="shared" si="82"/>
        <v>0</v>
      </c>
      <c r="AA221" s="41">
        <f t="shared" si="83"/>
        <v>478.98</v>
      </c>
      <c r="AB221" s="44">
        <f t="shared" si="84"/>
        <v>1674.9362</v>
      </c>
      <c r="AC221" s="44"/>
      <c r="AD221" s="12" t="s">
        <v>60</v>
      </c>
      <c r="AE221" s="11">
        <f t="shared" si="90"/>
        <v>95.3289</v>
      </c>
      <c r="AF221" s="11">
        <f t="shared" si="85"/>
        <v>778.92</v>
      </c>
      <c r="AG221" s="11">
        <f t="shared" si="86"/>
        <v>566.48</v>
      </c>
      <c r="AH221" s="11">
        <f t="shared" si="91"/>
        <v>55.2073</v>
      </c>
      <c r="AI221" s="11">
        <f t="shared" si="87"/>
        <v>179</v>
      </c>
      <c r="AJ221" s="11">
        <f t="shared" si="88"/>
        <v>0</v>
      </c>
      <c r="AK221" s="11">
        <f t="shared" si="89"/>
        <v>1674.9362</v>
      </c>
      <c r="AL221" s="12" t="s">
        <v>1138</v>
      </c>
    </row>
    <row r="222" s="30" customFormat="1" ht="16" customHeight="1" spans="1:38">
      <c r="A222" s="40">
        <f t="shared" si="69"/>
        <v>219</v>
      </c>
      <c r="B222" s="41" t="s">
        <v>1306</v>
      </c>
      <c r="C222" s="61" t="s">
        <v>664</v>
      </c>
      <c r="D222" s="62" t="s">
        <v>665</v>
      </c>
      <c r="E222" s="44">
        <v>3473.25</v>
      </c>
      <c r="F222" s="44">
        <v>3245.5</v>
      </c>
      <c r="G222" s="44">
        <v>5664.75</v>
      </c>
      <c r="H222" s="44">
        <v>3473.25</v>
      </c>
      <c r="I222" s="44">
        <v>1790</v>
      </c>
      <c r="J222" s="68"/>
      <c r="K222" s="73">
        <f t="shared" si="70"/>
        <v>62.5185</v>
      </c>
      <c r="L222" s="52">
        <v>32.8104</v>
      </c>
      <c r="M222" s="74">
        <f t="shared" si="71"/>
        <v>519.28</v>
      </c>
      <c r="N222" s="44">
        <f t="shared" si="72"/>
        <v>453.18</v>
      </c>
      <c r="O222" s="44">
        <f t="shared" si="73"/>
        <v>24.31275</v>
      </c>
      <c r="P222" s="41">
        <v>14.35455</v>
      </c>
      <c r="Q222" s="44">
        <f t="shared" si="74"/>
        <v>89.5</v>
      </c>
      <c r="R222" s="44">
        <f t="shared" si="75"/>
        <v>0</v>
      </c>
      <c r="S222" s="44">
        <f t="shared" si="76"/>
        <v>1195.9562</v>
      </c>
      <c r="T222" s="41">
        <f t="shared" si="77"/>
        <v>0</v>
      </c>
      <c r="U222" s="44">
        <f t="shared" si="78"/>
        <v>259.64</v>
      </c>
      <c r="V222" s="44">
        <f t="shared" si="79"/>
        <v>113.3</v>
      </c>
      <c r="W222" s="44">
        <f t="shared" si="80"/>
        <v>10.42</v>
      </c>
      <c r="X222" s="41">
        <v>6.12</v>
      </c>
      <c r="Y222" s="44">
        <f t="shared" si="81"/>
        <v>89.5</v>
      </c>
      <c r="Z222" s="44">
        <f t="shared" si="82"/>
        <v>0</v>
      </c>
      <c r="AA222" s="41">
        <f t="shared" si="83"/>
        <v>478.98</v>
      </c>
      <c r="AB222" s="44">
        <f t="shared" si="84"/>
        <v>1674.9362</v>
      </c>
      <c r="AC222" s="44"/>
      <c r="AD222" s="12" t="s">
        <v>60</v>
      </c>
      <c r="AE222" s="11">
        <f t="shared" si="90"/>
        <v>95.3289</v>
      </c>
      <c r="AF222" s="11">
        <f t="shared" si="85"/>
        <v>778.92</v>
      </c>
      <c r="AG222" s="11">
        <f t="shared" si="86"/>
        <v>566.48</v>
      </c>
      <c r="AH222" s="11">
        <f t="shared" si="91"/>
        <v>55.2073</v>
      </c>
      <c r="AI222" s="11">
        <f t="shared" si="87"/>
        <v>179</v>
      </c>
      <c r="AJ222" s="11">
        <f t="shared" si="88"/>
        <v>0</v>
      </c>
      <c r="AK222" s="11">
        <f t="shared" si="89"/>
        <v>1674.9362</v>
      </c>
      <c r="AL222" s="12" t="s">
        <v>1138</v>
      </c>
    </row>
    <row r="223" s="30" customFormat="1" ht="16" customHeight="1" spans="1:38">
      <c r="A223" s="40">
        <f t="shared" si="69"/>
        <v>220</v>
      </c>
      <c r="B223" s="41" t="s">
        <v>1230</v>
      </c>
      <c r="C223" s="61" t="s">
        <v>666</v>
      </c>
      <c r="D223" s="62" t="s">
        <v>667</v>
      </c>
      <c r="E223" s="44">
        <v>3473.25</v>
      </c>
      <c r="F223" s="44">
        <v>3245.5</v>
      </c>
      <c r="G223" s="44">
        <v>5664.75</v>
      </c>
      <c r="H223" s="44">
        <v>3473.25</v>
      </c>
      <c r="I223" s="44">
        <v>3180</v>
      </c>
      <c r="J223" s="68"/>
      <c r="K223" s="73">
        <f t="shared" si="70"/>
        <v>62.5185</v>
      </c>
      <c r="L223" s="52">
        <v>32.8104</v>
      </c>
      <c r="M223" s="74">
        <f t="shared" si="71"/>
        <v>519.28</v>
      </c>
      <c r="N223" s="44">
        <f t="shared" si="72"/>
        <v>453.18</v>
      </c>
      <c r="O223" s="44">
        <f t="shared" si="73"/>
        <v>24.31275</v>
      </c>
      <c r="P223" s="41">
        <v>14.35455</v>
      </c>
      <c r="Q223" s="44">
        <f t="shared" si="74"/>
        <v>159</v>
      </c>
      <c r="R223" s="44">
        <f t="shared" si="75"/>
        <v>0</v>
      </c>
      <c r="S223" s="44">
        <f t="shared" si="76"/>
        <v>1265.4562</v>
      </c>
      <c r="T223" s="41">
        <f t="shared" si="77"/>
        <v>0</v>
      </c>
      <c r="U223" s="44">
        <f t="shared" si="78"/>
        <v>259.64</v>
      </c>
      <c r="V223" s="44">
        <f t="shared" si="79"/>
        <v>113.3</v>
      </c>
      <c r="W223" s="44">
        <f t="shared" si="80"/>
        <v>10.42</v>
      </c>
      <c r="X223" s="41">
        <v>6.12</v>
      </c>
      <c r="Y223" s="44">
        <f t="shared" si="81"/>
        <v>159</v>
      </c>
      <c r="Z223" s="44">
        <f t="shared" si="82"/>
        <v>0</v>
      </c>
      <c r="AA223" s="41">
        <f t="shared" si="83"/>
        <v>548.48</v>
      </c>
      <c r="AB223" s="44">
        <f t="shared" si="84"/>
        <v>1813.9362</v>
      </c>
      <c r="AC223" s="44"/>
      <c r="AD223" s="12" t="s">
        <v>25</v>
      </c>
      <c r="AE223" s="11">
        <f t="shared" si="90"/>
        <v>95.3289</v>
      </c>
      <c r="AF223" s="11">
        <f t="shared" si="85"/>
        <v>778.92</v>
      </c>
      <c r="AG223" s="11">
        <f t="shared" si="86"/>
        <v>566.48</v>
      </c>
      <c r="AH223" s="11">
        <f t="shared" si="91"/>
        <v>55.2073</v>
      </c>
      <c r="AI223" s="11">
        <f t="shared" si="87"/>
        <v>318</v>
      </c>
      <c r="AJ223" s="11">
        <f t="shared" si="88"/>
        <v>0</v>
      </c>
      <c r="AK223" s="11">
        <f t="shared" si="89"/>
        <v>1813.9362</v>
      </c>
      <c r="AL223" s="12" t="s">
        <v>1137</v>
      </c>
    </row>
    <row r="224" s="9" customFormat="1" ht="16" customHeight="1" spans="1:38">
      <c r="A224" s="40">
        <f t="shared" si="69"/>
        <v>221</v>
      </c>
      <c r="B224" s="41" t="s">
        <v>1306</v>
      </c>
      <c r="C224" s="61" t="s">
        <v>668</v>
      </c>
      <c r="D224" s="360" t="s">
        <v>669</v>
      </c>
      <c r="E224" s="44">
        <v>3473.25</v>
      </c>
      <c r="F224" s="44">
        <v>3245.5</v>
      </c>
      <c r="G224" s="44">
        <v>5664.75</v>
      </c>
      <c r="H224" s="44">
        <v>3473.25</v>
      </c>
      <c r="I224" s="44">
        <v>1790</v>
      </c>
      <c r="J224" s="69"/>
      <c r="K224" s="75">
        <f t="shared" si="70"/>
        <v>62.5185</v>
      </c>
      <c r="L224" s="52">
        <v>32.8104</v>
      </c>
      <c r="M224" s="76">
        <f t="shared" si="71"/>
        <v>519.28</v>
      </c>
      <c r="N224" s="69">
        <f t="shared" si="72"/>
        <v>453.18</v>
      </c>
      <c r="O224" s="69">
        <f t="shared" si="73"/>
        <v>24.31275</v>
      </c>
      <c r="P224" s="41">
        <v>14.35455</v>
      </c>
      <c r="Q224" s="69">
        <f t="shared" si="74"/>
        <v>89.5</v>
      </c>
      <c r="R224" s="69">
        <f t="shared" si="75"/>
        <v>0</v>
      </c>
      <c r="S224" s="44">
        <f t="shared" si="76"/>
        <v>1195.9562</v>
      </c>
      <c r="T224" s="72">
        <f t="shared" si="77"/>
        <v>0</v>
      </c>
      <c r="U224" s="69">
        <f t="shared" si="78"/>
        <v>259.64</v>
      </c>
      <c r="V224" s="69">
        <f t="shared" si="79"/>
        <v>113.3</v>
      </c>
      <c r="W224" s="69">
        <f t="shared" si="80"/>
        <v>10.42</v>
      </c>
      <c r="X224" s="41">
        <v>6.12</v>
      </c>
      <c r="Y224" s="69">
        <f t="shared" si="81"/>
        <v>89.5</v>
      </c>
      <c r="Z224" s="69">
        <f t="shared" si="82"/>
        <v>0</v>
      </c>
      <c r="AA224" s="41">
        <f t="shared" si="83"/>
        <v>478.98</v>
      </c>
      <c r="AB224" s="44">
        <f t="shared" si="84"/>
        <v>1674.9362</v>
      </c>
      <c r="AC224" s="44"/>
      <c r="AD224" s="12" t="s">
        <v>25</v>
      </c>
      <c r="AE224" s="11">
        <f t="shared" si="90"/>
        <v>95.3289</v>
      </c>
      <c r="AF224" s="11">
        <f t="shared" si="85"/>
        <v>778.92</v>
      </c>
      <c r="AG224" s="11">
        <f t="shared" si="86"/>
        <v>566.48</v>
      </c>
      <c r="AH224" s="11">
        <f t="shared" si="91"/>
        <v>55.2073</v>
      </c>
      <c r="AI224" s="11">
        <f t="shared" si="87"/>
        <v>179</v>
      </c>
      <c r="AJ224" s="11">
        <f t="shared" si="88"/>
        <v>0</v>
      </c>
      <c r="AK224" s="11">
        <f t="shared" si="89"/>
        <v>1674.9362</v>
      </c>
      <c r="AL224" s="12" t="s">
        <v>1137</v>
      </c>
    </row>
    <row r="225" s="30" customFormat="1" ht="16" customHeight="1" spans="1:38">
      <c r="A225" s="40">
        <f t="shared" si="69"/>
        <v>222</v>
      </c>
      <c r="B225" s="41" t="s">
        <v>285</v>
      </c>
      <c r="C225" s="61" t="s">
        <v>672</v>
      </c>
      <c r="D225" s="62" t="s">
        <v>673</v>
      </c>
      <c r="E225" s="44">
        <v>3820</v>
      </c>
      <c r="F225" s="44">
        <v>3820</v>
      </c>
      <c r="G225" s="44">
        <v>5664.75</v>
      </c>
      <c r="H225" s="44">
        <v>3820</v>
      </c>
      <c r="I225" s="44">
        <v>4180</v>
      </c>
      <c r="J225" s="68"/>
      <c r="K225" s="73">
        <f t="shared" si="70"/>
        <v>68.76</v>
      </c>
      <c r="L225" s="52">
        <v>0</v>
      </c>
      <c r="M225" s="74">
        <f t="shared" si="71"/>
        <v>611.2</v>
      </c>
      <c r="N225" s="44">
        <f t="shared" si="72"/>
        <v>453.18</v>
      </c>
      <c r="O225" s="44">
        <f t="shared" si="73"/>
        <v>26.74</v>
      </c>
      <c r="P225" s="41">
        <v>0</v>
      </c>
      <c r="Q225" s="44">
        <f t="shared" si="74"/>
        <v>209</v>
      </c>
      <c r="R225" s="44">
        <f t="shared" si="75"/>
        <v>0</v>
      </c>
      <c r="S225" s="44">
        <f t="shared" si="76"/>
        <v>1368.88</v>
      </c>
      <c r="T225" s="41">
        <f t="shared" si="77"/>
        <v>0</v>
      </c>
      <c r="U225" s="44">
        <f t="shared" si="78"/>
        <v>305.6</v>
      </c>
      <c r="V225" s="44">
        <f t="shared" si="79"/>
        <v>113.3</v>
      </c>
      <c r="W225" s="44">
        <f t="shared" si="80"/>
        <v>11.46</v>
      </c>
      <c r="X225" s="41">
        <v>0</v>
      </c>
      <c r="Y225" s="44">
        <f t="shared" si="81"/>
        <v>209</v>
      </c>
      <c r="Z225" s="44">
        <f t="shared" si="82"/>
        <v>0</v>
      </c>
      <c r="AA225" s="41">
        <f t="shared" si="83"/>
        <v>639.36</v>
      </c>
      <c r="AB225" s="44">
        <f t="shared" si="84"/>
        <v>2008.24</v>
      </c>
      <c r="AC225" s="44"/>
      <c r="AD225" s="12" t="s">
        <v>26</v>
      </c>
      <c r="AE225" s="11">
        <f t="shared" si="90"/>
        <v>68.76</v>
      </c>
      <c r="AF225" s="11">
        <f t="shared" si="85"/>
        <v>916.8</v>
      </c>
      <c r="AG225" s="11">
        <f t="shared" si="86"/>
        <v>566.48</v>
      </c>
      <c r="AH225" s="11">
        <f t="shared" si="91"/>
        <v>38.2</v>
      </c>
      <c r="AI225" s="11">
        <f t="shared" si="87"/>
        <v>418</v>
      </c>
      <c r="AJ225" s="11">
        <f t="shared" si="88"/>
        <v>0</v>
      </c>
      <c r="AK225" s="11">
        <f t="shared" si="89"/>
        <v>2008.24</v>
      </c>
      <c r="AL225" s="12" t="s">
        <v>1135</v>
      </c>
    </row>
    <row r="226" s="30" customFormat="1" ht="16" customHeight="1" spans="1:38">
      <c r="A226" s="40">
        <f t="shared" si="69"/>
        <v>223</v>
      </c>
      <c r="B226" s="41" t="s">
        <v>184</v>
      </c>
      <c r="C226" s="65" t="s">
        <v>676</v>
      </c>
      <c r="D226" s="41" t="s">
        <v>677</v>
      </c>
      <c r="E226" s="41">
        <v>3473.25</v>
      </c>
      <c r="F226" s="41">
        <f>VLOOKUP(C226,'[1]9月'!$B:$Q,16,0)</f>
        <v>3245.4</v>
      </c>
      <c r="G226" s="44">
        <v>5664.75</v>
      </c>
      <c r="H226" s="41">
        <v>3473.25</v>
      </c>
      <c r="I226" s="44">
        <v>4180</v>
      </c>
      <c r="J226" s="68"/>
      <c r="K226" s="52">
        <f t="shared" si="70"/>
        <v>62.5185</v>
      </c>
      <c r="L226" s="52">
        <v>32.8104</v>
      </c>
      <c r="M226" s="53">
        <f t="shared" si="71"/>
        <v>519.264</v>
      </c>
      <c r="N226" s="44">
        <f t="shared" si="72"/>
        <v>453.18</v>
      </c>
      <c r="O226" s="41">
        <f t="shared" si="73"/>
        <v>24.31275</v>
      </c>
      <c r="P226" s="41">
        <v>14.35455</v>
      </c>
      <c r="Q226" s="44">
        <f t="shared" si="74"/>
        <v>209</v>
      </c>
      <c r="R226" s="44">
        <f t="shared" si="75"/>
        <v>0</v>
      </c>
      <c r="S226" s="44">
        <f t="shared" si="76"/>
        <v>1315.4402</v>
      </c>
      <c r="T226" s="41">
        <f t="shared" si="77"/>
        <v>0</v>
      </c>
      <c r="U226" s="41">
        <f t="shared" si="78"/>
        <v>259.63</v>
      </c>
      <c r="V226" s="44">
        <f t="shared" si="79"/>
        <v>113.3</v>
      </c>
      <c r="W226" s="41">
        <f t="shared" si="80"/>
        <v>10.42</v>
      </c>
      <c r="X226" s="41">
        <v>6.12</v>
      </c>
      <c r="Y226" s="44">
        <f t="shared" si="81"/>
        <v>209</v>
      </c>
      <c r="Z226" s="44">
        <f t="shared" si="82"/>
        <v>0</v>
      </c>
      <c r="AA226" s="41">
        <f t="shared" si="83"/>
        <v>598.47</v>
      </c>
      <c r="AB226" s="41">
        <f t="shared" si="84"/>
        <v>1913.9102</v>
      </c>
      <c r="AC226" s="41"/>
      <c r="AD226" s="12" t="s">
        <v>47</v>
      </c>
      <c r="AE226" s="11">
        <f t="shared" si="90"/>
        <v>95.3289</v>
      </c>
      <c r="AF226" s="11">
        <f t="shared" si="85"/>
        <v>778.894</v>
      </c>
      <c r="AG226" s="11">
        <f t="shared" si="86"/>
        <v>566.48</v>
      </c>
      <c r="AH226" s="11">
        <f t="shared" si="91"/>
        <v>55.2073</v>
      </c>
      <c r="AI226" s="11">
        <f t="shared" si="87"/>
        <v>418</v>
      </c>
      <c r="AJ226" s="11">
        <f t="shared" si="88"/>
        <v>0</v>
      </c>
      <c r="AK226" s="11">
        <f t="shared" si="89"/>
        <v>1913.9102</v>
      </c>
      <c r="AL226" s="12" t="s">
        <v>1134</v>
      </c>
    </row>
    <row r="227" s="30" customFormat="1" ht="16" customHeight="1" spans="1:38">
      <c r="A227" s="40">
        <f t="shared" si="69"/>
        <v>224</v>
      </c>
      <c r="B227" s="41" t="s">
        <v>145</v>
      </c>
      <c r="C227" s="65" t="s">
        <v>678</v>
      </c>
      <c r="D227" s="41" t="s">
        <v>679</v>
      </c>
      <c r="E227" s="41">
        <v>3473.25</v>
      </c>
      <c r="F227" s="41">
        <f>VLOOKUP(C227,'[1]9月'!$B:$Q,16,0)</f>
        <v>3245.4</v>
      </c>
      <c r="G227" s="44">
        <v>5664.75</v>
      </c>
      <c r="H227" s="41">
        <v>3473.25</v>
      </c>
      <c r="I227" s="44">
        <v>4180</v>
      </c>
      <c r="J227" s="68"/>
      <c r="K227" s="52">
        <f t="shared" si="70"/>
        <v>62.5185</v>
      </c>
      <c r="L227" s="52">
        <v>32.8104</v>
      </c>
      <c r="M227" s="53">
        <f t="shared" si="71"/>
        <v>519.264</v>
      </c>
      <c r="N227" s="44">
        <f t="shared" si="72"/>
        <v>453.18</v>
      </c>
      <c r="O227" s="41">
        <f t="shared" si="73"/>
        <v>24.31275</v>
      </c>
      <c r="P227" s="41">
        <v>14.35455</v>
      </c>
      <c r="Q227" s="44">
        <f t="shared" si="74"/>
        <v>209</v>
      </c>
      <c r="R227" s="44">
        <f t="shared" si="75"/>
        <v>0</v>
      </c>
      <c r="S227" s="44">
        <f t="shared" si="76"/>
        <v>1315.4402</v>
      </c>
      <c r="T227" s="41">
        <f t="shared" si="77"/>
        <v>0</v>
      </c>
      <c r="U227" s="41">
        <f t="shared" si="78"/>
        <v>259.63</v>
      </c>
      <c r="V227" s="44">
        <f t="shared" si="79"/>
        <v>113.3</v>
      </c>
      <c r="W227" s="41">
        <f t="shared" si="80"/>
        <v>10.42</v>
      </c>
      <c r="X227" s="41">
        <v>6.12</v>
      </c>
      <c r="Y227" s="44">
        <f t="shared" si="81"/>
        <v>209</v>
      </c>
      <c r="Z227" s="44">
        <f t="shared" si="82"/>
        <v>0</v>
      </c>
      <c r="AA227" s="41">
        <f t="shared" si="83"/>
        <v>598.47</v>
      </c>
      <c r="AB227" s="41">
        <f t="shared" si="84"/>
        <v>1913.9102</v>
      </c>
      <c r="AC227" s="41"/>
      <c r="AD227" s="12" t="s">
        <v>13</v>
      </c>
      <c r="AE227" s="11">
        <f t="shared" si="90"/>
        <v>95.3289</v>
      </c>
      <c r="AF227" s="11">
        <f t="shared" si="85"/>
        <v>778.894</v>
      </c>
      <c r="AG227" s="11">
        <f t="shared" si="86"/>
        <v>566.48</v>
      </c>
      <c r="AH227" s="11">
        <f t="shared" si="91"/>
        <v>55.2073</v>
      </c>
      <c r="AI227" s="11">
        <f t="shared" si="87"/>
        <v>418</v>
      </c>
      <c r="AJ227" s="11">
        <f t="shared" si="88"/>
        <v>0</v>
      </c>
      <c r="AK227" s="11">
        <f t="shared" si="89"/>
        <v>1913.9102</v>
      </c>
      <c r="AL227" s="12" t="s">
        <v>1134</v>
      </c>
    </row>
    <row r="228" s="30" customFormat="1" ht="16" customHeight="1" spans="1:38">
      <c r="A228" s="40">
        <f t="shared" si="69"/>
        <v>225</v>
      </c>
      <c r="B228" s="41" t="s">
        <v>1332</v>
      </c>
      <c r="C228" s="48" t="s">
        <v>680</v>
      </c>
      <c r="D228" s="66" t="s">
        <v>681</v>
      </c>
      <c r="E228" s="41">
        <v>3473.25</v>
      </c>
      <c r="F228" s="41">
        <f>VLOOKUP(C228,'[1]9月'!$B:$Q,16,0)</f>
        <v>3245.4</v>
      </c>
      <c r="G228" s="44">
        <v>5664.75</v>
      </c>
      <c r="H228" s="41">
        <v>3473.25</v>
      </c>
      <c r="I228" s="44">
        <v>3180</v>
      </c>
      <c r="J228" s="68"/>
      <c r="K228" s="52">
        <f t="shared" si="70"/>
        <v>62.5185</v>
      </c>
      <c r="L228" s="52">
        <v>32.8104</v>
      </c>
      <c r="M228" s="53">
        <f t="shared" si="71"/>
        <v>519.264</v>
      </c>
      <c r="N228" s="44">
        <f t="shared" si="72"/>
        <v>453.18</v>
      </c>
      <c r="O228" s="41">
        <f t="shared" si="73"/>
        <v>24.31275</v>
      </c>
      <c r="P228" s="41">
        <v>14.35455</v>
      </c>
      <c r="Q228" s="44">
        <f t="shared" si="74"/>
        <v>159</v>
      </c>
      <c r="R228" s="44">
        <f t="shared" si="75"/>
        <v>0</v>
      </c>
      <c r="S228" s="44">
        <f t="shared" si="76"/>
        <v>1265.4402</v>
      </c>
      <c r="T228" s="41">
        <f t="shared" si="77"/>
        <v>0</v>
      </c>
      <c r="U228" s="41">
        <f t="shared" si="78"/>
        <v>259.63</v>
      </c>
      <c r="V228" s="44">
        <f t="shared" si="79"/>
        <v>113.3</v>
      </c>
      <c r="W228" s="41">
        <f t="shared" si="80"/>
        <v>10.42</v>
      </c>
      <c r="X228" s="41">
        <v>6.12</v>
      </c>
      <c r="Y228" s="44">
        <f t="shared" si="81"/>
        <v>159</v>
      </c>
      <c r="Z228" s="44">
        <f t="shared" si="82"/>
        <v>0</v>
      </c>
      <c r="AA228" s="41">
        <f t="shared" si="83"/>
        <v>548.47</v>
      </c>
      <c r="AB228" s="41">
        <f t="shared" si="84"/>
        <v>1813.9102</v>
      </c>
      <c r="AC228" s="41"/>
      <c r="AD228" s="12" t="s">
        <v>26</v>
      </c>
      <c r="AE228" s="11">
        <f t="shared" si="90"/>
        <v>95.3289</v>
      </c>
      <c r="AF228" s="11">
        <f t="shared" si="85"/>
        <v>778.894</v>
      </c>
      <c r="AG228" s="11">
        <f t="shared" si="86"/>
        <v>566.48</v>
      </c>
      <c r="AH228" s="11">
        <f t="shared" si="91"/>
        <v>55.2073</v>
      </c>
      <c r="AI228" s="11">
        <f t="shared" si="87"/>
        <v>318</v>
      </c>
      <c r="AJ228" s="11">
        <f t="shared" si="88"/>
        <v>0</v>
      </c>
      <c r="AK228" s="11">
        <f t="shared" si="89"/>
        <v>1813.9102</v>
      </c>
      <c r="AL228" s="12" t="s">
        <v>1135</v>
      </c>
    </row>
    <row r="229" s="30" customFormat="1" ht="16" customHeight="1" spans="1:38">
      <c r="A229" s="40">
        <f t="shared" si="69"/>
        <v>226</v>
      </c>
      <c r="B229" s="41" t="s">
        <v>98</v>
      </c>
      <c r="C229" s="48" t="s">
        <v>682</v>
      </c>
      <c r="D229" s="66" t="s">
        <v>683</v>
      </c>
      <c r="E229" s="41">
        <v>3473.25</v>
      </c>
      <c r="F229" s="41">
        <f>VLOOKUP(C229,'[1]9月'!$B:$Q,16,0)</f>
        <v>3245.4</v>
      </c>
      <c r="G229" s="44">
        <v>5664.75</v>
      </c>
      <c r="H229" s="41">
        <v>3473.25</v>
      </c>
      <c r="I229" s="44">
        <v>3180</v>
      </c>
      <c r="J229" s="44"/>
      <c r="K229" s="52">
        <f t="shared" si="70"/>
        <v>62.5185</v>
      </c>
      <c r="L229" s="52">
        <v>32.8104</v>
      </c>
      <c r="M229" s="53">
        <f t="shared" si="71"/>
        <v>519.264</v>
      </c>
      <c r="N229" s="44">
        <f t="shared" si="72"/>
        <v>453.18</v>
      </c>
      <c r="O229" s="41">
        <f t="shared" si="73"/>
        <v>24.31275</v>
      </c>
      <c r="P229" s="41">
        <v>14.35455</v>
      </c>
      <c r="Q229" s="44">
        <f t="shared" si="74"/>
        <v>159</v>
      </c>
      <c r="R229" s="44">
        <f t="shared" si="75"/>
        <v>0</v>
      </c>
      <c r="S229" s="44">
        <f t="shared" si="76"/>
        <v>1265.4402</v>
      </c>
      <c r="T229" s="41">
        <f t="shared" si="77"/>
        <v>0</v>
      </c>
      <c r="U229" s="41">
        <f t="shared" si="78"/>
        <v>259.63</v>
      </c>
      <c r="V229" s="44">
        <f t="shared" si="79"/>
        <v>113.3</v>
      </c>
      <c r="W229" s="41">
        <f t="shared" si="80"/>
        <v>10.42</v>
      </c>
      <c r="X229" s="41">
        <v>6.12</v>
      </c>
      <c r="Y229" s="44">
        <f t="shared" si="81"/>
        <v>159</v>
      </c>
      <c r="Z229" s="44">
        <f t="shared" si="82"/>
        <v>0</v>
      </c>
      <c r="AA229" s="41">
        <f t="shared" si="83"/>
        <v>548.47</v>
      </c>
      <c r="AB229" s="41">
        <f t="shared" si="84"/>
        <v>1813.9102</v>
      </c>
      <c r="AC229" s="41"/>
      <c r="AD229" s="12" t="s">
        <v>26</v>
      </c>
      <c r="AE229" s="11">
        <f t="shared" si="90"/>
        <v>95.3289</v>
      </c>
      <c r="AF229" s="11">
        <f t="shared" si="85"/>
        <v>778.894</v>
      </c>
      <c r="AG229" s="11">
        <f t="shared" si="86"/>
        <v>566.48</v>
      </c>
      <c r="AH229" s="11">
        <f t="shared" si="91"/>
        <v>55.2073</v>
      </c>
      <c r="AI229" s="11">
        <f t="shared" si="87"/>
        <v>318</v>
      </c>
      <c r="AJ229" s="11">
        <f t="shared" si="88"/>
        <v>0</v>
      </c>
      <c r="AK229" s="11">
        <f t="shared" si="89"/>
        <v>1813.9102</v>
      </c>
      <c r="AL229" s="12" t="s">
        <v>1135</v>
      </c>
    </row>
    <row r="230" s="30" customFormat="1" ht="16" customHeight="1" spans="1:38">
      <c r="A230" s="40">
        <f t="shared" si="69"/>
        <v>227</v>
      </c>
      <c r="B230" s="41" t="s">
        <v>1299</v>
      </c>
      <c r="C230" s="48" t="s">
        <v>685</v>
      </c>
      <c r="D230" s="66" t="s">
        <v>686</v>
      </c>
      <c r="E230" s="41">
        <v>3473.25</v>
      </c>
      <c r="F230" s="41">
        <f>VLOOKUP(C230,'[1]9月'!$B:$Q,16,0)</f>
        <v>3245.4</v>
      </c>
      <c r="G230" s="44">
        <v>5664.75</v>
      </c>
      <c r="H230" s="41">
        <v>3473.25</v>
      </c>
      <c r="I230" s="44">
        <v>3180</v>
      </c>
      <c r="J230" s="44"/>
      <c r="K230" s="52">
        <f t="shared" si="70"/>
        <v>62.5185</v>
      </c>
      <c r="L230" s="52">
        <v>32.8104</v>
      </c>
      <c r="M230" s="53">
        <f t="shared" si="71"/>
        <v>519.264</v>
      </c>
      <c r="N230" s="44">
        <f t="shared" si="72"/>
        <v>453.18</v>
      </c>
      <c r="O230" s="41">
        <f t="shared" si="73"/>
        <v>24.31275</v>
      </c>
      <c r="P230" s="41">
        <v>14.35455</v>
      </c>
      <c r="Q230" s="44">
        <f t="shared" si="74"/>
        <v>159</v>
      </c>
      <c r="R230" s="44">
        <f t="shared" si="75"/>
        <v>0</v>
      </c>
      <c r="S230" s="44">
        <f t="shared" si="76"/>
        <v>1265.4402</v>
      </c>
      <c r="T230" s="41">
        <f t="shared" si="77"/>
        <v>0</v>
      </c>
      <c r="U230" s="41">
        <f t="shared" si="78"/>
        <v>259.63</v>
      </c>
      <c r="V230" s="44">
        <f t="shared" si="79"/>
        <v>113.3</v>
      </c>
      <c r="W230" s="41">
        <f t="shared" si="80"/>
        <v>10.42</v>
      </c>
      <c r="X230" s="41">
        <v>6.12</v>
      </c>
      <c r="Y230" s="44">
        <f t="shared" si="81"/>
        <v>159</v>
      </c>
      <c r="Z230" s="44">
        <f t="shared" si="82"/>
        <v>0</v>
      </c>
      <c r="AA230" s="41">
        <f t="shared" si="83"/>
        <v>548.47</v>
      </c>
      <c r="AB230" s="41">
        <f t="shared" si="84"/>
        <v>1813.9102</v>
      </c>
      <c r="AC230" s="41"/>
      <c r="AD230" s="12" t="s">
        <v>59</v>
      </c>
      <c r="AE230" s="11">
        <f t="shared" si="90"/>
        <v>95.3289</v>
      </c>
      <c r="AF230" s="11">
        <f t="shared" si="85"/>
        <v>778.894</v>
      </c>
      <c r="AG230" s="11">
        <f t="shared" si="86"/>
        <v>566.48</v>
      </c>
      <c r="AH230" s="11">
        <f t="shared" si="91"/>
        <v>55.2073</v>
      </c>
      <c r="AI230" s="11">
        <f t="shared" si="87"/>
        <v>318</v>
      </c>
      <c r="AJ230" s="11">
        <f t="shared" si="88"/>
        <v>0</v>
      </c>
      <c r="AK230" s="11">
        <f t="shared" si="89"/>
        <v>1813.9102</v>
      </c>
      <c r="AL230" s="12" t="s">
        <v>1138</v>
      </c>
    </row>
    <row r="231" s="30" customFormat="1" ht="16" customHeight="1" spans="1:38">
      <c r="A231" s="40">
        <f t="shared" si="69"/>
        <v>228</v>
      </c>
      <c r="B231" s="41" t="s">
        <v>285</v>
      </c>
      <c r="C231" s="48" t="s">
        <v>687</v>
      </c>
      <c r="D231" s="66" t="s">
        <v>688</v>
      </c>
      <c r="E231" s="41">
        <v>3473.25</v>
      </c>
      <c r="F231" s="41">
        <f>VLOOKUP(C231,'[1]9月'!$B:$Q,16,0)</f>
        <v>3245.4</v>
      </c>
      <c r="G231" s="44">
        <v>5664.75</v>
      </c>
      <c r="H231" s="41">
        <v>3473.25</v>
      </c>
      <c r="I231" s="44">
        <v>4180</v>
      </c>
      <c r="J231" s="44"/>
      <c r="K231" s="52">
        <f t="shared" si="70"/>
        <v>62.5185</v>
      </c>
      <c r="L231" s="52">
        <v>32.8104</v>
      </c>
      <c r="M231" s="53">
        <f t="shared" si="71"/>
        <v>519.264</v>
      </c>
      <c r="N231" s="44">
        <f t="shared" si="72"/>
        <v>453.18</v>
      </c>
      <c r="O231" s="41">
        <f t="shared" si="73"/>
        <v>24.31275</v>
      </c>
      <c r="P231" s="41">
        <v>14.35455</v>
      </c>
      <c r="Q231" s="44">
        <f t="shared" si="74"/>
        <v>209</v>
      </c>
      <c r="R231" s="44">
        <f t="shared" si="75"/>
        <v>0</v>
      </c>
      <c r="S231" s="44">
        <f t="shared" si="76"/>
        <v>1315.4402</v>
      </c>
      <c r="T231" s="41">
        <f t="shared" si="77"/>
        <v>0</v>
      </c>
      <c r="U231" s="41">
        <f t="shared" si="78"/>
        <v>259.63</v>
      </c>
      <c r="V231" s="44">
        <f t="shared" si="79"/>
        <v>113.3</v>
      </c>
      <c r="W231" s="41">
        <f t="shared" si="80"/>
        <v>10.42</v>
      </c>
      <c r="X231" s="41">
        <v>6.12</v>
      </c>
      <c r="Y231" s="44">
        <f t="shared" si="81"/>
        <v>209</v>
      </c>
      <c r="Z231" s="44">
        <f t="shared" si="82"/>
        <v>0</v>
      </c>
      <c r="AA231" s="41">
        <f t="shared" si="83"/>
        <v>598.47</v>
      </c>
      <c r="AB231" s="41">
        <f t="shared" si="84"/>
        <v>1913.9102</v>
      </c>
      <c r="AC231" s="41"/>
      <c r="AD231" s="12" t="s">
        <v>26</v>
      </c>
      <c r="AE231" s="11">
        <f t="shared" si="90"/>
        <v>95.3289</v>
      </c>
      <c r="AF231" s="11">
        <f t="shared" si="85"/>
        <v>778.894</v>
      </c>
      <c r="AG231" s="11">
        <f t="shared" si="86"/>
        <v>566.48</v>
      </c>
      <c r="AH231" s="11">
        <f t="shared" si="91"/>
        <v>55.2073</v>
      </c>
      <c r="AI231" s="11">
        <f t="shared" si="87"/>
        <v>418</v>
      </c>
      <c r="AJ231" s="11">
        <f t="shared" si="88"/>
        <v>0</v>
      </c>
      <c r="AK231" s="11">
        <f t="shared" si="89"/>
        <v>1913.9102</v>
      </c>
      <c r="AL231" s="12" t="s">
        <v>1135</v>
      </c>
    </row>
    <row r="232" s="30" customFormat="1" ht="16" customHeight="1" spans="1:38">
      <c r="A232" s="40">
        <f t="shared" si="69"/>
        <v>229</v>
      </c>
      <c r="B232" s="41" t="s">
        <v>167</v>
      </c>
      <c r="C232" s="48" t="s">
        <v>689</v>
      </c>
      <c r="D232" s="66" t="s">
        <v>690</v>
      </c>
      <c r="E232" s="41">
        <v>3473.25</v>
      </c>
      <c r="F232" s="41">
        <f>VLOOKUP(C232,'[1]9月'!$B:$Q,16,0)</f>
        <v>3245.4</v>
      </c>
      <c r="G232" s="44">
        <v>5664.75</v>
      </c>
      <c r="H232" s="41">
        <v>3473.25</v>
      </c>
      <c r="I232" s="44">
        <v>1790</v>
      </c>
      <c r="J232" s="44"/>
      <c r="K232" s="52">
        <f t="shared" si="70"/>
        <v>62.5185</v>
      </c>
      <c r="L232" s="52">
        <v>32.8104</v>
      </c>
      <c r="M232" s="53">
        <f t="shared" si="71"/>
        <v>519.264</v>
      </c>
      <c r="N232" s="44">
        <f t="shared" si="72"/>
        <v>453.18</v>
      </c>
      <c r="O232" s="41">
        <f t="shared" si="73"/>
        <v>24.31275</v>
      </c>
      <c r="P232" s="41">
        <v>14.35455</v>
      </c>
      <c r="Q232" s="44">
        <f t="shared" si="74"/>
        <v>89.5</v>
      </c>
      <c r="R232" s="44">
        <f t="shared" si="75"/>
        <v>0</v>
      </c>
      <c r="S232" s="44">
        <f t="shared" si="76"/>
        <v>1195.9402</v>
      </c>
      <c r="T232" s="41">
        <f t="shared" si="77"/>
        <v>0</v>
      </c>
      <c r="U232" s="41">
        <f t="shared" si="78"/>
        <v>259.63</v>
      </c>
      <c r="V232" s="44">
        <f t="shared" si="79"/>
        <v>113.3</v>
      </c>
      <c r="W232" s="41">
        <f t="shared" si="80"/>
        <v>10.42</v>
      </c>
      <c r="X232" s="41">
        <v>6.12</v>
      </c>
      <c r="Y232" s="44">
        <f t="shared" si="81"/>
        <v>89.5</v>
      </c>
      <c r="Z232" s="44">
        <f t="shared" si="82"/>
        <v>0</v>
      </c>
      <c r="AA232" s="41">
        <f t="shared" si="83"/>
        <v>478.97</v>
      </c>
      <c r="AB232" s="41">
        <f t="shared" si="84"/>
        <v>1674.9102</v>
      </c>
      <c r="AC232" s="41"/>
      <c r="AD232" s="12" t="s">
        <v>49</v>
      </c>
      <c r="AE232" s="11">
        <f t="shared" si="90"/>
        <v>95.3289</v>
      </c>
      <c r="AF232" s="11">
        <f t="shared" si="85"/>
        <v>778.894</v>
      </c>
      <c r="AG232" s="11">
        <f t="shared" si="86"/>
        <v>566.48</v>
      </c>
      <c r="AH232" s="11">
        <f t="shared" si="91"/>
        <v>55.2073</v>
      </c>
      <c r="AI232" s="11">
        <f t="shared" si="87"/>
        <v>179</v>
      </c>
      <c r="AJ232" s="11">
        <f t="shared" si="88"/>
        <v>0</v>
      </c>
      <c r="AK232" s="11">
        <f t="shared" si="89"/>
        <v>1674.9102</v>
      </c>
      <c r="AL232" s="12" t="s">
        <v>1134</v>
      </c>
    </row>
    <row r="233" s="30" customFormat="1" ht="16" customHeight="1" spans="1:38">
      <c r="A233" s="40">
        <f t="shared" si="69"/>
        <v>230</v>
      </c>
      <c r="B233" s="41" t="s">
        <v>164</v>
      </c>
      <c r="C233" s="48" t="s">
        <v>691</v>
      </c>
      <c r="D233" s="66" t="s">
        <v>692</v>
      </c>
      <c r="E233" s="41">
        <v>3473.25</v>
      </c>
      <c r="F233" s="41">
        <f>VLOOKUP(C233,'[1]9月'!$B:$Q,16,0)</f>
        <v>3245.4</v>
      </c>
      <c r="G233" s="44">
        <v>5664.75</v>
      </c>
      <c r="H233" s="41">
        <v>3473.25</v>
      </c>
      <c r="I233" s="44">
        <v>3180</v>
      </c>
      <c r="J233" s="44"/>
      <c r="K233" s="52">
        <f t="shared" si="70"/>
        <v>62.5185</v>
      </c>
      <c r="L233" s="52">
        <v>32.8104</v>
      </c>
      <c r="M233" s="53">
        <f t="shared" si="71"/>
        <v>519.264</v>
      </c>
      <c r="N233" s="44">
        <f t="shared" si="72"/>
        <v>453.18</v>
      </c>
      <c r="O233" s="41">
        <f t="shared" si="73"/>
        <v>24.31275</v>
      </c>
      <c r="P233" s="41">
        <v>14.35455</v>
      </c>
      <c r="Q233" s="44">
        <f t="shared" si="74"/>
        <v>159</v>
      </c>
      <c r="R233" s="44">
        <f t="shared" si="75"/>
        <v>0</v>
      </c>
      <c r="S233" s="44">
        <f t="shared" si="76"/>
        <v>1265.4402</v>
      </c>
      <c r="T233" s="41">
        <f t="shared" si="77"/>
        <v>0</v>
      </c>
      <c r="U233" s="41">
        <f t="shared" si="78"/>
        <v>259.63</v>
      </c>
      <c r="V233" s="44">
        <f t="shared" si="79"/>
        <v>113.3</v>
      </c>
      <c r="W233" s="41">
        <f t="shared" si="80"/>
        <v>10.42</v>
      </c>
      <c r="X233" s="41">
        <v>6.12</v>
      </c>
      <c r="Y233" s="44">
        <f t="shared" si="81"/>
        <v>159</v>
      </c>
      <c r="Z233" s="44">
        <f t="shared" si="82"/>
        <v>0</v>
      </c>
      <c r="AA233" s="41">
        <f t="shared" si="83"/>
        <v>548.47</v>
      </c>
      <c r="AB233" s="41">
        <f t="shared" si="84"/>
        <v>1813.9102</v>
      </c>
      <c r="AC233" s="41"/>
      <c r="AD233" s="12" t="s">
        <v>25</v>
      </c>
      <c r="AE233" s="11">
        <f t="shared" si="90"/>
        <v>95.3289</v>
      </c>
      <c r="AF233" s="11">
        <f t="shared" si="85"/>
        <v>778.894</v>
      </c>
      <c r="AG233" s="11">
        <f t="shared" si="86"/>
        <v>566.48</v>
      </c>
      <c r="AH233" s="11">
        <f t="shared" si="91"/>
        <v>55.2073</v>
      </c>
      <c r="AI233" s="11">
        <f t="shared" si="87"/>
        <v>318</v>
      </c>
      <c r="AJ233" s="11">
        <f t="shared" si="88"/>
        <v>0</v>
      </c>
      <c r="AK233" s="11">
        <f t="shared" si="89"/>
        <v>1813.9102</v>
      </c>
      <c r="AL233" s="12" t="s">
        <v>1137</v>
      </c>
    </row>
    <row r="234" s="9" customFormat="1" ht="16" customHeight="1" spans="1:38">
      <c r="A234" s="40">
        <f t="shared" si="69"/>
        <v>231</v>
      </c>
      <c r="B234" s="41" t="s">
        <v>167</v>
      </c>
      <c r="C234" s="48" t="s">
        <v>693</v>
      </c>
      <c r="D234" s="41" t="s">
        <v>694</v>
      </c>
      <c r="E234" s="41">
        <v>3473.25</v>
      </c>
      <c r="F234" s="41">
        <v>3342.69</v>
      </c>
      <c r="G234" s="44">
        <v>5664.75</v>
      </c>
      <c r="H234" s="41">
        <v>3473.25</v>
      </c>
      <c r="I234" s="44">
        <v>3180</v>
      </c>
      <c r="J234" s="44"/>
      <c r="K234" s="52">
        <f t="shared" si="70"/>
        <v>62.5185</v>
      </c>
      <c r="L234" s="52">
        <v>18.80064</v>
      </c>
      <c r="M234" s="53">
        <f t="shared" si="71"/>
        <v>534.8304</v>
      </c>
      <c r="N234" s="44">
        <f t="shared" si="72"/>
        <v>453.18</v>
      </c>
      <c r="O234" s="41">
        <f t="shared" si="73"/>
        <v>24.31275</v>
      </c>
      <c r="P234" s="41">
        <v>8.22528</v>
      </c>
      <c r="Q234" s="44">
        <f t="shared" si="74"/>
        <v>159</v>
      </c>
      <c r="R234" s="44">
        <f t="shared" si="75"/>
        <v>0</v>
      </c>
      <c r="S234" s="44">
        <f t="shared" si="76"/>
        <v>1260.86757</v>
      </c>
      <c r="T234" s="41">
        <f t="shared" si="77"/>
        <v>0</v>
      </c>
      <c r="U234" s="41">
        <f t="shared" si="78"/>
        <v>267.42</v>
      </c>
      <c r="V234" s="44">
        <f t="shared" si="79"/>
        <v>113.3</v>
      </c>
      <c r="W234" s="41">
        <f t="shared" si="80"/>
        <v>10.42</v>
      </c>
      <c r="X234" s="41">
        <v>3.51</v>
      </c>
      <c r="Y234" s="44">
        <f t="shared" si="81"/>
        <v>159</v>
      </c>
      <c r="Z234" s="44">
        <f t="shared" si="82"/>
        <v>0</v>
      </c>
      <c r="AA234" s="41">
        <f t="shared" si="83"/>
        <v>553.65</v>
      </c>
      <c r="AB234" s="41">
        <f t="shared" si="84"/>
        <v>1814.51757</v>
      </c>
      <c r="AC234" s="41"/>
      <c r="AD234" s="12" t="s">
        <v>49</v>
      </c>
      <c r="AE234" s="11">
        <f t="shared" si="90"/>
        <v>81.31914</v>
      </c>
      <c r="AF234" s="11">
        <f t="shared" si="85"/>
        <v>802.2504</v>
      </c>
      <c r="AG234" s="11">
        <f t="shared" si="86"/>
        <v>566.48</v>
      </c>
      <c r="AH234" s="11">
        <f t="shared" si="91"/>
        <v>46.46803</v>
      </c>
      <c r="AI234" s="11">
        <f t="shared" si="87"/>
        <v>318</v>
      </c>
      <c r="AJ234" s="11">
        <f t="shared" si="88"/>
        <v>0</v>
      </c>
      <c r="AK234" s="11">
        <f t="shared" si="89"/>
        <v>1814.51757</v>
      </c>
      <c r="AL234" s="12" t="s">
        <v>1134</v>
      </c>
    </row>
    <row r="235" s="9" customFormat="1" ht="16" customHeight="1" spans="1:38">
      <c r="A235" s="40">
        <f t="shared" si="69"/>
        <v>232</v>
      </c>
      <c r="B235" s="41" t="s">
        <v>167</v>
      </c>
      <c r="C235" s="48" t="s">
        <v>695</v>
      </c>
      <c r="D235" s="41" t="s">
        <v>696</v>
      </c>
      <c r="E235" s="41">
        <v>3473.25</v>
      </c>
      <c r="F235" s="41">
        <f>VLOOKUP(C235,'[1]9月'!$B:$Q,16,0)</f>
        <v>3245.4</v>
      </c>
      <c r="G235" s="44">
        <v>5664.75</v>
      </c>
      <c r="H235" s="41">
        <v>3473.25</v>
      </c>
      <c r="I235" s="44">
        <v>3180</v>
      </c>
      <c r="J235" s="44"/>
      <c r="K235" s="52">
        <f t="shared" si="70"/>
        <v>62.5185</v>
      </c>
      <c r="L235" s="52">
        <v>32.8104</v>
      </c>
      <c r="M235" s="53">
        <f t="shared" si="71"/>
        <v>519.264</v>
      </c>
      <c r="N235" s="44">
        <f t="shared" si="72"/>
        <v>453.18</v>
      </c>
      <c r="O235" s="41">
        <f t="shared" si="73"/>
        <v>24.31275</v>
      </c>
      <c r="P235" s="41">
        <v>14.35455</v>
      </c>
      <c r="Q235" s="44">
        <f t="shared" si="74"/>
        <v>159</v>
      </c>
      <c r="R235" s="44">
        <f t="shared" si="75"/>
        <v>0</v>
      </c>
      <c r="S235" s="44">
        <f t="shared" si="76"/>
        <v>1265.4402</v>
      </c>
      <c r="T235" s="41">
        <f t="shared" si="77"/>
        <v>0</v>
      </c>
      <c r="U235" s="41">
        <f t="shared" si="78"/>
        <v>259.63</v>
      </c>
      <c r="V235" s="44">
        <f t="shared" si="79"/>
        <v>113.3</v>
      </c>
      <c r="W235" s="41">
        <f t="shared" si="80"/>
        <v>10.42</v>
      </c>
      <c r="X235" s="41">
        <v>6.12</v>
      </c>
      <c r="Y235" s="44">
        <f t="shared" si="81"/>
        <v>159</v>
      </c>
      <c r="Z235" s="44">
        <f t="shared" si="82"/>
        <v>0</v>
      </c>
      <c r="AA235" s="41">
        <f t="shared" si="83"/>
        <v>548.47</v>
      </c>
      <c r="AB235" s="41">
        <f t="shared" si="84"/>
        <v>1813.9102</v>
      </c>
      <c r="AC235" s="41"/>
      <c r="AD235" s="12" t="s">
        <v>49</v>
      </c>
      <c r="AE235" s="11">
        <f t="shared" si="90"/>
        <v>95.3289</v>
      </c>
      <c r="AF235" s="11">
        <f t="shared" si="85"/>
        <v>778.894</v>
      </c>
      <c r="AG235" s="11">
        <f t="shared" si="86"/>
        <v>566.48</v>
      </c>
      <c r="AH235" s="11">
        <f t="shared" si="91"/>
        <v>55.2073</v>
      </c>
      <c r="AI235" s="11">
        <f t="shared" si="87"/>
        <v>318</v>
      </c>
      <c r="AJ235" s="11">
        <f t="shared" si="88"/>
        <v>0</v>
      </c>
      <c r="AK235" s="11">
        <f t="shared" si="89"/>
        <v>1813.9102</v>
      </c>
      <c r="AL235" s="12" t="s">
        <v>1134</v>
      </c>
    </row>
    <row r="236" s="9" customFormat="1" ht="16" customHeight="1" spans="1:38">
      <c r="A236" s="40">
        <f t="shared" si="69"/>
        <v>233</v>
      </c>
      <c r="B236" s="41" t="s">
        <v>1231</v>
      </c>
      <c r="C236" s="48" t="s">
        <v>697</v>
      </c>
      <c r="D236" s="41" t="s">
        <v>698</v>
      </c>
      <c r="E236" s="41">
        <v>3820</v>
      </c>
      <c r="F236" s="41">
        <f>VLOOKUP(C236,'[1]9月'!$B:$Q,16,0)</f>
        <v>3820</v>
      </c>
      <c r="G236" s="44">
        <v>5664.75</v>
      </c>
      <c r="H236" s="41">
        <v>3820</v>
      </c>
      <c r="I236" s="44">
        <v>4180</v>
      </c>
      <c r="J236" s="44"/>
      <c r="K236" s="52">
        <f t="shared" si="70"/>
        <v>68.76</v>
      </c>
      <c r="L236" s="52">
        <v>0</v>
      </c>
      <c r="M236" s="53">
        <f t="shared" si="71"/>
        <v>611.2</v>
      </c>
      <c r="N236" s="44">
        <f t="shared" si="72"/>
        <v>453.18</v>
      </c>
      <c r="O236" s="41">
        <f t="shared" si="73"/>
        <v>26.74</v>
      </c>
      <c r="P236" s="41">
        <v>0</v>
      </c>
      <c r="Q236" s="44">
        <f t="shared" si="74"/>
        <v>209</v>
      </c>
      <c r="R236" s="44">
        <f t="shared" si="75"/>
        <v>0</v>
      </c>
      <c r="S236" s="44">
        <f t="shared" si="76"/>
        <v>1368.88</v>
      </c>
      <c r="T236" s="41">
        <f t="shared" si="77"/>
        <v>0</v>
      </c>
      <c r="U236" s="41">
        <f t="shared" si="78"/>
        <v>305.6</v>
      </c>
      <c r="V236" s="44">
        <f t="shared" si="79"/>
        <v>113.3</v>
      </c>
      <c r="W236" s="41">
        <f t="shared" si="80"/>
        <v>11.46</v>
      </c>
      <c r="X236" s="41">
        <v>0</v>
      </c>
      <c r="Y236" s="44">
        <f t="shared" si="81"/>
        <v>209</v>
      </c>
      <c r="Z236" s="44">
        <f t="shared" si="82"/>
        <v>0</v>
      </c>
      <c r="AA236" s="41">
        <f t="shared" si="83"/>
        <v>639.36</v>
      </c>
      <c r="AB236" s="41">
        <f t="shared" si="84"/>
        <v>2008.24</v>
      </c>
      <c r="AC236" s="41"/>
      <c r="AD236" s="12" t="s">
        <v>49</v>
      </c>
      <c r="AE236" s="11">
        <f t="shared" si="90"/>
        <v>68.76</v>
      </c>
      <c r="AF236" s="11">
        <f t="shared" si="85"/>
        <v>916.8</v>
      </c>
      <c r="AG236" s="11">
        <f t="shared" si="86"/>
        <v>566.48</v>
      </c>
      <c r="AH236" s="11">
        <f t="shared" si="91"/>
        <v>38.2</v>
      </c>
      <c r="AI236" s="11">
        <f t="shared" si="87"/>
        <v>418</v>
      </c>
      <c r="AJ236" s="11">
        <f t="shared" si="88"/>
        <v>0</v>
      </c>
      <c r="AK236" s="11">
        <f t="shared" si="89"/>
        <v>2008.24</v>
      </c>
      <c r="AL236" s="12" t="s">
        <v>1134</v>
      </c>
    </row>
    <row r="237" s="9" customFormat="1" ht="16" customHeight="1" spans="1:38">
      <c r="A237" s="40">
        <f t="shared" si="69"/>
        <v>234</v>
      </c>
      <c r="B237" s="41" t="s">
        <v>1230</v>
      </c>
      <c r="C237" s="48" t="s">
        <v>701</v>
      </c>
      <c r="D237" s="41" t="s">
        <v>702</v>
      </c>
      <c r="E237" s="41">
        <v>3820</v>
      </c>
      <c r="F237" s="41">
        <f>VLOOKUP(C237,'[1]9月'!$B:$Q,16,0)</f>
        <v>3820</v>
      </c>
      <c r="G237" s="44">
        <v>5664.75</v>
      </c>
      <c r="H237" s="41">
        <v>3820</v>
      </c>
      <c r="I237" s="44">
        <v>4180</v>
      </c>
      <c r="J237" s="44"/>
      <c r="K237" s="52">
        <f t="shared" si="70"/>
        <v>68.76</v>
      </c>
      <c r="L237" s="52">
        <v>0</v>
      </c>
      <c r="M237" s="53">
        <f t="shared" si="71"/>
        <v>611.2</v>
      </c>
      <c r="N237" s="44">
        <f t="shared" si="72"/>
        <v>453.18</v>
      </c>
      <c r="O237" s="41">
        <f t="shared" si="73"/>
        <v>26.74</v>
      </c>
      <c r="P237" s="41">
        <v>0</v>
      </c>
      <c r="Q237" s="44">
        <f t="shared" si="74"/>
        <v>209</v>
      </c>
      <c r="R237" s="44">
        <f t="shared" si="75"/>
        <v>0</v>
      </c>
      <c r="S237" s="44">
        <f t="shared" si="76"/>
        <v>1368.88</v>
      </c>
      <c r="T237" s="41">
        <f t="shared" si="77"/>
        <v>0</v>
      </c>
      <c r="U237" s="41">
        <f t="shared" si="78"/>
        <v>305.6</v>
      </c>
      <c r="V237" s="44">
        <f t="shared" si="79"/>
        <v>113.3</v>
      </c>
      <c r="W237" s="41">
        <f t="shared" si="80"/>
        <v>11.46</v>
      </c>
      <c r="X237" s="41">
        <v>0</v>
      </c>
      <c r="Y237" s="44">
        <f t="shared" si="81"/>
        <v>209</v>
      </c>
      <c r="Z237" s="44">
        <f t="shared" si="82"/>
        <v>0</v>
      </c>
      <c r="AA237" s="41">
        <f t="shared" si="83"/>
        <v>639.36</v>
      </c>
      <c r="AB237" s="41">
        <f t="shared" si="84"/>
        <v>2008.24</v>
      </c>
      <c r="AC237" s="41"/>
      <c r="AD237" s="12" t="s">
        <v>25</v>
      </c>
      <c r="AE237" s="11">
        <f t="shared" si="90"/>
        <v>68.76</v>
      </c>
      <c r="AF237" s="11">
        <f t="shared" si="85"/>
        <v>916.8</v>
      </c>
      <c r="AG237" s="11">
        <f t="shared" si="86"/>
        <v>566.48</v>
      </c>
      <c r="AH237" s="11">
        <f t="shared" si="91"/>
        <v>38.2</v>
      </c>
      <c r="AI237" s="11">
        <f t="shared" si="87"/>
        <v>418</v>
      </c>
      <c r="AJ237" s="11">
        <f t="shared" si="88"/>
        <v>0</v>
      </c>
      <c r="AK237" s="11">
        <f t="shared" si="89"/>
        <v>2008.24</v>
      </c>
      <c r="AL237" s="12" t="s">
        <v>1137</v>
      </c>
    </row>
    <row r="238" s="9" customFormat="1" ht="16" customHeight="1" spans="1:38">
      <c r="A238" s="40">
        <f t="shared" si="69"/>
        <v>235</v>
      </c>
      <c r="B238" s="41" t="s">
        <v>173</v>
      </c>
      <c r="C238" s="48" t="s">
        <v>703</v>
      </c>
      <c r="D238" s="41" t="s">
        <v>704</v>
      </c>
      <c r="E238" s="41">
        <v>3473.25</v>
      </c>
      <c r="F238" s="41">
        <f>VLOOKUP(C238,'[1]9月'!$B:$Q,16,0)</f>
        <v>3245.4</v>
      </c>
      <c r="G238" s="44">
        <v>5664.75</v>
      </c>
      <c r="H238" s="41">
        <v>3473.25</v>
      </c>
      <c r="I238" s="44">
        <v>3180</v>
      </c>
      <c r="J238" s="44"/>
      <c r="K238" s="52">
        <f t="shared" si="70"/>
        <v>62.5185</v>
      </c>
      <c r="L238" s="52">
        <v>32.8104</v>
      </c>
      <c r="M238" s="53">
        <f t="shared" si="71"/>
        <v>519.264</v>
      </c>
      <c r="N238" s="44">
        <f t="shared" si="72"/>
        <v>453.18</v>
      </c>
      <c r="O238" s="41">
        <f t="shared" si="73"/>
        <v>24.31275</v>
      </c>
      <c r="P238" s="41">
        <v>14.35455</v>
      </c>
      <c r="Q238" s="44">
        <f t="shared" si="74"/>
        <v>159</v>
      </c>
      <c r="R238" s="44">
        <f t="shared" si="75"/>
        <v>0</v>
      </c>
      <c r="S238" s="44">
        <f t="shared" si="76"/>
        <v>1265.4402</v>
      </c>
      <c r="T238" s="41">
        <f t="shared" si="77"/>
        <v>0</v>
      </c>
      <c r="U238" s="41">
        <f t="shared" si="78"/>
        <v>259.63</v>
      </c>
      <c r="V238" s="44">
        <f t="shared" si="79"/>
        <v>113.3</v>
      </c>
      <c r="W238" s="41">
        <f t="shared" si="80"/>
        <v>10.42</v>
      </c>
      <c r="X238" s="41">
        <v>6.12</v>
      </c>
      <c r="Y238" s="44">
        <f t="shared" si="81"/>
        <v>159</v>
      </c>
      <c r="Z238" s="44">
        <f t="shared" si="82"/>
        <v>0</v>
      </c>
      <c r="AA238" s="41">
        <f t="shared" si="83"/>
        <v>548.47</v>
      </c>
      <c r="AB238" s="41">
        <f t="shared" si="84"/>
        <v>1813.9102</v>
      </c>
      <c r="AC238" s="41"/>
      <c r="AD238" s="12" t="s">
        <v>25</v>
      </c>
      <c r="AE238" s="11">
        <f t="shared" si="90"/>
        <v>95.3289</v>
      </c>
      <c r="AF238" s="11">
        <f t="shared" si="85"/>
        <v>778.894</v>
      </c>
      <c r="AG238" s="11">
        <f t="shared" si="86"/>
        <v>566.48</v>
      </c>
      <c r="AH238" s="11">
        <f t="shared" si="91"/>
        <v>55.2073</v>
      </c>
      <c r="AI238" s="11">
        <f t="shared" si="87"/>
        <v>318</v>
      </c>
      <c r="AJ238" s="11">
        <f t="shared" si="88"/>
        <v>0</v>
      </c>
      <c r="AK238" s="11">
        <f t="shared" si="89"/>
        <v>1813.9102</v>
      </c>
      <c r="AL238" s="12" t="s">
        <v>1137</v>
      </c>
    </row>
    <row r="239" s="9" customFormat="1" ht="16" customHeight="1" spans="1:38">
      <c r="A239" s="40">
        <f t="shared" si="69"/>
        <v>236</v>
      </c>
      <c r="B239" s="41" t="s">
        <v>173</v>
      </c>
      <c r="C239" s="48" t="s">
        <v>705</v>
      </c>
      <c r="D239" s="41" t="s">
        <v>706</v>
      </c>
      <c r="E239" s="41">
        <v>3473.25</v>
      </c>
      <c r="F239" s="41">
        <f>VLOOKUP(C239,'[1]9月'!$B:$Q,16,0)</f>
        <v>3245.4</v>
      </c>
      <c r="G239" s="44">
        <v>5664.75</v>
      </c>
      <c r="H239" s="41">
        <v>3473.25</v>
      </c>
      <c r="I239" s="44">
        <v>3180</v>
      </c>
      <c r="J239" s="44"/>
      <c r="K239" s="52">
        <f t="shared" si="70"/>
        <v>62.5185</v>
      </c>
      <c r="L239" s="52">
        <v>32.8104</v>
      </c>
      <c r="M239" s="53">
        <f t="shared" si="71"/>
        <v>519.264</v>
      </c>
      <c r="N239" s="44">
        <f t="shared" si="72"/>
        <v>453.18</v>
      </c>
      <c r="O239" s="41">
        <f t="shared" si="73"/>
        <v>24.31275</v>
      </c>
      <c r="P239" s="41">
        <v>14.35455</v>
      </c>
      <c r="Q239" s="44">
        <f t="shared" si="74"/>
        <v>159</v>
      </c>
      <c r="R239" s="44">
        <f t="shared" si="75"/>
        <v>0</v>
      </c>
      <c r="S239" s="44">
        <f t="shared" si="76"/>
        <v>1265.4402</v>
      </c>
      <c r="T239" s="41">
        <f t="shared" si="77"/>
        <v>0</v>
      </c>
      <c r="U239" s="41">
        <f t="shared" si="78"/>
        <v>259.63</v>
      </c>
      <c r="V239" s="44">
        <f t="shared" si="79"/>
        <v>113.3</v>
      </c>
      <c r="W239" s="41">
        <f t="shared" si="80"/>
        <v>10.42</v>
      </c>
      <c r="X239" s="41">
        <v>6.12</v>
      </c>
      <c r="Y239" s="44">
        <f t="shared" si="81"/>
        <v>159</v>
      </c>
      <c r="Z239" s="44">
        <f t="shared" si="82"/>
        <v>0</v>
      </c>
      <c r="AA239" s="41">
        <f t="shared" si="83"/>
        <v>548.47</v>
      </c>
      <c r="AB239" s="41">
        <f t="shared" si="84"/>
        <v>1813.9102</v>
      </c>
      <c r="AC239" s="41"/>
      <c r="AD239" s="12" t="s">
        <v>25</v>
      </c>
      <c r="AE239" s="11">
        <f t="shared" si="90"/>
        <v>95.3289</v>
      </c>
      <c r="AF239" s="11">
        <f t="shared" si="85"/>
        <v>778.894</v>
      </c>
      <c r="AG239" s="11">
        <f t="shared" si="86"/>
        <v>566.48</v>
      </c>
      <c r="AH239" s="11">
        <f t="shared" si="91"/>
        <v>55.2073</v>
      </c>
      <c r="AI239" s="11">
        <f t="shared" si="87"/>
        <v>318</v>
      </c>
      <c r="AJ239" s="11">
        <f t="shared" si="88"/>
        <v>0</v>
      </c>
      <c r="AK239" s="11">
        <f t="shared" si="89"/>
        <v>1813.9102</v>
      </c>
      <c r="AL239" s="12" t="s">
        <v>1137</v>
      </c>
    </row>
    <row r="240" s="9" customFormat="1" ht="16" customHeight="1" spans="1:38">
      <c r="A240" s="40">
        <f t="shared" si="69"/>
        <v>237</v>
      </c>
      <c r="B240" s="41" t="s">
        <v>164</v>
      </c>
      <c r="C240" s="48" t="s">
        <v>707</v>
      </c>
      <c r="D240" s="41" t="s">
        <v>708</v>
      </c>
      <c r="E240" s="41">
        <v>3473.25</v>
      </c>
      <c r="F240" s="41">
        <f>VLOOKUP(C240,'[1]9月'!$B:$Q,16,0)</f>
        <v>3245.4</v>
      </c>
      <c r="G240" s="44">
        <v>5664.75</v>
      </c>
      <c r="H240" s="41">
        <v>3473.25</v>
      </c>
      <c r="I240" s="44">
        <v>3180</v>
      </c>
      <c r="J240" s="44"/>
      <c r="K240" s="52">
        <f t="shared" si="70"/>
        <v>62.5185</v>
      </c>
      <c r="L240" s="52">
        <v>32.8104</v>
      </c>
      <c r="M240" s="53">
        <f t="shared" si="71"/>
        <v>519.264</v>
      </c>
      <c r="N240" s="44">
        <f t="shared" si="72"/>
        <v>453.18</v>
      </c>
      <c r="O240" s="41">
        <f t="shared" si="73"/>
        <v>24.31275</v>
      </c>
      <c r="P240" s="41">
        <v>14.35455</v>
      </c>
      <c r="Q240" s="44">
        <f t="shared" si="74"/>
        <v>159</v>
      </c>
      <c r="R240" s="44">
        <f t="shared" si="75"/>
        <v>0</v>
      </c>
      <c r="S240" s="44">
        <f t="shared" si="76"/>
        <v>1265.4402</v>
      </c>
      <c r="T240" s="41">
        <f t="shared" si="77"/>
        <v>0</v>
      </c>
      <c r="U240" s="41">
        <f t="shared" si="78"/>
        <v>259.63</v>
      </c>
      <c r="V240" s="44">
        <f t="shared" si="79"/>
        <v>113.3</v>
      </c>
      <c r="W240" s="41">
        <f t="shared" si="80"/>
        <v>10.42</v>
      </c>
      <c r="X240" s="41">
        <v>6.12</v>
      </c>
      <c r="Y240" s="44">
        <f t="shared" si="81"/>
        <v>159</v>
      </c>
      <c r="Z240" s="44">
        <f t="shared" si="82"/>
        <v>0</v>
      </c>
      <c r="AA240" s="41">
        <f t="shared" si="83"/>
        <v>548.47</v>
      </c>
      <c r="AB240" s="41">
        <f t="shared" si="84"/>
        <v>1813.9102</v>
      </c>
      <c r="AC240" s="41"/>
      <c r="AD240" s="12" t="s">
        <v>25</v>
      </c>
      <c r="AE240" s="11">
        <f t="shared" si="90"/>
        <v>95.3289</v>
      </c>
      <c r="AF240" s="11">
        <f t="shared" si="85"/>
        <v>778.894</v>
      </c>
      <c r="AG240" s="11">
        <f t="shared" si="86"/>
        <v>566.48</v>
      </c>
      <c r="AH240" s="11">
        <f t="shared" si="91"/>
        <v>55.2073</v>
      </c>
      <c r="AI240" s="11">
        <f t="shared" si="87"/>
        <v>318</v>
      </c>
      <c r="AJ240" s="11">
        <f t="shared" si="88"/>
        <v>0</v>
      </c>
      <c r="AK240" s="11">
        <f t="shared" si="89"/>
        <v>1813.9102</v>
      </c>
      <c r="AL240" s="12" t="s">
        <v>1137</v>
      </c>
    </row>
    <row r="241" s="9" customFormat="1" ht="16" customHeight="1" spans="1:38">
      <c r="A241" s="40">
        <f t="shared" si="69"/>
        <v>238</v>
      </c>
      <c r="B241" s="41" t="s">
        <v>98</v>
      </c>
      <c r="C241" s="48" t="s">
        <v>709</v>
      </c>
      <c r="D241" s="41" t="s">
        <v>710</v>
      </c>
      <c r="E241" s="41">
        <v>3473.25</v>
      </c>
      <c r="F241" s="41">
        <f>VLOOKUP(C241,'[1]9月'!$B:$Q,16,0)</f>
        <v>3245.4</v>
      </c>
      <c r="G241" s="44">
        <v>5664.75</v>
      </c>
      <c r="H241" s="41">
        <v>3473.25</v>
      </c>
      <c r="I241" s="44">
        <v>3180</v>
      </c>
      <c r="J241" s="44"/>
      <c r="K241" s="52">
        <f t="shared" si="70"/>
        <v>62.5185</v>
      </c>
      <c r="L241" s="52">
        <v>32.8104</v>
      </c>
      <c r="M241" s="53">
        <f t="shared" si="71"/>
        <v>519.264</v>
      </c>
      <c r="N241" s="44">
        <f t="shared" si="72"/>
        <v>453.18</v>
      </c>
      <c r="O241" s="41">
        <f t="shared" si="73"/>
        <v>24.31275</v>
      </c>
      <c r="P241" s="41">
        <v>14.35455</v>
      </c>
      <c r="Q241" s="44">
        <f t="shared" si="74"/>
        <v>159</v>
      </c>
      <c r="R241" s="44">
        <f t="shared" si="75"/>
        <v>0</v>
      </c>
      <c r="S241" s="44">
        <f t="shared" si="76"/>
        <v>1265.4402</v>
      </c>
      <c r="T241" s="41">
        <f t="shared" si="77"/>
        <v>0</v>
      </c>
      <c r="U241" s="41">
        <f t="shared" si="78"/>
        <v>259.63</v>
      </c>
      <c r="V241" s="44">
        <f t="shared" si="79"/>
        <v>113.3</v>
      </c>
      <c r="W241" s="41">
        <f t="shared" si="80"/>
        <v>10.42</v>
      </c>
      <c r="X241" s="41">
        <v>6.12</v>
      </c>
      <c r="Y241" s="44">
        <f t="shared" si="81"/>
        <v>159</v>
      </c>
      <c r="Z241" s="44">
        <f t="shared" si="82"/>
        <v>0</v>
      </c>
      <c r="AA241" s="41">
        <f t="shared" si="83"/>
        <v>548.47</v>
      </c>
      <c r="AB241" s="41">
        <f t="shared" si="84"/>
        <v>1813.9102</v>
      </c>
      <c r="AC241" s="41"/>
      <c r="AD241" s="12" t="s">
        <v>26</v>
      </c>
      <c r="AE241" s="11">
        <f t="shared" si="90"/>
        <v>95.3289</v>
      </c>
      <c r="AF241" s="11">
        <f t="shared" si="85"/>
        <v>778.894</v>
      </c>
      <c r="AG241" s="11">
        <f t="shared" si="86"/>
        <v>566.48</v>
      </c>
      <c r="AH241" s="11">
        <f t="shared" si="91"/>
        <v>55.2073</v>
      </c>
      <c r="AI241" s="11">
        <f t="shared" si="87"/>
        <v>318</v>
      </c>
      <c r="AJ241" s="11">
        <f t="shared" si="88"/>
        <v>0</v>
      </c>
      <c r="AK241" s="11">
        <f t="shared" si="89"/>
        <v>1813.9102</v>
      </c>
      <c r="AL241" s="12" t="s">
        <v>1135</v>
      </c>
    </row>
    <row r="242" s="9" customFormat="1" ht="16" customHeight="1" spans="1:38">
      <c r="A242" s="40">
        <f t="shared" si="69"/>
        <v>239</v>
      </c>
      <c r="B242" s="41" t="s">
        <v>285</v>
      </c>
      <c r="C242" s="48" t="s">
        <v>711</v>
      </c>
      <c r="D242" s="41" t="s">
        <v>712</v>
      </c>
      <c r="E242" s="41">
        <v>3473.25</v>
      </c>
      <c r="F242" s="41">
        <f>VLOOKUP(C242,'[1]9月'!$B:$Q,16,0)</f>
        <v>3245.4</v>
      </c>
      <c r="G242" s="44">
        <v>5664.75</v>
      </c>
      <c r="H242" s="41">
        <v>3473.25</v>
      </c>
      <c r="I242" s="44">
        <v>4180</v>
      </c>
      <c r="J242" s="44"/>
      <c r="K242" s="52">
        <f t="shared" si="70"/>
        <v>62.5185</v>
      </c>
      <c r="L242" s="52">
        <v>32.8104</v>
      </c>
      <c r="M242" s="53">
        <f t="shared" si="71"/>
        <v>519.264</v>
      </c>
      <c r="N242" s="44">
        <f t="shared" si="72"/>
        <v>453.18</v>
      </c>
      <c r="O242" s="41">
        <f t="shared" si="73"/>
        <v>24.31275</v>
      </c>
      <c r="P242" s="41">
        <v>14.35455</v>
      </c>
      <c r="Q242" s="44">
        <f t="shared" si="74"/>
        <v>209</v>
      </c>
      <c r="R242" s="44">
        <f t="shared" si="75"/>
        <v>0</v>
      </c>
      <c r="S242" s="44">
        <f t="shared" si="76"/>
        <v>1315.4402</v>
      </c>
      <c r="T242" s="41">
        <f t="shared" si="77"/>
        <v>0</v>
      </c>
      <c r="U242" s="41">
        <f t="shared" si="78"/>
        <v>259.63</v>
      </c>
      <c r="V242" s="44">
        <f t="shared" si="79"/>
        <v>113.3</v>
      </c>
      <c r="W242" s="41">
        <f t="shared" si="80"/>
        <v>10.42</v>
      </c>
      <c r="X242" s="41">
        <v>6.12</v>
      </c>
      <c r="Y242" s="44">
        <f t="shared" si="81"/>
        <v>209</v>
      </c>
      <c r="Z242" s="44">
        <f t="shared" si="82"/>
        <v>0</v>
      </c>
      <c r="AA242" s="41">
        <f t="shared" si="83"/>
        <v>598.47</v>
      </c>
      <c r="AB242" s="41">
        <f t="shared" si="84"/>
        <v>1913.9102</v>
      </c>
      <c r="AC242" s="41"/>
      <c r="AD242" s="12" t="s">
        <v>26</v>
      </c>
      <c r="AE242" s="11">
        <f t="shared" si="90"/>
        <v>95.3289</v>
      </c>
      <c r="AF242" s="11">
        <f t="shared" si="85"/>
        <v>778.894</v>
      </c>
      <c r="AG242" s="11">
        <f t="shared" si="86"/>
        <v>566.48</v>
      </c>
      <c r="AH242" s="11">
        <f t="shared" si="91"/>
        <v>55.2073</v>
      </c>
      <c r="AI242" s="11">
        <f t="shared" si="87"/>
        <v>418</v>
      </c>
      <c r="AJ242" s="11">
        <f t="shared" si="88"/>
        <v>0</v>
      </c>
      <c r="AK242" s="11">
        <f t="shared" si="89"/>
        <v>1913.9102</v>
      </c>
      <c r="AL242" s="12" t="s">
        <v>1135</v>
      </c>
    </row>
    <row r="243" s="9" customFormat="1" ht="16" customHeight="1" spans="1:38">
      <c r="A243" s="40">
        <f t="shared" si="69"/>
        <v>240</v>
      </c>
      <c r="B243" s="41" t="s">
        <v>285</v>
      </c>
      <c r="C243" s="48" t="s">
        <v>713</v>
      </c>
      <c r="D243" s="341" t="s">
        <v>714</v>
      </c>
      <c r="E243" s="41">
        <v>3473.25</v>
      </c>
      <c r="F243" s="41">
        <f>VLOOKUP(C243,'[1]9月'!$B:$Q,16,0)</f>
        <v>3245.4</v>
      </c>
      <c r="G243" s="44">
        <v>5664.75</v>
      </c>
      <c r="H243" s="41">
        <v>3473.25</v>
      </c>
      <c r="I243" s="44">
        <v>4180</v>
      </c>
      <c r="J243" s="44"/>
      <c r="K243" s="52">
        <f t="shared" si="70"/>
        <v>62.5185</v>
      </c>
      <c r="L243" s="52">
        <v>32.8104</v>
      </c>
      <c r="M243" s="53">
        <f t="shared" si="71"/>
        <v>519.264</v>
      </c>
      <c r="N243" s="44">
        <f t="shared" si="72"/>
        <v>453.18</v>
      </c>
      <c r="O243" s="41">
        <f t="shared" si="73"/>
        <v>24.31275</v>
      </c>
      <c r="P243" s="41">
        <v>14.35455</v>
      </c>
      <c r="Q243" s="44">
        <f t="shared" si="74"/>
        <v>209</v>
      </c>
      <c r="R243" s="44">
        <f t="shared" si="75"/>
        <v>0</v>
      </c>
      <c r="S243" s="44">
        <f t="shared" si="76"/>
        <v>1315.4402</v>
      </c>
      <c r="T243" s="41">
        <f t="shared" si="77"/>
        <v>0</v>
      </c>
      <c r="U243" s="41">
        <f t="shared" si="78"/>
        <v>259.63</v>
      </c>
      <c r="V243" s="44">
        <f t="shared" si="79"/>
        <v>113.3</v>
      </c>
      <c r="W243" s="41">
        <f t="shared" si="80"/>
        <v>10.42</v>
      </c>
      <c r="X243" s="41">
        <v>6.12</v>
      </c>
      <c r="Y243" s="44">
        <f t="shared" si="81"/>
        <v>209</v>
      </c>
      <c r="Z243" s="44">
        <f t="shared" si="82"/>
        <v>0</v>
      </c>
      <c r="AA243" s="41">
        <f t="shared" si="83"/>
        <v>598.47</v>
      </c>
      <c r="AB243" s="41">
        <f t="shared" si="84"/>
        <v>1913.9102</v>
      </c>
      <c r="AC243" s="41"/>
      <c r="AD243" s="12" t="s">
        <v>26</v>
      </c>
      <c r="AE243" s="11">
        <f t="shared" si="90"/>
        <v>95.3289</v>
      </c>
      <c r="AF243" s="11">
        <f t="shared" si="85"/>
        <v>778.894</v>
      </c>
      <c r="AG243" s="11">
        <f t="shared" si="86"/>
        <v>566.48</v>
      </c>
      <c r="AH243" s="11">
        <f t="shared" si="91"/>
        <v>55.2073</v>
      </c>
      <c r="AI243" s="11">
        <f t="shared" si="87"/>
        <v>418</v>
      </c>
      <c r="AJ243" s="11">
        <f t="shared" si="88"/>
        <v>0</v>
      </c>
      <c r="AK243" s="11">
        <f t="shared" si="89"/>
        <v>1913.9102</v>
      </c>
      <c r="AL243" s="12" t="s">
        <v>1135</v>
      </c>
    </row>
    <row r="244" s="9" customFormat="1" ht="16" customHeight="1" spans="1:38">
      <c r="A244" s="40">
        <f t="shared" si="69"/>
        <v>241</v>
      </c>
      <c r="B244" s="41" t="s">
        <v>1338</v>
      </c>
      <c r="C244" s="48" t="s">
        <v>716</v>
      </c>
      <c r="D244" s="41" t="s">
        <v>717</v>
      </c>
      <c r="E244" s="41">
        <v>3473.25</v>
      </c>
      <c r="F244" s="41">
        <f>VLOOKUP(C244,'[1]9月'!$B:$Q,16,0)</f>
        <v>3245.4</v>
      </c>
      <c r="G244" s="44">
        <v>5664.75</v>
      </c>
      <c r="H244" s="41">
        <v>3473.25</v>
      </c>
      <c r="I244" s="44">
        <v>1790</v>
      </c>
      <c r="J244" s="44"/>
      <c r="K244" s="52">
        <f t="shared" si="70"/>
        <v>62.5185</v>
      </c>
      <c r="L244" s="52">
        <v>32.8104</v>
      </c>
      <c r="M244" s="53">
        <f t="shared" si="71"/>
        <v>519.264</v>
      </c>
      <c r="N244" s="44">
        <f t="shared" si="72"/>
        <v>453.18</v>
      </c>
      <c r="O244" s="41">
        <f t="shared" si="73"/>
        <v>24.31275</v>
      </c>
      <c r="P244" s="41">
        <v>14.35455</v>
      </c>
      <c r="Q244" s="44">
        <f t="shared" si="74"/>
        <v>89.5</v>
      </c>
      <c r="R244" s="44">
        <f t="shared" si="75"/>
        <v>0</v>
      </c>
      <c r="S244" s="44">
        <f t="shared" si="76"/>
        <v>1195.9402</v>
      </c>
      <c r="T244" s="41">
        <f t="shared" si="77"/>
        <v>0</v>
      </c>
      <c r="U244" s="41">
        <f t="shared" si="78"/>
        <v>259.63</v>
      </c>
      <c r="V244" s="44">
        <f t="shared" si="79"/>
        <v>113.3</v>
      </c>
      <c r="W244" s="41">
        <f t="shared" si="80"/>
        <v>10.42</v>
      </c>
      <c r="X244" s="41">
        <v>6.12</v>
      </c>
      <c r="Y244" s="44">
        <f t="shared" si="81"/>
        <v>89.5</v>
      </c>
      <c r="Z244" s="44">
        <f t="shared" si="82"/>
        <v>0</v>
      </c>
      <c r="AA244" s="41">
        <f t="shared" si="83"/>
        <v>478.97</v>
      </c>
      <c r="AB244" s="41">
        <f t="shared" si="84"/>
        <v>1674.9102</v>
      </c>
      <c r="AC244" s="41"/>
      <c r="AD244" s="12" t="s">
        <v>20</v>
      </c>
      <c r="AE244" s="11">
        <f t="shared" si="90"/>
        <v>95.3289</v>
      </c>
      <c r="AF244" s="11">
        <f t="shared" si="85"/>
        <v>778.894</v>
      </c>
      <c r="AG244" s="11">
        <f t="shared" si="86"/>
        <v>566.48</v>
      </c>
      <c r="AH244" s="11">
        <f t="shared" si="91"/>
        <v>55.2073</v>
      </c>
      <c r="AI244" s="11">
        <f t="shared" si="87"/>
        <v>179</v>
      </c>
      <c r="AJ244" s="11">
        <f t="shared" si="88"/>
        <v>0</v>
      </c>
      <c r="AK244" s="11">
        <f t="shared" si="89"/>
        <v>1674.9102</v>
      </c>
      <c r="AL244" s="12" t="s">
        <v>1138</v>
      </c>
    </row>
    <row r="245" s="9" customFormat="1" ht="16" customHeight="1" spans="1:38">
      <c r="A245" s="40">
        <f t="shared" si="69"/>
        <v>242</v>
      </c>
      <c r="B245" s="41" t="s">
        <v>1338</v>
      </c>
      <c r="C245" s="48" t="s">
        <v>718</v>
      </c>
      <c r="D245" s="41" t="s">
        <v>719</v>
      </c>
      <c r="E245" s="41">
        <v>3473.25</v>
      </c>
      <c r="F245" s="41">
        <f>VLOOKUP(C245,'[1]9月'!$B:$Q,16,0)</f>
        <v>3245.4</v>
      </c>
      <c r="G245" s="44">
        <v>5664.75</v>
      </c>
      <c r="H245" s="41">
        <v>3473.25</v>
      </c>
      <c r="I245" s="44">
        <v>1790</v>
      </c>
      <c r="J245" s="44"/>
      <c r="K245" s="52">
        <f t="shared" si="70"/>
        <v>62.5185</v>
      </c>
      <c r="L245" s="52">
        <v>32.8104</v>
      </c>
      <c r="M245" s="53">
        <f t="shared" si="71"/>
        <v>519.264</v>
      </c>
      <c r="N245" s="44">
        <f t="shared" si="72"/>
        <v>453.18</v>
      </c>
      <c r="O245" s="41">
        <f t="shared" si="73"/>
        <v>24.31275</v>
      </c>
      <c r="P245" s="41">
        <v>14.35455</v>
      </c>
      <c r="Q245" s="44">
        <f t="shared" si="74"/>
        <v>89.5</v>
      </c>
      <c r="R245" s="44">
        <f t="shared" si="75"/>
        <v>0</v>
      </c>
      <c r="S245" s="44">
        <f t="shared" si="76"/>
        <v>1195.9402</v>
      </c>
      <c r="T245" s="41">
        <f t="shared" si="77"/>
        <v>0</v>
      </c>
      <c r="U245" s="41">
        <f t="shared" si="78"/>
        <v>259.63</v>
      </c>
      <c r="V245" s="44">
        <f t="shared" si="79"/>
        <v>113.3</v>
      </c>
      <c r="W245" s="41">
        <f t="shared" si="80"/>
        <v>10.42</v>
      </c>
      <c r="X245" s="41">
        <v>6.12</v>
      </c>
      <c r="Y245" s="44">
        <f t="shared" si="81"/>
        <v>89.5</v>
      </c>
      <c r="Z245" s="44">
        <f t="shared" si="82"/>
        <v>0</v>
      </c>
      <c r="AA245" s="41">
        <f t="shared" si="83"/>
        <v>478.97</v>
      </c>
      <c r="AB245" s="41">
        <f t="shared" si="84"/>
        <v>1674.9102</v>
      </c>
      <c r="AC245" s="41"/>
      <c r="AD245" s="12" t="s">
        <v>20</v>
      </c>
      <c r="AE245" s="11">
        <f t="shared" si="90"/>
        <v>95.3289</v>
      </c>
      <c r="AF245" s="11">
        <f t="shared" si="85"/>
        <v>778.894</v>
      </c>
      <c r="AG245" s="11">
        <f t="shared" si="86"/>
        <v>566.48</v>
      </c>
      <c r="AH245" s="11">
        <f t="shared" si="91"/>
        <v>55.2073</v>
      </c>
      <c r="AI245" s="11">
        <f t="shared" si="87"/>
        <v>179</v>
      </c>
      <c r="AJ245" s="11">
        <f t="shared" si="88"/>
        <v>0</v>
      </c>
      <c r="AK245" s="11">
        <f t="shared" si="89"/>
        <v>1674.9102</v>
      </c>
      <c r="AL245" s="12" t="s">
        <v>1138</v>
      </c>
    </row>
    <row r="246" s="9" customFormat="1" ht="16" customHeight="1" spans="1:38">
      <c r="A246" s="40">
        <f t="shared" si="69"/>
        <v>243</v>
      </c>
      <c r="B246" s="41" t="s">
        <v>1338</v>
      </c>
      <c r="C246" s="48" t="s">
        <v>720</v>
      </c>
      <c r="D246" s="41" t="s">
        <v>721</v>
      </c>
      <c r="E246" s="41">
        <v>3473.25</v>
      </c>
      <c r="F246" s="41">
        <f>VLOOKUP(C246,'[1]9月'!$B:$Q,16,0)</f>
        <v>3245.4</v>
      </c>
      <c r="G246" s="44">
        <v>5664.75</v>
      </c>
      <c r="H246" s="41">
        <v>3473.25</v>
      </c>
      <c r="I246" s="44">
        <v>3180</v>
      </c>
      <c r="J246" s="44"/>
      <c r="K246" s="52">
        <f t="shared" si="70"/>
        <v>62.5185</v>
      </c>
      <c r="L246" s="52">
        <v>32.8104</v>
      </c>
      <c r="M246" s="53">
        <f t="shared" si="71"/>
        <v>519.264</v>
      </c>
      <c r="N246" s="44">
        <f t="shared" si="72"/>
        <v>453.18</v>
      </c>
      <c r="O246" s="41">
        <f t="shared" si="73"/>
        <v>24.31275</v>
      </c>
      <c r="P246" s="41">
        <v>14.35455</v>
      </c>
      <c r="Q246" s="44">
        <f t="shared" si="74"/>
        <v>159</v>
      </c>
      <c r="R246" s="44">
        <f t="shared" si="75"/>
        <v>0</v>
      </c>
      <c r="S246" s="44">
        <f t="shared" si="76"/>
        <v>1265.4402</v>
      </c>
      <c r="T246" s="41">
        <f t="shared" si="77"/>
        <v>0</v>
      </c>
      <c r="U246" s="41">
        <f t="shared" si="78"/>
        <v>259.63</v>
      </c>
      <c r="V246" s="44">
        <f t="shared" si="79"/>
        <v>113.3</v>
      </c>
      <c r="W246" s="41">
        <f t="shared" si="80"/>
        <v>10.42</v>
      </c>
      <c r="X246" s="41">
        <v>6.12</v>
      </c>
      <c r="Y246" s="44">
        <f t="shared" si="81"/>
        <v>159</v>
      </c>
      <c r="Z246" s="44">
        <f t="shared" si="82"/>
        <v>0</v>
      </c>
      <c r="AA246" s="41">
        <f t="shared" si="83"/>
        <v>548.47</v>
      </c>
      <c r="AB246" s="41">
        <f t="shared" si="84"/>
        <v>1813.9102</v>
      </c>
      <c r="AC246" s="41"/>
      <c r="AD246" s="12" t="s">
        <v>20</v>
      </c>
      <c r="AE246" s="11">
        <f t="shared" si="90"/>
        <v>95.3289</v>
      </c>
      <c r="AF246" s="11">
        <f t="shared" si="85"/>
        <v>778.894</v>
      </c>
      <c r="AG246" s="11">
        <f t="shared" si="86"/>
        <v>566.48</v>
      </c>
      <c r="AH246" s="11">
        <f t="shared" si="91"/>
        <v>55.2073</v>
      </c>
      <c r="AI246" s="11">
        <f t="shared" si="87"/>
        <v>318</v>
      </c>
      <c r="AJ246" s="11">
        <f t="shared" si="88"/>
        <v>0</v>
      </c>
      <c r="AK246" s="11">
        <f t="shared" si="89"/>
        <v>1813.9102</v>
      </c>
      <c r="AL246" s="12" t="s">
        <v>1138</v>
      </c>
    </row>
    <row r="247" s="9" customFormat="1" ht="16" customHeight="1" spans="1:38">
      <c r="A247" s="40">
        <f t="shared" si="69"/>
        <v>244</v>
      </c>
      <c r="B247" s="41" t="s">
        <v>1338</v>
      </c>
      <c r="C247" s="48" t="s">
        <v>722</v>
      </c>
      <c r="D247" s="41" t="s">
        <v>723</v>
      </c>
      <c r="E247" s="41">
        <v>3473.25</v>
      </c>
      <c r="F247" s="41">
        <f>VLOOKUP(C247,'[1]9月'!$B:$Q,16,0)</f>
        <v>3245.4</v>
      </c>
      <c r="G247" s="44">
        <v>5664.75</v>
      </c>
      <c r="H247" s="41">
        <v>3473.25</v>
      </c>
      <c r="I247" s="44">
        <v>1790</v>
      </c>
      <c r="J247" s="44"/>
      <c r="K247" s="52">
        <f t="shared" si="70"/>
        <v>62.5185</v>
      </c>
      <c r="L247" s="52">
        <v>32.8104</v>
      </c>
      <c r="M247" s="53">
        <f t="shared" si="71"/>
        <v>519.264</v>
      </c>
      <c r="N247" s="44">
        <f t="shared" si="72"/>
        <v>453.18</v>
      </c>
      <c r="O247" s="41">
        <f t="shared" si="73"/>
        <v>24.31275</v>
      </c>
      <c r="P247" s="41">
        <v>14.35455</v>
      </c>
      <c r="Q247" s="44">
        <f t="shared" si="74"/>
        <v>89.5</v>
      </c>
      <c r="R247" s="44">
        <f t="shared" si="75"/>
        <v>0</v>
      </c>
      <c r="S247" s="44">
        <f t="shared" si="76"/>
        <v>1195.9402</v>
      </c>
      <c r="T247" s="41">
        <f t="shared" si="77"/>
        <v>0</v>
      </c>
      <c r="U247" s="41">
        <f t="shared" si="78"/>
        <v>259.63</v>
      </c>
      <c r="V247" s="44">
        <f t="shared" si="79"/>
        <v>113.3</v>
      </c>
      <c r="W247" s="41">
        <f t="shared" si="80"/>
        <v>10.42</v>
      </c>
      <c r="X247" s="41">
        <v>6.12</v>
      </c>
      <c r="Y247" s="44">
        <f t="shared" si="81"/>
        <v>89.5</v>
      </c>
      <c r="Z247" s="44">
        <f t="shared" si="82"/>
        <v>0</v>
      </c>
      <c r="AA247" s="41">
        <f t="shared" si="83"/>
        <v>478.97</v>
      </c>
      <c r="AB247" s="41">
        <f t="shared" si="84"/>
        <v>1674.9102</v>
      </c>
      <c r="AC247" s="41"/>
      <c r="AD247" s="12" t="s">
        <v>20</v>
      </c>
      <c r="AE247" s="11">
        <f t="shared" si="90"/>
        <v>95.3289</v>
      </c>
      <c r="AF247" s="11">
        <f t="shared" si="85"/>
        <v>778.894</v>
      </c>
      <c r="AG247" s="11">
        <f t="shared" si="86"/>
        <v>566.48</v>
      </c>
      <c r="AH247" s="11">
        <f t="shared" si="91"/>
        <v>55.2073</v>
      </c>
      <c r="AI247" s="11">
        <f t="shared" si="87"/>
        <v>179</v>
      </c>
      <c r="AJ247" s="11">
        <f t="shared" si="88"/>
        <v>0</v>
      </c>
      <c r="AK247" s="11">
        <f t="shared" si="89"/>
        <v>1674.9102</v>
      </c>
      <c r="AL247" s="12" t="s">
        <v>1138</v>
      </c>
    </row>
    <row r="248" s="9" customFormat="1" ht="16" customHeight="1" spans="1:38">
      <c r="A248" s="40">
        <f t="shared" si="69"/>
        <v>245</v>
      </c>
      <c r="B248" s="41" t="s">
        <v>1338</v>
      </c>
      <c r="C248" s="48" t="s">
        <v>724</v>
      </c>
      <c r="D248" s="41" t="s">
        <v>725</v>
      </c>
      <c r="E248" s="41">
        <v>3473.25</v>
      </c>
      <c r="F248" s="41">
        <f>VLOOKUP(C248,'[1]9月'!$B:$Q,16,0)</f>
        <v>3245.4</v>
      </c>
      <c r="G248" s="44">
        <v>5664.75</v>
      </c>
      <c r="H248" s="41">
        <v>3473.25</v>
      </c>
      <c r="I248" s="44">
        <v>3180</v>
      </c>
      <c r="J248" s="44"/>
      <c r="K248" s="52">
        <f t="shared" si="70"/>
        <v>62.5185</v>
      </c>
      <c r="L248" s="52">
        <v>32.8104</v>
      </c>
      <c r="M248" s="53">
        <f t="shared" si="71"/>
        <v>519.264</v>
      </c>
      <c r="N248" s="44">
        <f t="shared" si="72"/>
        <v>453.18</v>
      </c>
      <c r="O248" s="41">
        <f t="shared" si="73"/>
        <v>24.31275</v>
      </c>
      <c r="P248" s="41">
        <v>14.35455</v>
      </c>
      <c r="Q248" s="44">
        <f t="shared" si="74"/>
        <v>159</v>
      </c>
      <c r="R248" s="44">
        <f t="shared" si="75"/>
        <v>0</v>
      </c>
      <c r="S248" s="44">
        <f t="shared" si="76"/>
        <v>1265.4402</v>
      </c>
      <c r="T248" s="41">
        <f t="shared" si="77"/>
        <v>0</v>
      </c>
      <c r="U248" s="41">
        <f t="shared" si="78"/>
        <v>259.63</v>
      </c>
      <c r="V248" s="44">
        <f t="shared" si="79"/>
        <v>113.3</v>
      </c>
      <c r="W248" s="41">
        <f t="shared" si="80"/>
        <v>10.42</v>
      </c>
      <c r="X248" s="41">
        <v>6.12</v>
      </c>
      <c r="Y248" s="44">
        <f t="shared" si="81"/>
        <v>159</v>
      </c>
      <c r="Z248" s="44">
        <f t="shared" si="82"/>
        <v>0</v>
      </c>
      <c r="AA248" s="41">
        <f t="shared" si="83"/>
        <v>548.47</v>
      </c>
      <c r="AB248" s="41">
        <f t="shared" si="84"/>
        <v>1813.9102</v>
      </c>
      <c r="AC248" s="41"/>
      <c r="AD248" s="12" t="s">
        <v>20</v>
      </c>
      <c r="AE248" s="11">
        <f t="shared" si="90"/>
        <v>95.3289</v>
      </c>
      <c r="AF248" s="11">
        <f t="shared" si="85"/>
        <v>778.894</v>
      </c>
      <c r="AG248" s="11">
        <f t="shared" si="86"/>
        <v>566.48</v>
      </c>
      <c r="AH248" s="11">
        <f t="shared" si="91"/>
        <v>55.2073</v>
      </c>
      <c r="AI248" s="11">
        <f t="shared" si="87"/>
        <v>318</v>
      </c>
      <c r="AJ248" s="11">
        <f t="shared" si="88"/>
        <v>0</v>
      </c>
      <c r="AK248" s="11">
        <f t="shared" si="89"/>
        <v>1813.9102</v>
      </c>
      <c r="AL248" s="12" t="s">
        <v>1138</v>
      </c>
    </row>
    <row r="249" s="9" customFormat="1" ht="16" customHeight="1" spans="1:38">
      <c r="A249" s="40">
        <f t="shared" si="69"/>
        <v>246</v>
      </c>
      <c r="B249" s="41" t="s">
        <v>1299</v>
      </c>
      <c r="C249" s="67" t="s">
        <v>732</v>
      </c>
      <c r="D249" s="41" t="s">
        <v>733</v>
      </c>
      <c r="E249" s="41">
        <v>3473.25</v>
      </c>
      <c r="F249" s="41">
        <f>VLOOKUP(C249,'[1]9月'!$B:$Q,16,0)</f>
        <v>3245.4</v>
      </c>
      <c r="G249" s="44">
        <v>5664.75</v>
      </c>
      <c r="H249" s="41">
        <v>3473.25</v>
      </c>
      <c r="I249" s="44">
        <v>1790</v>
      </c>
      <c r="J249" s="44"/>
      <c r="K249" s="52">
        <f t="shared" si="70"/>
        <v>62.5185</v>
      </c>
      <c r="L249" s="52">
        <v>32.8104</v>
      </c>
      <c r="M249" s="53">
        <f t="shared" si="71"/>
        <v>519.264</v>
      </c>
      <c r="N249" s="44">
        <f t="shared" si="72"/>
        <v>453.18</v>
      </c>
      <c r="O249" s="41">
        <f t="shared" si="73"/>
        <v>24.31275</v>
      </c>
      <c r="P249" s="41">
        <v>14.35455</v>
      </c>
      <c r="Q249" s="44">
        <f t="shared" si="74"/>
        <v>89.5</v>
      </c>
      <c r="R249" s="44">
        <f t="shared" si="75"/>
        <v>0</v>
      </c>
      <c r="S249" s="44">
        <f t="shared" si="76"/>
        <v>1195.9402</v>
      </c>
      <c r="T249" s="41">
        <f t="shared" si="77"/>
        <v>0</v>
      </c>
      <c r="U249" s="41">
        <f t="shared" si="78"/>
        <v>259.63</v>
      </c>
      <c r="V249" s="44">
        <f t="shared" si="79"/>
        <v>113.3</v>
      </c>
      <c r="W249" s="41">
        <f t="shared" si="80"/>
        <v>10.42</v>
      </c>
      <c r="X249" s="41">
        <v>6.12</v>
      </c>
      <c r="Y249" s="44">
        <f t="shared" si="81"/>
        <v>89.5</v>
      </c>
      <c r="Z249" s="44">
        <f t="shared" si="82"/>
        <v>0</v>
      </c>
      <c r="AA249" s="41">
        <f t="shared" si="83"/>
        <v>478.97</v>
      </c>
      <c r="AB249" s="41">
        <f t="shared" si="84"/>
        <v>1674.9102</v>
      </c>
      <c r="AC249" s="41"/>
      <c r="AD249" s="12" t="s">
        <v>59</v>
      </c>
      <c r="AE249" s="11">
        <f t="shared" si="90"/>
        <v>95.3289</v>
      </c>
      <c r="AF249" s="11">
        <f t="shared" si="85"/>
        <v>778.894</v>
      </c>
      <c r="AG249" s="11">
        <f t="shared" si="86"/>
        <v>566.48</v>
      </c>
      <c r="AH249" s="11">
        <f t="shared" si="91"/>
        <v>55.2073</v>
      </c>
      <c r="AI249" s="11">
        <f t="shared" si="87"/>
        <v>179</v>
      </c>
      <c r="AJ249" s="11">
        <f t="shared" si="88"/>
        <v>0</v>
      </c>
      <c r="AK249" s="11">
        <f t="shared" si="89"/>
        <v>1674.9102</v>
      </c>
      <c r="AL249" s="12" t="s">
        <v>1138</v>
      </c>
    </row>
    <row r="250" s="9" customFormat="1" ht="16" customHeight="1" spans="1:38">
      <c r="A250" s="40">
        <f t="shared" si="69"/>
        <v>247</v>
      </c>
      <c r="B250" s="41" t="s">
        <v>1299</v>
      </c>
      <c r="C250" s="48" t="s">
        <v>734</v>
      </c>
      <c r="D250" s="41" t="s">
        <v>735</v>
      </c>
      <c r="E250" s="41">
        <v>3473.25</v>
      </c>
      <c r="F250" s="41">
        <f>VLOOKUP(C250,'[1]9月'!$B:$Q,16,0)</f>
        <v>3245.4</v>
      </c>
      <c r="G250" s="44">
        <v>5664.75</v>
      </c>
      <c r="H250" s="41">
        <v>3473.25</v>
      </c>
      <c r="I250" s="44">
        <v>1790</v>
      </c>
      <c r="J250" s="44"/>
      <c r="K250" s="52">
        <f t="shared" si="70"/>
        <v>62.5185</v>
      </c>
      <c r="L250" s="52">
        <v>32.8104</v>
      </c>
      <c r="M250" s="53">
        <f t="shared" si="71"/>
        <v>519.264</v>
      </c>
      <c r="N250" s="44">
        <f t="shared" si="72"/>
        <v>453.18</v>
      </c>
      <c r="O250" s="41">
        <f t="shared" si="73"/>
        <v>24.31275</v>
      </c>
      <c r="P250" s="41">
        <v>14.35455</v>
      </c>
      <c r="Q250" s="44">
        <f t="shared" si="74"/>
        <v>89.5</v>
      </c>
      <c r="R250" s="44">
        <f t="shared" si="75"/>
        <v>0</v>
      </c>
      <c r="S250" s="44">
        <f t="shared" si="76"/>
        <v>1195.9402</v>
      </c>
      <c r="T250" s="41">
        <f t="shared" si="77"/>
        <v>0</v>
      </c>
      <c r="U250" s="41">
        <f t="shared" si="78"/>
        <v>259.63</v>
      </c>
      <c r="V250" s="44">
        <f t="shared" si="79"/>
        <v>113.3</v>
      </c>
      <c r="W250" s="41">
        <f t="shared" si="80"/>
        <v>10.42</v>
      </c>
      <c r="X250" s="41">
        <v>6.12</v>
      </c>
      <c r="Y250" s="44">
        <f t="shared" si="81"/>
        <v>89.5</v>
      </c>
      <c r="Z250" s="44">
        <f t="shared" si="82"/>
        <v>0</v>
      </c>
      <c r="AA250" s="41">
        <f t="shared" si="83"/>
        <v>478.97</v>
      </c>
      <c r="AB250" s="41">
        <f t="shared" si="84"/>
        <v>1674.9102</v>
      </c>
      <c r="AC250" s="41"/>
      <c r="AD250" s="12" t="s">
        <v>59</v>
      </c>
      <c r="AE250" s="11">
        <f t="shared" si="90"/>
        <v>95.3289</v>
      </c>
      <c r="AF250" s="11">
        <f t="shared" si="85"/>
        <v>778.894</v>
      </c>
      <c r="AG250" s="11">
        <f t="shared" si="86"/>
        <v>566.48</v>
      </c>
      <c r="AH250" s="11">
        <f t="shared" si="91"/>
        <v>55.2073</v>
      </c>
      <c r="AI250" s="11">
        <f t="shared" si="87"/>
        <v>179</v>
      </c>
      <c r="AJ250" s="11">
        <f t="shared" si="88"/>
        <v>0</v>
      </c>
      <c r="AK250" s="11">
        <f t="shared" si="89"/>
        <v>1674.9102</v>
      </c>
      <c r="AL250" s="12" t="s">
        <v>1138</v>
      </c>
    </row>
    <row r="251" s="9" customFormat="1" ht="16" customHeight="1" spans="1:38">
      <c r="A251" s="40">
        <f t="shared" si="69"/>
        <v>248</v>
      </c>
      <c r="B251" s="41" t="s">
        <v>1339</v>
      </c>
      <c r="C251" s="48" t="s">
        <v>739</v>
      </c>
      <c r="D251" s="41" t="s">
        <v>740</v>
      </c>
      <c r="E251" s="41">
        <v>3473.25</v>
      </c>
      <c r="F251" s="41">
        <f>VLOOKUP(C251,'[1]9月'!$B:$Q,16,0)</f>
        <v>3245.4</v>
      </c>
      <c r="G251" s="44">
        <v>5664.75</v>
      </c>
      <c r="H251" s="41">
        <v>3473.25</v>
      </c>
      <c r="I251" s="44">
        <v>1790</v>
      </c>
      <c r="J251" s="44"/>
      <c r="K251" s="52">
        <f t="shared" si="70"/>
        <v>62.5185</v>
      </c>
      <c r="L251" s="52">
        <v>32.8104</v>
      </c>
      <c r="M251" s="53">
        <f t="shared" si="71"/>
        <v>519.264</v>
      </c>
      <c r="N251" s="44">
        <f t="shared" si="72"/>
        <v>453.18</v>
      </c>
      <c r="O251" s="41">
        <f t="shared" si="73"/>
        <v>24.31275</v>
      </c>
      <c r="P251" s="41">
        <v>14.35455</v>
      </c>
      <c r="Q251" s="44">
        <f t="shared" si="74"/>
        <v>89.5</v>
      </c>
      <c r="R251" s="44">
        <f t="shared" si="75"/>
        <v>0</v>
      </c>
      <c r="S251" s="44">
        <f t="shared" si="76"/>
        <v>1195.9402</v>
      </c>
      <c r="T251" s="41">
        <f t="shared" si="77"/>
        <v>0</v>
      </c>
      <c r="U251" s="41">
        <f t="shared" si="78"/>
        <v>259.63</v>
      </c>
      <c r="V251" s="44">
        <f t="shared" si="79"/>
        <v>113.3</v>
      </c>
      <c r="W251" s="41">
        <f t="shared" si="80"/>
        <v>10.42</v>
      </c>
      <c r="X251" s="41">
        <v>6.12</v>
      </c>
      <c r="Y251" s="44">
        <f t="shared" si="81"/>
        <v>89.5</v>
      </c>
      <c r="Z251" s="44">
        <f t="shared" si="82"/>
        <v>0</v>
      </c>
      <c r="AA251" s="41">
        <f t="shared" si="83"/>
        <v>478.97</v>
      </c>
      <c r="AB251" s="41">
        <f t="shared" si="84"/>
        <v>1674.9102</v>
      </c>
      <c r="AC251" s="41"/>
      <c r="AD251" s="12" t="s">
        <v>55</v>
      </c>
      <c r="AE251" s="11">
        <f t="shared" si="90"/>
        <v>95.3289</v>
      </c>
      <c r="AF251" s="11">
        <f t="shared" si="85"/>
        <v>778.894</v>
      </c>
      <c r="AG251" s="11">
        <f t="shared" si="86"/>
        <v>566.48</v>
      </c>
      <c r="AH251" s="11">
        <f t="shared" si="91"/>
        <v>55.2073</v>
      </c>
      <c r="AI251" s="11">
        <f t="shared" si="87"/>
        <v>179</v>
      </c>
      <c r="AJ251" s="11">
        <f t="shared" si="88"/>
        <v>0</v>
      </c>
      <c r="AK251" s="11">
        <f t="shared" si="89"/>
        <v>1674.9102</v>
      </c>
      <c r="AL251" s="12" t="s">
        <v>1138</v>
      </c>
    </row>
    <row r="252" s="9" customFormat="1" ht="16" customHeight="1" spans="1:38">
      <c r="A252" s="40">
        <f t="shared" si="69"/>
        <v>249</v>
      </c>
      <c r="B252" s="41" t="s">
        <v>1339</v>
      </c>
      <c r="C252" s="48" t="s">
        <v>741</v>
      </c>
      <c r="D252" s="41" t="s">
        <v>742</v>
      </c>
      <c r="E252" s="41">
        <v>3473.25</v>
      </c>
      <c r="F252" s="41">
        <f>VLOOKUP(C252,'[1]9月'!$B:$Q,16,0)</f>
        <v>3245.4</v>
      </c>
      <c r="G252" s="44">
        <v>5664.75</v>
      </c>
      <c r="H252" s="41">
        <v>3473.25</v>
      </c>
      <c r="I252" s="44">
        <v>1790</v>
      </c>
      <c r="J252" s="44"/>
      <c r="K252" s="52">
        <f t="shared" si="70"/>
        <v>62.5185</v>
      </c>
      <c r="L252" s="52">
        <v>32.8104</v>
      </c>
      <c r="M252" s="53">
        <f t="shared" si="71"/>
        <v>519.264</v>
      </c>
      <c r="N252" s="44">
        <f t="shared" si="72"/>
        <v>453.18</v>
      </c>
      <c r="O252" s="41">
        <f t="shared" si="73"/>
        <v>24.31275</v>
      </c>
      <c r="P252" s="41">
        <v>14.35455</v>
      </c>
      <c r="Q252" s="44">
        <f t="shared" si="74"/>
        <v>89.5</v>
      </c>
      <c r="R252" s="44">
        <f t="shared" si="75"/>
        <v>0</v>
      </c>
      <c r="S252" s="44">
        <f t="shared" si="76"/>
        <v>1195.9402</v>
      </c>
      <c r="T252" s="41">
        <f t="shared" si="77"/>
        <v>0</v>
      </c>
      <c r="U252" s="41">
        <f t="shared" si="78"/>
        <v>259.63</v>
      </c>
      <c r="V252" s="44">
        <f t="shared" si="79"/>
        <v>113.3</v>
      </c>
      <c r="W252" s="41">
        <f t="shared" si="80"/>
        <v>10.42</v>
      </c>
      <c r="X252" s="41">
        <v>6.12</v>
      </c>
      <c r="Y252" s="44">
        <f t="shared" si="81"/>
        <v>89.5</v>
      </c>
      <c r="Z252" s="44">
        <f t="shared" si="82"/>
        <v>0</v>
      </c>
      <c r="AA252" s="41">
        <f t="shared" si="83"/>
        <v>478.97</v>
      </c>
      <c r="AB252" s="41">
        <f t="shared" si="84"/>
        <v>1674.9102</v>
      </c>
      <c r="AC252" s="41"/>
      <c r="AD252" s="12" t="s">
        <v>55</v>
      </c>
      <c r="AE252" s="11">
        <f t="shared" si="90"/>
        <v>95.3289</v>
      </c>
      <c r="AF252" s="11">
        <f t="shared" si="85"/>
        <v>778.894</v>
      </c>
      <c r="AG252" s="11">
        <f t="shared" si="86"/>
        <v>566.48</v>
      </c>
      <c r="AH252" s="11">
        <f t="shared" si="91"/>
        <v>55.2073</v>
      </c>
      <c r="AI252" s="11">
        <f t="shared" si="87"/>
        <v>179</v>
      </c>
      <c r="AJ252" s="11">
        <f t="shared" si="88"/>
        <v>0</v>
      </c>
      <c r="AK252" s="11">
        <f t="shared" si="89"/>
        <v>1674.9102</v>
      </c>
      <c r="AL252" s="12" t="s">
        <v>1138</v>
      </c>
    </row>
    <row r="253" s="9" customFormat="1" ht="16" customHeight="1" spans="1:38">
      <c r="A253" s="40">
        <f t="shared" si="69"/>
        <v>250</v>
      </c>
      <c r="B253" s="41" t="s">
        <v>1306</v>
      </c>
      <c r="C253" s="48" t="s">
        <v>743</v>
      </c>
      <c r="D253" s="41" t="s">
        <v>744</v>
      </c>
      <c r="E253" s="41">
        <v>3473.25</v>
      </c>
      <c r="F253" s="41">
        <f>VLOOKUP(C253,'[1]9月'!$B:$Q,16,0)</f>
        <v>3245.4</v>
      </c>
      <c r="G253" s="44">
        <v>5664.75</v>
      </c>
      <c r="H253" s="41">
        <v>3473.25</v>
      </c>
      <c r="I253" s="44">
        <v>1790</v>
      </c>
      <c r="J253" s="44"/>
      <c r="K253" s="52">
        <f t="shared" si="70"/>
        <v>62.5185</v>
      </c>
      <c r="L253" s="52">
        <v>32.8104</v>
      </c>
      <c r="M253" s="53">
        <f t="shared" si="71"/>
        <v>519.264</v>
      </c>
      <c r="N253" s="44">
        <f t="shared" si="72"/>
        <v>453.18</v>
      </c>
      <c r="O253" s="41">
        <f t="shared" si="73"/>
        <v>24.31275</v>
      </c>
      <c r="P253" s="41">
        <v>14.35455</v>
      </c>
      <c r="Q253" s="44">
        <f t="shared" si="74"/>
        <v>89.5</v>
      </c>
      <c r="R253" s="44">
        <f t="shared" si="75"/>
        <v>0</v>
      </c>
      <c r="S253" s="44">
        <f t="shared" si="76"/>
        <v>1195.9402</v>
      </c>
      <c r="T253" s="41">
        <f t="shared" si="77"/>
        <v>0</v>
      </c>
      <c r="U253" s="41">
        <f t="shared" si="78"/>
        <v>259.63</v>
      </c>
      <c r="V253" s="44">
        <f t="shared" si="79"/>
        <v>113.3</v>
      </c>
      <c r="W253" s="41">
        <f t="shared" si="80"/>
        <v>10.42</v>
      </c>
      <c r="X253" s="41">
        <v>6.12</v>
      </c>
      <c r="Y253" s="44">
        <f t="shared" si="81"/>
        <v>89.5</v>
      </c>
      <c r="Z253" s="44">
        <f t="shared" si="82"/>
        <v>0</v>
      </c>
      <c r="AA253" s="41">
        <f t="shared" si="83"/>
        <v>478.97</v>
      </c>
      <c r="AB253" s="41">
        <f t="shared" si="84"/>
        <v>1674.9102</v>
      </c>
      <c r="AC253" s="41"/>
      <c r="AD253" s="12" t="s">
        <v>60</v>
      </c>
      <c r="AE253" s="11">
        <f t="shared" si="90"/>
        <v>95.3289</v>
      </c>
      <c r="AF253" s="11">
        <f t="shared" si="85"/>
        <v>778.894</v>
      </c>
      <c r="AG253" s="11">
        <f t="shared" si="86"/>
        <v>566.48</v>
      </c>
      <c r="AH253" s="11">
        <f t="shared" si="91"/>
        <v>55.2073</v>
      </c>
      <c r="AI253" s="11">
        <f t="shared" si="87"/>
        <v>179</v>
      </c>
      <c r="AJ253" s="11">
        <f t="shared" si="88"/>
        <v>0</v>
      </c>
      <c r="AK253" s="11">
        <f t="shared" si="89"/>
        <v>1674.9102</v>
      </c>
      <c r="AL253" s="12" t="s">
        <v>1138</v>
      </c>
    </row>
    <row r="254" s="9" customFormat="1" ht="16" customHeight="1" spans="1:38">
      <c r="A254" s="40">
        <f t="shared" si="69"/>
        <v>251</v>
      </c>
      <c r="B254" s="41" t="s">
        <v>1339</v>
      </c>
      <c r="C254" s="48" t="s">
        <v>745</v>
      </c>
      <c r="D254" s="41" t="s">
        <v>746</v>
      </c>
      <c r="E254" s="41">
        <v>3473.25</v>
      </c>
      <c r="F254" s="41">
        <f>VLOOKUP(C254,'[1]9月'!$B:$Q,16,0)</f>
        <v>3245.4</v>
      </c>
      <c r="G254" s="44">
        <v>5664.75</v>
      </c>
      <c r="H254" s="41">
        <v>3473.25</v>
      </c>
      <c r="I254" s="44">
        <v>1790</v>
      </c>
      <c r="J254" s="44"/>
      <c r="K254" s="52">
        <f t="shared" si="70"/>
        <v>62.5185</v>
      </c>
      <c r="L254" s="52">
        <v>32.8104</v>
      </c>
      <c r="M254" s="53">
        <f t="shared" si="71"/>
        <v>519.264</v>
      </c>
      <c r="N254" s="44">
        <f t="shared" si="72"/>
        <v>453.18</v>
      </c>
      <c r="O254" s="41">
        <f t="shared" si="73"/>
        <v>24.31275</v>
      </c>
      <c r="P254" s="41">
        <v>14.35455</v>
      </c>
      <c r="Q254" s="44">
        <f t="shared" si="74"/>
        <v>89.5</v>
      </c>
      <c r="R254" s="44">
        <f t="shared" si="75"/>
        <v>0</v>
      </c>
      <c r="S254" s="44">
        <f t="shared" si="76"/>
        <v>1195.9402</v>
      </c>
      <c r="T254" s="41">
        <f t="shared" si="77"/>
        <v>0</v>
      </c>
      <c r="U254" s="41">
        <f t="shared" si="78"/>
        <v>259.63</v>
      </c>
      <c r="V254" s="44">
        <f t="shared" si="79"/>
        <v>113.3</v>
      </c>
      <c r="W254" s="41">
        <f t="shared" si="80"/>
        <v>10.42</v>
      </c>
      <c r="X254" s="41">
        <v>6.12</v>
      </c>
      <c r="Y254" s="44">
        <f t="shared" si="81"/>
        <v>89.5</v>
      </c>
      <c r="Z254" s="44">
        <f t="shared" si="82"/>
        <v>0</v>
      </c>
      <c r="AA254" s="41">
        <f t="shared" si="83"/>
        <v>478.97</v>
      </c>
      <c r="AB254" s="41">
        <f t="shared" si="84"/>
        <v>1674.9102</v>
      </c>
      <c r="AC254" s="41"/>
      <c r="AD254" s="12" t="s">
        <v>55</v>
      </c>
      <c r="AE254" s="11">
        <f t="shared" si="90"/>
        <v>95.3289</v>
      </c>
      <c r="AF254" s="11">
        <f t="shared" si="85"/>
        <v>778.894</v>
      </c>
      <c r="AG254" s="11">
        <f t="shared" si="86"/>
        <v>566.48</v>
      </c>
      <c r="AH254" s="11">
        <f t="shared" si="91"/>
        <v>55.2073</v>
      </c>
      <c r="AI254" s="11">
        <f t="shared" si="87"/>
        <v>179</v>
      </c>
      <c r="AJ254" s="11">
        <f t="shared" si="88"/>
        <v>0</v>
      </c>
      <c r="AK254" s="11">
        <f t="shared" si="89"/>
        <v>1674.9102</v>
      </c>
      <c r="AL254" s="12" t="s">
        <v>1138</v>
      </c>
    </row>
    <row r="255" s="9" customFormat="1" ht="16" customHeight="1" spans="1:38">
      <c r="A255" s="40">
        <f t="shared" si="69"/>
        <v>252</v>
      </c>
      <c r="B255" s="41" t="s">
        <v>1339</v>
      </c>
      <c r="C255" s="48" t="s">
        <v>747</v>
      </c>
      <c r="D255" s="41" t="s">
        <v>748</v>
      </c>
      <c r="E255" s="41">
        <v>3473.25</v>
      </c>
      <c r="F255" s="41">
        <f>VLOOKUP(C255,'[1]9月'!$B:$Q,16,0)</f>
        <v>3245.4</v>
      </c>
      <c r="G255" s="44">
        <v>5664.75</v>
      </c>
      <c r="H255" s="41">
        <v>3473.25</v>
      </c>
      <c r="I255" s="44">
        <v>1790</v>
      </c>
      <c r="J255" s="44"/>
      <c r="K255" s="52">
        <f t="shared" si="70"/>
        <v>62.5185</v>
      </c>
      <c r="L255" s="52">
        <v>32.8104</v>
      </c>
      <c r="M255" s="53">
        <f t="shared" si="71"/>
        <v>519.264</v>
      </c>
      <c r="N255" s="44">
        <f t="shared" si="72"/>
        <v>453.18</v>
      </c>
      <c r="O255" s="41">
        <f t="shared" si="73"/>
        <v>24.31275</v>
      </c>
      <c r="P255" s="41">
        <v>14.35455</v>
      </c>
      <c r="Q255" s="44">
        <f t="shared" si="74"/>
        <v>89.5</v>
      </c>
      <c r="R255" s="44">
        <f t="shared" si="75"/>
        <v>0</v>
      </c>
      <c r="S255" s="44">
        <f t="shared" si="76"/>
        <v>1195.9402</v>
      </c>
      <c r="T255" s="41">
        <f t="shared" si="77"/>
        <v>0</v>
      </c>
      <c r="U255" s="41">
        <f t="shared" si="78"/>
        <v>259.63</v>
      </c>
      <c r="V255" s="44">
        <f t="shared" si="79"/>
        <v>113.3</v>
      </c>
      <c r="W255" s="41">
        <f t="shared" si="80"/>
        <v>10.42</v>
      </c>
      <c r="X255" s="41">
        <v>6.12</v>
      </c>
      <c r="Y255" s="44">
        <f t="shared" si="81"/>
        <v>89.5</v>
      </c>
      <c r="Z255" s="44">
        <f t="shared" si="82"/>
        <v>0</v>
      </c>
      <c r="AA255" s="41">
        <f t="shared" si="83"/>
        <v>478.97</v>
      </c>
      <c r="AB255" s="41">
        <f t="shared" si="84"/>
        <v>1674.9102</v>
      </c>
      <c r="AC255" s="41"/>
      <c r="AD255" s="12" t="s">
        <v>55</v>
      </c>
      <c r="AE255" s="11">
        <f t="shared" si="90"/>
        <v>95.3289</v>
      </c>
      <c r="AF255" s="11">
        <f t="shared" si="85"/>
        <v>778.894</v>
      </c>
      <c r="AG255" s="11">
        <f t="shared" si="86"/>
        <v>566.48</v>
      </c>
      <c r="AH255" s="11">
        <f t="shared" si="91"/>
        <v>55.2073</v>
      </c>
      <c r="AI255" s="11">
        <f t="shared" si="87"/>
        <v>179</v>
      </c>
      <c r="AJ255" s="11">
        <f t="shared" si="88"/>
        <v>0</v>
      </c>
      <c r="AK255" s="11">
        <f t="shared" si="89"/>
        <v>1674.9102</v>
      </c>
      <c r="AL255" s="12" t="s">
        <v>1138</v>
      </c>
    </row>
    <row r="256" s="9" customFormat="1" ht="16" customHeight="1" spans="1:38">
      <c r="A256" s="40">
        <f t="shared" si="69"/>
        <v>253</v>
      </c>
      <c r="B256" s="41" t="s">
        <v>1339</v>
      </c>
      <c r="C256" s="48" t="s">
        <v>749</v>
      </c>
      <c r="D256" s="41" t="s">
        <v>750</v>
      </c>
      <c r="E256" s="41">
        <v>3473.25</v>
      </c>
      <c r="F256" s="41">
        <f>VLOOKUP(C256,'[1]9月'!$B:$Q,16,0)</f>
        <v>3245.4</v>
      </c>
      <c r="G256" s="44">
        <v>5664.75</v>
      </c>
      <c r="H256" s="41">
        <v>3473.25</v>
      </c>
      <c r="I256" s="44">
        <v>1790</v>
      </c>
      <c r="J256" s="44"/>
      <c r="K256" s="52">
        <f t="shared" si="70"/>
        <v>62.5185</v>
      </c>
      <c r="L256" s="52">
        <v>32.8104</v>
      </c>
      <c r="M256" s="53">
        <f t="shared" si="71"/>
        <v>519.264</v>
      </c>
      <c r="N256" s="44">
        <f t="shared" si="72"/>
        <v>453.18</v>
      </c>
      <c r="O256" s="41">
        <f t="shared" si="73"/>
        <v>24.31275</v>
      </c>
      <c r="P256" s="41">
        <v>14.35455</v>
      </c>
      <c r="Q256" s="44">
        <f t="shared" si="74"/>
        <v>89.5</v>
      </c>
      <c r="R256" s="44">
        <f t="shared" si="75"/>
        <v>0</v>
      </c>
      <c r="S256" s="44">
        <f t="shared" si="76"/>
        <v>1195.9402</v>
      </c>
      <c r="T256" s="72">
        <f t="shared" si="77"/>
        <v>0</v>
      </c>
      <c r="U256" s="72">
        <f t="shared" si="78"/>
        <v>259.63</v>
      </c>
      <c r="V256" s="69">
        <f t="shared" si="79"/>
        <v>113.3</v>
      </c>
      <c r="W256" s="72">
        <f t="shared" si="80"/>
        <v>10.42</v>
      </c>
      <c r="X256" s="41">
        <v>6.12</v>
      </c>
      <c r="Y256" s="69">
        <f t="shared" si="81"/>
        <v>89.5</v>
      </c>
      <c r="Z256" s="69">
        <f t="shared" si="82"/>
        <v>0</v>
      </c>
      <c r="AA256" s="41">
        <f t="shared" si="83"/>
        <v>478.97</v>
      </c>
      <c r="AB256" s="41">
        <f t="shared" si="84"/>
        <v>1674.9102</v>
      </c>
      <c r="AC256" s="41"/>
      <c r="AD256" s="12" t="s">
        <v>55</v>
      </c>
      <c r="AE256" s="11">
        <f t="shared" si="90"/>
        <v>95.3289</v>
      </c>
      <c r="AF256" s="11">
        <f t="shared" si="85"/>
        <v>778.894</v>
      </c>
      <c r="AG256" s="11">
        <f t="shared" si="86"/>
        <v>566.48</v>
      </c>
      <c r="AH256" s="11">
        <f t="shared" si="91"/>
        <v>55.2073</v>
      </c>
      <c r="AI256" s="11">
        <f t="shared" si="87"/>
        <v>179</v>
      </c>
      <c r="AJ256" s="11">
        <f t="shared" si="88"/>
        <v>0</v>
      </c>
      <c r="AK256" s="11">
        <f t="shared" si="89"/>
        <v>1674.9102</v>
      </c>
      <c r="AL256" s="12" t="s">
        <v>1138</v>
      </c>
    </row>
    <row r="257" s="9" customFormat="1" ht="16" customHeight="1" spans="1:38">
      <c r="A257" s="40">
        <f t="shared" si="69"/>
        <v>254</v>
      </c>
      <c r="B257" s="41" t="s">
        <v>1339</v>
      </c>
      <c r="C257" s="48" t="s">
        <v>751</v>
      </c>
      <c r="D257" s="41" t="s">
        <v>752</v>
      </c>
      <c r="E257" s="41">
        <v>3473.25</v>
      </c>
      <c r="F257" s="41">
        <f>VLOOKUP(C257,'[1]9月'!$B:$Q,16,0)</f>
        <v>3245.4</v>
      </c>
      <c r="G257" s="44">
        <v>5664.75</v>
      </c>
      <c r="H257" s="41">
        <v>3473.25</v>
      </c>
      <c r="I257" s="44">
        <v>1790</v>
      </c>
      <c r="J257" s="44"/>
      <c r="K257" s="52">
        <f t="shared" si="70"/>
        <v>62.5185</v>
      </c>
      <c r="L257" s="52">
        <v>32.8104</v>
      </c>
      <c r="M257" s="53">
        <f t="shared" si="71"/>
        <v>519.264</v>
      </c>
      <c r="N257" s="44">
        <f t="shared" si="72"/>
        <v>453.18</v>
      </c>
      <c r="O257" s="41">
        <f t="shared" si="73"/>
        <v>24.31275</v>
      </c>
      <c r="P257" s="41">
        <v>14.35455</v>
      </c>
      <c r="Q257" s="44">
        <f t="shared" si="74"/>
        <v>89.5</v>
      </c>
      <c r="R257" s="44">
        <f t="shared" si="75"/>
        <v>0</v>
      </c>
      <c r="S257" s="44">
        <f t="shared" si="76"/>
        <v>1195.9402</v>
      </c>
      <c r="T257" s="41">
        <f t="shared" si="77"/>
        <v>0</v>
      </c>
      <c r="U257" s="41">
        <f t="shared" si="78"/>
        <v>259.63</v>
      </c>
      <c r="V257" s="44">
        <f t="shared" si="79"/>
        <v>113.3</v>
      </c>
      <c r="W257" s="41">
        <f t="shared" si="80"/>
        <v>10.42</v>
      </c>
      <c r="X257" s="41">
        <v>6.12</v>
      </c>
      <c r="Y257" s="44">
        <f t="shared" si="81"/>
        <v>89.5</v>
      </c>
      <c r="Z257" s="44">
        <f t="shared" si="82"/>
        <v>0</v>
      </c>
      <c r="AA257" s="41">
        <f t="shared" si="83"/>
        <v>478.97</v>
      </c>
      <c r="AB257" s="41">
        <f t="shared" si="84"/>
        <v>1674.9102</v>
      </c>
      <c r="AC257" s="41"/>
      <c r="AD257" s="12" t="s">
        <v>55</v>
      </c>
      <c r="AE257" s="11">
        <f t="shared" si="90"/>
        <v>95.3289</v>
      </c>
      <c r="AF257" s="11">
        <f t="shared" si="85"/>
        <v>778.894</v>
      </c>
      <c r="AG257" s="11">
        <f t="shared" si="86"/>
        <v>566.48</v>
      </c>
      <c r="AH257" s="11">
        <f t="shared" si="91"/>
        <v>55.2073</v>
      </c>
      <c r="AI257" s="11">
        <f t="shared" si="87"/>
        <v>179</v>
      </c>
      <c r="AJ257" s="11">
        <f t="shared" si="88"/>
        <v>0</v>
      </c>
      <c r="AK257" s="11">
        <f t="shared" si="89"/>
        <v>1674.9102</v>
      </c>
      <c r="AL257" s="12" t="s">
        <v>1138</v>
      </c>
    </row>
    <row r="258" s="9" customFormat="1" ht="16" customHeight="1" spans="1:38">
      <c r="A258" s="40">
        <f t="shared" si="69"/>
        <v>255</v>
      </c>
      <c r="B258" s="41" t="s">
        <v>1339</v>
      </c>
      <c r="C258" s="48" t="s">
        <v>753</v>
      </c>
      <c r="D258" s="41" t="s">
        <v>754</v>
      </c>
      <c r="E258" s="41">
        <v>3473.25</v>
      </c>
      <c r="F258" s="41">
        <f>VLOOKUP(C258,'[1]9月'!$B:$Q,16,0)</f>
        <v>3245.4</v>
      </c>
      <c r="G258" s="44">
        <v>5664.75</v>
      </c>
      <c r="H258" s="41">
        <v>3473.25</v>
      </c>
      <c r="I258" s="44">
        <v>1790</v>
      </c>
      <c r="J258" s="44"/>
      <c r="K258" s="52">
        <f t="shared" si="70"/>
        <v>62.5185</v>
      </c>
      <c r="L258" s="52">
        <v>32.8104</v>
      </c>
      <c r="M258" s="53">
        <f t="shared" si="71"/>
        <v>519.264</v>
      </c>
      <c r="N258" s="44">
        <f t="shared" si="72"/>
        <v>453.18</v>
      </c>
      <c r="O258" s="41">
        <f t="shared" si="73"/>
        <v>24.31275</v>
      </c>
      <c r="P258" s="41">
        <v>14.35455</v>
      </c>
      <c r="Q258" s="44">
        <f t="shared" si="74"/>
        <v>89.5</v>
      </c>
      <c r="R258" s="44">
        <f t="shared" si="75"/>
        <v>0</v>
      </c>
      <c r="S258" s="44">
        <f t="shared" si="76"/>
        <v>1195.9402</v>
      </c>
      <c r="T258" s="41">
        <f t="shared" si="77"/>
        <v>0</v>
      </c>
      <c r="U258" s="41">
        <f t="shared" si="78"/>
        <v>259.63</v>
      </c>
      <c r="V258" s="44">
        <f t="shared" si="79"/>
        <v>113.3</v>
      </c>
      <c r="W258" s="41">
        <f t="shared" si="80"/>
        <v>10.42</v>
      </c>
      <c r="X258" s="41">
        <v>6.12</v>
      </c>
      <c r="Y258" s="44">
        <f t="shared" si="81"/>
        <v>89.5</v>
      </c>
      <c r="Z258" s="44">
        <f t="shared" si="82"/>
        <v>0</v>
      </c>
      <c r="AA258" s="41">
        <f t="shared" si="83"/>
        <v>478.97</v>
      </c>
      <c r="AB258" s="41">
        <f t="shared" si="84"/>
        <v>1674.9102</v>
      </c>
      <c r="AC258" s="41"/>
      <c r="AD258" s="12" t="s">
        <v>55</v>
      </c>
      <c r="AE258" s="11">
        <f t="shared" si="90"/>
        <v>95.3289</v>
      </c>
      <c r="AF258" s="11">
        <f t="shared" si="85"/>
        <v>778.894</v>
      </c>
      <c r="AG258" s="11">
        <f t="shared" si="86"/>
        <v>566.48</v>
      </c>
      <c r="AH258" s="11">
        <f t="shared" si="91"/>
        <v>55.2073</v>
      </c>
      <c r="AI258" s="11">
        <f t="shared" si="87"/>
        <v>179</v>
      </c>
      <c r="AJ258" s="11">
        <f t="shared" si="88"/>
        <v>0</v>
      </c>
      <c r="AK258" s="11">
        <f t="shared" si="89"/>
        <v>1674.9102</v>
      </c>
      <c r="AL258" s="12" t="s">
        <v>1138</v>
      </c>
    </row>
    <row r="259" s="9" customFormat="1" ht="16" customHeight="1" spans="1:38">
      <c r="A259" s="40">
        <f>ROW()-3</f>
        <v>256</v>
      </c>
      <c r="B259" s="41" t="s">
        <v>1339</v>
      </c>
      <c r="C259" s="48" t="s">
        <v>755</v>
      </c>
      <c r="D259" s="41" t="s">
        <v>756</v>
      </c>
      <c r="E259" s="41">
        <v>3473.25</v>
      </c>
      <c r="F259" s="41">
        <f>VLOOKUP(C259,'[1]9月'!$B:$Q,16,0)</f>
        <v>3245.4</v>
      </c>
      <c r="G259" s="44">
        <v>5664.75</v>
      </c>
      <c r="H259" s="41">
        <v>3473.25</v>
      </c>
      <c r="I259" s="44">
        <v>1790</v>
      </c>
      <c r="J259" s="44"/>
      <c r="K259" s="52">
        <f>E259*0.018</f>
        <v>62.5185</v>
      </c>
      <c r="L259" s="52">
        <v>32.8104</v>
      </c>
      <c r="M259" s="53">
        <f>F259*0.16</f>
        <v>519.264</v>
      </c>
      <c r="N259" s="44">
        <f>ROUND(G259*0.08,2)</f>
        <v>453.18</v>
      </c>
      <c r="O259" s="41">
        <f>H259*0.007</f>
        <v>24.31275</v>
      </c>
      <c r="P259" s="41">
        <v>14.35455</v>
      </c>
      <c r="Q259" s="44">
        <f>I259*5%</f>
        <v>89.5</v>
      </c>
      <c r="R259" s="44">
        <f>J259*50%</f>
        <v>0</v>
      </c>
      <c r="S259" s="44">
        <f>SUM(K259:R259)</f>
        <v>1195.9402</v>
      </c>
      <c r="T259" s="41">
        <f>E259*0</f>
        <v>0</v>
      </c>
      <c r="U259" s="41">
        <f>ROUND(F259*0.08,2)</f>
        <v>259.63</v>
      </c>
      <c r="V259" s="44">
        <f>ROUND(G259*0.02,2)</f>
        <v>113.3</v>
      </c>
      <c r="W259" s="41">
        <f>ROUND(H259*0.003,2)</f>
        <v>10.42</v>
      </c>
      <c r="X259" s="41">
        <v>6.12</v>
      </c>
      <c r="Y259" s="44">
        <f>I259*5%</f>
        <v>89.5</v>
      </c>
      <c r="Z259" s="44">
        <f>J259*50%</f>
        <v>0</v>
      </c>
      <c r="AA259" s="41">
        <f>SUM(T259:Z259)</f>
        <v>478.97</v>
      </c>
      <c r="AB259" s="41">
        <f>S259+AA259</f>
        <v>1674.9102</v>
      </c>
      <c r="AC259" s="41"/>
      <c r="AD259" s="12" t="s">
        <v>55</v>
      </c>
      <c r="AE259" s="11">
        <f t="shared" si="90"/>
        <v>95.3289</v>
      </c>
      <c r="AF259" s="11">
        <f t="shared" si="85"/>
        <v>778.894</v>
      </c>
      <c r="AG259" s="11">
        <f t="shared" si="86"/>
        <v>566.48</v>
      </c>
      <c r="AH259" s="11">
        <f t="shared" si="91"/>
        <v>55.2073</v>
      </c>
      <c r="AI259" s="11">
        <f t="shared" si="87"/>
        <v>179</v>
      </c>
      <c r="AJ259" s="11">
        <f t="shared" si="88"/>
        <v>0</v>
      </c>
      <c r="AK259" s="11">
        <f t="shared" si="89"/>
        <v>1674.9102</v>
      </c>
      <c r="AL259" s="12" t="s">
        <v>1138</v>
      </c>
    </row>
    <row r="260" s="9" customFormat="1" ht="16" customHeight="1" spans="1:38">
      <c r="A260" s="40">
        <f>ROW()-3</f>
        <v>257</v>
      </c>
      <c r="B260" s="41" t="s">
        <v>1306</v>
      </c>
      <c r="C260" s="48" t="s">
        <v>757</v>
      </c>
      <c r="D260" s="41" t="s">
        <v>758</v>
      </c>
      <c r="E260" s="41">
        <v>3473.25</v>
      </c>
      <c r="F260" s="41">
        <f>VLOOKUP(C260,'[1]9月'!$B:$Q,16,0)</f>
        <v>3245.4</v>
      </c>
      <c r="G260" s="44">
        <v>5664.75</v>
      </c>
      <c r="H260" s="41">
        <v>3473.25</v>
      </c>
      <c r="I260" s="44">
        <v>3180</v>
      </c>
      <c r="J260" s="44"/>
      <c r="K260" s="52">
        <f>E260*0.018</f>
        <v>62.5185</v>
      </c>
      <c r="L260" s="52">
        <v>32.8104</v>
      </c>
      <c r="M260" s="53">
        <f>F260*0.16</f>
        <v>519.264</v>
      </c>
      <c r="N260" s="44">
        <f>ROUND(G260*0.08,2)</f>
        <v>453.18</v>
      </c>
      <c r="O260" s="41">
        <f>H260*0.007</f>
        <v>24.31275</v>
      </c>
      <c r="P260" s="41">
        <v>14.35455</v>
      </c>
      <c r="Q260" s="44">
        <f>I260*5%</f>
        <v>159</v>
      </c>
      <c r="R260" s="44">
        <f>J260*50%</f>
        <v>0</v>
      </c>
      <c r="S260" s="44">
        <f>SUM(K260:R260)</f>
        <v>1265.4402</v>
      </c>
      <c r="T260" s="41">
        <f>E260*0</f>
        <v>0</v>
      </c>
      <c r="U260" s="41">
        <f>ROUND(F260*0.08,2)</f>
        <v>259.63</v>
      </c>
      <c r="V260" s="44">
        <f>ROUND(G260*0.02,2)</f>
        <v>113.3</v>
      </c>
      <c r="W260" s="41">
        <f>ROUND(H260*0.003,2)</f>
        <v>10.42</v>
      </c>
      <c r="X260" s="41">
        <v>6.12</v>
      </c>
      <c r="Y260" s="44">
        <f>I260*5%</f>
        <v>159</v>
      </c>
      <c r="Z260" s="44">
        <f>J260*50%</f>
        <v>0</v>
      </c>
      <c r="AA260" s="41">
        <f>SUM(T260:Z260)</f>
        <v>548.47</v>
      </c>
      <c r="AB260" s="41">
        <f>S260+AA260</f>
        <v>1813.9102</v>
      </c>
      <c r="AC260" s="41"/>
      <c r="AD260" s="12" t="s">
        <v>60</v>
      </c>
      <c r="AE260" s="11">
        <f t="shared" si="90"/>
        <v>95.3289</v>
      </c>
      <c r="AF260" s="11">
        <f t="shared" ref="AF260:AF323" si="92">M260+U260</f>
        <v>778.894</v>
      </c>
      <c r="AG260" s="11">
        <f t="shared" ref="AG260:AG323" si="93">N260+V260</f>
        <v>566.48</v>
      </c>
      <c r="AH260" s="11">
        <f t="shared" si="91"/>
        <v>55.2073</v>
      </c>
      <c r="AI260" s="11">
        <f t="shared" ref="AI260:AI323" si="94">Q260+Y260</f>
        <v>318</v>
      </c>
      <c r="AJ260" s="11">
        <f t="shared" ref="AJ260:AJ323" si="95">R260+Z260</f>
        <v>0</v>
      </c>
      <c r="AK260" s="11">
        <f t="shared" ref="AK260:AK323" si="96">S260+AA260</f>
        <v>1813.9102</v>
      </c>
      <c r="AL260" s="12" t="s">
        <v>1138</v>
      </c>
    </row>
    <row r="261" s="9" customFormat="1" ht="16" customHeight="1" spans="1:38">
      <c r="A261" s="40">
        <f>ROW()-3</f>
        <v>258</v>
      </c>
      <c r="B261" s="41" t="s">
        <v>1339</v>
      </c>
      <c r="C261" s="48" t="s">
        <v>759</v>
      </c>
      <c r="D261" s="41" t="s">
        <v>760</v>
      </c>
      <c r="E261" s="41">
        <v>3473.25</v>
      </c>
      <c r="F261" s="41">
        <f>VLOOKUP(C261,'[1]9月'!$B:$Q,16,0)</f>
        <v>3245.4</v>
      </c>
      <c r="G261" s="44">
        <v>5664.75</v>
      </c>
      <c r="H261" s="41">
        <v>3473.25</v>
      </c>
      <c r="I261" s="44">
        <v>1790</v>
      </c>
      <c r="J261" s="44"/>
      <c r="K261" s="52">
        <f>E261*0.018</f>
        <v>62.5185</v>
      </c>
      <c r="L261" s="52">
        <v>32.8104</v>
      </c>
      <c r="M261" s="53">
        <f>F261*0.16</f>
        <v>519.264</v>
      </c>
      <c r="N261" s="44">
        <f>ROUND(G261*0.08,2)</f>
        <v>453.18</v>
      </c>
      <c r="O261" s="41">
        <f>H261*0.007</f>
        <v>24.31275</v>
      </c>
      <c r="P261" s="41">
        <v>14.35455</v>
      </c>
      <c r="Q261" s="44">
        <f>I261*5%</f>
        <v>89.5</v>
      </c>
      <c r="R261" s="44">
        <f>J261*50%</f>
        <v>0</v>
      </c>
      <c r="S261" s="44">
        <f>SUM(K261:R261)</f>
        <v>1195.9402</v>
      </c>
      <c r="T261" s="41">
        <f>E261*0</f>
        <v>0</v>
      </c>
      <c r="U261" s="41">
        <f>ROUND(F261*0.08,2)</f>
        <v>259.63</v>
      </c>
      <c r="V261" s="44">
        <f>ROUND(G261*0.02,2)</f>
        <v>113.3</v>
      </c>
      <c r="W261" s="41">
        <f>ROUND(H261*0.003,2)</f>
        <v>10.42</v>
      </c>
      <c r="X261" s="41">
        <v>6.12</v>
      </c>
      <c r="Y261" s="44">
        <f>I261*5%</f>
        <v>89.5</v>
      </c>
      <c r="Z261" s="44">
        <f>J261*50%</f>
        <v>0</v>
      </c>
      <c r="AA261" s="41">
        <f>SUM(T261:Z261)</f>
        <v>478.97</v>
      </c>
      <c r="AB261" s="41">
        <f>S261+AA261</f>
        <v>1674.9102</v>
      </c>
      <c r="AC261" s="41"/>
      <c r="AD261" s="12" t="s">
        <v>55</v>
      </c>
      <c r="AE261" s="11">
        <f t="shared" ref="AE261:AE324" si="97">K261+T261+L261</f>
        <v>95.3289</v>
      </c>
      <c r="AF261" s="11">
        <f t="shared" si="92"/>
        <v>778.894</v>
      </c>
      <c r="AG261" s="11">
        <f t="shared" si="93"/>
        <v>566.48</v>
      </c>
      <c r="AH261" s="11">
        <f t="shared" ref="AH261:AH324" si="98">O261+W261+X261+P261</f>
        <v>55.2073</v>
      </c>
      <c r="AI261" s="11">
        <f t="shared" si="94"/>
        <v>179</v>
      </c>
      <c r="AJ261" s="11">
        <f t="shared" si="95"/>
        <v>0</v>
      </c>
      <c r="AK261" s="11">
        <f t="shared" si="96"/>
        <v>1674.9102</v>
      </c>
      <c r="AL261" s="12" t="s">
        <v>1138</v>
      </c>
    </row>
    <row r="262" s="9" customFormat="1" ht="16" customHeight="1" spans="1:38">
      <c r="A262" s="40">
        <f t="shared" ref="A262:A313" si="99">ROW()-3</f>
        <v>259</v>
      </c>
      <c r="B262" s="41" t="s">
        <v>1339</v>
      </c>
      <c r="C262" s="48" t="s">
        <v>763</v>
      </c>
      <c r="D262" s="41" t="s">
        <v>764</v>
      </c>
      <c r="E262" s="41">
        <v>3473.25</v>
      </c>
      <c r="F262" s="41">
        <f>VLOOKUP(C262,'[1]9月'!$B:$Q,16,0)</f>
        <v>3245.4</v>
      </c>
      <c r="G262" s="44">
        <v>5664.75</v>
      </c>
      <c r="H262" s="41">
        <v>3473.25</v>
      </c>
      <c r="I262" s="44">
        <v>1790</v>
      </c>
      <c r="J262" s="44"/>
      <c r="K262" s="52">
        <f t="shared" ref="K262:K313" si="100">E262*0.018</f>
        <v>62.5185</v>
      </c>
      <c r="L262" s="52">
        <v>32.8104</v>
      </c>
      <c r="M262" s="53">
        <f t="shared" ref="M262:M313" si="101">F262*0.16</f>
        <v>519.264</v>
      </c>
      <c r="N262" s="44">
        <f t="shared" ref="N262:N313" si="102">ROUND(G262*0.08,2)</f>
        <v>453.18</v>
      </c>
      <c r="O262" s="41">
        <f t="shared" ref="O262:O313" si="103">H262*0.007</f>
        <v>24.31275</v>
      </c>
      <c r="P262" s="41">
        <v>14.35455</v>
      </c>
      <c r="Q262" s="44">
        <f t="shared" ref="Q262:Q313" si="104">I262*5%</f>
        <v>89.5</v>
      </c>
      <c r="R262" s="44">
        <f t="shared" ref="R262:R313" si="105">J262*50%</f>
        <v>0</v>
      </c>
      <c r="S262" s="44">
        <f t="shared" ref="S262:S313" si="106">SUM(K262:R262)</f>
        <v>1195.9402</v>
      </c>
      <c r="T262" s="41">
        <f t="shared" ref="T262:T279" si="107">E262*0</f>
        <v>0</v>
      </c>
      <c r="U262" s="41">
        <f t="shared" ref="U262:U313" si="108">ROUND(F262*0.08,2)</f>
        <v>259.63</v>
      </c>
      <c r="V262" s="44">
        <f t="shared" ref="V262:V313" si="109">ROUND(G262*0.02,2)</f>
        <v>113.3</v>
      </c>
      <c r="W262" s="41">
        <f t="shared" ref="W262:W313" si="110">ROUND(H262*0.003,2)</f>
        <v>10.42</v>
      </c>
      <c r="X262" s="41">
        <v>6.12</v>
      </c>
      <c r="Y262" s="44">
        <f t="shared" ref="Y262:Y313" si="111">I262*5%</f>
        <v>89.5</v>
      </c>
      <c r="Z262" s="44">
        <f t="shared" ref="Z262:Z313" si="112">J262*50%</f>
        <v>0</v>
      </c>
      <c r="AA262" s="41">
        <f t="shared" ref="AA262:AA313" si="113">SUM(T262:Z262)</f>
        <v>478.97</v>
      </c>
      <c r="AB262" s="41">
        <f t="shared" ref="AB262:AB313" si="114">S262+AA262</f>
        <v>1674.9102</v>
      </c>
      <c r="AC262" s="41"/>
      <c r="AD262" s="12" t="s">
        <v>55</v>
      </c>
      <c r="AE262" s="11">
        <f t="shared" si="97"/>
        <v>95.3289</v>
      </c>
      <c r="AF262" s="11">
        <f t="shared" si="92"/>
        <v>778.894</v>
      </c>
      <c r="AG262" s="11">
        <f t="shared" si="93"/>
        <v>566.48</v>
      </c>
      <c r="AH262" s="11">
        <f t="shared" si="98"/>
        <v>55.2073</v>
      </c>
      <c r="AI262" s="11">
        <f t="shared" si="94"/>
        <v>179</v>
      </c>
      <c r="AJ262" s="11">
        <f t="shared" si="95"/>
        <v>0</v>
      </c>
      <c r="AK262" s="11">
        <f t="shared" si="96"/>
        <v>1674.9102</v>
      </c>
      <c r="AL262" s="12" t="s">
        <v>1138</v>
      </c>
    </row>
    <row r="263" s="9" customFormat="1" ht="16" customHeight="1" spans="1:38">
      <c r="A263" s="40">
        <f t="shared" si="99"/>
        <v>260</v>
      </c>
      <c r="B263" s="41" t="s">
        <v>1339</v>
      </c>
      <c r="C263" s="48" t="s">
        <v>765</v>
      </c>
      <c r="D263" s="41" t="s">
        <v>766</v>
      </c>
      <c r="E263" s="41">
        <v>3473.25</v>
      </c>
      <c r="F263" s="41">
        <f>VLOOKUP(C263,'[1]9月'!$B:$Q,16,0)</f>
        <v>3245.4</v>
      </c>
      <c r="G263" s="44">
        <v>5664.75</v>
      </c>
      <c r="H263" s="41">
        <v>3473.25</v>
      </c>
      <c r="I263" s="44">
        <v>1790</v>
      </c>
      <c r="J263" s="44"/>
      <c r="K263" s="52">
        <f t="shared" si="100"/>
        <v>62.5185</v>
      </c>
      <c r="L263" s="52">
        <v>32.8104</v>
      </c>
      <c r="M263" s="53">
        <f t="shared" si="101"/>
        <v>519.264</v>
      </c>
      <c r="N263" s="44">
        <f t="shared" si="102"/>
        <v>453.18</v>
      </c>
      <c r="O263" s="41">
        <f t="shared" si="103"/>
        <v>24.31275</v>
      </c>
      <c r="P263" s="41">
        <v>14.35455</v>
      </c>
      <c r="Q263" s="44">
        <f t="shared" si="104"/>
        <v>89.5</v>
      </c>
      <c r="R263" s="44">
        <f t="shared" si="105"/>
        <v>0</v>
      </c>
      <c r="S263" s="44">
        <f t="shared" si="106"/>
        <v>1195.9402</v>
      </c>
      <c r="T263" s="41">
        <f t="shared" si="107"/>
        <v>0</v>
      </c>
      <c r="U263" s="41">
        <f t="shared" si="108"/>
        <v>259.63</v>
      </c>
      <c r="V263" s="44">
        <f t="shared" si="109"/>
        <v>113.3</v>
      </c>
      <c r="W263" s="41">
        <f t="shared" si="110"/>
        <v>10.42</v>
      </c>
      <c r="X263" s="41">
        <v>6.12</v>
      </c>
      <c r="Y263" s="44">
        <f t="shared" si="111"/>
        <v>89.5</v>
      </c>
      <c r="Z263" s="44">
        <f t="shared" si="112"/>
        <v>0</v>
      </c>
      <c r="AA263" s="41">
        <f t="shared" si="113"/>
        <v>478.97</v>
      </c>
      <c r="AB263" s="41">
        <f t="shared" si="114"/>
        <v>1674.9102</v>
      </c>
      <c r="AC263" s="41"/>
      <c r="AD263" s="12" t="s">
        <v>55</v>
      </c>
      <c r="AE263" s="11">
        <f t="shared" si="97"/>
        <v>95.3289</v>
      </c>
      <c r="AF263" s="11">
        <f t="shared" si="92"/>
        <v>778.894</v>
      </c>
      <c r="AG263" s="11">
        <f t="shared" si="93"/>
        <v>566.48</v>
      </c>
      <c r="AH263" s="11">
        <f t="shared" si="98"/>
        <v>55.2073</v>
      </c>
      <c r="AI263" s="11">
        <f t="shared" si="94"/>
        <v>179</v>
      </c>
      <c r="AJ263" s="11">
        <f t="shared" si="95"/>
        <v>0</v>
      </c>
      <c r="AK263" s="11">
        <f t="shared" si="96"/>
        <v>1674.9102</v>
      </c>
      <c r="AL263" s="12" t="s">
        <v>1138</v>
      </c>
    </row>
    <row r="264" s="9" customFormat="1" ht="16" customHeight="1" spans="1:38">
      <c r="A264" s="40">
        <f t="shared" si="99"/>
        <v>261</v>
      </c>
      <c r="B264" s="41" t="s">
        <v>1339</v>
      </c>
      <c r="C264" s="48" t="s">
        <v>767</v>
      </c>
      <c r="D264" s="41" t="s">
        <v>768</v>
      </c>
      <c r="E264" s="41">
        <v>3473.25</v>
      </c>
      <c r="F264" s="41">
        <f>VLOOKUP(C264,'[1]9月'!$B:$Q,16,0)</f>
        <v>3245.4</v>
      </c>
      <c r="G264" s="44">
        <v>5664.75</v>
      </c>
      <c r="H264" s="41">
        <v>3473.25</v>
      </c>
      <c r="I264" s="44">
        <v>1790</v>
      </c>
      <c r="J264" s="44"/>
      <c r="K264" s="52">
        <f t="shared" si="100"/>
        <v>62.5185</v>
      </c>
      <c r="L264" s="52">
        <v>32.8104</v>
      </c>
      <c r="M264" s="53">
        <f t="shared" si="101"/>
        <v>519.264</v>
      </c>
      <c r="N264" s="44">
        <f t="shared" si="102"/>
        <v>453.18</v>
      </c>
      <c r="O264" s="41">
        <f t="shared" si="103"/>
        <v>24.31275</v>
      </c>
      <c r="P264" s="41">
        <v>14.35455</v>
      </c>
      <c r="Q264" s="44">
        <f t="shared" si="104"/>
        <v>89.5</v>
      </c>
      <c r="R264" s="44">
        <f t="shared" si="105"/>
        <v>0</v>
      </c>
      <c r="S264" s="44">
        <f t="shared" si="106"/>
        <v>1195.9402</v>
      </c>
      <c r="T264" s="41">
        <f t="shared" si="107"/>
        <v>0</v>
      </c>
      <c r="U264" s="41">
        <f t="shared" si="108"/>
        <v>259.63</v>
      </c>
      <c r="V264" s="44">
        <f t="shared" si="109"/>
        <v>113.3</v>
      </c>
      <c r="W264" s="41">
        <f t="shared" si="110"/>
        <v>10.42</v>
      </c>
      <c r="X264" s="41">
        <v>6.12</v>
      </c>
      <c r="Y264" s="44">
        <f t="shared" si="111"/>
        <v>89.5</v>
      </c>
      <c r="Z264" s="44">
        <f t="shared" si="112"/>
        <v>0</v>
      </c>
      <c r="AA264" s="41">
        <f t="shared" si="113"/>
        <v>478.97</v>
      </c>
      <c r="AB264" s="41">
        <f t="shared" si="114"/>
        <v>1674.9102</v>
      </c>
      <c r="AC264" s="41"/>
      <c r="AD264" s="12" t="s">
        <v>55</v>
      </c>
      <c r="AE264" s="11">
        <f t="shared" si="97"/>
        <v>95.3289</v>
      </c>
      <c r="AF264" s="11">
        <f t="shared" si="92"/>
        <v>778.894</v>
      </c>
      <c r="AG264" s="11">
        <f t="shared" si="93"/>
        <v>566.48</v>
      </c>
      <c r="AH264" s="11">
        <f t="shared" si="98"/>
        <v>55.2073</v>
      </c>
      <c r="AI264" s="11">
        <f t="shared" si="94"/>
        <v>179</v>
      </c>
      <c r="AJ264" s="11">
        <f t="shared" si="95"/>
        <v>0</v>
      </c>
      <c r="AK264" s="11">
        <f t="shared" si="96"/>
        <v>1674.9102</v>
      </c>
      <c r="AL264" s="12" t="s">
        <v>1138</v>
      </c>
    </row>
    <row r="265" s="9" customFormat="1" ht="16" customHeight="1" spans="1:38">
      <c r="A265" s="40">
        <f t="shared" si="99"/>
        <v>262</v>
      </c>
      <c r="B265" s="41" t="s">
        <v>1339</v>
      </c>
      <c r="C265" s="48" t="s">
        <v>770</v>
      </c>
      <c r="D265" s="41" t="s">
        <v>771</v>
      </c>
      <c r="E265" s="41">
        <v>3473.25</v>
      </c>
      <c r="F265" s="41">
        <f>VLOOKUP(C265,'[1]9月'!$B:$Q,16,0)</f>
        <v>3245.4</v>
      </c>
      <c r="G265" s="44">
        <v>5664.75</v>
      </c>
      <c r="H265" s="41">
        <v>3473.25</v>
      </c>
      <c r="I265" s="44">
        <v>1790</v>
      </c>
      <c r="J265" s="44"/>
      <c r="K265" s="52">
        <f t="shared" si="100"/>
        <v>62.5185</v>
      </c>
      <c r="L265" s="52">
        <v>32.8104</v>
      </c>
      <c r="M265" s="53">
        <f t="shared" si="101"/>
        <v>519.264</v>
      </c>
      <c r="N265" s="44">
        <f t="shared" si="102"/>
        <v>453.18</v>
      </c>
      <c r="O265" s="41">
        <f t="shared" si="103"/>
        <v>24.31275</v>
      </c>
      <c r="P265" s="41">
        <v>14.35455</v>
      </c>
      <c r="Q265" s="44">
        <f t="shared" si="104"/>
        <v>89.5</v>
      </c>
      <c r="R265" s="44">
        <f t="shared" si="105"/>
        <v>0</v>
      </c>
      <c r="S265" s="44">
        <f t="shared" si="106"/>
        <v>1195.9402</v>
      </c>
      <c r="T265" s="41">
        <f t="shared" si="107"/>
        <v>0</v>
      </c>
      <c r="U265" s="41">
        <f t="shared" si="108"/>
        <v>259.63</v>
      </c>
      <c r="V265" s="44">
        <f t="shared" si="109"/>
        <v>113.3</v>
      </c>
      <c r="W265" s="41">
        <f t="shared" si="110"/>
        <v>10.42</v>
      </c>
      <c r="X265" s="41">
        <v>6.12</v>
      </c>
      <c r="Y265" s="44">
        <f t="shared" si="111"/>
        <v>89.5</v>
      </c>
      <c r="Z265" s="44">
        <f t="shared" si="112"/>
        <v>0</v>
      </c>
      <c r="AA265" s="41">
        <f t="shared" si="113"/>
        <v>478.97</v>
      </c>
      <c r="AB265" s="41">
        <f t="shared" si="114"/>
        <v>1674.9102</v>
      </c>
      <c r="AC265" s="41"/>
      <c r="AD265" s="12" t="s">
        <v>55</v>
      </c>
      <c r="AE265" s="11">
        <f t="shared" si="97"/>
        <v>95.3289</v>
      </c>
      <c r="AF265" s="11">
        <f t="shared" si="92"/>
        <v>778.894</v>
      </c>
      <c r="AG265" s="11">
        <f t="shared" si="93"/>
        <v>566.48</v>
      </c>
      <c r="AH265" s="11">
        <f t="shared" si="98"/>
        <v>55.2073</v>
      </c>
      <c r="AI265" s="11">
        <f t="shared" si="94"/>
        <v>179</v>
      </c>
      <c r="AJ265" s="11">
        <f t="shared" si="95"/>
        <v>0</v>
      </c>
      <c r="AK265" s="11">
        <f t="shared" si="96"/>
        <v>1674.9102</v>
      </c>
      <c r="AL265" s="12" t="s">
        <v>1138</v>
      </c>
    </row>
    <row r="266" s="9" customFormat="1" ht="16" customHeight="1" spans="1:38">
      <c r="A266" s="40">
        <f t="shared" si="99"/>
        <v>263</v>
      </c>
      <c r="B266" s="41" t="s">
        <v>1339</v>
      </c>
      <c r="C266" s="48" t="s">
        <v>773</v>
      </c>
      <c r="D266" s="41" t="s">
        <v>774</v>
      </c>
      <c r="E266" s="41">
        <v>3473.25</v>
      </c>
      <c r="F266" s="41">
        <f>VLOOKUP(C266,'[1]9月'!$B:$Q,16,0)</f>
        <v>3245.4</v>
      </c>
      <c r="G266" s="44">
        <v>5664.75</v>
      </c>
      <c r="H266" s="41">
        <v>3473.25</v>
      </c>
      <c r="I266" s="44">
        <v>0</v>
      </c>
      <c r="J266" s="44"/>
      <c r="K266" s="52">
        <f t="shared" si="100"/>
        <v>62.5185</v>
      </c>
      <c r="L266" s="52">
        <v>32.8104</v>
      </c>
      <c r="M266" s="53">
        <f t="shared" si="101"/>
        <v>519.264</v>
      </c>
      <c r="N266" s="44">
        <f t="shared" si="102"/>
        <v>453.18</v>
      </c>
      <c r="O266" s="41">
        <f t="shared" si="103"/>
        <v>24.31275</v>
      </c>
      <c r="P266" s="41">
        <v>14.35455</v>
      </c>
      <c r="Q266" s="44">
        <f t="shared" si="104"/>
        <v>0</v>
      </c>
      <c r="R266" s="44">
        <f t="shared" si="105"/>
        <v>0</v>
      </c>
      <c r="S266" s="44">
        <f t="shared" si="106"/>
        <v>1106.4402</v>
      </c>
      <c r="T266" s="41">
        <f t="shared" si="107"/>
        <v>0</v>
      </c>
      <c r="U266" s="41">
        <f t="shared" si="108"/>
        <v>259.63</v>
      </c>
      <c r="V266" s="44">
        <f t="shared" si="109"/>
        <v>113.3</v>
      </c>
      <c r="W266" s="41">
        <f t="shared" si="110"/>
        <v>10.42</v>
      </c>
      <c r="X266" s="41">
        <v>6.12</v>
      </c>
      <c r="Y266" s="44">
        <f t="shared" si="111"/>
        <v>0</v>
      </c>
      <c r="Z266" s="44">
        <f t="shared" si="112"/>
        <v>0</v>
      </c>
      <c r="AA266" s="41">
        <f t="shared" si="113"/>
        <v>389.47</v>
      </c>
      <c r="AB266" s="41">
        <f t="shared" si="114"/>
        <v>1495.9102</v>
      </c>
      <c r="AC266" s="41"/>
      <c r="AD266" s="12" t="s">
        <v>55</v>
      </c>
      <c r="AE266" s="11">
        <f t="shared" si="97"/>
        <v>95.3289</v>
      </c>
      <c r="AF266" s="11">
        <f t="shared" si="92"/>
        <v>778.894</v>
      </c>
      <c r="AG266" s="11">
        <f t="shared" si="93"/>
        <v>566.48</v>
      </c>
      <c r="AH266" s="11">
        <f t="shared" si="98"/>
        <v>55.2073</v>
      </c>
      <c r="AI266" s="11">
        <f t="shared" si="94"/>
        <v>0</v>
      </c>
      <c r="AJ266" s="11">
        <f t="shared" si="95"/>
        <v>0</v>
      </c>
      <c r="AK266" s="11">
        <f t="shared" si="96"/>
        <v>1495.9102</v>
      </c>
      <c r="AL266" s="12" t="s">
        <v>1138</v>
      </c>
    </row>
    <row r="267" s="9" customFormat="1" ht="16" customHeight="1" spans="1:38">
      <c r="A267" s="40">
        <f t="shared" si="99"/>
        <v>264</v>
      </c>
      <c r="B267" s="41" t="s">
        <v>1339</v>
      </c>
      <c r="C267" s="48" t="s">
        <v>776</v>
      </c>
      <c r="D267" s="41" t="s">
        <v>777</v>
      </c>
      <c r="E267" s="41">
        <v>3473.25</v>
      </c>
      <c r="F267" s="41">
        <f>VLOOKUP(C267,'[1]9月'!$B:$Q,16,0)</f>
        <v>3245.4</v>
      </c>
      <c r="G267" s="44">
        <v>5664.75</v>
      </c>
      <c r="H267" s="41">
        <v>3473.25</v>
      </c>
      <c r="I267" s="44">
        <v>0</v>
      </c>
      <c r="J267" s="44"/>
      <c r="K267" s="52">
        <f t="shared" si="100"/>
        <v>62.5185</v>
      </c>
      <c r="L267" s="52">
        <v>32.8104</v>
      </c>
      <c r="M267" s="53">
        <f t="shared" si="101"/>
        <v>519.264</v>
      </c>
      <c r="N267" s="44">
        <f t="shared" si="102"/>
        <v>453.18</v>
      </c>
      <c r="O267" s="41">
        <f t="shared" si="103"/>
        <v>24.31275</v>
      </c>
      <c r="P267" s="41">
        <v>14.35455</v>
      </c>
      <c r="Q267" s="44">
        <f t="shared" si="104"/>
        <v>0</v>
      </c>
      <c r="R267" s="44">
        <f t="shared" si="105"/>
        <v>0</v>
      </c>
      <c r="S267" s="44">
        <f t="shared" si="106"/>
        <v>1106.4402</v>
      </c>
      <c r="T267" s="41">
        <f t="shared" si="107"/>
        <v>0</v>
      </c>
      <c r="U267" s="41">
        <f t="shared" si="108"/>
        <v>259.63</v>
      </c>
      <c r="V267" s="44">
        <f t="shared" si="109"/>
        <v>113.3</v>
      </c>
      <c r="W267" s="41">
        <f t="shared" si="110"/>
        <v>10.42</v>
      </c>
      <c r="X267" s="41">
        <v>6.12</v>
      </c>
      <c r="Y267" s="44">
        <f t="shared" si="111"/>
        <v>0</v>
      </c>
      <c r="Z267" s="44">
        <f t="shared" si="112"/>
        <v>0</v>
      </c>
      <c r="AA267" s="41">
        <f t="shared" si="113"/>
        <v>389.47</v>
      </c>
      <c r="AB267" s="41">
        <f t="shared" si="114"/>
        <v>1495.9102</v>
      </c>
      <c r="AC267" s="41"/>
      <c r="AD267" s="12" t="s">
        <v>55</v>
      </c>
      <c r="AE267" s="11">
        <f t="shared" si="97"/>
        <v>95.3289</v>
      </c>
      <c r="AF267" s="11">
        <f t="shared" si="92"/>
        <v>778.894</v>
      </c>
      <c r="AG267" s="11">
        <f t="shared" si="93"/>
        <v>566.48</v>
      </c>
      <c r="AH267" s="11">
        <f t="shared" si="98"/>
        <v>55.2073</v>
      </c>
      <c r="AI267" s="11">
        <f t="shared" si="94"/>
        <v>0</v>
      </c>
      <c r="AJ267" s="11">
        <f t="shared" si="95"/>
        <v>0</v>
      </c>
      <c r="AK267" s="11">
        <f t="shared" si="96"/>
        <v>1495.9102</v>
      </c>
      <c r="AL267" s="12" t="s">
        <v>1138</v>
      </c>
    </row>
    <row r="268" s="9" customFormat="1" ht="16" customHeight="1" spans="1:38">
      <c r="A268" s="40">
        <f t="shared" si="99"/>
        <v>265</v>
      </c>
      <c r="B268" s="41" t="s">
        <v>1339</v>
      </c>
      <c r="C268" s="48" t="s">
        <v>779</v>
      </c>
      <c r="D268" s="41" t="s">
        <v>780</v>
      </c>
      <c r="E268" s="41">
        <v>3473.25</v>
      </c>
      <c r="F268" s="41">
        <f>VLOOKUP(C268,'[1]9月'!$B:$Q,16,0)</f>
        <v>3245.4</v>
      </c>
      <c r="G268" s="44">
        <v>5664.75</v>
      </c>
      <c r="H268" s="41">
        <v>3473.25</v>
      </c>
      <c r="I268" s="44">
        <v>1790</v>
      </c>
      <c r="J268" s="44"/>
      <c r="K268" s="52">
        <f t="shared" si="100"/>
        <v>62.5185</v>
      </c>
      <c r="L268" s="52">
        <v>32.8104</v>
      </c>
      <c r="M268" s="53">
        <f t="shared" si="101"/>
        <v>519.264</v>
      </c>
      <c r="N268" s="44">
        <f t="shared" si="102"/>
        <v>453.18</v>
      </c>
      <c r="O268" s="41">
        <f t="shared" si="103"/>
        <v>24.31275</v>
      </c>
      <c r="P268" s="41">
        <v>14.35455</v>
      </c>
      <c r="Q268" s="44">
        <f t="shared" si="104"/>
        <v>89.5</v>
      </c>
      <c r="R268" s="44">
        <f t="shared" si="105"/>
        <v>0</v>
      </c>
      <c r="S268" s="44">
        <f t="shared" si="106"/>
        <v>1195.9402</v>
      </c>
      <c r="T268" s="41">
        <f t="shared" si="107"/>
        <v>0</v>
      </c>
      <c r="U268" s="41">
        <f t="shared" si="108"/>
        <v>259.63</v>
      </c>
      <c r="V268" s="44">
        <f t="shared" si="109"/>
        <v>113.3</v>
      </c>
      <c r="W268" s="41">
        <f t="shared" si="110"/>
        <v>10.42</v>
      </c>
      <c r="X268" s="41">
        <v>6.12</v>
      </c>
      <c r="Y268" s="44">
        <f t="shared" si="111"/>
        <v>89.5</v>
      </c>
      <c r="Z268" s="44">
        <f t="shared" si="112"/>
        <v>0</v>
      </c>
      <c r="AA268" s="41">
        <f t="shared" si="113"/>
        <v>478.97</v>
      </c>
      <c r="AB268" s="41">
        <f t="shared" si="114"/>
        <v>1674.9102</v>
      </c>
      <c r="AC268" s="41"/>
      <c r="AD268" s="12" t="s">
        <v>55</v>
      </c>
      <c r="AE268" s="11">
        <f t="shared" si="97"/>
        <v>95.3289</v>
      </c>
      <c r="AF268" s="11">
        <f t="shared" si="92"/>
        <v>778.894</v>
      </c>
      <c r="AG268" s="11">
        <f t="shared" si="93"/>
        <v>566.48</v>
      </c>
      <c r="AH268" s="11">
        <f t="shared" si="98"/>
        <v>55.2073</v>
      </c>
      <c r="AI268" s="11">
        <f t="shared" si="94"/>
        <v>179</v>
      </c>
      <c r="AJ268" s="11">
        <f t="shared" si="95"/>
        <v>0</v>
      </c>
      <c r="AK268" s="11">
        <f t="shared" si="96"/>
        <v>1674.9102</v>
      </c>
      <c r="AL268" s="12" t="s">
        <v>1138</v>
      </c>
    </row>
    <row r="269" s="9" customFormat="1" ht="16" customHeight="1" spans="1:38">
      <c r="A269" s="40">
        <f t="shared" si="99"/>
        <v>266</v>
      </c>
      <c r="B269" s="41" t="s">
        <v>1339</v>
      </c>
      <c r="C269" s="48" t="s">
        <v>782</v>
      </c>
      <c r="D269" s="41" t="s">
        <v>783</v>
      </c>
      <c r="E269" s="41">
        <v>3473.25</v>
      </c>
      <c r="F269" s="41">
        <f>VLOOKUP(C269,'[1]9月'!$B:$Q,16,0)</f>
        <v>3245.4</v>
      </c>
      <c r="G269" s="44">
        <v>5664.75</v>
      </c>
      <c r="H269" s="41">
        <v>3473.25</v>
      </c>
      <c r="I269" s="44">
        <v>1790</v>
      </c>
      <c r="J269" s="44"/>
      <c r="K269" s="52">
        <f t="shared" si="100"/>
        <v>62.5185</v>
      </c>
      <c r="L269" s="52">
        <v>32.8104</v>
      </c>
      <c r="M269" s="53">
        <f t="shared" si="101"/>
        <v>519.264</v>
      </c>
      <c r="N269" s="44">
        <f t="shared" si="102"/>
        <v>453.18</v>
      </c>
      <c r="O269" s="41">
        <f t="shared" si="103"/>
        <v>24.31275</v>
      </c>
      <c r="P269" s="41">
        <v>14.35455</v>
      </c>
      <c r="Q269" s="44">
        <f t="shared" si="104"/>
        <v>89.5</v>
      </c>
      <c r="R269" s="44">
        <f t="shared" si="105"/>
        <v>0</v>
      </c>
      <c r="S269" s="44">
        <f t="shared" si="106"/>
        <v>1195.9402</v>
      </c>
      <c r="T269" s="41">
        <f t="shared" si="107"/>
        <v>0</v>
      </c>
      <c r="U269" s="41">
        <f t="shared" si="108"/>
        <v>259.63</v>
      </c>
      <c r="V269" s="44">
        <f t="shared" si="109"/>
        <v>113.3</v>
      </c>
      <c r="W269" s="41">
        <f t="shared" si="110"/>
        <v>10.42</v>
      </c>
      <c r="X269" s="41">
        <v>6.12</v>
      </c>
      <c r="Y269" s="44">
        <f t="shared" si="111"/>
        <v>89.5</v>
      </c>
      <c r="Z269" s="44">
        <f t="shared" si="112"/>
        <v>0</v>
      </c>
      <c r="AA269" s="41">
        <f t="shared" si="113"/>
        <v>478.97</v>
      </c>
      <c r="AB269" s="41">
        <f t="shared" si="114"/>
        <v>1674.9102</v>
      </c>
      <c r="AC269" s="41"/>
      <c r="AD269" s="12" t="s">
        <v>55</v>
      </c>
      <c r="AE269" s="11">
        <f t="shared" si="97"/>
        <v>95.3289</v>
      </c>
      <c r="AF269" s="11">
        <f t="shared" si="92"/>
        <v>778.894</v>
      </c>
      <c r="AG269" s="11">
        <f t="shared" si="93"/>
        <v>566.48</v>
      </c>
      <c r="AH269" s="11">
        <f t="shared" si="98"/>
        <v>55.2073</v>
      </c>
      <c r="AI269" s="11">
        <f t="shared" si="94"/>
        <v>179</v>
      </c>
      <c r="AJ269" s="11">
        <f t="shared" si="95"/>
        <v>0</v>
      </c>
      <c r="AK269" s="11">
        <f t="shared" si="96"/>
        <v>1674.9102</v>
      </c>
      <c r="AL269" s="12" t="s">
        <v>1138</v>
      </c>
    </row>
    <row r="270" s="9" customFormat="1" ht="16" customHeight="1" spans="1:38">
      <c r="A270" s="40">
        <f t="shared" si="99"/>
        <v>267</v>
      </c>
      <c r="B270" s="41" t="s">
        <v>1339</v>
      </c>
      <c r="C270" s="48" t="s">
        <v>785</v>
      </c>
      <c r="D270" s="41" t="s">
        <v>786</v>
      </c>
      <c r="E270" s="41">
        <v>3473.25</v>
      </c>
      <c r="F270" s="41">
        <f>VLOOKUP(C270,'[1]9月'!$B:$Q,16,0)</f>
        <v>3245.4</v>
      </c>
      <c r="G270" s="44">
        <v>5664.75</v>
      </c>
      <c r="H270" s="41">
        <v>3473.25</v>
      </c>
      <c r="I270" s="44">
        <v>1790</v>
      </c>
      <c r="J270" s="44"/>
      <c r="K270" s="52">
        <f t="shared" si="100"/>
        <v>62.5185</v>
      </c>
      <c r="L270" s="52">
        <v>32.8104</v>
      </c>
      <c r="M270" s="53">
        <f t="shared" si="101"/>
        <v>519.264</v>
      </c>
      <c r="N270" s="44">
        <f t="shared" si="102"/>
        <v>453.18</v>
      </c>
      <c r="O270" s="41">
        <f t="shared" si="103"/>
        <v>24.31275</v>
      </c>
      <c r="P270" s="41">
        <v>14.35455</v>
      </c>
      <c r="Q270" s="44">
        <f t="shared" si="104"/>
        <v>89.5</v>
      </c>
      <c r="R270" s="44">
        <f t="shared" si="105"/>
        <v>0</v>
      </c>
      <c r="S270" s="44">
        <f t="shared" si="106"/>
        <v>1195.9402</v>
      </c>
      <c r="T270" s="41">
        <f t="shared" si="107"/>
        <v>0</v>
      </c>
      <c r="U270" s="41">
        <f t="shared" si="108"/>
        <v>259.63</v>
      </c>
      <c r="V270" s="44">
        <f t="shared" si="109"/>
        <v>113.3</v>
      </c>
      <c r="W270" s="41">
        <f t="shared" si="110"/>
        <v>10.42</v>
      </c>
      <c r="X270" s="41">
        <v>6.12</v>
      </c>
      <c r="Y270" s="44">
        <f t="shared" si="111"/>
        <v>89.5</v>
      </c>
      <c r="Z270" s="44">
        <f t="shared" si="112"/>
        <v>0</v>
      </c>
      <c r="AA270" s="41">
        <f t="shared" si="113"/>
        <v>478.97</v>
      </c>
      <c r="AB270" s="41">
        <f t="shared" si="114"/>
        <v>1674.9102</v>
      </c>
      <c r="AC270" s="41"/>
      <c r="AD270" s="12" t="s">
        <v>55</v>
      </c>
      <c r="AE270" s="11">
        <f t="shared" si="97"/>
        <v>95.3289</v>
      </c>
      <c r="AF270" s="11">
        <f t="shared" si="92"/>
        <v>778.894</v>
      </c>
      <c r="AG270" s="11">
        <f t="shared" si="93"/>
        <v>566.48</v>
      </c>
      <c r="AH270" s="11">
        <f t="shared" si="98"/>
        <v>55.2073</v>
      </c>
      <c r="AI270" s="11">
        <f t="shared" si="94"/>
        <v>179</v>
      </c>
      <c r="AJ270" s="11">
        <f t="shared" si="95"/>
        <v>0</v>
      </c>
      <c r="AK270" s="11">
        <f t="shared" si="96"/>
        <v>1674.9102</v>
      </c>
      <c r="AL270" s="12" t="s">
        <v>1138</v>
      </c>
    </row>
    <row r="271" s="9" customFormat="1" ht="16" customHeight="1" spans="1:38">
      <c r="A271" s="40">
        <f t="shared" si="99"/>
        <v>268</v>
      </c>
      <c r="B271" s="41" t="s">
        <v>167</v>
      </c>
      <c r="C271" s="48" t="s">
        <v>788</v>
      </c>
      <c r="D271" s="41" t="s">
        <v>789</v>
      </c>
      <c r="E271" s="41">
        <v>3473.25</v>
      </c>
      <c r="F271" s="41">
        <f>VLOOKUP(C271,'[1]9月'!$B:$Q,16,0)</f>
        <v>3245.4</v>
      </c>
      <c r="G271" s="44">
        <v>5664.75</v>
      </c>
      <c r="H271" s="41">
        <v>3473.25</v>
      </c>
      <c r="I271" s="44">
        <v>3180</v>
      </c>
      <c r="J271" s="44"/>
      <c r="K271" s="52">
        <f t="shared" si="100"/>
        <v>62.5185</v>
      </c>
      <c r="L271" s="52">
        <v>32.8104</v>
      </c>
      <c r="M271" s="53">
        <f t="shared" si="101"/>
        <v>519.264</v>
      </c>
      <c r="N271" s="44">
        <f t="shared" si="102"/>
        <v>453.18</v>
      </c>
      <c r="O271" s="41">
        <f t="shared" si="103"/>
        <v>24.31275</v>
      </c>
      <c r="P271" s="41">
        <v>14.35455</v>
      </c>
      <c r="Q271" s="44">
        <f t="shared" si="104"/>
        <v>159</v>
      </c>
      <c r="R271" s="44">
        <f t="shared" si="105"/>
        <v>0</v>
      </c>
      <c r="S271" s="44">
        <f t="shared" si="106"/>
        <v>1265.4402</v>
      </c>
      <c r="T271" s="41">
        <f t="shared" si="107"/>
        <v>0</v>
      </c>
      <c r="U271" s="41">
        <f t="shared" si="108"/>
        <v>259.63</v>
      </c>
      <c r="V271" s="44">
        <f t="shared" si="109"/>
        <v>113.3</v>
      </c>
      <c r="W271" s="41">
        <f t="shared" si="110"/>
        <v>10.42</v>
      </c>
      <c r="X271" s="41">
        <v>6.12</v>
      </c>
      <c r="Y271" s="44">
        <f t="shared" si="111"/>
        <v>159</v>
      </c>
      <c r="Z271" s="44">
        <f t="shared" si="112"/>
        <v>0</v>
      </c>
      <c r="AA271" s="41">
        <f t="shared" si="113"/>
        <v>548.47</v>
      </c>
      <c r="AB271" s="41">
        <f t="shared" si="114"/>
        <v>1813.9102</v>
      </c>
      <c r="AC271" s="41"/>
      <c r="AD271" s="12" t="s">
        <v>49</v>
      </c>
      <c r="AE271" s="11">
        <f t="shared" si="97"/>
        <v>95.3289</v>
      </c>
      <c r="AF271" s="11">
        <f t="shared" si="92"/>
        <v>778.894</v>
      </c>
      <c r="AG271" s="11">
        <f t="shared" si="93"/>
        <v>566.48</v>
      </c>
      <c r="AH271" s="11">
        <f t="shared" si="98"/>
        <v>55.2073</v>
      </c>
      <c r="AI271" s="11">
        <f t="shared" si="94"/>
        <v>318</v>
      </c>
      <c r="AJ271" s="11">
        <f t="shared" si="95"/>
        <v>0</v>
      </c>
      <c r="AK271" s="11">
        <f t="shared" si="96"/>
        <v>1813.9102</v>
      </c>
      <c r="AL271" s="12" t="s">
        <v>1134</v>
      </c>
    </row>
    <row r="272" s="9" customFormat="1" ht="16" customHeight="1" spans="1:38">
      <c r="A272" s="40">
        <f t="shared" si="99"/>
        <v>269</v>
      </c>
      <c r="B272" s="41" t="s">
        <v>145</v>
      </c>
      <c r="C272" s="48" t="s">
        <v>791</v>
      </c>
      <c r="D272" s="41" t="s">
        <v>792</v>
      </c>
      <c r="E272" s="41">
        <v>3473.25</v>
      </c>
      <c r="F272" s="41">
        <f>VLOOKUP(C272,'[1]9月'!$B:$Q,16,0)</f>
        <v>3245.4</v>
      </c>
      <c r="G272" s="44">
        <v>5664.75</v>
      </c>
      <c r="H272" s="41">
        <v>3473.25</v>
      </c>
      <c r="I272" s="44">
        <v>3180</v>
      </c>
      <c r="J272" s="44"/>
      <c r="K272" s="52">
        <f t="shared" si="100"/>
        <v>62.5185</v>
      </c>
      <c r="L272" s="52">
        <v>32.8104</v>
      </c>
      <c r="M272" s="53">
        <f t="shared" si="101"/>
        <v>519.264</v>
      </c>
      <c r="N272" s="44">
        <f t="shared" si="102"/>
        <v>453.18</v>
      </c>
      <c r="O272" s="41">
        <f t="shared" si="103"/>
        <v>24.31275</v>
      </c>
      <c r="P272" s="41">
        <v>14.35455</v>
      </c>
      <c r="Q272" s="44">
        <f t="shared" si="104"/>
        <v>159</v>
      </c>
      <c r="R272" s="44">
        <f t="shared" si="105"/>
        <v>0</v>
      </c>
      <c r="S272" s="44">
        <f t="shared" si="106"/>
        <v>1265.4402</v>
      </c>
      <c r="T272" s="41">
        <f t="shared" si="107"/>
        <v>0</v>
      </c>
      <c r="U272" s="41">
        <f t="shared" si="108"/>
        <v>259.63</v>
      </c>
      <c r="V272" s="44">
        <f t="shared" si="109"/>
        <v>113.3</v>
      </c>
      <c r="W272" s="41">
        <f t="shared" si="110"/>
        <v>10.42</v>
      </c>
      <c r="X272" s="41">
        <v>6.12</v>
      </c>
      <c r="Y272" s="44">
        <f t="shared" si="111"/>
        <v>159</v>
      </c>
      <c r="Z272" s="44">
        <f t="shared" si="112"/>
        <v>0</v>
      </c>
      <c r="AA272" s="41">
        <f t="shared" si="113"/>
        <v>548.47</v>
      </c>
      <c r="AB272" s="41">
        <f t="shared" si="114"/>
        <v>1813.9102</v>
      </c>
      <c r="AC272" s="41"/>
      <c r="AD272" s="12" t="s">
        <v>9</v>
      </c>
      <c r="AE272" s="11">
        <f t="shared" si="97"/>
        <v>95.3289</v>
      </c>
      <c r="AF272" s="11">
        <f t="shared" si="92"/>
        <v>778.894</v>
      </c>
      <c r="AG272" s="11">
        <f t="shared" si="93"/>
        <v>566.48</v>
      </c>
      <c r="AH272" s="11">
        <f t="shared" si="98"/>
        <v>55.2073</v>
      </c>
      <c r="AI272" s="11">
        <f t="shared" si="94"/>
        <v>318</v>
      </c>
      <c r="AJ272" s="11">
        <f t="shared" si="95"/>
        <v>0</v>
      </c>
      <c r="AK272" s="11">
        <f t="shared" si="96"/>
        <v>1813.9102</v>
      </c>
      <c r="AL272" s="12" t="s">
        <v>1136</v>
      </c>
    </row>
    <row r="273" s="9" customFormat="1" ht="16" customHeight="1" spans="1:38">
      <c r="A273" s="40">
        <f t="shared" si="99"/>
        <v>270</v>
      </c>
      <c r="B273" s="41" t="s">
        <v>1299</v>
      </c>
      <c r="C273" s="48" t="s">
        <v>794</v>
      </c>
      <c r="D273" s="41" t="s">
        <v>795</v>
      </c>
      <c r="E273" s="41">
        <v>3473.25</v>
      </c>
      <c r="F273" s="41">
        <f>VLOOKUP(C273,'[1]9月'!$B:$Q,16,0)</f>
        <v>3245.4</v>
      </c>
      <c r="G273" s="44">
        <v>5664.75</v>
      </c>
      <c r="H273" s="41">
        <v>3473.25</v>
      </c>
      <c r="I273" s="44">
        <v>1790</v>
      </c>
      <c r="J273" s="44"/>
      <c r="K273" s="52">
        <f t="shared" si="100"/>
        <v>62.5185</v>
      </c>
      <c r="L273" s="52">
        <v>32.8104</v>
      </c>
      <c r="M273" s="53">
        <f t="shared" si="101"/>
        <v>519.264</v>
      </c>
      <c r="N273" s="44">
        <f t="shared" si="102"/>
        <v>453.18</v>
      </c>
      <c r="O273" s="41">
        <f t="shared" si="103"/>
        <v>24.31275</v>
      </c>
      <c r="P273" s="41">
        <v>14.35455</v>
      </c>
      <c r="Q273" s="44">
        <f t="shared" si="104"/>
        <v>89.5</v>
      </c>
      <c r="R273" s="44">
        <f t="shared" si="105"/>
        <v>0</v>
      </c>
      <c r="S273" s="44">
        <f t="shared" si="106"/>
        <v>1195.9402</v>
      </c>
      <c r="T273" s="41">
        <f t="shared" si="107"/>
        <v>0</v>
      </c>
      <c r="U273" s="41">
        <f t="shared" si="108"/>
        <v>259.63</v>
      </c>
      <c r="V273" s="44">
        <f t="shared" si="109"/>
        <v>113.3</v>
      </c>
      <c r="W273" s="41">
        <f t="shared" si="110"/>
        <v>10.42</v>
      </c>
      <c r="X273" s="41">
        <v>6.12</v>
      </c>
      <c r="Y273" s="44">
        <f t="shared" si="111"/>
        <v>89.5</v>
      </c>
      <c r="Z273" s="44">
        <f t="shared" si="112"/>
        <v>0</v>
      </c>
      <c r="AA273" s="41">
        <f t="shared" si="113"/>
        <v>478.97</v>
      </c>
      <c r="AB273" s="41">
        <f t="shared" si="114"/>
        <v>1674.9102</v>
      </c>
      <c r="AC273" s="41"/>
      <c r="AD273" s="12" t="s">
        <v>59</v>
      </c>
      <c r="AE273" s="11">
        <f t="shared" si="97"/>
        <v>95.3289</v>
      </c>
      <c r="AF273" s="11">
        <f t="shared" si="92"/>
        <v>778.894</v>
      </c>
      <c r="AG273" s="11">
        <f t="shared" si="93"/>
        <v>566.48</v>
      </c>
      <c r="AH273" s="11">
        <f t="shared" si="98"/>
        <v>55.2073</v>
      </c>
      <c r="AI273" s="11">
        <f t="shared" si="94"/>
        <v>179</v>
      </c>
      <c r="AJ273" s="11">
        <f t="shared" si="95"/>
        <v>0</v>
      </c>
      <c r="AK273" s="11">
        <f t="shared" si="96"/>
        <v>1674.9102</v>
      </c>
      <c r="AL273" s="12" t="s">
        <v>1138</v>
      </c>
    </row>
    <row r="274" s="9" customFormat="1" ht="16" customHeight="1" spans="1:38">
      <c r="A274" s="40">
        <f t="shared" si="99"/>
        <v>271</v>
      </c>
      <c r="B274" s="41" t="s">
        <v>1339</v>
      </c>
      <c r="C274" s="48" t="s">
        <v>800</v>
      </c>
      <c r="D274" s="41" t="s">
        <v>801</v>
      </c>
      <c r="E274" s="41">
        <v>3473.25</v>
      </c>
      <c r="F274" s="41">
        <f>VLOOKUP(C274,'[1]9月'!$B:$Q,16,0)</f>
        <v>3245.4</v>
      </c>
      <c r="G274" s="44">
        <v>5664.75</v>
      </c>
      <c r="H274" s="41">
        <v>3473.25</v>
      </c>
      <c r="I274" s="44">
        <v>1790</v>
      </c>
      <c r="J274" s="44"/>
      <c r="K274" s="52">
        <f t="shared" si="100"/>
        <v>62.5185</v>
      </c>
      <c r="L274" s="52">
        <v>32.8104</v>
      </c>
      <c r="M274" s="53">
        <f t="shared" si="101"/>
        <v>519.264</v>
      </c>
      <c r="N274" s="44">
        <f t="shared" si="102"/>
        <v>453.18</v>
      </c>
      <c r="O274" s="41">
        <f t="shared" si="103"/>
        <v>24.31275</v>
      </c>
      <c r="P274" s="41">
        <v>14.35455</v>
      </c>
      <c r="Q274" s="44">
        <f t="shared" si="104"/>
        <v>89.5</v>
      </c>
      <c r="R274" s="44">
        <f t="shared" si="105"/>
        <v>0</v>
      </c>
      <c r="S274" s="44">
        <f t="shared" si="106"/>
        <v>1195.9402</v>
      </c>
      <c r="T274" s="41">
        <f t="shared" si="107"/>
        <v>0</v>
      </c>
      <c r="U274" s="41">
        <f t="shared" si="108"/>
        <v>259.63</v>
      </c>
      <c r="V274" s="44">
        <f t="shared" si="109"/>
        <v>113.3</v>
      </c>
      <c r="W274" s="41">
        <f t="shared" si="110"/>
        <v>10.42</v>
      </c>
      <c r="X274" s="41">
        <v>6.12</v>
      </c>
      <c r="Y274" s="44">
        <f t="shared" si="111"/>
        <v>89.5</v>
      </c>
      <c r="Z274" s="44">
        <f t="shared" si="112"/>
        <v>0</v>
      </c>
      <c r="AA274" s="41">
        <f t="shared" si="113"/>
        <v>478.97</v>
      </c>
      <c r="AB274" s="41">
        <f t="shared" si="114"/>
        <v>1674.9102</v>
      </c>
      <c r="AC274" s="41"/>
      <c r="AD274" s="12" t="s">
        <v>55</v>
      </c>
      <c r="AE274" s="11">
        <f t="shared" si="97"/>
        <v>95.3289</v>
      </c>
      <c r="AF274" s="11">
        <f t="shared" si="92"/>
        <v>778.894</v>
      </c>
      <c r="AG274" s="11">
        <f t="shared" si="93"/>
        <v>566.48</v>
      </c>
      <c r="AH274" s="11">
        <f t="shared" si="98"/>
        <v>55.2073</v>
      </c>
      <c r="AI274" s="11">
        <f t="shared" si="94"/>
        <v>179</v>
      </c>
      <c r="AJ274" s="11">
        <f t="shared" si="95"/>
        <v>0</v>
      </c>
      <c r="AK274" s="11">
        <f t="shared" si="96"/>
        <v>1674.9102</v>
      </c>
      <c r="AL274" s="12" t="s">
        <v>1138</v>
      </c>
    </row>
    <row r="275" s="9" customFormat="1" ht="16" customHeight="1" spans="1:38">
      <c r="A275" s="40">
        <f t="shared" si="99"/>
        <v>272</v>
      </c>
      <c r="B275" s="41" t="s">
        <v>1339</v>
      </c>
      <c r="C275" s="48" t="s">
        <v>803</v>
      </c>
      <c r="D275" s="41" t="s">
        <v>804</v>
      </c>
      <c r="E275" s="41">
        <v>3473.25</v>
      </c>
      <c r="F275" s="41">
        <f>VLOOKUP(C275,'[1]9月'!$B:$Q,16,0)</f>
        <v>3245.4</v>
      </c>
      <c r="G275" s="44">
        <v>5664.75</v>
      </c>
      <c r="H275" s="41">
        <v>3473.25</v>
      </c>
      <c r="I275" s="44">
        <v>1790</v>
      </c>
      <c r="J275" s="44"/>
      <c r="K275" s="52">
        <f t="shared" si="100"/>
        <v>62.5185</v>
      </c>
      <c r="L275" s="52">
        <v>32.8104</v>
      </c>
      <c r="M275" s="53">
        <f t="shared" si="101"/>
        <v>519.264</v>
      </c>
      <c r="N275" s="44">
        <f t="shared" si="102"/>
        <v>453.18</v>
      </c>
      <c r="O275" s="41">
        <f t="shared" si="103"/>
        <v>24.31275</v>
      </c>
      <c r="P275" s="41">
        <v>14.35455</v>
      </c>
      <c r="Q275" s="44">
        <f t="shared" si="104"/>
        <v>89.5</v>
      </c>
      <c r="R275" s="44">
        <f t="shared" si="105"/>
        <v>0</v>
      </c>
      <c r="S275" s="44">
        <f t="shared" si="106"/>
        <v>1195.9402</v>
      </c>
      <c r="T275" s="41">
        <f t="shared" si="107"/>
        <v>0</v>
      </c>
      <c r="U275" s="41">
        <f t="shared" si="108"/>
        <v>259.63</v>
      </c>
      <c r="V275" s="44">
        <f t="shared" si="109"/>
        <v>113.3</v>
      </c>
      <c r="W275" s="41">
        <f t="shared" si="110"/>
        <v>10.42</v>
      </c>
      <c r="X275" s="41">
        <v>6.12</v>
      </c>
      <c r="Y275" s="44">
        <f t="shared" si="111"/>
        <v>89.5</v>
      </c>
      <c r="Z275" s="44">
        <f t="shared" si="112"/>
        <v>0</v>
      </c>
      <c r="AA275" s="41">
        <f t="shared" si="113"/>
        <v>478.97</v>
      </c>
      <c r="AB275" s="41">
        <f t="shared" si="114"/>
        <v>1674.9102</v>
      </c>
      <c r="AC275" s="41"/>
      <c r="AD275" s="12" t="s">
        <v>55</v>
      </c>
      <c r="AE275" s="11">
        <f t="shared" si="97"/>
        <v>95.3289</v>
      </c>
      <c r="AF275" s="11">
        <f t="shared" si="92"/>
        <v>778.894</v>
      </c>
      <c r="AG275" s="11">
        <f t="shared" si="93"/>
        <v>566.48</v>
      </c>
      <c r="AH275" s="11">
        <f t="shared" si="98"/>
        <v>55.2073</v>
      </c>
      <c r="AI275" s="11">
        <f t="shared" si="94"/>
        <v>179</v>
      </c>
      <c r="AJ275" s="11">
        <f t="shared" si="95"/>
        <v>0</v>
      </c>
      <c r="AK275" s="11">
        <f t="shared" si="96"/>
        <v>1674.9102</v>
      </c>
      <c r="AL275" s="12" t="s">
        <v>1138</v>
      </c>
    </row>
    <row r="276" s="9" customFormat="1" ht="16" customHeight="1" spans="1:38">
      <c r="A276" s="40">
        <f t="shared" si="99"/>
        <v>273</v>
      </c>
      <c r="B276" s="41" t="s">
        <v>1339</v>
      </c>
      <c r="C276" s="77" t="s">
        <v>806</v>
      </c>
      <c r="D276" s="41" t="s">
        <v>807</v>
      </c>
      <c r="E276" s="41">
        <v>3473.25</v>
      </c>
      <c r="F276" s="41">
        <f>VLOOKUP(C276,'[1]9月'!$B:$Q,16,0)</f>
        <v>3245.4</v>
      </c>
      <c r="G276" s="44">
        <v>5664.75</v>
      </c>
      <c r="H276" s="41">
        <v>3473.25</v>
      </c>
      <c r="I276" s="44">
        <v>1790</v>
      </c>
      <c r="J276" s="44"/>
      <c r="K276" s="52">
        <f t="shared" si="100"/>
        <v>62.5185</v>
      </c>
      <c r="L276" s="52">
        <v>32.8104</v>
      </c>
      <c r="M276" s="53">
        <f t="shared" si="101"/>
        <v>519.264</v>
      </c>
      <c r="N276" s="44">
        <f t="shared" si="102"/>
        <v>453.18</v>
      </c>
      <c r="O276" s="41">
        <f t="shared" si="103"/>
        <v>24.31275</v>
      </c>
      <c r="P276" s="41">
        <v>14.35455</v>
      </c>
      <c r="Q276" s="44">
        <f t="shared" si="104"/>
        <v>89.5</v>
      </c>
      <c r="R276" s="44">
        <f t="shared" si="105"/>
        <v>0</v>
      </c>
      <c r="S276" s="44">
        <f t="shared" si="106"/>
        <v>1195.9402</v>
      </c>
      <c r="T276" s="41">
        <f t="shared" si="107"/>
        <v>0</v>
      </c>
      <c r="U276" s="41">
        <f t="shared" si="108"/>
        <v>259.63</v>
      </c>
      <c r="V276" s="44">
        <f t="shared" si="109"/>
        <v>113.3</v>
      </c>
      <c r="W276" s="41">
        <f t="shared" si="110"/>
        <v>10.42</v>
      </c>
      <c r="X276" s="41">
        <v>6.12</v>
      </c>
      <c r="Y276" s="44">
        <f t="shared" si="111"/>
        <v>89.5</v>
      </c>
      <c r="Z276" s="44">
        <f t="shared" si="112"/>
        <v>0</v>
      </c>
      <c r="AA276" s="41">
        <f t="shared" si="113"/>
        <v>478.97</v>
      </c>
      <c r="AB276" s="41">
        <f t="shared" si="114"/>
        <v>1674.9102</v>
      </c>
      <c r="AC276" s="41"/>
      <c r="AD276" s="12" t="s">
        <v>55</v>
      </c>
      <c r="AE276" s="11">
        <f t="shared" si="97"/>
        <v>95.3289</v>
      </c>
      <c r="AF276" s="11">
        <f t="shared" si="92"/>
        <v>778.894</v>
      </c>
      <c r="AG276" s="11">
        <f t="shared" si="93"/>
        <v>566.48</v>
      </c>
      <c r="AH276" s="11">
        <f t="shared" si="98"/>
        <v>55.2073</v>
      </c>
      <c r="AI276" s="11">
        <f t="shared" si="94"/>
        <v>179</v>
      </c>
      <c r="AJ276" s="11">
        <f t="shared" si="95"/>
        <v>0</v>
      </c>
      <c r="AK276" s="11">
        <f t="shared" si="96"/>
        <v>1674.9102</v>
      </c>
      <c r="AL276" s="12" t="s">
        <v>1138</v>
      </c>
    </row>
    <row r="277" s="9" customFormat="1" ht="16" customHeight="1" spans="1:38">
      <c r="A277" s="40">
        <f t="shared" si="99"/>
        <v>274</v>
      </c>
      <c r="B277" s="41" t="s">
        <v>1299</v>
      </c>
      <c r="C277" s="46" t="s">
        <v>808</v>
      </c>
      <c r="D277" s="45" t="s">
        <v>809</v>
      </c>
      <c r="E277" s="41">
        <v>3473.25</v>
      </c>
      <c r="F277" s="41">
        <f>VLOOKUP(C277,'[1]9月'!$B:$Q,16,0)</f>
        <v>3245.4</v>
      </c>
      <c r="G277" s="44">
        <v>5664.75</v>
      </c>
      <c r="H277" s="41">
        <v>3473.25</v>
      </c>
      <c r="I277" s="44">
        <v>1790</v>
      </c>
      <c r="J277" s="44"/>
      <c r="K277" s="52">
        <f t="shared" si="100"/>
        <v>62.5185</v>
      </c>
      <c r="L277" s="52">
        <v>32.8104</v>
      </c>
      <c r="M277" s="53">
        <f t="shared" si="101"/>
        <v>519.264</v>
      </c>
      <c r="N277" s="44">
        <f t="shared" si="102"/>
        <v>453.18</v>
      </c>
      <c r="O277" s="41">
        <f t="shared" si="103"/>
        <v>24.31275</v>
      </c>
      <c r="P277" s="41">
        <v>14.35455</v>
      </c>
      <c r="Q277" s="44">
        <f t="shared" si="104"/>
        <v>89.5</v>
      </c>
      <c r="R277" s="44">
        <f t="shared" si="105"/>
        <v>0</v>
      </c>
      <c r="S277" s="44">
        <f t="shared" si="106"/>
        <v>1195.9402</v>
      </c>
      <c r="T277" s="41">
        <f t="shared" si="107"/>
        <v>0</v>
      </c>
      <c r="U277" s="41">
        <f t="shared" si="108"/>
        <v>259.63</v>
      </c>
      <c r="V277" s="44">
        <f t="shared" si="109"/>
        <v>113.3</v>
      </c>
      <c r="W277" s="41">
        <f t="shared" si="110"/>
        <v>10.42</v>
      </c>
      <c r="X277" s="41">
        <v>6.12</v>
      </c>
      <c r="Y277" s="44">
        <f t="shared" si="111"/>
        <v>89.5</v>
      </c>
      <c r="Z277" s="44">
        <f t="shared" si="112"/>
        <v>0</v>
      </c>
      <c r="AA277" s="41">
        <f t="shared" si="113"/>
        <v>478.97</v>
      </c>
      <c r="AB277" s="41">
        <f t="shared" si="114"/>
        <v>1674.9102</v>
      </c>
      <c r="AC277" s="41"/>
      <c r="AD277" s="12" t="s">
        <v>59</v>
      </c>
      <c r="AE277" s="11">
        <f t="shared" si="97"/>
        <v>95.3289</v>
      </c>
      <c r="AF277" s="11">
        <f t="shared" si="92"/>
        <v>778.894</v>
      </c>
      <c r="AG277" s="11">
        <f t="shared" si="93"/>
        <v>566.48</v>
      </c>
      <c r="AH277" s="11">
        <f t="shared" si="98"/>
        <v>55.2073</v>
      </c>
      <c r="AI277" s="11">
        <f t="shared" si="94"/>
        <v>179</v>
      </c>
      <c r="AJ277" s="11">
        <f t="shared" si="95"/>
        <v>0</v>
      </c>
      <c r="AK277" s="11">
        <f t="shared" si="96"/>
        <v>1674.9102</v>
      </c>
      <c r="AL277" s="12" t="s">
        <v>1138</v>
      </c>
    </row>
    <row r="278" s="9" customFormat="1" ht="16" customHeight="1" spans="1:38">
      <c r="A278" s="40">
        <f t="shared" si="99"/>
        <v>275</v>
      </c>
      <c r="B278" s="41" t="s">
        <v>1339</v>
      </c>
      <c r="C278" s="46" t="s">
        <v>810</v>
      </c>
      <c r="D278" s="45" t="s">
        <v>811</v>
      </c>
      <c r="E278" s="41">
        <v>3473.25</v>
      </c>
      <c r="F278" s="41">
        <f>VLOOKUP(C278,'[1]9月'!$B:$Q,16,0)</f>
        <v>3245.4</v>
      </c>
      <c r="G278" s="44">
        <v>5664.75</v>
      </c>
      <c r="H278" s="41">
        <v>3473.25</v>
      </c>
      <c r="I278" s="44">
        <v>1790</v>
      </c>
      <c r="J278" s="44"/>
      <c r="K278" s="52">
        <f t="shared" si="100"/>
        <v>62.5185</v>
      </c>
      <c r="L278" s="52">
        <v>32.8104</v>
      </c>
      <c r="M278" s="53">
        <f t="shared" si="101"/>
        <v>519.264</v>
      </c>
      <c r="N278" s="44">
        <f t="shared" si="102"/>
        <v>453.18</v>
      </c>
      <c r="O278" s="41">
        <f t="shared" si="103"/>
        <v>24.31275</v>
      </c>
      <c r="P278" s="41">
        <v>14.35455</v>
      </c>
      <c r="Q278" s="44">
        <f t="shared" si="104"/>
        <v>89.5</v>
      </c>
      <c r="R278" s="44">
        <f t="shared" si="105"/>
        <v>0</v>
      </c>
      <c r="S278" s="44">
        <f t="shared" si="106"/>
        <v>1195.9402</v>
      </c>
      <c r="T278" s="41">
        <f t="shared" si="107"/>
        <v>0</v>
      </c>
      <c r="U278" s="41">
        <f t="shared" si="108"/>
        <v>259.63</v>
      </c>
      <c r="V278" s="44">
        <f t="shared" si="109"/>
        <v>113.3</v>
      </c>
      <c r="W278" s="41">
        <f t="shared" si="110"/>
        <v>10.42</v>
      </c>
      <c r="X278" s="41">
        <v>6.12</v>
      </c>
      <c r="Y278" s="44">
        <f t="shared" si="111"/>
        <v>89.5</v>
      </c>
      <c r="Z278" s="44">
        <f t="shared" si="112"/>
        <v>0</v>
      </c>
      <c r="AA278" s="41">
        <f t="shared" si="113"/>
        <v>478.97</v>
      </c>
      <c r="AB278" s="41">
        <f t="shared" si="114"/>
        <v>1674.9102</v>
      </c>
      <c r="AC278" s="41"/>
      <c r="AD278" s="12" t="s">
        <v>55</v>
      </c>
      <c r="AE278" s="11">
        <f t="shared" si="97"/>
        <v>95.3289</v>
      </c>
      <c r="AF278" s="11">
        <f t="shared" si="92"/>
        <v>778.894</v>
      </c>
      <c r="AG278" s="11">
        <f t="shared" si="93"/>
        <v>566.48</v>
      </c>
      <c r="AH278" s="11">
        <f t="shared" si="98"/>
        <v>55.2073</v>
      </c>
      <c r="AI278" s="11">
        <f t="shared" si="94"/>
        <v>179</v>
      </c>
      <c r="AJ278" s="11">
        <f t="shared" si="95"/>
        <v>0</v>
      </c>
      <c r="AK278" s="11">
        <f t="shared" si="96"/>
        <v>1674.9102</v>
      </c>
      <c r="AL278" s="12" t="s">
        <v>1138</v>
      </c>
    </row>
    <row r="279" s="9" customFormat="1" ht="16" customHeight="1" spans="1:38">
      <c r="A279" s="40">
        <f t="shared" si="99"/>
        <v>276</v>
      </c>
      <c r="B279" s="41" t="s">
        <v>167</v>
      </c>
      <c r="C279" s="78" t="s">
        <v>814</v>
      </c>
      <c r="D279" s="43" t="s">
        <v>815</v>
      </c>
      <c r="E279" s="41">
        <v>3473.25</v>
      </c>
      <c r="F279" s="41">
        <f>VLOOKUP(C279,'[1]9月'!$B:$Q,16,0)</f>
        <v>3245.4</v>
      </c>
      <c r="G279" s="44">
        <v>5664.75</v>
      </c>
      <c r="H279" s="41">
        <v>3473.25</v>
      </c>
      <c r="I279" s="44">
        <v>3180</v>
      </c>
      <c r="J279" s="44"/>
      <c r="K279" s="52">
        <f t="shared" si="100"/>
        <v>62.5185</v>
      </c>
      <c r="L279" s="52">
        <v>32.8104</v>
      </c>
      <c r="M279" s="53">
        <f t="shared" si="101"/>
        <v>519.264</v>
      </c>
      <c r="N279" s="44">
        <f t="shared" si="102"/>
        <v>453.18</v>
      </c>
      <c r="O279" s="41">
        <f t="shared" si="103"/>
        <v>24.31275</v>
      </c>
      <c r="P279" s="41">
        <v>14.35455</v>
      </c>
      <c r="Q279" s="44">
        <f t="shared" si="104"/>
        <v>159</v>
      </c>
      <c r="R279" s="44">
        <f t="shared" si="105"/>
        <v>0</v>
      </c>
      <c r="S279" s="44">
        <f t="shared" si="106"/>
        <v>1265.4402</v>
      </c>
      <c r="T279" s="41">
        <f t="shared" si="107"/>
        <v>0</v>
      </c>
      <c r="U279" s="41">
        <f t="shared" si="108"/>
        <v>259.63</v>
      </c>
      <c r="V279" s="44">
        <f t="shared" si="109"/>
        <v>113.3</v>
      </c>
      <c r="W279" s="41">
        <f t="shared" si="110"/>
        <v>10.42</v>
      </c>
      <c r="X279" s="41">
        <v>6.12</v>
      </c>
      <c r="Y279" s="44">
        <f t="shared" si="111"/>
        <v>159</v>
      </c>
      <c r="Z279" s="44">
        <f t="shared" si="112"/>
        <v>0</v>
      </c>
      <c r="AA279" s="41">
        <f t="shared" si="113"/>
        <v>548.47</v>
      </c>
      <c r="AB279" s="41">
        <f t="shared" si="114"/>
        <v>1813.9102</v>
      </c>
      <c r="AC279" s="41"/>
      <c r="AD279" s="12" t="s">
        <v>49</v>
      </c>
      <c r="AE279" s="11">
        <f t="shared" si="97"/>
        <v>95.3289</v>
      </c>
      <c r="AF279" s="11">
        <f t="shared" si="92"/>
        <v>778.894</v>
      </c>
      <c r="AG279" s="11">
        <f t="shared" si="93"/>
        <v>566.48</v>
      </c>
      <c r="AH279" s="11">
        <f t="shared" si="98"/>
        <v>55.2073</v>
      </c>
      <c r="AI279" s="11">
        <f t="shared" si="94"/>
        <v>318</v>
      </c>
      <c r="AJ279" s="11">
        <f t="shared" si="95"/>
        <v>0</v>
      </c>
      <c r="AK279" s="11">
        <f t="shared" si="96"/>
        <v>1813.9102</v>
      </c>
      <c r="AL279" s="12" t="s">
        <v>1134</v>
      </c>
    </row>
    <row r="280" s="9" customFormat="1" ht="16" customHeight="1" spans="1:38">
      <c r="A280" s="40">
        <f t="shared" si="99"/>
        <v>277</v>
      </c>
      <c r="B280" s="41" t="s">
        <v>1339</v>
      </c>
      <c r="C280" s="46" t="s">
        <v>828</v>
      </c>
      <c r="D280" s="79" t="s">
        <v>829</v>
      </c>
      <c r="E280" s="41">
        <v>3473.25</v>
      </c>
      <c r="F280" s="41">
        <v>3245.4</v>
      </c>
      <c r="G280" s="44">
        <v>5664.75</v>
      </c>
      <c r="H280" s="41">
        <v>3473.25</v>
      </c>
      <c r="I280" s="44">
        <v>1790</v>
      </c>
      <c r="J280" s="44"/>
      <c r="K280" s="52">
        <f t="shared" si="100"/>
        <v>62.5185</v>
      </c>
      <c r="L280" s="52">
        <v>32.8104</v>
      </c>
      <c r="M280" s="53">
        <f t="shared" si="101"/>
        <v>519.264</v>
      </c>
      <c r="N280" s="44">
        <f t="shared" si="102"/>
        <v>453.18</v>
      </c>
      <c r="O280" s="41">
        <f t="shared" si="103"/>
        <v>24.31275</v>
      </c>
      <c r="P280" s="41">
        <v>14.35455</v>
      </c>
      <c r="Q280" s="44">
        <f t="shared" si="104"/>
        <v>89.5</v>
      </c>
      <c r="R280" s="44">
        <f t="shared" si="105"/>
        <v>0</v>
      </c>
      <c r="S280" s="44">
        <f t="shared" si="106"/>
        <v>1195.9402</v>
      </c>
      <c r="T280" s="41">
        <f t="shared" ref="T280:T322" si="115">E280*0</f>
        <v>0</v>
      </c>
      <c r="U280" s="41">
        <f t="shared" si="108"/>
        <v>259.63</v>
      </c>
      <c r="V280" s="44">
        <f t="shared" si="109"/>
        <v>113.3</v>
      </c>
      <c r="W280" s="41">
        <f t="shared" si="110"/>
        <v>10.42</v>
      </c>
      <c r="X280" s="41">
        <v>6.12</v>
      </c>
      <c r="Y280" s="44">
        <f t="shared" si="111"/>
        <v>89.5</v>
      </c>
      <c r="Z280" s="44">
        <f t="shared" si="112"/>
        <v>0</v>
      </c>
      <c r="AA280" s="41">
        <f t="shared" si="113"/>
        <v>478.97</v>
      </c>
      <c r="AB280" s="41">
        <f t="shared" si="114"/>
        <v>1674.9102</v>
      </c>
      <c r="AC280" s="41"/>
      <c r="AD280" s="12" t="s">
        <v>55</v>
      </c>
      <c r="AE280" s="11">
        <f t="shared" si="97"/>
        <v>95.3289</v>
      </c>
      <c r="AF280" s="11">
        <f t="shared" si="92"/>
        <v>778.894</v>
      </c>
      <c r="AG280" s="11">
        <f t="shared" si="93"/>
        <v>566.48</v>
      </c>
      <c r="AH280" s="11">
        <f t="shared" si="98"/>
        <v>55.2073</v>
      </c>
      <c r="AI280" s="11">
        <f t="shared" si="94"/>
        <v>179</v>
      </c>
      <c r="AJ280" s="11">
        <f t="shared" si="95"/>
        <v>0</v>
      </c>
      <c r="AK280" s="11">
        <f t="shared" si="96"/>
        <v>1674.9102</v>
      </c>
      <c r="AL280" s="12" t="s">
        <v>1138</v>
      </c>
    </row>
    <row r="281" s="9" customFormat="1" ht="16" customHeight="1" spans="1:38">
      <c r="A281" s="40">
        <f t="shared" si="99"/>
        <v>278</v>
      </c>
      <c r="B281" s="41" t="s">
        <v>1299</v>
      </c>
      <c r="C281" s="46" t="s">
        <v>830</v>
      </c>
      <c r="D281" s="79" t="s">
        <v>831</v>
      </c>
      <c r="E281" s="41">
        <v>3473.25</v>
      </c>
      <c r="F281" s="41">
        <v>3245.4</v>
      </c>
      <c r="G281" s="44">
        <v>5664.75</v>
      </c>
      <c r="H281" s="41">
        <v>3473.25</v>
      </c>
      <c r="I281" s="44">
        <v>1790</v>
      </c>
      <c r="J281" s="44"/>
      <c r="K281" s="52">
        <f t="shared" si="100"/>
        <v>62.5185</v>
      </c>
      <c r="L281" s="52">
        <v>32.8104</v>
      </c>
      <c r="M281" s="53">
        <f t="shared" si="101"/>
        <v>519.264</v>
      </c>
      <c r="N281" s="44">
        <f t="shared" si="102"/>
        <v>453.18</v>
      </c>
      <c r="O281" s="41">
        <f t="shared" si="103"/>
        <v>24.31275</v>
      </c>
      <c r="P281" s="41">
        <v>14.35455</v>
      </c>
      <c r="Q281" s="44">
        <f t="shared" si="104"/>
        <v>89.5</v>
      </c>
      <c r="R281" s="44">
        <f t="shared" si="105"/>
        <v>0</v>
      </c>
      <c r="S281" s="44">
        <f t="shared" si="106"/>
        <v>1195.9402</v>
      </c>
      <c r="T281" s="41">
        <f t="shared" si="115"/>
        <v>0</v>
      </c>
      <c r="U281" s="41">
        <f t="shared" si="108"/>
        <v>259.63</v>
      </c>
      <c r="V281" s="44">
        <f t="shared" si="109"/>
        <v>113.3</v>
      </c>
      <c r="W281" s="41">
        <f t="shared" si="110"/>
        <v>10.42</v>
      </c>
      <c r="X281" s="41">
        <v>6.12</v>
      </c>
      <c r="Y281" s="44">
        <f t="shared" si="111"/>
        <v>89.5</v>
      </c>
      <c r="Z281" s="44">
        <f t="shared" si="112"/>
        <v>0</v>
      </c>
      <c r="AA281" s="41">
        <f t="shared" si="113"/>
        <v>478.97</v>
      </c>
      <c r="AB281" s="41">
        <f t="shared" si="114"/>
        <v>1674.9102</v>
      </c>
      <c r="AC281" s="41"/>
      <c r="AD281" s="12" t="s">
        <v>59</v>
      </c>
      <c r="AE281" s="11">
        <f t="shared" si="97"/>
        <v>95.3289</v>
      </c>
      <c r="AF281" s="11">
        <f t="shared" si="92"/>
        <v>778.894</v>
      </c>
      <c r="AG281" s="11">
        <f t="shared" si="93"/>
        <v>566.48</v>
      </c>
      <c r="AH281" s="11">
        <f t="shared" si="98"/>
        <v>55.2073</v>
      </c>
      <c r="AI281" s="11">
        <f t="shared" si="94"/>
        <v>179</v>
      </c>
      <c r="AJ281" s="11">
        <f t="shared" si="95"/>
        <v>0</v>
      </c>
      <c r="AK281" s="11">
        <f t="shared" si="96"/>
        <v>1674.9102</v>
      </c>
      <c r="AL281" s="12" t="s">
        <v>1138</v>
      </c>
    </row>
    <row r="282" s="9" customFormat="1" ht="16" customHeight="1" spans="1:38">
      <c r="A282" s="40">
        <f t="shared" si="99"/>
        <v>279</v>
      </c>
      <c r="B282" s="41" t="s">
        <v>145</v>
      </c>
      <c r="C282" s="80" t="s">
        <v>836</v>
      </c>
      <c r="D282" s="81" t="s">
        <v>837</v>
      </c>
      <c r="E282" s="41">
        <v>3473.25</v>
      </c>
      <c r="F282" s="41">
        <v>3245.5</v>
      </c>
      <c r="G282" s="44">
        <v>5664.75</v>
      </c>
      <c r="H282" s="41">
        <v>3473.25</v>
      </c>
      <c r="I282" s="44">
        <v>0</v>
      </c>
      <c r="J282" s="44"/>
      <c r="K282" s="52">
        <f t="shared" si="100"/>
        <v>62.5185</v>
      </c>
      <c r="L282" s="52">
        <v>32.8104</v>
      </c>
      <c r="M282" s="53">
        <f t="shared" si="101"/>
        <v>519.28</v>
      </c>
      <c r="N282" s="44">
        <f t="shared" si="102"/>
        <v>453.18</v>
      </c>
      <c r="O282" s="41">
        <f t="shared" si="103"/>
        <v>24.31275</v>
      </c>
      <c r="P282" s="41">
        <v>14.35455</v>
      </c>
      <c r="Q282" s="44">
        <f t="shared" si="104"/>
        <v>0</v>
      </c>
      <c r="R282" s="44">
        <f t="shared" si="105"/>
        <v>0</v>
      </c>
      <c r="S282" s="44">
        <f t="shared" si="106"/>
        <v>1106.4562</v>
      </c>
      <c r="T282" s="41">
        <f t="shared" si="115"/>
        <v>0</v>
      </c>
      <c r="U282" s="41">
        <f t="shared" si="108"/>
        <v>259.64</v>
      </c>
      <c r="V282" s="44">
        <f t="shared" si="109"/>
        <v>113.3</v>
      </c>
      <c r="W282" s="41">
        <f t="shared" si="110"/>
        <v>10.42</v>
      </c>
      <c r="X282" s="41">
        <v>6.12</v>
      </c>
      <c r="Y282" s="44">
        <f t="shared" si="111"/>
        <v>0</v>
      </c>
      <c r="Z282" s="44">
        <f t="shared" si="112"/>
        <v>0</v>
      </c>
      <c r="AA282" s="41">
        <f t="shared" si="113"/>
        <v>389.48</v>
      </c>
      <c r="AB282" s="41">
        <f t="shared" si="114"/>
        <v>1495.9362</v>
      </c>
      <c r="AC282" s="41"/>
      <c r="AD282" s="12" t="s">
        <v>13</v>
      </c>
      <c r="AE282" s="11">
        <f t="shared" si="97"/>
        <v>95.3289</v>
      </c>
      <c r="AF282" s="11">
        <f t="shared" si="92"/>
        <v>778.92</v>
      </c>
      <c r="AG282" s="11">
        <f t="shared" si="93"/>
        <v>566.48</v>
      </c>
      <c r="AH282" s="11">
        <f t="shared" si="98"/>
        <v>55.2073</v>
      </c>
      <c r="AI282" s="11">
        <f t="shared" si="94"/>
        <v>0</v>
      </c>
      <c r="AJ282" s="11">
        <f t="shared" si="95"/>
        <v>0</v>
      </c>
      <c r="AK282" s="11">
        <f t="shared" si="96"/>
        <v>1495.9362</v>
      </c>
      <c r="AL282" s="12" t="s">
        <v>1134</v>
      </c>
    </row>
    <row r="283" s="9" customFormat="1" ht="16" customHeight="1" spans="1:38">
      <c r="A283" s="40">
        <f t="shared" si="99"/>
        <v>280</v>
      </c>
      <c r="B283" s="41" t="s">
        <v>145</v>
      </c>
      <c r="C283" s="80" t="s">
        <v>838</v>
      </c>
      <c r="D283" s="81" t="s">
        <v>839</v>
      </c>
      <c r="E283" s="41">
        <v>3473.25</v>
      </c>
      <c r="F283" s="41">
        <v>3245.5</v>
      </c>
      <c r="G283" s="44">
        <v>5664.75</v>
      </c>
      <c r="H283" s="41">
        <v>3473.25</v>
      </c>
      <c r="I283" s="44">
        <v>0</v>
      </c>
      <c r="J283" s="44"/>
      <c r="K283" s="52">
        <f t="shared" si="100"/>
        <v>62.5185</v>
      </c>
      <c r="L283" s="52">
        <v>32.8104</v>
      </c>
      <c r="M283" s="53">
        <f t="shared" si="101"/>
        <v>519.28</v>
      </c>
      <c r="N283" s="44">
        <f t="shared" si="102"/>
        <v>453.18</v>
      </c>
      <c r="O283" s="41">
        <f t="shared" si="103"/>
        <v>24.31275</v>
      </c>
      <c r="P283" s="41">
        <v>14.35455</v>
      </c>
      <c r="Q283" s="44">
        <f t="shared" si="104"/>
        <v>0</v>
      </c>
      <c r="R283" s="44">
        <f t="shared" si="105"/>
        <v>0</v>
      </c>
      <c r="S283" s="44">
        <f t="shared" si="106"/>
        <v>1106.4562</v>
      </c>
      <c r="T283" s="41">
        <f t="shared" si="115"/>
        <v>0</v>
      </c>
      <c r="U283" s="41">
        <f t="shared" si="108"/>
        <v>259.64</v>
      </c>
      <c r="V283" s="44">
        <f t="shared" si="109"/>
        <v>113.3</v>
      </c>
      <c r="W283" s="41">
        <f t="shared" si="110"/>
        <v>10.42</v>
      </c>
      <c r="X283" s="41">
        <v>6.12</v>
      </c>
      <c r="Y283" s="44">
        <f t="shared" si="111"/>
        <v>0</v>
      </c>
      <c r="Z283" s="44">
        <f t="shared" si="112"/>
        <v>0</v>
      </c>
      <c r="AA283" s="41">
        <f t="shared" si="113"/>
        <v>389.48</v>
      </c>
      <c r="AB283" s="41">
        <f t="shared" si="114"/>
        <v>1495.9362</v>
      </c>
      <c r="AC283" s="41"/>
      <c r="AD283" s="12" t="s">
        <v>13</v>
      </c>
      <c r="AE283" s="11">
        <f t="shared" si="97"/>
        <v>95.3289</v>
      </c>
      <c r="AF283" s="11">
        <f t="shared" si="92"/>
        <v>778.92</v>
      </c>
      <c r="AG283" s="11">
        <f t="shared" si="93"/>
        <v>566.48</v>
      </c>
      <c r="AH283" s="11">
        <f t="shared" si="98"/>
        <v>55.2073</v>
      </c>
      <c r="AI283" s="11">
        <f t="shared" si="94"/>
        <v>0</v>
      </c>
      <c r="AJ283" s="11">
        <f t="shared" si="95"/>
        <v>0</v>
      </c>
      <c r="AK283" s="11">
        <f t="shared" si="96"/>
        <v>1495.9362</v>
      </c>
      <c r="AL283" s="12" t="s">
        <v>1134</v>
      </c>
    </row>
    <row r="284" s="9" customFormat="1" ht="16" customHeight="1" spans="1:38">
      <c r="A284" s="40">
        <f t="shared" si="99"/>
        <v>281</v>
      </c>
      <c r="B284" s="41" t="s">
        <v>145</v>
      </c>
      <c r="C284" s="80" t="s">
        <v>840</v>
      </c>
      <c r="D284" s="81" t="s">
        <v>841</v>
      </c>
      <c r="E284" s="41">
        <v>3473.25</v>
      </c>
      <c r="F284" s="41">
        <v>3245.5</v>
      </c>
      <c r="G284" s="44">
        <v>5664.75</v>
      </c>
      <c r="H284" s="41">
        <v>3473.25</v>
      </c>
      <c r="I284" s="44">
        <v>0</v>
      </c>
      <c r="J284" s="44"/>
      <c r="K284" s="52">
        <f t="shared" si="100"/>
        <v>62.5185</v>
      </c>
      <c r="L284" s="52">
        <v>32.8104</v>
      </c>
      <c r="M284" s="53">
        <f t="shared" si="101"/>
        <v>519.28</v>
      </c>
      <c r="N284" s="44">
        <f t="shared" si="102"/>
        <v>453.18</v>
      </c>
      <c r="O284" s="41">
        <f t="shared" si="103"/>
        <v>24.31275</v>
      </c>
      <c r="P284" s="41">
        <v>14.35455</v>
      </c>
      <c r="Q284" s="44">
        <f t="shared" si="104"/>
        <v>0</v>
      </c>
      <c r="R284" s="44">
        <f t="shared" si="105"/>
        <v>0</v>
      </c>
      <c r="S284" s="44">
        <f t="shared" si="106"/>
        <v>1106.4562</v>
      </c>
      <c r="T284" s="41">
        <f t="shared" si="115"/>
        <v>0</v>
      </c>
      <c r="U284" s="41">
        <f t="shared" si="108"/>
        <v>259.64</v>
      </c>
      <c r="V284" s="44">
        <f t="shared" si="109"/>
        <v>113.3</v>
      </c>
      <c r="W284" s="41">
        <f t="shared" si="110"/>
        <v>10.42</v>
      </c>
      <c r="X284" s="41">
        <v>6.12</v>
      </c>
      <c r="Y284" s="44">
        <f t="shared" si="111"/>
        <v>0</v>
      </c>
      <c r="Z284" s="44">
        <f t="shared" si="112"/>
        <v>0</v>
      </c>
      <c r="AA284" s="41">
        <f t="shared" si="113"/>
        <v>389.48</v>
      </c>
      <c r="AB284" s="41">
        <f t="shared" si="114"/>
        <v>1495.9362</v>
      </c>
      <c r="AC284" s="41"/>
      <c r="AD284" s="12" t="s">
        <v>13</v>
      </c>
      <c r="AE284" s="11">
        <f t="shared" si="97"/>
        <v>95.3289</v>
      </c>
      <c r="AF284" s="11">
        <f t="shared" si="92"/>
        <v>778.92</v>
      </c>
      <c r="AG284" s="11">
        <f t="shared" si="93"/>
        <v>566.48</v>
      </c>
      <c r="AH284" s="11">
        <f t="shared" si="98"/>
        <v>55.2073</v>
      </c>
      <c r="AI284" s="11">
        <f t="shared" si="94"/>
        <v>0</v>
      </c>
      <c r="AJ284" s="11">
        <f t="shared" si="95"/>
        <v>0</v>
      </c>
      <c r="AK284" s="11">
        <f t="shared" si="96"/>
        <v>1495.9362</v>
      </c>
      <c r="AL284" s="12" t="s">
        <v>1134</v>
      </c>
    </row>
    <row r="285" s="9" customFormat="1" ht="16" customHeight="1" spans="1:38">
      <c r="A285" s="40">
        <f t="shared" si="99"/>
        <v>282</v>
      </c>
      <c r="B285" s="41" t="s">
        <v>1306</v>
      </c>
      <c r="C285" s="46" t="s">
        <v>842</v>
      </c>
      <c r="D285" s="343" t="s">
        <v>843</v>
      </c>
      <c r="E285" s="41">
        <v>3473.25</v>
      </c>
      <c r="F285" s="41">
        <v>3245.5</v>
      </c>
      <c r="G285" s="44">
        <v>5664.75</v>
      </c>
      <c r="H285" s="41">
        <v>3473.25</v>
      </c>
      <c r="I285" s="44">
        <v>4180</v>
      </c>
      <c r="J285" s="44"/>
      <c r="K285" s="52">
        <f t="shared" si="100"/>
        <v>62.5185</v>
      </c>
      <c r="L285" s="52">
        <v>32.8104</v>
      </c>
      <c r="M285" s="53">
        <f t="shared" si="101"/>
        <v>519.28</v>
      </c>
      <c r="N285" s="44">
        <f t="shared" si="102"/>
        <v>453.18</v>
      </c>
      <c r="O285" s="41">
        <f t="shared" si="103"/>
        <v>24.31275</v>
      </c>
      <c r="P285" s="41">
        <v>14.35455</v>
      </c>
      <c r="Q285" s="44">
        <f t="shared" si="104"/>
        <v>209</v>
      </c>
      <c r="R285" s="44">
        <f t="shared" si="105"/>
        <v>0</v>
      </c>
      <c r="S285" s="44">
        <f t="shared" si="106"/>
        <v>1315.4562</v>
      </c>
      <c r="T285" s="41">
        <f t="shared" si="115"/>
        <v>0</v>
      </c>
      <c r="U285" s="41">
        <f t="shared" si="108"/>
        <v>259.64</v>
      </c>
      <c r="V285" s="44">
        <f t="shared" si="109"/>
        <v>113.3</v>
      </c>
      <c r="W285" s="41">
        <f t="shared" si="110"/>
        <v>10.42</v>
      </c>
      <c r="X285" s="41">
        <v>6.12</v>
      </c>
      <c r="Y285" s="44">
        <f t="shared" si="111"/>
        <v>209</v>
      </c>
      <c r="Z285" s="44">
        <f t="shared" si="112"/>
        <v>0</v>
      </c>
      <c r="AA285" s="41">
        <f t="shared" si="113"/>
        <v>598.48</v>
      </c>
      <c r="AB285" s="41">
        <f t="shared" si="114"/>
        <v>1913.9362</v>
      </c>
      <c r="AC285" s="41"/>
      <c r="AD285" s="12" t="s">
        <v>60</v>
      </c>
      <c r="AE285" s="11">
        <f t="shared" si="97"/>
        <v>95.3289</v>
      </c>
      <c r="AF285" s="11">
        <f t="shared" si="92"/>
        <v>778.92</v>
      </c>
      <c r="AG285" s="11">
        <f t="shared" si="93"/>
        <v>566.48</v>
      </c>
      <c r="AH285" s="11">
        <f t="shared" si="98"/>
        <v>55.2073</v>
      </c>
      <c r="AI285" s="11">
        <f t="shared" si="94"/>
        <v>418</v>
      </c>
      <c r="AJ285" s="11">
        <f t="shared" si="95"/>
        <v>0</v>
      </c>
      <c r="AK285" s="11">
        <f t="shared" si="96"/>
        <v>1913.9362</v>
      </c>
      <c r="AL285" s="12" t="s">
        <v>1138</v>
      </c>
    </row>
    <row r="286" s="9" customFormat="1" ht="16" customHeight="1" spans="1:38">
      <c r="A286" s="40">
        <f t="shared" si="99"/>
        <v>283</v>
      </c>
      <c r="B286" s="41" t="s">
        <v>285</v>
      </c>
      <c r="C286" s="46" t="s">
        <v>844</v>
      </c>
      <c r="D286" s="343" t="s">
        <v>845</v>
      </c>
      <c r="E286" s="41">
        <v>3473.25</v>
      </c>
      <c r="F286" s="41">
        <v>3245.5</v>
      </c>
      <c r="G286" s="44">
        <v>5664.75</v>
      </c>
      <c r="H286" s="41">
        <v>3473.25</v>
      </c>
      <c r="I286" s="44">
        <v>4180</v>
      </c>
      <c r="J286" s="44"/>
      <c r="K286" s="52">
        <f t="shared" si="100"/>
        <v>62.5185</v>
      </c>
      <c r="L286" s="52">
        <v>32.8104</v>
      </c>
      <c r="M286" s="53">
        <f t="shared" si="101"/>
        <v>519.28</v>
      </c>
      <c r="N286" s="44">
        <f t="shared" si="102"/>
        <v>453.18</v>
      </c>
      <c r="O286" s="41">
        <f t="shared" si="103"/>
        <v>24.31275</v>
      </c>
      <c r="P286" s="41">
        <v>14.35455</v>
      </c>
      <c r="Q286" s="44">
        <f t="shared" si="104"/>
        <v>209</v>
      </c>
      <c r="R286" s="44">
        <f t="shared" si="105"/>
        <v>0</v>
      </c>
      <c r="S286" s="44">
        <f t="shared" si="106"/>
        <v>1315.4562</v>
      </c>
      <c r="T286" s="41">
        <f t="shared" si="115"/>
        <v>0</v>
      </c>
      <c r="U286" s="41">
        <f t="shared" si="108"/>
        <v>259.64</v>
      </c>
      <c r="V286" s="44">
        <f t="shared" si="109"/>
        <v>113.3</v>
      </c>
      <c r="W286" s="41">
        <f t="shared" si="110"/>
        <v>10.42</v>
      </c>
      <c r="X286" s="41">
        <v>6.12</v>
      </c>
      <c r="Y286" s="44">
        <f t="shared" si="111"/>
        <v>209</v>
      </c>
      <c r="Z286" s="44">
        <f t="shared" si="112"/>
        <v>0</v>
      </c>
      <c r="AA286" s="41">
        <f t="shared" si="113"/>
        <v>598.48</v>
      </c>
      <c r="AB286" s="41">
        <f t="shared" si="114"/>
        <v>1913.9362</v>
      </c>
      <c r="AC286" s="41"/>
      <c r="AD286" s="12" t="s">
        <v>26</v>
      </c>
      <c r="AE286" s="11">
        <f t="shared" si="97"/>
        <v>95.3289</v>
      </c>
      <c r="AF286" s="11">
        <f t="shared" si="92"/>
        <v>778.92</v>
      </c>
      <c r="AG286" s="11">
        <f t="shared" si="93"/>
        <v>566.48</v>
      </c>
      <c r="AH286" s="11">
        <f t="shared" si="98"/>
        <v>55.2073</v>
      </c>
      <c r="AI286" s="11">
        <f t="shared" si="94"/>
        <v>418</v>
      </c>
      <c r="AJ286" s="11">
        <f t="shared" si="95"/>
        <v>0</v>
      </c>
      <c r="AK286" s="11">
        <f t="shared" si="96"/>
        <v>1913.9362</v>
      </c>
      <c r="AL286" s="12" t="s">
        <v>1135</v>
      </c>
    </row>
    <row r="287" s="9" customFormat="1" ht="16" customHeight="1" spans="1:38">
      <c r="A287" s="40">
        <f t="shared" si="99"/>
        <v>284</v>
      </c>
      <c r="B287" s="41" t="s">
        <v>1306</v>
      </c>
      <c r="C287" s="46" t="s">
        <v>846</v>
      </c>
      <c r="D287" s="58" t="s">
        <v>847</v>
      </c>
      <c r="E287" s="82">
        <v>3473.25</v>
      </c>
      <c r="F287" s="82">
        <v>3245.5</v>
      </c>
      <c r="G287" s="68">
        <v>5664.75</v>
      </c>
      <c r="H287" s="82">
        <v>3473.25</v>
      </c>
      <c r="I287" s="68">
        <v>1790</v>
      </c>
      <c r="J287" s="68"/>
      <c r="K287" s="52">
        <f t="shared" si="100"/>
        <v>62.5185</v>
      </c>
      <c r="L287" s="52">
        <v>32.8104</v>
      </c>
      <c r="M287" s="53">
        <f t="shared" si="101"/>
        <v>519.28</v>
      </c>
      <c r="N287" s="44">
        <f t="shared" si="102"/>
        <v>453.18</v>
      </c>
      <c r="O287" s="41">
        <f t="shared" si="103"/>
        <v>24.31275</v>
      </c>
      <c r="P287" s="41">
        <v>14.35455</v>
      </c>
      <c r="Q287" s="44">
        <f t="shared" si="104"/>
        <v>89.5</v>
      </c>
      <c r="R287" s="44">
        <f t="shared" si="105"/>
        <v>0</v>
      </c>
      <c r="S287" s="44">
        <f t="shared" si="106"/>
        <v>1195.9562</v>
      </c>
      <c r="T287" s="41">
        <f t="shared" si="115"/>
        <v>0</v>
      </c>
      <c r="U287" s="41">
        <f t="shared" si="108"/>
        <v>259.64</v>
      </c>
      <c r="V287" s="44">
        <f t="shared" si="109"/>
        <v>113.3</v>
      </c>
      <c r="W287" s="41">
        <f t="shared" si="110"/>
        <v>10.42</v>
      </c>
      <c r="X287" s="41">
        <v>6.12</v>
      </c>
      <c r="Y287" s="44">
        <f t="shared" si="111"/>
        <v>89.5</v>
      </c>
      <c r="Z287" s="44">
        <f t="shared" si="112"/>
        <v>0</v>
      </c>
      <c r="AA287" s="41">
        <f t="shared" si="113"/>
        <v>478.98</v>
      </c>
      <c r="AB287" s="41">
        <f t="shared" si="114"/>
        <v>1674.9362</v>
      </c>
      <c r="AC287" s="41"/>
      <c r="AD287" s="12" t="s">
        <v>60</v>
      </c>
      <c r="AE287" s="11">
        <f t="shared" si="97"/>
        <v>95.3289</v>
      </c>
      <c r="AF287" s="11">
        <f t="shared" si="92"/>
        <v>778.92</v>
      </c>
      <c r="AG287" s="11">
        <f t="shared" si="93"/>
        <v>566.48</v>
      </c>
      <c r="AH287" s="11">
        <f t="shared" si="98"/>
        <v>55.2073</v>
      </c>
      <c r="AI287" s="11">
        <f t="shared" si="94"/>
        <v>179</v>
      </c>
      <c r="AJ287" s="11">
        <f t="shared" si="95"/>
        <v>0</v>
      </c>
      <c r="AK287" s="11">
        <f t="shared" si="96"/>
        <v>1674.9362</v>
      </c>
      <c r="AL287" s="12" t="s">
        <v>1138</v>
      </c>
    </row>
    <row r="288" s="9" customFormat="1" ht="16" customHeight="1" spans="1:38">
      <c r="A288" s="40">
        <f t="shared" si="99"/>
        <v>285</v>
      </c>
      <c r="B288" s="41" t="s">
        <v>145</v>
      </c>
      <c r="C288" s="46" t="s">
        <v>848</v>
      </c>
      <c r="D288" s="352" t="s">
        <v>849</v>
      </c>
      <c r="E288" s="82">
        <v>3473.25</v>
      </c>
      <c r="F288" s="82">
        <v>3245.5</v>
      </c>
      <c r="G288" s="68">
        <v>5664.75</v>
      </c>
      <c r="H288" s="82">
        <v>3473.25</v>
      </c>
      <c r="I288" s="68">
        <v>3180</v>
      </c>
      <c r="J288" s="68"/>
      <c r="K288" s="52">
        <f t="shared" si="100"/>
        <v>62.5185</v>
      </c>
      <c r="L288" s="52">
        <v>32.8104</v>
      </c>
      <c r="M288" s="53">
        <f t="shared" si="101"/>
        <v>519.28</v>
      </c>
      <c r="N288" s="44">
        <f t="shared" si="102"/>
        <v>453.18</v>
      </c>
      <c r="O288" s="41">
        <f t="shared" si="103"/>
        <v>24.31275</v>
      </c>
      <c r="P288" s="41">
        <v>14.35455</v>
      </c>
      <c r="Q288" s="44">
        <f t="shared" si="104"/>
        <v>159</v>
      </c>
      <c r="R288" s="44">
        <f t="shared" si="105"/>
        <v>0</v>
      </c>
      <c r="S288" s="44">
        <f t="shared" si="106"/>
        <v>1265.4562</v>
      </c>
      <c r="T288" s="41">
        <f t="shared" si="115"/>
        <v>0</v>
      </c>
      <c r="U288" s="41">
        <f t="shared" si="108"/>
        <v>259.64</v>
      </c>
      <c r="V288" s="44">
        <f t="shared" si="109"/>
        <v>113.3</v>
      </c>
      <c r="W288" s="41">
        <f t="shared" si="110"/>
        <v>10.42</v>
      </c>
      <c r="X288" s="41">
        <v>6.12</v>
      </c>
      <c r="Y288" s="44">
        <f t="shared" si="111"/>
        <v>159</v>
      </c>
      <c r="Z288" s="44">
        <f t="shared" si="112"/>
        <v>0</v>
      </c>
      <c r="AA288" s="41">
        <f t="shared" si="113"/>
        <v>548.48</v>
      </c>
      <c r="AB288" s="41">
        <f t="shared" si="114"/>
        <v>1813.9362</v>
      </c>
      <c r="AC288" s="41"/>
      <c r="AD288" s="12" t="s">
        <v>9</v>
      </c>
      <c r="AE288" s="11">
        <f t="shared" si="97"/>
        <v>95.3289</v>
      </c>
      <c r="AF288" s="11">
        <f t="shared" si="92"/>
        <v>778.92</v>
      </c>
      <c r="AG288" s="11">
        <f t="shared" si="93"/>
        <v>566.48</v>
      </c>
      <c r="AH288" s="11">
        <f t="shared" si="98"/>
        <v>55.2073</v>
      </c>
      <c r="AI288" s="11">
        <f t="shared" si="94"/>
        <v>318</v>
      </c>
      <c r="AJ288" s="11">
        <f t="shared" si="95"/>
        <v>0</v>
      </c>
      <c r="AK288" s="11">
        <f t="shared" si="96"/>
        <v>1813.9362</v>
      </c>
      <c r="AL288" s="12" t="s">
        <v>1136</v>
      </c>
    </row>
    <row r="289" s="9" customFormat="1" ht="16" customHeight="1" spans="1:38">
      <c r="A289" s="40">
        <f t="shared" si="99"/>
        <v>286</v>
      </c>
      <c r="B289" s="41" t="s">
        <v>167</v>
      </c>
      <c r="C289" s="61" t="s">
        <v>852</v>
      </c>
      <c r="D289" s="45" t="s">
        <v>853</v>
      </c>
      <c r="E289" s="82">
        <v>3473.25</v>
      </c>
      <c r="F289" s="82">
        <v>3245.5</v>
      </c>
      <c r="G289" s="68">
        <v>5664.75</v>
      </c>
      <c r="H289" s="82">
        <v>3473.25</v>
      </c>
      <c r="I289" s="44">
        <v>3180</v>
      </c>
      <c r="J289" s="68"/>
      <c r="K289" s="52">
        <f t="shared" si="100"/>
        <v>62.5185</v>
      </c>
      <c r="L289" s="52">
        <v>32.8104</v>
      </c>
      <c r="M289" s="53">
        <f t="shared" si="101"/>
        <v>519.28</v>
      </c>
      <c r="N289" s="44">
        <f t="shared" si="102"/>
        <v>453.18</v>
      </c>
      <c r="O289" s="41">
        <f t="shared" si="103"/>
        <v>24.31275</v>
      </c>
      <c r="P289" s="41">
        <v>14.35455</v>
      </c>
      <c r="Q289" s="44">
        <f t="shared" si="104"/>
        <v>159</v>
      </c>
      <c r="R289" s="44">
        <f t="shared" si="105"/>
        <v>0</v>
      </c>
      <c r="S289" s="44">
        <f t="shared" si="106"/>
        <v>1265.4562</v>
      </c>
      <c r="T289" s="41">
        <f t="shared" si="115"/>
        <v>0</v>
      </c>
      <c r="U289" s="41">
        <f t="shared" si="108"/>
        <v>259.64</v>
      </c>
      <c r="V289" s="44">
        <f t="shared" si="109"/>
        <v>113.3</v>
      </c>
      <c r="W289" s="41">
        <f t="shared" si="110"/>
        <v>10.42</v>
      </c>
      <c r="X289" s="41">
        <v>6.12</v>
      </c>
      <c r="Y289" s="44">
        <f t="shared" si="111"/>
        <v>159</v>
      </c>
      <c r="Z289" s="44">
        <f t="shared" si="112"/>
        <v>0</v>
      </c>
      <c r="AA289" s="41">
        <f t="shared" si="113"/>
        <v>548.48</v>
      </c>
      <c r="AB289" s="41">
        <f t="shared" si="114"/>
        <v>1813.9362</v>
      </c>
      <c r="AC289" s="41"/>
      <c r="AD289" s="12" t="s">
        <v>49</v>
      </c>
      <c r="AE289" s="11">
        <f t="shared" si="97"/>
        <v>95.3289</v>
      </c>
      <c r="AF289" s="11">
        <f t="shared" si="92"/>
        <v>778.92</v>
      </c>
      <c r="AG289" s="11">
        <f t="shared" si="93"/>
        <v>566.48</v>
      </c>
      <c r="AH289" s="11">
        <f t="shared" si="98"/>
        <v>55.2073</v>
      </c>
      <c r="AI289" s="11">
        <f t="shared" si="94"/>
        <v>318</v>
      </c>
      <c r="AJ289" s="11">
        <f t="shared" si="95"/>
        <v>0</v>
      </c>
      <c r="AK289" s="11">
        <f t="shared" si="96"/>
        <v>1813.9362</v>
      </c>
      <c r="AL289" s="12" t="s">
        <v>1134</v>
      </c>
    </row>
    <row r="290" s="9" customFormat="1" ht="16" customHeight="1" spans="1:38">
      <c r="A290" s="40">
        <f t="shared" si="99"/>
        <v>287</v>
      </c>
      <c r="B290" s="41" t="s">
        <v>167</v>
      </c>
      <c r="C290" s="61" t="s">
        <v>854</v>
      </c>
      <c r="D290" s="45" t="s">
        <v>855</v>
      </c>
      <c r="E290" s="82">
        <v>3473.25</v>
      </c>
      <c r="F290" s="82">
        <v>3245.5</v>
      </c>
      <c r="G290" s="68">
        <v>5664.75</v>
      </c>
      <c r="H290" s="82">
        <v>3473.25</v>
      </c>
      <c r="I290" s="44">
        <v>3180</v>
      </c>
      <c r="J290" s="68"/>
      <c r="K290" s="52">
        <f t="shared" si="100"/>
        <v>62.5185</v>
      </c>
      <c r="L290" s="52">
        <v>32.8104</v>
      </c>
      <c r="M290" s="53">
        <f t="shared" si="101"/>
        <v>519.28</v>
      </c>
      <c r="N290" s="44">
        <f t="shared" si="102"/>
        <v>453.18</v>
      </c>
      <c r="O290" s="41">
        <f t="shared" si="103"/>
        <v>24.31275</v>
      </c>
      <c r="P290" s="41">
        <v>14.35455</v>
      </c>
      <c r="Q290" s="44">
        <f t="shared" si="104"/>
        <v>159</v>
      </c>
      <c r="R290" s="44">
        <f t="shared" si="105"/>
        <v>0</v>
      </c>
      <c r="S290" s="44">
        <f t="shared" si="106"/>
        <v>1265.4562</v>
      </c>
      <c r="T290" s="41">
        <f t="shared" si="115"/>
        <v>0</v>
      </c>
      <c r="U290" s="41">
        <f t="shared" si="108"/>
        <v>259.64</v>
      </c>
      <c r="V290" s="44">
        <f t="shared" si="109"/>
        <v>113.3</v>
      </c>
      <c r="W290" s="41">
        <f t="shared" si="110"/>
        <v>10.42</v>
      </c>
      <c r="X290" s="41">
        <v>6.12</v>
      </c>
      <c r="Y290" s="44">
        <f t="shared" si="111"/>
        <v>159</v>
      </c>
      <c r="Z290" s="44">
        <f t="shared" si="112"/>
        <v>0</v>
      </c>
      <c r="AA290" s="41">
        <f t="shared" si="113"/>
        <v>548.48</v>
      </c>
      <c r="AB290" s="41">
        <f t="shared" si="114"/>
        <v>1813.9362</v>
      </c>
      <c r="AC290" s="41"/>
      <c r="AD290" s="12" t="s">
        <v>49</v>
      </c>
      <c r="AE290" s="11">
        <f t="shared" si="97"/>
        <v>95.3289</v>
      </c>
      <c r="AF290" s="11">
        <f t="shared" si="92"/>
        <v>778.92</v>
      </c>
      <c r="AG290" s="11">
        <f t="shared" si="93"/>
        <v>566.48</v>
      </c>
      <c r="AH290" s="11">
        <f t="shared" si="98"/>
        <v>55.2073</v>
      </c>
      <c r="AI290" s="11">
        <f t="shared" si="94"/>
        <v>318</v>
      </c>
      <c r="AJ290" s="11">
        <f t="shared" si="95"/>
        <v>0</v>
      </c>
      <c r="AK290" s="11">
        <f t="shared" si="96"/>
        <v>1813.9362</v>
      </c>
      <c r="AL290" s="12" t="s">
        <v>1134</v>
      </c>
    </row>
    <row r="291" s="9" customFormat="1" ht="16" customHeight="1" spans="1:38">
      <c r="A291" s="40">
        <f t="shared" si="99"/>
        <v>288</v>
      </c>
      <c r="B291" s="41" t="s">
        <v>167</v>
      </c>
      <c r="C291" s="61" t="s">
        <v>632</v>
      </c>
      <c r="D291" s="63" t="s">
        <v>633</v>
      </c>
      <c r="E291" s="68">
        <v>3473.25</v>
      </c>
      <c r="F291" s="68">
        <v>3245.5</v>
      </c>
      <c r="G291" s="68">
        <v>5664.75</v>
      </c>
      <c r="H291" s="68">
        <v>3473.25</v>
      </c>
      <c r="I291" s="44">
        <v>3180</v>
      </c>
      <c r="J291" s="68"/>
      <c r="K291" s="73">
        <f t="shared" si="100"/>
        <v>62.5185</v>
      </c>
      <c r="L291" s="52">
        <v>32.8104</v>
      </c>
      <c r="M291" s="74">
        <f t="shared" si="101"/>
        <v>519.28</v>
      </c>
      <c r="N291" s="44">
        <f t="shared" si="102"/>
        <v>453.18</v>
      </c>
      <c r="O291" s="44">
        <f t="shared" si="103"/>
        <v>24.31275</v>
      </c>
      <c r="P291" s="41">
        <v>14.35455</v>
      </c>
      <c r="Q291" s="44">
        <f t="shared" si="104"/>
        <v>159</v>
      </c>
      <c r="R291" s="44">
        <f t="shared" si="105"/>
        <v>0</v>
      </c>
      <c r="S291" s="44">
        <f t="shared" si="106"/>
        <v>1265.4562</v>
      </c>
      <c r="T291" s="41">
        <f t="shared" si="115"/>
        <v>0</v>
      </c>
      <c r="U291" s="44">
        <f t="shared" si="108"/>
        <v>259.64</v>
      </c>
      <c r="V291" s="44">
        <f t="shared" si="109"/>
        <v>113.3</v>
      </c>
      <c r="W291" s="44">
        <f t="shared" si="110"/>
        <v>10.42</v>
      </c>
      <c r="X291" s="41">
        <v>6.12</v>
      </c>
      <c r="Y291" s="44">
        <f t="shared" si="111"/>
        <v>159</v>
      </c>
      <c r="Z291" s="44">
        <f t="shared" si="112"/>
        <v>0</v>
      </c>
      <c r="AA291" s="41">
        <f t="shared" si="113"/>
        <v>548.48</v>
      </c>
      <c r="AB291" s="44">
        <f t="shared" si="114"/>
        <v>1813.9362</v>
      </c>
      <c r="AC291" s="44"/>
      <c r="AD291" s="12" t="s">
        <v>48</v>
      </c>
      <c r="AE291" s="11">
        <f t="shared" si="97"/>
        <v>95.3289</v>
      </c>
      <c r="AF291" s="11">
        <f t="shared" si="92"/>
        <v>778.92</v>
      </c>
      <c r="AG291" s="11">
        <f t="shared" si="93"/>
        <v>566.48</v>
      </c>
      <c r="AH291" s="11">
        <f t="shared" si="98"/>
        <v>55.2073</v>
      </c>
      <c r="AI291" s="11">
        <f t="shared" si="94"/>
        <v>318</v>
      </c>
      <c r="AJ291" s="11">
        <f t="shared" si="95"/>
        <v>0</v>
      </c>
      <c r="AK291" s="11">
        <f t="shared" si="96"/>
        <v>1813.9362</v>
      </c>
      <c r="AL291" s="12" t="s">
        <v>1134</v>
      </c>
    </row>
    <row r="292" s="9" customFormat="1" ht="16" customHeight="1" spans="1:38">
      <c r="A292" s="40">
        <f t="shared" si="99"/>
        <v>289</v>
      </c>
      <c r="B292" s="41" t="s">
        <v>1337</v>
      </c>
      <c r="C292" s="46" t="s">
        <v>861</v>
      </c>
      <c r="D292" s="352" t="s">
        <v>862</v>
      </c>
      <c r="E292" s="82">
        <v>3473.25</v>
      </c>
      <c r="F292" s="82">
        <v>3245.5</v>
      </c>
      <c r="G292" s="68">
        <v>5664.75</v>
      </c>
      <c r="H292" s="82">
        <v>3473.25</v>
      </c>
      <c r="I292" s="44">
        <v>1790</v>
      </c>
      <c r="J292" s="68"/>
      <c r="K292" s="52">
        <f t="shared" si="100"/>
        <v>62.5185</v>
      </c>
      <c r="L292" s="52">
        <v>32.8104</v>
      </c>
      <c r="M292" s="53">
        <f t="shared" si="101"/>
        <v>519.28</v>
      </c>
      <c r="N292" s="44">
        <f t="shared" si="102"/>
        <v>453.18</v>
      </c>
      <c r="O292" s="41">
        <f t="shared" si="103"/>
        <v>24.31275</v>
      </c>
      <c r="P292" s="41">
        <v>14.35455</v>
      </c>
      <c r="Q292" s="44">
        <f t="shared" si="104"/>
        <v>89.5</v>
      </c>
      <c r="R292" s="44">
        <f t="shared" si="105"/>
        <v>0</v>
      </c>
      <c r="S292" s="44">
        <f t="shared" si="106"/>
        <v>1195.9562</v>
      </c>
      <c r="T292" s="41">
        <f t="shared" si="115"/>
        <v>0</v>
      </c>
      <c r="U292" s="41">
        <f t="shared" si="108"/>
        <v>259.64</v>
      </c>
      <c r="V292" s="44">
        <f t="shared" si="109"/>
        <v>113.3</v>
      </c>
      <c r="W292" s="41">
        <f t="shared" si="110"/>
        <v>10.42</v>
      </c>
      <c r="X292" s="41">
        <v>6.12</v>
      </c>
      <c r="Y292" s="44">
        <f t="shared" si="111"/>
        <v>89.5</v>
      </c>
      <c r="Z292" s="44">
        <f t="shared" si="112"/>
        <v>0</v>
      </c>
      <c r="AA292" s="41">
        <f t="shared" si="113"/>
        <v>478.98</v>
      </c>
      <c r="AB292" s="41">
        <f t="shared" si="114"/>
        <v>1674.9362</v>
      </c>
      <c r="AC292" s="41"/>
      <c r="AD292" s="12" t="s">
        <v>57</v>
      </c>
      <c r="AE292" s="11">
        <f t="shared" si="97"/>
        <v>95.3289</v>
      </c>
      <c r="AF292" s="11">
        <f t="shared" si="92"/>
        <v>778.92</v>
      </c>
      <c r="AG292" s="11">
        <f t="shared" si="93"/>
        <v>566.48</v>
      </c>
      <c r="AH292" s="11">
        <f t="shared" si="98"/>
        <v>55.2073</v>
      </c>
      <c r="AI292" s="11">
        <f t="shared" si="94"/>
        <v>179</v>
      </c>
      <c r="AJ292" s="11">
        <f t="shared" si="95"/>
        <v>0</v>
      </c>
      <c r="AK292" s="11">
        <f t="shared" si="96"/>
        <v>1674.9362</v>
      </c>
      <c r="AL292" s="12" t="s">
        <v>1138</v>
      </c>
    </row>
    <row r="293" s="9" customFormat="1" ht="16" customHeight="1" spans="1:38">
      <c r="A293" s="40">
        <f t="shared" si="99"/>
        <v>290</v>
      </c>
      <c r="B293" s="41" t="s">
        <v>1335</v>
      </c>
      <c r="C293" s="46" t="s">
        <v>867</v>
      </c>
      <c r="D293" s="352" t="s">
        <v>868</v>
      </c>
      <c r="E293" s="82">
        <v>3473.25</v>
      </c>
      <c r="F293" s="82">
        <v>3245.5</v>
      </c>
      <c r="G293" s="68">
        <v>5664.75</v>
      </c>
      <c r="H293" s="82">
        <v>3473.25</v>
      </c>
      <c r="I293" s="44">
        <v>1790</v>
      </c>
      <c r="J293" s="68"/>
      <c r="K293" s="52">
        <f t="shared" si="100"/>
        <v>62.5185</v>
      </c>
      <c r="L293" s="52">
        <v>32.8104</v>
      </c>
      <c r="M293" s="53">
        <f t="shared" si="101"/>
        <v>519.28</v>
      </c>
      <c r="N293" s="44">
        <f t="shared" si="102"/>
        <v>453.18</v>
      </c>
      <c r="O293" s="41">
        <f t="shared" si="103"/>
        <v>24.31275</v>
      </c>
      <c r="P293" s="41">
        <v>14.35455</v>
      </c>
      <c r="Q293" s="44">
        <f t="shared" si="104"/>
        <v>89.5</v>
      </c>
      <c r="R293" s="44">
        <f t="shared" si="105"/>
        <v>0</v>
      </c>
      <c r="S293" s="44">
        <f t="shared" si="106"/>
        <v>1195.9562</v>
      </c>
      <c r="T293" s="41">
        <f t="shared" si="115"/>
        <v>0</v>
      </c>
      <c r="U293" s="41">
        <f t="shared" si="108"/>
        <v>259.64</v>
      </c>
      <c r="V293" s="44">
        <f t="shared" si="109"/>
        <v>113.3</v>
      </c>
      <c r="W293" s="41">
        <f t="shared" si="110"/>
        <v>10.42</v>
      </c>
      <c r="X293" s="41">
        <v>6.12</v>
      </c>
      <c r="Y293" s="44">
        <f t="shared" si="111"/>
        <v>89.5</v>
      </c>
      <c r="Z293" s="44">
        <f t="shared" si="112"/>
        <v>0</v>
      </c>
      <c r="AA293" s="41">
        <f t="shared" si="113"/>
        <v>478.98</v>
      </c>
      <c r="AB293" s="41">
        <f t="shared" si="114"/>
        <v>1674.9362</v>
      </c>
      <c r="AC293" s="41"/>
      <c r="AD293" s="12" t="s">
        <v>50</v>
      </c>
      <c r="AE293" s="11">
        <f t="shared" si="97"/>
        <v>95.3289</v>
      </c>
      <c r="AF293" s="11">
        <f t="shared" si="92"/>
        <v>778.92</v>
      </c>
      <c r="AG293" s="11">
        <f t="shared" si="93"/>
        <v>566.48</v>
      </c>
      <c r="AH293" s="11">
        <f t="shared" si="98"/>
        <v>55.2073</v>
      </c>
      <c r="AI293" s="11">
        <f t="shared" si="94"/>
        <v>179</v>
      </c>
      <c r="AJ293" s="11">
        <f t="shared" si="95"/>
        <v>0</v>
      </c>
      <c r="AK293" s="11">
        <f t="shared" si="96"/>
        <v>1674.9362</v>
      </c>
      <c r="AL293" s="12" t="s">
        <v>1138</v>
      </c>
    </row>
    <row r="294" s="9" customFormat="1" ht="16" customHeight="1" spans="1:38">
      <c r="A294" s="40">
        <f t="shared" si="99"/>
        <v>291</v>
      </c>
      <c r="B294" s="41" t="s">
        <v>470</v>
      </c>
      <c r="C294" s="46" t="s">
        <v>871</v>
      </c>
      <c r="D294" s="352" t="s">
        <v>872</v>
      </c>
      <c r="E294" s="82">
        <v>3473.25</v>
      </c>
      <c r="F294" s="82">
        <v>3245.5</v>
      </c>
      <c r="G294" s="68">
        <v>5664.75</v>
      </c>
      <c r="H294" s="82">
        <v>3473.25</v>
      </c>
      <c r="I294" s="44">
        <v>1790</v>
      </c>
      <c r="J294" s="68"/>
      <c r="K294" s="52">
        <f t="shared" si="100"/>
        <v>62.5185</v>
      </c>
      <c r="L294" s="52">
        <v>32.8104</v>
      </c>
      <c r="M294" s="53">
        <f t="shared" si="101"/>
        <v>519.28</v>
      </c>
      <c r="N294" s="44">
        <f t="shared" si="102"/>
        <v>453.18</v>
      </c>
      <c r="O294" s="41">
        <f t="shared" si="103"/>
        <v>24.31275</v>
      </c>
      <c r="P294" s="41">
        <v>14.35455</v>
      </c>
      <c r="Q294" s="44">
        <f t="shared" si="104"/>
        <v>89.5</v>
      </c>
      <c r="R294" s="44">
        <f t="shared" si="105"/>
        <v>0</v>
      </c>
      <c r="S294" s="44">
        <f t="shared" si="106"/>
        <v>1195.9562</v>
      </c>
      <c r="T294" s="41">
        <f t="shared" si="115"/>
        <v>0</v>
      </c>
      <c r="U294" s="41">
        <f t="shared" si="108"/>
        <v>259.64</v>
      </c>
      <c r="V294" s="44">
        <f t="shared" si="109"/>
        <v>113.3</v>
      </c>
      <c r="W294" s="41">
        <f t="shared" si="110"/>
        <v>10.42</v>
      </c>
      <c r="X294" s="41">
        <v>6.12</v>
      </c>
      <c r="Y294" s="44">
        <f t="shared" si="111"/>
        <v>89.5</v>
      </c>
      <c r="Z294" s="44">
        <f t="shared" si="112"/>
        <v>0</v>
      </c>
      <c r="AA294" s="41">
        <f t="shared" si="113"/>
        <v>478.98</v>
      </c>
      <c r="AB294" s="41">
        <f t="shared" si="114"/>
        <v>1674.9362</v>
      </c>
      <c r="AC294" s="41"/>
      <c r="AD294" s="12" t="s">
        <v>54</v>
      </c>
      <c r="AE294" s="11">
        <f t="shared" si="97"/>
        <v>95.3289</v>
      </c>
      <c r="AF294" s="11">
        <f t="shared" si="92"/>
        <v>778.92</v>
      </c>
      <c r="AG294" s="11">
        <f t="shared" si="93"/>
        <v>566.48</v>
      </c>
      <c r="AH294" s="11">
        <f t="shared" si="98"/>
        <v>55.2073</v>
      </c>
      <c r="AI294" s="11">
        <f t="shared" si="94"/>
        <v>179</v>
      </c>
      <c r="AJ294" s="11">
        <f t="shared" si="95"/>
        <v>0</v>
      </c>
      <c r="AK294" s="11">
        <f t="shared" si="96"/>
        <v>1674.9362</v>
      </c>
      <c r="AL294" s="12" t="s">
        <v>1138</v>
      </c>
    </row>
    <row r="295" s="9" customFormat="1" ht="16" customHeight="1" spans="1:38">
      <c r="A295" s="40">
        <f t="shared" si="99"/>
        <v>292</v>
      </c>
      <c r="B295" s="41" t="s">
        <v>1336</v>
      </c>
      <c r="C295" s="83" t="s">
        <v>873</v>
      </c>
      <c r="D295" s="357" t="s">
        <v>874</v>
      </c>
      <c r="E295" s="82">
        <v>3473.25</v>
      </c>
      <c r="F295" s="82">
        <v>3245.5</v>
      </c>
      <c r="G295" s="68">
        <v>5664.75</v>
      </c>
      <c r="H295" s="82">
        <v>3473.25</v>
      </c>
      <c r="I295" s="44">
        <v>1790</v>
      </c>
      <c r="J295" s="68"/>
      <c r="K295" s="52">
        <f t="shared" si="100"/>
        <v>62.5185</v>
      </c>
      <c r="L295" s="52">
        <v>32.8104</v>
      </c>
      <c r="M295" s="53">
        <f t="shared" si="101"/>
        <v>519.28</v>
      </c>
      <c r="N295" s="44">
        <f t="shared" si="102"/>
        <v>453.18</v>
      </c>
      <c r="O295" s="41">
        <f t="shared" si="103"/>
        <v>24.31275</v>
      </c>
      <c r="P295" s="41">
        <v>14.35455</v>
      </c>
      <c r="Q295" s="44">
        <f t="shared" si="104"/>
        <v>89.5</v>
      </c>
      <c r="R295" s="44">
        <f t="shared" si="105"/>
        <v>0</v>
      </c>
      <c r="S295" s="44">
        <f t="shared" si="106"/>
        <v>1195.9562</v>
      </c>
      <c r="T295" s="41">
        <f t="shared" si="115"/>
        <v>0</v>
      </c>
      <c r="U295" s="41">
        <f t="shared" si="108"/>
        <v>259.64</v>
      </c>
      <c r="V295" s="44">
        <f t="shared" si="109"/>
        <v>113.3</v>
      </c>
      <c r="W295" s="41">
        <f t="shared" si="110"/>
        <v>10.42</v>
      </c>
      <c r="X295" s="41">
        <v>6.12</v>
      </c>
      <c r="Y295" s="44">
        <f t="shared" si="111"/>
        <v>89.5</v>
      </c>
      <c r="Z295" s="44">
        <f t="shared" si="112"/>
        <v>0</v>
      </c>
      <c r="AA295" s="41">
        <f t="shared" si="113"/>
        <v>478.98</v>
      </c>
      <c r="AB295" s="41">
        <f t="shared" si="114"/>
        <v>1674.9362</v>
      </c>
      <c r="AC295" s="41"/>
      <c r="AD295" s="12" t="s">
        <v>53</v>
      </c>
      <c r="AE295" s="11">
        <f t="shared" si="97"/>
        <v>95.3289</v>
      </c>
      <c r="AF295" s="11">
        <f t="shared" si="92"/>
        <v>778.92</v>
      </c>
      <c r="AG295" s="11">
        <f t="shared" si="93"/>
        <v>566.48</v>
      </c>
      <c r="AH295" s="11">
        <f t="shared" si="98"/>
        <v>55.2073</v>
      </c>
      <c r="AI295" s="11">
        <f t="shared" si="94"/>
        <v>179</v>
      </c>
      <c r="AJ295" s="11">
        <f t="shared" si="95"/>
        <v>0</v>
      </c>
      <c r="AK295" s="11">
        <f t="shared" si="96"/>
        <v>1674.9362</v>
      </c>
      <c r="AL295" s="12" t="s">
        <v>1138</v>
      </c>
    </row>
    <row r="296" s="30" customFormat="1" ht="16" customHeight="1" spans="1:38">
      <c r="A296" s="40">
        <f t="shared" si="99"/>
        <v>293</v>
      </c>
      <c r="B296" s="41" t="s">
        <v>1335</v>
      </c>
      <c r="C296" s="46" t="s">
        <v>875</v>
      </c>
      <c r="D296" s="358" t="s">
        <v>876</v>
      </c>
      <c r="E296" s="41">
        <v>3473.25</v>
      </c>
      <c r="F296" s="41">
        <v>3245.5</v>
      </c>
      <c r="G296" s="44">
        <v>5664.75</v>
      </c>
      <c r="H296" s="41">
        <v>3473.25</v>
      </c>
      <c r="I296" s="44">
        <v>1790</v>
      </c>
      <c r="J296" s="44"/>
      <c r="K296" s="52">
        <f t="shared" si="100"/>
        <v>62.5185</v>
      </c>
      <c r="L296" s="52">
        <v>32.8104</v>
      </c>
      <c r="M296" s="53">
        <f t="shared" si="101"/>
        <v>519.28</v>
      </c>
      <c r="N296" s="44">
        <f t="shared" si="102"/>
        <v>453.18</v>
      </c>
      <c r="O296" s="41">
        <f t="shared" si="103"/>
        <v>24.31275</v>
      </c>
      <c r="P296" s="41">
        <v>14.35455</v>
      </c>
      <c r="Q296" s="44">
        <f t="shared" si="104"/>
        <v>89.5</v>
      </c>
      <c r="R296" s="44">
        <f t="shared" si="105"/>
        <v>0</v>
      </c>
      <c r="S296" s="44">
        <f t="shared" si="106"/>
        <v>1195.9562</v>
      </c>
      <c r="T296" s="41">
        <f t="shared" si="115"/>
        <v>0</v>
      </c>
      <c r="U296" s="41">
        <f t="shared" si="108"/>
        <v>259.64</v>
      </c>
      <c r="V296" s="44">
        <f t="shared" si="109"/>
        <v>113.3</v>
      </c>
      <c r="W296" s="41">
        <f t="shared" si="110"/>
        <v>10.42</v>
      </c>
      <c r="X296" s="41">
        <v>6.12</v>
      </c>
      <c r="Y296" s="44">
        <f t="shared" si="111"/>
        <v>89.5</v>
      </c>
      <c r="Z296" s="44">
        <f t="shared" si="112"/>
        <v>0</v>
      </c>
      <c r="AA296" s="41">
        <f t="shared" si="113"/>
        <v>478.98</v>
      </c>
      <c r="AB296" s="41">
        <f t="shared" si="114"/>
        <v>1674.9362</v>
      </c>
      <c r="AC296" s="41"/>
      <c r="AD296" s="12" t="s">
        <v>50</v>
      </c>
      <c r="AE296" s="11">
        <f t="shared" si="97"/>
        <v>95.3289</v>
      </c>
      <c r="AF296" s="11">
        <f t="shared" si="92"/>
        <v>778.92</v>
      </c>
      <c r="AG296" s="11">
        <f t="shared" si="93"/>
        <v>566.48</v>
      </c>
      <c r="AH296" s="11">
        <f t="shared" si="98"/>
        <v>55.2073</v>
      </c>
      <c r="AI296" s="11">
        <f t="shared" si="94"/>
        <v>179</v>
      </c>
      <c r="AJ296" s="11">
        <f t="shared" si="95"/>
        <v>0</v>
      </c>
      <c r="AK296" s="11">
        <f t="shared" si="96"/>
        <v>1674.9362</v>
      </c>
      <c r="AL296" s="12" t="s">
        <v>1138</v>
      </c>
    </row>
    <row r="297" s="9" customFormat="1" ht="16" customHeight="1" spans="1:38">
      <c r="A297" s="40">
        <f t="shared" si="99"/>
        <v>294</v>
      </c>
      <c r="B297" s="41" t="s">
        <v>1306</v>
      </c>
      <c r="C297" s="64" t="s">
        <v>916</v>
      </c>
      <c r="D297" s="343" t="s">
        <v>917</v>
      </c>
      <c r="E297" s="82">
        <v>3473.25</v>
      </c>
      <c r="F297" s="82">
        <v>3245.5</v>
      </c>
      <c r="G297" s="68">
        <v>5664.75</v>
      </c>
      <c r="H297" s="82">
        <v>3473.25</v>
      </c>
      <c r="I297" s="44">
        <v>1790</v>
      </c>
      <c r="J297" s="68"/>
      <c r="K297" s="52">
        <f t="shared" si="100"/>
        <v>62.5185</v>
      </c>
      <c r="L297" s="52">
        <v>28.7091</v>
      </c>
      <c r="M297" s="53">
        <f t="shared" si="101"/>
        <v>519.28</v>
      </c>
      <c r="N297" s="44">
        <f t="shared" si="102"/>
        <v>453.18</v>
      </c>
      <c r="O297" s="41">
        <f t="shared" si="103"/>
        <v>24.31275</v>
      </c>
      <c r="P297" s="41">
        <v>12.7596</v>
      </c>
      <c r="Q297" s="44">
        <f t="shared" si="104"/>
        <v>89.5</v>
      </c>
      <c r="R297" s="44">
        <f t="shared" si="105"/>
        <v>0</v>
      </c>
      <c r="S297" s="44">
        <f t="shared" si="106"/>
        <v>1190.25995</v>
      </c>
      <c r="T297" s="41">
        <f t="shared" si="115"/>
        <v>0</v>
      </c>
      <c r="U297" s="41">
        <f t="shared" si="108"/>
        <v>259.64</v>
      </c>
      <c r="V297" s="44">
        <f t="shared" si="109"/>
        <v>113.3</v>
      </c>
      <c r="W297" s="41">
        <f t="shared" si="110"/>
        <v>10.42</v>
      </c>
      <c r="X297" s="41">
        <v>5.44</v>
      </c>
      <c r="Y297" s="44">
        <f t="shared" si="111"/>
        <v>89.5</v>
      </c>
      <c r="Z297" s="44">
        <f t="shared" si="112"/>
        <v>0</v>
      </c>
      <c r="AA297" s="41">
        <f t="shared" si="113"/>
        <v>478.3</v>
      </c>
      <c r="AB297" s="41">
        <f t="shared" si="114"/>
        <v>1668.55995</v>
      </c>
      <c r="AC297" s="41"/>
      <c r="AD297" s="12" t="s">
        <v>60</v>
      </c>
      <c r="AE297" s="11">
        <f t="shared" si="97"/>
        <v>91.2276</v>
      </c>
      <c r="AF297" s="11">
        <f t="shared" si="92"/>
        <v>778.92</v>
      </c>
      <c r="AG297" s="11">
        <f t="shared" si="93"/>
        <v>566.48</v>
      </c>
      <c r="AH297" s="11">
        <f t="shared" si="98"/>
        <v>52.93235</v>
      </c>
      <c r="AI297" s="11">
        <f t="shared" si="94"/>
        <v>179</v>
      </c>
      <c r="AJ297" s="11">
        <f t="shared" si="95"/>
        <v>0</v>
      </c>
      <c r="AK297" s="11">
        <f t="shared" si="96"/>
        <v>1668.55995</v>
      </c>
      <c r="AL297" s="12" t="s">
        <v>1138</v>
      </c>
    </row>
    <row r="298" s="9" customFormat="1" ht="16" customHeight="1" spans="1:38">
      <c r="A298" s="40">
        <f t="shared" si="99"/>
        <v>295</v>
      </c>
      <c r="B298" s="41" t="s">
        <v>1333</v>
      </c>
      <c r="C298" s="64" t="s">
        <v>918</v>
      </c>
      <c r="D298" s="45" t="s">
        <v>919</v>
      </c>
      <c r="E298" s="82">
        <v>3473.25</v>
      </c>
      <c r="F298" s="82">
        <v>3245.5</v>
      </c>
      <c r="G298" s="68">
        <v>5664.75</v>
      </c>
      <c r="H298" s="82">
        <v>3473.25</v>
      </c>
      <c r="I298" s="44">
        <v>3180</v>
      </c>
      <c r="J298" s="68"/>
      <c r="K298" s="52">
        <f t="shared" si="100"/>
        <v>62.5185</v>
      </c>
      <c r="L298" s="52">
        <v>28.7091</v>
      </c>
      <c r="M298" s="53">
        <f t="shared" si="101"/>
        <v>519.28</v>
      </c>
      <c r="N298" s="44">
        <f t="shared" si="102"/>
        <v>453.18</v>
      </c>
      <c r="O298" s="41">
        <f t="shared" si="103"/>
        <v>24.31275</v>
      </c>
      <c r="P298" s="41">
        <v>12.7596</v>
      </c>
      <c r="Q298" s="44">
        <f t="shared" si="104"/>
        <v>159</v>
      </c>
      <c r="R298" s="44">
        <f t="shared" si="105"/>
        <v>0</v>
      </c>
      <c r="S298" s="44">
        <f t="shared" si="106"/>
        <v>1259.75995</v>
      </c>
      <c r="T298" s="41">
        <f t="shared" si="115"/>
        <v>0</v>
      </c>
      <c r="U298" s="41">
        <f t="shared" si="108"/>
        <v>259.64</v>
      </c>
      <c r="V298" s="44">
        <f t="shared" si="109"/>
        <v>113.3</v>
      </c>
      <c r="W298" s="41">
        <f t="shared" si="110"/>
        <v>10.42</v>
      </c>
      <c r="X298" s="41">
        <v>5.44</v>
      </c>
      <c r="Y298" s="44">
        <f t="shared" si="111"/>
        <v>159</v>
      </c>
      <c r="Z298" s="44">
        <f t="shared" si="112"/>
        <v>0</v>
      </c>
      <c r="AA298" s="41">
        <f t="shared" si="113"/>
        <v>547.8</v>
      </c>
      <c r="AB298" s="41">
        <f t="shared" si="114"/>
        <v>1807.55995</v>
      </c>
      <c r="AC298" s="41"/>
      <c r="AD298" s="12" t="s">
        <v>26</v>
      </c>
      <c r="AE298" s="11">
        <f t="shared" si="97"/>
        <v>91.2276</v>
      </c>
      <c r="AF298" s="11">
        <f t="shared" si="92"/>
        <v>778.92</v>
      </c>
      <c r="AG298" s="11">
        <f t="shared" si="93"/>
        <v>566.48</v>
      </c>
      <c r="AH298" s="11">
        <f t="shared" si="98"/>
        <v>52.93235</v>
      </c>
      <c r="AI298" s="11">
        <f t="shared" si="94"/>
        <v>318</v>
      </c>
      <c r="AJ298" s="11">
        <f t="shared" si="95"/>
        <v>0</v>
      </c>
      <c r="AK298" s="11">
        <f t="shared" si="96"/>
        <v>1807.55995</v>
      </c>
      <c r="AL298" s="12" t="s">
        <v>1135</v>
      </c>
    </row>
    <row r="299" s="9" customFormat="1" ht="16" customHeight="1" spans="1:38">
      <c r="A299" s="40">
        <f t="shared" si="99"/>
        <v>296</v>
      </c>
      <c r="B299" s="41" t="s">
        <v>164</v>
      </c>
      <c r="C299" s="64" t="s">
        <v>920</v>
      </c>
      <c r="D299" s="45" t="s">
        <v>921</v>
      </c>
      <c r="E299" s="82">
        <v>3473.25</v>
      </c>
      <c r="F299" s="82">
        <v>3245.5</v>
      </c>
      <c r="G299" s="68">
        <v>5664.75</v>
      </c>
      <c r="H299" s="82">
        <v>3473.25</v>
      </c>
      <c r="I299" s="44">
        <v>3180</v>
      </c>
      <c r="J299" s="68"/>
      <c r="K299" s="52">
        <f t="shared" si="100"/>
        <v>62.5185</v>
      </c>
      <c r="L299" s="52">
        <v>28.7091</v>
      </c>
      <c r="M299" s="53">
        <f t="shared" si="101"/>
        <v>519.28</v>
      </c>
      <c r="N299" s="44">
        <f t="shared" si="102"/>
        <v>453.18</v>
      </c>
      <c r="O299" s="41">
        <f t="shared" si="103"/>
        <v>24.31275</v>
      </c>
      <c r="P299" s="41">
        <v>12.7596</v>
      </c>
      <c r="Q299" s="44">
        <f t="shared" si="104"/>
        <v>159</v>
      </c>
      <c r="R299" s="44">
        <f t="shared" si="105"/>
        <v>0</v>
      </c>
      <c r="S299" s="44">
        <f t="shared" si="106"/>
        <v>1259.75995</v>
      </c>
      <c r="T299" s="41">
        <f t="shared" si="115"/>
        <v>0</v>
      </c>
      <c r="U299" s="41">
        <f t="shared" si="108"/>
        <v>259.64</v>
      </c>
      <c r="V299" s="44">
        <f t="shared" si="109"/>
        <v>113.3</v>
      </c>
      <c r="W299" s="41">
        <f t="shared" si="110"/>
        <v>10.42</v>
      </c>
      <c r="X299" s="41">
        <v>5.44</v>
      </c>
      <c r="Y299" s="44">
        <f t="shared" si="111"/>
        <v>159</v>
      </c>
      <c r="Z299" s="44">
        <f t="shared" si="112"/>
        <v>0</v>
      </c>
      <c r="AA299" s="41">
        <f t="shared" si="113"/>
        <v>547.8</v>
      </c>
      <c r="AB299" s="41">
        <f t="shared" si="114"/>
        <v>1807.55995</v>
      </c>
      <c r="AC299" s="41"/>
      <c r="AD299" s="12" t="s">
        <v>25</v>
      </c>
      <c r="AE299" s="11">
        <f t="shared" si="97"/>
        <v>91.2276</v>
      </c>
      <c r="AF299" s="11">
        <f t="shared" si="92"/>
        <v>778.92</v>
      </c>
      <c r="AG299" s="11">
        <f t="shared" si="93"/>
        <v>566.48</v>
      </c>
      <c r="AH299" s="11">
        <f t="shared" si="98"/>
        <v>52.93235</v>
      </c>
      <c r="AI299" s="11">
        <f t="shared" si="94"/>
        <v>318</v>
      </c>
      <c r="AJ299" s="11">
        <f t="shared" si="95"/>
        <v>0</v>
      </c>
      <c r="AK299" s="11">
        <f t="shared" si="96"/>
        <v>1807.55995</v>
      </c>
      <c r="AL299" s="12" t="s">
        <v>1137</v>
      </c>
    </row>
    <row r="300" s="9" customFormat="1" ht="16" customHeight="1" spans="1:38">
      <c r="A300" s="40">
        <f t="shared" si="99"/>
        <v>297</v>
      </c>
      <c r="B300" s="41" t="s">
        <v>167</v>
      </c>
      <c r="C300" s="64" t="s">
        <v>924</v>
      </c>
      <c r="D300" s="45" t="s">
        <v>925</v>
      </c>
      <c r="E300" s="82">
        <v>3473.25</v>
      </c>
      <c r="F300" s="82">
        <v>3245.5</v>
      </c>
      <c r="G300" s="68">
        <v>5664.75</v>
      </c>
      <c r="H300" s="82">
        <v>3473.25</v>
      </c>
      <c r="I300" s="44">
        <v>3180</v>
      </c>
      <c r="J300" s="68"/>
      <c r="K300" s="52">
        <f t="shared" si="100"/>
        <v>62.5185</v>
      </c>
      <c r="L300" s="52">
        <v>28.7091</v>
      </c>
      <c r="M300" s="53">
        <f t="shared" si="101"/>
        <v>519.28</v>
      </c>
      <c r="N300" s="44">
        <f t="shared" si="102"/>
        <v>453.18</v>
      </c>
      <c r="O300" s="41">
        <f t="shared" si="103"/>
        <v>24.31275</v>
      </c>
      <c r="P300" s="41">
        <v>12.7596</v>
      </c>
      <c r="Q300" s="44">
        <f t="shared" si="104"/>
        <v>159</v>
      </c>
      <c r="R300" s="44">
        <f t="shared" si="105"/>
        <v>0</v>
      </c>
      <c r="S300" s="44">
        <f t="shared" si="106"/>
        <v>1259.75995</v>
      </c>
      <c r="T300" s="41">
        <f t="shared" si="115"/>
        <v>0</v>
      </c>
      <c r="U300" s="41">
        <f t="shared" si="108"/>
        <v>259.64</v>
      </c>
      <c r="V300" s="44">
        <f t="shared" si="109"/>
        <v>113.3</v>
      </c>
      <c r="W300" s="41">
        <f t="shared" si="110"/>
        <v>10.42</v>
      </c>
      <c r="X300" s="41">
        <v>5.44</v>
      </c>
      <c r="Y300" s="44">
        <f t="shared" si="111"/>
        <v>159</v>
      </c>
      <c r="Z300" s="44">
        <f t="shared" si="112"/>
        <v>0</v>
      </c>
      <c r="AA300" s="41">
        <f t="shared" si="113"/>
        <v>547.8</v>
      </c>
      <c r="AB300" s="41">
        <f t="shared" si="114"/>
        <v>1807.55995</v>
      </c>
      <c r="AC300" s="41"/>
      <c r="AD300" s="12" t="s">
        <v>49</v>
      </c>
      <c r="AE300" s="11">
        <f t="shared" si="97"/>
        <v>91.2276</v>
      </c>
      <c r="AF300" s="11">
        <f t="shared" si="92"/>
        <v>778.92</v>
      </c>
      <c r="AG300" s="11">
        <f t="shared" si="93"/>
        <v>566.48</v>
      </c>
      <c r="AH300" s="11">
        <f t="shared" si="98"/>
        <v>52.93235</v>
      </c>
      <c r="AI300" s="11">
        <f t="shared" si="94"/>
        <v>318</v>
      </c>
      <c r="AJ300" s="11">
        <f t="shared" si="95"/>
        <v>0</v>
      </c>
      <c r="AK300" s="11">
        <f t="shared" si="96"/>
        <v>1807.55995</v>
      </c>
      <c r="AL300" s="12" t="s">
        <v>1134</v>
      </c>
    </row>
    <row r="301" s="9" customFormat="1" ht="16" customHeight="1" spans="1:38">
      <c r="A301" s="40">
        <f t="shared" si="99"/>
        <v>298</v>
      </c>
      <c r="B301" s="41" t="s">
        <v>1332</v>
      </c>
      <c r="C301" s="86" t="s">
        <v>928</v>
      </c>
      <c r="D301" s="351" t="s">
        <v>929</v>
      </c>
      <c r="E301" s="82">
        <v>3473.25</v>
      </c>
      <c r="F301" s="82">
        <v>3245.5</v>
      </c>
      <c r="G301" s="68">
        <v>5664.75</v>
      </c>
      <c r="H301" s="82">
        <v>3473.25</v>
      </c>
      <c r="I301" s="44">
        <v>3180</v>
      </c>
      <c r="J301" s="68"/>
      <c r="K301" s="52">
        <f t="shared" si="100"/>
        <v>62.5185</v>
      </c>
      <c r="L301" s="52">
        <v>28.7091</v>
      </c>
      <c r="M301" s="53">
        <f t="shared" si="101"/>
        <v>519.28</v>
      </c>
      <c r="N301" s="44">
        <f t="shared" si="102"/>
        <v>453.18</v>
      </c>
      <c r="O301" s="41">
        <f t="shared" si="103"/>
        <v>24.31275</v>
      </c>
      <c r="P301" s="41">
        <v>12.7596</v>
      </c>
      <c r="Q301" s="44">
        <f t="shared" si="104"/>
        <v>159</v>
      </c>
      <c r="R301" s="44">
        <f t="shared" si="105"/>
        <v>0</v>
      </c>
      <c r="S301" s="44">
        <f t="shared" si="106"/>
        <v>1259.75995</v>
      </c>
      <c r="T301" s="41">
        <f t="shared" si="115"/>
        <v>0</v>
      </c>
      <c r="U301" s="41">
        <f t="shared" si="108"/>
        <v>259.64</v>
      </c>
      <c r="V301" s="44">
        <f t="shared" si="109"/>
        <v>113.3</v>
      </c>
      <c r="W301" s="41">
        <f t="shared" si="110"/>
        <v>10.42</v>
      </c>
      <c r="X301" s="41">
        <v>5.44</v>
      </c>
      <c r="Y301" s="44">
        <f t="shared" si="111"/>
        <v>159</v>
      </c>
      <c r="Z301" s="44">
        <f t="shared" si="112"/>
        <v>0</v>
      </c>
      <c r="AA301" s="41">
        <f t="shared" si="113"/>
        <v>547.8</v>
      </c>
      <c r="AB301" s="41">
        <f t="shared" si="114"/>
        <v>1807.55995</v>
      </c>
      <c r="AC301" s="41"/>
      <c r="AD301" s="12" t="s">
        <v>26</v>
      </c>
      <c r="AE301" s="11">
        <f t="shared" si="97"/>
        <v>91.2276</v>
      </c>
      <c r="AF301" s="11">
        <f t="shared" si="92"/>
        <v>778.92</v>
      </c>
      <c r="AG301" s="11">
        <f t="shared" si="93"/>
        <v>566.48</v>
      </c>
      <c r="AH301" s="11">
        <f t="shared" si="98"/>
        <v>52.93235</v>
      </c>
      <c r="AI301" s="11">
        <f t="shared" si="94"/>
        <v>318</v>
      </c>
      <c r="AJ301" s="11">
        <f t="shared" si="95"/>
        <v>0</v>
      </c>
      <c r="AK301" s="11">
        <f t="shared" si="96"/>
        <v>1807.55995</v>
      </c>
      <c r="AL301" s="12" t="s">
        <v>1135</v>
      </c>
    </row>
    <row r="302" s="9" customFormat="1" ht="16" customHeight="1" spans="1:38">
      <c r="A302" s="40">
        <f t="shared" si="99"/>
        <v>299</v>
      </c>
      <c r="B302" s="41" t="s">
        <v>1337</v>
      </c>
      <c r="C302" s="64" t="s">
        <v>932</v>
      </c>
      <c r="D302" s="343" t="s">
        <v>933</v>
      </c>
      <c r="E302" s="82">
        <v>3473.25</v>
      </c>
      <c r="F302" s="82">
        <v>3245.5</v>
      </c>
      <c r="G302" s="68">
        <v>5664.75</v>
      </c>
      <c r="H302" s="82">
        <v>3473.25</v>
      </c>
      <c r="I302" s="44">
        <v>1790</v>
      </c>
      <c r="J302" s="68"/>
      <c r="K302" s="52">
        <f t="shared" si="100"/>
        <v>62.5185</v>
      </c>
      <c r="L302" s="52">
        <v>28.7091</v>
      </c>
      <c r="M302" s="53">
        <f t="shared" si="101"/>
        <v>519.28</v>
      </c>
      <c r="N302" s="44">
        <f t="shared" si="102"/>
        <v>453.18</v>
      </c>
      <c r="O302" s="41">
        <f t="shared" si="103"/>
        <v>24.31275</v>
      </c>
      <c r="P302" s="41">
        <v>12.7596</v>
      </c>
      <c r="Q302" s="44">
        <f t="shared" si="104"/>
        <v>89.5</v>
      </c>
      <c r="R302" s="44">
        <f t="shared" si="105"/>
        <v>0</v>
      </c>
      <c r="S302" s="44">
        <f t="shared" si="106"/>
        <v>1190.25995</v>
      </c>
      <c r="T302" s="41">
        <f t="shared" si="115"/>
        <v>0</v>
      </c>
      <c r="U302" s="41">
        <f t="shared" si="108"/>
        <v>259.64</v>
      </c>
      <c r="V302" s="44">
        <f t="shared" si="109"/>
        <v>113.3</v>
      </c>
      <c r="W302" s="41">
        <f t="shared" si="110"/>
        <v>10.42</v>
      </c>
      <c r="X302" s="41">
        <v>5.44</v>
      </c>
      <c r="Y302" s="44">
        <f t="shared" si="111"/>
        <v>89.5</v>
      </c>
      <c r="Z302" s="44">
        <f t="shared" si="112"/>
        <v>0</v>
      </c>
      <c r="AA302" s="41">
        <f t="shared" si="113"/>
        <v>478.3</v>
      </c>
      <c r="AB302" s="41">
        <f t="shared" si="114"/>
        <v>1668.55995</v>
      </c>
      <c r="AC302" s="41"/>
      <c r="AD302" s="12" t="s">
        <v>57</v>
      </c>
      <c r="AE302" s="11">
        <f t="shared" si="97"/>
        <v>91.2276</v>
      </c>
      <c r="AF302" s="11">
        <f t="shared" si="92"/>
        <v>778.92</v>
      </c>
      <c r="AG302" s="11">
        <f t="shared" si="93"/>
        <v>566.48</v>
      </c>
      <c r="AH302" s="11">
        <f t="shared" si="98"/>
        <v>52.93235</v>
      </c>
      <c r="AI302" s="11">
        <f t="shared" si="94"/>
        <v>179</v>
      </c>
      <c r="AJ302" s="11">
        <f t="shared" si="95"/>
        <v>0</v>
      </c>
      <c r="AK302" s="11">
        <f t="shared" si="96"/>
        <v>1668.55995</v>
      </c>
      <c r="AL302" s="12" t="s">
        <v>1138</v>
      </c>
    </row>
    <row r="303" s="9" customFormat="1" ht="16" customHeight="1" spans="1:38">
      <c r="A303" s="40">
        <f t="shared" si="99"/>
        <v>300</v>
      </c>
      <c r="B303" s="41" t="s">
        <v>184</v>
      </c>
      <c r="C303" s="86" t="s">
        <v>938</v>
      </c>
      <c r="D303" s="87" t="s">
        <v>939</v>
      </c>
      <c r="E303" s="82">
        <v>3473.25</v>
      </c>
      <c r="F303" s="82">
        <v>3245.5</v>
      </c>
      <c r="G303" s="68">
        <v>5664.75</v>
      </c>
      <c r="H303" s="82">
        <v>3473.25</v>
      </c>
      <c r="I303" s="44">
        <v>3180</v>
      </c>
      <c r="J303" s="68"/>
      <c r="K303" s="52">
        <f t="shared" si="100"/>
        <v>62.5185</v>
      </c>
      <c r="L303" s="52">
        <v>28.7091</v>
      </c>
      <c r="M303" s="53">
        <f t="shared" si="101"/>
        <v>519.28</v>
      </c>
      <c r="N303" s="44">
        <f t="shared" si="102"/>
        <v>453.18</v>
      </c>
      <c r="O303" s="41">
        <f t="shared" si="103"/>
        <v>24.31275</v>
      </c>
      <c r="P303" s="41">
        <v>12.7596</v>
      </c>
      <c r="Q303" s="44">
        <f t="shared" si="104"/>
        <v>159</v>
      </c>
      <c r="R303" s="44">
        <f t="shared" si="105"/>
        <v>0</v>
      </c>
      <c r="S303" s="44">
        <f t="shared" si="106"/>
        <v>1259.75995</v>
      </c>
      <c r="T303" s="41">
        <f t="shared" si="115"/>
        <v>0</v>
      </c>
      <c r="U303" s="41">
        <f t="shared" si="108"/>
        <v>259.64</v>
      </c>
      <c r="V303" s="44">
        <f t="shared" si="109"/>
        <v>113.3</v>
      </c>
      <c r="W303" s="41">
        <f t="shared" si="110"/>
        <v>10.42</v>
      </c>
      <c r="X303" s="41">
        <v>5.44</v>
      </c>
      <c r="Y303" s="44">
        <f t="shared" si="111"/>
        <v>159</v>
      </c>
      <c r="Z303" s="44">
        <f t="shared" si="112"/>
        <v>0</v>
      </c>
      <c r="AA303" s="41">
        <f t="shared" si="113"/>
        <v>547.8</v>
      </c>
      <c r="AB303" s="41">
        <f t="shared" si="114"/>
        <v>1807.55995</v>
      </c>
      <c r="AC303" s="41"/>
      <c r="AD303" s="12" t="s">
        <v>47</v>
      </c>
      <c r="AE303" s="11">
        <f t="shared" si="97"/>
        <v>91.2276</v>
      </c>
      <c r="AF303" s="11">
        <f t="shared" si="92"/>
        <v>778.92</v>
      </c>
      <c r="AG303" s="11">
        <f t="shared" si="93"/>
        <v>566.48</v>
      </c>
      <c r="AH303" s="11">
        <f t="shared" si="98"/>
        <v>52.93235</v>
      </c>
      <c r="AI303" s="11">
        <f t="shared" si="94"/>
        <v>318</v>
      </c>
      <c r="AJ303" s="11">
        <f t="shared" si="95"/>
        <v>0</v>
      </c>
      <c r="AK303" s="11">
        <f t="shared" si="96"/>
        <v>1807.55995</v>
      </c>
      <c r="AL303" s="12" t="s">
        <v>1134</v>
      </c>
    </row>
    <row r="304" s="9" customFormat="1" ht="16" customHeight="1" spans="1:38">
      <c r="A304" s="40">
        <f t="shared" si="99"/>
        <v>301</v>
      </c>
      <c r="B304" s="41" t="s">
        <v>1336</v>
      </c>
      <c r="C304" s="47" t="s">
        <v>934</v>
      </c>
      <c r="D304" s="343" t="s">
        <v>935</v>
      </c>
      <c r="E304" s="82">
        <v>3473.25</v>
      </c>
      <c r="F304" s="82">
        <v>3245.5</v>
      </c>
      <c r="G304" s="68">
        <v>5664.75</v>
      </c>
      <c r="H304" s="82">
        <v>3473.25</v>
      </c>
      <c r="I304" s="44">
        <v>0</v>
      </c>
      <c r="J304" s="82"/>
      <c r="K304" s="52">
        <f t="shared" si="100"/>
        <v>62.5185</v>
      </c>
      <c r="L304" s="52">
        <v>28.7091</v>
      </c>
      <c r="M304" s="53">
        <f t="shared" si="101"/>
        <v>519.28</v>
      </c>
      <c r="N304" s="44">
        <f t="shared" si="102"/>
        <v>453.18</v>
      </c>
      <c r="O304" s="41">
        <f t="shared" si="103"/>
        <v>24.31275</v>
      </c>
      <c r="P304" s="41">
        <v>7.97475</v>
      </c>
      <c r="Q304" s="44">
        <f t="shared" si="104"/>
        <v>0</v>
      </c>
      <c r="R304" s="44">
        <f t="shared" si="105"/>
        <v>0</v>
      </c>
      <c r="S304" s="44">
        <f t="shared" si="106"/>
        <v>1095.9751</v>
      </c>
      <c r="T304" s="41">
        <f t="shared" si="115"/>
        <v>0</v>
      </c>
      <c r="U304" s="41">
        <f t="shared" si="108"/>
        <v>259.64</v>
      </c>
      <c r="V304" s="44">
        <f t="shared" si="109"/>
        <v>113.3</v>
      </c>
      <c r="W304" s="41">
        <f t="shared" si="110"/>
        <v>10.42</v>
      </c>
      <c r="X304" s="41">
        <v>3.4</v>
      </c>
      <c r="Y304" s="44">
        <f t="shared" si="111"/>
        <v>0</v>
      </c>
      <c r="Z304" s="44">
        <f t="shared" si="112"/>
        <v>0</v>
      </c>
      <c r="AA304" s="41">
        <f t="shared" si="113"/>
        <v>386.76</v>
      </c>
      <c r="AB304" s="41">
        <f t="shared" si="114"/>
        <v>1482.7351</v>
      </c>
      <c r="AC304" s="41"/>
      <c r="AD304" s="12" t="s">
        <v>53</v>
      </c>
      <c r="AE304" s="11">
        <f t="shared" si="97"/>
        <v>91.2276</v>
      </c>
      <c r="AF304" s="11">
        <f t="shared" si="92"/>
        <v>778.92</v>
      </c>
      <c r="AG304" s="11">
        <f t="shared" si="93"/>
        <v>566.48</v>
      </c>
      <c r="AH304" s="11">
        <f t="shared" si="98"/>
        <v>46.1075</v>
      </c>
      <c r="AI304" s="11">
        <f t="shared" si="94"/>
        <v>0</v>
      </c>
      <c r="AJ304" s="11">
        <f t="shared" si="95"/>
        <v>0</v>
      </c>
      <c r="AK304" s="11">
        <f t="shared" si="96"/>
        <v>1482.7351</v>
      </c>
      <c r="AL304" s="12" t="s">
        <v>1138</v>
      </c>
    </row>
    <row r="305" s="9" customFormat="1" ht="16" customHeight="1" spans="1:38">
      <c r="A305" s="40">
        <f t="shared" si="99"/>
        <v>302</v>
      </c>
      <c r="B305" s="41" t="s">
        <v>1334</v>
      </c>
      <c r="C305" s="64" t="s">
        <v>940</v>
      </c>
      <c r="D305" s="45" t="s">
        <v>941</v>
      </c>
      <c r="E305" s="82">
        <v>3473.25</v>
      </c>
      <c r="F305" s="82">
        <v>3245.5</v>
      </c>
      <c r="G305" s="68">
        <v>5664.75</v>
      </c>
      <c r="H305" s="82">
        <v>3473.25</v>
      </c>
      <c r="I305" s="44">
        <v>3180</v>
      </c>
      <c r="J305" s="68"/>
      <c r="K305" s="52">
        <f t="shared" si="100"/>
        <v>62.5185</v>
      </c>
      <c r="L305" s="52">
        <v>28.7091</v>
      </c>
      <c r="M305" s="53">
        <f t="shared" si="101"/>
        <v>519.28</v>
      </c>
      <c r="N305" s="44">
        <f t="shared" si="102"/>
        <v>453.18</v>
      </c>
      <c r="O305" s="41">
        <f t="shared" si="103"/>
        <v>24.31275</v>
      </c>
      <c r="P305" s="41">
        <v>12.7596</v>
      </c>
      <c r="Q305" s="44">
        <f t="shared" si="104"/>
        <v>159</v>
      </c>
      <c r="R305" s="44">
        <f t="shared" si="105"/>
        <v>0</v>
      </c>
      <c r="S305" s="44">
        <f t="shared" si="106"/>
        <v>1259.75995</v>
      </c>
      <c r="T305" s="41">
        <f t="shared" si="115"/>
        <v>0</v>
      </c>
      <c r="U305" s="41">
        <f t="shared" si="108"/>
        <v>259.64</v>
      </c>
      <c r="V305" s="44">
        <f t="shared" si="109"/>
        <v>113.3</v>
      </c>
      <c r="W305" s="41">
        <f t="shared" si="110"/>
        <v>10.42</v>
      </c>
      <c r="X305" s="41">
        <v>5.44</v>
      </c>
      <c r="Y305" s="44">
        <f t="shared" si="111"/>
        <v>159</v>
      </c>
      <c r="Z305" s="44">
        <f t="shared" si="112"/>
        <v>0</v>
      </c>
      <c r="AA305" s="41">
        <f t="shared" si="113"/>
        <v>547.8</v>
      </c>
      <c r="AB305" s="41">
        <f t="shared" si="114"/>
        <v>1807.55995</v>
      </c>
      <c r="AC305" s="41"/>
      <c r="AD305" s="12" t="s">
        <v>67</v>
      </c>
      <c r="AE305" s="11">
        <f t="shared" si="97"/>
        <v>91.2276</v>
      </c>
      <c r="AF305" s="11">
        <f t="shared" si="92"/>
        <v>778.92</v>
      </c>
      <c r="AG305" s="11">
        <f t="shared" si="93"/>
        <v>566.48</v>
      </c>
      <c r="AH305" s="11">
        <f t="shared" si="98"/>
        <v>52.93235</v>
      </c>
      <c r="AI305" s="11">
        <f t="shared" si="94"/>
        <v>318</v>
      </c>
      <c r="AJ305" s="11">
        <f t="shared" si="95"/>
        <v>0</v>
      </c>
      <c r="AK305" s="11">
        <f t="shared" si="96"/>
        <v>1807.55995</v>
      </c>
      <c r="AL305" s="12" t="s">
        <v>1139</v>
      </c>
    </row>
    <row r="306" s="9" customFormat="1" ht="16" customHeight="1" spans="1:38">
      <c r="A306" s="40">
        <f t="shared" si="99"/>
        <v>303</v>
      </c>
      <c r="B306" s="41" t="s">
        <v>1336</v>
      </c>
      <c r="C306" s="47" t="s">
        <v>943</v>
      </c>
      <c r="D306" s="342" t="s">
        <v>944</v>
      </c>
      <c r="E306" s="82">
        <v>3473.25</v>
      </c>
      <c r="F306" s="82">
        <v>3245.5</v>
      </c>
      <c r="G306" s="68">
        <v>5664.75</v>
      </c>
      <c r="H306" s="82">
        <v>3473.25</v>
      </c>
      <c r="I306" s="44">
        <v>0</v>
      </c>
      <c r="J306" s="68"/>
      <c r="K306" s="52">
        <f t="shared" si="100"/>
        <v>62.5185</v>
      </c>
      <c r="L306" s="52">
        <v>24.6078</v>
      </c>
      <c r="M306" s="53">
        <f t="shared" si="101"/>
        <v>519.28</v>
      </c>
      <c r="N306" s="44">
        <f t="shared" si="102"/>
        <v>453.18</v>
      </c>
      <c r="O306" s="41">
        <f t="shared" si="103"/>
        <v>24.31275</v>
      </c>
      <c r="P306" s="41">
        <v>11.16465</v>
      </c>
      <c r="Q306" s="44">
        <f t="shared" si="104"/>
        <v>0</v>
      </c>
      <c r="R306" s="44">
        <f t="shared" si="105"/>
        <v>0</v>
      </c>
      <c r="S306" s="44">
        <f t="shared" si="106"/>
        <v>1095.0637</v>
      </c>
      <c r="T306" s="41">
        <f t="shared" si="115"/>
        <v>0</v>
      </c>
      <c r="U306" s="41">
        <f t="shared" si="108"/>
        <v>259.64</v>
      </c>
      <c r="V306" s="44">
        <f t="shared" si="109"/>
        <v>113.3</v>
      </c>
      <c r="W306" s="41">
        <f t="shared" si="110"/>
        <v>10.42</v>
      </c>
      <c r="X306" s="41">
        <v>4.76</v>
      </c>
      <c r="Y306" s="44">
        <f t="shared" si="111"/>
        <v>0</v>
      </c>
      <c r="Z306" s="44">
        <f t="shared" si="112"/>
        <v>0</v>
      </c>
      <c r="AA306" s="41">
        <f t="shared" si="113"/>
        <v>388.12</v>
      </c>
      <c r="AB306" s="41">
        <f t="shared" si="114"/>
        <v>1483.1837</v>
      </c>
      <c r="AC306" s="41"/>
      <c r="AD306" s="12" t="s">
        <v>53</v>
      </c>
      <c r="AE306" s="11">
        <f t="shared" si="97"/>
        <v>87.1263</v>
      </c>
      <c r="AF306" s="11">
        <f t="shared" si="92"/>
        <v>778.92</v>
      </c>
      <c r="AG306" s="11">
        <f t="shared" si="93"/>
        <v>566.48</v>
      </c>
      <c r="AH306" s="11">
        <f t="shared" si="98"/>
        <v>50.6574</v>
      </c>
      <c r="AI306" s="11">
        <f t="shared" si="94"/>
        <v>0</v>
      </c>
      <c r="AJ306" s="11">
        <f t="shared" si="95"/>
        <v>0</v>
      </c>
      <c r="AK306" s="11">
        <f t="shared" si="96"/>
        <v>1483.1837</v>
      </c>
      <c r="AL306" s="12" t="s">
        <v>1138</v>
      </c>
    </row>
    <row r="307" s="9" customFormat="1" ht="16" customHeight="1" spans="1:38">
      <c r="A307" s="40">
        <f t="shared" si="99"/>
        <v>304</v>
      </c>
      <c r="B307" s="41" t="s">
        <v>167</v>
      </c>
      <c r="C307" s="47" t="s">
        <v>945</v>
      </c>
      <c r="D307" s="342" t="s">
        <v>946</v>
      </c>
      <c r="E307" s="82">
        <v>3473.25</v>
      </c>
      <c r="F307" s="82">
        <v>3245.5</v>
      </c>
      <c r="G307" s="68">
        <v>5664.75</v>
      </c>
      <c r="H307" s="82">
        <v>3473.25</v>
      </c>
      <c r="I307" s="44">
        <v>3180</v>
      </c>
      <c r="J307" s="68"/>
      <c r="K307" s="52">
        <f t="shared" si="100"/>
        <v>62.5185</v>
      </c>
      <c r="L307" s="52">
        <v>24.6078</v>
      </c>
      <c r="M307" s="53">
        <f t="shared" si="101"/>
        <v>519.28</v>
      </c>
      <c r="N307" s="44">
        <f t="shared" si="102"/>
        <v>453.18</v>
      </c>
      <c r="O307" s="41">
        <f t="shared" si="103"/>
        <v>24.31275</v>
      </c>
      <c r="P307" s="41">
        <v>11.16465</v>
      </c>
      <c r="Q307" s="44">
        <f t="shared" si="104"/>
        <v>159</v>
      </c>
      <c r="R307" s="44">
        <f t="shared" si="105"/>
        <v>0</v>
      </c>
      <c r="S307" s="44">
        <f t="shared" si="106"/>
        <v>1254.0637</v>
      </c>
      <c r="T307" s="41">
        <f t="shared" si="115"/>
        <v>0</v>
      </c>
      <c r="U307" s="41">
        <f t="shared" si="108"/>
        <v>259.64</v>
      </c>
      <c r="V307" s="44">
        <f t="shared" si="109"/>
        <v>113.3</v>
      </c>
      <c r="W307" s="41">
        <f t="shared" si="110"/>
        <v>10.42</v>
      </c>
      <c r="X307" s="41">
        <v>4.76</v>
      </c>
      <c r="Y307" s="44">
        <f t="shared" si="111"/>
        <v>159</v>
      </c>
      <c r="Z307" s="44">
        <f t="shared" si="112"/>
        <v>0</v>
      </c>
      <c r="AA307" s="41">
        <f t="shared" si="113"/>
        <v>547.12</v>
      </c>
      <c r="AB307" s="41">
        <f t="shared" si="114"/>
        <v>1801.1837</v>
      </c>
      <c r="AC307" s="41"/>
      <c r="AD307" s="12" t="s">
        <v>49</v>
      </c>
      <c r="AE307" s="11">
        <f t="shared" si="97"/>
        <v>87.1263</v>
      </c>
      <c r="AF307" s="11">
        <f t="shared" si="92"/>
        <v>778.92</v>
      </c>
      <c r="AG307" s="11">
        <f t="shared" si="93"/>
        <v>566.48</v>
      </c>
      <c r="AH307" s="11">
        <f t="shared" si="98"/>
        <v>50.6574</v>
      </c>
      <c r="AI307" s="11">
        <f t="shared" si="94"/>
        <v>318</v>
      </c>
      <c r="AJ307" s="11">
        <f t="shared" si="95"/>
        <v>0</v>
      </c>
      <c r="AK307" s="11">
        <f t="shared" si="96"/>
        <v>1801.1837</v>
      </c>
      <c r="AL307" s="12" t="s">
        <v>1134</v>
      </c>
    </row>
    <row r="308" s="9" customFormat="1" ht="16" customHeight="1" spans="1:38">
      <c r="A308" s="40">
        <f t="shared" si="99"/>
        <v>305</v>
      </c>
      <c r="B308" s="41" t="s">
        <v>1338</v>
      </c>
      <c r="C308" s="47" t="s">
        <v>951</v>
      </c>
      <c r="D308" s="45" t="s">
        <v>952</v>
      </c>
      <c r="E308" s="82">
        <v>3473.25</v>
      </c>
      <c r="F308" s="82">
        <v>3245.5</v>
      </c>
      <c r="G308" s="68">
        <v>5664.75</v>
      </c>
      <c r="H308" s="82">
        <v>3473.25</v>
      </c>
      <c r="I308" s="44">
        <v>1790</v>
      </c>
      <c r="J308" s="68"/>
      <c r="K308" s="52">
        <f t="shared" si="100"/>
        <v>62.5185</v>
      </c>
      <c r="L308" s="52">
        <v>24.6078</v>
      </c>
      <c r="M308" s="53">
        <f t="shared" si="101"/>
        <v>519.28</v>
      </c>
      <c r="N308" s="44">
        <f t="shared" si="102"/>
        <v>453.18</v>
      </c>
      <c r="O308" s="41">
        <f t="shared" si="103"/>
        <v>24.31275</v>
      </c>
      <c r="P308" s="41">
        <v>11.16465</v>
      </c>
      <c r="Q308" s="44">
        <f t="shared" si="104"/>
        <v>89.5</v>
      </c>
      <c r="R308" s="44">
        <f t="shared" si="105"/>
        <v>0</v>
      </c>
      <c r="S308" s="44">
        <f t="shared" si="106"/>
        <v>1184.5637</v>
      </c>
      <c r="T308" s="41">
        <f t="shared" si="115"/>
        <v>0</v>
      </c>
      <c r="U308" s="41">
        <f t="shared" si="108"/>
        <v>259.64</v>
      </c>
      <c r="V308" s="44">
        <f t="shared" si="109"/>
        <v>113.3</v>
      </c>
      <c r="W308" s="41">
        <f t="shared" si="110"/>
        <v>10.42</v>
      </c>
      <c r="X308" s="41">
        <v>4.76</v>
      </c>
      <c r="Y308" s="44">
        <f t="shared" si="111"/>
        <v>89.5</v>
      </c>
      <c r="Z308" s="44">
        <f t="shared" si="112"/>
        <v>0</v>
      </c>
      <c r="AA308" s="41">
        <f t="shared" si="113"/>
        <v>477.62</v>
      </c>
      <c r="AB308" s="41">
        <f t="shared" si="114"/>
        <v>1662.1837</v>
      </c>
      <c r="AC308" s="41"/>
      <c r="AD308" s="12" t="s">
        <v>20</v>
      </c>
      <c r="AE308" s="11">
        <f t="shared" si="97"/>
        <v>87.1263</v>
      </c>
      <c r="AF308" s="11">
        <f t="shared" si="92"/>
        <v>778.92</v>
      </c>
      <c r="AG308" s="11">
        <f t="shared" si="93"/>
        <v>566.48</v>
      </c>
      <c r="AH308" s="11">
        <f t="shared" si="98"/>
        <v>50.6574</v>
      </c>
      <c r="AI308" s="11">
        <f t="shared" si="94"/>
        <v>179</v>
      </c>
      <c r="AJ308" s="11">
        <f t="shared" si="95"/>
        <v>0</v>
      </c>
      <c r="AK308" s="11">
        <f t="shared" si="96"/>
        <v>1662.1837</v>
      </c>
      <c r="AL308" s="12" t="s">
        <v>1138</v>
      </c>
    </row>
    <row r="309" s="9" customFormat="1" ht="16" customHeight="1" spans="1:38">
      <c r="A309" s="40">
        <f t="shared" si="99"/>
        <v>306</v>
      </c>
      <c r="B309" s="41" t="s">
        <v>1306</v>
      </c>
      <c r="C309" s="47" t="s">
        <v>957</v>
      </c>
      <c r="D309" s="342" t="s">
        <v>958</v>
      </c>
      <c r="E309" s="82">
        <v>3473.25</v>
      </c>
      <c r="F309" s="82">
        <v>3245.5</v>
      </c>
      <c r="G309" s="68">
        <v>5664.75</v>
      </c>
      <c r="H309" s="82">
        <v>3473.25</v>
      </c>
      <c r="I309" s="44">
        <v>0</v>
      </c>
      <c r="J309" s="68"/>
      <c r="K309" s="52">
        <f t="shared" si="100"/>
        <v>62.5185</v>
      </c>
      <c r="L309" s="52">
        <v>24.6078</v>
      </c>
      <c r="M309" s="53">
        <f t="shared" si="101"/>
        <v>519.28</v>
      </c>
      <c r="N309" s="44">
        <f t="shared" si="102"/>
        <v>453.18</v>
      </c>
      <c r="O309" s="41">
        <f t="shared" si="103"/>
        <v>24.31275</v>
      </c>
      <c r="P309" s="41">
        <v>11.16465</v>
      </c>
      <c r="Q309" s="44">
        <f t="shared" si="104"/>
        <v>0</v>
      </c>
      <c r="R309" s="44">
        <f t="shared" si="105"/>
        <v>0</v>
      </c>
      <c r="S309" s="44">
        <f t="shared" si="106"/>
        <v>1095.0637</v>
      </c>
      <c r="T309" s="41">
        <f t="shared" si="115"/>
        <v>0</v>
      </c>
      <c r="U309" s="41">
        <f t="shared" si="108"/>
        <v>259.64</v>
      </c>
      <c r="V309" s="44">
        <f t="shared" si="109"/>
        <v>113.3</v>
      </c>
      <c r="W309" s="41">
        <f t="shared" si="110"/>
        <v>10.42</v>
      </c>
      <c r="X309" s="41">
        <v>4.76</v>
      </c>
      <c r="Y309" s="44">
        <f t="shared" si="111"/>
        <v>0</v>
      </c>
      <c r="Z309" s="44">
        <f t="shared" si="112"/>
        <v>0</v>
      </c>
      <c r="AA309" s="41">
        <f t="shared" si="113"/>
        <v>388.12</v>
      </c>
      <c r="AB309" s="41">
        <f t="shared" si="114"/>
        <v>1483.1837</v>
      </c>
      <c r="AC309" s="41"/>
      <c r="AD309" s="12" t="s">
        <v>60</v>
      </c>
      <c r="AE309" s="11">
        <f t="shared" si="97"/>
        <v>87.1263</v>
      </c>
      <c r="AF309" s="11">
        <f t="shared" si="92"/>
        <v>778.92</v>
      </c>
      <c r="AG309" s="11">
        <f t="shared" si="93"/>
        <v>566.48</v>
      </c>
      <c r="AH309" s="11">
        <f t="shared" si="98"/>
        <v>50.6574</v>
      </c>
      <c r="AI309" s="11">
        <f t="shared" si="94"/>
        <v>0</v>
      </c>
      <c r="AJ309" s="11">
        <f t="shared" si="95"/>
        <v>0</v>
      </c>
      <c r="AK309" s="11">
        <f t="shared" si="96"/>
        <v>1483.1837</v>
      </c>
      <c r="AL309" s="12" t="s">
        <v>1138</v>
      </c>
    </row>
    <row r="310" s="9" customFormat="1" ht="16" customHeight="1" spans="1:38">
      <c r="A310" s="40">
        <f t="shared" si="99"/>
        <v>307</v>
      </c>
      <c r="B310" s="41" t="s">
        <v>167</v>
      </c>
      <c r="C310" s="47" t="s">
        <v>961</v>
      </c>
      <c r="D310" s="45" t="s">
        <v>962</v>
      </c>
      <c r="E310" s="82">
        <v>3473.25</v>
      </c>
      <c r="F310" s="82">
        <v>3245.5</v>
      </c>
      <c r="G310" s="68">
        <v>5664.75</v>
      </c>
      <c r="H310" s="82">
        <v>3473.25</v>
      </c>
      <c r="I310" s="44">
        <v>3180</v>
      </c>
      <c r="J310" s="68"/>
      <c r="K310" s="52">
        <f t="shared" si="100"/>
        <v>62.5185</v>
      </c>
      <c r="L310" s="52">
        <v>24.6078</v>
      </c>
      <c r="M310" s="53">
        <f t="shared" si="101"/>
        <v>519.28</v>
      </c>
      <c r="N310" s="44">
        <f t="shared" si="102"/>
        <v>453.18</v>
      </c>
      <c r="O310" s="41">
        <f t="shared" si="103"/>
        <v>24.31275</v>
      </c>
      <c r="P310" s="41">
        <v>11.16465</v>
      </c>
      <c r="Q310" s="44">
        <f t="shared" si="104"/>
        <v>159</v>
      </c>
      <c r="R310" s="44">
        <f t="shared" si="105"/>
        <v>0</v>
      </c>
      <c r="S310" s="44">
        <f t="shared" si="106"/>
        <v>1254.0637</v>
      </c>
      <c r="T310" s="41">
        <f t="shared" si="115"/>
        <v>0</v>
      </c>
      <c r="U310" s="41">
        <f t="shared" si="108"/>
        <v>259.64</v>
      </c>
      <c r="V310" s="44">
        <f t="shared" si="109"/>
        <v>113.3</v>
      </c>
      <c r="W310" s="41">
        <f t="shared" si="110"/>
        <v>10.42</v>
      </c>
      <c r="X310" s="41">
        <v>4.76</v>
      </c>
      <c r="Y310" s="44">
        <f t="shared" si="111"/>
        <v>159</v>
      </c>
      <c r="Z310" s="44">
        <f t="shared" si="112"/>
        <v>0</v>
      </c>
      <c r="AA310" s="41">
        <f t="shared" si="113"/>
        <v>547.12</v>
      </c>
      <c r="AB310" s="41">
        <f t="shared" si="114"/>
        <v>1801.1837</v>
      </c>
      <c r="AC310" s="41"/>
      <c r="AD310" s="12" t="s">
        <v>52</v>
      </c>
      <c r="AE310" s="11">
        <f t="shared" si="97"/>
        <v>87.1263</v>
      </c>
      <c r="AF310" s="11">
        <f t="shared" si="92"/>
        <v>778.92</v>
      </c>
      <c r="AG310" s="11">
        <f t="shared" si="93"/>
        <v>566.48</v>
      </c>
      <c r="AH310" s="11">
        <f t="shared" si="98"/>
        <v>50.6574</v>
      </c>
      <c r="AI310" s="11">
        <f t="shared" si="94"/>
        <v>318</v>
      </c>
      <c r="AJ310" s="11">
        <f t="shared" si="95"/>
        <v>0</v>
      </c>
      <c r="AK310" s="11">
        <f t="shared" si="96"/>
        <v>1801.1837</v>
      </c>
      <c r="AL310" s="12" t="s">
        <v>1134</v>
      </c>
    </row>
    <row r="311" s="9" customFormat="1" ht="16" customHeight="1" spans="1:38">
      <c r="A311" s="40">
        <f t="shared" si="99"/>
        <v>308</v>
      </c>
      <c r="B311" s="41" t="s">
        <v>1306</v>
      </c>
      <c r="C311" s="47" t="s">
        <v>965</v>
      </c>
      <c r="D311" s="45" t="s">
        <v>966</v>
      </c>
      <c r="E311" s="82">
        <v>3473.25</v>
      </c>
      <c r="F311" s="82">
        <v>3245.5</v>
      </c>
      <c r="G311" s="68">
        <v>5664.75</v>
      </c>
      <c r="H311" s="82">
        <v>3473.25</v>
      </c>
      <c r="I311" s="44">
        <v>1790</v>
      </c>
      <c r="J311" s="68"/>
      <c r="K311" s="52">
        <f t="shared" si="100"/>
        <v>62.5185</v>
      </c>
      <c r="L311" s="52">
        <v>24.6078</v>
      </c>
      <c r="M311" s="53">
        <f t="shared" si="101"/>
        <v>519.28</v>
      </c>
      <c r="N311" s="44">
        <f t="shared" si="102"/>
        <v>453.18</v>
      </c>
      <c r="O311" s="41">
        <f t="shared" si="103"/>
        <v>24.31275</v>
      </c>
      <c r="P311" s="41">
        <v>11.16465</v>
      </c>
      <c r="Q311" s="44">
        <f t="shared" si="104"/>
        <v>89.5</v>
      </c>
      <c r="R311" s="44">
        <f t="shared" si="105"/>
        <v>0</v>
      </c>
      <c r="S311" s="44">
        <f t="shared" si="106"/>
        <v>1184.5637</v>
      </c>
      <c r="T311" s="41">
        <f t="shared" si="115"/>
        <v>0</v>
      </c>
      <c r="U311" s="41">
        <f t="shared" si="108"/>
        <v>259.64</v>
      </c>
      <c r="V311" s="44">
        <f t="shared" si="109"/>
        <v>113.3</v>
      </c>
      <c r="W311" s="41">
        <f t="shared" si="110"/>
        <v>10.42</v>
      </c>
      <c r="X311" s="41">
        <v>4.76</v>
      </c>
      <c r="Y311" s="44">
        <f t="shared" si="111"/>
        <v>89.5</v>
      </c>
      <c r="Z311" s="44">
        <f t="shared" si="112"/>
        <v>0</v>
      </c>
      <c r="AA311" s="41">
        <f t="shared" si="113"/>
        <v>477.62</v>
      </c>
      <c r="AB311" s="41">
        <f t="shared" si="114"/>
        <v>1662.1837</v>
      </c>
      <c r="AC311" s="41"/>
      <c r="AD311" s="12" t="s">
        <v>60</v>
      </c>
      <c r="AE311" s="11">
        <f t="shared" si="97"/>
        <v>87.1263</v>
      </c>
      <c r="AF311" s="11">
        <f t="shared" si="92"/>
        <v>778.92</v>
      </c>
      <c r="AG311" s="11">
        <f t="shared" si="93"/>
        <v>566.48</v>
      </c>
      <c r="AH311" s="11">
        <f t="shared" si="98"/>
        <v>50.6574</v>
      </c>
      <c r="AI311" s="11">
        <f t="shared" si="94"/>
        <v>179</v>
      </c>
      <c r="AJ311" s="11">
        <f t="shared" si="95"/>
        <v>0</v>
      </c>
      <c r="AK311" s="11">
        <f t="shared" si="96"/>
        <v>1662.1837</v>
      </c>
      <c r="AL311" s="12" t="s">
        <v>1138</v>
      </c>
    </row>
    <row r="312" s="9" customFormat="1" ht="16" customHeight="1" spans="1:38">
      <c r="A312" s="40">
        <f t="shared" si="99"/>
        <v>309</v>
      </c>
      <c r="B312" s="41" t="s">
        <v>1306</v>
      </c>
      <c r="C312" s="47" t="s">
        <v>969</v>
      </c>
      <c r="D312" s="45" t="s">
        <v>970</v>
      </c>
      <c r="E312" s="82">
        <v>3473.25</v>
      </c>
      <c r="F312" s="82">
        <v>3245.5</v>
      </c>
      <c r="G312" s="68">
        <v>5664.75</v>
      </c>
      <c r="H312" s="82">
        <v>3473.25</v>
      </c>
      <c r="I312" s="44">
        <v>1790</v>
      </c>
      <c r="J312" s="68"/>
      <c r="K312" s="52">
        <f t="shared" si="100"/>
        <v>62.5185</v>
      </c>
      <c r="L312" s="52">
        <v>24.6078</v>
      </c>
      <c r="M312" s="53">
        <f t="shared" si="101"/>
        <v>519.28</v>
      </c>
      <c r="N312" s="44">
        <f t="shared" si="102"/>
        <v>453.18</v>
      </c>
      <c r="O312" s="41">
        <f t="shared" si="103"/>
        <v>24.31275</v>
      </c>
      <c r="P312" s="41">
        <v>7.97475</v>
      </c>
      <c r="Q312" s="44">
        <f t="shared" si="104"/>
        <v>89.5</v>
      </c>
      <c r="R312" s="44">
        <f t="shared" si="105"/>
        <v>0</v>
      </c>
      <c r="S312" s="44">
        <f t="shared" si="106"/>
        <v>1181.3738</v>
      </c>
      <c r="T312" s="41">
        <f t="shared" si="115"/>
        <v>0</v>
      </c>
      <c r="U312" s="41">
        <f t="shared" si="108"/>
        <v>259.64</v>
      </c>
      <c r="V312" s="44">
        <f t="shared" si="109"/>
        <v>113.3</v>
      </c>
      <c r="W312" s="41">
        <f t="shared" si="110"/>
        <v>10.42</v>
      </c>
      <c r="X312" s="41">
        <v>3.4</v>
      </c>
      <c r="Y312" s="44">
        <f t="shared" si="111"/>
        <v>89.5</v>
      </c>
      <c r="Z312" s="44">
        <f t="shared" si="112"/>
        <v>0</v>
      </c>
      <c r="AA312" s="41">
        <f t="shared" si="113"/>
        <v>476.26</v>
      </c>
      <c r="AB312" s="41">
        <f t="shared" si="114"/>
        <v>1657.6338</v>
      </c>
      <c r="AC312" s="41"/>
      <c r="AD312" s="12" t="s">
        <v>60</v>
      </c>
      <c r="AE312" s="11">
        <f t="shared" si="97"/>
        <v>87.1263</v>
      </c>
      <c r="AF312" s="11">
        <f t="shared" si="92"/>
        <v>778.92</v>
      </c>
      <c r="AG312" s="11">
        <f t="shared" si="93"/>
        <v>566.48</v>
      </c>
      <c r="AH312" s="11">
        <f t="shared" si="98"/>
        <v>46.1075</v>
      </c>
      <c r="AI312" s="11">
        <f t="shared" si="94"/>
        <v>179</v>
      </c>
      <c r="AJ312" s="11">
        <f t="shared" si="95"/>
        <v>0</v>
      </c>
      <c r="AK312" s="11">
        <f t="shared" si="96"/>
        <v>1657.6338</v>
      </c>
      <c r="AL312" s="12" t="s">
        <v>1138</v>
      </c>
    </row>
    <row r="313" s="9" customFormat="1" ht="16" customHeight="1" spans="1:38">
      <c r="A313" s="40">
        <f t="shared" si="99"/>
        <v>310</v>
      </c>
      <c r="B313" s="41" t="s">
        <v>1306</v>
      </c>
      <c r="C313" s="47" t="s">
        <v>973</v>
      </c>
      <c r="D313" s="45" t="s">
        <v>974</v>
      </c>
      <c r="E313" s="82">
        <v>3473.25</v>
      </c>
      <c r="F313" s="82">
        <v>3245.5</v>
      </c>
      <c r="G313" s="68">
        <v>5664.75</v>
      </c>
      <c r="H313" s="82">
        <v>3473.25</v>
      </c>
      <c r="I313" s="44">
        <v>1790</v>
      </c>
      <c r="J313" s="68"/>
      <c r="K313" s="52">
        <f t="shared" si="100"/>
        <v>62.5185</v>
      </c>
      <c r="L313" s="52">
        <v>24.6078</v>
      </c>
      <c r="M313" s="53">
        <f t="shared" si="101"/>
        <v>519.28</v>
      </c>
      <c r="N313" s="44">
        <f t="shared" si="102"/>
        <v>453.18</v>
      </c>
      <c r="O313" s="41">
        <f t="shared" si="103"/>
        <v>24.31275</v>
      </c>
      <c r="P313" s="41">
        <v>11.16465</v>
      </c>
      <c r="Q313" s="44">
        <f t="shared" si="104"/>
        <v>89.5</v>
      </c>
      <c r="R313" s="44">
        <f t="shared" si="105"/>
        <v>0</v>
      </c>
      <c r="S313" s="44">
        <f t="shared" si="106"/>
        <v>1184.5637</v>
      </c>
      <c r="T313" s="41">
        <f t="shared" si="115"/>
        <v>0</v>
      </c>
      <c r="U313" s="41">
        <f t="shared" si="108"/>
        <v>259.64</v>
      </c>
      <c r="V313" s="44">
        <f t="shared" si="109"/>
        <v>113.3</v>
      </c>
      <c r="W313" s="41">
        <f t="shared" si="110"/>
        <v>10.42</v>
      </c>
      <c r="X313" s="41">
        <v>4.76</v>
      </c>
      <c r="Y313" s="44">
        <f t="shared" si="111"/>
        <v>89.5</v>
      </c>
      <c r="Z313" s="44">
        <f t="shared" si="112"/>
        <v>0</v>
      </c>
      <c r="AA313" s="41">
        <f t="shared" si="113"/>
        <v>477.62</v>
      </c>
      <c r="AB313" s="41">
        <f t="shared" si="114"/>
        <v>1662.1837</v>
      </c>
      <c r="AC313" s="41"/>
      <c r="AD313" s="12" t="s">
        <v>60</v>
      </c>
      <c r="AE313" s="11">
        <f t="shared" si="97"/>
        <v>87.1263</v>
      </c>
      <c r="AF313" s="11">
        <f t="shared" si="92"/>
        <v>778.92</v>
      </c>
      <c r="AG313" s="11">
        <f t="shared" si="93"/>
        <v>566.48</v>
      </c>
      <c r="AH313" s="11">
        <f t="shared" si="98"/>
        <v>50.6574</v>
      </c>
      <c r="AI313" s="11">
        <f t="shared" si="94"/>
        <v>179</v>
      </c>
      <c r="AJ313" s="11">
        <f t="shared" si="95"/>
        <v>0</v>
      </c>
      <c r="AK313" s="11">
        <f t="shared" si="96"/>
        <v>1662.1837</v>
      </c>
      <c r="AL313" s="12" t="s">
        <v>1138</v>
      </c>
    </row>
    <row r="314" s="9" customFormat="1" ht="16" customHeight="1" spans="1:38">
      <c r="A314" s="40">
        <f t="shared" ref="A314:A341" si="116">ROW()-3</f>
        <v>311</v>
      </c>
      <c r="B314" s="41" t="s">
        <v>1306</v>
      </c>
      <c r="C314" s="47" t="s">
        <v>979</v>
      </c>
      <c r="D314" s="45" t="s">
        <v>980</v>
      </c>
      <c r="E314" s="82">
        <v>3473.25</v>
      </c>
      <c r="F314" s="82">
        <v>3245.5</v>
      </c>
      <c r="G314" s="68">
        <v>5664.75</v>
      </c>
      <c r="H314" s="82">
        <v>3473.25</v>
      </c>
      <c r="I314" s="44">
        <v>1790</v>
      </c>
      <c r="J314" s="68"/>
      <c r="K314" s="52">
        <f t="shared" ref="K314:K341" si="117">E314*0.018</f>
        <v>62.5185</v>
      </c>
      <c r="L314" s="52">
        <v>24.6078</v>
      </c>
      <c r="M314" s="53">
        <f t="shared" ref="M314:M341" si="118">F314*0.16</f>
        <v>519.28</v>
      </c>
      <c r="N314" s="44">
        <f t="shared" ref="N314:N341" si="119">ROUND(G314*0.08,2)</f>
        <v>453.18</v>
      </c>
      <c r="O314" s="41">
        <f t="shared" ref="O314:O341" si="120">H314*0.007</f>
        <v>24.31275</v>
      </c>
      <c r="P314" s="41">
        <v>11.16465</v>
      </c>
      <c r="Q314" s="44">
        <f t="shared" ref="Q314:Q341" si="121">I314*5%</f>
        <v>89.5</v>
      </c>
      <c r="R314" s="44">
        <f t="shared" ref="R314:R341" si="122">J314*50%</f>
        <v>0</v>
      </c>
      <c r="S314" s="44">
        <f t="shared" ref="S314:S341" si="123">SUM(K314:R314)</f>
        <v>1184.5637</v>
      </c>
      <c r="T314" s="41">
        <f t="shared" si="115"/>
        <v>0</v>
      </c>
      <c r="U314" s="41">
        <f t="shared" ref="U314:U341" si="124">ROUND(F314*0.08,2)</f>
        <v>259.64</v>
      </c>
      <c r="V314" s="44">
        <f t="shared" ref="V314:V341" si="125">ROUND(G314*0.02,2)</f>
        <v>113.3</v>
      </c>
      <c r="W314" s="41">
        <f t="shared" ref="W314:W341" si="126">ROUND(H314*0.003,2)</f>
        <v>10.42</v>
      </c>
      <c r="X314" s="41">
        <v>4.76</v>
      </c>
      <c r="Y314" s="44">
        <f t="shared" ref="Y314:Y341" si="127">I314*5%</f>
        <v>89.5</v>
      </c>
      <c r="Z314" s="44">
        <f t="shared" ref="Z314:Z341" si="128">J314*50%</f>
        <v>0</v>
      </c>
      <c r="AA314" s="41">
        <f t="shared" ref="AA314:AA341" si="129">SUM(T314:Z314)</f>
        <v>477.62</v>
      </c>
      <c r="AB314" s="41">
        <f t="shared" ref="AB314:AB341" si="130">S314+AA314</f>
        <v>1662.1837</v>
      </c>
      <c r="AC314" s="41"/>
      <c r="AD314" s="12" t="s">
        <v>60</v>
      </c>
      <c r="AE314" s="11">
        <f t="shared" si="97"/>
        <v>87.1263</v>
      </c>
      <c r="AF314" s="11">
        <f t="shared" si="92"/>
        <v>778.92</v>
      </c>
      <c r="AG314" s="11">
        <f t="shared" si="93"/>
        <v>566.48</v>
      </c>
      <c r="AH314" s="11">
        <f t="shared" si="98"/>
        <v>50.6574</v>
      </c>
      <c r="AI314" s="11">
        <f t="shared" si="94"/>
        <v>179</v>
      </c>
      <c r="AJ314" s="11">
        <f t="shared" si="95"/>
        <v>0</v>
      </c>
      <c r="AK314" s="11">
        <f t="shared" si="96"/>
        <v>1662.1837</v>
      </c>
      <c r="AL314" s="12" t="s">
        <v>1138</v>
      </c>
    </row>
    <row r="315" s="9" customFormat="1" ht="16" customHeight="1" spans="1:38">
      <c r="A315" s="40">
        <f t="shared" si="116"/>
        <v>312</v>
      </c>
      <c r="B315" s="41" t="s">
        <v>1334</v>
      </c>
      <c r="C315" s="47" t="s">
        <v>981</v>
      </c>
      <c r="D315" s="45" t="s">
        <v>982</v>
      </c>
      <c r="E315" s="82">
        <v>3473.25</v>
      </c>
      <c r="F315" s="82">
        <v>3245.5</v>
      </c>
      <c r="G315" s="68">
        <v>5664.75</v>
      </c>
      <c r="H315" s="82">
        <v>3473.25</v>
      </c>
      <c r="I315" s="44">
        <v>3180</v>
      </c>
      <c r="J315" s="68"/>
      <c r="K315" s="52">
        <f t="shared" si="117"/>
        <v>62.5185</v>
      </c>
      <c r="L315" s="52">
        <v>24.6078</v>
      </c>
      <c r="M315" s="53">
        <f t="shared" si="118"/>
        <v>519.28</v>
      </c>
      <c r="N315" s="44">
        <f t="shared" si="119"/>
        <v>453.18</v>
      </c>
      <c r="O315" s="41">
        <f t="shared" si="120"/>
        <v>24.31275</v>
      </c>
      <c r="P315" s="41">
        <v>11.16465</v>
      </c>
      <c r="Q315" s="44">
        <f t="shared" si="121"/>
        <v>159</v>
      </c>
      <c r="R315" s="44">
        <f t="shared" si="122"/>
        <v>0</v>
      </c>
      <c r="S315" s="44">
        <f t="shared" si="123"/>
        <v>1254.0637</v>
      </c>
      <c r="T315" s="41">
        <f t="shared" si="115"/>
        <v>0</v>
      </c>
      <c r="U315" s="41">
        <f t="shared" si="124"/>
        <v>259.64</v>
      </c>
      <c r="V315" s="44">
        <f t="shared" si="125"/>
        <v>113.3</v>
      </c>
      <c r="W315" s="41">
        <f t="shared" si="126"/>
        <v>10.42</v>
      </c>
      <c r="X315" s="41">
        <v>4.76</v>
      </c>
      <c r="Y315" s="44">
        <f t="shared" si="127"/>
        <v>159</v>
      </c>
      <c r="Z315" s="44">
        <f t="shared" si="128"/>
        <v>0</v>
      </c>
      <c r="AA315" s="41">
        <f t="shared" si="129"/>
        <v>547.12</v>
      </c>
      <c r="AB315" s="41">
        <f t="shared" si="130"/>
        <v>1801.1837</v>
      </c>
      <c r="AC315" s="41"/>
      <c r="AD315" s="12" t="s">
        <v>64</v>
      </c>
      <c r="AE315" s="11">
        <f t="shared" si="97"/>
        <v>87.1263</v>
      </c>
      <c r="AF315" s="11">
        <f t="shared" si="92"/>
        <v>778.92</v>
      </c>
      <c r="AG315" s="11">
        <f t="shared" si="93"/>
        <v>566.48</v>
      </c>
      <c r="AH315" s="11">
        <f t="shared" si="98"/>
        <v>50.6574</v>
      </c>
      <c r="AI315" s="11">
        <f t="shared" si="94"/>
        <v>318</v>
      </c>
      <c r="AJ315" s="11">
        <f t="shared" si="95"/>
        <v>0</v>
      </c>
      <c r="AK315" s="11">
        <f t="shared" si="96"/>
        <v>1801.1837</v>
      </c>
      <c r="AL315" s="12" t="s">
        <v>1139</v>
      </c>
    </row>
    <row r="316" s="9" customFormat="1" ht="16" customHeight="1" spans="1:38">
      <c r="A316" s="40">
        <f t="shared" si="116"/>
        <v>313</v>
      </c>
      <c r="B316" s="41" t="s">
        <v>167</v>
      </c>
      <c r="C316" s="64" t="s">
        <v>985</v>
      </c>
      <c r="D316" s="45" t="s">
        <v>986</v>
      </c>
      <c r="E316" s="82">
        <v>3473.25</v>
      </c>
      <c r="F316" s="82">
        <v>3245.5</v>
      </c>
      <c r="G316" s="68">
        <v>5664.75</v>
      </c>
      <c r="H316" s="82">
        <v>3473.25</v>
      </c>
      <c r="I316" s="44">
        <v>3180</v>
      </c>
      <c r="J316" s="68"/>
      <c r="K316" s="52">
        <f t="shared" si="117"/>
        <v>62.5185</v>
      </c>
      <c r="L316" s="52">
        <v>24.6078</v>
      </c>
      <c r="M316" s="53">
        <f t="shared" si="118"/>
        <v>519.28</v>
      </c>
      <c r="N316" s="44">
        <f t="shared" si="119"/>
        <v>453.18</v>
      </c>
      <c r="O316" s="41">
        <f t="shared" si="120"/>
        <v>24.31275</v>
      </c>
      <c r="P316" s="41">
        <v>11.16465</v>
      </c>
      <c r="Q316" s="44">
        <f t="shared" si="121"/>
        <v>159</v>
      </c>
      <c r="R316" s="44">
        <f t="shared" si="122"/>
        <v>0</v>
      </c>
      <c r="S316" s="44">
        <f t="shared" si="123"/>
        <v>1254.0637</v>
      </c>
      <c r="T316" s="41">
        <f t="shared" si="115"/>
        <v>0</v>
      </c>
      <c r="U316" s="41">
        <f t="shared" si="124"/>
        <v>259.64</v>
      </c>
      <c r="V316" s="44">
        <f t="shared" si="125"/>
        <v>113.3</v>
      </c>
      <c r="W316" s="41">
        <f t="shared" si="126"/>
        <v>10.42</v>
      </c>
      <c r="X316" s="41">
        <v>4.76</v>
      </c>
      <c r="Y316" s="44">
        <f t="shared" si="127"/>
        <v>159</v>
      </c>
      <c r="Z316" s="44">
        <f t="shared" si="128"/>
        <v>0</v>
      </c>
      <c r="AA316" s="41">
        <f t="shared" si="129"/>
        <v>547.12</v>
      </c>
      <c r="AB316" s="41">
        <f t="shared" si="130"/>
        <v>1801.1837</v>
      </c>
      <c r="AC316" s="41"/>
      <c r="AD316" s="12" t="s">
        <v>49</v>
      </c>
      <c r="AE316" s="11">
        <f t="shared" si="97"/>
        <v>87.1263</v>
      </c>
      <c r="AF316" s="11">
        <f t="shared" si="92"/>
        <v>778.92</v>
      </c>
      <c r="AG316" s="11">
        <f t="shared" si="93"/>
        <v>566.48</v>
      </c>
      <c r="AH316" s="11">
        <f t="shared" si="98"/>
        <v>50.6574</v>
      </c>
      <c r="AI316" s="11">
        <f t="shared" si="94"/>
        <v>318</v>
      </c>
      <c r="AJ316" s="11">
        <f t="shared" si="95"/>
        <v>0</v>
      </c>
      <c r="AK316" s="11">
        <f t="shared" si="96"/>
        <v>1801.1837</v>
      </c>
      <c r="AL316" s="12" t="s">
        <v>1134</v>
      </c>
    </row>
    <row r="317" s="9" customFormat="1" ht="16" customHeight="1" spans="1:38">
      <c r="A317" s="40">
        <f t="shared" si="116"/>
        <v>314</v>
      </c>
      <c r="B317" s="41" t="s">
        <v>1339</v>
      </c>
      <c r="C317" s="64" t="s">
        <v>987</v>
      </c>
      <c r="D317" s="45" t="s">
        <v>988</v>
      </c>
      <c r="E317" s="82">
        <v>3473.25</v>
      </c>
      <c r="F317" s="82">
        <v>3245.5</v>
      </c>
      <c r="G317" s="68">
        <v>5664.75</v>
      </c>
      <c r="H317" s="82">
        <v>3473.25</v>
      </c>
      <c r="I317" s="44">
        <v>1790</v>
      </c>
      <c r="J317" s="68"/>
      <c r="K317" s="52">
        <f t="shared" si="117"/>
        <v>62.5185</v>
      </c>
      <c r="L317" s="52">
        <v>24.6078</v>
      </c>
      <c r="M317" s="53">
        <f t="shared" si="118"/>
        <v>519.28</v>
      </c>
      <c r="N317" s="44">
        <f t="shared" si="119"/>
        <v>453.18</v>
      </c>
      <c r="O317" s="41">
        <f t="shared" si="120"/>
        <v>24.31275</v>
      </c>
      <c r="P317" s="41">
        <v>11.16465</v>
      </c>
      <c r="Q317" s="44">
        <f t="shared" si="121"/>
        <v>89.5</v>
      </c>
      <c r="R317" s="44">
        <f t="shared" si="122"/>
        <v>0</v>
      </c>
      <c r="S317" s="44">
        <f t="shared" si="123"/>
        <v>1184.5637</v>
      </c>
      <c r="T317" s="41">
        <f t="shared" si="115"/>
        <v>0</v>
      </c>
      <c r="U317" s="41">
        <f t="shared" si="124"/>
        <v>259.64</v>
      </c>
      <c r="V317" s="44">
        <f t="shared" si="125"/>
        <v>113.3</v>
      </c>
      <c r="W317" s="41">
        <f t="shared" si="126"/>
        <v>10.42</v>
      </c>
      <c r="X317" s="41">
        <v>4.76</v>
      </c>
      <c r="Y317" s="44">
        <f t="shared" si="127"/>
        <v>89.5</v>
      </c>
      <c r="Z317" s="44">
        <f t="shared" si="128"/>
        <v>0</v>
      </c>
      <c r="AA317" s="41">
        <f t="shared" si="129"/>
        <v>477.62</v>
      </c>
      <c r="AB317" s="41">
        <f t="shared" si="130"/>
        <v>1662.1837</v>
      </c>
      <c r="AC317" s="41"/>
      <c r="AD317" s="12" t="s">
        <v>55</v>
      </c>
      <c r="AE317" s="11">
        <f t="shared" si="97"/>
        <v>87.1263</v>
      </c>
      <c r="AF317" s="11">
        <f t="shared" si="92"/>
        <v>778.92</v>
      </c>
      <c r="AG317" s="11">
        <f t="shared" si="93"/>
        <v>566.48</v>
      </c>
      <c r="AH317" s="11">
        <f t="shared" si="98"/>
        <v>50.6574</v>
      </c>
      <c r="AI317" s="11">
        <f t="shared" si="94"/>
        <v>179</v>
      </c>
      <c r="AJ317" s="11">
        <f t="shared" si="95"/>
        <v>0</v>
      </c>
      <c r="AK317" s="11">
        <f t="shared" si="96"/>
        <v>1662.1837</v>
      </c>
      <c r="AL317" s="12" t="s">
        <v>1138</v>
      </c>
    </row>
    <row r="318" s="9" customFormat="1" ht="16" customHeight="1" spans="1:38">
      <c r="A318" s="40">
        <f t="shared" si="116"/>
        <v>315</v>
      </c>
      <c r="B318" s="41" t="s">
        <v>1306</v>
      </c>
      <c r="C318" s="64" t="s">
        <v>989</v>
      </c>
      <c r="D318" s="45" t="s">
        <v>990</v>
      </c>
      <c r="E318" s="82">
        <v>3473.25</v>
      </c>
      <c r="F318" s="82">
        <v>3245.5</v>
      </c>
      <c r="G318" s="68">
        <v>5664.75</v>
      </c>
      <c r="H318" s="82">
        <v>3473.25</v>
      </c>
      <c r="I318" s="44">
        <v>1790</v>
      </c>
      <c r="J318" s="68"/>
      <c r="K318" s="52">
        <f t="shared" si="117"/>
        <v>62.5185</v>
      </c>
      <c r="L318" s="52">
        <v>24.6078</v>
      </c>
      <c r="M318" s="53">
        <f t="shared" si="118"/>
        <v>519.28</v>
      </c>
      <c r="N318" s="44">
        <f t="shared" si="119"/>
        <v>453.18</v>
      </c>
      <c r="O318" s="41">
        <f t="shared" si="120"/>
        <v>24.31275</v>
      </c>
      <c r="P318" s="41">
        <v>11.16465</v>
      </c>
      <c r="Q318" s="44">
        <f t="shared" si="121"/>
        <v>89.5</v>
      </c>
      <c r="R318" s="44">
        <f t="shared" si="122"/>
        <v>0</v>
      </c>
      <c r="S318" s="44">
        <f t="shared" si="123"/>
        <v>1184.5637</v>
      </c>
      <c r="T318" s="41">
        <f t="shared" si="115"/>
        <v>0</v>
      </c>
      <c r="U318" s="41">
        <f t="shared" si="124"/>
        <v>259.64</v>
      </c>
      <c r="V318" s="44">
        <f t="shared" si="125"/>
        <v>113.3</v>
      </c>
      <c r="W318" s="41">
        <f t="shared" si="126"/>
        <v>10.42</v>
      </c>
      <c r="X318" s="41">
        <v>4.76</v>
      </c>
      <c r="Y318" s="44">
        <f t="shared" si="127"/>
        <v>89.5</v>
      </c>
      <c r="Z318" s="44">
        <f t="shared" si="128"/>
        <v>0</v>
      </c>
      <c r="AA318" s="41">
        <f t="shared" si="129"/>
        <v>477.62</v>
      </c>
      <c r="AB318" s="41">
        <f t="shared" si="130"/>
        <v>1662.1837</v>
      </c>
      <c r="AC318" s="41"/>
      <c r="AD318" s="12" t="s">
        <v>60</v>
      </c>
      <c r="AE318" s="11">
        <f t="shared" si="97"/>
        <v>87.1263</v>
      </c>
      <c r="AF318" s="11">
        <f t="shared" si="92"/>
        <v>778.92</v>
      </c>
      <c r="AG318" s="11">
        <f t="shared" si="93"/>
        <v>566.48</v>
      </c>
      <c r="AH318" s="11">
        <f t="shared" si="98"/>
        <v>50.6574</v>
      </c>
      <c r="AI318" s="11">
        <f t="shared" si="94"/>
        <v>179</v>
      </c>
      <c r="AJ318" s="11">
        <f t="shared" si="95"/>
        <v>0</v>
      </c>
      <c r="AK318" s="11">
        <f t="shared" si="96"/>
        <v>1662.1837</v>
      </c>
      <c r="AL318" s="12" t="s">
        <v>1138</v>
      </c>
    </row>
    <row r="319" s="9" customFormat="1" ht="16" customHeight="1" spans="1:38">
      <c r="A319" s="40">
        <f t="shared" si="116"/>
        <v>316</v>
      </c>
      <c r="B319" s="41" t="s">
        <v>1306</v>
      </c>
      <c r="C319" s="64" t="s">
        <v>993</v>
      </c>
      <c r="D319" s="45" t="s">
        <v>994</v>
      </c>
      <c r="E319" s="82">
        <v>3473.25</v>
      </c>
      <c r="F319" s="82">
        <v>3245.5</v>
      </c>
      <c r="G319" s="68">
        <v>5664.75</v>
      </c>
      <c r="H319" s="82">
        <v>3473.25</v>
      </c>
      <c r="I319" s="44">
        <v>1790</v>
      </c>
      <c r="J319" s="68"/>
      <c r="K319" s="52">
        <f t="shared" si="117"/>
        <v>62.5185</v>
      </c>
      <c r="L319" s="52">
        <v>24.6078</v>
      </c>
      <c r="M319" s="53">
        <f t="shared" si="118"/>
        <v>519.28</v>
      </c>
      <c r="N319" s="44">
        <f t="shared" si="119"/>
        <v>453.18</v>
      </c>
      <c r="O319" s="41">
        <f t="shared" si="120"/>
        <v>24.31275</v>
      </c>
      <c r="P319" s="41">
        <v>11.16465</v>
      </c>
      <c r="Q319" s="44">
        <f t="shared" si="121"/>
        <v>89.5</v>
      </c>
      <c r="R319" s="44">
        <f t="shared" si="122"/>
        <v>0</v>
      </c>
      <c r="S319" s="44">
        <f t="shared" si="123"/>
        <v>1184.5637</v>
      </c>
      <c r="T319" s="41">
        <f t="shared" si="115"/>
        <v>0</v>
      </c>
      <c r="U319" s="41">
        <f t="shared" si="124"/>
        <v>259.64</v>
      </c>
      <c r="V319" s="44">
        <f t="shared" si="125"/>
        <v>113.3</v>
      </c>
      <c r="W319" s="41">
        <f t="shared" si="126"/>
        <v>10.42</v>
      </c>
      <c r="X319" s="41">
        <v>4.76</v>
      </c>
      <c r="Y319" s="44">
        <f t="shared" si="127"/>
        <v>89.5</v>
      </c>
      <c r="Z319" s="44">
        <f t="shared" si="128"/>
        <v>0</v>
      </c>
      <c r="AA319" s="41">
        <f t="shared" si="129"/>
        <v>477.62</v>
      </c>
      <c r="AB319" s="41">
        <f t="shared" si="130"/>
        <v>1662.1837</v>
      </c>
      <c r="AC319" s="41"/>
      <c r="AD319" s="12" t="s">
        <v>60</v>
      </c>
      <c r="AE319" s="11">
        <f t="shared" si="97"/>
        <v>87.1263</v>
      </c>
      <c r="AF319" s="11">
        <f t="shared" si="92"/>
        <v>778.92</v>
      </c>
      <c r="AG319" s="11">
        <f t="shared" si="93"/>
        <v>566.48</v>
      </c>
      <c r="AH319" s="11">
        <f t="shared" si="98"/>
        <v>50.6574</v>
      </c>
      <c r="AI319" s="11">
        <f t="shared" si="94"/>
        <v>179</v>
      </c>
      <c r="AJ319" s="11">
        <f t="shared" si="95"/>
        <v>0</v>
      </c>
      <c r="AK319" s="11">
        <f t="shared" si="96"/>
        <v>1662.1837</v>
      </c>
      <c r="AL319" s="12" t="s">
        <v>1138</v>
      </c>
    </row>
    <row r="320" s="9" customFormat="1" ht="16" customHeight="1" spans="1:38">
      <c r="A320" s="40">
        <f t="shared" si="116"/>
        <v>317</v>
      </c>
      <c r="B320" s="41" t="s">
        <v>167</v>
      </c>
      <c r="C320" s="64" t="s">
        <v>997</v>
      </c>
      <c r="D320" s="45" t="s">
        <v>998</v>
      </c>
      <c r="E320" s="82">
        <v>3473.25</v>
      </c>
      <c r="F320" s="82">
        <v>3245.5</v>
      </c>
      <c r="G320" s="68">
        <v>5664.75</v>
      </c>
      <c r="H320" s="82">
        <v>3473.25</v>
      </c>
      <c r="I320" s="44">
        <v>3180</v>
      </c>
      <c r="J320" s="68"/>
      <c r="K320" s="52">
        <f t="shared" si="117"/>
        <v>62.5185</v>
      </c>
      <c r="L320" s="52">
        <v>24.6078</v>
      </c>
      <c r="M320" s="53">
        <f t="shared" si="118"/>
        <v>519.28</v>
      </c>
      <c r="N320" s="44">
        <f t="shared" si="119"/>
        <v>453.18</v>
      </c>
      <c r="O320" s="41">
        <f t="shared" si="120"/>
        <v>24.31275</v>
      </c>
      <c r="P320" s="41">
        <v>11.16465</v>
      </c>
      <c r="Q320" s="44">
        <f t="shared" si="121"/>
        <v>159</v>
      </c>
      <c r="R320" s="44">
        <f t="shared" si="122"/>
        <v>0</v>
      </c>
      <c r="S320" s="44">
        <f t="shared" si="123"/>
        <v>1254.0637</v>
      </c>
      <c r="T320" s="41">
        <f t="shared" si="115"/>
        <v>0</v>
      </c>
      <c r="U320" s="41">
        <f t="shared" si="124"/>
        <v>259.64</v>
      </c>
      <c r="V320" s="44">
        <f t="shared" si="125"/>
        <v>113.3</v>
      </c>
      <c r="W320" s="41">
        <f t="shared" si="126"/>
        <v>10.42</v>
      </c>
      <c r="X320" s="41">
        <v>4.76</v>
      </c>
      <c r="Y320" s="44">
        <f t="shared" si="127"/>
        <v>159</v>
      </c>
      <c r="Z320" s="44">
        <f t="shared" si="128"/>
        <v>0</v>
      </c>
      <c r="AA320" s="41">
        <f t="shared" si="129"/>
        <v>547.12</v>
      </c>
      <c r="AB320" s="41">
        <f t="shared" si="130"/>
        <v>1801.1837</v>
      </c>
      <c r="AC320" s="41"/>
      <c r="AD320" s="12" t="s">
        <v>48</v>
      </c>
      <c r="AE320" s="11">
        <f t="shared" si="97"/>
        <v>87.1263</v>
      </c>
      <c r="AF320" s="11">
        <f t="shared" si="92"/>
        <v>778.92</v>
      </c>
      <c r="AG320" s="11">
        <f t="shared" si="93"/>
        <v>566.48</v>
      </c>
      <c r="AH320" s="11">
        <f t="shared" si="98"/>
        <v>50.6574</v>
      </c>
      <c r="AI320" s="11">
        <f t="shared" si="94"/>
        <v>318</v>
      </c>
      <c r="AJ320" s="11">
        <f t="shared" si="95"/>
        <v>0</v>
      </c>
      <c r="AK320" s="11">
        <f t="shared" si="96"/>
        <v>1801.1837</v>
      </c>
      <c r="AL320" s="12" t="s">
        <v>1134</v>
      </c>
    </row>
    <row r="321" s="9" customFormat="1" ht="16" customHeight="1" spans="1:38">
      <c r="A321" s="40">
        <f t="shared" si="116"/>
        <v>318</v>
      </c>
      <c r="B321" s="41" t="s">
        <v>1306</v>
      </c>
      <c r="C321" s="64" t="s">
        <v>1007</v>
      </c>
      <c r="D321" s="45" t="s">
        <v>1008</v>
      </c>
      <c r="E321" s="82">
        <v>3473.25</v>
      </c>
      <c r="F321" s="82">
        <v>3245.5</v>
      </c>
      <c r="G321" s="68">
        <v>5664.75</v>
      </c>
      <c r="H321" s="82">
        <v>3473.25</v>
      </c>
      <c r="I321" s="44">
        <v>1790</v>
      </c>
      <c r="J321" s="68"/>
      <c r="K321" s="52">
        <f t="shared" si="117"/>
        <v>62.5185</v>
      </c>
      <c r="L321" s="52">
        <v>24.6078</v>
      </c>
      <c r="M321" s="53">
        <f t="shared" si="118"/>
        <v>519.28</v>
      </c>
      <c r="N321" s="44">
        <f t="shared" si="119"/>
        <v>453.18</v>
      </c>
      <c r="O321" s="41">
        <f t="shared" si="120"/>
        <v>24.31275</v>
      </c>
      <c r="P321" s="41">
        <v>11.16465</v>
      </c>
      <c r="Q321" s="44">
        <f t="shared" si="121"/>
        <v>89.5</v>
      </c>
      <c r="R321" s="44">
        <f t="shared" si="122"/>
        <v>0</v>
      </c>
      <c r="S321" s="44">
        <f t="shared" si="123"/>
        <v>1184.5637</v>
      </c>
      <c r="T321" s="41">
        <f t="shared" ref="T321:T380" si="131">E321*0</f>
        <v>0</v>
      </c>
      <c r="U321" s="41">
        <f t="shared" si="124"/>
        <v>259.64</v>
      </c>
      <c r="V321" s="44">
        <f t="shared" si="125"/>
        <v>113.3</v>
      </c>
      <c r="W321" s="41">
        <f t="shared" si="126"/>
        <v>10.42</v>
      </c>
      <c r="X321" s="41">
        <v>4.76</v>
      </c>
      <c r="Y321" s="44">
        <f t="shared" si="127"/>
        <v>89.5</v>
      </c>
      <c r="Z321" s="44">
        <f t="shared" si="128"/>
        <v>0</v>
      </c>
      <c r="AA321" s="41">
        <f t="shared" si="129"/>
        <v>477.62</v>
      </c>
      <c r="AB321" s="41">
        <f t="shared" si="130"/>
        <v>1662.1837</v>
      </c>
      <c r="AC321" s="41"/>
      <c r="AD321" s="12" t="s">
        <v>60</v>
      </c>
      <c r="AE321" s="11">
        <f t="shared" si="97"/>
        <v>87.1263</v>
      </c>
      <c r="AF321" s="11">
        <f t="shared" si="92"/>
        <v>778.92</v>
      </c>
      <c r="AG321" s="11">
        <f t="shared" si="93"/>
        <v>566.48</v>
      </c>
      <c r="AH321" s="11">
        <f t="shared" si="98"/>
        <v>50.6574</v>
      </c>
      <c r="AI321" s="11">
        <f t="shared" si="94"/>
        <v>179</v>
      </c>
      <c r="AJ321" s="11">
        <f t="shared" si="95"/>
        <v>0</v>
      </c>
      <c r="AK321" s="11">
        <f t="shared" si="96"/>
        <v>1662.1837</v>
      </c>
      <c r="AL321" s="12" t="s">
        <v>1138</v>
      </c>
    </row>
    <row r="322" s="9" customFormat="1" ht="16" customHeight="1" spans="1:38">
      <c r="A322" s="40">
        <f t="shared" si="116"/>
        <v>319</v>
      </c>
      <c r="B322" s="41" t="s">
        <v>1306</v>
      </c>
      <c r="C322" s="47" t="s">
        <v>1009</v>
      </c>
      <c r="D322" s="58" t="s">
        <v>1010</v>
      </c>
      <c r="E322" s="82">
        <v>3473.25</v>
      </c>
      <c r="F322" s="82">
        <v>3245.5</v>
      </c>
      <c r="G322" s="68">
        <v>5664.75</v>
      </c>
      <c r="H322" s="82">
        <v>3473.25</v>
      </c>
      <c r="I322" s="44">
        <v>1790</v>
      </c>
      <c r="J322" s="68"/>
      <c r="K322" s="52">
        <f t="shared" si="117"/>
        <v>62.5185</v>
      </c>
      <c r="L322" s="52">
        <v>24.6078</v>
      </c>
      <c r="M322" s="53">
        <f t="shared" si="118"/>
        <v>519.28</v>
      </c>
      <c r="N322" s="44">
        <f t="shared" si="119"/>
        <v>453.18</v>
      </c>
      <c r="O322" s="41">
        <f t="shared" si="120"/>
        <v>24.31275</v>
      </c>
      <c r="P322" s="41">
        <v>11.16465</v>
      </c>
      <c r="Q322" s="44">
        <f t="shared" si="121"/>
        <v>89.5</v>
      </c>
      <c r="R322" s="44">
        <f t="shared" si="122"/>
        <v>0</v>
      </c>
      <c r="S322" s="44">
        <f t="shared" si="123"/>
        <v>1184.5637</v>
      </c>
      <c r="T322" s="41">
        <f t="shared" si="131"/>
        <v>0</v>
      </c>
      <c r="U322" s="41">
        <f t="shared" si="124"/>
        <v>259.64</v>
      </c>
      <c r="V322" s="44">
        <f t="shared" si="125"/>
        <v>113.3</v>
      </c>
      <c r="W322" s="41">
        <f t="shared" si="126"/>
        <v>10.42</v>
      </c>
      <c r="X322" s="41">
        <v>4.76</v>
      </c>
      <c r="Y322" s="44">
        <f t="shared" si="127"/>
        <v>89.5</v>
      </c>
      <c r="Z322" s="44">
        <f t="shared" si="128"/>
        <v>0</v>
      </c>
      <c r="AA322" s="41">
        <f t="shared" si="129"/>
        <v>477.62</v>
      </c>
      <c r="AB322" s="41">
        <f t="shared" si="130"/>
        <v>1662.1837</v>
      </c>
      <c r="AC322" s="41"/>
      <c r="AD322" s="12" t="s">
        <v>60</v>
      </c>
      <c r="AE322" s="11">
        <f t="shared" si="97"/>
        <v>87.1263</v>
      </c>
      <c r="AF322" s="11">
        <f t="shared" si="92"/>
        <v>778.92</v>
      </c>
      <c r="AG322" s="11">
        <f t="shared" si="93"/>
        <v>566.48</v>
      </c>
      <c r="AH322" s="11">
        <f t="shared" si="98"/>
        <v>50.6574</v>
      </c>
      <c r="AI322" s="11">
        <f t="shared" si="94"/>
        <v>179</v>
      </c>
      <c r="AJ322" s="11">
        <f t="shared" si="95"/>
        <v>0</v>
      </c>
      <c r="AK322" s="11">
        <f t="shared" si="96"/>
        <v>1662.1837</v>
      </c>
      <c r="AL322" s="12" t="s">
        <v>1138</v>
      </c>
    </row>
    <row r="323" s="9" customFormat="1" ht="16" customHeight="1" spans="1:38">
      <c r="A323" s="40">
        <f t="shared" si="116"/>
        <v>320</v>
      </c>
      <c r="B323" s="41" t="s">
        <v>98</v>
      </c>
      <c r="C323" s="47" t="s">
        <v>1013</v>
      </c>
      <c r="D323" s="58" t="s">
        <v>1014</v>
      </c>
      <c r="E323" s="82">
        <v>3473.25</v>
      </c>
      <c r="F323" s="82">
        <v>3245.5</v>
      </c>
      <c r="G323" s="68">
        <v>5664.75</v>
      </c>
      <c r="H323" s="82">
        <v>3473.25</v>
      </c>
      <c r="I323" s="44">
        <v>3180</v>
      </c>
      <c r="J323" s="68"/>
      <c r="K323" s="52">
        <f t="shared" si="117"/>
        <v>62.5185</v>
      </c>
      <c r="L323" s="52">
        <v>24.6078</v>
      </c>
      <c r="M323" s="53">
        <f t="shared" si="118"/>
        <v>519.28</v>
      </c>
      <c r="N323" s="44">
        <f t="shared" si="119"/>
        <v>453.18</v>
      </c>
      <c r="O323" s="41">
        <f t="shared" si="120"/>
        <v>24.31275</v>
      </c>
      <c r="P323" s="41">
        <v>11.16465</v>
      </c>
      <c r="Q323" s="44">
        <f t="shared" si="121"/>
        <v>159</v>
      </c>
      <c r="R323" s="44">
        <f t="shared" si="122"/>
        <v>0</v>
      </c>
      <c r="S323" s="44">
        <f t="shared" si="123"/>
        <v>1254.0637</v>
      </c>
      <c r="T323" s="41">
        <f t="shared" si="131"/>
        <v>0</v>
      </c>
      <c r="U323" s="41">
        <f t="shared" si="124"/>
        <v>259.64</v>
      </c>
      <c r="V323" s="44">
        <f t="shared" si="125"/>
        <v>113.3</v>
      </c>
      <c r="W323" s="41">
        <f t="shared" si="126"/>
        <v>10.42</v>
      </c>
      <c r="X323" s="41">
        <v>4.76</v>
      </c>
      <c r="Y323" s="44">
        <f t="shared" si="127"/>
        <v>159</v>
      </c>
      <c r="Z323" s="44">
        <f t="shared" si="128"/>
        <v>0</v>
      </c>
      <c r="AA323" s="41">
        <f t="shared" si="129"/>
        <v>547.12</v>
      </c>
      <c r="AB323" s="41">
        <f t="shared" si="130"/>
        <v>1801.1837</v>
      </c>
      <c r="AC323" s="41"/>
      <c r="AD323" s="12" t="s">
        <v>26</v>
      </c>
      <c r="AE323" s="11">
        <f t="shared" si="97"/>
        <v>87.1263</v>
      </c>
      <c r="AF323" s="11">
        <f t="shared" si="92"/>
        <v>778.92</v>
      </c>
      <c r="AG323" s="11">
        <f t="shared" si="93"/>
        <v>566.48</v>
      </c>
      <c r="AH323" s="11">
        <f t="shared" si="98"/>
        <v>50.6574</v>
      </c>
      <c r="AI323" s="11">
        <f t="shared" si="94"/>
        <v>318</v>
      </c>
      <c r="AJ323" s="11">
        <f t="shared" si="95"/>
        <v>0</v>
      </c>
      <c r="AK323" s="11">
        <f t="shared" si="96"/>
        <v>1801.1837</v>
      </c>
      <c r="AL323" s="12" t="s">
        <v>1135</v>
      </c>
    </row>
    <row r="324" s="9" customFormat="1" ht="16" customHeight="1" spans="1:38">
      <c r="A324" s="40">
        <f t="shared" si="116"/>
        <v>321</v>
      </c>
      <c r="B324" s="41" t="s">
        <v>98</v>
      </c>
      <c r="C324" s="47" t="s">
        <v>1015</v>
      </c>
      <c r="D324" s="352" t="s">
        <v>1016</v>
      </c>
      <c r="E324" s="82">
        <v>3473.25</v>
      </c>
      <c r="F324" s="82">
        <v>3245.5</v>
      </c>
      <c r="G324" s="68">
        <v>5664.75</v>
      </c>
      <c r="H324" s="82">
        <v>3473.25</v>
      </c>
      <c r="I324" s="44">
        <v>3180</v>
      </c>
      <c r="J324" s="68"/>
      <c r="K324" s="52">
        <f t="shared" si="117"/>
        <v>62.5185</v>
      </c>
      <c r="L324" s="52">
        <v>24.6078</v>
      </c>
      <c r="M324" s="53">
        <f t="shared" si="118"/>
        <v>519.28</v>
      </c>
      <c r="N324" s="44">
        <f t="shared" si="119"/>
        <v>453.18</v>
      </c>
      <c r="O324" s="41">
        <f t="shared" si="120"/>
        <v>24.31275</v>
      </c>
      <c r="P324" s="41">
        <v>11.16465</v>
      </c>
      <c r="Q324" s="44">
        <f t="shared" si="121"/>
        <v>159</v>
      </c>
      <c r="R324" s="44">
        <f t="shared" si="122"/>
        <v>0</v>
      </c>
      <c r="S324" s="44">
        <f t="shared" si="123"/>
        <v>1254.0637</v>
      </c>
      <c r="T324" s="41">
        <f t="shared" si="131"/>
        <v>0</v>
      </c>
      <c r="U324" s="41">
        <f t="shared" si="124"/>
        <v>259.64</v>
      </c>
      <c r="V324" s="44">
        <f t="shared" si="125"/>
        <v>113.3</v>
      </c>
      <c r="W324" s="41">
        <f t="shared" si="126"/>
        <v>10.42</v>
      </c>
      <c r="X324" s="41">
        <v>4.76</v>
      </c>
      <c r="Y324" s="44">
        <f t="shared" si="127"/>
        <v>159</v>
      </c>
      <c r="Z324" s="44">
        <f t="shared" si="128"/>
        <v>0</v>
      </c>
      <c r="AA324" s="41">
        <f t="shared" si="129"/>
        <v>547.12</v>
      </c>
      <c r="AB324" s="41">
        <f t="shared" si="130"/>
        <v>1801.1837</v>
      </c>
      <c r="AC324" s="41"/>
      <c r="AD324" s="12" t="s">
        <v>26</v>
      </c>
      <c r="AE324" s="11">
        <f t="shared" si="97"/>
        <v>87.1263</v>
      </c>
      <c r="AF324" s="11">
        <f t="shared" ref="AF324:AF387" si="132">M324+U324</f>
        <v>778.92</v>
      </c>
      <c r="AG324" s="11">
        <f t="shared" ref="AG324:AG387" si="133">N324+V324</f>
        <v>566.48</v>
      </c>
      <c r="AH324" s="11">
        <f t="shared" si="98"/>
        <v>50.6574</v>
      </c>
      <c r="AI324" s="11">
        <f t="shared" ref="AI324:AI387" si="134">Q324+Y324</f>
        <v>318</v>
      </c>
      <c r="AJ324" s="11">
        <f t="shared" ref="AJ324:AJ387" si="135">R324+Z324</f>
        <v>0</v>
      </c>
      <c r="AK324" s="11">
        <f t="shared" ref="AK324:AK387" si="136">S324+AA324</f>
        <v>1801.1837</v>
      </c>
      <c r="AL324" s="12" t="s">
        <v>1135</v>
      </c>
    </row>
    <row r="325" s="9" customFormat="1" ht="16" customHeight="1" spans="1:38">
      <c r="A325" s="40">
        <f t="shared" si="116"/>
        <v>322</v>
      </c>
      <c r="B325" s="41" t="s">
        <v>1339</v>
      </c>
      <c r="C325" s="47" t="s">
        <v>1017</v>
      </c>
      <c r="D325" s="58" t="s">
        <v>1018</v>
      </c>
      <c r="E325" s="82">
        <v>3473.25</v>
      </c>
      <c r="F325" s="82">
        <v>3245.5</v>
      </c>
      <c r="G325" s="68">
        <v>5664.75</v>
      </c>
      <c r="H325" s="82">
        <v>3473.25</v>
      </c>
      <c r="I325" s="44">
        <v>1790</v>
      </c>
      <c r="J325" s="68"/>
      <c r="K325" s="52">
        <f t="shared" si="117"/>
        <v>62.5185</v>
      </c>
      <c r="L325" s="52">
        <v>24.6078</v>
      </c>
      <c r="M325" s="53">
        <f t="shared" si="118"/>
        <v>519.28</v>
      </c>
      <c r="N325" s="44">
        <f t="shared" si="119"/>
        <v>453.18</v>
      </c>
      <c r="O325" s="41">
        <f t="shared" si="120"/>
        <v>24.31275</v>
      </c>
      <c r="P325" s="41">
        <v>11.16465</v>
      </c>
      <c r="Q325" s="44">
        <f t="shared" si="121"/>
        <v>89.5</v>
      </c>
      <c r="R325" s="44">
        <f t="shared" si="122"/>
        <v>0</v>
      </c>
      <c r="S325" s="44">
        <f t="shared" si="123"/>
        <v>1184.5637</v>
      </c>
      <c r="T325" s="41">
        <f t="shared" si="131"/>
        <v>0</v>
      </c>
      <c r="U325" s="41">
        <f t="shared" si="124"/>
        <v>259.64</v>
      </c>
      <c r="V325" s="44">
        <f t="shared" si="125"/>
        <v>113.3</v>
      </c>
      <c r="W325" s="41">
        <f t="shared" si="126"/>
        <v>10.42</v>
      </c>
      <c r="X325" s="41">
        <v>4.76</v>
      </c>
      <c r="Y325" s="44">
        <f t="shared" si="127"/>
        <v>89.5</v>
      </c>
      <c r="Z325" s="44">
        <f t="shared" si="128"/>
        <v>0</v>
      </c>
      <c r="AA325" s="41">
        <f t="shared" si="129"/>
        <v>477.62</v>
      </c>
      <c r="AB325" s="41">
        <f t="shared" si="130"/>
        <v>1662.1837</v>
      </c>
      <c r="AC325" s="41"/>
      <c r="AD325" s="12" t="s">
        <v>55</v>
      </c>
      <c r="AE325" s="11">
        <f t="shared" ref="AE325:AE388" si="137">K325+T325+L325</f>
        <v>87.1263</v>
      </c>
      <c r="AF325" s="11">
        <f t="shared" si="132"/>
        <v>778.92</v>
      </c>
      <c r="AG325" s="11">
        <f t="shared" si="133"/>
        <v>566.48</v>
      </c>
      <c r="AH325" s="11">
        <f t="shared" ref="AH325:AH388" si="138">O325+W325+X325+P325</f>
        <v>50.6574</v>
      </c>
      <c r="AI325" s="11">
        <f t="shared" si="134"/>
        <v>179</v>
      </c>
      <c r="AJ325" s="11">
        <f t="shared" si="135"/>
        <v>0</v>
      </c>
      <c r="AK325" s="11">
        <f t="shared" si="136"/>
        <v>1662.1837</v>
      </c>
      <c r="AL325" s="12" t="s">
        <v>1138</v>
      </c>
    </row>
    <row r="326" s="9" customFormat="1" ht="16" customHeight="1" spans="1:38">
      <c r="A326" s="40">
        <f t="shared" si="116"/>
        <v>323</v>
      </c>
      <c r="B326" s="41" t="s">
        <v>1306</v>
      </c>
      <c r="C326" s="47" t="s">
        <v>1020</v>
      </c>
      <c r="D326" s="352" t="s">
        <v>1021</v>
      </c>
      <c r="E326" s="82">
        <v>3473.25</v>
      </c>
      <c r="F326" s="82">
        <v>3245.5</v>
      </c>
      <c r="G326" s="68">
        <v>5664.75</v>
      </c>
      <c r="H326" s="82">
        <v>3473.25</v>
      </c>
      <c r="I326" s="44">
        <v>1790</v>
      </c>
      <c r="J326" s="68"/>
      <c r="K326" s="52">
        <f t="shared" si="117"/>
        <v>62.5185</v>
      </c>
      <c r="L326" s="52">
        <v>20.5065</v>
      </c>
      <c r="M326" s="53">
        <f t="shared" si="118"/>
        <v>519.28</v>
      </c>
      <c r="N326" s="44">
        <f t="shared" si="119"/>
        <v>453.18</v>
      </c>
      <c r="O326" s="41">
        <f t="shared" si="120"/>
        <v>24.31275</v>
      </c>
      <c r="P326" s="41">
        <v>9.5697</v>
      </c>
      <c r="Q326" s="44">
        <f t="shared" si="121"/>
        <v>89.5</v>
      </c>
      <c r="R326" s="44">
        <f t="shared" si="122"/>
        <v>0</v>
      </c>
      <c r="S326" s="44">
        <f t="shared" si="123"/>
        <v>1178.86745</v>
      </c>
      <c r="T326" s="41">
        <f t="shared" si="131"/>
        <v>0</v>
      </c>
      <c r="U326" s="41">
        <f t="shared" si="124"/>
        <v>259.64</v>
      </c>
      <c r="V326" s="44">
        <f t="shared" si="125"/>
        <v>113.3</v>
      </c>
      <c r="W326" s="41">
        <f t="shared" si="126"/>
        <v>10.42</v>
      </c>
      <c r="X326" s="41">
        <v>4.08</v>
      </c>
      <c r="Y326" s="44">
        <f t="shared" si="127"/>
        <v>89.5</v>
      </c>
      <c r="Z326" s="44">
        <f t="shared" si="128"/>
        <v>0</v>
      </c>
      <c r="AA326" s="41">
        <f t="shared" si="129"/>
        <v>476.94</v>
      </c>
      <c r="AB326" s="41">
        <f t="shared" si="130"/>
        <v>1655.80745</v>
      </c>
      <c r="AC326" s="41"/>
      <c r="AD326" s="12" t="s">
        <v>60</v>
      </c>
      <c r="AE326" s="11">
        <f t="shared" si="137"/>
        <v>83.025</v>
      </c>
      <c r="AF326" s="11">
        <f t="shared" si="132"/>
        <v>778.92</v>
      </c>
      <c r="AG326" s="11">
        <f t="shared" si="133"/>
        <v>566.48</v>
      </c>
      <c r="AH326" s="11">
        <f t="shared" si="138"/>
        <v>48.38245</v>
      </c>
      <c r="AI326" s="11">
        <f t="shared" si="134"/>
        <v>179</v>
      </c>
      <c r="AJ326" s="11">
        <f t="shared" si="135"/>
        <v>0</v>
      </c>
      <c r="AK326" s="11">
        <f t="shared" si="136"/>
        <v>1655.80745</v>
      </c>
      <c r="AL326" s="12" t="s">
        <v>1138</v>
      </c>
    </row>
    <row r="327" s="9" customFormat="1" ht="16" customHeight="1" spans="1:38">
      <c r="A327" s="40">
        <f t="shared" si="116"/>
        <v>324</v>
      </c>
      <c r="B327" s="41" t="s">
        <v>1306</v>
      </c>
      <c r="C327" s="47" t="s">
        <v>1022</v>
      </c>
      <c r="D327" s="58" t="s">
        <v>1023</v>
      </c>
      <c r="E327" s="82">
        <v>3473.25</v>
      </c>
      <c r="F327" s="82">
        <v>3245.5</v>
      </c>
      <c r="G327" s="68">
        <v>5664.75</v>
      </c>
      <c r="H327" s="82">
        <v>3473.25</v>
      </c>
      <c r="I327" s="44">
        <v>1790</v>
      </c>
      <c r="J327" s="68"/>
      <c r="K327" s="52">
        <f t="shared" si="117"/>
        <v>62.5185</v>
      </c>
      <c r="L327" s="52">
        <v>20.5065</v>
      </c>
      <c r="M327" s="53">
        <f t="shared" si="118"/>
        <v>519.28</v>
      </c>
      <c r="N327" s="44">
        <f t="shared" si="119"/>
        <v>453.18</v>
      </c>
      <c r="O327" s="41">
        <f t="shared" si="120"/>
        <v>24.31275</v>
      </c>
      <c r="P327" s="41">
        <v>9.5697</v>
      </c>
      <c r="Q327" s="44">
        <f t="shared" si="121"/>
        <v>89.5</v>
      </c>
      <c r="R327" s="44">
        <f t="shared" si="122"/>
        <v>0</v>
      </c>
      <c r="S327" s="44">
        <f t="shared" si="123"/>
        <v>1178.86745</v>
      </c>
      <c r="T327" s="41">
        <f t="shared" si="131"/>
        <v>0</v>
      </c>
      <c r="U327" s="41">
        <f t="shared" si="124"/>
        <v>259.64</v>
      </c>
      <c r="V327" s="44">
        <f t="shared" si="125"/>
        <v>113.3</v>
      </c>
      <c r="W327" s="41">
        <f t="shared" si="126"/>
        <v>10.42</v>
      </c>
      <c r="X327" s="41">
        <v>4.08</v>
      </c>
      <c r="Y327" s="44">
        <f t="shared" si="127"/>
        <v>89.5</v>
      </c>
      <c r="Z327" s="44">
        <f t="shared" si="128"/>
        <v>0</v>
      </c>
      <c r="AA327" s="41">
        <f t="shared" si="129"/>
        <v>476.94</v>
      </c>
      <c r="AB327" s="41">
        <f t="shared" si="130"/>
        <v>1655.80745</v>
      </c>
      <c r="AC327" s="41"/>
      <c r="AD327" s="12" t="s">
        <v>60</v>
      </c>
      <c r="AE327" s="11">
        <f t="shared" si="137"/>
        <v>83.025</v>
      </c>
      <c r="AF327" s="11">
        <f t="shared" si="132"/>
        <v>778.92</v>
      </c>
      <c r="AG327" s="11">
        <f t="shared" si="133"/>
        <v>566.48</v>
      </c>
      <c r="AH327" s="11">
        <f t="shared" si="138"/>
        <v>48.38245</v>
      </c>
      <c r="AI327" s="11">
        <f t="shared" si="134"/>
        <v>179</v>
      </c>
      <c r="AJ327" s="11">
        <f t="shared" si="135"/>
        <v>0</v>
      </c>
      <c r="AK327" s="11">
        <f t="shared" si="136"/>
        <v>1655.80745</v>
      </c>
      <c r="AL327" s="12" t="s">
        <v>1138</v>
      </c>
    </row>
    <row r="328" s="9" customFormat="1" ht="16" customHeight="1" spans="1:38">
      <c r="A328" s="40">
        <f t="shared" si="116"/>
        <v>325</v>
      </c>
      <c r="B328" s="41" t="s">
        <v>1306</v>
      </c>
      <c r="C328" s="47" t="s">
        <v>1024</v>
      </c>
      <c r="D328" s="58" t="s">
        <v>1025</v>
      </c>
      <c r="E328" s="82">
        <v>3473.25</v>
      </c>
      <c r="F328" s="82">
        <v>3245.5</v>
      </c>
      <c r="G328" s="68">
        <v>5664.75</v>
      </c>
      <c r="H328" s="82">
        <v>3473.25</v>
      </c>
      <c r="I328" s="44">
        <v>1790</v>
      </c>
      <c r="J328" s="68"/>
      <c r="K328" s="52">
        <f t="shared" si="117"/>
        <v>62.5185</v>
      </c>
      <c r="L328" s="52">
        <v>20.5065</v>
      </c>
      <c r="M328" s="53">
        <f t="shared" si="118"/>
        <v>519.28</v>
      </c>
      <c r="N328" s="44">
        <f t="shared" si="119"/>
        <v>453.18</v>
      </c>
      <c r="O328" s="41">
        <f t="shared" si="120"/>
        <v>24.31275</v>
      </c>
      <c r="P328" s="41">
        <v>9.5697</v>
      </c>
      <c r="Q328" s="44">
        <f t="shared" si="121"/>
        <v>89.5</v>
      </c>
      <c r="R328" s="44">
        <f t="shared" si="122"/>
        <v>0</v>
      </c>
      <c r="S328" s="44">
        <f t="shared" si="123"/>
        <v>1178.86745</v>
      </c>
      <c r="T328" s="41">
        <f t="shared" si="131"/>
        <v>0</v>
      </c>
      <c r="U328" s="41">
        <f t="shared" si="124"/>
        <v>259.64</v>
      </c>
      <c r="V328" s="44">
        <f t="shared" si="125"/>
        <v>113.3</v>
      </c>
      <c r="W328" s="41">
        <f t="shared" si="126"/>
        <v>10.42</v>
      </c>
      <c r="X328" s="41">
        <v>4.08</v>
      </c>
      <c r="Y328" s="44">
        <f t="shared" si="127"/>
        <v>89.5</v>
      </c>
      <c r="Z328" s="44">
        <f t="shared" si="128"/>
        <v>0</v>
      </c>
      <c r="AA328" s="41">
        <f t="shared" si="129"/>
        <v>476.94</v>
      </c>
      <c r="AB328" s="41">
        <f t="shared" si="130"/>
        <v>1655.80745</v>
      </c>
      <c r="AC328" s="41"/>
      <c r="AD328" s="12" t="s">
        <v>60</v>
      </c>
      <c r="AE328" s="11">
        <f t="shared" si="137"/>
        <v>83.025</v>
      </c>
      <c r="AF328" s="11">
        <f t="shared" si="132"/>
        <v>778.92</v>
      </c>
      <c r="AG328" s="11">
        <f t="shared" si="133"/>
        <v>566.48</v>
      </c>
      <c r="AH328" s="11">
        <f t="shared" si="138"/>
        <v>48.38245</v>
      </c>
      <c r="AI328" s="11">
        <f t="shared" si="134"/>
        <v>179</v>
      </c>
      <c r="AJ328" s="11">
        <f t="shared" si="135"/>
        <v>0</v>
      </c>
      <c r="AK328" s="11">
        <f t="shared" si="136"/>
        <v>1655.80745</v>
      </c>
      <c r="AL328" s="12" t="s">
        <v>1138</v>
      </c>
    </row>
    <row r="329" s="9" customFormat="1" ht="16" customHeight="1" spans="1:38">
      <c r="A329" s="40">
        <f t="shared" si="116"/>
        <v>326</v>
      </c>
      <c r="B329" s="41" t="s">
        <v>1306</v>
      </c>
      <c r="C329" s="47" t="s">
        <v>1028</v>
      </c>
      <c r="D329" s="58" t="s">
        <v>1029</v>
      </c>
      <c r="E329" s="82">
        <v>3473.25</v>
      </c>
      <c r="F329" s="82">
        <v>3245.5</v>
      </c>
      <c r="G329" s="68">
        <v>5664.75</v>
      </c>
      <c r="H329" s="82">
        <v>3473.25</v>
      </c>
      <c r="I329" s="44">
        <v>1790</v>
      </c>
      <c r="J329" s="68"/>
      <c r="K329" s="52">
        <f t="shared" si="117"/>
        <v>62.5185</v>
      </c>
      <c r="L329" s="52">
        <v>20.5065</v>
      </c>
      <c r="M329" s="53">
        <f t="shared" si="118"/>
        <v>519.28</v>
      </c>
      <c r="N329" s="44">
        <f t="shared" si="119"/>
        <v>453.18</v>
      </c>
      <c r="O329" s="41">
        <f t="shared" si="120"/>
        <v>24.31275</v>
      </c>
      <c r="P329" s="41">
        <v>9.5697</v>
      </c>
      <c r="Q329" s="44">
        <f t="shared" si="121"/>
        <v>89.5</v>
      </c>
      <c r="R329" s="44">
        <f t="shared" si="122"/>
        <v>0</v>
      </c>
      <c r="S329" s="44">
        <f t="shared" si="123"/>
        <v>1178.86745</v>
      </c>
      <c r="T329" s="41">
        <f t="shared" si="131"/>
        <v>0</v>
      </c>
      <c r="U329" s="41">
        <f t="shared" si="124"/>
        <v>259.64</v>
      </c>
      <c r="V329" s="44">
        <f t="shared" si="125"/>
        <v>113.3</v>
      </c>
      <c r="W329" s="41">
        <f t="shared" si="126"/>
        <v>10.42</v>
      </c>
      <c r="X329" s="41">
        <v>4.08</v>
      </c>
      <c r="Y329" s="44">
        <f t="shared" si="127"/>
        <v>89.5</v>
      </c>
      <c r="Z329" s="44">
        <f t="shared" si="128"/>
        <v>0</v>
      </c>
      <c r="AA329" s="41">
        <f t="shared" si="129"/>
        <v>476.94</v>
      </c>
      <c r="AB329" s="41">
        <f t="shared" si="130"/>
        <v>1655.80745</v>
      </c>
      <c r="AC329" s="41"/>
      <c r="AD329" s="12" t="s">
        <v>60</v>
      </c>
      <c r="AE329" s="11">
        <f t="shared" si="137"/>
        <v>83.025</v>
      </c>
      <c r="AF329" s="11">
        <f t="shared" si="132"/>
        <v>778.92</v>
      </c>
      <c r="AG329" s="11">
        <f t="shared" si="133"/>
        <v>566.48</v>
      </c>
      <c r="AH329" s="11">
        <f t="shared" si="138"/>
        <v>48.38245</v>
      </c>
      <c r="AI329" s="11">
        <f t="shared" si="134"/>
        <v>179</v>
      </c>
      <c r="AJ329" s="11">
        <f t="shared" si="135"/>
        <v>0</v>
      </c>
      <c r="AK329" s="11">
        <f t="shared" si="136"/>
        <v>1655.80745</v>
      </c>
      <c r="AL329" s="12" t="s">
        <v>1138</v>
      </c>
    </row>
    <row r="330" s="9" customFormat="1" ht="16" customHeight="1" spans="1:38">
      <c r="A330" s="40">
        <f t="shared" si="116"/>
        <v>327</v>
      </c>
      <c r="B330" s="41" t="s">
        <v>1306</v>
      </c>
      <c r="C330" s="47" t="s">
        <v>1030</v>
      </c>
      <c r="D330" s="58" t="s">
        <v>1031</v>
      </c>
      <c r="E330" s="82">
        <v>3473.25</v>
      </c>
      <c r="F330" s="82">
        <v>3245.5</v>
      </c>
      <c r="G330" s="68">
        <v>5664.75</v>
      </c>
      <c r="H330" s="82">
        <v>3473.25</v>
      </c>
      <c r="I330" s="44">
        <v>1790</v>
      </c>
      <c r="J330" s="68"/>
      <c r="K330" s="52">
        <f t="shared" si="117"/>
        <v>62.5185</v>
      </c>
      <c r="L330" s="52">
        <v>20.5065</v>
      </c>
      <c r="M330" s="53">
        <f t="shared" si="118"/>
        <v>519.28</v>
      </c>
      <c r="N330" s="44">
        <f t="shared" si="119"/>
        <v>453.18</v>
      </c>
      <c r="O330" s="41">
        <f t="shared" si="120"/>
        <v>24.31275</v>
      </c>
      <c r="P330" s="41">
        <v>9.5697</v>
      </c>
      <c r="Q330" s="44">
        <f t="shared" si="121"/>
        <v>89.5</v>
      </c>
      <c r="R330" s="44">
        <f t="shared" si="122"/>
        <v>0</v>
      </c>
      <c r="S330" s="44">
        <f t="shared" si="123"/>
        <v>1178.86745</v>
      </c>
      <c r="T330" s="41">
        <f t="shared" si="131"/>
        <v>0</v>
      </c>
      <c r="U330" s="41">
        <f t="shared" si="124"/>
        <v>259.64</v>
      </c>
      <c r="V330" s="44">
        <f t="shared" si="125"/>
        <v>113.3</v>
      </c>
      <c r="W330" s="41">
        <f t="shared" si="126"/>
        <v>10.42</v>
      </c>
      <c r="X330" s="41">
        <v>4.08</v>
      </c>
      <c r="Y330" s="44">
        <f t="shared" si="127"/>
        <v>89.5</v>
      </c>
      <c r="Z330" s="44">
        <f t="shared" si="128"/>
        <v>0</v>
      </c>
      <c r="AA330" s="41">
        <f t="shared" si="129"/>
        <v>476.94</v>
      </c>
      <c r="AB330" s="41">
        <f t="shared" si="130"/>
        <v>1655.80745</v>
      </c>
      <c r="AC330" s="41"/>
      <c r="AD330" s="12" t="s">
        <v>60</v>
      </c>
      <c r="AE330" s="11">
        <f t="shared" si="137"/>
        <v>83.025</v>
      </c>
      <c r="AF330" s="11">
        <f t="shared" si="132"/>
        <v>778.92</v>
      </c>
      <c r="AG330" s="11">
        <f t="shared" si="133"/>
        <v>566.48</v>
      </c>
      <c r="AH330" s="11">
        <f t="shared" si="138"/>
        <v>48.38245</v>
      </c>
      <c r="AI330" s="11">
        <f t="shared" si="134"/>
        <v>179</v>
      </c>
      <c r="AJ330" s="11">
        <f t="shared" si="135"/>
        <v>0</v>
      </c>
      <c r="AK330" s="11">
        <f t="shared" si="136"/>
        <v>1655.80745</v>
      </c>
      <c r="AL330" s="12" t="s">
        <v>1138</v>
      </c>
    </row>
    <row r="331" s="9" customFormat="1" ht="16" customHeight="1" spans="1:38">
      <c r="A331" s="40">
        <f t="shared" si="116"/>
        <v>328</v>
      </c>
      <c r="B331" s="41" t="s">
        <v>1306</v>
      </c>
      <c r="C331" s="47" t="s">
        <v>614</v>
      </c>
      <c r="D331" s="352" t="s">
        <v>615</v>
      </c>
      <c r="E331" s="82">
        <v>3473.25</v>
      </c>
      <c r="F331" s="82">
        <v>3245.5</v>
      </c>
      <c r="G331" s="68">
        <v>5664.75</v>
      </c>
      <c r="H331" s="82">
        <v>3473.25</v>
      </c>
      <c r="I331" s="44">
        <v>1790</v>
      </c>
      <c r="J331" s="68"/>
      <c r="K331" s="52">
        <f t="shared" si="117"/>
        <v>62.5185</v>
      </c>
      <c r="L331" s="52">
        <v>28.7091</v>
      </c>
      <c r="M331" s="53">
        <f t="shared" si="118"/>
        <v>519.28</v>
      </c>
      <c r="N331" s="44">
        <f t="shared" si="119"/>
        <v>453.18</v>
      </c>
      <c r="O331" s="41">
        <f t="shared" si="120"/>
        <v>24.31275</v>
      </c>
      <c r="P331" s="41">
        <v>12.7596</v>
      </c>
      <c r="Q331" s="44">
        <f t="shared" si="121"/>
        <v>89.5</v>
      </c>
      <c r="R331" s="44">
        <f t="shared" si="122"/>
        <v>0</v>
      </c>
      <c r="S331" s="44">
        <f t="shared" si="123"/>
        <v>1190.25995</v>
      </c>
      <c r="T331" s="41">
        <f t="shared" si="131"/>
        <v>0</v>
      </c>
      <c r="U331" s="41">
        <f t="shared" si="124"/>
        <v>259.64</v>
      </c>
      <c r="V331" s="44">
        <f t="shared" si="125"/>
        <v>113.3</v>
      </c>
      <c r="W331" s="41">
        <f t="shared" si="126"/>
        <v>10.42</v>
      </c>
      <c r="X331" s="41">
        <v>5.44</v>
      </c>
      <c r="Y331" s="44">
        <f t="shared" si="127"/>
        <v>89.5</v>
      </c>
      <c r="Z331" s="44">
        <f t="shared" si="128"/>
        <v>0</v>
      </c>
      <c r="AA331" s="41">
        <f t="shared" si="129"/>
        <v>478.3</v>
      </c>
      <c r="AB331" s="41">
        <f t="shared" si="130"/>
        <v>1668.55995</v>
      </c>
      <c r="AC331" s="41"/>
      <c r="AD331" s="12" t="s">
        <v>60</v>
      </c>
      <c r="AE331" s="11">
        <f t="shared" si="137"/>
        <v>91.2276</v>
      </c>
      <c r="AF331" s="11">
        <f t="shared" si="132"/>
        <v>778.92</v>
      </c>
      <c r="AG331" s="11">
        <f t="shared" si="133"/>
        <v>566.48</v>
      </c>
      <c r="AH331" s="11">
        <f t="shared" si="138"/>
        <v>52.93235</v>
      </c>
      <c r="AI331" s="11">
        <f t="shared" si="134"/>
        <v>179</v>
      </c>
      <c r="AJ331" s="11">
        <f t="shared" si="135"/>
        <v>0</v>
      </c>
      <c r="AK331" s="11">
        <f t="shared" si="136"/>
        <v>1668.55995</v>
      </c>
      <c r="AL331" s="12" t="s">
        <v>1138</v>
      </c>
    </row>
    <row r="332" s="9" customFormat="1" ht="16" customHeight="1" spans="1:38">
      <c r="A332" s="40">
        <f t="shared" si="116"/>
        <v>329</v>
      </c>
      <c r="B332" s="41" t="s">
        <v>1306</v>
      </c>
      <c r="C332" s="47" t="s">
        <v>1038</v>
      </c>
      <c r="D332" s="58" t="s">
        <v>1039</v>
      </c>
      <c r="E332" s="82">
        <v>3473.25</v>
      </c>
      <c r="F332" s="82">
        <v>3245.5</v>
      </c>
      <c r="G332" s="68">
        <v>5664.75</v>
      </c>
      <c r="H332" s="82">
        <v>3473.25</v>
      </c>
      <c r="I332" s="44">
        <v>1790</v>
      </c>
      <c r="J332" s="68"/>
      <c r="K332" s="52">
        <f t="shared" si="117"/>
        <v>62.5185</v>
      </c>
      <c r="L332" s="52">
        <v>20.5065</v>
      </c>
      <c r="M332" s="53">
        <f t="shared" si="118"/>
        <v>519.28</v>
      </c>
      <c r="N332" s="44">
        <f t="shared" si="119"/>
        <v>453.18</v>
      </c>
      <c r="O332" s="41">
        <f t="shared" si="120"/>
        <v>24.31275</v>
      </c>
      <c r="P332" s="41">
        <v>9.5697</v>
      </c>
      <c r="Q332" s="44">
        <f t="shared" si="121"/>
        <v>89.5</v>
      </c>
      <c r="R332" s="44">
        <f t="shared" si="122"/>
        <v>0</v>
      </c>
      <c r="S332" s="44">
        <f t="shared" si="123"/>
        <v>1178.86745</v>
      </c>
      <c r="T332" s="41">
        <f t="shared" si="131"/>
        <v>0</v>
      </c>
      <c r="U332" s="41">
        <f t="shared" si="124"/>
        <v>259.64</v>
      </c>
      <c r="V332" s="44">
        <f t="shared" si="125"/>
        <v>113.3</v>
      </c>
      <c r="W332" s="41">
        <f t="shared" si="126"/>
        <v>10.42</v>
      </c>
      <c r="X332" s="41">
        <v>4.08</v>
      </c>
      <c r="Y332" s="44">
        <f t="shared" si="127"/>
        <v>89.5</v>
      </c>
      <c r="Z332" s="44">
        <f t="shared" si="128"/>
        <v>0</v>
      </c>
      <c r="AA332" s="41">
        <f t="shared" si="129"/>
        <v>476.94</v>
      </c>
      <c r="AB332" s="41">
        <f t="shared" si="130"/>
        <v>1655.80745</v>
      </c>
      <c r="AC332" s="41"/>
      <c r="AD332" s="12" t="s">
        <v>60</v>
      </c>
      <c r="AE332" s="11">
        <f t="shared" si="137"/>
        <v>83.025</v>
      </c>
      <c r="AF332" s="11">
        <f t="shared" si="132"/>
        <v>778.92</v>
      </c>
      <c r="AG332" s="11">
        <f t="shared" si="133"/>
        <v>566.48</v>
      </c>
      <c r="AH332" s="11">
        <f t="shared" si="138"/>
        <v>48.38245</v>
      </c>
      <c r="AI332" s="11">
        <f t="shared" si="134"/>
        <v>179</v>
      </c>
      <c r="AJ332" s="11">
        <f t="shared" si="135"/>
        <v>0</v>
      </c>
      <c r="AK332" s="11">
        <f t="shared" si="136"/>
        <v>1655.80745</v>
      </c>
      <c r="AL332" s="12" t="s">
        <v>1138</v>
      </c>
    </row>
    <row r="333" s="9" customFormat="1" ht="16" customHeight="1" spans="1:38">
      <c r="A333" s="40">
        <f t="shared" si="116"/>
        <v>330</v>
      </c>
      <c r="B333" s="41" t="s">
        <v>1306</v>
      </c>
      <c r="C333" s="47" t="s">
        <v>784</v>
      </c>
      <c r="D333" s="58" t="s">
        <v>902</v>
      </c>
      <c r="E333" s="82">
        <v>3473.25</v>
      </c>
      <c r="F333" s="82">
        <v>3245.5</v>
      </c>
      <c r="G333" s="68">
        <v>5664.75</v>
      </c>
      <c r="H333" s="82">
        <v>3473.25</v>
      </c>
      <c r="I333" s="44">
        <v>1790</v>
      </c>
      <c r="J333" s="68"/>
      <c r="K333" s="52">
        <f t="shared" si="117"/>
        <v>62.5185</v>
      </c>
      <c r="L333" s="52">
        <v>20.5065</v>
      </c>
      <c r="M333" s="53">
        <f t="shared" si="118"/>
        <v>519.28</v>
      </c>
      <c r="N333" s="44">
        <f t="shared" si="119"/>
        <v>453.18</v>
      </c>
      <c r="O333" s="41">
        <f t="shared" si="120"/>
        <v>24.31275</v>
      </c>
      <c r="P333" s="41">
        <v>9.5697</v>
      </c>
      <c r="Q333" s="44">
        <f t="shared" si="121"/>
        <v>89.5</v>
      </c>
      <c r="R333" s="44">
        <f t="shared" si="122"/>
        <v>0</v>
      </c>
      <c r="S333" s="44">
        <f t="shared" si="123"/>
        <v>1178.86745</v>
      </c>
      <c r="T333" s="41">
        <f t="shared" si="131"/>
        <v>0</v>
      </c>
      <c r="U333" s="41">
        <f t="shared" si="124"/>
        <v>259.64</v>
      </c>
      <c r="V333" s="44">
        <f t="shared" si="125"/>
        <v>113.3</v>
      </c>
      <c r="W333" s="41">
        <f t="shared" si="126"/>
        <v>10.42</v>
      </c>
      <c r="X333" s="41">
        <v>4.08</v>
      </c>
      <c r="Y333" s="44">
        <f t="shared" si="127"/>
        <v>89.5</v>
      </c>
      <c r="Z333" s="44">
        <f t="shared" si="128"/>
        <v>0</v>
      </c>
      <c r="AA333" s="41">
        <f t="shared" si="129"/>
        <v>476.94</v>
      </c>
      <c r="AB333" s="41">
        <f t="shared" si="130"/>
        <v>1655.80745</v>
      </c>
      <c r="AC333" s="41"/>
      <c r="AD333" s="12" t="s">
        <v>60</v>
      </c>
      <c r="AE333" s="11">
        <f t="shared" si="137"/>
        <v>83.025</v>
      </c>
      <c r="AF333" s="11">
        <f t="shared" si="132"/>
        <v>778.92</v>
      </c>
      <c r="AG333" s="11">
        <f t="shared" si="133"/>
        <v>566.48</v>
      </c>
      <c r="AH333" s="11">
        <f t="shared" si="138"/>
        <v>48.38245</v>
      </c>
      <c r="AI333" s="11">
        <f t="shared" si="134"/>
        <v>179</v>
      </c>
      <c r="AJ333" s="11">
        <f t="shared" si="135"/>
        <v>0</v>
      </c>
      <c r="AK333" s="11">
        <f t="shared" si="136"/>
        <v>1655.80745</v>
      </c>
      <c r="AL333" s="12" t="s">
        <v>1138</v>
      </c>
    </row>
    <row r="334" s="9" customFormat="1" ht="16" customHeight="1" spans="1:38">
      <c r="A334" s="40">
        <f t="shared" si="116"/>
        <v>331</v>
      </c>
      <c r="B334" s="41" t="s">
        <v>1333</v>
      </c>
      <c r="C334" s="47" t="s">
        <v>1047</v>
      </c>
      <c r="D334" s="352" t="s">
        <v>1048</v>
      </c>
      <c r="E334" s="82">
        <v>3473.25</v>
      </c>
      <c r="F334" s="82">
        <v>3245.5</v>
      </c>
      <c r="G334" s="68">
        <v>5664.75</v>
      </c>
      <c r="H334" s="82">
        <v>3473.25</v>
      </c>
      <c r="I334" s="44">
        <v>3180</v>
      </c>
      <c r="J334" s="68"/>
      <c r="K334" s="52">
        <f t="shared" si="117"/>
        <v>62.5185</v>
      </c>
      <c r="L334" s="52">
        <v>20.5065</v>
      </c>
      <c r="M334" s="53">
        <f t="shared" si="118"/>
        <v>519.28</v>
      </c>
      <c r="N334" s="44">
        <f t="shared" si="119"/>
        <v>453.18</v>
      </c>
      <c r="O334" s="41">
        <f t="shared" si="120"/>
        <v>24.31275</v>
      </c>
      <c r="P334" s="41">
        <v>9.5697</v>
      </c>
      <c r="Q334" s="44">
        <f t="shared" si="121"/>
        <v>159</v>
      </c>
      <c r="R334" s="44">
        <f t="shared" si="122"/>
        <v>0</v>
      </c>
      <c r="S334" s="44">
        <f t="shared" si="123"/>
        <v>1248.36745</v>
      </c>
      <c r="T334" s="41">
        <f t="shared" si="131"/>
        <v>0</v>
      </c>
      <c r="U334" s="41">
        <f t="shared" si="124"/>
        <v>259.64</v>
      </c>
      <c r="V334" s="44">
        <f t="shared" si="125"/>
        <v>113.3</v>
      </c>
      <c r="W334" s="41">
        <f t="shared" si="126"/>
        <v>10.42</v>
      </c>
      <c r="X334" s="41">
        <v>4.08</v>
      </c>
      <c r="Y334" s="44">
        <f t="shared" si="127"/>
        <v>159</v>
      </c>
      <c r="Z334" s="44">
        <f t="shared" si="128"/>
        <v>0</v>
      </c>
      <c r="AA334" s="41">
        <f t="shared" si="129"/>
        <v>546.44</v>
      </c>
      <c r="AB334" s="41">
        <f t="shared" si="130"/>
        <v>1794.80745</v>
      </c>
      <c r="AC334" s="41"/>
      <c r="AD334" s="12" t="s">
        <v>26</v>
      </c>
      <c r="AE334" s="11">
        <f t="shared" si="137"/>
        <v>83.025</v>
      </c>
      <c r="AF334" s="11">
        <f t="shared" si="132"/>
        <v>778.92</v>
      </c>
      <c r="AG334" s="11">
        <f t="shared" si="133"/>
        <v>566.48</v>
      </c>
      <c r="AH334" s="11">
        <f t="shared" si="138"/>
        <v>48.38245</v>
      </c>
      <c r="AI334" s="11">
        <f t="shared" si="134"/>
        <v>318</v>
      </c>
      <c r="AJ334" s="11">
        <f t="shared" si="135"/>
        <v>0</v>
      </c>
      <c r="AK334" s="11">
        <f t="shared" si="136"/>
        <v>1794.80745</v>
      </c>
      <c r="AL334" s="12" t="s">
        <v>1135</v>
      </c>
    </row>
    <row r="335" s="9" customFormat="1" ht="16" customHeight="1" spans="1:38">
      <c r="A335" s="40">
        <f t="shared" si="116"/>
        <v>332</v>
      </c>
      <c r="B335" s="41" t="s">
        <v>164</v>
      </c>
      <c r="C335" s="47" t="s">
        <v>1049</v>
      </c>
      <c r="D335" s="352" t="s">
        <v>1050</v>
      </c>
      <c r="E335" s="82">
        <v>3473.25</v>
      </c>
      <c r="F335" s="82">
        <v>3245.5</v>
      </c>
      <c r="G335" s="68">
        <v>5664.75</v>
      </c>
      <c r="H335" s="82">
        <v>3473.25</v>
      </c>
      <c r="I335" s="44">
        <v>0</v>
      </c>
      <c r="J335" s="68"/>
      <c r="K335" s="52">
        <f t="shared" si="117"/>
        <v>62.5185</v>
      </c>
      <c r="L335" s="52">
        <v>20.5065</v>
      </c>
      <c r="M335" s="53">
        <f t="shared" si="118"/>
        <v>519.28</v>
      </c>
      <c r="N335" s="44">
        <f t="shared" si="119"/>
        <v>453.18</v>
      </c>
      <c r="O335" s="41">
        <f t="shared" si="120"/>
        <v>24.31275</v>
      </c>
      <c r="P335" s="41">
        <v>9.5697</v>
      </c>
      <c r="Q335" s="44">
        <f t="shared" si="121"/>
        <v>0</v>
      </c>
      <c r="R335" s="44">
        <f t="shared" si="122"/>
        <v>0</v>
      </c>
      <c r="S335" s="44">
        <f t="shared" si="123"/>
        <v>1089.36745</v>
      </c>
      <c r="T335" s="41">
        <f t="shared" si="131"/>
        <v>0</v>
      </c>
      <c r="U335" s="41">
        <f t="shared" si="124"/>
        <v>259.64</v>
      </c>
      <c r="V335" s="44">
        <f t="shared" si="125"/>
        <v>113.3</v>
      </c>
      <c r="W335" s="41">
        <f t="shared" si="126"/>
        <v>10.42</v>
      </c>
      <c r="X335" s="41">
        <v>4.08</v>
      </c>
      <c r="Y335" s="44">
        <f t="shared" si="127"/>
        <v>0</v>
      </c>
      <c r="Z335" s="44">
        <f t="shared" si="128"/>
        <v>0</v>
      </c>
      <c r="AA335" s="41">
        <f t="shared" si="129"/>
        <v>387.44</v>
      </c>
      <c r="AB335" s="41">
        <f t="shared" si="130"/>
        <v>1476.80745</v>
      </c>
      <c r="AC335" s="41"/>
      <c r="AD335" s="12" t="s">
        <v>25</v>
      </c>
      <c r="AE335" s="11">
        <f t="shared" si="137"/>
        <v>83.025</v>
      </c>
      <c r="AF335" s="11">
        <f t="shared" si="132"/>
        <v>778.92</v>
      </c>
      <c r="AG335" s="11">
        <f t="shared" si="133"/>
        <v>566.48</v>
      </c>
      <c r="AH335" s="11">
        <f t="shared" si="138"/>
        <v>48.38245</v>
      </c>
      <c r="AI335" s="11">
        <f t="shared" si="134"/>
        <v>0</v>
      </c>
      <c r="AJ335" s="11">
        <f t="shared" si="135"/>
        <v>0</v>
      </c>
      <c r="AK335" s="11">
        <f t="shared" si="136"/>
        <v>1476.80745</v>
      </c>
      <c r="AL335" s="12" t="s">
        <v>1137</v>
      </c>
    </row>
    <row r="336" s="9" customFormat="1" ht="16" customHeight="1" spans="1:38">
      <c r="A336" s="40">
        <f t="shared" si="116"/>
        <v>333</v>
      </c>
      <c r="B336" s="41" t="s">
        <v>1274</v>
      </c>
      <c r="C336" s="47" t="s">
        <v>1051</v>
      </c>
      <c r="D336" s="58" t="s">
        <v>1052</v>
      </c>
      <c r="E336" s="82">
        <v>3473.25</v>
      </c>
      <c r="F336" s="82">
        <v>3245.5</v>
      </c>
      <c r="G336" s="68">
        <v>5664.75</v>
      </c>
      <c r="H336" s="82">
        <v>3473.25</v>
      </c>
      <c r="I336" s="44">
        <v>3180</v>
      </c>
      <c r="J336" s="68"/>
      <c r="K336" s="52">
        <f t="shared" si="117"/>
        <v>62.5185</v>
      </c>
      <c r="L336" s="52">
        <v>20.5065</v>
      </c>
      <c r="M336" s="53">
        <f t="shared" si="118"/>
        <v>519.28</v>
      </c>
      <c r="N336" s="44">
        <f t="shared" si="119"/>
        <v>453.18</v>
      </c>
      <c r="O336" s="41">
        <f t="shared" si="120"/>
        <v>24.31275</v>
      </c>
      <c r="P336" s="41">
        <v>9.5697</v>
      </c>
      <c r="Q336" s="44">
        <f t="shared" si="121"/>
        <v>159</v>
      </c>
      <c r="R336" s="44">
        <f t="shared" si="122"/>
        <v>0</v>
      </c>
      <c r="S336" s="44">
        <f t="shared" si="123"/>
        <v>1248.36745</v>
      </c>
      <c r="T336" s="41">
        <f t="shared" si="131"/>
        <v>0</v>
      </c>
      <c r="U336" s="41">
        <f t="shared" si="124"/>
        <v>259.64</v>
      </c>
      <c r="V336" s="44">
        <f t="shared" si="125"/>
        <v>113.3</v>
      </c>
      <c r="W336" s="41">
        <f t="shared" si="126"/>
        <v>10.42</v>
      </c>
      <c r="X336" s="41">
        <v>4.08</v>
      </c>
      <c r="Y336" s="44">
        <f t="shared" si="127"/>
        <v>159</v>
      </c>
      <c r="Z336" s="44">
        <f t="shared" si="128"/>
        <v>0</v>
      </c>
      <c r="AA336" s="41">
        <f t="shared" si="129"/>
        <v>546.44</v>
      </c>
      <c r="AB336" s="41">
        <f t="shared" si="130"/>
        <v>1794.80745</v>
      </c>
      <c r="AC336" s="41"/>
      <c r="AD336" s="12" t="s">
        <v>46</v>
      </c>
      <c r="AE336" s="11">
        <f t="shared" si="137"/>
        <v>83.025</v>
      </c>
      <c r="AF336" s="11">
        <f t="shared" si="132"/>
        <v>778.92</v>
      </c>
      <c r="AG336" s="11">
        <f t="shared" si="133"/>
        <v>566.48</v>
      </c>
      <c r="AH336" s="11">
        <f t="shared" si="138"/>
        <v>48.38245</v>
      </c>
      <c r="AI336" s="11">
        <f t="shared" si="134"/>
        <v>318</v>
      </c>
      <c r="AJ336" s="11">
        <f t="shared" si="135"/>
        <v>0</v>
      </c>
      <c r="AK336" s="11">
        <f t="shared" si="136"/>
        <v>1794.80745</v>
      </c>
      <c r="AL336" s="12" t="s">
        <v>1134</v>
      </c>
    </row>
    <row r="337" s="9" customFormat="1" ht="16" customHeight="1" spans="1:38">
      <c r="A337" s="40">
        <f t="shared" si="116"/>
        <v>334</v>
      </c>
      <c r="B337" s="41" t="s">
        <v>1336</v>
      </c>
      <c r="C337" s="47" t="s">
        <v>112</v>
      </c>
      <c r="D337" s="58" t="s">
        <v>1053</v>
      </c>
      <c r="E337" s="82">
        <v>3473.25</v>
      </c>
      <c r="F337" s="82">
        <v>3245.5</v>
      </c>
      <c r="G337" s="68">
        <v>5664.75</v>
      </c>
      <c r="H337" s="82">
        <v>3473.25</v>
      </c>
      <c r="I337" s="44">
        <v>3180</v>
      </c>
      <c r="J337" s="68"/>
      <c r="K337" s="52">
        <f t="shared" si="117"/>
        <v>62.5185</v>
      </c>
      <c r="L337" s="52">
        <v>20.5065</v>
      </c>
      <c r="M337" s="53">
        <f t="shared" si="118"/>
        <v>519.28</v>
      </c>
      <c r="N337" s="44">
        <f t="shared" si="119"/>
        <v>453.18</v>
      </c>
      <c r="O337" s="41">
        <f t="shared" si="120"/>
        <v>24.31275</v>
      </c>
      <c r="P337" s="41">
        <v>9.5697</v>
      </c>
      <c r="Q337" s="44">
        <f t="shared" si="121"/>
        <v>159</v>
      </c>
      <c r="R337" s="44">
        <f t="shared" si="122"/>
        <v>0</v>
      </c>
      <c r="S337" s="44">
        <f t="shared" si="123"/>
        <v>1248.36745</v>
      </c>
      <c r="T337" s="41">
        <f t="shared" si="131"/>
        <v>0</v>
      </c>
      <c r="U337" s="41">
        <f t="shared" si="124"/>
        <v>259.64</v>
      </c>
      <c r="V337" s="44">
        <f t="shared" si="125"/>
        <v>113.3</v>
      </c>
      <c r="W337" s="41">
        <f t="shared" si="126"/>
        <v>10.42</v>
      </c>
      <c r="X337" s="41">
        <v>4.08</v>
      </c>
      <c r="Y337" s="44">
        <f t="shared" si="127"/>
        <v>159</v>
      </c>
      <c r="Z337" s="44">
        <f t="shared" si="128"/>
        <v>0</v>
      </c>
      <c r="AA337" s="41">
        <f t="shared" si="129"/>
        <v>546.44</v>
      </c>
      <c r="AB337" s="41">
        <f t="shared" si="130"/>
        <v>1794.80745</v>
      </c>
      <c r="AC337" s="41"/>
      <c r="AD337" s="12" t="s">
        <v>53</v>
      </c>
      <c r="AE337" s="11">
        <f t="shared" si="137"/>
        <v>83.025</v>
      </c>
      <c r="AF337" s="11">
        <f t="shared" si="132"/>
        <v>778.92</v>
      </c>
      <c r="AG337" s="11">
        <f t="shared" si="133"/>
        <v>566.48</v>
      </c>
      <c r="AH337" s="11">
        <f t="shared" si="138"/>
        <v>48.38245</v>
      </c>
      <c r="AI337" s="11">
        <f t="shared" si="134"/>
        <v>318</v>
      </c>
      <c r="AJ337" s="11">
        <f t="shared" si="135"/>
        <v>0</v>
      </c>
      <c r="AK337" s="11">
        <f t="shared" si="136"/>
        <v>1794.80745</v>
      </c>
      <c r="AL337" s="12" t="s">
        <v>1138</v>
      </c>
    </row>
    <row r="338" s="9" customFormat="1" ht="16" customHeight="1" spans="1:38">
      <c r="A338" s="40">
        <f t="shared" si="116"/>
        <v>335</v>
      </c>
      <c r="B338" s="41" t="s">
        <v>167</v>
      </c>
      <c r="C338" s="47" t="s">
        <v>1054</v>
      </c>
      <c r="D338" s="58" t="s">
        <v>1055</v>
      </c>
      <c r="E338" s="82">
        <v>3473.25</v>
      </c>
      <c r="F338" s="82">
        <v>3245.5</v>
      </c>
      <c r="G338" s="68">
        <v>5664.75</v>
      </c>
      <c r="H338" s="82">
        <v>3473.25</v>
      </c>
      <c r="I338" s="44">
        <v>3180</v>
      </c>
      <c r="J338" s="68"/>
      <c r="K338" s="52">
        <f t="shared" si="117"/>
        <v>62.5185</v>
      </c>
      <c r="L338" s="52">
        <v>20.5065</v>
      </c>
      <c r="M338" s="53">
        <f t="shared" si="118"/>
        <v>519.28</v>
      </c>
      <c r="N338" s="44">
        <f t="shared" si="119"/>
        <v>453.18</v>
      </c>
      <c r="O338" s="41">
        <f t="shared" si="120"/>
        <v>24.31275</v>
      </c>
      <c r="P338" s="41">
        <v>9.5697</v>
      </c>
      <c r="Q338" s="44">
        <f t="shared" si="121"/>
        <v>159</v>
      </c>
      <c r="R338" s="44">
        <f t="shared" si="122"/>
        <v>0</v>
      </c>
      <c r="S338" s="44">
        <f t="shared" si="123"/>
        <v>1248.36745</v>
      </c>
      <c r="T338" s="41">
        <f t="shared" si="131"/>
        <v>0</v>
      </c>
      <c r="U338" s="41">
        <f t="shared" si="124"/>
        <v>259.64</v>
      </c>
      <c r="V338" s="44">
        <f t="shared" si="125"/>
        <v>113.3</v>
      </c>
      <c r="W338" s="41">
        <f t="shared" si="126"/>
        <v>10.42</v>
      </c>
      <c r="X338" s="41">
        <v>4.08</v>
      </c>
      <c r="Y338" s="44">
        <f t="shared" si="127"/>
        <v>159</v>
      </c>
      <c r="Z338" s="44">
        <f t="shared" si="128"/>
        <v>0</v>
      </c>
      <c r="AA338" s="41">
        <f t="shared" si="129"/>
        <v>546.44</v>
      </c>
      <c r="AB338" s="41">
        <f t="shared" si="130"/>
        <v>1794.80745</v>
      </c>
      <c r="AC338" s="41"/>
      <c r="AD338" s="12" t="s">
        <v>52</v>
      </c>
      <c r="AE338" s="11">
        <f t="shared" si="137"/>
        <v>83.025</v>
      </c>
      <c r="AF338" s="11">
        <f t="shared" si="132"/>
        <v>778.92</v>
      </c>
      <c r="AG338" s="11">
        <f t="shared" si="133"/>
        <v>566.48</v>
      </c>
      <c r="AH338" s="11">
        <f t="shared" si="138"/>
        <v>48.38245</v>
      </c>
      <c r="AI338" s="11">
        <f t="shared" si="134"/>
        <v>318</v>
      </c>
      <c r="AJ338" s="11">
        <f t="shared" si="135"/>
        <v>0</v>
      </c>
      <c r="AK338" s="11">
        <f t="shared" si="136"/>
        <v>1794.80745</v>
      </c>
      <c r="AL338" s="12" t="s">
        <v>1134</v>
      </c>
    </row>
    <row r="339" s="9" customFormat="1" ht="16" customHeight="1" spans="1:38">
      <c r="A339" s="40">
        <f t="shared" si="116"/>
        <v>336</v>
      </c>
      <c r="B339" s="41" t="s">
        <v>167</v>
      </c>
      <c r="C339" s="47" t="s">
        <v>1057</v>
      </c>
      <c r="D339" s="352" t="s">
        <v>1058</v>
      </c>
      <c r="E339" s="82">
        <v>3473.25</v>
      </c>
      <c r="F339" s="82">
        <v>3245.5</v>
      </c>
      <c r="G339" s="68">
        <v>5664.75</v>
      </c>
      <c r="H339" s="82">
        <v>3473.25</v>
      </c>
      <c r="I339" s="44">
        <v>3180</v>
      </c>
      <c r="J339" s="68"/>
      <c r="K339" s="52">
        <f t="shared" si="117"/>
        <v>62.5185</v>
      </c>
      <c r="L339" s="52">
        <v>20.5065</v>
      </c>
      <c r="M339" s="53">
        <f t="shared" si="118"/>
        <v>519.28</v>
      </c>
      <c r="N339" s="44">
        <f t="shared" si="119"/>
        <v>453.18</v>
      </c>
      <c r="O339" s="41">
        <f t="shared" si="120"/>
        <v>24.31275</v>
      </c>
      <c r="P339" s="41">
        <v>9.5697</v>
      </c>
      <c r="Q339" s="44">
        <f t="shared" si="121"/>
        <v>159</v>
      </c>
      <c r="R339" s="44">
        <f t="shared" si="122"/>
        <v>0</v>
      </c>
      <c r="S339" s="44">
        <f t="shared" si="123"/>
        <v>1248.36745</v>
      </c>
      <c r="T339" s="41">
        <f t="shared" si="131"/>
        <v>0</v>
      </c>
      <c r="U339" s="41">
        <f t="shared" si="124"/>
        <v>259.64</v>
      </c>
      <c r="V339" s="44">
        <f t="shared" si="125"/>
        <v>113.3</v>
      </c>
      <c r="W339" s="41">
        <f t="shared" si="126"/>
        <v>10.42</v>
      </c>
      <c r="X339" s="41">
        <v>4.08</v>
      </c>
      <c r="Y339" s="44">
        <f t="shared" si="127"/>
        <v>159</v>
      </c>
      <c r="Z339" s="44">
        <f t="shared" si="128"/>
        <v>0</v>
      </c>
      <c r="AA339" s="41">
        <f t="shared" si="129"/>
        <v>546.44</v>
      </c>
      <c r="AB339" s="41">
        <f t="shared" si="130"/>
        <v>1794.80745</v>
      </c>
      <c r="AC339" s="41"/>
      <c r="AD339" s="12" t="s">
        <v>48</v>
      </c>
      <c r="AE339" s="11">
        <f t="shared" si="137"/>
        <v>83.025</v>
      </c>
      <c r="AF339" s="11">
        <f t="shared" si="132"/>
        <v>778.92</v>
      </c>
      <c r="AG339" s="11">
        <f t="shared" si="133"/>
        <v>566.48</v>
      </c>
      <c r="AH339" s="11">
        <f t="shared" si="138"/>
        <v>48.38245</v>
      </c>
      <c r="AI339" s="11">
        <f t="shared" si="134"/>
        <v>318</v>
      </c>
      <c r="AJ339" s="11">
        <f t="shared" si="135"/>
        <v>0</v>
      </c>
      <c r="AK339" s="11">
        <f t="shared" si="136"/>
        <v>1794.80745</v>
      </c>
      <c r="AL339" s="12" t="s">
        <v>1134</v>
      </c>
    </row>
    <row r="340" s="9" customFormat="1" ht="16" customHeight="1" spans="1:38">
      <c r="A340" s="40">
        <f t="shared" si="116"/>
        <v>337</v>
      </c>
      <c r="B340" s="41" t="s">
        <v>167</v>
      </c>
      <c r="C340" s="47" t="s">
        <v>1059</v>
      </c>
      <c r="D340" s="352" t="s">
        <v>1060</v>
      </c>
      <c r="E340" s="82">
        <v>3473.25</v>
      </c>
      <c r="F340" s="82">
        <v>3245.5</v>
      </c>
      <c r="G340" s="68">
        <v>5664.75</v>
      </c>
      <c r="H340" s="82">
        <v>3473.25</v>
      </c>
      <c r="I340" s="44">
        <v>3180</v>
      </c>
      <c r="J340" s="68"/>
      <c r="K340" s="52">
        <f t="shared" si="117"/>
        <v>62.5185</v>
      </c>
      <c r="L340" s="52">
        <v>20.5065</v>
      </c>
      <c r="M340" s="53">
        <f t="shared" si="118"/>
        <v>519.28</v>
      </c>
      <c r="N340" s="44">
        <f t="shared" si="119"/>
        <v>453.18</v>
      </c>
      <c r="O340" s="41">
        <f t="shared" si="120"/>
        <v>24.31275</v>
      </c>
      <c r="P340" s="41">
        <v>9.5697</v>
      </c>
      <c r="Q340" s="44">
        <f t="shared" si="121"/>
        <v>159</v>
      </c>
      <c r="R340" s="44">
        <f t="shared" si="122"/>
        <v>0</v>
      </c>
      <c r="S340" s="44">
        <f t="shared" si="123"/>
        <v>1248.36745</v>
      </c>
      <c r="T340" s="41">
        <f t="shared" si="131"/>
        <v>0</v>
      </c>
      <c r="U340" s="41">
        <f t="shared" si="124"/>
        <v>259.64</v>
      </c>
      <c r="V340" s="44">
        <f t="shared" si="125"/>
        <v>113.3</v>
      </c>
      <c r="W340" s="41">
        <f t="shared" si="126"/>
        <v>10.42</v>
      </c>
      <c r="X340" s="41">
        <v>4.08</v>
      </c>
      <c r="Y340" s="44">
        <f t="shared" si="127"/>
        <v>159</v>
      </c>
      <c r="Z340" s="44">
        <f t="shared" si="128"/>
        <v>0</v>
      </c>
      <c r="AA340" s="41">
        <f t="shared" si="129"/>
        <v>546.44</v>
      </c>
      <c r="AB340" s="41">
        <f t="shared" si="130"/>
        <v>1794.80745</v>
      </c>
      <c r="AC340" s="41"/>
      <c r="AD340" s="12" t="s">
        <v>48</v>
      </c>
      <c r="AE340" s="11">
        <f t="shared" si="137"/>
        <v>83.025</v>
      </c>
      <c r="AF340" s="11">
        <f t="shared" si="132"/>
        <v>778.92</v>
      </c>
      <c r="AG340" s="11">
        <f t="shared" si="133"/>
        <v>566.48</v>
      </c>
      <c r="AH340" s="11">
        <f t="shared" si="138"/>
        <v>48.38245</v>
      </c>
      <c r="AI340" s="11">
        <f t="shared" si="134"/>
        <v>318</v>
      </c>
      <c r="AJ340" s="11">
        <f t="shared" si="135"/>
        <v>0</v>
      </c>
      <c r="AK340" s="11">
        <f t="shared" si="136"/>
        <v>1794.80745</v>
      </c>
      <c r="AL340" s="12" t="s">
        <v>1134</v>
      </c>
    </row>
    <row r="341" s="9" customFormat="1" ht="16" customHeight="1" spans="1:38">
      <c r="A341" s="40">
        <f t="shared" si="116"/>
        <v>338</v>
      </c>
      <c r="B341" s="41" t="s">
        <v>1338</v>
      </c>
      <c r="C341" s="47" t="s">
        <v>1063</v>
      </c>
      <c r="D341" s="58" t="s">
        <v>1064</v>
      </c>
      <c r="E341" s="82">
        <v>3473.25</v>
      </c>
      <c r="F341" s="82">
        <v>3245.5</v>
      </c>
      <c r="G341" s="68">
        <v>5664.75</v>
      </c>
      <c r="H341" s="82">
        <v>3473.25</v>
      </c>
      <c r="I341" s="44">
        <v>1790</v>
      </c>
      <c r="J341" s="68"/>
      <c r="K341" s="52">
        <f t="shared" si="117"/>
        <v>62.5185</v>
      </c>
      <c r="L341" s="52">
        <v>20.5065</v>
      </c>
      <c r="M341" s="53">
        <f t="shared" si="118"/>
        <v>519.28</v>
      </c>
      <c r="N341" s="44">
        <f t="shared" si="119"/>
        <v>453.18</v>
      </c>
      <c r="O341" s="41">
        <f t="shared" si="120"/>
        <v>24.31275</v>
      </c>
      <c r="P341" s="41">
        <v>9.5697</v>
      </c>
      <c r="Q341" s="44">
        <f t="shared" si="121"/>
        <v>89.5</v>
      </c>
      <c r="R341" s="44">
        <f t="shared" si="122"/>
        <v>0</v>
      </c>
      <c r="S341" s="44">
        <f t="shared" si="123"/>
        <v>1178.86745</v>
      </c>
      <c r="T341" s="41">
        <f t="shared" si="131"/>
        <v>0</v>
      </c>
      <c r="U341" s="41">
        <f t="shared" si="124"/>
        <v>259.64</v>
      </c>
      <c r="V341" s="44">
        <f t="shared" si="125"/>
        <v>113.3</v>
      </c>
      <c r="W341" s="41">
        <f t="shared" si="126"/>
        <v>10.42</v>
      </c>
      <c r="X341" s="41">
        <v>4.08</v>
      </c>
      <c r="Y341" s="44">
        <f t="shared" si="127"/>
        <v>89.5</v>
      </c>
      <c r="Z341" s="44">
        <f t="shared" si="128"/>
        <v>0</v>
      </c>
      <c r="AA341" s="41">
        <f t="shared" si="129"/>
        <v>476.94</v>
      </c>
      <c r="AB341" s="41">
        <f t="shared" si="130"/>
        <v>1655.80745</v>
      </c>
      <c r="AC341" s="41"/>
      <c r="AD341" s="12" t="s">
        <v>20</v>
      </c>
      <c r="AE341" s="11">
        <f t="shared" si="137"/>
        <v>83.025</v>
      </c>
      <c r="AF341" s="11">
        <f t="shared" si="132"/>
        <v>778.92</v>
      </c>
      <c r="AG341" s="11">
        <f t="shared" si="133"/>
        <v>566.48</v>
      </c>
      <c r="AH341" s="11">
        <f t="shared" si="138"/>
        <v>48.38245</v>
      </c>
      <c r="AI341" s="11">
        <f t="shared" si="134"/>
        <v>179</v>
      </c>
      <c r="AJ341" s="11">
        <f t="shared" si="135"/>
        <v>0</v>
      </c>
      <c r="AK341" s="11">
        <f t="shared" si="136"/>
        <v>1655.80745</v>
      </c>
      <c r="AL341" s="12" t="s">
        <v>1138</v>
      </c>
    </row>
    <row r="342" s="9" customFormat="1" ht="16" customHeight="1" spans="1:38">
      <c r="A342" s="40">
        <f t="shared" ref="A342:A359" si="139">ROW()-3</f>
        <v>339</v>
      </c>
      <c r="B342" s="41" t="s">
        <v>1332</v>
      </c>
      <c r="C342" s="47" t="s">
        <v>1069</v>
      </c>
      <c r="D342" s="352" t="s">
        <v>1070</v>
      </c>
      <c r="E342" s="82">
        <v>3473.25</v>
      </c>
      <c r="F342" s="82">
        <v>3245.5</v>
      </c>
      <c r="G342" s="68">
        <v>5664.75</v>
      </c>
      <c r="H342" s="82">
        <v>3473.25</v>
      </c>
      <c r="I342" s="44">
        <v>3180</v>
      </c>
      <c r="J342" s="68"/>
      <c r="K342" s="52">
        <f t="shared" ref="K342:K359" si="140">E342*0.018</f>
        <v>62.5185</v>
      </c>
      <c r="L342" s="52">
        <v>20.5065</v>
      </c>
      <c r="M342" s="53">
        <f t="shared" ref="M342:M359" si="141">F342*0.16</f>
        <v>519.28</v>
      </c>
      <c r="N342" s="44">
        <f t="shared" ref="N342:N359" si="142">ROUND(G342*0.08,2)</f>
        <v>453.18</v>
      </c>
      <c r="O342" s="41">
        <f t="shared" ref="O342:O359" si="143">H342*0.007</f>
        <v>24.31275</v>
      </c>
      <c r="P342" s="41">
        <v>9.5697</v>
      </c>
      <c r="Q342" s="44">
        <f t="shared" ref="Q342:Q359" si="144">I342*5%</f>
        <v>159</v>
      </c>
      <c r="R342" s="44">
        <f t="shared" ref="R342:R359" si="145">J342*50%</f>
        <v>0</v>
      </c>
      <c r="S342" s="44">
        <f t="shared" ref="S342:S359" si="146">SUM(K342:R342)</f>
        <v>1248.36745</v>
      </c>
      <c r="T342" s="41">
        <f t="shared" si="131"/>
        <v>0</v>
      </c>
      <c r="U342" s="41">
        <f t="shared" ref="U342:U359" si="147">ROUND(F342*0.08,2)</f>
        <v>259.64</v>
      </c>
      <c r="V342" s="44">
        <f t="shared" ref="V342:V359" si="148">ROUND(G342*0.02,2)</f>
        <v>113.3</v>
      </c>
      <c r="W342" s="41">
        <f t="shared" ref="W342:W359" si="149">ROUND(H342*0.003,2)</f>
        <v>10.42</v>
      </c>
      <c r="X342" s="41">
        <v>4.08</v>
      </c>
      <c r="Y342" s="44">
        <f t="shared" ref="Y342:Y359" si="150">I342*5%</f>
        <v>159</v>
      </c>
      <c r="Z342" s="44">
        <f t="shared" ref="Z342:Z359" si="151">J342*50%</f>
        <v>0</v>
      </c>
      <c r="AA342" s="41">
        <f t="shared" ref="AA342:AA359" si="152">SUM(T342:Z342)</f>
        <v>546.44</v>
      </c>
      <c r="AB342" s="41">
        <f t="shared" ref="AB342:AB359" si="153">S342+AA342</f>
        <v>1794.80745</v>
      </c>
      <c r="AC342" s="41"/>
      <c r="AD342" s="12" t="s">
        <v>26</v>
      </c>
      <c r="AE342" s="11">
        <f t="shared" si="137"/>
        <v>83.025</v>
      </c>
      <c r="AF342" s="11">
        <f t="shared" si="132"/>
        <v>778.92</v>
      </c>
      <c r="AG342" s="11">
        <f t="shared" si="133"/>
        <v>566.48</v>
      </c>
      <c r="AH342" s="11">
        <f t="shared" si="138"/>
        <v>48.38245</v>
      </c>
      <c r="AI342" s="11">
        <f t="shared" si="134"/>
        <v>318</v>
      </c>
      <c r="AJ342" s="11">
        <f t="shared" si="135"/>
        <v>0</v>
      </c>
      <c r="AK342" s="11">
        <f t="shared" si="136"/>
        <v>1794.80745</v>
      </c>
      <c r="AL342" s="12" t="s">
        <v>1135</v>
      </c>
    </row>
    <row r="343" s="9" customFormat="1" ht="16" customHeight="1" spans="1:38">
      <c r="A343" s="40">
        <f t="shared" si="139"/>
        <v>340</v>
      </c>
      <c r="B343" s="41" t="s">
        <v>1339</v>
      </c>
      <c r="C343" s="47" t="s">
        <v>1071</v>
      </c>
      <c r="D343" s="58" t="s">
        <v>1072</v>
      </c>
      <c r="E343" s="82">
        <v>3473.25</v>
      </c>
      <c r="F343" s="82">
        <v>3245.5</v>
      </c>
      <c r="G343" s="68">
        <v>5664.75</v>
      </c>
      <c r="H343" s="82">
        <v>3473.25</v>
      </c>
      <c r="I343" s="44">
        <v>1790</v>
      </c>
      <c r="J343" s="68"/>
      <c r="K343" s="52">
        <f t="shared" si="140"/>
        <v>62.5185</v>
      </c>
      <c r="L343" s="52">
        <v>20.5065</v>
      </c>
      <c r="M343" s="53">
        <f t="shared" si="141"/>
        <v>519.28</v>
      </c>
      <c r="N343" s="44">
        <f t="shared" si="142"/>
        <v>453.18</v>
      </c>
      <c r="O343" s="41">
        <f t="shared" si="143"/>
        <v>24.31275</v>
      </c>
      <c r="P343" s="41">
        <v>9.5697</v>
      </c>
      <c r="Q343" s="44">
        <f t="shared" si="144"/>
        <v>89.5</v>
      </c>
      <c r="R343" s="44">
        <f t="shared" si="145"/>
        <v>0</v>
      </c>
      <c r="S343" s="44">
        <f t="shared" si="146"/>
        <v>1178.86745</v>
      </c>
      <c r="T343" s="41">
        <f t="shared" si="131"/>
        <v>0</v>
      </c>
      <c r="U343" s="41">
        <f t="shared" si="147"/>
        <v>259.64</v>
      </c>
      <c r="V343" s="44">
        <f t="shared" si="148"/>
        <v>113.3</v>
      </c>
      <c r="W343" s="41">
        <f t="shared" si="149"/>
        <v>10.42</v>
      </c>
      <c r="X343" s="41">
        <v>4.08</v>
      </c>
      <c r="Y343" s="44">
        <f t="shared" si="150"/>
        <v>89.5</v>
      </c>
      <c r="Z343" s="44">
        <f t="shared" si="151"/>
        <v>0</v>
      </c>
      <c r="AA343" s="41">
        <f t="shared" si="152"/>
        <v>476.94</v>
      </c>
      <c r="AB343" s="41">
        <f t="shared" si="153"/>
        <v>1655.80745</v>
      </c>
      <c r="AC343" s="41"/>
      <c r="AD343" s="12" t="s">
        <v>55</v>
      </c>
      <c r="AE343" s="11">
        <f t="shared" si="137"/>
        <v>83.025</v>
      </c>
      <c r="AF343" s="11">
        <f t="shared" si="132"/>
        <v>778.92</v>
      </c>
      <c r="AG343" s="11">
        <f t="shared" si="133"/>
        <v>566.48</v>
      </c>
      <c r="AH343" s="11">
        <f t="shared" si="138"/>
        <v>48.38245</v>
      </c>
      <c r="AI343" s="11">
        <f t="shared" si="134"/>
        <v>179</v>
      </c>
      <c r="AJ343" s="11">
        <f t="shared" si="135"/>
        <v>0</v>
      </c>
      <c r="AK343" s="11">
        <f t="shared" si="136"/>
        <v>1655.80745</v>
      </c>
      <c r="AL343" s="12" t="s">
        <v>1138</v>
      </c>
    </row>
    <row r="344" s="9" customFormat="1" ht="16" customHeight="1" spans="1:38">
      <c r="A344" s="40">
        <f t="shared" si="139"/>
        <v>341</v>
      </c>
      <c r="B344" s="41" t="s">
        <v>1339</v>
      </c>
      <c r="C344" s="47" t="s">
        <v>1075</v>
      </c>
      <c r="D344" s="58" t="s">
        <v>1076</v>
      </c>
      <c r="E344" s="82">
        <v>3473.25</v>
      </c>
      <c r="F344" s="82">
        <v>3245.5</v>
      </c>
      <c r="G344" s="68">
        <v>5664.75</v>
      </c>
      <c r="H344" s="82">
        <v>3473.25</v>
      </c>
      <c r="I344" s="44">
        <v>1790</v>
      </c>
      <c r="J344" s="68"/>
      <c r="K344" s="52">
        <f t="shared" si="140"/>
        <v>62.5185</v>
      </c>
      <c r="L344" s="52">
        <v>20.5065</v>
      </c>
      <c r="M344" s="53">
        <f t="shared" si="141"/>
        <v>519.28</v>
      </c>
      <c r="N344" s="44">
        <f t="shared" si="142"/>
        <v>453.18</v>
      </c>
      <c r="O344" s="41">
        <f t="shared" si="143"/>
        <v>24.31275</v>
      </c>
      <c r="P344" s="41">
        <v>9.5697</v>
      </c>
      <c r="Q344" s="44">
        <f t="shared" si="144"/>
        <v>89.5</v>
      </c>
      <c r="R344" s="44">
        <f t="shared" si="145"/>
        <v>0</v>
      </c>
      <c r="S344" s="44">
        <f t="shared" si="146"/>
        <v>1178.86745</v>
      </c>
      <c r="T344" s="41">
        <f t="shared" si="131"/>
        <v>0</v>
      </c>
      <c r="U344" s="41">
        <f t="shared" si="147"/>
        <v>259.64</v>
      </c>
      <c r="V344" s="44">
        <f t="shared" si="148"/>
        <v>113.3</v>
      </c>
      <c r="W344" s="41">
        <f t="shared" si="149"/>
        <v>10.42</v>
      </c>
      <c r="X344" s="41">
        <v>4.08</v>
      </c>
      <c r="Y344" s="44">
        <f t="shared" si="150"/>
        <v>89.5</v>
      </c>
      <c r="Z344" s="44">
        <f t="shared" si="151"/>
        <v>0</v>
      </c>
      <c r="AA344" s="41">
        <f t="shared" si="152"/>
        <v>476.94</v>
      </c>
      <c r="AB344" s="41">
        <f t="shared" si="153"/>
        <v>1655.80745</v>
      </c>
      <c r="AC344" s="41"/>
      <c r="AD344" s="12" t="s">
        <v>55</v>
      </c>
      <c r="AE344" s="11">
        <f t="shared" si="137"/>
        <v>83.025</v>
      </c>
      <c r="AF344" s="11">
        <f t="shared" si="132"/>
        <v>778.92</v>
      </c>
      <c r="AG344" s="11">
        <f t="shared" si="133"/>
        <v>566.48</v>
      </c>
      <c r="AH344" s="11">
        <f t="shared" si="138"/>
        <v>48.38245</v>
      </c>
      <c r="AI344" s="11">
        <f t="shared" si="134"/>
        <v>179</v>
      </c>
      <c r="AJ344" s="11">
        <f t="shared" si="135"/>
        <v>0</v>
      </c>
      <c r="AK344" s="11">
        <f t="shared" si="136"/>
        <v>1655.80745</v>
      </c>
      <c r="AL344" s="12" t="s">
        <v>1138</v>
      </c>
    </row>
    <row r="345" s="9" customFormat="1" ht="16" customHeight="1" spans="1:38">
      <c r="A345" s="40">
        <f t="shared" si="139"/>
        <v>342</v>
      </c>
      <c r="B345" s="41" t="s">
        <v>896</v>
      </c>
      <c r="C345" s="47" t="s">
        <v>1079</v>
      </c>
      <c r="D345" s="58" t="s">
        <v>1080</v>
      </c>
      <c r="E345" s="82">
        <v>3473.25</v>
      </c>
      <c r="F345" s="82">
        <v>3245.5</v>
      </c>
      <c r="G345" s="68">
        <v>5664.75</v>
      </c>
      <c r="H345" s="82">
        <v>3473.25</v>
      </c>
      <c r="I345" s="44">
        <v>1790</v>
      </c>
      <c r="J345" s="68"/>
      <c r="K345" s="52">
        <f t="shared" si="140"/>
        <v>62.5185</v>
      </c>
      <c r="L345" s="52">
        <v>20.5065</v>
      </c>
      <c r="M345" s="53">
        <f t="shared" si="141"/>
        <v>519.28</v>
      </c>
      <c r="N345" s="44">
        <f t="shared" si="142"/>
        <v>453.18</v>
      </c>
      <c r="O345" s="41">
        <f t="shared" si="143"/>
        <v>24.31275</v>
      </c>
      <c r="P345" s="41">
        <v>9.5697</v>
      </c>
      <c r="Q345" s="44">
        <f t="shared" si="144"/>
        <v>89.5</v>
      </c>
      <c r="R345" s="44">
        <f t="shared" si="145"/>
        <v>0</v>
      </c>
      <c r="S345" s="44">
        <f t="shared" si="146"/>
        <v>1178.86745</v>
      </c>
      <c r="T345" s="41">
        <f t="shared" si="131"/>
        <v>0</v>
      </c>
      <c r="U345" s="41">
        <f t="shared" si="147"/>
        <v>259.64</v>
      </c>
      <c r="V345" s="44">
        <f t="shared" si="148"/>
        <v>113.3</v>
      </c>
      <c r="W345" s="41">
        <f t="shared" si="149"/>
        <v>10.42</v>
      </c>
      <c r="X345" s="41">
        <v>4.08</v>
      </c>
      <c r="Y345" s="44">
        <f t="shared" si="150"/>
        <v>89.5</v>
      </c>
      <c r="Z345" s="44">
        <f t="shared" si="151"/>
        <v>0</v>
      </c>
      <c r="AA345" s="41">
        <f t="shared" si="152"/>
        <v>476.94</v>
      </c>
      <c r="AB345" s="41">
        <f t="shared" si="153"/>
        <v>1655.80745</v>
      </c>
      <c r="AC345" s="41"/>
      <c r="AD345" s="12" t="s">
        <v>58</v>
      </c>
      <c r="AE345" s="11">
        <f t="shared" si="137"/>
        <v>83.025</v>
      </c>
      <c r="AF345" s="11">
        <f t="shared" si="132"/>
        <v>778.92</v>
      </c>
      <c r="AG345" s="11">
        <f t="shared" si="133"/>
        <v>566.48</v>
      </c>
      <c r="AH345" s="11">
        <f t="shared" si="138"/>
        <v>48.38245</v>
      </c>
      <c r="AI345" s="11">
        <f t="shared" si="134"/>
        <v>179</v>
      </c>
      <c r="AJ345" s="11">
        <f t="shared" si="135"/>
        <v>0</v>
      </c>
      <c r="AK345" s="11">
        <f t="shared" si="136"/>
        <v>1655.80745</v>
      </c>
      <c r="AL345" s="12" t="s">
        <v>1138</v>
      </c>
    </row>
    <row r="346" s="9" customFormat="1" ht="16" customHeight="1" spans="1:38">
      <c r="A346" s="40">
        <f t="shared" si="139"/>
        <v>343</v>
      </c>
      <c r="B346" s="41" t="s">
        <v>896</v>
      </c>
      <c r="C346" s="47" t="s">
        <v>1083</v>
      </c>
      <c r="D346" s="58" t="s">
        <v>1084</v>
      </c>
      <c r="E346" s="82">
        <v>3473.25</v>
      </c>
      <c r="F346" s="82">
        <v>3245.5</v>
      </c>
      <c r="G346" s="68">
        <v>5664.75</v>
      </c>
      <c r="H346" s="82">
        <v>3473.25</v>
      </c>
      <c r="I346" s="44">
        <v>1790</v>
      </c>
      <c r="J346" s="68"/>
      <c r="K346" s="52">
        <f t="shared" si="140"/>
        <v>62.5185</v>
      </c>
      <c r="L346" s="52">
        <v>20.5065</v>
      </c>
      <c r="M346" s="53">
        <f t="shared" si="141"/>
        <v>519.28</v>
      </c>
      <c r="N346" s="44">
        <f t="shared" si="142"/>
        <v>453.18</v>
      </c>
      <c r="O346" s="41">
        <f t="shared" si="143"/>
        <v>24.31275</v>
      </c>
      <c r="P346" s="41">
        <v>9.5697</v>
      </c>
      <c r="Q346" s="44">
        <f t="shared" si="144"/>
        <v>89.5</v>
      </c>
      <c r="R346" s="44">
        <f t="shared" si="145"/>
        <v>0</v>
      </c>
      <c r="S346" s="44">
        <f t="shared" si="146"/>
        <v>1178.86745</v>
      </c>
      <c r="T346" s="41">
        <f t="shared" si="131"/>
        <v>0</v>
      </c>
      <c r="U346" s="41">
        <f t="shared" si="147"/>
        <v>259.64</v>
      </c>
      <c r="V346" s="44">
        <f t="shared" si="148"/>
        <v>113.3</v>
      </c>
      <c r="W346" s="41">
        <f t="shared" si="149"/>
        <v>10.42</v>
      </c>
      <c r="X346" s="41">
        <v>4.08</v>
      </c>
      <c r="Y346" s="44">
        <f t="shared" si="150"/>
        <v>89.5</v>
      </c>
      <c r="Z346" s="44">
        <f t="shared" si="151"/>
        <v>0</v>
      </c>
      <c r="AA346" s="41">
        <f t="shared" si="152"/>
        <v>476.94</v>
      </c>
      <c r="AB346" s="41">
        <f t="shared" si="153"/>
        <v>1655.80745</v>
      </c>
      <c r="AC346" s="41"/>
      <c r="AD346" s="12" t="s">
        <v>58</v>
      </c>
      <c r="AE346" s="11">
        <f t="shared" si="137"/>
        <v>83.025</v>
      </c>
      <c r="AF346" s="11">
        <f t="shared" si="132"/>
        <v>778.92</v>
      </c>
      <c r="AG346" s="11">
        <f t="shared" si="133"/>
        <v>566.48</v>
      </c>
      <c r="AH346" s="11">
        <f t="shared" si="138"/>
        <v>48.38245</v>
      </c>
      <c r="AI346" s="11">
        <f t="shared" si="134"/>
        <v>179</v>
      </c>
      <c r="AJ346" s="11">
        <f t="shared" si="135"/>
        <v>0</v>
      </c>
      <c r="AK346" s="11">
        <f t="shared" si="136"/>
        <v>1655.80745</v>
      </c>
      <c r="AL346" s="12" t="s">
        <v>1138</v>
      </c>
    </row>
    <row r="347" s="9" customFormat="1" ht="16" customHeight="1" spans="1:38">
      <c r="A347" s="40">
        <f t="shared" si="139"/>
        <v>344</v>
      </c>
      <c r="B347" s="41" t="s">
        <v>285</v>
      </c>
      <c r="C347" s="47" t="s">
        <v>1102</v>
      </c>
      <c r="D347" s="58" t="s">
        <v>1103</v>
      </c>
      <c r="E347" s="82">
        <v>3473.25</v>
      </c>
      <c r="F347" s="82">
        <v>3245.5</v>
      </c>
      <c r="G347" s="68">
        <v>5664.75</v>
      </c>
      <c r="H347" s="82">
        <v>3473.25</v>
      </c>
      <c r="I347" s="44">
        <v>4180</v>
      </c>
      <c r="J347" s="68"/>
      <c r="K347" s="52">
        <f t="shared" si="140"/>
        <v>62.5185</v>
      </c>
      <c r="L347" s="52">
        <v>20.5065</v>
      </c>
      <c r="M347" s="53">
        <f t="shared" si="141"/>
        <v>519.28</v>
      </c>
      <c r="N347" s="44">
        <f t="shared" si="142"/>
        <v>453.18</v>
      </c>
      <c r="O347" s="41">
        <f t="shared" si="143"/>
        <v>24.31275</v>
      </c>
      <c r="P347" s="41">
        <v>9.5697</v>
      </c>
      <c r="Q347" s="44">
        <f t="shared" si="144"/>
        <v>209</v>
      </c>
      <c r="R347" s="44">
        <f t="shared" si="145"/>
        <v>0</v>
      </c>
      <c r="S347" s="44">
        <f t="shared" si="146"/>
        <v>1298.36745</v>
      </c>
      <c r="T347" s="41">
        <f t="shared" si="131"/>
        <v>0</v>
      </c>
      <c r="U347" s="41">
        <f t="shared" si="147"/>
        <v>259.64</v>
      </c>
      <c r="V347" s="44">
        <f t="shared" si="148"/>
        <v>113.3</v>
      </c>
      <c r="W347" s="41">
        <f t="shared" si="149"/>
        <v>10.42</v>
      </c>
      <c r="X347" s="41">
        <v>4.08</v>
      </c>
      <c r="Y347" s="44">
        <f t="shared" si="150"/>
        <v>209</v>
      </c>
      <c r="Z347" s="44">
        <f t="shared" si="151"/>
        <v>0</v>
      </c>
      <c r="AA347" s="41">
        <f t="shared" si="152"/>
        <v>596.44</v>
      </c>
      <c r="AB347" s="41">
        <f t="shared" si="153"/>
        <v>1894.80745</v>
      </c>
      <c r="AC347" s="41"/>
      <c r="AD347" s="12" t="s">
        <v>26</v>
      </c>
      <c r="AE347" s="11">
        <f t="shared" si="137"/>
        <v>83.025</v>
      </c>
      <c r="AF347" s="11">
        <f t="shared" si="132"/>
        <v>778.92</v>
      </c>
      <c r="AG347" s="11">
        <f t="shared" si="133"/>
        <v>566.48</v>
      </c>
      <c r="AH347" s="11">
        <f t="shared" si="138"/>
        <v>48.38245</v>
      </c>
      <c r="AI347" s="11">
        <f t="shared" si="134"/>
        <v>418</v>
      </c>
      <c r="AJ347" s="11">
        <f t="shared" si="135"/>
        <v>0</v>
      </c>
      <c r="AK347" s="11">
        <f t="shared" si="136"/>
        <v>1894.80745</v>
      </c>
      <c r="AL347" s="12" t="s">
        <v>1135</v>
      </c>
    </row>
    <row r="348" s="9" customFormat="1" ht="16" customHeight="1" spans="1:38">
      <c r="A348" s="40">
        <f t="shared" si="139"/>
        <v>345</v>
      </c>
      <c r="B348" s="41" t="s">
        <v>1299</v>
      </c>
      <c r="C348" s="47" t="s">
        <v>1104</v>
      </c>
      <c r="D348" s="352" t="s">
        <v>1105</v>
      </c>
      <c r="E348" s="82">
        <v>3473.25</v>
      </c>
      <c r="F348" s="82">
        <v>3245.5</v>
      </c>
      <c r="G348" s="68">
        <v>5664.75</v>
      </c>
      <c r="H348" s="82">
        <v>3473.25</v>
      </c>
      <c r="I348" s="44">
        <v>3180</v>
      </c>
      <c r="J348" s="68"/>
      <c r="K348" s="52">
        <f t="shared" si="140"/>
        <v>62.5185</v>
      </c>
      <c r="L348" s="52">
        <v>20.5065</v>
      </c>
      <c r="M348" s="53">
        <f t="shared" si="141"/>
        <v>519.28</v>
      </c>
      <c r="N348" s="44">
        <f t="shared" si="142"/>
        <v>453.18</v>
      </c>
      <c r="O348" s="41">
        <f t="shared" si="143"/>
        <v>24.31275</v>
      </c>
      <c r="P348" s="41">
        <v>9.5697</v>
      </c>
      <c r="Q348" s="44">
        <f t="shared" si="144"/>
        <v>159</v>
      </c>
      <c r="R348" s="44">
        <f t="shared" si="145"/>
        <v>0</v>
      </c>
      <c r="S348" s="44">
        <f t="shared" si="146"/>
        <v>1248.36745</v>
      </c>
      <c r="T348" s="41">
        <f t="shared" si="131"/>
        <v>0</v>
      </c>
      <c r="U348" s="41">
        <f t="shared" si="147"/>
        <v>259.64</v>
      </c>
      <c r="V348" s="44">
        <f t="shared" si="148"/>
        <v>113.3</v>
      </c>
      <c r="W348" s="41">
        <f t="shared" si="149"/>
        <v>10.42</v>
      </c>
      <c r="X348" s="41">
        <v>4.08</v>
      </c>
      <c r="Y348" s="44">
        <f t="shared" si="150"/>
        <v>159</v>
      </c>
      <c r="Z348" s="44">
        <f t="shared" si="151"/>
        <v>0</v>
      </c>
      <c r="AA348" s="41">
        <f t="shared" si="152"/>
        <v>546.44</v>
      </c>
      <c r="AB348" s="41">
        <f t="shared" si="153"/>
        <v>1794.80745</v>
      </c>
      <c r="AC348" s="41"/>
      <c r="AD348" s="12" t="s">
        <v>59</v>
      </c>
      <c r="AE348" s="11">
        <f t="shared" si="137"/>
        <v>83.025</v>
      </c>
      <c r="AF348" s="11">
        <f t="shared" si="132"/>
        <v>778.92</v>
      </c>
      <c r="AG348" s="11">
        <f t="shared" si="133"/>
        <v>566.48</v>
      </c>
      <c r="AH348" s="11">
        <f t="shared" si="138"/>
        <v>48.38245</v>
      </c>
      <c r="AI348" s="11">
        <f t="shared" si="134"/>
        <v>318</v>
      </c>
      <c r="AJ348" s="11">
        <f t="shared" si="135"/>
        <v>0</v>
      </c>
      <c r="AK348" s="11">
        <f t="shared" si="136"/>
        <v>1794.80745</v>
      </c>
      <c r="AL348" s="12" t="s">
        <v>1138</v>
      </c>
    </row>
    <row r="349" s="9" customFormat="1" ht="16" customHeight="1" spans="1:38">
      <c r="A349" s="40">
        <f t="shared" si="139"/>
        <v>346</v>
      </c>
      <c r="B349" s="41" t="s">
        <v>1306</v>
      </c>
      <c r="C349" s="47" t="s">
        <v>1106</v>
      </c>
      <c r="D349" s="58" t="s">
        <v>1107</v>
      </c>
      <c r="E349" s="82">
        <v>3473.25</v>
      </c>
      <c r="F349" s="82">
        <v>3245.5</v>
      </c>
      <c r="G349" s="82">
        <v>5664.75</v>
      </c>
      <c r="H349" s="82">
        <v>3473.25</v>
      </c>
      <c r="I349" s="44">
        <v>1790</v>
      </c>
      <c r="J349" s="68"/>
      <c r="K349" s="52">
        <f t="shared" si="140"/>
        <v>62.5185</v>
      </c>
      <c r="L349" s="52">
        <v>20.5065</v>
      </c>
      <c r="M349" s="53">
        <f t="shared" si="141"/>
        <v>519.28</v>
      </c>
      <c r="N349" s="44">
        <f t="shared" si="142"/>
        <v>453.18</v>
      </c>
      <c r="O349" s="41">
        <f t="shared" si="143"/>
        <v>24.31275</v>
      </c>
      <c r="P349" s="41">
        <v>7.97475</v>
      </c>
      <c r="Q349" s="44">
        <f t="shared" si="144"/>
        <v>89.5</v>
      </c>
      <c r="R349" s="44">
        <f t="shared" si="145"/>
        <v>0</v>
      </c>
      <c r="S349" s="44">
        <f t="shared" si="146"/>
        <v>1177.2725</v>
      </c>
      <c r="T349" s="41">
        <f t="shared" si="131"/>
        <v>0</v>
      </c>
      <c r="U349" s="41">
        <f t="shared" si="147"/>
        <v>259.64</v>
      </c>
      <c r="V349" s="44">
        <f t="shared" si="148"/>
        <v>113.3</v>
      </c>
      <c r="W349" s="41">
        <f t="shared" si="149"/>
        <v>10.42</v>
      </c>
      <c r="X349" s="41">
        <v>3.4</v>
      </c>
      <c r="Y349" s="44">
        <f t="shared" si="150"/>
        <v>89.5</v>
      </c>
      <c r="Z349" s="44">
        <f t="shared" si="151"/>
        <v>0</v>
      </c>
      <c r="AA349" s="41">
        <f t="shared" si="152"/>
        <v>476.26</v>
      </c>
      <c r="AB349" s="41">
        <f t="shared" si="153"/>
        <v>1653.5325</v>
      </c>
      <c r="AC349" s="41"/>
      <c r="AD349" s="12" t="s">
        <v>60</v>
      </c>
      <c r="AE349" s="11">
        <f t="shared" si="137"/>
        <v>83.025</v>
      </c>
      <c r="AF349" s="11">
        <f t="shared" si="132"/>
        <v>778.92</v>
      </c>
      <c r="AG349" s="11">
        <f t="shared" si="133"/>
        <v>566.48</v>
      </c>
      <c r="AH349" s="11">
        <f t="shared" si="138"/>
        <v>46.1075</v>
      </c>
      <c r="AI349" s="11">
        <f t="shared" si="134"/>
        <v>179</v>
      </c>
      <c r="AJ349" s="11">
        <f t="shared" si="135"/>
        <v>0</v>
      </c>
      <c r="AK349" s="11">
        <f t="shared" si="136"/>
        <v>1653.5325</v>
      </c>
      <c r="AL349" s="12" t="s">
        <v>1138</v>
      </c>
    </row>
    <row r="350" s="9" customFormat="1" ht="16" customHeight="1" spans="1:38">
      <c r="A350" s="40">
        <f t="shared" si="139"/>
        <v>347</v>
      </c>
      <c r="B350" s="41" t="s">
        <v>1306</v>
      </c>
      <c r="C350" s="47" t="s">
        <v>1108</v>
      </c>
      <c r="D350" s="58" t="s">
        <v>1109</v>
      </c>
      <c r="E350" s="82">
        <v>3473.25</v>
      </c>
      <c r="F350" s="82">
        <v>3245.5</v>
      </c>
      <c r="G350" s="82">
        <v>5664.75</v>
      </c>
      <c r="H350" s="82">
        <v>3473.25</v>
      </c>
      <c r="I350" s="44">
        <v>1790</v>
      </c>
      <c r="J350" s="68"/>
      <c r="K350" s="52">
        <f t="shared" si="140"/>
        <v>62.5185</v>
      </c>
      <c r="L350" s="52">
        <v>20.5065</v>
      </c>
      <c r="M350" s="53">
        <f t="shared" si="141"/>
        <v>519.28</v>
      </c>
      <c r="N350" s="44">
        <f t="shared" si="142"/>
        <v>453.18</v>
      </c>
      <c r="O350" s="41">
        <f t="shared" si="143"/>
        <v>24.31275</v>
      </c>
      <c r="P350" s="41">
        <v>7.97475</v>
      </c>
      <c r="Q350" s="44">
        <f t="shared" si="144"/>
        <v>89.5</v>
      </c>
      <c r="R350" s="44">
        <f t="shared" si="145"/>
        <v>0</v>
      </c>
      <c r="S350" s="44">
        <f t="shared" si="146"/>
        <v>1177.2725</v>
      </c>
      <c r="T350" s="41">
        <f t="shared" si="131"/>
        <v>0</v>
      </c>
      <c r="U350" s="41">
        <f t="shared" si="147"/>
        <v>259.64</v>
      </c>
      <c r="V350" s="44">
        <f t="shared" si="148"/>
        <v>113.3</v>
      </c>
      <c r="W350" s="41">
        <f t="shared" si="149"/>
        <v>10.42</v>
      </c>
      <c r="X350" s="41">
        <v>3.4</v>
      </c>
      <c r="Y350" s="44">
        <f t="shared" si="150"/>
        <v>89.5</v>
      </c>
      <c r="Z350" s="44">
        <f t="shared" si="151"/>
        <v>0</v>
      </c>
      <c r="AA350" s="41">
        <f t="shared" si="152"/>
        <v>476.26</v>
      </c>
      <c r="AB350" s="41">
        <f t="shared" si="153"/>
        <v>1653.5325</v>
      </c>
      <c r="AC350" s="41"/>
      <c r="AD350" s="12" t="s">
        <v>60</v>
      </c>
      <c r="AE350" s="11">
        <f t="shared" si="137"/>
        <v>83.025</v>
      </c>
      <c r="AF350" s="11">
        <f t="shared" si="132"/>
        <v>778.92</v>
      </c>
      <c r="AG350" s="11">
        <f t="shared" si="133"/>
        <v>566.48</v>
      </c>
      <c r="AH350" s="11">
        <f t="shared" si="138"/>
        <v>46.1075</v>
      </c>
      <c r="AI350" s="11">
        <f t="shared" si="134"/>
        <v>179</v>
      </c>
      <c r="AJ350" s="11">
        <f t="shared" si="135"/>
        <v>0</v>
      </c>
      <c r="AK350" s="11">
        <f t="shared" si="136"/>
        <v>1653.5325</v>
      </c>
      <c r="AL350" s="12" t="s">
        <v>1138</v>
      </c>
    </row>
    <row r="351" s="9" customFormat="1" ht="16" customHeight="1" spans="1:38">
      <c r="A351" s="40">
        <f t="shared" si="139"/>
        <v>348</v>
      </c>
      <c r="B351" s="41" t="s">
        <v>1299</v>
      </c>
      <c r="C351" s="47" t="s">
        <v>834</v>
      </c>
      <c r="D351" s="352" t="s">
        <v>835</v>
      </c>
      <c r="E351" s="82">
        <v>3473.25</v>
      </c>
      <c r="F351" s="82">
        <v>3245.5</v>
      </c>
      <c r="G351" s="82">
        <v>5664.75</v>
      </c>
      <c r="H351" s="82">
        <v>3473.25</v>
      </c>
      <c r="I351" s="44">
        <v>1790</v>
      </c>
      <c r="J351" s="68"/>
      <c r="K351" s="52">
        <f t="shared" si="140"/>
        <v>62.5185</v>
      </c>
      <c r="L351" s="52">
        <v>24.6078</v>
      </c>
      <c r="M351" s="53">
        <f t="shared" si="141"/>
        <v>519.28</v>
      </c>
      <c r="N351" s="44">
        <f t="shared" si="142"/>
        <v>453.18</v>
      </c>
      <c r="O351" s="41">
        <f t="shared" si="143"/>
        <v>24.31275</v>
      </c>
      <c r="P351" s="41">
        <v>9.5697</v>
      </c>
      <c r="Q351" s="44">
        <f t="shared" si="144"/>
        <v>89.5</v>
      </c>
      <c r="R351" s="44">
        <f t="shared" si="145"/>
        <v>0</v>
      </c>
      <c r="S351" s="44">
        <f t="shared" si="146"/>
        <v>1182.96875</v>
      </c>
      <c r="T351" s="41">
        <f t="shared" si="131"/>
        <v>0</v>
      </c>
      <c r="U351" s="41">
        <f t="shared" si="147"/>
        <v>259.64</v>
      </c>
      <c r="V351" s="44">
        <f t="shared" si="148"/>
        <v>113.3</v>
      </c>
      <c r="W351" s="41">
        <f t="shared" si="149"/>
        <v>10.42</v>
      </c>
      <c r="X351" s="41">
        <v>4.08</v>
      </c>
      <c r="Y351" s="44">
        <f t="shared" si="150"/>
        <v>89.5</v>
      </c>
      <c r="Z351" s="44">
        <f t="shared" si="151"/>
        <v>0</v>
      </c>
      <c r="AA351" s="41">
        <f t="shared" si="152"/>
        <v>476.94</v>
      </c>
      <c r="AB351" s="41">
        <f t="shared" si="153"/>
        <v>1659.90875</v>
      </c>
      <c r="AC351" s="41"/>
      <c r="AD351" s="12" t="s">
        <v>59</v>
      </c>
      <c r="AE351" s="11">
        <f t="shared" si="137"/>
        <v>87.1263</v>
      </c>
      <c r="AF351" s="11">
        <f t="shared" si="132"/>
        <v>778.92</v>
      </c>
      <c r="AG351" s="11">
        <f t="shared" si="133"/>
        <v>566.48</v>
      </c>
      <c r="AH351" s="11">
        <f t="shared" si="138"/>
        <v>48.38245</v>
      </c>
      <c r="AI351" s="11">
        <f t="shared" si="134"/>
        <v>179</v>
      </c>
      <c r="AJ351" s="11">
        <f t="shared" si="135"/>
        <v>0</v>
      </c>
      <c r="AK351" s="11">
        <f t="shared" si="136"/>
        <v>1659.90875</v>
      </c>
      <c r="AL351" s="12" t="s">
        <v>1138</v>
      </c>
    </row>
    <row r="352" s="9" customFormat="1" ht="16" customHeight="1" spans="1:38">
      <c r="A352" s="40">
        <f t="shared" si="139"/>
        <v>349</v>
      </c>
      <c r="B352" s="41" t="s">
        <v>167</v>
      </c>
      <c r="C352" s="47" t="s">
        <v>1114</v>
      </c>
      <c r="D352" s="352" t="s">
        <v>1115</v>
      </c>
      <c r="E352" s="82">
        <v>3473.25</v>
      </c>
      <c r="F352" s="82">
        <v>3245.5</v>
      </c>
      <c r="G352" s="82">
        <v>5664.75</v>
      </c>
      <c r="H352" s="82">
        <v>3473.25</v>
      </c>
      <c r="I352" s="54">
        <v>3180</v>
      </c>
      <c r="J352" s="59"/>
      <c r="K352" s="52">
        <f t="shared" si="140"/>
        <v>62.5185</v>
      </c>
      <c r="L352" s="52">
        <v>20.5065</v>
      </c>
      <c r="M352" s="53">
        <f t="shared" si="141"/>
        <v>519.28</v>
      </c>
      <c r="N352" s="44">
        <f t="shared" si="142"/>
        <v>453.18</v>
      </c>
      <c r="O352" s="41">
        <f t="shared" si="143"/>
        <v>24.31275</v>
      </c>
      <c r="P352" s="41">
        <v>7.97475</v>
      </c>
      <c r="Q352" s="44">
        <f t="shared" si="144"/>
        <v>159</v>
      </c>
      <c r="R352" s="44">
        <f t="shared" si="145"/>
        <v>0</v>
      </c>
      <c r="S352" s="44">
        <f t="shared" si="146"/>
        <v>1246.7725</v>
      </c>
      <c r="T352" s="41">
        <f t="shared" si="131"/>
        <v>0</v>
      </c>
      <c r="U352" s="41">
        <f t="shared" si="147"/>
        <v>259.64</v>
      </c>
      <c r="V352" s="44">
        <f t="shared" si="148"/>
        <v>113.3</v>
      </c>
      <c r="W352" s="41">
        <f t="shared" si="149"/>
        <v>10.42</v>
      </c>
      <c r="X352" s="41">
        <v>3.4</v>
      </c>
      <c r="Y352" s="44">
        <f t="shared" si="150"/>
        <v>159</v>
      </c>
      <c r="Z352" s="44">
        <f t="shared" si="151"/>
        <v>0</v>
      </c>
      <c r="AA352" s="41">
        <f t="shared" si="152"/>
        <v>545.76</v>
      </c>
      <c r="AB352" s="41">
        <f t="shared" si="153"/>
        <v>1792.5325</v>
      </c>
      <c r="AC352" s="54"/>
      <c r="AD352" s="12" t="s">
        <v>48</v>
      </c>
      <c r="AE352" s="11">
        <f t="shared" si="137"/>
        <v>83.025</v>
      </c>
      <c r="AF352" s="11">
        <f t="shared" si="132"/>
        <v>778.92</v>
      </c>
      <c r="AG352" s="11">
        <f t="shared" si="133"/>
        <v>566.48</v>
      </c>
      <c r="AH352" s="11">
        <f t="shared" si="138"/>
        <v>46.1075</v>
      </c>
      <c r="AI352" s="11">
        <f t="shared" si="134"/>
        <v>318</v>
      </c>
      <c r="AJ352" s="11">
        <f t="shared" si="135"/>
        <v>0</v>
      </c>
      <c r="AK352" s="11">
        <f t="shared" si="136"/>
        <v>1792.5325</v>
      </c>
      <c r="AL352" s="12" t="s">
        <v>1134</v>
      </c>
    </row>
    <row r="353" s="9" customFormat="1" ht="16" customHeight="1" spans="1:38">
      <c r="A353" s="40">
        <f t="shared" si="139"/>
        <v>350</v>
      </c>
      <c r="B353" s="41" t="s">
        <v>1335</v>
      </c>
      <c r="C353" s="47" t="s">
        <v>1126</v>
      </c>
      <c r="D353" s="58" t="s">
        <v>1127</v>
      </c>
      <c r="E353" s="82">
        <v>3473.25</v>
      </c>
      <c r="F353" s="82">
        <v>3245.5</v>
      </c>
      <c r="G353" s="82">
        <v>5664.75</v>
      </c>
      <c r="H353" s="82">
        <v>3473.25</v>
      </c>
      <c r="I353" s="54">
        <v>1790</v>
      </c>
      <c r="J353" s="59"/>
      <c r="K353" s="52">
        <f t="shared" si="140"/>
        <v>62.5185</v>
      </c>
      <c r="L353" s="52">
        <v>20.5065</v>
      </c>
      <c r="M353" s="53">
        <f t="shared" si="141"/>
        <v>519.28</v>
      </c>
      <c r="N353" s="44">
        <f t="shared" si="142"/>
        <v>453.18</v>
      </c>
      <c r="O353" s="41">
        <f t="shared" si="143"/>
        <v>24.31275</v>
      </c>
      <c r="P353" s="41">
        <v>7.97475</v>
      </c>
      <c r="Q353" s="44">
        <f t="shared" si="144"/>
        <v>89.5</v>
      </c>
      <c r="R353" s="44">
        <f t="shared" si="145"/>
        <v>0</v>
      </c>
      <c r="S353" s="44">
        <f t="shared" si="146"/>
        <v>1177.2725</v>
      </c>
      <c r="T353" s="41">
        <f t="shared" si="131"/>
        <v>0</v>
      </c>
      <c r="U353" s="41">
        <f t="shared" si="147"/>
        <v>259.64</v>
      </c>
      <c r="V353" s="44">
        <f t="shared" si="148"/>
        <v>113.3</v>
      </c>
      <c r="W353" s="41">
        <f t="shared" si="149"/>
        <v>10.42</v>
      </c>
      <c r="X353" s="41">
        <v>3.4</v>
      </c>
      <c r="Y353" s="44">
        <f t="shared" si="150"/>
        <v>89.5</v>
      </c>
      <c r="Z353" s="44">
        <f t="shared" si="151"/>
        <v>0</v>
      </c>
      <c r="AA353" s="41">
        <f t="shared" si="152"/>
        <v>476.26</v>
      </c>
      <c r="AB353" s="41">
        <f t="shared" si="153"/>
        <v>1653.5325</v>
      </c>
      <c r="AC353" s="54"/>
      <c r="AD353" s="12" t="s">
        <v>50</v>
      </c>
      <c r="AE353" s="11">
        <f t="shared" si="137"/>
        <v>83.025</v>
      </c>
      <c r="AF353" s="11">
        <f t="shared" si="132"/>
        <v>778.92</v>
      </c>
      <c r="AG353" s="11">
        <f t="shared" si="133"/>
        <v>566.48</v>
      </c>
      <c r="AH353" s="11">
        <f t="shared" si="138"/>
        <v>46.1075</v>
      </c>
      <c r="AI353" s="11">
        <f t="shared" si="134"/>
        <v>179</v>
      </c>
      <c r="AJ353" s="11">
        <f t="shared" si="135"/>
        <v>0</v>
      </c>
      <c r="AK353" s="11">
        <f t="shared" si="136"/>
        <v>1653.5325</v>
      </c>
      <c r="AL353" s="12" t="s">
        <v>1138</v>
      </c>
    </row>
    <row r="354" s="9" customFormat="1" ht="16" customHeight="1" spans="1:38">
      <c r="A354" s="40">
        <f t="shared" si="139"/>
        <v>351</v>
      </c>
      <c r="B354" s="41" t="s">
        <v>1334</v>
      </c>
      <c r="C354" s="47" t="s">
        <v>1128</v>
      </c>
      <c r="D354" s="58" t="s">
        <v>1129</v>
      </c>
      <c r="E354" s="82">
        <v>3473.25</v>
      </c>
      <c r="F354" s="82">
        <v>3245.5</v>
      </c>
      <c r="G354" s="82">
        <v>5664.75</v>
      </c>
      <c r="H354" s="82">
        <v>3473.25</v>
      </c>
      <c r="I354" s="54">
        <v>3180</v>
      </c>
      <c r="J354" s="59"/>
      <c r="K354" s="52">
        <f t="shared" si="140"/>
        <v>62.5185</v>
      </c>
      <c r="L354" s="52">
        <v>20.5065</v>
      </c>
      <c r="M354" s="53">
        <f t="shared" si="141"/>
        <v>519.28</v>
      </c>
      <c r="N354" s="44">
        <f t="shared" si="142"/>
        <v>453.18</v>
      </c>
      <c r="O354" s="41">
        <f t="shared" si="143"/>
        <v>24.31275</v>
      </c>
      <c r="P354" s="41">
        <v>7.97475</v>
      </c>
      <c r="Q354" s="44">
        <f t="shared" si="144"/>
        <v>159</v>
      </c>
      <c r="R354" s="44">
        <f t="shared" si="145"/>
        <v>0</v>
      </c>
      <c r="S354" s="44">
        <f t="shared" si="146"/>
        <v>1246.7725</v>
      </c>
      <c r="T354" s="41">
        <f t="shared" si="131"/>
        <v>0</v>
      </c>
      <c r="U354" s="41">
        <f t="shared" si="147"/>
        <v>259.64</v>
      </c>
      <c r="V354" s="44">
        <f t="shared" si="148"/>
        <v>113.3</v>
      </c>
      <c r="W354" s="41">
        <f t="shared" si="149"/>
        <v>10.42</v>
      </c>
      <c r="X354" s="41">
        <v>3.4</v>
      </c>
      <c r="Y354" s="44">
        <f t="shared" si="150"/>
        <v>159</v>
      </c>
      <c r="Z354" s="44">
        <f t="shared" si="151"/>
        <v>0</v>
      </c>
      <c r="AA354" s="41">
        <f t="shared" si="152"/>
        <v>545.76</v>
      </c>
      <c r="AB354" s="41">
        <f t="shared" si="153"/>
        <v>1792.5325</v>
      </c>
      <c r="AC354" s="54"/>
      <c r="AD354" s="12" t="s">
        <v>66</v>
      </c>
      <c r="AE354" s="11">
        <f t="shared" si="137"/>
        <v>83.025</v>
      </c>
      <c r="AF354" s="11">
        <f t="shared" si="132"/>
        <v>778.92</v>
      </c>
      <c r="AG354" s="11">
        <f t="shared" si="133"/>
        <v>566.48</v>
      </c>
      <c r="AH354" s="11">
        <f t="shared" si="138"/>
        <v>46.1075</v>
      </c>
      <c r="AI354" s="11">
        <f t="shared" si="134"/>
        <v>318</v>
      </c>
      <c r="AJ354" s="11">
        <f t="shared" si="135"/>
        <v>0</v>
      </c>
      <c r="AK354" s="11">
        <f t="shared" si="136"/>
        <v>1792.5325</v>
      </c>
      <c r="AL354" s="12" t="s">
        <v>1139</v>
      </c>
    </row>
    <row r="355" s="9" customFormat="1" ht="16" customHeight="1" spans="1:38">
      <c r="A355" s="40">
        <f t="shared" si="139"/>
        <v>352</v>
      </c>
      <c r="B355" s="41" t="s">
        <v>1306</v>
      </c>
      <c r="C355" s="47" t="s">
        <v>1140</v>
      </c>
      <c r="D355" s="343" t="s">
        <v>1141</v>
      </c>
      <c r="E355" s="82">
        <v>3473.25</v>
      </c>
      <c r="F355" s="82">
        <v>3245.5</v>
      </c>
      <c r="G355" s="82">
        <v>5664.75</v>
      </c>
      <c r="H355" s="82">
        <v>3473.25</v>
      </c>
      <c r="I355" s="59">
        <v>1790</v>
      </c>
      <c r="J355" s="59"/>
      <c r="K355" s="52">
        <f t="shared" si="140"/>
        <v>62.5185</v>
      </c>
      <c r="L355" s="52">
        <v>16.4052</v>
      </c>
      <c r="M355" s="53">
        <f t="shared" si="141"/>
        <v>519.28</v>
      </c>
      <c r="N355" s="44">
        <f t="shared" si="142"/>
        <v>453.18</v>
      </c>
      <c r="O355" s="41">
        <f t="shared" si="143"/>
        <v>24.31275</v>
      </c>
      <c r="P355" s="41">
        <v>7.97475</v>
      </c>
      <c r="Q355" s="44">
        <f t="shared" si="144"/>
        <v>89.5</v>
      </c>
      <c r="R355" s="44">
        <f t="shared" si="145"/>
        <v>0</v>
      </c>
      <c r="S355" s="44">
        <f t="shared" si="146"/>
        <v>1173.1712</v>
      </c>
      <c r="T355" s="41">
        <f t="shared" si="131"/>
        <v>0</v>
      </c>
      <c r="U355" s="41">
        <f t="shared" si="147"/>
        <v>259.64</v>
      </c>
      <c r="V355" s="44">
        <f t="shared" si="148"/>
        <v>113.3</v>
      </c>
      <c r="W355" s="41">
        <f t="shared" si="149"/>
        <v>10.42</v>
      </c>
      <c r="X355" s="41">
        <v>3.4</v>
      </c>
      <c r="Y355" s="44">
        <f t="shared" si="150"/>
        <v>89.5</v>
      </c>
      <c r="Z355" s="44">
        <f t="shared" si="151"/>
        <v>0</v>
      </c>
      <c r="AA355" s="41">
        <f t="shared" si="152"/>
        <v>476.26</v>
      </c>
      <c r="AB355" s="41">
        <f t="shared" si="153"/>
        <v>1649.4312</v>
      </c>
      <c r="AC355" s="54"/>
      <c r="AD355" s="12" t="s">
        <v>60</v>
      </c>
      <c r="AE355" s="11">
        <f t="shared" si="137"/>
        <v>78.9237</v>
      </c>
      <c r="AF355" s="11">
        <f t="shared" si="132"/>
        <v>778.92</v>
      </c>
      <c r="AG355" s="11">
        <f t="shared" si="133"/>
        <v>566.48</v>
      </c>
      <c r="AH355" s="11">
        <f t="shared" si="138"/>
        <v>46.1075</v>
      </c>
      <c r="AI355" s="11">
        <f t="shared" si="134"/>
        <v>179</v>
      </c>
      <c r="AJ355" s="11">
        <f t="shared" si="135"/>
        <v>0</v>
      </c>
      <c r="AK355" s="11">
        <f t="shared" si="136"/>
        <v>1649.4312</v>
      </c>
      <c r="AL355" s="12" t="s">
        <v>1138</v>
      </c>
    </row>
    <row r="356" s="31" customFormat="1" ht="16" customHeight="1" spans="1:38">
      <c r="A356" s="94">
        <f t="shared" si="139"/>
        <v>353</v>
      </c>
      <c r="B356" s="95" t="s">
        <v>1306</v>
      </c>
      <c r="C356" s="97" t="s">
        <v>1142</v>
      </c>
      <c r="D356" s="366" t="s">
        <v>1143</v>
      </c>
      <c r="E356" s="98">
        <v>3473.25</v>
      </c>
      <c r="F356" s="98">
        <v>0</v>
      </c>
      <c r="G356" s="98">
        <v>0</v>
      </c>
      <c r="H356" s="98">
        <v>3473.25</v>
      </c>
      <c r="I356" s="104">
        <v>0</v>
      </c>
      <c r="J356" s="104"/>
      <c r="K356" s="105">
        <f t="shared" si="140"/>
        <v>62.5185</v>
      </c>
      <c r="L356" s="52">
        <v>16.4052</v>
      </c>
      <c r="M356" s="106">
        <f t="shared" si="141"/>
        <v>0</v>
      </c>
      <c r="N356" s="107">
        <f t="shared" si="142"/>
        <v>0</v>
      </c>
      <c r="O356" s="95">
        <f t="shared" si="143"/>
        <v>24.31275</v>
      </c>
      <c r="P356" s="41">
        <v>7.97475</v>
      </c>
      <c r="Q356" s="107">
        <f t="shared" si="144"/>
        <v>0</v>
      </c>
      <c r="R356" s="107">
        <f t="shared" si="145"/>
        <v>0</v>
      </c>
      <c r="S356" s="107">
        <f t="shared" si="146"/>
        <v>111.2112</v>
      </c>
      <c r="T356" s="95">
        <f t="shared" si="131"/>
        <v>0</v>
      </c>
      <c r="U356" s="95">
        <f t="shared" si="147"/>
        <v>0</v>
      </c>
      <c r="V356" s="107">
        <f t="shared" si="148"/>
        <v>0</v>
      </c>
      <c r="W356" s="95">
        <f t="shared" si="149"/>
        <v>10.42</v>
      </c>
      <c r="X356" s="41">
        <v>3.4</v>
      </c>
      <c r="Y356" s="107">
        <f t="shared" si="150"/>
        <v>0</v>
      </c>
      <c r="Z356" s="107">
        <f t="shared" si="151"/>
        <v>0</v>
      </c>
      <c r="AA356" s="95">
        <f t="shared" si="152"/>
        <v>13.82</v>
      </c>
      <c r="AB356" s="95">
        <f t="shared" si="153"/>
        <v>125.0312</v>
      </c>
      <c r="AC356" s="109"/>
      <c r="AD356" s="16" t="s">
        <v>60</v>
      </c>
      <c r="AE356" s="11">
        <f t="shared" si="137"/>
        <v>78.9237</v>
      </c>
      <c r="AF356" s="15">
        <f t="shared" si="132"/>
        <v>0</v>
      </c>
      <c r="AG356" s="15">
        <f t="shared" si="133"/>
        <v>0</v>
      </c>
      <c r="AH356" s="11">
        <f t="shared" si="138"/>
        <v>46.1075</v>
      </c>
      <c r="AI356" s="15">
        <f t="shared" si="134"/>
        <v>0</v>
      </c>
      <c r="AJ356" s="15">
        <f t="shared" si="135"/>
        <v>0</v>
      </c>
      <c r="AK356" s="15">
        <f t="shared" si="136"/>
        <v>125.0312</v>
      </c>
      <c r="AL356" s="16" t="s">
        <v>1138</v>
      </c>
    </row>
    <row r="357" s="9" customFormat="1" ht="16" customHeight="1" spans="1:38">
      <c r="A357" s="40">
        <f t="shared" si="139"/>
        <v>354</v>
      </c>
      <c r="B357" s="41" t="s">
        <v>1306</v>
      </c>
      <c r="C357" s="47" t="s">
        <v>1144</v>
      </c>
      <c r="D357" s="343" t="s">
        <v>1145</v>
      </c>
      <c r="E357" s="82">
        <v>3473.25</v>
      </c>
      <c r="F357" s="82">
        <v>3245.5</v>
      </c>
      <c r="G357" s="82">
        <v>5664.75</v>
      </c>
      <c r="H357" s="82">
        <v>3473.25</v>
      </c>
      <c r="I357" s="59">
        <v>1790</v>
      </c>
      <c r="J357" s="59"/>
      <c r="K357" s="52">
        <f t="shared" si="140"/>
        <v>62.5185</v>
      </c>
      <c r="L357" s="52">
        <v>16.4052</v>
      </c>
      <c r="M357" s="53">
        <f t="shared" si="141"/>
        <v>519.28</v>
      </c>
      <c r="N357" s="44">
        <f t="shared" si="142"/>
        <v>453.18</v>
      </c>
      <c r="O357" s="41">
        <f t="shared" si="143"/>
        <v>24.31275</v>
      </c>
      <c r="P357" s="41">
        <v>7.97475</v>
      </c>
      <c r="Q357" s="44">
        <f t="shared" si="144"/>
        <v>89.5</v>
      </c>
      <c r="R357" s="44">
        <f t="shared" si="145"/>
        <v>0</v>
      </c>
      <c r="S357" s="44">
        <f t="shared" si="146"/>
        <v>1173.1712</v>
      </c>
      <c r="T357" s="41">
        <f t="shared" si="131"/>
        <v>0</v>
      </c>
      <c r="U357" s="41">
        <f t="shared" si="147"/>
        <v>259.64</v>
      </c>
      <c r="V357" s="44">
        <f t="shared" si="148"/>
        <v>113.3</v>
      </c>
      <c r="W357" s="41">
        <f t="shared" si="149"/>
        <v>10.42</v>
      </c>
      <c r="X357" s="41">
        <v>3.4</v>
      </c>
      <c r="Y357" s="44">
        <f t="shared" si="150"/>
        <v>89.5</v>
      </c>
      <c r="Z357" s="44">
        <f t="shared" si="151"/>
        <v>0</v>
      </c>
      <c r="AA357" s="41">
        <f t="shared" si="152"/>
        <v>476.26</v>
      </c>
      <c r="AB357" s="41">
        <f t="shared" si="153"/>
        <v>1649.4312</v>
      </c>
      <c r="AC357" s="54"/>
      <c r="AD357" s="12" t="s">
        <v>60</v>
      </c>
      <c r="AE357" s="11">
        <f t="shared" si="137"/>
        <v>78.9237</v>
      </c>
      <c r="AF357" s="11">
        <f t="shared" si="132"/>
        <v>778.92</v>
      </c>
      <c r="AG357" s="11">
        <f t="shared" si="133"/>
        <v>566.48</v>
      </c>
      <c r="AH357" s="11">
        <f t="shared" si="138"/>
        <v>46.1075</v>
      </c>
      <c r="AI357" s="11">
        <f t="shared" si="134"/>
        <v>179</v>
      </c>
      <c r="AJ357" s="11">
        <f t="shared" si="135"/>
        <v>0</v>
      </c>
      <c r="AK357" s="11">
        <f t="shared" si="136"/>
        <v>1649.4312</v>
      </c>
      <c r="AL357" s="12" t="s">
        <v>1138</v>
      </c>
    </row>
    <row r="358" s="9" customFormat="1" ht="16" customHeight="1" spans="1:38">
      <c r="A358" s="40">
        <f t="shared" si="139"/>
        <v>355</v>
      </c>
      <c r="B358" s="41" t="s">
        <v>1306</v>
      </c>
      <c r="C358" s="47" t="s">
        <v>1146</v>
      </c>
      <c r="D358" s="343" t="s">
        <v>1147</v>
      </c>
      <c r="E358" s="82">
        <v>3473.25</v>
      </c>
      <c r="F358" s="82">
        <v>3245.5</v>
      </c>
      <c r="G358" s="82">
        <v>5664.75</v>
      </c>
      <c r="H358" s="82">
        <v>3473.25</v>
      </c>
      <c r="I358" s="59">
        <v>1790</v>
      </c>
      <c r="J358" s="59"/>
      <c r="K358" s="52">
        <f t="shared" si="140"/>
        <v>62.5185</v>
      </c>
      <c r="L358" s="52">
        <v>16.4052</v>
      </c>
      <c r="M358" s="53">
        <f t="shared" si="141"/>
        <v>519.28</v>
      </c>
      <c r="N358" s="44">
        <f t="shared" si="142"/>
        <v>453.18</v>
      </c>
      <c r="O358" s="41">
        <f t="shared" si="143"/>
        <v>24.31275</v>
      </c>
      <c r="P358" s="41">
        <v>7.97475</v>
      </c>
      <c r="Q358" s="44">
        <f t="shared" si="144"/>
        <v>89.5</v>
      </c>
      <c r="R358" s="44">
        <f t="shared" si="145"/>
        <v>0</v>
      </c>
      <c r="S358" s="44">
        <f t="shared" si="146"/>
        <v>1173.1712</v>
      </c>
      <c r="T358" s="41">
        <f t="shared" si="131"/>
        <v>0</v>
      </c>
      <c r="U358" s="41">
        <f t="shared" si="147"/>
        <v>259.64</v>
      </c>
      <c r="V358" s="44">
        <f t="shared" si="148"/>
        <v>113.3</v>
      </c>
      <c r="W358" s="41">
        <f t="shared" si="149"/>
        <v>10.42</v>
      </c>
      <c r="X358" s="41">
        <v>3.4</v>
      </c>
      <c r="Y358" s="44">
        <f t="shared" si="150"/>
        <v>89.5</v>
      </c>
      <c r="Z358" s="44">
        <f t="shared" si="151"/>
        <v>0</v>
      </c>
      <c r="AA358" s="41">
        <f t="shared" si="152"/>
        <v>476.26</v>
      </c>
      <c r="AB358" s="41">
        <f t="shared" si="153"/>
        <v>1649.4312</v>
      </c>
      <c r="AC358" s="54"/>
      <c r="AD358" s="12" t="s">
        <v>60</v>
      </c>
      <c r="AE358" s="11">
        <f t="shared" si="137"/>
        <v>78.9237</v>
      </c>
      <c r="AF358" s="11">
        <f t="shared" si="132"/>
        <v>778.92</v>
      </c>
      <c r="AG358" s="11">
        <f t="shared" si="133"/>
        <v>566.48</v>
      </c>
      <c r="AH358" s="11">
        <f t="shared" si="138"/>
        <v>46.1075</v>
      </c>
      <c r="AI358" s="11">
        <f t="shared" si="134"/>
        <v>179</v>
      </c>
      <c r="AJ358" s="11">
        <f t="shared" si="135"/>
        <v>0</v>
      </c>
      <c r="AK358" s="11">
        <f t="shared" si="136"/>
        <v>1649.4312</v>
      </c>
      <c r="AL358" s="12" t="s">
        <v>1138</v>
      </c>
    </row>
    <row r="359" s="9" customFormat="1" ht="16" customHeight="1" spans="1:38">
      <c r="A359" s="40">
        <f t="shared" si="139"/>
        <v>356</v>
      </c>
      <c r="B359" s="41" t="s">
        <v>1306</v>
      </c>
      <c r="C359" s="47" t="s">
        <v>1148</v>
      </c>
      <c r="D359" s="343" t="s">
        <v>1149</v>
      </c>
      <c r="E359" s="82">
        <v>3473.25</v>
      </c>
      <c r="F359" s="82">
        <v>3245.5</v>
      </c>
      <c r="G359" s="82">
        <v>5664.75</v>
      </c>
      <c r="H359" s="82">
        <v>3473.25</v>
      </c>
      <c r="I359" s="59">
        <v>1790</v>
      </c>
      <c r="J359" s="59"/>
      <c r="K359" s="52">
        <f t="shared" si="140"/>
        <v>62.5185</v>
      </c>
      <c r="L359" s="52">
        <v>16.4052</v>
      </c>
      <c r="M359" s="53">
        <f t="shared" si="141"/>
        <v>519.28</v>
      </c>
      <c r="N359" s="44">
        <f t="shared" si="142"/>
        <v>453.18</v>
      </c>
      <c r="O359" s="41">
        <f t="shared" si="143"/>
        <v>24.31275</v>
      </c>
      <c r="P359" s="41">
        <v>7.97475</v>
      </c>
      <c r="Q359" s="44">
        <f t="shared" si="144"/>
        <v>89.5</v>
      </c>
      <c r="R359" s="44">
        <f t="shared" si="145"/>
        <v>0</v>
      </c>
      <c r="S359" s="44">
        <f t="shared" si="146"/>
        <v>1173.1712</v>
      </c>
      <c r="T359" s="41">
        <f t="shared" si="131"/>
        <v>0</v>
      </c>
      <c r="U359" s="41">
        <f t="shared" si="147"/>
        <v>259.64</v>
      </c>
      <c r="V359" s="44">
        <f t="shared" si="148"/>
        <v>113.3</v>
      </c>
      <c r="W359" s="41">
        <f t="shared" si="149"/>
        <v>10.42</v>
      </c>
      <c r="X359" s="41">
        <v>3.4</v>
      </c>
      <c r="Y359" s="44">
        <f t="shared" si="150"/>
        <v>89.5</v>
      </c>
      <c r="Z359" s="44">
        <f t="shared" si="151"/>
        <v>0</v>
      </c>
      <c r="AA359" s="41">
        <f t="shared" si="152"/>
        <v>476.26</v>
      </c>
      <c r="AB359" s="41">
        <f t="shared" si="153"/>
        <v>1649.4312</v>
      </c>
      <c r="AC359" s="54"/>
      <c r="AD359" s="12" t="s">
        <v>60</v>
      </c>
      <c r="AE359" s="11">
        <f t="shared" si="137"/>
        <v>78.9237</v>
      </c>
      <c r="AF359" s="11">
        <f t="shared" si="132"/>
        <v>778.92</v>
      </c>
      <c r="AG359" s="11">
        <f t="shared" si="133"/>
        <v>566.48</v>
      </c>
      <c r="AH359" s="11">
        <f t="shared" si="138"/>
        <v>46.1075</v>
      </c>
      <c r="AI359" s="11">
        <f t="shared" si="134"/>
        <v>179</v>
      </c>
      <c r="AJ359" s="11">
        <f t="shared" si="135"/>
        <v>0</v>
      </c>
      <c r="AK359" s="11">
        <f t="shared" si="136"/>
        <v>1649.4312</v>
      </c>
      <c r="AL359" s="12" t="s">
        <v>1138</v>
      </c>
    </row>
    <row r="360" s="9" customFormat="1" ht="16" customHeight="1" spans="1:38">
      <c r="A360" s="40">
        <f t="shared" ref="A360:A382" si="154">ROW()-3</f>
        <v>357</v>
      </c>
      <c r="B360" s="41" t="s">
        <v>1306</v>
      </c>
      <c r="C360" s="47" t="s">
        <v>1156</v>
      </c>
      <c r="D360" s="343" t="s">
        <v>1157</v>
      </c>
      <c r="E360" s="82">
        <v>3473.25</v>
      </c>
      <c r="F360" s="82">
        <v>3245.5</v>
      </c>
      <c r="G360" s="82">
        <v>5664.75</v>
      </c>
      <c r="H360" s="82">
        <v>3473.25</v>
      </c>
      <c r="I360" s="59">
        <v>1790</v>
      </c>
      <c r="J360" s="59"/>
      <c r="K360" s="52">
        <f t="shared" ref="K360:K382" si="155">E360*0.018</f>
        <v>62.5185</v>
      </c>
      <c r="L360" s="52">
        <v>16.4052</v>
      </c>
      <c r="M360" s="53">
        <f t="shared" ref="M360:M382" si="156">F360*0.16</f>
        <v>519.28</v>
      </c>
      <c r="N360" s="44">
        <f t="shared" ref="N360:N382" si="157">ROUND(G360*0.08,2)</f>
        <v>453.18</v>
      </c>
      <c r="O360" s="41">
        <f t="shared" ref="O360:O382" si="158">H360*0.007</f>
        <v>24.31275</v>
      </c>
      <c r="P360" s="41">
        <v>7.97475</v>
      </c>
      <c r="Q360" s="44">
        <f t="shared" ref="Q360:Q382" si="159">I360*5%</f>
        <v>89.5</v>
      </c>
      <c r="R360" s="44">
        <f t="shared" ref="R360:R382" si="160">J360*50%</f>
        <v>0</v>
      </c>
      <c r="S360" s="44">
        <f t="shared" ref="S360:S382" si="161">SUM(K360:R360)</f>
        <v>1173.1712</v>
      </c>
      <c r="T360" s="41">
        <f t="shared" si="131"/>
        <v>0</v>
      </c>
      <c r="U360" s="41">
        <f t="shared" ref="U360:U382" si="162">ROUND(F360*0.08,2)</f>
        <v>259.64</v>
      </c>
      <c r="V360" s="44">
        <f t="shared" ref="V360:V382" si="163">ROUND(G360*0.02,2)</f>
        <v>113.3</v>
      </c>
      <c r="W360" s="41">
        <f t="shared" ref="W360:W382" si="164">ROUND(H360*0.003,2)</f>
        <v>10.42</v>
      </c>
      <c r="X360" s="41">
        <v>3.4</v>
      </c>
      <c r="Y360" s="44">
        <f t="shared" ref="Y360:Y382" si="165">I360*5%</f>
        <v>89.5</v>
      </c>
      <c r="Z360" s="44">
        <f t="shared" ref="Z360:Z382" si="166">J360*50%</f>
        <v>0</v>
      </c>
      <c r="AA360" s="41">
        <f t="shared" ref="AA360:AA382" si="167">SUM(T360:Z360)</f>
        <v>476.26</v>
      </c>
      <c r="AB360" s="41">
        <f t="shared" ref="AB360:AB382" si="168">S360+AA360</f>
        <v>1649.4312</v>
      </c>
      <c r="AC360" s="54"/>
      <c r="AD360" s="12" t="s">
        <v>60</v>
      </c>
      <c r="AE360" s="11">
        <f t="shared" si="137"/>
        <v>78.9237</v>
      </c>
      <c r="AF360" s="11">
        <f t="shared" si="132"/>
        <v>778.92</v>
      </c>
      <c r="AG360" s="11">
        <f t="shared" si="133"/>
        <v>566.48</v>
      </c>
      <c r="AH360" s="11">
        <f t="shared" si="138"/>
        <v>46.1075</v>
      </c>
      <c r="AI360" s="11">
        <f t="shared" si="134"/>
        <v>179</v>
      </c>
      <c r="AJ360" s="11">
        <f t="shared" si="135"/>
        <v>0</v>
      </c>
      <c r="AK360" s="11">
        <f t="shared" si="136"/>
        <v>1649.4312</v>
      </c>
      <c r="AL360" s="12" t="s">
        <v>1138</v>
      </c>
    </row>
    <row r="361" s="9" customFormat="1" ht="16" customHeight="1" spans="1:38">
      <c r="A361" s="40">
        <f t="shared" si="154"/>
        <v>358</v>
      </c>
      <c r="B361" s="41" t="s">
        <v>1336</v>
      </c>
      <c r="C361" s="47" t="s">
        <v>1160</v>
      </c>
      <c r="D361" s="343" t="s">
        <v>1161</v>
      </c>
      <c r="E361" s="82">
        <v>3473.25</v>
      </c>
      <c r="F361" s="82">
        <v>3245.5</v>
      </c>
      <c r="G361" s="82">
        <v>5664.75</v>
      </c>
      <c r="H361" s="82">
        <v>3473.25</v>
      </c>
      <c r="I361" s="59">
        <v>3180</v>
      </c>
      <c r="J361" s="59"/>
      <c r="K361" s="52">
        <f t="shared" si="155"/>
        <v>62.5185</v>
      </c>
      <c r="L361" s="52">
        <v>16.4052</v>
      </c>
      <c r="M361" s="53">
        <f t="shared" si="156"/>
        <v>519.28</v>
      </c>
      <c r="N361" s="44">
        <f t="shared" si="157"/>
        <v>453.18</v>
      </c>
      <c r="O361" s="41">
        <f t="shared" si="158"/>
        <v>24.31275</v>
      </c>
      <c r="P361" s="41">
        <v>7.97475</v>
      </c>
      <c r="Q361" s="44">
        <f t="shared" si="159"/>
        <v>159</v>
      </c>
      <c r="R361" s="44">
        <f t="shared" si="160"/>
        <v>0</v>
      </c>
      <c r="S361" s="44">
        <f t="shared" si="161"/>
        <v>1242.6712</v>
      </c>
      <c r="T361" s="41">
        <f t="shared" si="131"/>
        <v>0</v>
      </c>
      <c r="U361" s="41">
        <f t="shared" si="162"/>
        <v>259.64</v>
      </c>
      <c r="V361" s="44">
        <f t="shared" si="163"/>
        <v>113.3</v>
      </c>
      <c r="W361" s="41">
        <f t="shared" si="164"/>
        <v>10.42</v>
      </c>
      <c r="X361" s="41">
        <v>3.4</v>
      </c>
      <c r="Y361" s="44">
        <f t="shared" si="165"/>
        <v>159</v>
      </c>
      <c r="Z361" s="44">
        <f t="shared" si="166"/>
        <v>0</v>
      </c>
      <c r="AA361" s="41">
        <f t="shared" si="167"/>
        <v>545.76</v>
      </c>
      <c r="AB361" s="41">
        <f t="shared" si="168"/>
        <v>1788.4312</v>
      </c>
      <c r="AC361" s="54"/>
      <c r="AD361" s="12" t="s">
        <v>53</v>
      </c>
      <c r="AE361" s="11">
        <f t="shared" si="137"/>
        <v>78.9237</v>
      </c>
      <c r="AF361" s="11">
        <f t="shared" si="132"/>
        <v>778.92</v>
      </c>
      <c r="AG361" s="11">
        <f t="shared" si="133"/>
        <v>566.48</v>
      </c>
      <c r="AH361" s="11">
        <f t="shared" si="138"/>
        <v>46.1075</v>
      </c>
      <c r="AI361" s="11">
        <f t="shared" si="134"/>
        <v>318</v>
      </c>
      <c r="AJ361" s="11">
        <f t="shared" si="135"/>
        <v>0</v>
      </c>
      <c r="AK361" s="11">
        <f t="shared" si="136"/>
        <v>1788.4312</v>
      </c>
      <c r="AL361" s="12" t="s">
        <v>1138</v>
      </c>
    </row>
    <row r="362" s="9" customFormat="1" ht="16" customHeight="1" spans="1:38">
      <c r="A362" s="40">
        <f t="shared" si="154"/>
        <v>359</v>
      </c>
      <c r="B362" s="41" t="s">
        <v>167</v>
      </c>
      <c r="C362" s="47" t="s">
        <v>1166</v>
      </c>
      <c r="D362" s="343" t="s">
        <v>1167</v>
      </c>
      <c r="E362" s="82">
        <v>3820</v>
      </c>
      <c r="F362" s="82">
        <v>3820</v>
      </c>
      <c r="G362" s="82">
        <v>5664.75</v>
      </c>
      <c r="H362" s="82">
        <v>3820</v>
      </c>
      <c r="I362" s="59">
        <v>4180</v>
      </c>
      <c r="J362" s="59"/>
      <c r="K362" s="52">
        <f t="shared" si="155"/>
        <v>68.76</v>
      </c>
      <c r="L362" s="52">
        <v>0</v>
      </c>
      <c r="M362" s="53">
        <f t="shared" si="156"/>
        <v>611.2</v>
      </c>
      <c r="N362" s="44">
        <f t="shared" si="157"/>
        <v>453.18</v>
      </c>
      <c r="O362" s="41">
        <f t="shared" si="158"/>
        <v>26.74</v>
      </c>
      <c r="P362" s="41">
        <v>0</v>
      </c>
      <c r="Q362" s="44">
        <f t="shared" si="159"/>
        <v>209</v>
      </c>
      <c r="R362" s="44">
        <f t="shared" si="160"/>
        <v>0</v>
      </c>
      <c r="S362" s="44">
        <f t="shared" si="161"/>
        <v>1368.88</v>
      </c>
      <c r="T362" s="41">
        <f t="shared" si="131"/>
        <v>0</v>
      </c>
      <c r="U362" s="41">
        <f t="shared" si="162"/>
        <v>305.6</v>
      </c>
      <c r="V362" s="44">
        <f t="shared" si="163"/>
        <v>113.3</v>
      </c>
      <c r="W362" s="41">
        <f t="shared" si="164"/>
        <v>11.46</v>
      </c>
      <c r="X362" s="41">
        <v>0</v>
      </c>
      <c r="Y362" s="44">
        <f t="shared" si="165"/>
        <v>209</v>
      </c>
      <c r="Z362" s="44">
        <f t="shared" si="166"/>
        <v>0</v>
      </c>
      <c r="AA362" s="41">
        <f t="shared" si="167"/>
        <v>639.36</v>
      </c>
      <c r="AB362" s="41">
        <f t="shared" si="168"/>
        <v>2008.24</v>
      </c>
      <c r="AC362" s="54"/>
      <c r="AD362" s="12" t="s">
        <v>49</v>
      </c>
      <c r="AE362" s="11">
        <f t="shared" si="137"/>
        <v>68.76</v>
      </c>
      <c r="AF362" s="11">
        <f t="shared" si="132"/>
        <v>916.8</v>
      </c>
      <c r="AG362" s="11">
        <f t="shared" si="133"/>
        <v>566.48</v>
      </c>
      <c r="AH362" s="11">
        <f t="shared" si="138"/>
        <v>38.2</v>
      </c>
      <c r="AI362" s="11">
        <f t="shared" si="134"/>
        <v>418</v>
      </c>
      <c r="AJ362" s="11">
        <f t="shared" si="135"/>
        <v>0</v>
      </c>
      <c r="AK362" s="11">
        <f t="shared" si="136"/>
        <v>2008.24</v>
      </c>
      <c r="AL362" s="12" t="s">
        <v>1134</v>
      </c>
    </row>
    <row r="363" s="9" customFormat="1" ht="16" customHeight="1" spans="1:38">
      <c r="A363" s="40">
        <f t="shared" si="154"/>
        <v>360</v>
      </c>
      <c r="B363" s="41" t="s">
        <v>167</v>
      </c>
      <c r="C363" s="47" t="s">
        <v>1169</v>
      </c>
      <c r="D363" s="362" t="s">
        <v>1170</v>
      </c>
      <c r="E363" s="82">
        <v>3473.25</v>
      </c>
      <c r="F363" s="82">
        <v>3245.5</v>
      </c>
      <c r="G363" s="82">
        <v>5664.75</v>
      </c>
      <c r="H363" s="82">
        <v>3473.25</v>
      </c>
      <c r="I363" s="59">
        <v>3180</v>
      </c>
      <c r="J363" s="59"/>
      <c r="K363" s="52">
        <f t="shared" si="155"/>
        <v>62.5185</v>
      </c>
      <c r="L363" s="52">
        <v>16.4052</v>
      </c>
      <c r="M363" s="53">
        <f t="shared" si="156"/>
        <v>519.28</v>
      </c>
      <c r="N363" s="44">
        <f t="shared" si="157"/>
        <v>453.18</v>
      </c>
      <c r="O363" s="41">
        <f t="shared" si="158"/>
        <v>24.31275</v>
      </c>
      <c r="P363" s="41">
        <v>7.97475</v>
      </c>
      <c r="Q363" s="44">
        <f t="shared" si="159"/>
        <v>159</v>
      </c>
      <c r="R363" s="44">
        <f t="shared" si="160"/>
        <v>0</v>
      </c>
      <c r="S363" s="44">
        <f t="shared" si="161"/>
        <v>1242.6712</v>
      </c>
      <c r="T363" s="41">
        <f t="shared" si="131"/>
        <v>0</v>
      </c>
      <c r="U363" s="41">
        <f t="shared" si="162"/>
        <v>259.64</v>
      </c>
      <c r="V363" s="44">
        <f t="shared" si="163"/>
        <v>113.3</v>
      </c>
      <c r="W363" s="41">
        <f t="shared" si="164"/>
        <v>10.42</v>
      </c>
      <c r="X363" s="41">
        <v>3.4</v>
      </c>
      <c r="Y363" s="44">
        <f t="shared" si="165"/>
        <v>159</v>
      </c>
      <c r="Z363" s="44">
        <f t="shared" si="166"/>
        <v>0</v>
      </c>
      <c r="AA363" s="41">
        <f t="shared" si="167"/>
        <v>545.76</v>
      </c>
      <c r="AB363" s="41">
        <f t="shared" si="168"/>
        <v>1788.4312</v>
      </c>
      <c r="AC363" s="54"/>
      <c r="AD363" s="12" t="s">
        <v>48</v>
      </c>
      <c r="AE363" s="11">
        <f t="shared" si="137"/>
        <v>78.9237</v>
      </c>
      <c r="AF363" s="11">
        <f t="shared" si="132"/>
        <v>778.92</v>
      </c>
      <c r="AG363" s="11">
        <f t="shared" si="133"/>
        <v>566.48</v>
      </c>
      <c r="AH363" s="11">
        <f t="shared" si="138"/>
        <v>46.1075</v>
      </c>
      <c r="AI363" s="11">
        <f t="shared" si="134"/>
        <v>318</v>
      </c>
      <c r="AJ363" s="11">
        <f t="shared" si="135"/>
        <v>0</v>
      </c>
      <c r="AK363" s="11">
        <f t="shared" si="136"/>
        <v>1788.4312</v>
      </c>
      <c r="AL363" s="12" t="s">
        <v>1134</v>
      </c>
    </row>
    <row r="364" s="9" customFormat="1" ht="16" customHeight="1" spans="1:38">
      <c r="A364" s="40">
        <f t="shared" si="154"/>
        <v>361</v>
      </c>
      <c r="B364" s="41" t="s">
        <v>167</v>
      </c>
      <c r="C364" s="47" t="s">
        <v>1171</v>
      </c>
      <c r="D364" s="362" t="s">
        <v>1172</v>
      </c>
      <c r="E364" s="82">
        <v>3473.25</v>
      </c>
      <c r="F364" s="82">
        <v>3245.5</v>
      </c>
      <c r="G364" s="82">
        <v>5664.75</v>
      </c>
      <c r="H364" s="82">
        <v>3473.25</v>
      </c>
      <c r="I364" s="59">
        <v>3180</v>
      </c>
      <c r="J364" s="59"/>
      <c r="K364" s="52">
        <f t="shared" si="155"/>
        <v>62.5185</v>
      </c>
      <c r="L364" s="52">
        <v>16.4052</v>
      </c>
      <c r="M364" s="53">
        <f t="shared" si="156"/>
        <v>519.28</v>
      </c>
      <c r="N364" s="44">
        <f t="shared" si="157"/>
        <v>453.18</v>
      </c>
      <c r="O364" s="41">
        <f t="shared" si="158"/>
        <v>24.31275</v>
      </c>
      <c r="P364" s="41">
        <v>7.97475</v>
      </c>
      <c r="Q364" s="44">
        <f t="shared" si="159"/>
        <v>159</v>
      </c>
      <c r="R364" s="44">
        <f t="shared" si="160"/>
        <v>0</v>
      </c>
      <c r="S364" s="44">
        <f t="shared" si="161"/>
        <v>1242.6712</v>
      </c>
      <c r="T364" s="41">
        <f t="shared" si="131"/>
        <v>0</v>
      </c>
      <c r="U364" s="41">
        <f t="shared" si="162"/>
        <v>259.64</v>
      </c>
      <c r="V364" s="44">
        <f t="shared" si="163"/>
        <v>113.3</v>
      </c>
      <c r="W364" s="41">
        <f t="shared" si="164"/>
        <v>10.42</v>
      </c>
      <c r="X364" s="41">
        <v>3.4</v>
      </c>
      <c r="Y364" s="44">
        <f t="shared" si="165"/>
        <v>159</v>
      </c>
      <c r="Z364" s="44">
        <f t="shared" si="166"/>
        <v>0</v>
      </c>
      <c r="AA364" s="41">
        <f t="shared" si="167"/>
        <v>545.76</v>
      </c>
      <c r="AB364" s="41">
        <f t="shared" si="168"/>
        <v>1788.4312</v>
      </c>
      <c r="AC364" s="54"/>
      <c r="AD364" s="12" t="s">
        <v>48</v>
      </c>
      <c r="AE364" s="11">
        <f t="shared" si="137"/>
        <v>78.9237</v>
      </c>
      <c r="AF364" s="11">
        <f t="shared" si="132"/>
        <v>778.92</v>
      </c>
      <c r="AG364" s="11">
        <f t="shared" si="133"/>
        <v>566.48</v>
      </c>
      <c r="AH364" s="11">
        <f t="shared" si="138"/>
        <v>46.1075</v>
      </c>
      <c r="AI364" s="11">
        <f t="shared" si="134"/>
        <v>318</v>
      </c>
      <c r="AJ364" s="11">
        <f t="shared" si="135"/>
        <v>0</v>
      </c>
      <c r="AK364" s="11">
        <f t="shared" si="136"/>
        <v>1788.4312</v>
      </c>
      <c r="AL364" s="12" t="s">
        <v>1134</v>
      </c>
    </row>
    <row r="365" s="9" customFormat="1" ht="16" customHeight="1" spans="1:38">
      <c r="A365" s="40">
        <f t="shared" si="154"/>
        <v>362</v>
      </c>
      <c r="B365" s="41" t="s">
        <v>167</v>
      </c>
      <c r="C365" s="47" t="s">
        <v>1173</v>
      </c>
      <c r="D365" s="362" t="s">
        <v>1174</v>
      </c>
      <c r="E365" s="82">
        <v>3473.25</v>
      </c>
      <c r="F365" s="82">
        <v>3245.5</v>
      </c>
      <c r="G365" s="82">
        <v>5664.75</v>
      </c>
      <c r="H365" s="82">
        <v>3473.25</v>
      </c>
      <c r="I365" s="59">
        <v>3180</v>
      </c>
      <c r="J365" s="59"/>
      <c r="K365" s="52">
        <f t="shared" si="155"/>
        <v>62.5185</v>
      </c>
      <c r="L365" s="52">
        <v>16.4052</v>
      </c>
      <c r="M365" s="53">
        <f t="shared" si="156"/>
        <v>519.28</v>
      </c>
      <c r="N365" s="44">
        <f t="shared" si="157"/>
        <v>453.18</v>
      </c>
      <c r="O365" s="41">
        <f t="shared" si="158"/>
        <v>24.31275</v>
      </c>
      <c r="P365" s="41">
        <v>7.97475</v>
      </c>
      <c r="Q365" s="44">
        <f t="shared" si="159"/>
        <v>159</v>
      </c>
      <c r="R365" s="44">
        <f t="shared" si="160"/>
        <v>0</v>
      </c>
      <c r="S365" s="44">
        <f t="shared" si="161"/>
        <v>1242.6712</v>
      </c>
      <c r="T365" s="41">
        <f t="shared" si="131"/>
        <v>0</v>
      </c>
      <c r="U365" s="41">
        <f t="shared" si="162"/>
        <v>259.64</v>
      </c>
      <c r="V365" s="44">
        <f t="shared" si="163"/>
        <v>113.3</v>
      </c>
      <c r="W365" s="41">
        <f t="shared" si="164"/>
        <v>10.42</v>
      </c>
      <c r="X365" s="41">
        <v>3.4</v>
      </c>
      <c r="Y365" s="44">
        <f t="shared" si="165"/>
        <v>159</v>
      </c>
      <c r="Z365" s="44">
        <f t="shared" si="166"/>
        <v>0</v>
      </c>
      <c r="AA365" s="41">
        <f t="shared" si="167"/>
        <v>545.76</v>
      </c>
      <c r="AB365" s="41">
        <f t="shared" si="168"/>
        <v>1788.4312</v>
      </c>
      <c r="AC365" s="54"/>
      <c r="AD365" s="12" t="s">
        <v>48</v>
      </c>
      <c r="AE365" s="11">
        <f t="shared" si="137"/>
        <v>78.9237</v>
      </c>
      <c r="AF365" s="11">
        <f t="shared" si="132"/>
        <v>778.92</v>
      </c>
      <c r="AG365" s="11">
        <f t="shared" si="133"/>
        <v>566.48</v>
      </c>
      <c r="AH365" s="11">
        <f t="shared" si="138"/>
        <v>46.1075</v>
      </c>
      <c r="AI365" s="11">
        <f t="shared" si="134"/>
        <v>318</v>
      </c>
      <c r="AJ365" s="11">
        <f t="shared" si="135"/>
        <v>0</v>
      </c>
      <c r="AK365" s="11">
        <f t="shared" si="136"/>
        <v>1788.4312</v>
      </c>
      <c r="AL365" s="12" t="s">
        <v>1134</v>
      </c>
    </row>
    <row r="366" s="9" customFormat="1" ht="16" customHeight="1" spans="1:38">
      <c r="A366" s="40">
        <f t="shared" si="154"/>
        <v>363</v>
      </c>
      <c r="B366" s="41" t="s">
        <v>1338</v>
      </c>
      <c r="C366" s="47" t="s">
        <v>1175</v>
      </c>
      <c r="D366" s="343" t="s">
        <v>1176</v>
      </c>
      <c r="E366" s="82">
        <v>3473.25</v>
      </c>
      <c r="F366" s="82">
        <v>3245.5</v>
      </c>
      <c r="G366" s="82">
        <v>5664.75</v>
      </c>
      <c r="H366" s="82">
        <v>3473.25</v>
      </c>
      <c r="I366" s="59">
        <v>1790</v>
      </c>
      <c r="J366" s="59"/>
      <c r="K366" s="52">
        <f t="shared" si="155"/>
        <v>62.5185</v>
      </c>
      <c r="L366" s="52">
        <v>16.4052</v>
      </c>
      <c r="M366" s="53">
        <f t="shared" si="156"/>
        <v>519.28</v>
      </c>
      <c r="N366" s="44">
        <f t="shared" si="157"/>
        <v>453.18</v>
      </c>
      <c r="O366" s="41">
        <f t="shared" si="158"/>
        <v>24.31275</v>
      </c>
      <c r="P366" s="41">
        <v>7.97475</v>
      </c>
      <c r="Q366" s="44">
        <f t="shared" si="159"/>
        <v>89.5</v>
      </c>
      <c r="R366" s="44">
        <f t="shared" si="160"/>
        <v>0</v>
      </c>
      <c r="S366" s="44">
        <f t="shared" si="161"/>
        <v>1173.1712</v>
      </c>
      <c r="T366" s="41">
        <f t="shared" si="131"/>
        <v>0</v>
      </c>
      <c r="U366" s="41">
        <f t="shared" si="162"/>
        <v>259.64</v>
      </c>
      <c r="V366" s="44">
        <f t="shared" si="163"/>
        <v>113.3</v>
      </c>
      <c r="W366" s="41">
        <f t="shared" si="164"/>
        <v>10.42</v>
      </c>
      <c r="X366" s="41">
        <v>3.4</v>
      </c>
      <c r="Y366" s="44">
        <f t="shared" si="165"/>
        <v>89.5</v>
      </c>
      <c r="Z366" s="44">
        <f t="shared" si="166"/>
        <v>0</v>
      </c>
      <c r="AA366" s="41">
        <f t="shared" si="167"/>
        <v>476.26</v>
      </c>
      <c r="AB366" s="41">
        <f t="shared" si="168"/>
        <v>1649.4312</v>
      </c>
      <c r="AC366" s="54"/>
      <c r="AD366" s="12" t="s">
        <v>20</v>
      </c>
      <c r="AE366" s="11">
        <f t="shared" si="137"/>
        <v>78.9237</v>
      </c>
      <c r="AF366" s="11">
        <f t="shared" si="132"/>
        <v>778.92</v>
      </c>
      <c r="AG366" s="11">
        <f t="shared" si="133"/>
        <v>566.48</v>
      </c>
      <c r="AH366" s="11">
        <f t="shared" si="138"/>
        <v>46.1075</v>
      </c>
      <c r="AI366" s="11">
        <f t="shared" si="134"/>
        <v>179</v>
      </c>
      <c r="AJ366" s="11">
        <f t="shared" si="135"/>
        <v>0</v>
      </c>
      <c r="AK366" s="11">
        <f t="shared" si="136"/>
        <v>1649.4312</v>
      </c>
      <c r="AL366" s="12" t="s">
        <v>1138</v>
      </c>
    </row>
    <row r="367" s="9" customFormat="1" ht="16" customHeight="1" spans="1:38">
      <c r="A367" s="40">
        <f t="shared" si="154"/>
        <v>364</v>
      </c>
      <c r="B367" s="41" t="s">
        <v>1332</v>
      </c>
      <c r="C367" s="47" t="s">
        <v>1177</v>
      </c>
      <c r="D367" s="343" t="s">
        <v>1178</v>
      </c>
      <c r="E367" s="82">
        <v>3473.25</v>
      </c>
      <c r="F367" s="82">
        <v>3245.5</v>
      </c>
      <c r="G367" s="82">
        <v>5664.75</v>
      </c>
      <c r="H367" s="82">
        <v>3473.25</v>
      </c>
      <c r="I367" s="59">
        <v>3180</v>
      </c>
      <c r="J367" s="59"/>
      <c r="K367" s="52">
        <f t="shared" si="155"/>
        <v>62.5185</v>
      </c>
      <c r="L367" s="52">
        <v>16.4052</v>
      </c>
      <c r="M367" s="53">
        <f t="shared" si="156"/>
        <v>519.28</v>
      </c>
      <c r="N367" s="44">
        <f t="shared" si="157"/>
        <v>453.18</v>
      </c>
      <c r="O367" s="41">
        <f t="shared" si="158"/>
        <v>24.31275</v>
      </c>
      <c r="P367" s="41">
        <v>7.97475</v>
      </c>
      <c r="Q367" s="44">
        <f t="shared" si="159"/>
        <v>159</v>
      </c>
      <c r="R367" s="44">
        <f t="shared" si="160"/>
        <v>0</v>
      </c>
      <c r="S367" s="44">
        <f t="shared" si="161"/>
        <v>1242.6712</v>
      </c>
      <c r="T367" s="41">
        <f t="shared" si="131"/>
        <v>0</v>
      </c>
      <c r="U367" s="41">
        <f t="shared" si="162"/>
        <v>259.64</v>
      </c>
      <c r="V367" s="44">
        <f t="shared" si="163"/>
        <v>113.3</v>
      </c>
      <c r="W367" s="41">
        <f t="shared" si="164"/>
        <v>10.42</v>
      </c>
      <c r="X367" s="41">
        <v>3.4</v>
      </c>
      <c r="Y367" s="44">
        <f t="shared" si="165"/>
        <v>159</v>
      </c>
      <c r="Z367" s="44">
        <f t="shared" si="166"/>
        <v>0</v>
      </c>
      <c r="AA367" s="41">
        <f t="shared" si="167"/>
        <v>545.76</v>
      </c>
      <c r="AB367" s="41">
        <f t="shared" si="168"/>
        <v>1788.4312</v>
      </c>
      <c r="AC367" s="54"/>
      <c r="AD367" s="12" t="s">
        <v>26</v>
      </c>
      <c r="AE367" s="11">
        <f t="shared" si="137"/>
        <v>78.9237</v>
      </c>
      <c r="AF367" s="11">
        <f t="shared" si="132"/>
        <v>778.92</v>
      </c>
      <c r="AG367" s="11">
        <f t="shared" si="133"/>
        <v>566.48</v>
      </c>
      <c r="AH367" s="11">
        <f t="shared" si="138"/>
        <v>46.1075</v>
      </c>
      <c r="AI367" s="11">
        <f t="shared" si="134"/>
        <v>318</v>
      </c>
      <c r="AJ367" s="11">
        <f t="shared" si="135"/>
        <v>0</v>
      </c>
      <c r="AK367" s="11">
        <f t="shared" si="136"/>
        <v>1788.4312</v>
      </c>
      <c r="AL367" s="12" t="s">
        <v>1135</v>
      </c>
    </row>
    <row r="368" s="9" customFormat="1" ht="16" customHeight="1" spans="1:38">
      <c r="A368" s="40">
        <f t="shared" si="154"/>
        <v>365</v>
      </c>
      <c r="B368" s="41" t="s">
        <v>1332</v>
      </c>
      <c r="C368" s="47" t="s">
        <v>1181</v>
      </c>
      <c r="D368" s="343" t="s">
        <v>1182</v>
      </c>
      <c r="E368" s="82">
        <v>3473.25</v>
      </c>
      <c r="F368" s="82">
        <v>3245.5</v>
      </c>
      <c r="G368" s="82">
        <v>5664.75</v>
      </c>
      <c r="H368" s="82">
        <v>3473.25</v>
      </c>
      <c r="I368" s="59">
        <v>3180</v>
      </c>
      <c r="J368" s="59"/>
      <c r="K368" s="52">
        <f t="shared" si="155"/>
        <v>62.5185</v>
      </c>
      <c r="L368" s="52">
        <v>16.4052</v>
      </c>
      <c r="M368" s="53">
        <f t="shared" si="156"/>
        <v>519.28</v>
      </c>
      <c r="N368" s="44">
        <f t="shared" si="157"/>
        <v>453.18</v>
      </c>
      <c r="O368" s="41">
        <f t="shared" si="158"/>
        <v>24.31275</v>
      </c>
      <c r="P368" s="41">
        <v>7.97475</v>
      </c>
      <c r="Q368" s="44">
        <f t="shared" si="159"/>
        <v>159</v>
      </c>
      <c r="R368" s="44">
        <f t="shared" si="160"/>
        <v>0</v>
      </c>
      <c r="S368" s="44">
        <f t="shared" si="161"/>
        <v>1242.6712</v>
      </c>
      <c r="T368" s="41">
        <f t="shared" si="131"/>
        <v>0</v>
      </c>
      <c r="U368" s="41">
        <f t="shared" si="162"/>
        <v>259.64</v>
      </c>
      <c r="V368" s="44">
        <f t="shared" si="163"/>
        <v>113.3</v>
      </c>
      <c r="W368" s="41">
        <f t="shared" si="164"/>
        <v>10.42</v>
      </c>
      <c r="X368" s="41">
        <v>3.4</v>
      </c>
      <c r="Y368" s="44">
        <f t="shared" si="165"/>
        <v>159</v>
      </c>
      <c r="Z368" s="44">
        <f t="shared" si="166"/>
        <v>0</v>
      </c>
      <c r="AA368" s="41">
        <f t="shared" si="167"/>
        <v>545.76</v>
      </c>
      <c r="AB368" s="41">
        <f t="shared" si="168"/>
        <v>1788.4312</v>
      </c>
      <c r="AC368" s="54"/>
      <c r="AD368" s="12" t="s">
        <v>26</v>
      </c>
      <c r="AE368" s="11">
        <f t="shared" si="137"/>
        <v>78.9237</v>
      </c>
      <c r="AF368" s="11">
        <f t="shared" si="132"/>
        <v>778.92</v>
      </c>
      <c r="AG368" s="11">
        <f t="shared" si="133"/>
        <v>566.48</v>
      </c>
      <c r="AH368" s="11">
        <f t="shared" si="138"/>
        <v>46.1075</v>
      </c>
      <c r="AI368" s="11">
        <f t="shared" si="134"/>
        <v>318</v>
      </c>
      <c r="AJ368" s="11">
        <f t="shared" si="135"/>
        <v>0</v>
      </c>
      <c r="AK368" s="11">
        <f t="shared" si="136"/>
        <v>1788.4312</v>
      </c>
      <c r="AL368" s="12" t="s">
        <v>1135</v>
      </c>
    </row>
    <row r="369" s="9" customFormat="1" ht="16" customHeight="1" spans="1:38">
      <c r="A369" s="40">
        <f t="shared" si="154"/>
        <v>366</v>
      </c>
      <c r="B369" s="41" t="s">
        <v>1332</v>
      </c>
      <c r="C369" s="47" t="s">
        <v>1183</v>
      </c>
      <c r="D369" s="343" t="s">
        <v>1184</v>
      </c>
      <c r="E369" s="82">
        <v>3820</v>
      </c>
      <c r="F369" s="82">
        <v>3820</v>
      </c>
      <c r="G369" s="82">
        <v>5664.75</v>
      </c>
      <c r="H369" s="82">
        <v>3820</v>
      </c>
      <c r="I369" s="59">
        <v>4180</v>
      </c>
      <c r="J369" s="59"/>
      <c r="K369" s="52">
        <f t="shared" si="155"/>
        <v>68.76</v>
      </c>
      <c r="L369" s="52">
        <v>0</v>
      </c>
      <c r="M369" s="53">
        <f t="shared" si="156"/>
        <v>611.2</v>
      </c>
      <c r="N369" s="44">
        <f t="shared" si="157"/>
        <v>453.18</v>
      </c>
      <c r="O369" s="41">
        <f t="shared" si="158"/>
        <v>26.74</v>
      </c>
      <c r="P369" s="41">
        <v>0</v>
      </c>
      <c r="Q369" s="44">
        <f t="shared" si="159"/>
        <v>209</v>
      </c>
      <c r="R369" s="44">
        <f t="shared" si="160"/>
        <v>0</v>
      </c>
      <c r="S369" s="44">
        <f t="shared" si="161"/>
        <v>1368.88</v>
      </c>
      <c r="T369" s="41">
        <f t="shared" si="131"/>
        <v>0</v>
      </c>
      <c r="U369" s="41">
        <f t="shared" si="162"/>
        <v>305.6</v>
      </c>
      <c r="V369" s="44">
        <f t="shared" si="163"/>
        <v>113.3</v>
      </c>
      <c r="W369" s="41">
        <f t="shared" si="164"/>
        <v>11.46</v>
      </c>
      <c r="X369" s="41">
        <v>0</v>
      </c>
      <c r="Y369" s="44">
        <f t="shared" si="165"/>
        <v>209</v>
      </c>
      <c r="Z369" s="44">
        <f t="shared" si="166"/>
        <v>0</v>
      </c>
      <c r="AA369" s="41">
        <f t="shared" si="167"/>
        <v>639.36</v>
      </c>
      <c r="AB369" s="41">
        <f t="shared" si="168"/>
        <v>2008.24</v>
      </c>
      <c r="AC369" s="54"/>
      <c r="AD369" s="12" t="s">
        <v>26</v>
      </c>
      <c r="AE369" s="11">
        <f t="shared" si="137"/>
        <v>68.76</v>
      </c>
      <c r="AF369" s="11">
        <f t="shared" si="132"/>
        <v>916.8</v>
      </c>
      <c r="AG369" s="11">
        <f t="shared" si="133"/>
        <v>566.48</v>
      </c>
      <c r="AH369" s="11">
        <f t="shared" si="138"/>
        <v>38.2</v>
      </c>
      <c r="AI369" s="11">
        <f t="shared" si="134"/>
        <v>418</v>
      </c>
      <c r="AJ369" s="11">
        <f t="shared" si="135"/>
        <v>0</v>
      </c>
      <c r="AK369" s="11">
        <f t="shared" si="136"/>
        <v>2008.24</v>
      </c>
      <c r="AL369" s="12" t="s">
        <v>1135</v>
      </c>
    </row>
    <row r="370" s="9" customFormat="1" ht="16" customHeight="1" spans="1:38">
      <c r="A370" s="40">
        <f t="shared" si="154"/>
        <v>367</v>
      </c>
      <c r="B370" s="41" t="s">
        <v>896</v>
      </c>
      <c r="C370" s="47" t="s">
        <v>1185</v>
      </c>
      <c r="D370" s="343" t="s">
        <v>1186</v>
      </c>
      <c r="E370" s="82">
        <v>3473.25</v>
      </c>
      <c r="F370" s="82">
        <v>3245.5</v>
      </c>
      <c r="G370" s="82">
        <v>5664.75</v>
      </c>
      <c r="H370" s="82">
        <v>3473.25</v>
      </c>
      <c r="I370" s="59">
        <v>3180</v>
      </c>
      <c r="J370" s="59"/>
      <c r="K370" s="52">
        <f t="shared" si="155"/>
        <v>62.5185</v>
      </c>
      <c r="L370" s="52">
        <v>16.4052</v>
      </c>
      <c r="M370" s="53">
        <f t="shared" si="156"/>
        <v>519.28</v>
      </c>
      <c r="N370" s="44">
        <f t="shared" si="157"/>
        <v>453.18</v>
      </c>
      <c r="O370" s="41">
        <f t="shared" si="158"/>
        <v>24.31275</v>
      </c>
      <c r="P370" s="41">
        <v>7.97475</v>
      </c>
      <c r="Q370" s="44">
        <f t="shared" si="159"/>
        <v>159</v>
      </c>
      <c r="R370" s="44">
        <f t="shared" si="160"/>
        <v>0</v>
      </c>
      <c r="S370" s="44">
        <f t="shared" si="161"/>
        <v>1242.6712</v>
      </c>
      <c r="T370" s="41">
        <f t="shared" si="131"/>
        <v>0</v>
      </c>
      <c r="U370" s="41">
        <f t="shared" si="162"/>
        <v>259.64</v>
      </c>
      <c r="V370" s="44">
        <f t="shared" si="163"/>
        <v>113.3</v>
      </c>
      <c r="W370" s="41">
        <f t="shared" si="164"/>
        <v>10.42</v>
      </c>
      <c r="X370" s="41">
        <v>3.4</v>
      </c>
      <c r="Y370" s="44">
        <f t="shared" si="165"/>
        <v>159</v>
      </c>
      <c r="Z370" s="44">
        <f t="shared" si="166"/>
        <v>0</v>
      </c>
      <c r="AA370" s="41">
        <f t="shared" si="167"/>
        <v>545.76</v>
      </c>
      <c r="AB370" s="41">
        <f t="shared" si="168"/>
        <v>1788.4312</v>
      </c>
      <c r="AC370" s="54"/>
      <c r="AD370" s="12" t="s">
        <v>26</v>
      </c>
      <c r="AE370" s="11">
        <f t="shared" si="137"/>
        <v>78.9237</v>
      </c>
      <c r="AF370" s="11">
        <f t="shared" si="132"/>
        <v>778.92</v>
      </c>
      <c r="AG370" s="11">
        <f t="shared" si="133"/>
        <v>566.48</v>
      </c>
      <c r="AH370" s="11">
        <f t="shared" si="138"/>
        <v>46.1075</v>
      </c>
      <c r="AI370" s="11">
        <f t="shared" si="134"/>
        <v>318</v>
      </c>
      <c r="AJ370" s="11">
        <f t="shared" si="135"/>
        <v>0</v>
      </c>
      <c r="AK370" s="11">
        <f t="shared" si="136"/>
        <v>1788.4312</v>
      </c>
      <c r="AL370" s="12" t="s">
        <v>1135</v>
      </c>
    </row>
    <row r="371" s="9" customFormat="1" ht="16" customHeight="1" spans="1:38">
      <c r="A371" s="40">
        <f t="shared" si="154"/>
        <v>368</v>
      </c>
      <c r="B371" s="41" t="s">
        <v>1337</v>
      </c>
      <c r="C371" s="47" t="s">
        <v>1187</v>
      </c>
      <c r="D371" s="362" t="s">
        <v>1188</v>
      </c>
      <c r="E371" s="82">
        <v>3473.25</v>
      </c>
      <c r="F371" s="82">
        <v>3245.5</v>
      </c>
      <c r="G371" s="82">
        <v>5664.75</v>
      </c>
      <c r="H371" s="82">
        <v>3473.25</v>
      </c>
      <c r="I371" s="59">
        <v>1790</v>
      </c>
      <c r="J371" s="59"/>
      <c r="K371" s="52">
        <f t="shared" si="155"/>
        <v>62.5185</v>
      </c>
      <c r="L371" s="52">
        <v>16.4052</v>
      </c>
      <c r="M371" s="53">
        <f t="shared" si="156"/>
        <v>519.28</v>
      </c>
      <c r="N371" s="44">
        <f t="shared" si="157"/>
        <v>453.18</v>
      </c>
      <c r="O371" s="41">
        <f t="shared" si="158"/>
        <v>24.31275</v>
      </c>
      <c r="P371" s="41">
        <v>7.97475</v>
      </c>
      <c r="Q371" s="44">
        <f t="shared" si="159"/>
        <v>89.5</v>
      </c>
      <c r="R371" s="44">
        <f t="shared" si="160"/>
        <v>0</v>
      </c>
      <c r="S371" s="44">
        <f t="shared" si="161"/>
        <v>1173.1712</v>
      </c>
      <c r="T371" s="41">
        <f t="shared" si="131"/>
        <v>0</v>
      </c>
      <c r="U371" s="41">
        <f t="shared" si="162"/>
        <v>259.64</v>
      </c>
      <c r="V371" s="44">
        <f t="shared" si="163"/>
        <v>113.3</v>
      </c>
      <c r="W371" s="41">
        <f t="shared" si="164"/>
        <v>10.42</v>
      </c>
      <c r="X371" s="41">
        <v>3.4</v>
      </c>
      <c r="Y371" s="44">
        <f t="shared" si="165"/>
        <v>89.5</v>
      </c>
      <c r="Z371" s="44">
        <f t="shared" si="166"/>
        <v>0</v>
      </c>
      <c r="AA371" s="41">
        <f t="shared" si="167"/>
        <v>476.26</v>
      </c>
      <c r="AB371" s="41">
        <f t="shared" si="168"/>
        <v>1649.4312</v>
      </c>
      <c r="AC371" s="54"/>
      <c r="AD371" s="12" t="s">
        <v>57</v>
      </c>
      <c r="AE371" s="11">
        <f t="shared" si="137"/>
        <v>78.9237</v>
      </c>
      <c r="AF371" s="11">
        <f t="shared" si="132"/>
        <v>778.92</v>
      </c>
      <c r="AG371" s="11">
        <f t="shared" si="133"/>
        <v>566.48</v>
      </c>
      <c r="AH371" s="11">
        <f t="shared" si="138"/>
        <v>46.1075</v>
      </c>
      <c r="AI371" s="11">
        <f t="shared" si="134"/>
        <v>179</v>
      </c>
      <c r="AJ371" s="11">
        <f t="shared" si="135"/>
        <v>0</v>
      </c>
      <c r="AK371" s="11">
        <f t="shared" si="136"/>
        <v>1649.4312</v>
      </c>
      <c r="AL371" s="12" t="s">
        <v>1138</v>
      </c>
    </row>
    <row r="372" s="9" customFormat="1" ht="16" customHeight="1" spans="1:38">
      <c r="A372" s="40">
        <f t="shared" si="154"/>
        <v>369</v>
      </c>
      <c r="B372" s="41" t="s">
        <v>1337</v>
      </c>
      <c r="C372" s="47" t="s">
        <v>1189</v>
      </c>
      <c r="D372" s="362" t="s">
        <v>1190</v>
      </c>
      <c r="E372" s="82">
        <v>3473.25</v>
      </c>
      <c r="F372" s="82">
        <v>3245.5</v>
      </c>
      <c r="G372" s="82">
        <v>5664.75</v>
      </c>
      <c r="H372" s="82">
        <v>3473.25</v>
      </c>
      <c r="I372" s="59">
        <v>1790</v>
      </c>
      <c r="J372" s="59"/>
      <c r="K372" s="52">
        <f t="shared" si="155"/>
        <v>62.5185</v>
      </c>
      <c r="L372" s="52">
        <v>16.4052</v>
      </c>
      <c r="M372" s="53">
        <f t="shared" si="156"/>
        <v>519.28</v>
      </c>
      <c r="N372" s="44">
        <f t="shared" si="157"/>
        <v>453.18</v>
      </c>
      <c r="O372" s="41">
        <f t="shared" si="158"/>
        <v>24.31275</v>
      </c>
      <c r="P372" s="41">
        <v>7.97475</v>
      </c>
      <c r="Q372" s="44">
        <f t="shared" si="159"/>
        <v>89.5</v>
      </c>
      <c r="R372" s="44">
        <f t="shared" si="160"/>
        <v>0</v>
      </c>
      <c r="S372" s="44">
        <f t="shared" si="161"/>
        <v>1173.1712</v>
      </c>
      <c r="T372" s="41">
        <f t="shared" si="131"/>
        <v>0</v>
      </c>
      <c r="U372" s="41">
        <f t="shared" si="162"/>
        <v>259.64</v>
      </c>
      <c r="V372" s="44">
        <f t="shared" si="163"/>
        <v>113.3</v>
      </c>
      <c r="W372" s="41">
        <f t="shared" si="164"/>
        <v>10.42</v>
      </c>
      <c r="X372" s="41">
        <v>3.4</v>
      </c>
      <c r="Y372" s="44">
        <f t="shared" si="165"/>
        <v>89.5</v>
      </c>
      <c r="Z372" s="44">
        <f t="shared" si="166"/>
        <v>0</v>
      </c>
      <c r="AA372" s="41">
        <f t="shared" si="167"/>
        <v>476.26</v>
      </c>
      <c r="AB372" s="41">
        <f t="shared" si="168"/>
        <v>1649.4312</v>
      </c>
      <c r="AC372" s="54"/>
      <c r="AD372" s="12" t="s">
        <v>57</v>
      </c>
      <c r="AE372" s="11">
        <f t="shared" si="137"/>
        <v>78.9237</v>
      </c>
      <c r="AF372" s="11">
        <f t="shared" si="132"/>
        <v>778.92</v>
      </c>
      <c r="AG372" s="11">
        <f t="shared" si="133"/>
        <v>566.48</v>
      </c>
      <c r="AH372" s="11">
        <f t="shared" si="138"/>
        <v>46.1075</v>
      </c>
      <c r="AI372" s="11">
        <f t="shared" si="134"/>
        <v>179</v>
      </c>
      <c r="AJ372" s="11">
        <f t="shared" si="135"/>
        <v>0</v>
      </c>
      <c r="AK372" s="11">
        <f t="shared" si="136"/>
        <v>1649.4312</v>
      </c>
      <c r="AL372" s="12" t="s">
        <v>1138</v>
      </c>
    </row>
    <row r="373" s="9" customFormat="1" ht="16" customHeight="1" spans="1:38">
      <c r="A373" s="40">
        <f t="shared" si="154"/>
        <v>370</v>
      </c>
      <c r="B373" s="41" t="s">
        <v>1306</v>
      </c>
      <c r="C373" s="47" t="s">
        <v>1193</v>
      </c>
      <c r="D373" s="343" t="s">
        <v>1194</v>
      </c>
      <c r="E373" s="82">
        <v>3473.25</v>
      </c>
      <c r="F373" s="82">
        <v>3245.5</v>
      </c>
      <c r="G373" s="82">
        <v>5664.75</v>
      </c>
      <c r="H373" s="82">
        <v>3473.25</v>
      </c>
      <c r="I373" s="59">
        <v>3180</v>
      </c>
      <c r="J373" s="59"/>
      <c r="K373" s="52">
        <f t="shared" si="155"/>
        <v>62.5185</v>
      </c>
      <c r="L373" s="52">
        <v>16.4052</v>
      </c>
      <c r="M373" s="53">
        <f t="shared" si="156"/>
        <v>519.28</v>
      </c>
      <c r="N373" s="44">
        <f t="shared" si="157"/>
        <v>453.18</v>
      </c>
      <c r="O373" s="41">
        <f t="shared" si="158"/>
        <v>24.31275</v>
      </c>
      <c r="P373" s="41">
        <v>6.3798</v>
      </c>
      <c r="Q373" s="44">
        <f t="shared" si="159"/>
        <v>159</v>
      </c>
      <c r="R373" s="44">
        <f t="shared" si="160"/>
        <v>0</v>
      </c>
      <c r="S373" s="44">
        <f t="shared" si="161"/>
        <v>1241.07625</v>
      </c>
      <c r="T373" s="41">
        <f t="shared" si="131"/>
        <v>0</v>
      </c>
      <c r="U373" s="41">
        <f t="shared" si="162"/>
        <v>259.64</v>
      </c>
      <c r="V373" s="44">
        <f t="shared" si="163"/>
        <v>113.3</v>
      </c>
      <c r="W373" s="41">
        <f t="shared" si="164"/>
        <v>10.42</v>
      </c>
      <c r="X373" s="41">
        <v>2.72</v>
      </c>
      <c r="Y373" s="44">
        <f t="shared" si="165"/>
        <v>159</v>
      </c>
      <c r="Z373" s="44">
        <f t="shared" si="166"/>
        <v>0</v>
      </c>
      <c r="AA373" s="41">
        <f t="shared" si="167"/>
        <v>545.08</v>
      </c>
      <c r="AB373" s="41">
        <f t="shared" si="168"/>
        <v>1786.15625</v>
      </c>
      <c r="AC373" s="54"/>
      <c r="AD373" s="12" t="s">
        <v>60</v>
      </c>
      <c r="AE373" s="11">
        <f t="shared" si="137"/>
        <v>78.9237</v>
      </c>
      <c r="AF373" s="11">
        <f t="shared" si="132"/>
        <v>778.92</v>
      </c>
      <c r="AG373" s="11">
        <f t="shared" si="133"/>
        <v>566.48</v>
      </c>
      <c r="AH373" s="11">
        <f t="shared" si="138"/>
        <v>43.83255</v>
      </c>
      <c r="AI373" s="11">
        <f t="shared" si="134"/>
        <v>318</v>
      </c>
      <c r="AJ373" s="11">
        <f t="shared" si="135"/>
        <v>0</v>
      </c>
      <c r="AK373" s="11">
        <f t="shared" si="136"/>
        <v>1786.15625</v>
      </c>
      <c r="AL373" s="12" t="s">
        <v>1138</v>
      </c>
    </row>
    <row r="374" s="9" customFormat="1" ht="16" customHeight="1" spans="1:38">
      <c r="A374" s="40">
        <f t="shared" si="154"/>
        <v>371</v>
      </c>
      <c r="B374" s="41" t="s">
        <v>1335</v>
      </c>
      <c r="C374" s="47" t="s">
        <v>1195</v>
      </c>
      <c r="D374" s="362" t="s">
        <v>1196</v>
      </c>
      <c r="E374" s="82">
        <v>3473.25</v>
      </c>
      <c r="F374" s="82">
        <v>3245.5</v>
      </c>
      <c r="G374" s="82">
        <v>5664.75</v>
      </c>
      <c r="H374" s="82">
        <v>3473.25</v>
      </c>
      <c r="I374" s="59">
        <v>1790</v>
      </c>
      <c r="J374" s="59"/>
      <c r="K374" s="52">
        <f t="shared" si="155"/>
        <v>62.5185</v>
      </c>
      <c r="L374" s="52">
        <v>16.4052</v>
      </c>
      <c r="M374" s="53">
        <f t="shared" si="156"/>
        <v>519.28</v>
      </c>
      <c r="N374" s="44">
        <f t="shared" si="157"/>
        <v>453.18</v>
      </c>
      <c r="O374" s="41">
        <f t="shared" si="158"/>
        <v>24.31275</v>
      </c>
      <c r="P374" s="41">
        <v>7.97475</v>
      </c>
      <c r="Q374" s="44">
        <f t="shared" si="159"/>
        <v>89.5</v>
      </c>
      <c r="R374" s="44">
        <f t="shared" si="160"/>
        <v>0</v>
      </c>
      <c r="S374" s="44">
        <f t="shared" si="161"/>
        <v>1173.1712</v>
      </c>
      <c r="T374" s="41">
        <f t="shared" si="131"/>
        <v>0</v>
      </c>
      <c r="U374" s="41">
        <f t="shared" si="162"/>
        <v>259.64</v>
      </c>
      <c r="V374" s="44">
        <f t="shared" si="163"/>
        <v>113.3</v>
      </c>
      <c r="W374" s="41">
        <f t="shared" si="164"/>
        <v>10.42</v>
      </c>
      <c r="X374" s="41">
        <v>3.4</v>
      </c>
      <c r="Y374" s="44">
        <f t="shared" si="165"/>
        <v>89.5</v>
      </c>
      <c r="Z374" s="44">
        <f t="shared" si="166"/>
        <v>0</v>
      </c>
      <c r="AA374" s="41">
        <f t="shared" si="167"/>
        <v>476.26</v>
      </c>
      <c r="AB374" s="41">
        <f t="shared" si="168"/>
        <v>1649.4312</v>
      </c>
      <c r="AC374" s="54"/>
      <c r="AD374" s="12" t="s">
        <v>50</v>
      </c>
      <c r="AE374" s="11">
        <f t="shared" si="137"/>
        <v>78.9237</v>
      </c>
      <c r="AF374" s="11">
        <f t="shared" si="132"/>
        <v>778.92</v>
      </c>
      <c r="AG374" s="11">
        <f t="shared" si="133"/>
        <v>566.48</v>
      </c>
      <c r="AH374" s="11">
        <f t="shared" si="138"/>
        <v>46.1075</v>
      </c>
      <c r="AI374" s="11">
        <f t="shared" si="134"/>
        <v>179</v>
      </c>
      <c r="AJ374" s="11">
        <f t="shared" si="135"/>
        <v>0</v>
      </c>
      <c r="AK374" s="11">
        <f t="shared" si="136"/>
        <v>1649.4312</v>
      </c>
      <c r="AL374" s="12" t="s">
        <v>1138</v>
      </c>
    </row>
    <row r="375" s="9" customFormat="1" ht="16" customHeight="1" spans="1:38">
      <c r="A375" s="40">
        <f t="shared" si="154"/>
        <v>372</v>
      </c>
      <c r="B375" s="41" t="s">
        <v>98</v>
      </c>
      <c r="C375" s="47" t="s">
        <v>118</v>
      </c>
      <c r="D375" s="343" t="s">
        <v>119</v>
      </c>
      <c r="E375" s="82">
        <v>3820</v>
      </c>
      <c r="F375" s="82">
        <v>3820</v>
      </c>
      <c r="G375" s="82">
        <v>5664.75</v>
      </c>
      <c r="H375" s="82">
        <v>3820</v>
      </c>
      <c r="I375" s="59">
        <v>4180</v>
      </c>
      <c r="J375" s="59"/>
      <c r="K375" s="52">
        <f t="shared" si="155"/>
        <v>68.76</v>
      </c>
      <c r="L375" s="52">
        <v>0</v>
      </c>
      <c r="M375" s="53">
        <f t="shared" si="156"/>
        <v>611.2</v>
      </c>
      <c r="N375" s="44">
        <f t="shared" si="157"/>
        <v>453.18</v>
      </c>
      <c r="O375" s="41">
        <f t="shared" si="158"/>
        <v>26.74</v>
      </c>
      <c r="P375" s="41">
        <v>0</v>
      </c>
      <c r="Q375" s="44">
        <f t="shared" si="159"/>
        <v>209</v>
      </c>
      <c r="R375" s="44">
        <f t="shared" si="160"/>
        <v>0</v>
      </c>
      <c r="S375" s="44">
        <f t="shared" si="161"/>
        <v>1368.88</v>
      </c>
      <c r="T375" s="41">
        <f t="shared" si="131"/>
        <v>0</v>
      </c>
      <c r="U375" s="41">
        <f t="shared" si="162"/>
        <v>305.6</v>
      </c>
      <c r="V375" s="44">
        <f t="shared" si="163"/>
        <v>113.3</v>
      </c>
      <c r="W375" s="41">
        <f t="shared" si="164"/>
        <v>11.46</v>
      </c>
      <c r="X375" s="41">
        <v>0</v>
      </c>
      <c r="Y375" s="44">
        <f t="shared" si="165"/>
        <v>209</v>
      </c>
      <c r="Z375" s="44">
        <f t="shared" si="166"/>
        <v>0</v>
      </c>
      <c r="AA375" s="41">
        <f t="shared" si="167"/>
        <v>639.36</v>
      </c>
      <c r="AB375" s="41">
        <f t="shared" si="168"/>
        <v>2008.24</v>
      </c>
      <c r="AC375" s="54"/>
      <c r="AD375" s="12" t="s">
        <v>26</v>
      </c>
      <c r="AE375" s="11">
        <f t="shared" si="137"/>
        <v>68.76</v>
      </c>
      <c r="AF375" s="11">
        <f t="shared" si="132"/>
        <v>916.8</v>
      </c>
      <c r="AG375" s="11">
        <f t="shared" si="133"/>
        <v>566.48</v>
      </c>
      <c r="AH375" s="11">
        <f t="shared" si="138"/>
        <v>38.2</v>
      </c>
      <c r="AI375" s="11">
        <f t="shared" si="134"/>
        <v>418</v>
      </c>
      <c r="AJ375" s="11">
        <f t="shared" si="135"/>
        <v>0</v>
      </c>
      <c r="AK375" s="11">
        <f t="shared" si="136"/>
        <v>2008.24</v>
      </c>
      <c r="AL375" s="12" t="s">
        <v>1135</v>
      </c>
    </row>
    <row r="376" s="9" customFormat="1" ht="16" customHeight="1" spans="1:38">
      <c r="A376" s="40">
        <f t="shared" si="154"/>
        <v>373</v>
      </c>
      <c r="B376" s="41" t="s">
        <v>1089</v>
      </c>
      <c r="C376" s="64" t="s">
        <v>1206</v>
      </c>
      <c r="D376" s="367" t="s">
        <v>1207</v>
      </c>
      <c r="E376" s="82">
        <v>3473.25</v>
      </c>
      <c r="F376" s="82">
        <v>3245.5</v>
      </c>
      <c r="G376" s="82">
        <v>5664.75</v>
      </c>
      <c r="H376" s="82">
        <v>3473.25</v>
      </c>
      <c r="I376" s="59">
        <v>1790</v>
      </c>
      <c r="J376" s="59"/>
      <c r="K376" s="52">
        <f t="shared" si="155"/>
        <v>62.5185</v>
      </c>
      <c r="L376" s="52">
        <v>16.4052</v>
      </c>
      <c r="M376" s="53">
        <f t="shared" si="156"/>
        <v>519.28</v>
      </c>
      <c r="N376" s="44">
        <f t="shared" si="157"/>
        <v>453.18</v>
      </c>
      <c r="O376" s="41">
        <f t="shared" si="158"/>
        <v>24.31275</v>
      </c>
      <c r="P376" s="41">
        <v>7.97475</v>
      </c>
      <c r="Q376" s="44">
        <f t="shared" si="159"/>
        <v>89.5</v>
      </c>
      <c r="R376" s="44">
        <f t="shared" si="160"/>
        <v>0</v>
      </c>
      <c r="S376" s="44">
        <f t="shared" si="161"/>
        <v>1173.1712</v>
      </c>
      <c r="T376" s="41">
        <f t="shared" si="131"/>
        <v>0</v>
      </c>
      <c r="U376" s="41">
        <f t="shared" si="162"/>
        <v>259.64</v>
      </c>
      <c r="V376" s="44">
        <f t="shared" si="163"/>
        <v>113.3</v>
      </c>
      <c r="W376" s="41">
        <f t="shared" si="164"/>
        <v>10.42</v>
      </c>
      <c r="X376" s="41">
        <v>3.4</v>
      </c>
      <c r="Y376" s="44">
        <f t="shared" si="165"/>
        <v>89.5</v>
      </c>
      <c r="Z376" s="44">
        <f t="shared" si="166"/>
        <v>0</v>
      </c>
      <c r="AA376" s="41">
        <f t="shared" si="167"/>
        <v>476.26</v>
      </c>
      <c r="AB376" s="41">
        <f t="shared" si="168"/>
        <v>1649.4312</v>
      </c>
      <c r="AC376" s="54"/>
      <c r="AD376" s="12" t="s">
        <v>56</v>
      </c>
      <c r="AE376" s="11">
        <f t="shared" si="137"/>
        <v>78.9237</v>
      </c>
      <c r="AF376" s="11">
        <f t="shared" si="132"/>
        <v>778.92</v>
      </c>
      <c r="AG376" s="11">
        <f t="shared" si="133"/>
        <v>566.48</v>
      </c>
      <c r="AH376" s="11">
        <f t="shared" si="138"/>
        <v>46.1075</v>
      </c>
      <c r="AI376" s="11">
        <f t="shared" si="134"/>
        <v>179</v>
      </c>
      <c r="AJ376" s="11">
        <f t="shared" si="135"/>
        <v>0</v>
      </c>
      <c r="AK376" s="11">
        <f t="shared" si="136"/>
        <v>1649.4312</v>
      </c>
      <c r="AL376" s="12" t="s">
        <v>1138</v>
      </c>
    </row>
    <row r="377" s="31" customFormat="1" ht="16" customHeight="1" spans="1:38">
      <c r="A377" s="94">
        <f t="shared" si="154"/>
        <v>374</v>
      </c>
      <c r="B377" s="95" t="s">
        <v>1089</v>
      </c>
      <c r="C377" s="96" t="s">
        <v>1208</v>
      </c>
      <c r="D377" s="371" t="s">
        <v>1209</v>
      </c>
      <c r="E377" s="98">
        <v>3473.25</v>
      </c>
      <c r="F377" s="98">
        <v>0</v>
      </c>
      <c r="G377" s="98">
        <v>0</v>
      </c>
      <c r="H377" s="98">
        <v>3473.25</v>
      </c>
      <c r="I377" s="104">
        <v>0</v>
      </c>
      <c r="J377" s="104"/>
      <c r="K377" s="105">
        <f t="shared" si="155"/>
        <v>62.5185</v>
      </c>
      <c r="L377" s="52">
        <v>16.4052</v>
      </c>
      <c r="M377" s="106">
        <f t="shared" si="156"/>
        <v>0</v>
      </c>
      <c r="N377" s="107">
        <f t="shared" si="157"/>
        <v>0</v>
      </c>
      <c r="O377" s="95">
        <f t="shared" si="158"/>
        <v>24.31275</v>
      </c>
      <c r="P377" s="41">
        <v>7.97475</v>
      </c>
      <c r="Q377" s="107">
        <f t="shared" si="159"/>
        <v>0</v>
      </c>
      <c r="R377" s="107">
        <f t="shared" si="160"/>
        <v>0</v>
      </c>
      <c r="S377" s="107">
        <f t="shared" si="161"/>
        <v>111.2112</v>
      </c>
      <c r="T377" s="95">
        <f t="shared" si="131"/>
        <v>0</v>
      </c>
      <c r="U377" s="95">
        <f t="shared" si="162"/>
        <v>0</v>
      </c>
      <c r="V377" s="107">
        <f t="shared" si="163"/>
        <v>0</v>
      </c>
      <c r="W377" s="95">
        <f t="shared" si="164"/>
        <v>10.42</v>
      </c>
      <c r="X377" s="41">
        <v>3.4</v>
      </c>
      <c r="Y377" s="107">
        <f t="shared" si="165"/>
        <v>0</v>
      </c>
      <c r="Z377" s="107">
        <f t="shared" si="166"/>
        <v>0</v>
      </c>
      <c r="AA377" s="95">
        <f t="shared" si="167"/>
        <v>13.82</v>
      </c>
      <c r="AB377" s="95">
        <f t="shared" si="168"/>
        <v>125.0312</v>
      </c>
      <c r="AC377" s="109"/>
      <c r="AD377" s="16" t="s">
        <v>56</v>
      </c>
      <c r="AE377" s="11">
        <f t="shared" si="137"/>
        <v>78.9237</v>
      </c>
      <c r="AF377" s="15">
        <f t="shared" si="132"/>
        <v>0</v>
      </c>
      <c r="AG377" s="15">
        <f t="shared" si="133"/>
        <v>0</v>
      </c>
      <c r="AH377" s="11">
        <f t="shared" si="138"/>
        <v>46.1075</v>
      </c>
      <c r="AI377" s="15">
        <f t="shared" si="134"/>
        <v>0</v>
      </c>
      <c r="AJ377" s="15">
        <f t="shared" si="135"/>
        <v>0</v>
      </c>
      <c r="AK377" s="15">
        <f t="shared" si="136"/>
        <v>125.0312</v>
      </c>
      <c r="AL377" s="16" t="s">
        <v>1138</v>
      </c>
    </row>
    <row r="378" s="9" customFormat="1" ht="16" customHeight="1" spans="1:38">
      <c r="A378" s="40">
        <f t="shared" si="154"/>
        <v>375</v>
      </c>
      <c r="B378" s="41" t="s">
        <v>1339</v>
      </c>
      <c r="C378" s="64" t="s">
        <v>1210</v>
      </c>
      <c r="D378" s="367" t="s">
        <v>1211</v>
      </c>
      <c r="E378" s="82">
        <v>3473.25</v>
      </c>
      <c r="F378" s="82">
        <v>3245.5</v>
      </c>
      <c r="G378" s="82">
        <v>5664.75</v>
      </c>
      <c r="H378" s="82">
        <v>3473.25</v>
      </c>
      <c r="I378" s="59">
        <v>1790</v>
      </c>
      <c r="J378" s="59"/>
      <c r="K378" s="52">
        <f t="shared" si="155"/>
        <v>62.5185</v>
      </c>
      <c r="L378" s="52">
        <v>16.4052</v>
      </c>
      <c r="M378" s="53">
        <f t="shared" si="156"/>
        <v>519.28</v>
      </c>
      <c r="N378" s="44">
        <f t="shared" si="157"/>
        <v>453.18</v>
      </c>
      <c r="O378" s="41">
        <f t="shared" si="158"/>
        <v>24.31275</v>
      </c>
      <c r="P378" s="41">
        <v>7.97475</v>
      </c>
      <c r="Q378" s="44">
        <f t="shared" si="159"/>
        <v>89.5</v>
      </c>
      <c r="R378" s="44">
        <f t="shared" si="160"/>
        <v>0</v>
      </c>
      <c r="S378" s="44">
        <f t="shared" si="161"/>
        <v>1173.1712</v>
      </c>
      <c r="T378" s="41">
        <f t="shared" si="131"/>
        <v>0</v>
      </c>
      <c r="U378" s="41">
        <f t="shared" si="162"/>
        <v>259.64</v>
      </c>
      <c r="V378" s="44">
        <f t="shared" si="163"/>
        <v>113.3</v>
      </c>
      <c r="W378" s="41">
        <f t="shared" si="164"/>
        <v>10.42</v>
      </c>
      <c r="X378" s="41">
        <v>3.4</v>
      </c>
      <c r="Y378" s="44">
        <f t="shared" si="165"/>
        <v>89.5</v>
      </c>
      <c r="Z378" s="44">
        <f t="shared" si="166"/>
        <v>0</v>
      </c>
      <c r="AA378" s="41">
        <f t="shared" si="167"/>
        <v>476.26</v>
      </c>
      <c r="AB378" s="41">
        <f t="shared" si="168"/>
        <v>1649.4312</v>
      </c>
      <c r="AC378" s="54"/>
      <c r="AD378" s="12" t="s">
        <v>55</v>
      </c>
      <c r="AE378" s="11">
        <f t="shared" si="137"/>
        <v>78.9237</v>
      </c>
      <c r="AF378" s="11">
        <f t="shared" si="132"/>
        <v>778.92</v>
      </c>
      <c r="AG378" s="11">
        <f t="shared" si="133"/>
        <v>566.48</v>
      </c>
      <c r="AH378" s="11">
        <f t="shared" si="138"/>
        <v>46.1075</v>
      </c>
      <c r="AI378" s="11">
        <f t="shared" si="134"/>
        <v>179</v>
      </c>
      <c r="AJ378" s="11">
        <f t="shared" si="135"/>
        <v>0</v>
      </c>
      <c r="AK378" s="11">
        <f t="shared" si="136"/>
        <v>1649.4312</v>
      </c>
      <c r="AL378" s="12" t="s">
        <v>1138</v>
      </c>
    </row>
    <row r="379" s="9" customFormat="1" ht="16" customHeight="1" spans="1:38">
      <c r="A379" s="40">
        <f t="shared" si="154"/>
        <v>376</v>
      </c>
      <c r="B379" s="41" t="s">
        <v>1338</v>
      </c>
      <c r="C379" s="64" t="s">
        <v>1214</v>
      </c>
      <c r="D379" s="89" t="s">
        <v>1215</v>
      </c>
      <c r="E379" s="82">
        <v>3473.25</v>
      </c>
      <c r="F379" s="82">
        <v>3245.5</v>
      </c>
      <c r="G379" s="82">
        <v>5664.75</v>
      </c>
      <c r="H379" s="82">
        <v>3473.25</v>
      </c>
      <c r="I379" s="59">
        <v>1790</v>
      </c>
      <c r="J379" s="59"/>
      <c r="K379" s="52">
        <f t="shared" si="155"/>
        <v>62.5185</v>
      </c>
      <c r="L379" s="52">
        <v>16.4052</v>
      </c>
      <c r="M379" s="53">
        <f t="shared" si="156"/>
        <v>519.28</v>
      </c>
      <c r="N379" s="44">
        <f t="shared" si="157"/>
        <v>453.18</v>
      </c>
      <c r="O379" s="41">
        <f t="shared" si="158"/>
        <v>24.31275</v>
      </c>
      <c r="P379" s="41">
        <v>7.97475</v>
      </c>
      <c r="Q379" s="44">
        <f t="shared" si="159"/>
        <v>89.5</v>
      </c>
      <c r="R379" s="44">
        <f t="shared" si="160"/>
        <v>0</v>
      </c>
      <c r="S379" s="44">
        <f t="shared" si="161"/>
        <v>1173.1712</v>
      </c>
      <c r="T379" s="41">
        <f t="shared" ref="T379:T414" si="169">E379*0</f>
        <v>0</v>
      </c>
      <c r="U379" s="41">
        <f t="shared" si="162"/>
        <v>259.64</v>
      </c>
      <c r="V379" s="44">
        <f t="shared" si="163"/>
        <v>113.3</v>
      </c>
      <c r="W379" s="41">
        <f t="shared" si="164"/>
        <v>10.42</v>
      </c>
      <c r="X379" s="41">
        <v>3.4</v>
      </c>
      <c r="Y379" s="44">
        <f t="shared" si="165"/>
        <v>89.5</v>
      </c>
      <c r="Z379" s="44">
        <f t="shared" si="166"/>
        <v>0</v>
      </c>
      <c r="AA379" s="41">
        <f t="shared" si="167"/>
        <v>476.26</v>
      </c>
      <c r="AB379" s="41">
        <f t="shared" si="168"/>
        <v>1649.4312</v>
      </c>
      <c r="AC379" s="54"/>
      <c r="AD379" s="12" t="s">
        <v>20</v>
      </c>
      <c r="AE379" s="11">
        <f t="shared" si="137"/>
        <v>78.9237</v>
      </c>
      <c r="AF379" s="11">
        <f t="shared" si="132"/>
        <v>778.92</v>
      </c>
      <c r="AG379" s="11">
        <f t="shared" si="133"/>
        <v>566.48</v>
      </c>
      <c r="AH379" s="11">
        <f t="shared" si="138"/>
        <v>46.1075</v>
      </c>
      <c r="AI379" s="11">
        <f t="shared" si="134"/>
        <v>179</v>
      </c>
      <c r="AJ379" s="11">
        <f t="shared" si="135"/>
        <v>0</v>
      </c>
      <c r="AK379" s="11">
        <f t="shared" si="136"/>
        <v>1649.4312</v>
      </c>
      <c r="AL379" s="12" t="s">
        <v>1138</v>
      </c>
    </row>
    <row r="380" s="9" customFormat="1" ht="16" customHeight="1" spans="1:38">
      <c r="A380" s="40">
        <f t="shared" si="154"/>
        <v>377</v>
      </c>
      <c r="B380" s="41" t="s">
        <v>1336</v>
      </c>
      <c r="C380" s="64" t="s">
        <v>1218</v>
      </c>
      <c r="D380" s="367" t="s">
        <v>1219</v>
      </c>
      <c r="E380" s="82">
        <v>3473.25</v>
      </c>
      <c r="F380" s="82">
        <v>3245.5</v>
      </c>
      <c r="G380" s="82">
        <v>5664.75</v>
      </c>
      <c r="H380" s="82">
        <v>3473.25</v>
      </c>
      <c r="I380" s="59">
        <v>0</v>
      </c>
      <c r="J380" s="59"/>
      <c r="K380" s="52">
        <f t="shared" si="155"/>
        <v>62.5185</v>
      </c>
      <c r="L380" s="52">
        <v>16.4052</v>
      </c>
      <c r="M380" s="53">
        <f t="shared" si="156"/>
        <v>519.28</v>
      </c>
      <c r="N380" s="44">
        <f t="shared" si="157"/>
        <v>453.18</v>
      </c>
      <c r="O380" s="41">
        <f t="shared" si="158"/>
        <v>24.31275</v>
      </c>
      <c r="P380" s="41">
        <v>7.97475</v>
      </c>
      <c r="Q380" s="44">
        <f t="shared" si="159"/>
        <v>0</v>
      </c>
      <c r="R380" s="44">
        <f t="shared" si="160"/>
        <v>0</v>
      </c>
      <c r="S380" s="44">
        <f t="shared" si="161"/>
        <v>1083.6712</v>
      </c>
      <c r="T380" s="41">
        <f t="shared" si="169"/>
        <v>0</v>
      </c>
      <c r="U380" s="41">
        <f t="shared" si="162"/>
        <v>259.64</v>
      </c>
      <c r="V380" s="44">
        <f t="shared" si="163"/>
        <v>113.3</v>
      </c>
      <c r="W380" s="41">
        <f t="shared" si="164"/>
        <v>10.42</v>
      </c>
      <c r="X380" s="41">
        <v>3.4</v>
      </c>
      <c r="Y380" s="44">
        <f t="shared" si="165"/>
        <v>0</v>
      </c>
      <c r="Z380" s="44">
        <f t="shared" si="166"/>
        <v>0</v>
      </c>
      <c r="AA380" s="41">
        <f t="shared" si="167"/>
        <v>386.76</v>
      </c>
      <c r="AB380" s="41">
        <f t="shared" si="168"/>
        <v>1470.4312</v>
      </c>
      <c r="AC380" s="54"/>
      <c r="AD380" s="12" t="s">
        <v>53</v>
      </c>
      <c r="AE380" s="11">
        <f t="shared" si="137"/>
        <v>78.9237</v>
      </c>
      <c r="AF380" s="11">
        <f t="shared" si="132"/>
        <v>778.92</v>
      </c>
      <c r="AG380" s="11">
        <f t="shared" si="133"/>
        <v>566.48</v>
      </c>
      <c r="AH380" s="11">
        <f t="shared" si="138"/>
        <v>46.1075</v>
      </c>
      <c r="AI380" s="11">
        <f t="shared" si="134"/>
        <v>0</v>
      </c>
      <c r="AJ380" s="11">
        <f t="shared" si="135"/>
        <v>0</v>
      </c>
      <c r="AK380" s="11">
        <f t="shared" si="136"/>
        <v>1470.4312</v>
      </c>
      <c r="AL380" s="12" t="s">
        <v>1138</v>
      </c>
    </row>
    <row r="381" s="9" customFormat="1" ht="16" customHeight="1" spans="1:38">
      <c r="A381" s="40">
        <f t="shared" ref="A381:A416" si="170">ROW()-3</f>
        <v>378</v>
      </c>
      <c r="B381" s="41" t="s">
        <v>1335</v>
      </c>
      <c r="C381" s="47" t="s">
        <v>1220</v>
      </c>
      <c r="D381" s="47" t="s">
        <v>1221</v>
      </c>
      <c r="E381" s="82">
        <v>3473.25</v>
      </c>
      <c r="F381" s="82">
        <v>3245.5</v>
      </c>
      <c r="G381" s="82">
        <v>5664.75</v>
      </c>
      <c r="H381" s="82">
        <v>3473.25</v>
      </c>
      <c r="I381" s="59">
        <v>1790</v>
      </c>
      <c r="J381" s="59"/>
      <c r="K381" s="52">
        <f t="shared" ref="K381:K416" si="171">E381*0.018</f>
        <v>62.5185</v>
      </c>
      <c r="L381" s="52">
        <v>16.4052</v>
      </c>
      <c r="M381" s="53">
        <f t="shared" ref="M381:M416" si="172">F381*0.16</f>
        <v>519.28</v>
      </c>
      <c r="N381" s="44">
        <f t="shared" ref="N381:N416" si="173">ROUND(G381*0.08,2)</f>
        <v>453.18</v>
      </c>
      <c r="O381" s="41">
        <f t="shared" ref="O381:O416" si="174">H381*0.007</f>
        <v>24.31275</v>
      </c>
      <c r="P381" s="41">
        <v>7.97475</v>
      </c>
      <c r="Q381" s="44">
        <f t="shared" ref="Q381:Q416" si="175">I381*5%</f>
        <v>89.5</v>
      </c>
      <c r="R381" s="44">
        <f t="shared" ref="R381:R416" si="176">J381*50%</f>
        <v>0</v>
      </c>
      <c r="S381" s="44">
        <f t="shared" ref="S381:S416" si="177">SUM(K381:R381)</f>
        <v>1173.1712</v>
      </c>
      <c r="T381" s="41">
        <f t="shared" si="169"/>
        <v>0</v>
      </c>
      <c r="U381" s="41">
        <f t="shared" ref="U381:U416" si="178">ROUND(F381*0.08,2)</f>
        <v>259.64</v>
      </c>
      <c r="V381" s="44">
        <f t="shared" ref="V381:V416" si="179">ROUND(G381*0.02,2)</f>
        <v>113.3</v>
      </c>
      <c r="W381" s="41">
        <f t="shared" ref="W381:W416" si="180">ROUND(H381*0.003,2)</f>
        <v>10.42</v>
      </c>
      <c r="X381" s="41">
        <v>3.4</v>
      </c>
      <c r="Y381" s="44">
        <f t="shared" ref="Y381:Y416" si="181">I381*5%</f>
        <v>89.5</v>
      </c>
      <c r="Z381" s="44">
        <f t="shared" ref="Z381:Z416" si="182">J381*50%</f>
        <v>0</v>
      </c>
      <c r="AA381" s="41">
        <f t="shared" ref="AA381:AA416" si="183">SUM(T381:Z381)</f>
        <v>476.26</v>
      </c>
      <c r="AB381" s="41">
        <f t="shared" ref="AB381:AB416" si="184">S381+AA381</f>
        <v>1649.4312</v>
      </c>
      <c r="AC381" s="54"/>
      <c r="AD381" s="12" t="s">
        <v>50</v>
      </c>
      <c r="AE381" s="11">
        <f t="shared" si="137"/>
        <v>78.9237</v>
      </c>
      <c r="AF381" s="11">
        <f t="shared" si="132"/>
        <v>778.92</v>
      </c>
      <c r="AG381" s="11">
        <f t="shared" si="133"/>
        <v>566.48</v>
      </c>
      <c r="AH381" s="11">
        <f t="shared" si="138"/>
        <v>46.1075</v>
      </c>
      <c r="AI381" s="11">
        <f t="shared" si="134"/>
        <v>179</v>
      </c>
      <c r="AJ381" s="11">
        <f t="shared" si="135"/>
        <v>0</v>
      </c>
      <c r="AK381" s="11">
        <f t="shared" si="136"/>
        <v>1649.4312</v>
      </c>
      <c r="AL381" s="12" t="s">
        <v>1138</v>
      </c>
    </row>
    <row r="382" s="9" customFormat="1" ht="16" customHeight="1" spans="1:38">
      <c r="A382" s="40">
        <f t="shared" si="170"/>
        <v>379</v>
      </c>
      <c r="B382" s="41" t="s">
        <v>285</v>
      </c>
      <c r="C382" s="64" t="s">
        <v>1235</v>
      </c>
      <c r="D382" s="367" t="s">
        <v>1236</v>
      </c>
      <c r="E382" s="82">
        <v>3820</v>
      </c>
      <c r="F382" s="82">
        <v>3820</v>
      </c>
      <c r="G382" s="82">
        <v>5664.75</v>
      </c>
      <c r="H382" s="82">
        <v>3820</v>
      </c>
      <c r="I382" s="59">
        <v>4180</v>
      </c>
      <c r="J382" s="59"/>
      <c r="K382" s="52">
        <f t="shared" si="171"/>
        <v>68.76</v>
      </c>
      <c r="L382" s="52">
        <v>0</v>
      </c>
      <c r="M382" s="53">
        <f t="shared" si="172"/>
        <v>611.2</v>
      </c>
      <c r="N382" s="44">
        <f t="shared" si="173"/>
        <v>453.18</v>
      </c>
      <c r="O382" s="41">
        <f t="shared" si="174"/>
        <v>26.74</v>
      </c>
      <c r="P382" s="41">
        <v>0</v>
      </c>
      <c r="Q382" s="44">
        <f t="shared" si="175"/>
        <v>209</v>
      </c>
      <c r="R382" s="44">
        <f t="shared" si="176"/>
        <v>0</v>
      </c>
      <c r="S382" s="44">
        <f t="shared" si="177"/>
        <v>1368.88</v>
      </c>
      <c r="T382" s="41">
        <f t="shared" si="169"/>
        <v>0</v>
      </c>
      <c r="U382" s="41">
        <f t="shared" si="178"/>
        <v>305.6</v>
      </c>
      <c r="V382" s="44">
        <f t="shared" si="179"/>
        <v>113.3</v>
      </c>
      <c r="W382" s="41">
        <f t="shared" si="180"/>
        <v>11.46</v>
      </c>
      <c r="X382" s="41">
        <v>0</v>
      </c>
      <c r="Y382" s="44">
        <f t="shared" si="181"/>
        <v>209</v>
      </c>
      <c r="Z382" s="44">
        <f t="shared" si="182"/>
        <v>0</v>
      </c>
      <c r="AA382" s="41">
        <f t="shared" si="183"/>
        <v>639.36</v>
      </c>
      <c r="AB382" s="41">
        <f t="shared" si="184"/>
        <v>2008.24</v>
      </c>
      <c r="AC382" s="54"/>
      <c r="AD382" s="12" t="s">
        <v>26</v>
      </c>
      <c r="AE382" s="11">
        <f t="shared" si="137"/>
        <v>68.76</v>
      </c>
      <c r="AF382" s="11">
        <f t="shared" si="132"/>
        <v>916.8</v>
      </c>
      <c r="AG382" s="11">
        <f t="shared" si="133"/>
        <v>566.48</v>
      </c>
      <c r="AH382" s="11">
        <f t="shared" si="138"/>
        <v>38.2</v>
      </c>
      <c r="AI382" s="11">
        <f t="shared" si="134"/>
        <v>418</v>
      </c>
      <c r="AJ382" s="11">
        <f t="shared" si="135"/>
        <v>0</v>
      </c>
      <c r="AK382" s="11">
        <f t="shared" si="136"/>
        <v>2008.24</v>
      </c>
      <c r="AL382" s="12" t="s">
        <v>1135</v>
      </c>
    </row>
    <row r="383" s="9" customFormat="1" ht="16" customHeight="1" spans="1:38">
      <c r="A383" s="40">
        <f t="shared" si="170"/>
        <v>380</v>
      </c>
      <c r="B383" s="41" t="s">
        <v>1089</v>
      </c>
      <c r="C383" s="64" t="s">
        <v>1239</v>
      </c>
      <c r="D383" s="367" t="s">
        <v>1240</v>
      </c>
      <c r="E383" s="82">
        <v>3473.25</v>
      </c>
      <c r="F383" s="82">
        <v>3245.5</v>
      </c>
      <c r="G383" s="82">
        <v>5664.75</v>
      </c>
      <c r="H383" s="82">
        <v>3473.25</v>
      </c>
      <c r="I383" s="59">
        <v>1790</v>
      </c>
      <c r="J383" s="59"/>
      <c r="K383" s="52">
        <f t="shared" si="171"/>
        <v>62.5185</v>
      </c>
      <c r="L383" s="52">
        <v>12.3039</v>
      </c>
      <c r="M383" s="53">
        <f t="shared" si="172"/>
        <v>519.28</v>
      </c>
      <c r="N383" s="44">
        <f t="shared" si="173"/>
        <v>453.18</v>
      </c>
      <c r="O383" s="41">
        <f t="shared" si="174"/>
        <v>24.31275</v>
      </c>
      <c r="P383" s="41">
        <v>6.3798</v>
      </c>
      <c r="Q383" s="44">
        <f t="shared" si="175"/>
        <v>89.5</v>
      </c>
      <c r="R383" s="44">
        <f t="shared" si="176"/>
        <v>0</v>
      </c>
      <c r="S383" s="44">
        <f t="shared" si="177"/>
        <v>1167.47495</v>
      </c>
      <c r="T383" s="41">
        <f t="shared" si="169"/>
        <v>0</v>
      </c>
      <c r="U383" s="41">
        <f t="shared" si="178"/>
        <v>259.64</v>
      </c>
      <c r="V383" s="44">
        <f t="shared" si="179"/>
        <v>113.3</v>
      </c>
      <c r="W383" s="41">
        <f t="shared" si="180"/>
        <v>10.42</v>
      </c>
      <c r="X383" s="41">
        <v>2.72</v>
      </c>
      <c r="Y383" s="44">
        <f t="shared" si="181"/>
        <v>89.5</v>
      </c>
      <c r="Z383" s="44">
        <f t="shared" si="182"/>
        <v>0</v>
      </c>
      <c r="AA383" s="41">
        <f t="shared" si="183"/>
        <v>475.58</v>
      </c>
      <c r="AB383" s="41">
        <f t="shared" si="184"/>
        <v>1643.05495</v>
      </c>
      <c r="AC383" s="54"/>
      <c r="AD383" s="12" t="s">
        <v>56</v>
      </c>
      <c r="AE383" s="11">
        <f t="shared" si="137"/>
        <v>74.8224</v>
      </c>
      <c r="AF383" s="11">
        <f t="shared" si="132"/>
        <v>778.92</v>
      </c>
      <c r="AG383" s="11">
        <f t="shared" si="133"/>
        <v>566.48</v>
      </c>
      <c r="AH383" s="11">
        <f t="shared" si="138"/>
        <v>43.83255</v>
      </c>
      <c r="AI383" s="11">
        <f t="shared" si="134"/>
        <v>179</v>
      </c>
      <c r="AJ383" s="11">
        <f t="shared" si="135"/>
        <v>0</v>
      </c>
      <c r="AK383" s="11">
        <f t="shared" si="136"/>
        <v>1643.05495</v>
      </c>
      <c r="AL383" s="12" t="s">
        <v>1138</v>
      </c>
    </row>
    <row r="384" s="9" customFormat="1" ht="16" customHeight="1" spans="1:38">
      <c r="A384" s="40">
        <f t="shared" si="170"/>
        <v>381</v>
      </c>
      <c r="B384" s="41" t="s">
        <v>1338</v>
      </c>
      <c r="C384" s="64" t="s">
        <v>1245</v>
      </c>
      <c r="D384" s="367" t="s">
        <v>1246</v>
      </c>
      <c r="E384" s="82">
        <v>3473.25</v>
      </c>
      <c r="F384" s="82">
        <v>3245.5</v>
      </c>
      <c r="G384" s="82">
        <v>5664.75</v>
      </c>
      <c r="H384" s="82">
        <v>3473.25</v>
      </c>
      <c r="I384" s="59">
        <v>1790</v>
      </c>
      <c r="J384" s="59"/>
      <c r="K384" s="52">
        <f t="shared" si="171"/>
        <v>62.5185</v>
      </c>
      <c r="L384" s="52">
        <v>12.3039</v>
      </c>
      <c r="M384" s="53">
        <f t="shared" si="172"/>
        <v>519.28</v>
      </c>
      <c r="N384" s="44">
        <f t="shared" si="173"/>
        <v>453.18</v>
      </c>
      <c r="O384" s="41">
        <f t="shared" si="174"/>
        <v>24.31275</v>
      </c>
      <c r="P384" s="41">
        <v>6.3798</v>
      </c>
      <c r="Q384" s="44">
        <f t="shared" si="175"/>
        <v>89.5</v>
      </c>
      <c r="R384" s="44">
        <f t="shared" si="176"/>
        <v>0</v>
      </c>
      <c r="S384" s="44">
        <f t="shared" si="177"/>
        <v>1167.47495</v>
      </c>
      <c r="T384" s="41">
        <f t="shared" si="169"/>
        <v>0</v>
      </c>
      <c r="U384" s="41">
        <f t="shared" si="178"/>
        <v>259.64</v>
      </c>
      <c r="V384" s="44">
        <f t="shared" si="179"/>
        <v>113.3</v>
      </c>
      <c r="W384" s="41">
        <f t="shared" si="180"/>
        <v>10.42</v>
      </c>
      <c r="X384" s="41">
        <v>2.72</v>
      </c>
      <c r="Y384" s="44">
        <f t="shared" si="181"/>
        <v>89.5</v>
      </c>
      <c r="Z384" s="44">
        <f t="shared" si="182"/>
        <v>0</v>
      </c>
      <c r="AA384" s="41">
        <f t="shared" si="183"/>
        <v>475.58</v>
      </c>
      <c r="AB384" s="41">
        <f t="shared" si="184"/>
        <v>1643.05495</v>
      </c>
      <c r="AC384" s="54"/>
      <c r="AD384" s="12" t="s">
        <v>20</v>
      </c>
      <c r="AE384" s="11">
        <f t="shared" si="137"/>
        <v>74.8224</v>
      </c>
      <c r="AF384" s="11">
        <f t="shared" si="132"/>
        <v>778.92</v>
      </c>
      <c r="AG384" s="11">
        <f t="shared" si="133"/>
        <v>566.48</v>
      </c>
      <c r="AH384" s="11">
        <f t="shared" si="138"/>
        <v>43.83255</v>
      </c>
      <c r="AI384" s="11">
        <f t="shared" si="134"/>
        <v>179</v>
      </c>
      <c r="AJ384" s="11">
        <f t="shared" si="135"/>
        <v>0</v>
      </c>
      <c r="AK384" s="11">
        <f t="shared" si="136"/>
        <v>1643.05495</v>
      </c>
      <c r="AL384" s="12" t="s">
        <v>1138</v>
      </c>
    </row>
    <row r="385" s="9" customFormat="1" ht="16" customHeight="1" spans="1:38">
      <c r="A385" s="40">
        <f t="shared" si="170"/>
        <v>382</v>
      </c>
      <c r="B385" s="41" t="s">
        <v>167</v>
      </c>
      <c r="C385" s="64" t="s">
        <v>1251</v>
      </c>
      <c r="D385" s="367" t="s">
        <v>1252</v>
      </c>
      <c r="E385" s="82">
        <v>3473.25</v>
      </c>
      <c r="F385" s="82">
        <v>3245.5</v>
      </c>
      <c r="G385" s="82">
        <v>5664.75</v>
      </c>
      <c r="H385" s="82">
        <v>3473.25</v>
      </c>
      <c r="I385" s="59">
        <v>3180</v>
      </c>
      <c r="J385" s="59"/>
      <c r="K385" s="52">
        <f t="shared" si="171"/>
        <v>62.5185</v>
      </c>
      <c r="L385" s="52">
        <v>12.3039</v>
      </c>
      <c r="M385" s="53">
        <f t="shared" si="172"/>
        <v>519.28</v>
      </c>
      <c r="N385" s="44">
        <f t="shared" si="173"/>
        <v>453.18</v>
      </c>
      <c r="O385" s="41">
        <f t="shared" si="174"/>
        <v>24.31275</v>
      </c>
      <c r="P385" s="41">
        <v>6.3798</v>
      </c>
      <c r="Q385" s="44">
        <f t="shared" si="175"/>
        <v>159</v>
      </c>
      <c r="R385" s="44">
        <f t="shared" si="176"/>
        <v>0</v>
      </c>
      <c r="S385" s="44">
        <f t="shared" si="177"/>
        <v>1236.97495</v>
      </c>
      <c r="T385" s="41">
        <f t="shared" si="169"/>
        <v>0</v>
      </c>
      <c r="U385" s="41">
        <f t="shared" si="178"/>
        <v>259.64</v>
      </c>
      <c r="V385" s="44">
        <f t="shared" si="179"/>
        <v>113.3</v>
      </c>
      <c r="W385" s="41">
        <f t="shared" si="180"/>
        <v>10.42</v>
      </c>
      <c r="X385" s="41">
        <v>2.72</v>
      </c>
      <c r="Y385" s="44">
        <f t="shared" si="181"/>
        <v>159</v>
      </c>
      <c r="Z385" s="44">
        <f t="shared" si="182"/>
        <v>0</v>
      </c>
      <c r="AA385" s="41">
        <f t="shared" si="183"/>
        <v>545.08</v>
      </c>
      <c r="AB385" s="41">
        <f t="shared" si="184"/>
        <v>1782.05495</v>
      </c>
      <c r="AC385" s="54"/>
      <c r="AD385" s="12" t="s">
        <v>48</v>
      </c>
      <c r="AE385" s="11">
        <f t="shared" si="137"/>
        <v>74.8224</v>
      </c>
      <c r="AF385" s="11">
        <f t="shared" si="132"/>
        <v>778.92</v>
      </c>
      <c r="AG385" s="11">
        <f t="shared" si="133"/>
        <v>566.48</v>
      </c>
      <c r="AH385" s="11">
        <f t="shared" si="138"/>
        <v>43.83255</v>
      </c>
      <c r="AI385" s="11">
        <f t="shared" si="134"/>
        <v>318</v>
      </c>
      <c r="AJ385" s="11">
        <f t="shared" si="135"/>
        <v>0</v>
      </c>
      <c r="AK385" s="11">
        <f t="shared" si="136"/>
        <v>1782.05495</v>
      </c>
      <c r="AL385" s="12" t="s">
        <v>1134</v>
      </c>
    </row>
    <row r="386" s="9" customFormat="1" ht="16" customHeight="1" spans="1:38">
      <c r="A386" s="40">
        <f t="shared" si="170"/>
        <v>383</v>
      </c>
      <c r="B386" s="41" t="s">
        <v>167</v>
      </c>
      <c r="C386" s="64" t="s">
        <v>1255</v>
      </c>
      <c r="D386" s="367" t="s">
        <v>1256</v>
      </c>
      <c r="E386" s="82">
        <v>3473.25</v>
      </c>
      <c r="F386" s="82">
        <v>3245.5</v>
      </c>
      <c r="G386" s="82">
        <v>5664.75</v>
      </c>
      <c r="H386" s="82">
        <v>3473.25</v>
      </c>
      <c r="I386" s="59">
        <v>4180</v>
      </c>
      <c r="J386" s="59"/>
      <c r="K386" s="52">
        <f t="shared" si="171"/>
        <v>62.5185</v>
      </c>
      <c r="L386" s="52">
        <v>12.3039</v>
      </c>
      <c r="M386" s="53">
        <f t="shared" si="172"/>
        <v>519.28</v>
      </c>
      <c r="N386" s="44">
        <f t="shared" si="173"/>
        <v>453.18</v>
      </c>
      <c r="O386" s="41">
        <f t="shared" si="174"/>
        <v>24.31275</v>
      </c>
      <c r="P386" s="41">
        <v>6.3798</v>
      </c>
      <c r="Q386" s="44">
        <f t="shared" si="175"/>
        <v>209</v>
      </c>
      <c r="R386" s="44">
        <f t="shared" si="176"/>
        <v>0</v>
      </c>
      <c r="S386" s="44">
        <f t="shared" si="177"/>
        <v>1286.97495</v>
      </c>
      <c r="T386" s="41">
        <f t="shared" si="169"/>
        <v>0</v>
      </c>
      <c r="U386" s="41">
        <f t="shared" si="178"/>
        <v>259.64</v>
      </c>
      <c r="V386" s="44">
        <f t="shared" si="179"/>
        <v>113.3</v>
      </c>
      <c r="W386" s="41">
        <f t="shared" si="180"/>
        <v>10.42</v>
      </c>
      <c r="X386" s="41">
        <v>2.72</v>
      </c>
      <c r="Y386" s="44">
        <f t="shared" si="181"/>
        <v>209</v>
      </c>
      <c r="Z386" s="44">
        <f t="shared" si="182"/>
        <v>0</v>
      </c>
      <c r="AA386" s="41">
        <f t="shared" si="183"/>
        <v>595.08</v>
      </c>
      <c r="AB386" s="41">
        <f t="shared" si="184"/>
        <v>1882.05495</v>
      </c>
      <c r="AC386" s="54"/>
      <c r="AD386" s="12" t="s">
        <v>48</v>
      </c>
      <c r="AE386" s="11">
        <f t="shared" si="137"/>
        <v>74.8224</v>
      </c>
      <c r="AF386" s="11">
        <f t="shared" si="132"/>
        <v>778.92</v>
      </c>
      <c r="AG386" s="11">
        <f t="shared" si="133"/>
        <v>566.48</v>
      </c>
      <c r="AH386" s="11">
        <f t="shared" si="138"/>
        <v>43.83255</v>
      </c>
      <c r="AI386" s="11">
        <f t="shared" si="134"/>
        <v>418</v>
      </c>
      <c r="AJ386" s="11">
        <f t="shared" si="135"/>
        <v>0</v>
      </c>
      <c r="AK386" s="11">
        <f t="shared" si="136"/>
        <v>1882.05495</v>
      </c>
      <c r="AL386" s="12" t="s">
        <v>1134</v>
      </c>
    </row>
    <row r="387" s="9" customFormat="1" ht="16" customHeight="1" spans="1:38">
      <c r="A387" s="40">
        <f t="shared" si="170"/>
        <v>384</v>
      </c>
      <c r="B387" s="41" t="s">
        <v>1336</v>
      </c>
      <c r="C387" s="64" t="s">
        <v>1257</v>
      </c>
      <c r="D387" s="367" t="s">
        <v>1258</v>
      </c>
      <c r="E387" s="82">
        <v>3473.25</v>
      </c>
      <c r="F387" s="82">
        <v>3245.5</v>
      </c>
      <c r="G387" s="82">
        <v>5664.75</v>
      </c>
      <c r="H387" s="82">
        <v>3473.25</v>
      </c>
      <c r="I387" s="59">
        <v>3180</v>
      </c>
      <c r="J387" s="59"/>
      <c r="K387" s="52">
        <f t="shared" si="171"/>
        <v>62.5185</v>
      </c>
      <c r="L387" s="52">
        <v>12.3039</v>
      </c>
      <c r="M387" s="53">
        <f t="shared" si="172"/>
        <v>519.28</v>
      </c>
      <c r="N387" s="44">
        <f t="shared" si="173"/>
        <v>453.18</v>
      </c>
      <c r="O387" s="41">
        <f t="shared" si="174"/>
        <v>24.31275</v>
      </c>
      <c r="P387" s="41">
        <v>6.3798</v>
      </c>
      <c r="Q387" s="44">
        <f t="shared" si="175"/>
        <v>159</v>
      </c>
      <c r="R387" s="44">
        <f t="shared" si="176"/>
        <v>0</v>
      </c>
      <c r="S387" s="44">
        <f t="shared" si="177"/>
        <v>1236.97495</v>
      </c>
      <c r="T387" s="41">
        <f t="shared" si="169"/>
        <v>0</v>
      </c>
      <c r="U387" s="41">
        <f t="shared" si="178"/>
        <v>259.64</v>
      </c>
      <c r="V387" s="44">
        <f t="shared" si="179"/>
        <v>113.3</v>
      </c>
      <c r="W387" s="41">
        <f t="shared" si="180"/>
        <v>10.42</v>
      </c>
      <c r="X387" s="41">
        <v>2.72</v>
      </c>
      <c r="Y387" s="44">
        <f t="shared" si="181"/>
        <v>159</v>
      </c>
      <c r="Z387" s="44">
        <f t="shared" si="182"/>
        <v>0</v>
      </c>
      <c r="AA387" s="41">
        <f t="shared" si="183"/>
        <v>545.08</v>
      </c>
      <c r="AB387" s="41">
        <f t="shared" si="184"/>
        <v>1782.05495</v>
      </c>
      <c r="AC387" s="54"/>
      <c r="AD387" s="12" t="s">
        <v>53</v>
      </c>
      <c r="AE387" s="11">
        <f t="shared" si="137"/>
        <v>74.8224</v>
      </c>
      <c r="AF387" s="11">
        <f t="shared" si="132"/>
        <v>778.92</v>
      </c>
      <c r="AG387" s="11">
        <f t="shared" si="133"/>
        <v>566.48</v>
      </c>
      <c r="AH387" s="11">
        <f t="shared" si="138"/>
        <v>43.83255</v>
      </c>
      <c r="AI387" s="11">
        <f t="shared" si="134"/>
        <v>318</v>
      </c>
      <c r="AJ387" s="11">
        <f t="shared" si="135"/>
        <v>0</v>
      </c>
      <c r="AK387" s="11">
        <f t="shared" si="136"/>
        <v>1782.05495</v>
      </c>
      <c r="AL387" s="12" t="s">
        <v>1138</v>
      </c>
    </row>
    <row r="388" s="9" customFormat="1" ht="16" customHeight="1" spans="1:38">
      <c r="A388" s="40">
        <f t="shared" si="170"/>
        <v>385</v>
      </c>
      <c r="B388" s="41" t="s">
        <v>1299</v>
      </c>
      <c r="C388" s="64" t="s">
        <v>1261</v>
      </c>
      <c r="D388" s="367" t="s">
        <v>1262</v>
      </c>
      <c r="E388" s="82">
        <v>3473.25</v>
      </c>
      <c r="F388" s="82">
        <v>3245.5</v>
      </c>
      <c r="G388" s="82">
        <v>5664.75</v>
      </c>
      <c r="H388" s="82">
        <v>3473.25</v>
      </c>
      <c r="I388" s="59">
        <v>1790</v>
      </c>
      <c r="J388" s="59"/>
      <c r="K388" s="52">
        <f t="shared" si="171"/>
        <v>62.5185</v>
      </c>
      <c r="L388" s="52">
        <v>12.3039</v>
      </c>
      <c r="M388" s="53">
        <f t="shared" si="172"/>
        <v>519.28</v>
      </c>
      <c r="N388" s="44">
        <f t="shared" si="173"/>
        <v>453.18</v>
      </c>
      <c r="O388" s="41">
        <f t="shared" si="174"/>
        <v>24.31275</v>
      </c>
      <c r="P388" s="41">
        <v>6.3798</v>
      </c>
      <c r="Q388" s="44">
        <f t="shared" si="175"/>
        <v>89.5</v>
      </c>
      <c r="R388" s="44">
        <f t="shared" si="176"/>
        <v>0</v>
      </c>
      <c r="S388" s="44">
        <f t="shared" si="177"/>
        <v>1167.47495</v>
      </c>
      <c r="T388" s="41">
        <f t="shared" si="169"/>
        <v>0</v>
      </c>
      <c r="U388" s="41">
        <f t="shared" si="178"/>
        <v>259.64</v>
      </c>
      <c r="V388" s="44">
        <f t="shared" si="179"/>
        <v>113.3</v>
      </c>
      <c r="W388" s="41">
        <f t="shared" si="180"/>
        <v>10.42</v>
      </c>
      <c r="X388" s="41">
        <v>2.72</v>
      </c>
      <c r="Y388" s="44">
        <f t="shared" si="181"/>
        <v>89.5</v>
      </c>
      <c r="Z388" s="44">
        <f t="shared" si="182"/>
        <v>0</v>
      </c>
      <c r="AA388" s="41">
        <f t="shared" si="183"/>
        <v>475.58</v>
      </c>
      <c r="AB388" s="41">
        <f t="shared" si="184"/>
        <v>1643.05495</v>
      </c>
      <c r="AC388" s="54"/>
      <c r="AD388" s="12" t="s">
        <v>59</v>
      </c>
      <c r="AE388" s="11">
        <f t="shared" si="137"/>
        <v>74.8224</v>
      </c>
      <c r="AF388" s="11">
        <f t="shared" ref="AF388:AF451" si="185">M388+U388</f>
        <v>778.92</v>
      </c>
      <c r="AG388" s="11">
        <f t="shared" ref="AG388:AG451" si="186">N388+V388</f>
        <v>566.48</v>
      </c>
      <c r="AH388" s="11">
        <f t="shared" si="138"/>
        <v>43.83255</v>
      </c>
      <c r="AI388" s="11">
        <f t="shared" ref="AI388:AI451" si="187">Q388+Y388</f>
        <v>179</v>
      </c>
      <c r="AJ388" s="11">
        <f t="shared" ref="AJ388:AJ451" si="188">R388+Z388</f>
        <v>0</v>
      </c>
      <c r="AK388" s="11">
        <f t="shared" ref="AK388:AK451" si="189">S388+AA388</f>
        <v>1643.05495</v>
      </c>
      <c r="AL388" s="12" t="s">
        <v>1138</v>
      </c>
    </row>
    <row r="389" s="30" customFormat="1" ht="16" customHeight="1" spans="1:38">
      <c r="A389" s="90">
        <f t="shared" si="170"/>
        <v>386</v>
      </c>
      <c r="B389" s="44" t="s">
        <v>1338</v>
      </c>
      <c r="C389" s="64" t="s">
        <v>1277</v>
      </c>
      <c r="D389" s="374" t="s">
        <v>1278</v>
      </c>
      <c r="E389" s="68">
        <v>3473.25</v>
      </c>
      <c r="F389" s="148">
        <v>3473.25</v>
      </c>
      <c r="G389" s="82">
        <v>5664.75</v>
      </c>
      <c r="H389" s="82">
        <v>3473.25</v>
      </c>
      <c r="I389" s="91">
        <v>1790</v>
      </c>
      <c r="J389" s="91"/>
      <c r="K389" s="73">
        <f t="shared" si="171"/>
        <v>62.5185</v>
      </c>
      <c r="L389" s="52">
        <v>8.2026</v>
      </c>
      <c r="M389" s="74">
        <f t="shared" si="172"/>
        <v>555.72</v>
      </c>
      <c r="N389" s="44">
        <f t="shared" si="173"/>
        <v>453.18</v>
      </c>
      <c r="O389" s="44">
        <f t="shared" si="174"/>
        <v>24.31275</v>
      </c>
      <c r="P389" s="41">
        <v>4.78485</v>
      </c>
      <c r="Q389" s="44">
        <f t="shared" si="175"/>
        <v>89.5</v>
      </c>
      <c r="R389" s="44">
        <f t="shared" si="176"/>
        <v>0</v>
      </c>
      <c r="S389" s="44">
        <f t="shared" si="177"/>
        <v>1198.2187</v>
      </c>
      <c r="T389" s="44">
        <f t="shared" si="169"/>
        <v>0</v>
      </c>
      <c r="U389" s="44">
        <f t="shared" si="178"/>
        <v>277.86</v>
      </c>
      <c r="V389" s="44">
        <f t="shared" si="179"/>
        <v>113.3</v>
      </c>
      <c r="W389" s="44">
        <f t="shared" si="180"/>
        <v>10.42</v>
      </c>
      <c r="X389" s="41">
        <v>2.04</v>
      </c>
      <c r="Y389" s="44">
        <f t="shared" si="181"/>
        <v>89.5</v>
      </c>
      <c r="Z389" s="44">
        <f t="shared" si="182"/>
        <v>0</v>
      </c>
      <c r="AA389" s="44">
        <f t="shared" si="183"/>
        <v>493.12</v>
      </c>
      <c r="AB389" s="44">
        <f t="shared" si="184"/>
        <v>1691.3387</v>
      </c>
      <c r="AC389" s="92"/>
      <c r="AD389" s="12" t="s">
        <v>20</v>
      </c>
      <c r="AE389" s="11">
        <f t="shared" ref="AE389:AE452" si="190">K389+T389+L389</f>
        <v>70.7211</v>
      </c>
      <c r="AF389" s="17">
        <f t="shared" si="185"/>
        <v>833.58</v>
      </c>
      <c r="AG389" s="17">
        <f t="shared" si="186"/>
        <v>566.48</v>
      </c>
      <c r="AH389" s="11">
        <f t="shared" ref="AH389:AH452" si="191">O389+W389+X389+P389</f>
        <v>41.5576</v>
      </c>
      <c r="AI389" s="17">
        <f t="shared" si="187"/>
        <v>179</v>
      </c>
      <c r="AJ389" s="17">
        <f t="shared" si="188"/>
        <v>0</v>
      </c>
      <c r="AK389" s="17">
        <f t="shared" si="189"/>
        <v>1691.3387</v>
      </c>
      <c r="AL389" s="12" t="s">
        <v>1138</v>
      </c>
    </row>
    <row r="390" s="9" customFormat="1" ht="16" customHeight="1" spans="1:38">
      <c r="A390" s="40">
        <f t="shared" si="170"/>
        <v>387</v>
      </c>
      <c r="B390" s="41" t="s">
        <v>1306</v>
      </c>
      <c r="C390" s="64" t="s">
        <v>1263</v>
      </c>
      <c r="D390" s="367" t="s">
        <v>1264</v>
      </c>
      <c r="E390" s="82">
        <v>3473.25</v>
      </c>
      <c r="F390" s="82">
        <v>3245.5</v>
      </c>
      <c r="G390" s="82">
        <v>5664.75</v>
      </c>
      <c r="H390" s="82">
        <v>3473.25</v>
      </c>
      <c r="I390" s="59">
        <v>1790</v>
      </c>
      <c r="J390" s="59"/>
      <c r="K390" s="52">
        <f t="shared" si="171"/>
        <v>62.5185</v>
      </c>
      <c r="L390" s="52">
        <v>12.3039</v>
      </c>
      <c r="M390" s="53">
        <f t="shared" si="172"/>
        <v>519.28</v>
      </c>
      <c r="N390" s="44">
        <f t="shared" si="173"/>
        <v>453.18</v>
      </c>
      <c r="O390" s="41">
        <f t="shared" si="174"/>
        <v>24.31275</v>
      </c>
      <c r="P390" s="41">
        <v>6.3798</v>
      </c>
      <c r="Q390" s="44">
        <f t="shared" si="175"/>
        <v>89.5</v>
      </c>
      <c r="R390" s="44">
        <f t="shared" si="176"/>
        <v>0</v>
      </c>
      <c r="S390" s="44">
        <f t="shared" si="177"/>
        <v>1167.47495</v>
      </c>
      <c r="T390" s="41">
        <f t="shared" si="169"/>
        <v>0</v>
      </c>
      <c r="U390" s="41">
        <f t="shared" si="178"/>
        <v>259.64</v>
      </c>
      <c r="V390" s="44">
        <f t="shared" si="179"/>
        <v>113.3</v>
      </c>
      <c r="W390" s="41">
        <f t="shared" si="180"/>
        <v>10.42</v>
      </c>
      <c r="X390" s="41">
        <v>2.72</v>
      </c>
      <c r="Y390" s="44">
        <f t="shared" si="181"/>
        <v>89.5</v>
      </c>
      <c r="Z390" s="44">
        <f t="shared" si="182"/>
        <v>0</v>
      </c>
      <c r="AA390" s="41">
        <f t="shared" si="183"/>
        <v>475.58</v>
      </c>
      <c r="AB390" s="41">
        <f t="shared" si="184"/>
        <v>1643.05495</v>
      </c>
      <c r="AC390" s="54"/>
      <c r="AD390" s="12" t="s">
        <v>60</v>
      </c>
      <c r="AE390" s="11">
        <f t="shared" si="190"/>
        <v>74.8224</v>
      </c>
      <c r="AF390" s="11">
        <f t="shared" si="185"/>
        <v>778.92</v>
      </c>
      <c r="AG390" s="11">
        <f t="shared" si="186"/>
        <v>566.48</v>
      </c>
      <c r="AH390" s="11">
        <f t="shared" si="191"/>
        <v>43.83255</v>
      </c>
      <c r="AI390" s="11">
        <f t="shared" si="187"/>
        <v>179</v>
      </c>
      <c r="AJ390" s="11">
        <f t="shared" si="188"/>
        <v>0</v>
      </c>
      <c r="AK390" s="11">
        <f t="shared" si="189"/>
        <v>1643.05495</v>
      </c>
      <c r="AL390" s="12" t="s">
        <v>1138</v>
      </c>
    </row>
    <row r="391" s="9" customFormat="1" ht="16" customHeight="1" spans="1:38">
      <c r="A391" s="40">
        <f t="shared" si="170"/>
        <v>388</v>
      </c>
      <c r="B391" s="41" t="s">
        <v>1306</v>
      </c>
      <c r="C391" s="64" t="s">
        <v>1265</v>
      </c>
      <c r="D391" s="367" t="s">
        <v>1266</v>
      </c>
      <c r="E391" s="82">
        <v>3473.25</v>
      </c>
      <c r="F391" s="82">
        <v>3245.5</v>
      </c>
      <c r="G391" s="82">
        <v>5664.75</v>
      </c>
      <c r="H391" s="82">
        <v>3473.25</v>
      </c>
      <c r="I391" s="59">
        <v>1790</v>
      </c>
      <c r="J391" s="59"/>
      <c r="K391" s="52">
        <f t="shared" si="171"/>
        <v>62.5185</v>
      </c>
      <c r="L391" s="52">
        <v>12.3039</v>
      </c>
      <c r="M391" s="53">
        <f t="shared" si="172"/>
        <v>519.28</v>
      </c>
      <c r="N391" s="44">
        <f t="shared" si="173"/>
        <v>453.18</v>
      </c>
      <c r="O391" s="41">
        <f t="shared" si="174"/>
        <v>24.31275</v>
      </c>
      <c r="P391" s="41">
        <v>6.3798</v>
      </c>
      <c r="Q391" s="44">
        <f t="shared" si="175"/>
        <v>89.5</v>
      </c>
      <c r="R391" s="44">
        <f t="shared" si="176"/>
        <v>0</v>
      </c>
      <c r="S391" s="44">
        <f t="shared" si="177"/>
        <v>1167.47495</v>
      </c>
      <c r="T391" s="41">
        <f t="shared" si="169"/>
        <v>0</v>
      </c>
      <c r="U391" s="41">
        <f t="shared" si="178"/>
        <v>259.64</v>
      </c>
      <c r="V391" s="44">
        <f t="shared" si="179"/>
        <v>113.3</v>
      </c>
      <c r="W391" s="41">
        <f t="shared" si="180"/>
        <v>10.42</v>
      </c>
      <c r="X391" s="41">
        <v>2.72</v>
      </c>
      <c r="Y391" s="44">
        <f t="shared" si="181"/>
        <v>89.5</v>
      </c>
      <c r="Z391" s="44">
        <f t="shared" si="182"/>
        <v>0</v>
      </c>
      <c r="AA391" s="41">
        <f t="shared" si="183"/>
        <v>475.58</v>
      </c>
      <c r="AB391" s="41">
        <f t="shared" si="184"/>
        <v>1643.05495</v>
      </c>
      <c r="AC391" s="54"/>
      <c r="AD391" s="12" t="s">
        <v>60</v>
      </c>
      <c r="AE391" s="11">
        <f t="shared" si="190"/>
        <v>74.8224</v>
      </c>
      <c r="AF391" s="11">
        <f t="shared" si="185"/>
        <v>778.92</v>
      </c>
      <c r="AG391" s="11">
        <f t="shared" si="186"/>
        <v>566.48</v>
      </c>
      <c r="AH391" s="11">
        <f t="shared" si="191"/>
        <v>43.83255</v>
      </c>
      <c r="AI391" s="11">
        <f t="shared" si="187"/>
        <v>179</v>
      </c>
      <c r="AJ391" s="11">
        <f t="shared" si="188"/>
        <v>0</v>
      </c>
      <c r="AK391" s="11">
        <f t="shared" si="189"/>
        <v>1643.05495</v>
      </c>
      <c r="AL391" s="12" t="s">
        <v>1138</v>
      </c>
    </row>
    <row r="392" s="9" customFormat="1" ht="16" customHeight="1" spans="1:38">
      <c r="A392" s="40">
        <f t="shared" si="170"/>
        <v>389</v>
      </c>
      <c r="B392" s="41" t="s">
        <v>184</v>
      </c>
      <c r="C392" s="64" t="s">
        <v>1269</v>
      </c>
      <c r="D392" s="367" t="s">
        <v>1270</v>
      </c>
      <c r="E392" s="82">
        <v>3473.25</v>
      </c>
      <c r="F392" s="82">
        <v>3245.5</v>
      </c>
      <c r="G392" s="82">
        <v>5664.75</v>
      </c>
      <c r="H392" s="82">
        <v>3473.25</v>
      </c>
      <c r="I392" s="59">
        <v>3180</v>
      </c>
      <c r="J392" s="59"/>
      <c r="K392" s="52">
        <f t="shared" si="171"/>
        <v>62.5185</v>
      </c>
      <c r="L392" s="52">
        <v>12.3039</v>
      </c>
      <c r="M392" s="53">
        <f t="shared" si="172"/>
        <v>519.28</v>
      </c>
      <c r="N392" s="44">
        <f t="shared" si="173"/>
        <v>453.18</v>
      </c>
      <c r="O392" s="41">
        <f t="shared" si="174"/>
        <v>24.31275</v>
      </c>
      <c r="P392" s="41">
        <v>6.3798</v>
      </c>
      <c r="Q392" s="44">
        <f t="shared" si="175"/>
        <v>159</v>
      </c>
      <c r="R392" s="44">
        <f t="shared" si="176"/>
        <v>0</v>
      </c>
      <c r="S392" s="44">
        <f t="shared" si="177"/>
        <v>1236.97495</v>
      </c>
      <c r="T392" s="41">
        <f t="shared" si="169"/>
        <v>0</v>
      </c>
      <c r="U392" s="41">
        <f t="shared" si="178"/>
        <v>259.64</v>
      </c>
      <c r="V392" s="44">
        <f t="shared" si="179"/>
        <v>113.3</v>
      </c>
      <c r="W392" s="41">
        <f t="shared" si="180"/>
        <v>10.42</v>
      </c>
      <c r="X392" s="41">
        <v>2.72</v>
      </c>
      <c r="Y392" s="44">
        <f t="shared" si="181"/>
        <v>159</v>
      </c>
      <c r="Z392" s="44">
        <f t="shared" si="182"/>
        <v>0</v>
      </c>
      <c r="AA392" s="41">
        <f t="shared" si="183"/>
        <v>545.08</v>
      </c>
      <c r="AB392" s="41">
        <f t="shared" si="184"/>
        <v>1782.05495</v>
      </c>
      <c r="AC392" s="54"/>
      <c r="AD392" s="12" t="s">
        <v>47</v>
      </c>
      <c r="AE392" s="11">
        <f t="shared" si="190"/>
        <v>74.8224</v>
      </c>
      <c r="AF392" s="11">
        <f t="shared" si="185"/>
        <v>778.92</v>
      </c>
      <c r="AG392" s="11">
        <f t="shared" si="186"/>
        <v>566.48</v>
      </c>
      <c r="AH392" s="11">
        <f t="shared" si="191"/>
        <v>43.83255</v>
      </c>
      <c r="AI392" s="11">
        <f t="shared" si="187"/>
        <v>318</v>
      </c>
      <c r="AJ392" s="11">
        <f t="shared" si="188"/>
        <v>0</v>
      </c>
      <c r="AK392" s="11">
        <f t="shared" si="189"/>
        <v>1782.05495</v>
      </c>
      <c r="AL392" s="12" t="s">
        <v>1134</v>
      </c>
    </row>
    <row r="393" s="9" customFormat="1" ht="16" customHeight="1" spans="1:38">
      <c r="A393" s="40">
        <f t="shared" si="170"/>
        <v>390</v>
      </c>
      <c r="B393" s="41" t="s">
        <v>167</v>
      </c>
      <c r="C393" s="47" t="s">
        <v>1279</v>
      </c>
      <c r="D393" s="342" t="s">
        <v>1280</v>
      </c>
      <c r="E393" s="82">
        <v>3473.25</v>
      </c>
      <c r="F393" s="82">
        <v>3245.5</v>
      </c>
      <c r="G393" s="82">
        <v>5664.75</v>
      </c>
      <c r="H393" s="82">
        <v>3473.25</v>
      </c>
      <c r="I393" s="59">
        <v>3180</v>
      </c>
      <c r="J393" s="59"/>
      <c r="K393" s="52">
        <f t="shared" si="171"/>
        <v>62.5185</v>
      </c>
      <c r="L393" s="52">
        <v>8.2026</v>
      </c>
      <c r="M393" s="53">
        <f t="shared" si="172"/>
        <v>519.28</v>
      </c>
      <c r="N393" s="44">
        <f t="shared" si="173"/>
        <v>453.18</v>
      </c>
      <c r="O393" s="41">
        <f t="shared" si="174"/>
        <v>24.31275</v>
      </c>
      <c r="P393" s="41">
        <v>4.78485</v>
      </c>
      <c r="Q393" s="44">
        <f t="shared" si="175"/>
        <v>159</v>
      </c>
      <c r="R393" s="44">
        <f t="shared" si="176"/>
        <v>0</v>
      </c>
      <c r="S393" s="44">
        <f t="shared" si="177"/>
        <v>1231.2787</v>
      </c>
      <c r="T393" s="41">
        <f t="shared" si="169"/>
        <v>0</v>
      </c>
      <c r="U393" s="41">
        <f t="shared" si="178"/>
        <v>259.64</v>
      </c>
      <c r="V393" s="44">
        <f t="shared" si="179"/>
        <v>113.3</v>
      </c>
      <c r="W393" s="41">
        <f t="shared" si="180"/>
        <v>10.42</v>
      </c>
      <c r="X393" s="41">
        <v>2.04</v>
      </c>
      <c r="Y393" s="44">
        <f t="shared" si="181"/>
        <v>159</v>
      </c>
      <c r="Z393" s="44">
        <f t="shared" si="182"/>
        <v>0</v>
      </c>
      <c r="AA393" s="41">
        <f t="shared" si="183"/>
        <v>544.4</v>
      </c>
      <c r="AB393" s="41">
        <f t="shared" si="184"/>
        <v>1775.6787</v>
      </c>
      <c r="AC393" s="54"/>
      <c r="AD393" s="12" t="s">
        <v>52</v>
      </c>
      <c r="AE393" s="11">
        <f t="shared" si="190"/>
        <v>70.7211</v>
      </c>
      <c r="AF393" s="11">
        <f t="shared" si="185"/>
        <v>778.92</v>
      </c>
      <c r="AG393" s="11">
        <f t="shared" si="186"/>
        <v>566.48</v>
      </c>
      <c r="AH393" s="11">
        <f t="shared" si="191"/>
        <v>41.5576</v>
      </c>
      <c r="AI393" s="11">
        <f t="shared" si="187"/>
        <v>318</v>
      </c>
      <c r="AJ393" s="11">
        <f t="shared" si="188"/>
        <v>0</v>
      </c>
      <c r="AK393" s="11">
        <f t="shared" si="189"/>
        <v>1775.6787</v>
      </c>
      <c r="AL393" s="12" t="s">
        <v>1134</v>
      </c>
    </row>
    <row r="394" s="9" customFormat="1" ht="16" customHeight="1" spans="1:38">
      <c r="A394" s="40">
        <f t="shared" si="170"/>
        <v>391</v>
      </c>
      <c r="B394" s="41" t="s">
        <v>167</v>
      </c>
      <c r="C394" s="46" t="s">
        <v>300</v>
      </c>
      <c r="D394" s="47" t="s">
        <v>301</v>
      </c>
      <c r="E394" s="41">
        <v>3473.25</v>
      </c>
      <c r="F394" s="41">
        <f>VLOOKUP(C394,'[1]9月'!$B:$Q,16,0)</f>
        <v>3245.4</v>
      </c>
      <c r="G394" s="44">
        <v>5664.75</v>
      </c>
      <c r="H394" s="41">
        <v>3473.25</v>
      </c>
      <c r="I394" s="44">
        <v>1790</v>
      </c>
      <c r="J394" s="44"/>
      <c r="K394" s="52">
        <f t="shared" si="171"/>
        <v>62.5185</v>
      </c>
      <c r="L394" s="52">
        <v>32.8104</v>
      </c>
      <c r="M394" s="53">
        <f t="shared" si="172"/>
        <v>519.264</v>
      </c>
      <c r="N394" s="44">
        <f t="shared" si="173"/>
        <v>453.18</v>
      </c>
      <c r="O394" s="41">
        <f t="shared" si="174"/>
        <v>24.31275</v>
      </c>
      <c r="P394" s="41">
        <v>14.35455</v>
      </c>
      <c r="Q394" s="44">
        <f t="shared" si="175"/>
        <v>89.5</v>
      </c>
      <c r="R394" s="44">
        <f t="shared" si="176"/>
        <v>0</v>
      </c>
      <c r="S394" s="44">
        <f t="shared" si="177"/>
        <v>1195.9402</v>
      </c>
      <c r="T394" s="41">
        <f t="shared" si="169"/>
        <v>0</v>
      </c>
      <c r="U394" s="41">
        <f t="shared" si="178"/>
        <v>259.63</v>
      </c>
      <c r="V394" s="44">
        <f t="shared" si="179"/>
        <v>113.3</v>
      </c>
      <c r="W394" s="41">
        <f t="shared" si="180"/>
        <v>10.42</v>
      </c>
      <c r="X394" s="41">
        <v>6.12</v>
      </c>
      <c r="Y394" s="44">
        <f t="shared" si="181"/>
        <v>89.5</v>
      </c>
      <c r="Z394" s="44">
        <f t="shared" si="182"/>
        <v>0</v>
      </c>
      <c r="AA394" s="41">
        <f t="shared" si="183"/>
        <v>478.97</v>
      </c>
      <c r="AB394" s="41">
        <f t="shared" si="184"/>
        <v>1674.9102</v>
      </c>
      <c r="AC394" s="41"/>
      <c r="AD394" s="12" t="s">
        <v>52</v>
      </c>
      <c r="AE394" s="11">
        <f t="shared" si="190"/>
        <v>95.3289</v>
      </c>
      <c r="AF394" s="11">
        <f t="shared" si="185"/>
        <v>778.894</v>
      </c>
      <c r="AG394" s="11">
        <f t="shared" si="186"/>
        <v>566.48</v>
      </c>
      <c r="AH394" s="11">
        <f t="shared" si="191"/>
        <v>55.2073</v>
      </c>
      <c r="AI394" s="11">
        <f t="shared" si="187"/>
        <v>179</v>
      </c>
      <c r="AJ394" s="11">
        <f t="shared" si="188"/>
        <v>0</v>
      </c>
      <c r="AK394" s="11">
        <f t="shared" si="189"/>
        <v>1674.9102</v>
      </c>
      <c r="AL394" s="12" t="s">
        <v>1134</v>
      </c>
    </row>
    <row r="395" s="9" customFormat="1" ht="16" customHeight="1" spans="1:38">
      <c r="A395" s="40">
        <f t="shared" si="170"/>
        <v>392</v>
      </c>
      <c r="B395" s="41" t="s">
        <v>1306</v>
      </c>
      <c r="C395" s="46" t="s">
        <v>612</v>
      </c>
      <c r="D395" s="45" t="s">
        <v>613</v>
      </c>
      <c r="E395" s="41">
        <v>3473.25</v>
      </c>
      <c r="F395" s="41">
        <f>VLOOKUP(C395,'[1]9月'!$B:$Q,16,0)</f>
        <v>3245.4</v>
      </c>
      <c r="G395" s="44">
        <v>5664.75</v>
      </c>
      <c r="H395" s="41">
        <v>3473.25</v>
      </c>
      <c r="I395" s="44">
        <v>1790</v>
      </c>
      <c r="J395" s="68"/>
      <c r="K395" s="52">
        <f t="shared" si="171"/>
        <v>62.5185</v>
      </c>
      <c r="L395" s="52">
        <v>32.8104</v>
      </c>
      <c r="M395" s="53">
        <f t="shared" si="172"/>
        <v>519.264</v>
      </c>
      <c r="N395" s="44">
        <f t="shared" si="173"/>
        <v>453.18</v>
      </c>
      <c r="O395" s="41">
        <f t="shared" si="174"/>
        <v>24.31275</v>
      </c>
      <c r="P395" s="41">
        <v>14.35455</v>
      </c>
      <c r="Q395" s="44">
        <f t="shared" si="175"/>
        <v>89.5</v>
      </c>
      <c r="R395" s="44">
        <f t="shared" si="176"/>
        <v>0</v>
      </c>
      <c r="S395" s="44">
        <f t="shared" si="177"/>
        <v>1195.9402</v>
      </c>
      <c r="T395" s="41">
        <f t="shared" si="169"/>
        <v>0</v>
      </c>
      <c r="U395" s="41">
        <f t="shared" si="178"/>
        <v>259.63</v>
      </c>
      <c r="V395" s="44">
        <f t="shared" si="179"/>
        <v>113.3</v>
      </c>
      <c r="W395" s="41">
        <f t="shared" si="180"/>
        <v>10.42</v>
      </c>
      <c r="X395" s="41">
        <v>6.12</v>
      </c>
      <c r="Y395" s="44">
        <f t="shared" si="181"/>
        <v>89.5</v>
      </c>
      <c r="Z395" s="44">
        <f t="shared" si="182"/>
        <v>0</v>
      </c>
      <c r="AA395" s="41">
        <f t="shared" si="183"/>
        <v>478.97</v>
      </c>
      <c r="AB395" s="41">
        <f t="shared" si="184"/>
        <v>1674.9102</v>
      </c>
      <c r="AC395" s="41"/>
      <c r="AD395" s="12" t="s">
        <v>60</v>
      </c>
      <c r="AE395" s="11">
        <f t="shared" si="190"/>
        <v>95.3289</v>
      </c>
      <c r="AF395" s="11">
        <f t="shared" si="185"/>
        <v>778.894</v>
      </c>
      <c r="AG395" s="11">
        <f t="shared" si="186"/>
        <v>566.48</v>
      </c>
      <c r="AH395" s="11">
        <f t="shared" si="191"/>
        <v>55.2073</v>
      </c>
      <c r="AI395" s="11">
        <f t="shared" si="187"/>
        <v>179</v>
      </c>
      <c r="AJ395" s="11">
        <f t="shared" si="188"/>
        <v>0</v>
      </c>
      <c r="AK395" s="11">
        <f t="shared" si="189"/>
        <v>1674.9102</v>
      </c>
      <c r="AL395" s="12" t="s">
        <v>1138</v>
      </c>
    </row>
    <row r="396" s="9" customFormat="1" ht="16" customHeight="1" spans="1:38">
      <c r="A396" s="40">
        <f t="shared" si="170"/>
        <v>393</v>
      </c>
      <c r="B396" s="41" t="s">
        <v>1299</v>
      </c>
      <c r="C396" s="47" t="s">
        <v>1283</v>
      </c>
      <c r="D396" s="45" t="s">
        <v>1284</v>
      </c>
      <c r="E396" s="82">
        <v>3473.25</v>
      </c>
      <c r="F396" s="93">
        <v>0</v>
      </c>
      <c r="G396" s="82">
        <v>5664.75</v>
      </c>
      <c r="H396" s="82">
        <v>3473.25</v>
      </c>
      <c r="I396" s="108">
        <v>1790</v>
      </c>
      <c r="J396" s="59"/>
      <c r="K396" s="52">
        <f t="shared" si="171"/>
        <v>62.5185</v>
      </c>
      <c r="L396" s="52">
        <v>8.2026</v>
      </c>
      <c r="M396" s="53">
        <f t="shared" si="172"/>
        <v>0</v>
      </c>
      <c r="N396" s="44">
        <f t="shared" si="173"/>
        <v>453.18</v>
      </c>
      <c r="O396" s="41">
        <f t="shared" si="174"/>
        <v>24.31275</v>
      </c>
      <c r="P396" s="41">
        <v>4.78485</v>
      </c>
      <c r="Q396" s="44">
        <f t="shared" si="175"/>
        <v>89.5</v>
      </c>
      <c r="R396" s="44">
        <f t="shared" si="176"/>
        <v>0</v>
      </c>
      <c r="S396" s="44">
        <f t="shared" si="177"/>
        <v>642.4987</v>
      </c>
      <c r="T396" s="41">
        <f t="shared" si="169"/>
        <v>0</v>
      </c>
      <c r="U396" s="41">
        <f t="shared" si="178"/>
        <v>0</v>
      </c>
      <c r="V396" s="44">
        <f t="shared" si="179"/>
        <v>113.3</v>
      </c>
      <c r="W396" s="41">
        <f t="shared" si="180"/>
        <v>10.42</v>
      </c>
      <c r="X396" s="41">
        <v>2.04</v>
      </c>
      <c r="Y396" s="44">
        <f t="shared" si="181"/>
        <v>89.5</v>
      </c>
      <c r="Z396" s="44">
        <f t="shared" si="182"/>
        <v>0</v>
      </c>
      <c r="AA396" s="41">
        <f t="shared" si="183"/>
        <v>215.26</v>
      </c>
      <c r="AB396" s="41">
        <f t="shared" si="184"/>
        <v>857.7587</v>
      </c>
      <c r="AC396" s="54"/>
      <c r="AD396" s="12" t="s">
        <v>48</v>
      </c>
      <c r="AE396" s="11">
        <f t="shared" si="190"/>
        <v>70.7211</v>
      </c>
      <c r="AF396" s="11">
        <f t="shared" si="185"/>
        <v>0</v>
      </c>
      <c r="AG396" s="11">
        <f t="shared" si="186"/>
        <v>566.48</v>
      </c>
      <c r="AH396" s="11">
        <f t="shared" si="191"/>
        <v>41.5576</v>
      </c>
      <c r="AI396" s="11">
        <f t="shared" si="187"/>
        <v>179</v>
      </c>
      <c r="AJ396" s="11">
        <f t="shared" si="188"/>
        <v>0</v>
      </c>
      <c r="AK396" s="11">
        <f t="shared" si="189"/>
        <v>857.7587</v>
      </c>
      <c r="AL396" s="12" t="s">
        <v>1134</v>
      </c>
    </row>
    <row r="397" s="9" customFormat="1" ht="16" customHeight="1" spans="1:38">
      <c r="A397" s="40">
        <f t="shared" si="170"/>
        <v>394</v>
      </c>
      <c r="B397" s="41" t="s">
        <v>1336</v>
      </c>
      <c r="C397" s="47" t="s">
        <v>1287</v>
      </c>
      <c r="D397" s="45" t="s">
        <v>1288</v>
      </c>
      <c r="E397" s="82">
        <v>3473.25</v>
      </c>
      <c r="F397" s="82">
        <v>3245.5</v>
      </c>
      <c r="G397" s="82">
        <v>5664.75</v>
      </c>
      <c r="H397" s="82">
        <v>3473.25</v>
      </c>
      <c r="I397" s="108">
        <v>1790</v>
      </c>
      <c r="J397" s="59"/>
      <c r="K397" s="52">
        <f t="shared" si="171"/>
        <v>62.5185</v>
      </c>
      <c r="L397" s="52">
        <v>8.2026</v>
      </c>
      <c r="M397" s="53">
        <f t="shared" si="172"/>
        <v>519.28</v>
      </c>
      <c r="N397" s="44">
        <f t="shared" si="173"/>
        <v>453.18</v>
      </c>
      <c r="O397" s="41">
        <f t="shared" si="174"/>
        <v>24.31275</v>
      </c>
      <c r="P397" s="41">
        <v>4.78485</v>
      </c>
      <c r="Q397" s="44">
        <f t="shared" si="175"/>
        <v>89.5</v>
      </c>
      <c r="R397" s="44">
        <f t="shared" si="176"/>
        <v>0</v>
      </c>
      <c r="S397" s="44">
        <f t="shared" si="177"/>
        <v>1161.7787</v>
      </c>
      <c r="T397" s="41">
        <f t="shared" si="169"/>
        <v>0</v>
      </c>
      <c r="U397" s="41">
        <f t="shared" si="178"/>
        <v>259.64</v>
      </c>
      <c r="V397" s="44">
        <f t="shared" si="179"/>
        <v>113.3</v>
      </c>
      <c r="W397" s="41">
        <f t="shared" si="180"/>
        <v>10.42</v>
      </c>
      <c r="X397" s="41">
        <v>2.04</v>
      </c>
      <c r="Y397" s="44">
        <f t="shared" si="181"/>
        <v>89.5</v>
      </c>
      <c r="Z397" s="44">
        <f t="shared" si="182"/>
        <v>0</v>
      </c>
      <c r="AA397" s="41">
        <f t="shared" si="183"/>
        <v>474.9</v>
      </c>
      <c r="AB397" s="41">
        <f t="shared" si="184"/>
        <v>1636.6787</v>
      </c>
      <c r="AC397" s="54"/>
      <c r="AD397" s="12" t="s">
        <v>53</v>
      </c>
      <c r="AE397" s="11">
        <f t="shared" si="190"/>
        <v>70.7211</v>
      </c>
      <c r="AF397" s="11">
        <f t="shared" si="185"/>
        <v>778.92</v>
      </c>
      <c r="AG397" s="11">
        <f t="shared" si="186"/>
        <v>566.48</v>
      </c>
      <c r="AH397" s="11">
        <f t="shared" si="191"/>
        <v>41.5576</v>
      </c>
      <c r="AI397" s="11">
        <f t="shared" si="187"/>
        <v>179</v>
      </c>
      <c r="AJ397" s="11">
        <f t="shared" si="188"/>
        <v>0</v>
      </c>
      <c r="AK397" s="11">
        <f t="shared" si="189"/>
        <v>1636.6787</v>
      </c>
      <c r="AL397" s="12" t="s">
        <v>1138</v>
      </c>
    </row>
    <row r="398" s="9" customFormat="1" ht="16" customHeight="1" spans="1:38">
      <c r="A398" s="40">
        <f t="shared" si="170"/>
        <v>395</v>
      </c>
      <c r="B398" s="41" t="s">
        <v>1336</v>
      </c>
      <c r="C398" s="47" t="s">
        <v>1291</v>
      </c>
      <c r="D398" s="45" t="s">
        <v>1292</v>
      </c>
      <c r="E398" s="82">
        <v>3473.25</v>
      </c>
      <c r="F398" s="82">
        <v>3245.5</v>
      </c>
      <c r="G398" s="82">
        <v>5664.75</v>
      </c>
      <c r="H398" s="82">
        <v>3473.25</v>
      </c>
      <c r="I398" s="59">
        <v>0</v>
      </c>
      <c r="J398" s="59"/>
      <c r="K398" s="52">
        <f t="shared" si="171"/>
        <v>62.5185</v>
      </c>
      <c r="L398" s="52">
        <v>8.2026</v>
      </c>
      <c r="M398" s="53">
        <f t="shared" si="172"/>
        <v>519.28</v>
      </c>
      <c r="N398" s="44">
        <f t="shared" si="173"/>
        <v>453.18</v>
      </c>
      <c r="O398" s="41">
        <f t="shared" si="174"/>
        <v>24.31275</v>
      </c>
      <c r="P398" s="41">
        <v>4.78485</v>
      </c>
      <c r="Q398" s="44">
        <f t="shared" si="175"/>
        <v>0</v>
      </c>
      <c r="R398" s="44">
        <f t="shared" si="176"/>
        <v>0</v>
      </c>
      <c r="S398" s="44">
        <f t="shared" si="177"/>
        <v>1072.2787</v>
      </c>
      <c r="T398" s="41">
        <f t="shared" si="169"/>
        <v>0</v>
      </c>
      <c r="U398" s="41">
        <f t="shared" si="178"/>
        <v>259.64</v>
      </c>
      <c r="V398" s="44">
        <f t="shared" si="179"/>
        <v>113.3</v>
      </c>
      <c r="W398" s="41">
        <f t="shared" si="180"/>
        <v>10.42</v>
      </c>
      <c r="X398" s="41">
        <v>2.04</v>
      </c>
      <c r="Y398" s="44">
        <f t="shared" si="181"/>
        <v>0</v>
      </c>
      <c r="Z398" s="44">
        <f t="shared" si="182"/>
        <v>0</v>
      </c>
      <c r="AA398" s="41">
        <f t="shared" si="183"/>
        <v>385.4</v>
      </c>
      <c r="AB398" s="41">
        <f t="shared" si="184"/>
        <v>1457.6787</v>
      </c>
      <c r="AC398" s="54"/>
      <c r="AD398" s="12" t="s">
        <v>53</v>
      </c>
      <c r="AE398" s="11">
        <f t="shared" si="190"/>
        <v>70.7211</v>
      </c>
      <c r="AF398" s="11">
        <f t="shared" si="185"/>
        <v>778.92</v>
      </c>
      <c r="AG398" s="11">
        <f t="shared" si="186"/>
        <v>566.48</v>
      </c>
      <c r="AH398" s="11">
        <f t="shared" si="191"/>
        <v>41.5576</v>
      </c>
      <c r="AI398" s="11">
        <f t="shared" si="187"/>
        <v>0</v>
      </c>
      <c r="AJ398" s="11">
        <f t="shared" si="188"/>
        <v>0</v>
      </c>
      <c r="AK398" s="11">
        <f t="shared" si="189"/>
        <v>1457.6787</v>
      </c>
      <c r="AL398" s="12" t="s">
        <v>1138</v>
      </c>
    </row>
    <row r="399" s="9" customFormat="1" ht="16" customHeight="1" spans="1:38">
      <c r="A399" s="40">
        <f t="shared" si="170"/>
        <v>396</v>
      </c>
      <c r="B399" s="41" t="s">
        <v>1336</v>
      </c>
      <c r="C399" s="64" t="s">
        <v>1293</v>
      </c>
      <c r="D399" s="367" t="s">
        <v>1294</v>
      </c>
      <c r="E399" s="82">
        <v>3473.25</v>
      </c>
      <c r="F399" s="82">
        <v>3245.5</v>
      </c>
      <c r="G399" s="82">
        <v>5664.75</v>
      </c>
      <c r="H399" s="82">
        <v>3473.25</v>
      </c>
      <c r="I399" s="59">
        <v>1790</v>
      </c>
      <c r="J399" s="59"/>
      <c r="K399" s="52">
        <f t="shared" si="171"/>
        <v>62.5185</v>
      </c>
      <c r="L399" s="52">
        <v>8.2026</v>
      </c>
      <c r="M399" s="53">
        <f t="shared" si="172"/>
        <v>519.28</v>
      </c>
      <c r="N399" s="44">
        <f t="shared" si="173"/>
        <v>453.18</v>
      </c>
      <c r="O399" s="41">
        <f t="shared" si="174"/>
        <v>24.31275</v>
      </c>
      <c r="P399" s="41">
        <v>4.78485</v>
      </c>
      <c r="Q399" s="44">
        <f t="shared" si="175"/>
        <v>89.5</v>
      </c>
      <c r="R399" s="44">
        <f t="shared" si="176"/>
        <v>0</v>
      </c>
      <c r="S399" s="44">
        <f t="shared" si="177"/>
        <v>1161.7787</v>
      </c>
      <c r="T399" s="41">
        <f t="shared" si="169"/>
        <v>0</v>
      </c>
      <c r="U399" s="41">
        <f t="shared" si="178"/>
        <v>259.64</v>
      </c>
      <c r="V399" s="44">
        <f t="shared" si="179"/>
        <v>113.3</v>
      </c>
      <c r="W399" s="41">
        <f t="shared" si="180"/>
        <v>10.42</v>
      </c>
      <c r="X399" s="41">
        <v>2.04</v>
      </c>
      <c r="Y399" s="44">
        <f t="shared" si="181"/>
        <v>89.5</v>
      </c>
      <c r="Z399" s="44">
        <f t="shared" si="182"/>
        <v>0</v>
      </c>
      <c r="AA399" s="41">
        <f t="shared" si="183"/>
        <v>474.9</v>
      </c>
      <c r="AB399" s="41">
        <f t="shared" si="184"/>
        <v>1636.6787</v>
      </c>
      <c r="AC399" s="54"/>
      <c r="AD399" s="12" t="s">
        <v>53</v>
      </c>
      <c r="AE399" s="11">
        <f t="shared" si="190"/>
        <v>70.7211</v>
      </c>
      <c r="AF399" s="11">
        <f t="shared" si="185"/>
        <v>778.92</v>
      </c>
      <c r="AG399" s="11">
        <f t="shared" si="186"/>
        <v>566.48</v>
      </c>
      <c r="AH399" s="11">
        <f t="shared" si="191"/>
        <v>41.5576</v>
      </c>
      <c r="AI399" s="11">
        <f t="shared" si="187"/>
        <v>179</v>
      </c>
      <c r="AJ399" s="11">
        <f t="shared" si="188"/>
        <v>0</v>
      </c>
      <c r="AK399" s="11">
        <f t="shared" si="189"/>
        <v>1636.6787</v>
      </c>
      <c r="AL399" s="12" t="s">
        <v>1138</v>
      </c>
    </row>
    <row r="400" s="9" customFormat="1" ht="16" customHeight="1" spans="1:38">
      <c r="A400" s="40">
        <f t="shared" si="170"/>
        <v>397</v>
      </c>
      <c r="B400" s="41" t="s">
        <v>285</v>
      </c>
      <c r="C400" s="47" t="s">
        <v>1295</v>
      </c>
      <c r="D400" s="45" t="s">
        <v>1296</v>
      </c>
      <c r="E400" s="82">
        <v>3820</v>
      </c>
      <c r="F400" s="82">
        <v>3820</v>
      </c>
      <c r="G400" s="82">
        <v>5664.75</v>
      </c>
      <c r="H400" s="82">
        <v>3820</v>
      </c>
      <c r="I400" s="108">
        <v>4180</v>
      </c>
      <c r="J400" s="59"/>
      <c r="K400" s="52">
        <f t="shared" si="171"/>
        <v>68.76</v>
      </c>
      <c r="L400" s="52">
        <v>0</v>
      </c>
      <c r="M400" s="53">
        <f t="shared" si="172"/>
        <v>611.2</v>
      </c>
      <c r="N400" s="44">
        <f t="shared" si="173"/>
        <v>453.18</v>
      </c>
      <c r="O400" s="41">
        <f t="shared" si="174"/>
        <v>26.74</v>
      </c>
      <c r="P400" s="41">
        <v>0</v>
      </c>
      <c r="Q400" s="44">
        <f t="shared" si="175"/>
        <v>209</v>
      </c>
      <c r="R400" s="44">
        <f t="shared" si="176"/>
        <v>0</v>
      </c>
      <c r="S400" s="44">
        <f t="shared" si="177"/>
        <v>1368.88</v>
      </c>
      <c r="T400" s="41">
        <f t="shared" si="169"/>
        <v>0</v>
      </c>
      <c r="U400" s="41">
        <f t="shared" si="178"/>
        <v>305.6</v>
      </c>
      <c r="V400" s="44">
        <f t="shared" si="179"/>
        <v>113.3</v>
      </c>
      <c r="W400" s="41">
        <f t="shared" si="180"/>
        <v>11.46</v>
      </c>
      <c r="X400" s="41">
        <v>0</v>
      </c>
      <c r="Y400" s="44">
        <f t="shared" si="181"/>
        <v>209</v>
      </c>
      <c r="Z400" s="44">
        <f t="shared" si="182"/>
        <v>0</v>
      </c>
      <c r="AA400" s="41">
        <f t="shared" si="183"/>
        <v>639.36</v>
      </c>
      <c r="AB400" s="41">
        <f t="shared" si="184"/>
        <v>2008.24</v>
      </c>
      <c r="AC400" s="54"/>
      <c r="AD400" s="12" t="s">
        <v>26</v>
      </c>
      <c r="AE400" s="11">
        <f t="shared" si="190"/>
        <v>68.76</v>
      </c>
      <c r="AF400" s="11">
        <f t="shared" si="185"/>
        <v>916.8</v>
      </c>
      <c r="AG400" s="11">
        <f t="shared" si="186"/>
        <v>566.48</v>
      </c>
      <c r="AH400" s="11">
        <f t="shared" si="191"/>
        <v>38.2</v>
      </c>
      <c r="AI400" s="11">
        <f t="shared" si="187"/>
        <v>418</v>
      </c>
      <c r="AJ400" s="11">
        <f t="shared" si="188"/>
        <v>0</v>
      </c>
      <c r="AK400" s="11">
        <f t="shared" si="189"/>
        <v>2008.24</v>
      </c>
      <c r="AL400" s="12" t="s">
        <v>1135</v>
      </c>
    </row>
    <row r="401" s="9" customFormat="1" ht="16" customHeight="1" spans="1:38">
      <c r="A401" s="40">
        <f t="shared" si="170"/>
        <v>398</v>
      </c>
      <c r="B401" s="41" t="s">
        <v>1306</v>
      </c>
      <c r="C401" s="47" t="s">
        <v>1307</v>
      </c>
      <c r="D401" s="45" t="s">
        <v>1308</v>
      </c>
      <c r="E401" s="82">
        <v>3473.25</v>
      </c>
      <c r="F401" s="82">
        <v>3245.5</v>
      </c>
      <c r="G401" s="82">
        <v>5664.75</v>
      </c>
      <c r="H401" s="82">
        <v>3473.25</v>
      </c>
      <c r="I401" s="108">
        <v>1790</v>
      </c>
      <c r="J401" s="59"/>
      <c r="K401" s="52">
        <f t="shared" si="171"/>
        <v>62.5185</v>
      </c>
      <c r="L401" s="52">
        <v>8.2026</v>
      </c>
      <c r="M401" s="53">
        <f t="shared" si="172"/>
        <v>519.28</v>
      </c>
      <c r="N401" s="44">
        <f t="shared" si="173"/>
        <v>453.18</v>
      </c>
      <c r="O401" s="41">
        <f t="shared" si="174"/>
        <v>24.31275</v>
      </c>
      <c r="P401" s="41">
        <v>4.78485</v>
      </c>
      <c r="Q401" s="44">
        <f t="shared" si="175"/>
        <v>89.5</v>
      </c>
      <c r="R401" s="44">
        <f t="shared" si="176"/>
        <v>0</v>
      </c>
      <c r="S401" s="44">
        <f t="shared" si="177"/>
        <v>1161.7787</v>
      </c>
      <c r="T401" s="41">
        <f t="shared" si="169"/>
        <v>0</v>
      </c>
      <c r="U401" s="41">
        <f t="shared" si="178"/>
        <v>259.64</v>
      </c>
      <c r="V401" s="44">
        <f t="shared" si="179"/>
        <v>113.3</v>
      </c>
      <c r="W401" s="41">
        <f t="shared" si="180"/>
        <v>10.42</v>
      </c>
      <c r="X401" s="41">
        <v>2.04</v>
      </c>
      <c r="Y401" s="44">
        <f t="shared" si="181"/>
        <v>89.5</v>
      </c>
      <c r="Z401" s="44">
        <f t="shared" si="182"/>
        <v>0</v>
      </c>
      <c r="AA401" s="41">
        <f t="shared" si="183"/>
        <v>474.9</v>
      </c>
      <c r="AB401" s="41">
        <f t="shared" si="184"/>
        <v>1636.6787</v>
      </c>
      <c r="AC401" s="54"/>
      <c r="AD401" s="12" t="s">
        <v>60</v>
      </c>
      <c r="AE401" s="11">
        <f t="shared" si="190"/>
        <v>70.7211</v>
      </c>
      <c r="AF401" s="11">
        <f t="shared" si="185"/>
        <v>778.92</v>
      </c>
      <c r="AG401" s="11">
        <f t="shared" si="186"/>
        <v>566.48</v>
      </c>
      <c r="AH401" s="11">
        <f t="shared" si="191"/>
        <v>41.5576</v>
      </c>
      <c r="AI401" s="11">
        <f t="shared" si="187"/>
        <v>179</v>
      </c>
      <c r="AJ401" s="11">
        <f t="shared" si="188"/>
        <v>0</v>
      </c>
      <c r="AK401" s="11">
        <f t="shared" si="189"/>
        <v>1636.6787</v>
      </c>
      <c r="AL401" s="12" t="s">
        <v>1138</v>
      </c>
    </row>
    <row r="402" s="9" customFormat="1" ht="16" customHeight="1" spans="1:38">
      <c r="A402" s="40">
        <f t="shared" si="170"/>
        <v>399</v>
      </c>
      <c r="B402" s="41" t="s">
        <v>1306</v>
      </c>
      <c r="C402" s="47" t="s">
        <v>1311</v>
      </c>
      <c r="D402" s="342" t="s">
        <v>1312</v>
      </c>
      <c r="E402" s="82">
        <v>3473.25</v>
      </c>
      <c r="F402" s="82">
        <v>3245.5</v>
      </c>
      <c r="G402" s="82">
        <v>5664.75</v>
      </c>
      <c r="H402" s="82">
        <v>3473.25</v>
      </c>
      <c r="I402" s="59">
        <v>1790</v>
      </c>
      <c r="J402" s="59"/>
      <c r="K402" s="52">
        <f t="shared" si="171"/>
        <v>62.5185</v>
      </c>
      <c r="L402" s="52">
        <v>8.2026</v>
      </c>
      <c r="M402" s="53">
        <f t="shared" si="172"/>
        <v>519.28</v>
      </c>
      <c r="N402" s="44">
        <f t="shared" si="173"/>
        <v>453.18</v>
      </c>
      <c r="O402" s="41">
        <f t="shared" si="174"/>
        <v>24.31275</v>
      </c>
      <c r="P402" s="41">
        <v>4.78485</v>
      </c>
      <c r="Q402" s="44">
        <f t="shared" si="175"/>
        <v>89.5</v>
      </c>
      <c r="R402" s="44">
        <f t="shared" si="176"/>
        <v>0</v>
      </c>
      <c r="S402" s="44">
        <f t="shared" si="177"/>
        <v>1161.7787</v>
      </c>
      <c r="T402" s="41">
        <f t="shared" si="169"/>
        <v>0</v>
      </c>
      <c r="U402" s="41">
        <f t="shared" si="178"/>
        <v>259.64</v>
      </c>
      <c r="V402" s="44">
        <f t="shared" si="179"/>
        <v>113.3</v>
      </c>
      <c r="W402" s="41">
        <f t="shared" si="180"/>
        <v>10.42</v>
      </c>
      <c r="X402" s="41">
        <v>2.04</v>
      </c>
      <c r="Y402" s="44">
        <f t="shared" si="181"/>
        <v>89.5</v>
      </c>
      <c r="Z402" s="44">
        <f t="shared" si="182"/>
        <v>0</v>
      </c>
      <c r="AA402" s="41">
        <f t="shared" si="183"/>
        <v>474.9</v>
      </c>
      <c r="AB402" s="41">
        <f t="shared" si="184"/>
        <v>1636.6787</v>
      </c>
      <c r="AC402" s="54"/>
      <c r="AD402" s="12" t="s">
        <v>60</v>
      </c>
      <c r="AE402" s="11">
        <f t="shared" si="190"/>
        <v>70.7211</v>
      </c>
      <c r="AF402" s="11">
        <f t="shared" si="185"/>
        <v>778.92</v>
      </c>
      <c r="AG402" s="11">
        <f t="shared" si="186"/>
        <v>566.48</v>
      </c>
      <c r="AH402" s="11">
        <f t="shared" si="191"/>
        <v>41.5576</v>
      </c>
      <c r="AI402" s="11">
        <f t="shared" si="187"/>
        <v>179</v>
      </c>
      <c r="AJ402" s="11">
        <f t="shared" si="188"/>
        <v>0</v>
      </c>
      <c r="AK402" s="11">
        <f t="shared" si="189"/>
        <v>1636.6787</v>
      </c>
      <c r="AL402" s="12" t="s">
        <v>1138</v>
      </c>
    </row>
    <row r="403" s="9" customFormat="1" ht="16" customHeight="1" spans="1:38">
      <c r="A403" s="40">
        <f t="shared" si="170"/>
        <v>400</v>
      </c>
      <c r="B403" s="41" t="s">
        <v>1306</v>
      </c>
      <c r="C403" s="47" t="s">
        <v>1315</v>
      </c>
      <c r="D403" s="342" t="s">
        <v>1316</v>
      </c>
      <c r="E403" s="82">
        <v>3473.25</v>
      </c>
      <c r="F403" s="93">
        <v>0</v>
      </c>
      <c r="G403" s="82">
        <v>5664.75</v>
      </c>
      <c r="H403" s="82">
        <v>3473.25</v>
      </c>
      <c r="I403" s="108">
        <v>1790</v>
      </c>
      <c r="J403" s="59"/>
      <c r="K403" s="52">
        <f t="shared" si="171"/>
        <v>62.5185</v>
      </c>
      <c r="L403" s="52">
        <v>8.2026</v>
      </c>
      <c r="M403" s="53">
        <f t="shared" si="172"/>
        <v>0</v>
      </c>
      <c r="N403" s="44">
        <f t="shared" si="173"/>
        <v>453.18</v>
      </c>
      <c r="O403" s="41">
        <f t="shared" si="174"/>
        <v>24.31275</v>
      </c>
      <c r="P403" s="41">
        <v>4.78485</v>
      </c>
      <c r="Q403" s="44">
        <f t="shared" si="175"/>
        <v>89.5</v>
      </c>
      <c r="R403" s="44">
        <f t="shared" si="176"/>
        <v>0</v>
      </c>
      <c r="S403" s="44">
        <f t="shared" si="177"/>
        <v>642.4987</v>
      </c>
      <c r="T403" s="41">
        <f t="shared" si="169"/>
        <v>0</v>
      </c>
      <c r="U403" s="41">
        <f t="shared" si="178"/>
        <v>0</v>
      </c>
      <c r="V403" s="44">
        <f t="shared" si="179"/>
        <v>113.3</v>
      </c>
      <c r="W403" s="41">
        <f t="shared" si="180"/>
        <v>10.42</v>
      </c>
      <c r="X403" s="41">
        <v>2.04</v>
      </c>
      <c r="Y403" s="44">
        <f t="shared" si="181"/>
        <v>89.5</v>
      </c>
      <c r="Z403" s="44">
        <f t="shared" si="182"/>
        <v>0</v>
      </c>
      <c r="AA403" s="41">
        <f t="shared" si="183"/>
        <v>215.26</v>
      </c>
      <c r="AB403" s="41">
        <f t="shared" si="184"/>
        <v>857.7587</v>
      </c>
      <c r="AC403" s="54"/>
      <c r="AD403" s="12" t="s">
        <v>60</v>
      </c>
      <c r="AE403" s="11">
        <f t="shared" si="190"/>
        <v>70.7211</v>
      </c>
      <c r="AF403" s="11">
        <f t="shared" si="185"/>
        <v>0</v>
      </c>
      <c r="AG403" s="11">
        <f t="shared" si="186"/>
        <v>566.48</v>
      </c>
      <c r="AH403" s="11">
        <f t="shared" si="191"/>
        <v>41.5576</v>
      </c>
      <c r="AI403" s="11">
        <f t="shared" si="187"/>
        <v>179</v>
      </c>
      <c r="AJ403" s="11">
        <f t="shared" si="188"/>
        <v>0</v>
      </c>
      <c r="AK403" s="11">
        <f t="shared" si="189"/>
        <v>857.7587</v>
      </c>
      <c r="AL403" s="12" t="s">
        <v>1138</v>
      </c>
    </row>
    <row r="404" s="9" customFormat="1" ht="16" customHeight="1" spans="1:38">
      <c r="A404" s="40">
        <f t="shared" si="170"/>
        <v>401</v>
      </c>
      <c r="B404" s="41" t="s">
        <v>1306</v>
      </c>
      <c r="C404" s="47" t="s">
        <v>1317</v>
      </c>
      <c r="D404" s="342" t="s">
        <v>1318</v>
      </c>
      <c r="E404" s="82">
        <v>3473.25</v>
      </c>
      <c r="F404" s="82">
        <v>3245.5</v>
      </c>
      <c r="G404" s="82">
        <v>5664.75</v>
      </c>
      <c r="H404" s="82">
        <v>3473.25</v>
      </c>
      <c r="I404" s="108">
        <v>1790</v>
      </c>
      <c r="J404" s="59"/>
      <c r="K404" s="52">
        <f t="shared" si="171"/>
        <v>62.5185</v>
      </c>
      <c r="L404" s="52">
        <v>8.2026</v>
      </c>
      <c r="M404" s="53">
        <f t="shared" si="172"/>
        <v>519.28</v>
      </c>
      <c r="N404" s="44">
        <f t="shared" si="173"/>
        <v>453.18</v>
      </c>
      <c r="O404" s="41">
        <f t="shared" si="174"/>
        <v>24.31275</v>
      </c>
      <c r="P404" s="41">
        <v>4.78485</v>
      </c>
      <c r="Q404" s="44">
        <f t="shared" si="175"/>
        <v>89.5</v>
      </c>
      <c r="R404" s="44">
        <f t="shared" si="176"/>
        <v>0</v>
      </c>
      <c r="S404" s="44">
        <f t="shared" si="177"/>
        <v>1161.7787</v>
      </c>
      <c r="T404" s="41">
        <f t="shared" si="169"/>
        <v>0</v>
      </c>
      <c r="U404" s="41">
        <f t="shared" si="178"/>
        <v>259.64</v>
      </c>
      <c r="V404" s="44">
        <f t="shared" si="179"/>
        <v>113.3</v>
      </c>
      <c r="W404" s="41">
        <f t="shared" si="180"/>
        <v>10.42</v>
      </c>
      <c r="X404" s="41">
        <v>2.04</v>
      </c>
      <c r="Y404" s="44">
        <f t="shared" si="181"/>
        <v>89.5</v>
      </c>
      <c r="Z404" s="44">
        <f t="shared" si="182"/>
        <v>0</v>
      </c>
      <c r="AA404" s="41">
        <f t="shared" si="183"/>
        <v>474.9</v>
      </c>
      <c r="AB404" s="41">
        <f t="shared" si="184"/>
        <v>1636.6787</v>
      </c>
      <c r="AC404" s="54"/>
      <c r="AD404" s="12" t="s">
        <v>60</v>
      </c>
      <c r="AE404" s="11">
        <f t="shared" si="190"/>
        <v>70.7211</v>
      </c>
      <c r="AF404" s="11">
        <f t="shared" si="185"/>
        <v>778.92</v>
      </c>
      <c r="AG404" s="11">
        <f t="shared" si="186"/>
        <v>566.48</v>
      </c>
      <c r="AH404" s="11">
        <f t="shared" si="191"/>
        <v>41.5576</v>
      </c>
      <c r="AI404" s="11">
        <f t="shared" si="187"/>
        <v>179</v>
      </c>
      <c r="AJ404" s="11">
        <f t="shared" si="188"/>
        <v>0</v>
      </c>
      <c r="AK404" s="11">
        <f t="shared" si="189"/>
        <v>1636.6787</v>
      </c>
      <c r="AL404" s="12" t="s">
        <v>1138</v>
      </c>
    </row>
    <row r="405" s="9" customFormat="1" ht="16" customHeight="1" spans="1:38">
      <c r="A405" s="40">
        <f t="shared" si="170"/>
        <v>402</v>
      </c>
      <c r="B405" s="41" t="s">
        <v>1306</v>
      </c>
      <c r="C405" s="47" t="s">
        <v>1319</v>
      </c>
      <c r="D405" s="342" t="s">
        <v>1320</v>
      </c>
      <c r="E405" s="82">
        <v>3473.25</v>
      </c>
      <c r="F405" s="82">
        <v>3245.5</v>
      </c>
      <c r="G405" s="82">
        <v>5664.75</v>
      </c>
      <c r="H405" s="82">
        <v>3473.25</v>
      </c>
      <c r="I405" s="108">
        <v>1790</v>
      </c>
      <c r="J405" s="59"/>
      <c r="K405" s="52">
        <f t="shared" si="171"/>
        <v>62.5185</v>
      </c>
      <c r="L405" s="52">
        <v>8.2026</v>
      </c>
      <c r="M405" s="53">
        <f t="shared" si="172"/>
        <v>519.28</v>
      </c>
      <c r="N405" s="44">
        <f t="shared" si="173"/>
        <v>453.18</v>
      </c>
      <c r="O405" s="41">
        <f t="shared" si="174"/>
        <v>24.31275</v>
      </c>
      <c r="P405" s="41">
        <v>4.78485</v>
      </c>
      <c r="Q405" s="44">
        <f t="shared" si="175"/>
        <v>89.5</v>
      </c>
      <c r="R405" s="44">
        <f t="shared" si="176"/>
        <v>0</v>
      </c>
      <c r="S405" s="44">
        <f t="shared" si="177"/>
        <v>1161.7787</v>
      </c>
      <c r="T405" s="41">
        <f t="shared" si="169"/>
        <v>0</v>
      </c>
      <c r="U405" s="41">
        <f t="shared" si="178"/>
        <v>259.64</v>
      </c>
      <c r="V405" s="44">
        <f t="shared" si="179"/>
        <v>113.3</v>
      </c>
      <c r="W405" s="41">
        <f t="shared" si="180"/>
        <v>10.42</v>
      </c>
      <c r="X405" s="41">
        <v>2.04</v>
      </c>
      <c r="Y405" s="44">
        <f t="shared" si="181"/>
        <v>89.5</v>
      </c>
      <c r="Z405" s="44">
        <f t="shared" si="182"/>
        <v>0</v>
      </c>
      <c r="AA405" s="41">
        <f t="shared" si="183"/>
        <v>474.9</v>
      </c>
      <c r="AB405" s="41">
        <f t="shared" si="184"/>
        <v>1636.6787</v>
      </c>
      <c r="AC405" s="54"/>
      <c r="AD405" s="12" t="s">
        <v>60</v>
      </c>
      <c r="AE405" s="11">
        <f t="shared" si="190"/>
        <v>70.7211</v>
      </c>
      <c r="AF405" s="11">
        <f t="shared" si="185"/>
        <v>778.92</v>
      </c>
      <c r="AG405" s="11">
        <f t="shared" si="186"/>
        <v>566.48</v>
      </c>
      <c r="AH405" s="11">
        <f t="shared" si="191"/>
        <v>41.5576</v>
      </c>
      <c r="AI405" s="11">
        <f t="shared" si="187"/>
        <v>179</v>
      </c>
      <c r="AJ405" s="11">
        <f t="shared" si="188"/>
        <v>0</v>
      </c>
      <c r="AK405" s="11">
        <f t="shared" si="189"/>
        <v>1636.6787</v>
      </c>
      <c r="AL405" s="12" t="s">
        <v>1138</v>
      </c>
    </row>
    <row r="406" s="9" customFormat="1" ht="16" customHeight="1" spans="1:38">
      <c r="A406" s="40">
        <f t="shared" si="170"/>
        <v>403</v>
      </c>
      <c r="B406" s="41" t="s">
        <v>1306</v>
      </c>
      <c r="C406" s="64" t="s">
        <v>1321</v>
      </c>
      <c r="D406" s="367" t="s">
        <v>1322</v>
      </c>
      <c r="E406" s="82">
        <v>3473.25</v>
      </c>
      <c r="F406" s="93">
        <v>0</v>
      </c>
      <c r="G406" s="82">
        <v>5664.75</v>
      </c>
      <c r="H406" s="82">
        <v>3473.25</v>
      </c>
      <c r="I406" s="59">
        <v>1790</v>
      </c>
      <c r="J406" s="59"/>
      <c r="K406" s="52">
        <f t="shared" si="171"/>
        <v>62.5185</v>
      </c>
      <c r="L406" s="52">
        <v>8.2026</v>
      </c>
      <c r="M406" s="53">
        <f t="shared" si="172"/>
        <v>0</v>
      </c>
      <c r="N406" s="44">
        <f t="shared" si="173"/>
        <v>453.18</v>
      </c>
      <c r="O406" s="41">
        <f t="shared" si="174"/>
        <v>24.31275</v>
      </c>
      <c r="P406" s="41">
        <v>4.78485</v>
      </c>
      <c r="Q406" s="44">
        <f t="shared" si="175"/>
        <v>89.5</v>
      </c>
      <c r="R406" s="44">
        <f t="shared" si="176"/>
        <v>0</v>
      </c>
      <c r="S406" s="44">
        <f t="shared" si="177"/>
        <v>642.4987</v>
      </c>
      <c r="T406" s="41">
        <f t="shared" si="169"/>
        <v>0</v>
      </c>
      <c r="U406" s="41">
        <f t="shared" si="178"/>
        <v>0</v>
      </c>
      <c r="V406" s="44">
        <f t="shared" si="179"/>
        <v>113.3</v>
      </c>
      <c r="W406" s="41">
        <f t="shared" si="180"/>
        <v>10.42</v>
      </c>
      <c r="X406" s="41">
        <v>2.04</v>
      </c>
      <c r="Y406" s="44">
        <f t="shared" si="181"/>
        <v>89.5</v>
      </c>
      <c r="Z406" s="44">
        <f t="shared" si="182"/>
        <v>0</v>
      </c>
      <c r="AA406" s="41">
        <f t="shared" si="183"/>
        <v>215.26</v>
      </c>
      <c r="AB406" s="41">
        <f t="shared" si="184"/>
        <v>857.7587</v>
      </c>
      <c r="AC406" s="54"/>
      <c r="AD406" s="12" t="s">
        <v>60</v>
      </c>
      <c r="AE406" s="11">
        <f t="shared" si="190"/>
        <v>70.7211</v>
      </c>
      <c r="AF406" s="11">
        <f t="shared" si="185"/>
        <v>0</v>
      </c>
      <c r="AG406" s="11">
        <f t="shared" si="186"/>
        <v>566.48</v>
      </c>
      <c r="AH406" s="11">
        <f t="shared" si="191"/>
        <v>41.5576</v>
      </c>
      <c r="AI406" s="11">
        <f t="shared" si="187"/>
        <v>179</v>
      </c>
      <c r="AJ406" s="11">
        <f t="shared" si="188"/>
        <v>0</v>
      </c>
      <c r="AK406" s="11">
        <f t="shared" si="189"/>
        <v>857.7587</v>
      </c>
      <c r="AL406" s="12" t="s">
        <v>1138</v>
      </c>
    </row>
    <row r="407" s="9" customFormat="1" ht="16" customHeight="1" spans="1:38">
      <c r="A407" s="40">
        <f t="shared" si="170"/>
        <v>404</v>
      </c>
      <c r="B407" s="41" t="s">
        <v>1306</v>
      </c>
      <c r="C407" s="47" t="s">
        <v>1323</v>
      </c>
      <c r="D407" s="342" t="s">
        <v>1324</v>
      </c>
      <c r="E407" s="82">
        <v>3473.25</v>
      </c>
      <c r="F407" s="82">
        <v>3245.5</v>
      </c>
      <c r="G407" s="82">
        <v>5664.75</v>
      </c>
      <c r="H407" s="82">
        <v>3473.25</v>
      </c>
      <c r="I407" s="59">
        <v>0</v>
      </c>
      <c r="J407" s="59"/>
      <c r="K407" s="52">
        <f t="shared" si="171"/>
        <v>62.5185</v>
      </c>
      <c r="L407" s="52">
        <v>8.2026</v>
      </c>
      <c r="M407" s="53">
        <f t="shared" si="172"/>
        <v>519.28</v>
      </c>
      <c r="N407" s="44">
        <f t="shared" si="173"/>
        <v>453.18</v>
      </c>
      <c r="O407" s="41">
        <f t="shared" si="174"/>
        <v>24.31275</v>
      </c>
      <c r="P407" s="41">
        <v>4.78485</v>
      </c>
      <c r="Q407" s="44">
        <f t="shared" si="175"/>
        <v>0</v>
      </c>
      <c r="R407" s="44">
        <f t="shared" si="176"/>
        <v>0</v>
      </c>
      <c r="S407" s="44">
        <f t="shared" si="177"/>
        <v>1072.2787</v>
      </c>
      <c r="T407" s="41">
        <f t="shared" si="169"/>
        <v>0</v>
      </c>
      <c r="U407" s="41">
        <f t="shared" si="178"/>
        <v>259.64</v>
      </c>
      <c r="V407" s="44">
        <f t="shared" si="179"/>
        <v>113.3</v>
      </c>
      <c r="W407" s="41">
        <f t="shared" si="180"/>
        <v>10.42</v>
      </c>
      <c r="X407" s="41">
        <v>2.04</v>
      </c>
      <c r="Y407" s="44">
        <f t="shared" si="181"/>
        <v>0</v>
      </c>
      <c r="Z407" s="44">
        <f t="shared" si="182"/>
        <v>0</v>
      </c>
      <c r="AA407" s="41">
        <f t="shared" si="183"/>
        <v>385.4</v>
      </c>
      <c r="AB407" s="41">
        <f t="shared" si="184"/>
        <v>1457.6787</v>
      </c>
      <c r="AC407" s="54"/>
      <c r="AD407" s="12" t="s">
        <v>60</v>
      </c>
      <c r="AE407" s="11">
        <f t="shared" si="190"/>
        <v>70.7211</v>
      </c>
      <c r="AF407" s="11">
        <f t="shared" si="185"/>
        <v>778.92</v>
      </c>
      <c r="AG407" s="11">
        <f t="shared" si="186"/>
        <v>566.48</v>
      </c>
      <c r="AH407" s="11">
        <f t="shared" si="191"/>
        <v>41.5576</v>
      </c>
      <c r="AI407" s="11">
        <f t="shared" si="187"/>
        <v>0</v>
      </c>
      <c r="AJ407" s="11">
        <f t="shared" si="188"/>
        <v>0</v>
      </c>
      <c r="AK407" s="11">
        <f t="shared" si="189"/>
        <v>1457.6787</v>
      </c>
      <c r="AL407" s="12" t="s">
        <v>1138</v>
      </c>
    </row>
    <row r="408" s="9" customFormat="1" ht="16" customHeight="1" spans="1:38">
      <c r="A408" s="40">
        <f t="shared" si="170"/>
        <v>405</v>
      </c>
      <c r="B408" s="41" t="s">
        <v>1335</v>
      </c>
      <c r="C408" s="64" t="s">
        <v>1340</v>
      </c>
      <c r="D408" s="343" t="s">
        <v>1341</v>
      </c>
      <c r="E408" s="82">
        <v>3473.25</v>
      </c>
      <c r="F408" s="82">
        <v>3473.25</v>
      </c>
      <c r="G408" s="82">
        <v>5664.75</v>
      </c>
      <c r="H408" s="82">
        <v>3473.25</v>
      </c>
      <c r="I408" s="108">
        <v>1790</v>
      </c>
      <c r="J408" s="59"/>
      <c r="K408" s="52">
        <f t="shared" si="171"/>
        <v>62.5185</v>
      </c>
      <c r="L408" s="52">
        <v>4.1013</v>
      </c>
      <c r="M408" s="53">
        <f t="shared" si="172"/>
        <v>555.72</v>
      </c>
      <c r="N408" s="44">
        <f t="shared" si="173"/>
        <v>453.18</v>
      </c>
      <c r="O408" s="41">
        <f t="shared" si="174"/>
        <v>24.31275</v>
      </c>
      <c r="P408" s="41">
        <v>0</v>
      </c>
      <c r="Q408" s="44">
        <f t="shared" si="175"/>
        <v>89.5</v>
      </c>
      <c r="R408" s="44">
        <f t="shared" si="176"/>
        <v>0</v>
      </c>
      <c r="S408" s="44">
        <f t="shared" si="177"/>
        <v>1189.33255</v>
      </c>
      <c r="T408" s="41">
        <f t="shared" si="169"/>
        <v>0</v>
      </c>
      <c r="U408" s="41">
        <f t="shared" si="178"/>
        <v>277.86</v>
      </c>
      <c r="V408" s="44">
        <f t="shared" si="179"/>
        <v>113.3</v>
      </c>
      <c r="W408" s="41">
        <f t="shared" si="180"/>
        <v>10.42</v>
      </c>
      <c r="X408" s="41">
        <v>0</v>
      </c>
      <c r="Y408" s="44">
        <f t="shared" si="181"/>
        <v>89.5</v>
      </c>
      <c r="Z408" s="44">
        <f t="shared" si="182"/>
        <v>0</v>
      </c>
      <c r="AA408" s="41">
        <f t="shared" si="183"/>
        <v>491.08</v>
      </c>
      <c r="AB408" s="41">
        <f t="shared" si="184"/>
        <v>1680.41255</v>
      </c>
      <c r="AC408" s="54"/>
      <c r="AD408" s="12" t="s">
        <v>50</v>
      </c>
      <c r="AE408" s="11">
        <f t="shared" si="190"/>
        <v>66.6198</v>
      </c>
      <c r="AF408" s="11">
        <f t="shared" si="185"/>
        <v>833.58</v>
      </c>
      <c r="AG408" s="11">
        <f t="shared" si="186"/>
        <v>566.48</v>
      </c>
      <c r="AH408" s="11">
        <f t="shared" si="191"/>
        <v>34.73275</v>
      </c>
      <c r="AI408" s="11">
        <f t="shared" si="187"/>
        <v>179</v>
      </c>
      <c r="AJ408" s="11">
        <f t="shared" si="188"/>
        <v>0</v>
      </c>
      <c r="AK408" s="11">
        <f t="shared" si="189"/>
        <v>1680.41255</v>
      </c>
      <c r="AL408" s="12" t="s">
        <v>1138</v>
      </c>
    </row>
    <row r="409" s="9" customFormat="1" ht="16" customHeight="1" spans="1:38">
      <c r="A409" s="40">
        <f t="shared" si="170"/>
        <v>406</v>
      </c>
      <c r="B409" s="41" t="s">
        <v>1335</v>
      </c>
      <c r="C409" s="64" t="s">
        <v>1344</v>
      </c>
      <c r="D409" s="343" t="s">
        <v>1345</v>
      </c>
      <c r="E409" s="82">
        <v>3473.25</v>
      </c>
      <c r="F409" s="82">
        <v>3473.25</v>
      </c>
      <c r="G409" s="82">
        <v>5664.75</v>
      </c>
      <c r="H409" s="82">
        <v>3473.25</v>
      </c>
      <c r="I409" s="108">
        <v>1790</v>
      </c>
      <c r="J409" s="59"/>
      <c r="K409" s="52">
        <f t="shared" si="171"/>
        <v>62.5185</v>
      </c>
      <c r="L409" s="52">
        <v>4.1013</v>
      </c>
      <c r="M409" s="53">
        <f t="shared" si="172"/>
        <v>555.72</v>
      </c>
      <c r="N409" s="44">
        <f t="shared" si="173"/>
        <v>453.18</v>
      </c>
      <c r="O409" s="41">
        <f t="shared" si="174"/>
        <v>24.31275</v>
      </c>
      <c r="P409" s="41">
        <v>0</v>
      </c>
      <c r="Q409" s="44">
        <f t="shared" si="175"/>
        <v>89.5</v>
      </c>
      <c r="R409" s="44">
        <f t="shared" si="176"/>
        <v>0</v>
      </c>
      <c r="S409" s="44">
        <f t="shared" si="177"/>
        <v>1189.33255</v>
      </c>
      <c r="T409" s="41">
        <f t="shared" si="169"/>
        <v>0</v>
      </c>
      <c r="U409" s="41">
        <f t="shared" si="178"/>
        <v>277.86</v>
      </c>
      <c r="V409" s="44">
        <f t="shared" si="179"/>
        <v>113.3</v>
      </c>
      <c r="W409" s="41">
        <f t="shared" si="180"/>
        <v>10.42</v>
      </c>
      <c r="X409" s="41">
        <v>0</v>
      </c>
      <c r="Y409" s="44">
        <f t="shared" si="181"/>
        <v>89.5</v>
      </c>
      <c r="Z409" s="44">
        <f t="shared" si="182"/>
        <v>0</v>
      </c>
      <c r="AA409" s="41">
        <f t="shared" si="183"/>
        <v>491.08</v>
      </c>
      <c r="AB409" s="41">
        <f t="shared" si="184"/>
        <v>1680.41255</v>
      </c>
      <c r="AC409" s="54"/>
      <c r="AD409" s="12" t="s">
        <v>50</v>
      </c>
      <c r="AE409" s="11">
        <f t="shared" si="190"/>
        <v>66.6198</v>
      </c>
      <c r="AF409" s="11">
        <f t="shared" si="185"/>
        <v>833.58</v>
      </c>
      <c r="AG409" s="11">
        <f t="shared" si="186"/>
        <v>566.48</v>
      </c>
      <c r="AH409" s="11">
        <f t="shared" si="191"/>
        <v>34.73275</v>
      </c>
      <c r="AI409" s="11">
        <f t="shared" si="187"/>
        <v>179</v>
      </c>
      <c r="AJ409" s="11">
        <f t="shared" si="188"/>
        <v>0</v>
      </c>
      <c r="AK409" s="11">
        <f t="shared" si="189"/>
        <v>1680.41255</v>
      </c>
      <c r="AL409" s="12" t="s">
        <v>1138</v>
      </c>
    </row>
    <row r="410" s="9" customFormat="1" ht="16" customHeight="1" spans="1:38">
      <c r="A410" s="40">
        <f t="shared" si="170"/>
        <v>407</v>
      </c>
      <c r="B410" s="41" t="s">
        <v>1335</v>
      </c>
      <c r="C410" s="64" t="s">
        <v>1346</v>
      </c>
      <c r="D410" s="343" t="s">
        <v>1347</v>
      </c>
      <c r="E410" s="82">
        <v>3473.25</v>
      </c>
      <c r="F410" s="82">
        <v>3473.25</v>
      </c>
      <c r="G410" s="82">
        <v>5664.75</v>
      </c>
      <c r="H410" s="82">
        <v>3473.25</v>
      </c>
      <c r="I410" s="108">
        <v>1790</v>
      </c>
      <c r="J410" s="59"/>
      <c r="K410" s="52">
        <f t="shared" si="171"/>
        <v>62.5185</v>
      </c>
      <c r="L410" s="52">
        <v>4.1013</v>
      </c>
      <c r="M410" s="53">
        <f t="shared" si="172"/>
        <v>555.72</v>
      </c>
      <c r="N410" s="44">
        <f t="shared" si="173"/>
        <v>453.18</v>
      </c>
      <c r="O410" s="41">
        <f t="shared" si="174"/>
        <v>24.31275</v>
      </c>
      <c r="P410" s="41">
        <v>0</v>
      </c>
      <c r="Q410" s="44">
        <f t="shared" si="175"/>
        <v>89.5</v>
      </c>
      <c r="R410" s="44">
        <f t="shared" si="176"/>
        <v>0</v>
      </c>
      <c r="S410" s="44">
        <f t="shared" si="177"/>
        <v>1189.33255</v>
      </c>
      <c r="T410" s="41">
        <f t="shared" si="169"/>
        <v>0</v>
      </c>
      <c r="U410" s="41">
        <f t="shared" si="178"/>
        <v>277.86</v>
      </c>
      <c r="V410" s="44">
        <f t="shared" si="179"/>
        <v>113.3</v>
      </c>
      <c r="W410" s="41">
        <f t="shared" si="180"/>
        <v>10.42</v>
      </c>
      <c r="X410" s="41">
        <v>0</v>
      </c>
      <c r="Y410" s="44">
        <f t="shared" si="181"/>
        <v>89.5</v>
      </c>
      <c r="Z410" s="44">
        <f t="shared" si="182"/>
        <v>0</v>
      </c>
      <c r="AA410" s="41">
        <f t="shared" si="183"/>
        <v>491.08</v>
      </c>
      <c r="AB410" s="41">
        <f t="shared" si="184"/>
        <v>1680.41255</v>
      </c>
      <c r="AC410" s="54"/>
      <c r="AD410" s="12" t="s">
        <v>50</v>
      </c>
      <c r="AE410" s="11">
        <f t="shared" si="190"/>
        <v>66.6198</v>
      </c>
      <c r="AF410" s="11">
        <f t="shared" si="185"/>
        <v>833.58</v>
      </c>
      <c r="AG410" s="11">
        <f t="shared" si="186"/>
        <v>566.48</v>
      </c>
      <c r="AH410" s="11">
        <f t="shared" si="191"/>
        <v>34.73275</v>
      </c>
      <c r="AI410" s="11">
        <f t="shared" si="187"/>
        <v>179</v>
      </c>
      <c r="AJ410" s="11">
        <f t="shared" si="188"/>
        <v>0</v>
      </c>
      <c r="AK410" s="11">
        <f t="shared" si="189"/>
        <v>1680.41255</v>
      </c>
      <c r="AL410" s="12" t="s">
        <v>1138</v>
      </c>
    </row>
    <row r="411" s="9" customFormat="1" ht="16" customHeight="1" spans="1:38">
      <c r="A411" s="40">
        <f t="shared" si="170"/>
        <v>408</v>
      </c>
      <c r="B411" s="41" t="s">
        <v>1306</v>
      </c>
      <c r="C411" s="64" t="s">
        <v>1348</v>
      </c>
      <c r="D411" s="45" t="s">
        <v>1349</v>
      </c>
      <c r="E411" s="82">
        <v>3473.25</v>
      </c>
      <c r="F411" s="82">
        <v>3473.25</v>
      </c>
      <c r="G411" s="82">
        <v>5664.75</v>
      </c>
      <c r="H411" s="82">
        <v>3473.25</v>
      </c>
      <c r="I411" s="108">
        <v>1790</v>
      </c>
      <c r="J411" s="59"/>
      <c r="K411" s="52">
        <f t="shared" si="171"/>
        <v>62.5185</v>
      </c>
      <c r="L411" s="52">
        <v>4.1013</v>
      </c>
      <c r="M411" s="53">
        <f t="shared" si="172"/>
        <v>555.72</v>
      </c>
      <c r="N411" s="44">
        <f t="shared" si="173"/>
        <v>453.18</v>
      </c>
      <c r="O411" s="41">
        <f t="shared" si="174"/>
        <v>24.31275</v>
      </c>
      <c r="P411" s="41">
        <v>0</v>
      </c>
      <c r="Q411" s="44">
        <f t="shared" si="175"/>
        <v>89.5</v>
      </c>
      <c r="R411" s="44">
        <f t="shared" si="176"/>
        <v>0</v>
      </c>
      <c r="S411" s="44">
        <f t="shared" si="177"/>
        <v>1189.33255</v>
      </c>
      <c r="T411" s="41">
        <f t="shared" si="169"/>
        <v>0</v>
      </c>
      <c r="U411" s="41">
        <f t="shared" si="178"/>
        <v>277.86</v>
      </c>
      <c r="V411" s="44">
        <f t="shared" si="179"/>
        <v>113.3</v>
      </c>
      <c r="W411" s="41">
        <f t="shared" si="180"/>
        <v>10.42</v>
      </c>
      <c r="X411" s="41">
        <v>0</v>
      </c>
      <c r="Y411" s="44">
        <f t="shared" si="181"/>
        <v>89.5</v>
      </c>
      <c r="Z411" s="44">
        <f t="shared" si="182"/>
        <v>0</v>
      </c>
      <c r="AA411" s="41">
        <f t="shared" si="183"/>
        <v>491.08</v>
      </c>
      <c r="AB411" s="41">
        <f t="shared" si="184"/>
        <v>1680.41255</v>
      </c>
      <c r="AC411" s="54"/>
      <c r="AD411" s="12" t="s">
        <v>60</v>
      </c>
      <c r="AE411" s="11">
        <f t="shared" si="190"/>
        <v>66.6198</v>
      </c>
      <c r="AF411" s="11">
        <f t="shared" si="185"/>
        <v>833.58</v>
      </c>
      <c r="AG411" s="11">
        <f t="shared" si="186"/>
        <v>566.48</v>
      </c>
      <c r="AH411" s="11">
        <f t="shared" si="191"/>
        <v>34.73275</v>
      </c>
      <c r="AI411" s="11">
        <f t="shared" si="187"/>
        <v>179</v>
      </c>
      <c r="AJ411" s="11">
        <f t="shared" si="188"/>
        <v>0</v>
      </c>
      <c r="AK411" s="11">
        <f t="shared" si="189"/>
        <v>1680.41255</v>
      </c>
      <c r="AL411" s="12" t="s">
        <v>1138</v>
      </c>
    </row>
    <row r="412" s="9" customFormat="1" ht="16" customHeight="1" spans="1:38">
      <c r="A412" s="40">
        <f t="shared" si="170"/>
        <v>409</v>
      </c>
      <c r="B412" s="41" t="s">
        <v>1306</v>
      </c>
      <c r="C412" s="64" t="s">
        <v>1350</v>
      </c>
      <c r="D412" s="45" t="s">
        <v>1351</v>
      </c>
      <c r="E412" s="82">
        <v>3473.25</v>
      </c>
      <c r="F412" s="82">
        <v>3473.25</v>
      </c>
      <c r="G412" s="82">
        <v>5664.75</v>
      </c>
      <c r="H412" s="82">
        <v>3473.25</v>
      </c>
      <c r="I412" s="108">
        <v>1790</v>
      </c>
      <c r="J412" s="59"/>
      <c r="K412" s="52">
        <f t="shared" si="171"/>
        <v>62.5185</v>
      </c>
      <c r="L412" s="52">
        <v>4.1013</v>
      </c>
      <c r="M412" s="53">
        <f t="shared" si="172"/>
        <v>555.72</v>
      </c>
      <c r="N412" s="44">
        <f t="shared" si="173"/>
        <v>453.18</v>
      </c>
      <c r="O412" s="41">
        <f t="shared" si="174"/>
        <v>24.31275</v>
      </c>
      <c r="P412" s="41">
        <v>0</v>
      </c>
      <c r="Q412" s="44">
        <f t="shared" si="175"/>
        <v>89.5</v>
      </c>
      <c r="R412" s="44">
        <f t="shared" si="176"/>
        <v>0</v>
      </c>
      <c r="S412" s="44">
        <f t="shared" si="177"/>
        <v>1189.33255</v>
      </c>
      <c r="T412" s="41">
        <f t="shared" si="169"/>
        <v>0</v>
      </c>
      <c r="U412" s="41">
        <f t="shared" si="178"/>
        <v>277.86</v>
      </c>
      <c r="V412" s="44">
        <f t="shared" si="179"/>
        <v>113.3</v>
      </c>
      <c r="W412" s="41">
        <f t="shared" si="180"/>
        <v>10.42</v>
      </c>
      <c r="X412" s="41">
        <v>0</v>
      </c>
      <c r="Y412" s="44">
        <f t="shared" si="181"/>
        <v>89.5</v>
      </c>
      <c r="Z412" s="44">
        <f t="shared" si="182"/>
        <v>0</v>
      </c>
      <c r="AA412" s="41">
        <f t="shared" si="183"/>
        <v>491.08</v>
      </c>
      <c r="AB412" s="41">
        <f t="shared" si="184"/>
        <v>1680.41255</v>
      </c>
      <c r="AC412" s="54"/>
      <c r="AD412" s="12" t="s">
        <v>60</v>
      </c>
      <c r="AE412" s="11">
        <f t="shared" si="190"/>
        <v>66.6198</v>
      </c>
      <c r="AF412" s="11">
        <f t="shared" si="185"/>
        <v>833.58</v>
      </c>
      <c r="AG412" s="11">
        <f t="shared" si="186"/>
        <v>566.48</v>
      </c>
      <c r="AH412" s="11">
        <f t="shared" si="191"/>
        <v>34.73275</v>
      </c>
      <c r="AI412" s="11">
        <f t="shared" si="187"/>
        <v>179</v>
      </c>
      <c r="AJ412" s="11">
        <f t="shared" si="188"/>
        <v>0</v>
      </c>
      <c r="AK412" s="11">
        <f t="shared" si="189"/>
        <v>1680.41255</v>
      </c>
      <c r="AL412" s="12" t="s">
        <v>1138</v>
      </c>
    </row>
    <row r="413" s="9" customFormat="1" ht="16" customHeight="1" spans="1:38">
      <c r="A413" s="40">
        <f t="shared" si="170"/>
        <v>410</v>
      </c>
      <c r="B413" s="41" t="s">
        <v>1306</v>
      </c>
      <c r="C413" s="64" t="s">
        <v>1354</v>
      </c>
      <c r="D413" s="343" t="s">
        <v>1355</v>
      </c>
      <c r="E413" s="82">
        <v>3473.25</v>
      </c>
      <c r="F413" s="82">
        <v>3473.25</v>
      </c>
      <c r="G413" s="82">
        <v>5664.75</v>
      </c>
      <c r="H413" s="82">
        <v>3473.25</v>
      </c>
      <c r="I413" s="108">
        <v>1790</v>
      </c>
      <c r="J413" s="59"/>
      <c r="K413" s="52">
        <f t="shared" si="171"/>
        <v>62.5185</v>
      </c>
      <c r="L413" s="52">
        <v>4.1013</v>
      </c>
      <c r="M413" s="53">
        <f t="shared" si="172"/>
        <v>555.72</v>
      </c>
      <c r="N413" s="44">
        <f t="shared" si="173"/>
        <v>453.18</v>
      </c>
      <c r="O413" s="41">
        <f t="shared" si="174"/>
        <v>24.31275</v>
      </c>
      <c r="P413" s="41">
        <v>0</v>
      </c>
      <c r="Q413" s="44">
        <f t="shared" si="175"/>
        <v>89.5</v>
      </c>
      <c r="R413" s="44">
        <f t="shared" si="176"/>
        <v>0</v>
      </c>
      <c r="S413" s="44">
        <f t="shared" si="177"/>
        <v>1189.33255</v>
      </c>
      <c r="T413" s="41">
        <f>F413*0</f>
        <v>0</v>
      </c>
      <c r="U413" s="41">
        <f t="shared" si="178"/>
        <v>277.86</v>
      </c>
      <c r="V413" s="44">
        <f t="shared" si="179"/>
        <v>113.3</v>
      </c>
      <c r="W413" s="41">
        <f t="shared" si="180"/>
        <v>10.42</v>
      </c>
      <c r="X413" s="41">
        <v>0</v>
      </c>
      <c r="Y413" s="44">
        <f t="shared" si="181"/>
        <v>89.5</v>
      </c>
      <c r="Z413" s="44">
        <f t="shared" si="182"/>
        <v>0</v>
      </c>
      <c r="AA413" s="41">
        <f t="shared" si="183"/>
        <v>491.08</v>
      </c>
      <c r="AB413" s="41">
        <f t="shared" si="184"/>
        <v>1680.41255</v>
      </c>
      <c r="AC413" s="54"/>
      <c r="AD413" s="12" t="s">
        <v>60</v>
      </c>
      <c r="AE413" s="11">
        <f t="shared" si="190"/>
        <v>66.6198</v>
      </c>
      <c r="AF413" s="11">
        <f t="shared" si="185"/>
        <v>833.58</v>
      </c>
      <c r="AG413" s="11">
        <f t="shared" si="186"/>
        <v>566.48</v>
      </c>
      <c r="AH413" s="11">
        <f t="shared" si="191"/>
        <v>34.73275</v>
      </c>
      <c r="AI413" s="11">
        <f t="shared" si="187"/>
        <v>179</v>
      </c>
      <c r="AJ413" s="11">
        <f t="shared" si="188"/>
        <v>0</v>
      </c>
      <c r="AK413" s="11">
        <f t="shared" si="189"/>
        <v>1680.41255</v>
      </c>
      <c r="AL413" s="12" t="s">
        <v>1138</v>
      </c>
    </row>
    <row r="414" s="9" customFormat="1" ht="16" customHeight="1" spans="1:38">
      <c r="A414" s="40">
        <f t="shared" si="170"/>
        <v>411</v>
      </c>
      <c r="B414" s="41" t="s">
        <v>1306</v>
      </c>
      <c r="C414" s="64" t="s">
        <v>1497</v>
      </c>
      <c r="D414" s="343" t="s">
        <v>1358</v>
      </c>
      <c r="E414" s="82">
        <v>3473.25</v>
      </c>
      <c r="F414" s="82">
        <v>3473.25</v>
      </c>
      <c r="G414" s="82">
        <v>5664.75</v>
      </c>
      <c r="H414" s="82">
        <v>3473.25</v>
      </c>
      <c r="I414" s="108">
        <v>1790</v>
      </c>
      <c r="J414" s="59"/>
      <c r="K414" s="52">
        <f t="shared" si="171"/>
        <v>62.5185</v>
      </c>
      <c r="L414" s="52">
        <v>4.1013</v>
      </c>
      <c r="M414" s="53">
        <f t="shared" si="172"/>
        <v>555.72</v>
      </c>
      <c r="N414" s="44">
        <f t="shared" si="173"/>
        <v>453.18</v>
      </c>
      <c r="O414" s="41">
        <f t="shared" si="174"/>
        <v>24.31275</v>
      </c>
      <c r="P414" s="41">
        <v>0</v>
      </c>
      <c r="Q414" s="44">
        <f t="shared" si="175"/>
        <v>89.5</v>
      </c>
      <c r="R414" s="44">
        <f t="shared" si="176"/>
        <v>0</v>
      </c>
      <c r="S414" s="44">
        <f t="shared" si="177"/>
        <v>1189.33255</v>
      </c>
      <c r="T414" s="41">
        <f>E414*0</f>
        <v>0</v>
      </c>
      <c r="U414" s="41">
        <f t="shared" si="178"/>
        <v>277.86</v>
      </c>
      <c r="V414" s="44">
        <f t="shared" si="179"/>
        <v>113.3</v>
      </c>
      <c r="W414" s="41">
        <f t="shared" si="180"/>
        <v>10.42</v>
      </c>
      <c r="X414" s="41">
        <v>0</v>
      </c>
      <c r="Y414" s="44">
        <f t="shared" si="181"/>
        <v>89.5</v>
      </c>
      <c r="Z414" s="44">
        <f t="shared" si="182"/>
        <v>0</v>
      </c>
      <c r="AA414" s="41">
        <f t="shared" si="183"/>
        <v>491.08</v>
      </c>
      <c r="AB414" s="41">
        <f t="shared" si="184"/>
        <v>1680.41255</v>
      </c>
      <c r="AC414" s="54"/>
      <c r="AD414" t="s">
        <v>60</v>
      </c>
      <c r="AE414" s="11">
        <f t="shared" si="190"/>
        <v>66.6198</v>
      </c>
      <c r="AF414" s="11">
        <f t="shared" si="185"/>
        <v>833.58</v>
      </c>
      <c r="AG414" s="11">
        <f t="shared" si="186"/>
        <v>566.48</v>
      </c>
      <c r="AH414" s="11">
        <f t="shared" si="191"/>
        <v>34.73275</v>
      </c>
      <c r="AI414" s="11">
        <f t="shared" si="187"/>
        <v>179</v>
      </c>
      <c r="AJ414" s="11">
        <f t="shared" si="188"/>
        <v>0</v>
      </c>
      <c r="AK414" s="11">
        <f t="shared" si="189"/>
        <v>1680.41255</v>
      </c>
      <c r="AL414" s="12" t="s">
        <v>1138</v>
      </c>
    </row>
    <row r="415" s="31" customFormat="1" ht="16" customHeight="1" spans="1:38">
      <c r="A415" s="94">
        <f t="shared" si="170"/>
        <v>412</v>
      </c>
      <c r="B415" s="95" t="s">
        <v>1306</v>
      </c>
      <c r="C415" s="96" t="s">
        <v>1359</v>
      </c>
      <c r="D415" s="366" t="s">
        <v>1360</v>
      </c>
      <c r="E415" s="98">
        <v>3473.25</v>
      </c>
      <c r="F415" s="98">
        <v>0</v>
      </c>
      <c r="G415" s="98">
        <v>0</v>
      </c>
      <c r="H415" s="98">
        <v>0</v>
      </c>
      <c r="I415" s="104">
        <v>0</v>
      </c>
      <c r="J415" s="104"/>
      <c r="K415" s="105">
        <f t="shared" si="171"/>
        <v>62.5185</v>
      </c>
      <c r="L415" s="52">
        <v>4.1013</v>
      </c>
      <c r="M415" s="106">
        <f t="shared" si="172"/>
        <v>0</v>
      </c>
      <c r="N415" s="107">
        <f t="shared" si="173"/>
        <v>0</v>
      </c>
      <c r="O415" s="95">
        <f t="shared" si="174"/>
        <v>0</v>
      </c>
      <c r="P415" s="41">
        <v>0</v>
      </c>
      <c r="Q415" s="107">
        <f t="shared" si="175"/>
        <v>0</v>
      </c>
      <c r="R415" s="107">
        <f t="shared" si="176"/>
        <v>0</v>
      </c>
      <c r="S415" s="107">
        <f t="shared" si="177"/>
        <v>66.6198</v>
      </c>
      <c r="T415" s="95">
        <f>E415*0</f>
        <v>0</v>
      </c>
      <c r="U415" s="95">
        <f t="shared" si="178"/>
        <v>0</v>
      </c>
      <c r="V415" s="107">
        <f t="shared" si="179"/>
        <v>0</v>
      </c>
      <c r="W415" s="95">
        <f t="shared" si="180"/>
        <v>0</v>
      </c>
      <c r="X415" s="41">
        <v>0</v>
      </c>
      <c r="Y415" s="107">
        <f t="shared" si="181"/>
        <v>0</v>
      </c>
      <c r="Z415" s="107">
        <f t="shared" si="182"/>
        <v>0</v>
      </c>
      <c r="AA415" s="95">
        <f t="shared" si="183"/>
        <v>0</v>
      </c>
      <c r="AB415" s="95">
        <f t="shared" si="184"/>
        <v>66.6198</v>
      </c>
      <c r="AC415" s="109"/>
      <c r="AD415" s="16" t="s">
        <v>60</v>
      </c>
      <c r="AE415" s="11">
        <f t="shared" si="190"/>
        <v>66.6198</v>
      </c>
      <c r="AF415" s="15">
        <f t="shared" si="185"/>
        <v>0</v>
      </c>
      <c r="AG415" s="15">
        <f t="shared" si="186"/>
        <v>0</v>
      </c>
      <c r="AH415" s="11">
        <f t="shared" si="191"/>
        <v>0</v>
      </c>
      <c r="AI415" s="15">
        <f t="shared" si="187"/>
        <v>0</v>
      </c>
      <c r="AJ415" s="15">
        <f t="shared" si="188"/>
        <v>0</v>
      </c>
      <c r="AK415" s="15">
        <f t="shared" si="189"/>
        <v>66.6198</v>
      </c>
      <c r="AL415" s="16" t="s">
        <v>1138</v>
      </c>
    </row>
    <row r="416" s="9" customFormat="1" ht="16" customHeight="1" spans="1:38">
      <c r="A416" s="40">
        <f t="shared" ref="A416:A455" si="192">ROW()-3</f>
        <v>413</v>
      </c>
      <c r="B416" s="41" t="s">
        <v>1306</v>
      </c>
      <c r="C416" s="64" t="s">
        <v>1365</v>
      </c>
      <c r="D416" s="45" t="s">
        <v>1366</v>
      </c>
      <c r="E416" s="82">
        <v>3473.25</v>
      </c>
      <c r="F416" s="82">
        <v>3473.25</v>
      </c>
      <c r="G416" s="82">
        <v>5664.75</v>
      </c>
      <c r="H416" s="82">
        <v>3473.25</v>
      </c>
      <c r="I416" s="108">
        <v>1790</v>
      </c>
      <c r="J416" s="59"/>
      <c r="K416" s="52">
        <f t="shared" ref="K416:K455" si="193">E416*0.018</f>
        <v>62.5185</v>
      </c>
      <c r="L416" s="52">
        <v>4.1013</v>
      </c>
      <c r="M416" s="53">
        <f t="shared" ref="M416:M455" si="194">F416*0.16</f>
        <v>555.72</v>
      </c>
      <c r="N416" s="44">
        <f t="shared" ref="N416:N455" si="195">ROUND(G416*0.08,2)</f>
        <v>453.18</v>
      </c>
      <c r="O416" s="41">
        <f t="shared" ref="O416:O455" si="196">H416*0.007</f>
        <v>24.31275</v>
      </c>
      <c r="P416" s="41">
        <v>0</v>
      </c>
      <c r="Q416" s="44">
        <f t="shared" ref="Q416:Q455" si="197">I416*5%</f>
        <v>89.5</v>
      </c>
      <c r="R416" s="44">
        <f t="shared" ref="R416:R455" si="198">J416*50%</f>
        <v>0</v>
      </c>
      <c r="S416" s="44">
        <f t="shared" ref="S416:S455" si="199">SUM(K416:R416)</f>
        <v>1189.33255</v>
      </c>
      <c r="T416" s="41">
        <f>E416*0</f>
        <v>0</v>
      </c>
      <c r="U416" s="41">
        <f t="shared" ref="U416:U455" si="200">ROUND(F416*0.08,2)</f>
        <v>277.86</v>
      </c>
      <c r="V416" s="44">
        <f t="shared" ref="V416:V455" si="201">ROUND(G416*0.02,2)</f>
        <v>113.3</v>
      </c>
      <c r="W416" s="41">
        <f t="shared" ref="W416:W455" si="202">ROUND(H416*0.003,2)</f>
        <v>10.42</v>
      </c>
      <c r="X416" s="41">
        <v>0</v>
      </c>
      <c r="Y416" s="44">
        <f t="shared" ref="Y416:Y455" si="203">I416*5%</f>
        <v>89.5</v>
      </c>
      <c r="Z416" s="44">
        <f t="shared" ref="Z416:Z455" si="204">J416*50%</f>
        <v>0</v>
      </c>
      <c r="AA416" s="41">
        <f t="shared" ref="AA416:AA455" si="205">SUM(T416:Z416)</f>
        <v>491.08</v>
      </c>
      <c r="AB416" s="41">
        <f t="shared" ref="AB416:AB455" si="206">S416+AA416</f>
        <v>1680.41255</v>
      </c>
      <c r="AC416" s="54"/>
      <c r="AD416" s="12" t="s">
        <v>60</v>
      </c>
      <c r="AE416" s="11">
        <f t="shared" si="190"/>
        <v>66.6198</v>
      </c>
      <c r="AF416" s="11">
        <f t="shared" si="185"/>
        <v>833.58</v>
      </c>
      <c r="AG416" s="11">
        <f t="shared" si="186"/>
        <v>566.48</v>
      </c>
      <c r="AH416" s="11">
        <f t="shared" si="191"/>
        <v>34.73275</v>
      </c>
      <c r="AI416" s="11">
        <f t="shared" si="187"/>
        <v>179</v>
      </c>
      <c r="AJ416" s="11">
        <f t="shared" si="188"/>
        <v>0</v>
      </c>
      <c r="AK416" s="11">
        <f t="shared" si="189"/>
        <v>1680.41255</v>
      </c>
      <c r="AL416" s="12" t="s">
        <v>1138</v>
      </c>
    </row>
    <row r="417" s="9" customFormat="1" ht="16" customHeight="1" spans="1:38">
      <c r="A417" s="40">
        <f t="shared" si="192"/>
        <v>414</v>
      </c>
      <c r="B417" s="41" t="s">
        <v>1089</v>
      </c>
      <c r="C417" s="64" t="s">
        <v>1373</v>
      </c>
      <c r="D417" s="47" t="s">
        <v>1374</v>
      </c>
      <c r="E417" s="82">
        <v>3473.25</v>
      </c>
      <c r="F417" s="82">
        <v>3473.25</v>
      </c>
      <c r="G417" s="82">
        <v>5664.75</v>
      </c>
      <c r="H417" s="82">
        <v>3473.25</v>
      </c>
      <c r="I417" s="108">
        <v>3180</v>
      </c>
      <c r="J417" s="59"/>
      <c r="K417" s="52">
        <f t="shared" si="193"/>
        <v>62.5185</v>
      </c>
      <c r="L417" s="52">
        <v>4.1013</v>
      </c>
      <c r="M417" s="53">
        <f t="shared" si="194"/>
        <v>555.72</v>
      </c>
      <c r="N417" s="44">
        <f t="shared" si="195"/>
        <v>453.18</v>
      </c>
      <c r="O417" s="41">
        <f t="shared" si="196"/>
        <v>24.31275</v>
      </c>
      <c r="P417" s="41">
        <v>0</v>
      </c>
      <c r="Q417" s="44">
        <f t="shared" si="197"/>
        <v>159</v>
      </c>
      <c r="R417" s="44">
        <f t="shared" si="198"/>
        <v>0</v>
      </c>
      <c r="S417" s="44">
        <f t="shared" si="199"/>
        <v>1258.83255</v>
      </c>
      <c r="T417" s="41">
        <f t="shared" ref="T417:T473" si="207">E417*0</f>
        <v>0</v>
      </c>
      <c r="U417" s="41">
        <f t="shared" si="200"/>
        <v>277.86</v>
      </c>
      <c r="V417" s="44">
        <f t="shared" si="201"/>
        <v>113.3</v>
      </c>
      <c r="W417" s="41">
        <f t="shared" si="202"/>
        <v>10.42</v>
      </c>
      <c r="X417" s="41">
        <v>0</v>
      </c>
      <c r="Y417" s="44">
        <f t="shared" si="203"/>
        <v>159</v>
      </c>
      <c r="Z417" s="44">
        <f t="shared" si="204"/>
        <v>0</v>
      </c>
      <c r="AA417" s="41">
        <f t="shared" si="205"/>
        <v>560.58</v>
      </c>
      <c r="AB417" s="41">
        <f t="shared" si="206"/>
        <v>1819.41255</v>
      </c>
      <c r="AC417" s="54"/>
      <c r="AD417" s="12" t="s">
        <v>56</v>
      </c>
      <c r="AE417" s="11">
        <f t="shared" si="190"/>
        <v>66.6198</v>
      </c>
      <c r="AF417" s="11">
        <f t="shared" si="185"/>
        <v>833.58</v>
      </c>
      <c r="AG417" s="11">
        <f t="shared" si="186"/>
        <v>566.48</v>
      </c>
      <c r="AH417" s="11">
        <f t="shared" si="191"/>
        <v>34.73275</v>
      </c>
      <c r="AI417" s="11">
        <f t="shared" si="187"/>
        <v>318</v>
      </c>
      <c r="AJ417" s="11">
        <f t="shared" si="188"/>
        <v>0</v>
      </c>
      <c r="AK417" s="11">
        <f t="shared" si="189"/>
        <v>1819.41255</v>
      </c>
      <c r="AL417" s="12" t="s">
        <v>1138</v>
      </c>
    </row>
    <row r="418" s="9" customFormat="1" ht="16" customHeight="1" spans="1:38">
      <c r="A418" s="40">
        <f t="shared" si="192"/>
        <v>415</v>
      </c>
      <c r="B418" s="41" t="s">
        <v>1339</v>
      </c>
      <c r="C418" s="64" t="s">
        <v>1225</v>
      </c>
      <c r="D418" s="343" t="s">
        <v>1375</v>
      </c>
      <c r="E418" s="82">
        <v>3473.25</v>
      </c>
      <c r="F418" s="82">
        <v>3473.25</v>
      </c>
      <c r="G418" s="82">
        <v>5664.75</v>
      </c>
      <c r="H418" s="82">
        <v>3473.25</v>
      </c>
      <c r="I418" s="108">
        <v>1790</v>
      </c>
      <c r="J418" s="59"/>
      <c r="K418" s="52">
        <f t="shared" si="193"/>
        <v>62.5185</v>
      </c>
      <c r="L418" s="52">
        <v>4.1013</v>
      </c>
      <c r="M418" s="53">
        <f t="shared" si="194"/>
        <v>555.72</v>
      </c>
      <c r="N418" s="44">
        <f t="shared" si="195"/>
        <v>453.18</v>
      </c>
      <c r="O418" s="41">
        <f t="shared" si="196"/>
        <v>24.31275</v>
      </c>
      <c r="P418" s="41">
        <v>0</v>
      </c>
      <c r="Q418" s="44">
        <f t="shared" si="197"/>
        <v>89.5</v>
      </c>
      <c r="R418" s="44">
        <f t="shared" si="198"/>
        <v>0</v>
      </c>
      <c r="S418" s="44">
        <f t="shared" si="199"/>
        <v>1189.33255</v>
      </c>
      <c r="T418" s="41">
        <f t="shared" si="207"/>
        <v>0</v>
      </c>
      <c r="U418" s="41">
        <f t="shared" si="200"/>
        <v>277.86</v>
      </c>
      <c r="V418" s="44">
        <f t="shared" si="201"/>
        <v>113.3</v>
      </c>
      <c r="W418" s="41">
        <f t="shared" si="202"/>
        <v>10.42</v>
      </c>
      <c r="X418" s="41">
        <v>0</v>
      </c>
      <c r="Y418" s="44">
        <f t="shared" si="203"/>
        <v>89.5</v>
      </c>
      <c r="Z418" s="44">
        <f t="shared" si="204"/>
        <v>0</v>
      </c>
      <c r="AA418" s="41">
        <f t="shared" si="205"/>
        <v>491.08</v>
      </c>
      <c r="AB418" s="41">
        <f t="shared" si="206"/>
        <v>1680.41255</v>
      </c>
      <c r="AC418" s="54"/>
      <c r="AD418" s="12" t="s">
        <v>55</v>
      </c>
      <c r="AE418" s="11">
        <f t="shared" si="190"/>
        <v>66.6198</v>
      </c>
      <c r="AF418" s="11">
        <f t="shared" si="185"/>
        <v>833.58</v>
      </c>
      <c r="AG418" s="11">
        <f t="shared" si="186"/>
        <v>566.48</v>
      </c>
      <c r="AH418" s="11">
        <f t="shared" si="191"/>
        <v>34.73275</v>
      </c>
      <c r="AI418" s="11">
        <f t="shared" si="187"/>
        <v>179</v>
      </c>
      <c r="AJ418" s="11">
        <f t="shared" si="188"/>
        <v>0</v>
      </c>
      <c r="AK418" s="11">
        <f t="shared" si="189"/>
        <v>1680.41255</v>
      </c>
      <c r="AL418" s="12" t="s">
        <v>1138</v>
      </c>
    </row>
    <row r="419" s="9" customFormat="1" ht="16" customHeight="1" spans="1:38">
      <c r="A419" s="40">
        <f t="shared" si="192"/>
        <v>416</v>
      </c>
      <c r="B419" s="41" t="s">
        <v>1339</v>
      </c>
      <c r="C419" s="64" t="s">
        <v>1376</v>
      </c>
      <c r="D419" s="343" t="s">
        <v>1377</v>
      </c>
      <c r="E419" s="82">
        <v>3473.25</v>
      </c>
      <c r="F419" s="82">
        <v>3473.25</v>
      </c>
      <c r="G419" s="82">
        <v>5664.75</v>
      </c>
      <c r="H419" s="82">
        <v>3473.25</v>
      </c>
      <c r="I419" s="108">
        <v>1790</v>
      </c>
      <c r="J419" s="59"/>
      <c r="K419" s="52">
        <f t="shared" si="193"/>
        <v>62.5185</v>
      </c>
      <c r="L419" s="52">
        <v>4.1013</v>
      </c>
      <c r="M419" s="53">
        <f t="shared" si="194"/>
        <v>555.72</v>
      </c>
      <c r="N419" s="44">
        <f t="shared" si="195"/>
        <v>453.18</v>
      </c>
      <c r="O419" s="41">
        <f t="shared" si="196"/>
        <v>24.31275</v>
      </c>
      <c r="P419" s="41">
        <v>0</v>
      </c>
      <c r="Q419" s="44">
        <f t="shared" si="197"/>
        <v>89.5</v>
      </c>
      <c r="R419" s="44">
        <f t="shared" si="198"/>
        <v>0</v>
      </c>
      <c r="S419" s="44">
        <f t="shared" si="199"/>
        <v>1189.33255</v>
      </c>
      <c r="T419" s="41">
        <f t="shared" si="207"/>
        <v>0</v>
      </c>
      <c r="U419" s="41">
        <f t="shared" si="200"/>
        <v>277.86</v>
      </c>
      <c r="V419" s="44">
        <f t="shared" si="201"/>
        <v>113.3</v>
      </c>
      <c r="W419" s="41">
        <f t="shared" si="202"/>
        <v>10.42</v>
      </c>
      <c r="X419" s="41">
        <v>0</v>
      </c>
      <c r="Y419" s="44">
        <f t="shared" si="203"/>
        <v>89.5</v>
      </c>
      <c r="Z419" s="44">
        <f t="shared" si="204"/>
        <v>0</v>
      </c>
      <c r="AA419" s="41">
        <f t="shared" si="205"/>
        <v>491.08</v>
      </c>
      <c r="AB419" s="41">
        <f t="shared" si="206"/>
        <v>1680.41255</v>
      </c>
      <c r="AC419" s="54"/>
      <c r="AD419" s="12" t="s">
        <v>55</v>
      </c>
      <c r="AE419" s="11">
        <f t="shared" si="190"/>
        <v>66.6198</v>
      </c>
      <c r="AF419" s="11">
        <f t="shared" si="185"/>
        <v>833.58</v>
      </c>
      <c r="AG419" s="11">
        <f t="shared" si="186"/>
        <v>566.48</v>
      </c>
      <c r="AH419" s="11">
        <f t="shared" si="191"/>
        <v>34.73275</v>
      </c>
      <c r="AI419" s="11">
        <f t="shared" si="187"/>
        <v>179</v>
      </c>
      <c r="AJ419" s="11">
        <f t="shared" si="188"/>
        <v>0</v>
      </c>
      <c r="AK419" s="11">
        <f t="shared" si="189"/>
        <v>1680.41255</v>
      </c>
      <c r="AL419" s="12" t="s">
        <v>1138</v>
      </c>
    </row>
    <row r="420" s="9" customFormat="1" ht="16" customHeight="1" spans="1:38">
      <c r="A420" s="40">
        <f t="shared" si="192"/>
        <v>417</v>
      </c>
      <c r="B420" s="41" t="s">
        <v>1339</v>
      </c>
      <c r="C420" s="64" t="s">
        <v>1378</v>
      </c>
      <c r="D420" s="343" t="s">
        <v>1379</v>
      </c>
      <c r="E420" s="82">
        <v>3473.25</v>
      </c>
      <c r="F420" s="82">
        <v>3473.25</v>
      </c>
      <c r="G420" s="82">
        <v>5664.75</v>
      </c>
      <c r="H420" s="82">
        <v>3473.25</v>
      </c>
      <c r="I420" s="108">
        <v>1790</v>
      </c>
      <c r="J420" s="59"/>
      <c r="K420" s="52">
        <f t="shared" si="193"/>
        <v>62.5185</v>
      </c>
      <c r="L420" s="52">
        <v>4.1013</v>
      </c>
      <c r="M420" s="53">
        <f t="shared" si="194"/>
        <v>555.72</v>
      </c>
      <c r="N420" s="44">
        <f t="shared" si="195"/>
        <v>453.18</v>
      </c>
      <c r="O420" s="41">
        <f t="shared" si="196"/>
        <v>24.31275</v>
      </c>
      <c r="P420" s="41">
        <v>0</v>
      </c>
      <c r="Q420" s="44">
        <f t="shared" si="197"/>
        <v>89.5</v>
      </c>
      <c r="R420" s="44">
        <f t="shared" si="198"/>
        <v>0</v>
      </c>
      <c r="S420" s="44">
        <f t="shared" si="199"/>
        <v>1189.33255</v>
      </c>
      <c r="T420" s="41">
        <f t="shared" si="207"/>
        <v>0</v>
      </c>
      <c r="U420" s="41">
        <f t="shared" si="200"/>
        <v>277.86</v>
      </c>
      <c r="V420" s="44">
        <f t="shared" si="201"/>
        <v>113.3</v>
      </c>
      <c r="W420" s="41">
        <f t="shared" si="202"/>
        <v>10.42</v>
      </c>
      <c r="X420" s="41">
        <v>0</v>
      </c>
      <c r="Y420" s="44">
        <f t="shared" si="203"/>
        <v>89.5</v>
      </c>
      <c r="Z420" s="44">
        <f t="shared" si="204"/>
        <v>0</v>
      </c>
      <c r="AA420" s="41">
        <f t="shared" si="205"/>
        <v>491.08</v>
      </c>
      <c r="AB420" s="41">
        <f t="shared" si="206"/>
        <v>1680.41255</v>
      </c>
      <c r="AC420" s="54"/>
      <c r="AD420" s="12" t="s">
        <v>55</v>
      </c>
      <c r="AE420" s="11">
        <f t="shared" si="190"/>
        <v>66.6198</v>
      </c>
      <c r="AF420" s="11">
        <f t="shared" si="185"/>
        <v>833.58</v>
      </c>
      <c r="AG420" s="11">
        <f t="shared" si="186"/>
        <v>566.48</v>
      </c>
      <c r="AH420" s="11">
        <f t="shared" si="191"/>
        <v>34.73275</v>
      </c>
      <c r="AI420" s="11">
        <f t="shared" si="187"/>
        <v>179</v>
      </c>
      <c r="AJ420" s="11">
        <f t="shared" si="188"/>
        <v>0</v>
      </c>
      <c r="AK420" s="11">
        <f t="shared" si="189"/>
        <v>1680.41255</v>
      </c>
      <c r="AL420" s="12" t="s">
        <v>1138</v>
      </c>
    </row>
    <row r="421" s="9" customFormat="1" ht="16" customHeight="1" spans="1:38">
      <c r="A421" s="40">
        <f t="shared" si="192"/>
        <v>418</v>
      </c>
      <c r="B421" s="41" t="s">
        <v>1336</v>
      </c>
      <c r="C421" s="64" t="s">
        <v>1382</v>
      </c>
      <c r="D421" s="343" t="s">
        <v>1383</v>
      </c>
      <c r="E421" s="82">
        <v>3473.25</v>
      </c>
      <c r="F421" s="82">
        <v>3473.25</v>
      </c>
      <c r="G421" s="82">
        <v>5664.75</v>
      </c>
      <c r="H421" s="82">
        <v>3473.25</v>
      </c>
      <c r="I421" s="59">
        <v>0</v>
      </c>
      <c r="J421" s="59"/>
      <c r="K421" s="52">
        <f t="shared" si="193"/>
        <v>62.5185</v>
      </c>
      <c r="L421" s="52">
        <v>4.1013</v>
      </c>
      <c r="M421" s="53">
        <f t="shared" si="194"/>
        <v>555.72</v>
      </c>
      <c r="N421" s="44">
        <f t="shared" si="195"/>
        <v>453.18</v>
      </c>
      <c r="O421" s="41">
        <f t="shared" si="196"/>
        <v>24.31275</v>
      </c>
      <c r="P421" s="41">
        <v>0</v>
      </c>
      <c r="Q421" s="44">
        <f t="shared" si="197"/>
        <v>0</v>
      </c>
      <c r="R421" s="44">
        <f t="shared" si="198"/>
        <v>0</v>
      </c>
      <c r="S421" s="44">
        <f t="shared" si="199"/>
        <v>1099.83255</v>
      </c>
      <c r="T421" s="41">
        <f t="shared" si="207"/>
        <v>0</v>
      </c>
      <c r="U421" s="41">
        <f t="shared" si="200"/>
        <v>277.86</v>
      </c>
      <c r="V421" s="44">
        <f t="shared" si="201"/>
        <v>113.3</v>
      </c>
      <c r="W421" s="41">
        <f t="shared" si="202"/>
        <v>10.42</v>
      </c>
      <c r="X421" s="41">
        <v>0</v>
      </c>
      <c r="Y421" s="44">
        <f t="shared" si="203"/>
        <v>0</v>
      </c>
      <c r="Z421" s="44">
        <f t="shared" si="204"/>
        <v>0</v>
      </c>
      <c r="AA421" s="41">
        <f t="shared" si="205"/>
        <v>401.58</v>
      </c>
      <c r="AB421" s="41">
        <f t="shared" si="206"/>
        <v>1501.41255</v>
      </c>
      <c r="AC421" s="54"/>
      <c r="AD421" s="12" t="s">
        <v>53</v>
      </c>
      <c r="AE421" s="11">
        <f t="shared" si="190"/>
        <v>66.6198</v>
      </c>
      <c r="AF421" s="11">
        <f t="shared" si="185"/>
        <v>833.58</v>
      </c>
      <c r="AG421" s="11">
        <f t="shared" si="186"/>
        <v>566.48</v>
      </c>
      <c r="AH421" s="11">
        <f t="shared" si="191"/>
        <v>34.73275</v>
      </c>
      <c r="AI421" s="11">
        <f t="shared" si="187"/>
        <v>0</v>
      </c>
      <c r="AJ421" s="11">
        <f t="shared" si="188"/>
        <v>0</v>
      </c>
      <c r="AK421" s="11">
        <f t="shared" si="189"/>
        <v>1501.41255</v>
      </c>
      <c r="AL421" s="12" t="s">
        <v>1138</v>
      </c>
    </row>
    <row r="422" s="9" customFormat="1" ht="16" customHeight="1" spans="1:38">
      <c r="A422" s="40">
        <f t="shared" si="192"/>
        <v>419</v>
      </c>
      <c r="B422" s="41" t="s">
        <v>1336</v>
      </c>
      <c r="C422" s="64" t="s">
        <v>1384</v>
      </c>
      <c r="D422" s="343" t="s">
        <v>1385</v>
      </c>
      <c r="E422" s="82">
        <v>3473.25</v>
      </c>
      <c r="F422" s="82">
        <v>3473.25</v>
      </c>
      <c r="G422" s="82">
        <v>5664.75</v>
      </c>
      <c r="H422" s="82">
        <v>3473.25</v>
      </c>
      <c r="I422" s="59">
        <v>0</v>
      </c>
      <c r="J422" s="59"/>
      <c r="K422" s="52">
        <f t="shared" si="193"/>
        <v>62.5185</v>
      </c>
      <c r="L422" s="52">
        <v>4.1013</v>
      </c>
      <c r="M422" s="53">
        <f t="shared" si="194"/>
        <v>555.72</v>
      </c>
      <c r="N422" s="44">
        <f t="shared" si="195"/>
        <v>453.18</v>
      </c>
      <c r="O422" s="41">
        <f t="shared" si="196"/>
        <v>24.31275</v>
      </c>
      <c r="P422" s="41">
        <v>0</v>
      </c>
      <c r="Q422" s="44">
        <f t="shared" si="197"/>
        <v>0</v>
      </c>
      <c r="R422" s="44">
        <f t="shared" si="198"/>
        <v>0</v>
      </c>
      <c r="S422" s="44">
        <f t="shared" si="199"/>
        <v>1099.83255</v>
      </c>
      <c r="T422" s="41">
        <f t="shared" si="207"/>
        <v>0</v>
      </c>
      <c r="U422" s="41">
        <f t="shared" si="200"/>
        <v>277.86</v>
      </c>
      <c r="V422" s="44">
        <f t="shared" si="201"/>
        <v>113.3</v>
      </c>
      <c r="W422" s="41">
        <f t="shared" si="202"/>
        <v>10.42</v>
      </c>
      <c r="X422" s="41">
        <v>0</v>
      </c>
      <c r="Y422" s="44">
        <f t="shared" si="203"/>
        <v>0</v>
      </c>
      <c r="Z422" s="44">
        <f t="shared" si="204"/>
        <v>0</v>
      </c>
      <c r="AA422" s="41">
        <f t="shared" si="205"/>
        <v>401.58</v>
      </c>
      <c r="AB422" s="41">
        <f t="shared" si="206"/>
        <v>1501.41255</v>
      </c>
      <c r="AC422" s="54"/>
      <c r="AD422" s="12" t="s">
        <v>53</v>
      </c>
      <c r="AE422" s="11">
        <f t="shared" si="190"/>
        <v>66.6198</v>
      </c>
      <c r="AF422" s="11">
        <f t="shared" si="185"/>
        <v>833.58</v>
      </c>
      <c r="AG422" s="11">
        <f t="shared" si="186"/>
        <v>566.48</v>
      </c>
      <c r="AH422" s="11">
        <f t="shared" si="191"/>
        <v>34.73275</v>
      </c>
      <c r="AI422" s="11">
        <f t="shared" si="187"/>
        <v>0</v>
      </c>
      <c r="AJ422" s="11">
        <f t="shared" si="188"/>
        <v>0</v>
      </c>
      <c r="AK422" s="11">
        <f t="shared" si="189"/>
        <v>1501.41255</v>
      </c>
      <c r="AL422" s="12" t="s">
        <v>1138</v>
      </c>
    </row>
    <row r="423" s="9" customFormat="1" ht="16" customHeight="1" spans="1:38">
      <c r="A423" s="40">
        <f t="shared" si="192"/>
        <v>420</v>
      </c>
      <c r="B423" s="41" t="s">
        <v>1336</v>
      </c>
      <c r="C423" s="64" t="s">
        <v>1386</v>
      </c>
      <c r="D423" s="343" t="s">
        <v>1387</v>
      </c>
      <c r="E423" s="82">
        <v>3473.25</v>
      </c>
      <c r="F423" s="82">
        <v>3473.25</v>
      </c>
      <c r="G423" s="82">
        <v>5664.75</v>
      </c>
      <c r="H423" s="82">
        <v>3473.25</v>
      </c>
      <c r="I423" s="59">
        <v>0</v>
      </c>
      <c r="J423" s="59"/>
      <c r="K423" s="52">
        <f t="shared" si="193"/>
        <v>62.5185</v>
      </c>
      <c r="L423" s="52">
        <v>4.1013</v>
      </c>
      <c r="M423" s="53">
        <f t="shared" si="194"/>
        <v>555.72</v>
      </c>
      <c r="N423" s="44">
        <f t="shared" si="195"/>
        <v>453.18</v>
      </c>
      <c r="O423" s="41">
        <f t="shared" si="196"/>
        <v>24.31275</v>
      </c>
      <c r="P423" s="41">
        <v>0</v>
      </c>
      <c r="Q423" s="44">
        <f t="shared" si="197"/>
        <v>0</v>
      </c>
      <c r="R423" s="44">
        <f t="shared" si="198"/>
        <v>0</v>
      </c>
      <c r="S423" s="44">
        <f t="shared" si="199"/>
        <v>1099.83255</v>
      </c>
      <c r="T423" s="41">
        <f t="shared" si="207"/>
        <v>0</v>
      </c>
      <c r="U423" s="41">
        <f t="shared" si="200"/>
        <v>277.86</v>
      </c>
      <c r="V423" s="44">
        <f t="shared" si="201"/>
        <v>113.3</v>
      </c>
      <c r="W423" s="41">
        <f t="shared" si="202"/>
        <v>10.42</v>
      </c>
      <c r="X423" s="41">
        <v>0</v>
      </c>
      <c r="Y423" s="44">
        <f t="shared" si="203"/>
        <v>0</v>
      </c>
      <c r="Z423" s="44">
        <f t="shared" si="204"/>
        <v>0</v>
      </c>
      <c r="AA423" s="41">
        <f t="shared" si="205"/>
        <v>401.58</v>
      </c>
      <c r="AB423" s="41">
        <f t="shared" si="206"/>
        <v>1501.41255</v>
      </c>
      <c r="AC423" s="54"/>
      <c r="AD423" s="12" t="s">
        <v>53</v>
      </c>
      <c r="AE423" s="11">
        <f t="shared" si="190"/>
        <v>66.6198</v>
      </c>
      <c r="AF423" s="11">
        <f t="shared" si="185"/>
        <v>833.58</v>
      </c>
      <c r="AG423" s="11">
        <f t="shared" si="186"/>
        <v>566.48</v>
      </c>
      <c r="AH423" s="11">
        <f t="shared" si="191"/>
        <v>34.73275</v>
      </c>
      <c r="AI423" s="11">
        <f t="shared" si="187"/>
        <v>0</v>
      </c>
      <c r="AJ423" s="11">
        <f t="shared" si="188"/>
        <v>0</v>
      </c>
      <c r="AK423" s="11">
        <f t="shared" si="189"/>
        <v>1501.41255</v>
      </c>
      <c r="AL423" s="12" t="s">
        <v>1138</v>
      </c>
    </row>
    <row r="424" s="9" customFormat="1" ht="16" customHeight="1" spans="1:38">
      <c r="A424" s="40">
        <f t="shared" si="192"/>
        <v>421</v>
      </c>
      <c r="B424" s="41" t="s">
        <v>1336</v>
      </c>
      <c r="C424" s="64" t="s">
        <v>1388</v>
      </c>
      <c r="D424" s="343" t="s">
        <v>1389</v>
      </c>
      <c r="E424" s="82">
        <v>3473.25</v>
      </c>
      <c r="F424" s="82">
        <v>3473.25</v>
      </c>
      <c r="G424" s="82">
        <v>5664.75</v>
      </c>
      <c r="H424" s="82">
        <v>3473.25</v>
      </c>
      <c r="I424" s="108">
        <v>1790</v>
      </c>
      <c r="J424" s="59"/>
      <c r="K424" s="52">
        <f t="shared" si="193"/>
        <v>62.5185</v>
      </c>
      <c r="L424" s="52">
        <v>4.1013</v>
      </c>
      <c r="M424" s="53">
        <f t="shared" si="194"/>
        <v>555.72</v>
      </c>
      <c r="N424" s="44">
        <f t="shared" si="195"/>
        <v>453.18</v>
      </c>
      <c r="O424" s="41">
        <f t="shared" si="196"/>
        <v>24.31275</v>
      </c>
      <c r="P424" s="41">
        <v>0</v>
      </c>
      <c r="Q424" s="44">
        <f t="shared" si="197"/>
        <v>89.5</v>
      </c>
      <c r="R424" s="44">
        <f t="shared" si="198"/>
        <v>0</v>
      </c>
      <c r="S424" s="44">
        <f t="shared" si="199"/>
        <v>1189.33255</v>
      </c>
      <c r="T424" s="41">
        <f t="shared" si="207"/>
        <v>0</v>
      </c>
      <c r="U424" s="41">
        <f t="shared" si="200"/>
        <v>277.86</v>
      </c>
      <c r="V424" s="44">
        <f t="shared" si="201"/>
        <v>113.3</v>
      </c>
      <c r="W424" s="41">
        <f t="shared" si="202"/>
        <v>10.42</v>
      </c>
      <c r="X424" s="41">
        <v>0</v>
      </c>
      <c r="Y424" s="44">
        <f t="shared" si="203"/>
        <v>89.5</v>
      </c>
      <c r="Z424" s="44">
        <f t="shared" si="204"/>
        <v>0</v>
      </c>
      <c r="AA424" s="41">
        <f t="shared" si="205"/>
        <v>491.08</v>
      </c>
      <c r="AB424" s="41">
        <f t="shared" si="206"/>
        <v>1680.41255</v>
      </c>
      <c r="AC424" s="54"/>
      <c r="AD424" s="12" t="s">
        <v>53</v>
      </c>
      <c r="AE424" s="11">
        <f t="shared" si="190"/>
        <v>66.6198</v>
      </c>
      <c r="AF424" s="11">
        <f t="shared" si="185"/>
        <v>833.58</v>
      </c>
      <c r="AG424" s="11">
        <f t="shared" si="186"/>
        <v>566.48</v>
      </c>
      <c r="AH424" s="11">
        <f t="shared" si="191"/>
        <v>34.73275</v>
      </c>
      <c r="AI424" s="11">
        <f t="shared" si="187"/>
        <v>179</v>
      </c>
      <c r="AJ424" s="11">
        <f t="shared" si="188"/>
        <v>0</v>
      </c>
      <c r="AK424" s="11">
        <f t="shared" si="189"/>
        <v>1680.41255</v>
      </c>
      <c r="AL424" s="12" t="s">
        <v>1138</v>
      </c>
    </row>
    <row r="425" s="9" customFormat="1" ht="16" customHeight="1" spans="1:38">
      <c r="A425" s="40">
        <f t="shared" si="192"/>
        <v>422</v>
      </c>
      <c r="B425" s="41" t="s">
        <v>1336</v>
      </c>
      <c r="C425" s="64" t="s">
        <v>1390</v>
      </c>
      <c r="D425" s="343" t="s">
        <v>1391</v>
      </c>
      <c r="E425" s="82">
        <v>3473.25</v>
      </c>
      <c r="F425" s="82">
        <v>3473.25</v>
      </c>
      <c r="G425" s="82">
        <v>5664.75</v>
      </c>
      <c r="H425" s="82">
        <v>3473.25</v>
      </c>
      <c r="I425" s="108">
        <v>1790</v>
      </c>
      <c r="J425" s="59"/>
      <c r="K425" s="52">
        <f t="shared" si="193"/>
        <v>62.5185</v>
      </c>
      <c r="L425" s="52">
        <v>4.1013</v>
      </c>
      <c r="M425" s="53">
        <f t="shared" si="194"/>
        <v>555.72</v>
      </c>
      <c r="N425" s="44">
        <f t="shared" si="195"/>
        <v>453.18</v>
      </c>
      <c r="O425" s="41">
        <f t="shared" si="196"/>
        <v>24.31275</v>
      </c>
      <c r="P425" s="41">
        <v>0</v>
      </c>
      <c r="Q425" s="44">
        <f t="shared" si="197"/>
        <v>89.5</v>
      </c>
      <c r="R425" s="44">
        <f t="shared" si="198"/>
        <v>0</v>
      </c>
      <c r="S425" s="44">
        <f t="shared" si="199"/>
        <v>1189.33255</v>
      </c>
      <c r="T425" s="41">
        <f t="shared" si="207"/>
        <v>0</v>
      </c>
      <c r="U425" s="41">
        <f t="shared" si="200"/>
        <v>277.86</v>
      </c>
      <c r="V425" s="44">
        <f t="shared" si="201"/>
        <v>113.3</v>
      </c>
      <c r="W425" s="41">
        <f t="shared" si="202"/>
        <v>10.42</v>
      </c>
      <c r="X425" s="41">
        <v>0</v>
      </c>
      <c r="Y425" s="44">
        <f t="shared" si="203"/>
        <v>89.5</v>
      </c>
      <c r="Z425" s="44">
        <f t="shared" si="204"/>
        <v>0</v>
      </c>
      <c r="AA425" s="41">
        <f t="shared" si="205"/>
        <v>491.08</v>
      </c>
      <c r="AB425" s="41">
        <f t="shared" si="206"/>
        <v>1680.41255</v>
      </c>
      <c r="AC425" s="54"/>
      <c r="AD425" s="12" t="s">
        <v>53</v>
      </c>
      <c r="AE425" s="11">
        <f t="shared" si="190"/>
        <v>66.6198</v>
      </c>
      <c r="AF425" s="11">
        <f t="shared" si="185"/>
        <v>833.58</v>
      </c>
      <c r="AG425" s="11">
        <f t="shared" si="186"/>
        <v>566.48</v>
      </c>
      <c r="AH425" s="11">
        <f t="shared" si="191"/>
        <v>34.73275</v>
      </c>
      <c r="AI425" s="11">
        <f t="shared" si="187"/>
        <v>179</v>
      </c>
      <c r="AJ425" s="11">
        <f t="shared" si="188"/>
        <v>0</v>
      </c>
      <c r="AK425" s="11">
        <f t="shared" si="189"/>
        <v>1680.41255</v>
      </c>
      <c r="AL425" s="12" t="s">
        <v>1138</v>
      </c>
    </row>
    <row r="426" s="9" customFormat="1" ht="16" customHeight="1" spans="1:38">
      <c r="A426" s="40">
        <f t="shared" si="192"/>
        <v>423</v>
      </c>
      <c r="B426" s="41" t="s">
        <v>1336</v>
      </c>
      <c r="C426" s="64" t="s">
        <v>1392</v>
      </c>
      <c r="D426" s="343" t="s">
        <v>1393</v>
      </c>
      <c r="E426" s="82">
        <v>3473.25</v>
      </c>
      <c r="F426" s="82">
        <v>3473.25</v>
      </c>
      <c r="G426" s="82">
        <v>5664.75</v>
      </c>
      <c r="H426" s="82">
        <v>3473.25</v>
      </c>
      <c r="I426" s="59">
        <v>0</v>
      </c>
      <c r="J426" s="59"/>
      <c r="K426" s="52">
        <f t="shared" si="193"/>
        <v>62.5185</v>
      </c>
      <c r="L426" s="52">
        <v>4.1013</v>
      </c>
      <c r="M426" s="53">
        <f t="shared" si="194"/>
        <v>555.72</v>
      </c>
      <c r="N426" s="44">
        <f t="shared" si="195"/>
        <v>453.18</v>
      </c>
      <c r="O426" s="41">
        <f t="shared" si="196"/>
        <v>24.31275</v>
      </c>
      <c r="P426" s="41">
        <v>0</v>
      </c>
      <c r="Q426" s="44">
        <f t="shared" si="197"/>
        <v>0</v>
      </c>
      <c r="R426" s="44">
        <f t="shared" si="198"/>
        <v>0</v>
      </c>
      <c r="S426" s="44">
        <f t="shared" si="199"/>
        <v>1099.83255</v>
      </c>
      <c r="T426" s="41">
        <f t="shared" si="207"/>
        <v>0</v>
      </c>
      <c r="U426" s="41">
        <f t="shared" si="200"/>
        <v>277.86</v>
      </c>
      <c r="V426" s="44">
        <f t="shared" si="201"/>
        <v>113.3</v>
      </c>
      <c r="W426" s="41">
        <f t="shared" si="202"/>
        <v>10.42</v>
      </c>
      <c r="X426" s="41">
        <v>0</v>
      </c>
      <c r="Y426" s="44">
        <f t="shared" si="203"/>
        <v>0</v>
      </c>
      <c r="Z426" s="44">
        <f t="shared" si="204"/>
        <v>0</v>
      </c>
      <c r="AA426" s="41">
        <f t="shared" si="205"/>
        <v>401.58</v>
      </c>
      <c r="AB426" s="41">
        <f t="shared" si="206"/>
        <v>1501.41255</v>
      </c>
      <c r="AC426" s="54"/>
      <c r="AD426" s="12" t="s">
        <v>53</v>
      </c>
      <c r="AE426" s="11">
        <f t="shared" si="190"/>
        <v>66.6198</v>
      </c>
      <c r="AF426" s="11">
        <f t="shared" si="185"/>
        <v>833.58</v>
      </c>
      <c r="AG426" s="11">
        <f t="shared" si="186"/>
        <v>566.48</v>
      </c>
      <c r="AH426" s="11">
        <f t="shared" si="191"/>
        <v>34.73275</v>
      </c>
      <c r="AI426" s="11">
        <f t="shared" si="187"/>
        <v>0</v>
      </c>
      <c r="AJ426" s="11">
        <f t="shared" si="188"/>
        <v>0</v>
      </c>
      <c r="AK426" s="11">
        <f t="shared" si="189"/>
        <v>1501.41255</v>
      </c>
      <c r="AL426" s="12" t="s">
        <v>1138</v>
      </c>
    </row>
    <row r="427" s="9" customFormat="1" ht="16" customHeight="1" spans="1:38">
      <c r="A427" s="40">
        <f t="shared" si="192"/>
        <v>424</v>
      </c>
      <c r="B427" s="41" t="s">
        <v>1336</v>
      </c>
      <c r="C427" s="64" t="s">
        <v>1394</v>
      </c>
      <c r="D427" s="343" t="s">
        <v>1395</v>
      </c>
      <c r="E427" s="82">
        <v>3473.25</v>
      </c>
      <c r="F427" s="82">
        <v>3473.25</v>
      </c>
      <c r="G427" s="82">
        <v>5664.75</v>
      </c>
      <c r="H427" s="82">
        <v>3473.25</v>
      </c>
      <c r="I427" s="108">
        <v>1790</v>
      </c>
      <c r="J427" s="59"/>
      <c r="K427" s="52">
        <f t="shared" si="193"/>
        <v>62.5185</v>
      </c>
      <c r="L427" s="52">
        <v>4.1013</v>
      </c>
      <c r="M427" s="53">
        <f t="shared" si="194"/>
        <v>555.72</v>
      </c>
      <c r="N427" s="44">
        <f t="shared" si="195"/>
        <v>453.18</v>
      </c>
      <c r="O427" s="41">
        <f t="shared" si="196"/>
        <v>24.31275</v>
      </c>
      <c r="P427" s="41">
        <v>0</v>
      </c>
      <c r="Q427" s="44">
        <f t="shared" si="197"/>
        <v>89.5</v>
      </c>
      <c r="R427" s="44">
        <f t="shared" si="198"/>
        <v>0</v>
      </c>
      <c r="S427" s="44">
        <f t="shared" si="199"/>
        <v>1189.33255</v>
      </c>
      <c r="T427" s="41">
        <f t="shared" si="207"/>
        <v>0</v>
      </c>
      <c r="U427" s="41">
        <f t="shared" si="200"/>
        <v>277.86</v>
      </c>
      <c r="V427" s="44">
        <f t="shared" si="201"/>
        <v>113.3</v>
      </c>
      <c r="W427" s="41">
        <f t="shared" si="202"/>
        <v>10.42</v>
      </c>
      <c r="X427" s="41">
        <v>0</v>
      </c>
      <c r="Y427" s="44">
        <f t="shared" si="203"/>
        <v>89.5</v>
      </c>
      <c r="Z427" s="44">
        <f t="shared" si="204"/>
        <v>0</v>
      </c>
      <c r="AA427" s="41">
        <f t="shared" si="205"/>
        <v>491.08</v>
      </c>
      <c r="AB427" s="41">
        <f t="shared" si="206"/>
        <v>1680.41255</v>
      </c>
      <c r="AC427" s="54"/>
      <c r="AD427" s="12" t="s">
        <v>53</v>
      </c>
      <c r="AE427" s="11">
        <f t="shared" si="190"/>
        <v>66.6198</v>
      </c>
      <c r="AF427" s="11">
        <f t="shared" si="185"/>
        <v>833.58</v>
      </c>
      <c r="AG427" s="11">
        <f t="shared" si="186"/>
        <v>566.48</v>
      </c>
      <c r="AH427" s="11">
        <f t="shared" si="191"/>
        <v>34.73275</v>
      </c>
      <c r="AI427" s="11">
        <f t="shared" si="187"/>
        <v>179</v>
      </c>
      <c r="AJ427" s="11">
        <f t="shared" si="188"/>
        <v>0</v>
      </c>
      <c r="AK427" s="11">
        <f t="shared" si="189"/>
        <v>1680.41255</v>
      </c>
      <c r="AL427" s="12" t="s">
        <v>1138</v>
      </c>
    </row>
    <row r="428" s="9" customFormat="1" ht="16" customHeight="1" spans="1:38">
      <c r="A428" s="40">
        <f t="shared" si="192"/>
        <v>425</v>
      </c>
      <c r="B428" s="41" t="s">
        <v>167</v>
      </c>
      <c r="C428" s="64" t="s">
        <v>1396</v>
      </c>
      <c r="D428" s="343" t="s">
        <v>1397</v>
      </c>
      <c r="E428" s="82">
        <v>3473.25</v>
      </c>
      <c r="F428" s="82">
        <v>3473.25</v>
      </c>
      <c r="G428" s="82">
        <v>5664.75</v>
      </c>
      <c r="H428" s="82">
        <v>3473.25</v>
      </c>
      <c r="I428" s="108">
        <v>3180</v>
      </c>
      <c r="J428" s="59"/>
      <c r="K428" s="52">
        <f t="shared" si="193"/>
        <v>62.5185</v>
      </c>
      <c r="L428" s="52">
        <v>4.1013</v>
      </c>
      <c r="M428" s="53">
        <f t="shared" si="194"/>
        <v>555.72</v>
      </c>
      <c r="N428" s="44">
        <f t="shared" si="195"/>
        <v>453.18</v>
      </c>
      <c r="O428" s="41">
        <f t="shared" si="196"/>
        <v>24.31275</v>
      </c>
      <c r="P428" s="41">
        <v>0</v>
      </c>
      <c r="Q428" s="44">
        <f t="shared" si="197"/>
        <v>159</v>
      </c>
      <c r="R428" s="44">
        <f t="shared" si="198"/>
        <v>0</v>
      </c>
      <c r="S428" s="44">
        <f t="shared" si="199"/>
        <v>1258.83255</v>
      </c>
      <c r="T428" s="41">
        <f t="shared" si="207"/>
        <v>0</v>
      </c>
      <c r="U428" s="41">
        <f t="shared" si="200"/>
        <v>277.86</v>
      </c>
      <c r="V428" s="44">
        <f t="shared" si="201"/>
        <v>113.3</v>
      </c>
      <c r="W428" s="41">
        <f t="shared" si="202"/>
        <v>10.42</v>
      </c>
      <c r="X428" s="41">
        <v>0</v>
      </c>
      <c r="Y428" s="44">
        <f t="shared" si="203"/>
        <v>159</v>
      </c>
      <c r="Z428" s="44">
        <f t="shared" si="204"/>
        <v>0</v>
      </c>
      <c r="AA428" s="41">
        <f t="shared" si="205"/>
        <v>560.58</v>
      </c>
      <c r="AB428" s="41">
        <f t="shared" si="206"/>
        <v>1819.41255</v>
      </c>
      <c r="AC428" s="54"/>
      <c r="AD428" s="12" t="s">
        <v>49</v>
      </c>
      <c r="AE428" s="11">
        <f t="shared" si="190"/>
        <v>66.6198</v>
      </c>
      <c r="AF428" s="11">
        <f t="shared" si="185"/>
        <v>833.58</v>
      </c>
      <c r="AG428" s="11">
        <f t="shared" si="186"/>
        <v>566.48</v>
      </c>
      <c r="AH428" s="11">
        <f t="shared" si="191"/>
        <v>34.73275</v>
      </c>
      <c r="AI428" s="11">
        <f t="shared" si="187"/>
        <v>318</v>
      </c>
      <c r="AJ428" s="11">
        <f t="shared" si="188"/>
        <v>0</v>
      </c>
      <c r="AK428" s="11">
        <f t="shared" si="189"/>
        <v>1819.41255</v>
      </c>
      <c r="AL428" s="12" t="s">
        <v>1134</v>
      </c>
    </row>
    <row r="429" s="9" customFormat="1" ht="16" customHeight="1" spans="1:38">
      <c r="A429" s="40">
        <f t="shared" si="192"/>
        <v>426</v>
      </c>
      <c r="B429" s="41" t="s">
        <v>167</v>
      </c>
      <c r="C429" s="64" t="s">
        <v>1398</v>
      </c>
      <c r="D429" s="343" t="s">
        <v>1399</v>
      </c>
      <c r="E429" s="82">
        <v>3473.25</v>
      </c>
      <c r="F429" s="82">
        <v>3473.25</v>
      </c>
      <c r="G429" s="82">
        <v>5664.75</v>
      </c>
      <c r="H429" s="82">
        <v>3473.25</v>
      </c>
      <c r="I429" s="59">
        <v>0</v>
      </c>
      <c r="J429" s="59"/>
      <c r="K429" s="52">
        <f t="shared" si="193"/>
        <v>62.5185</v>
      </c>
      <c r="L429" s="52">
        <v>4.1013</v>
      </c>
      <c r="M429" s="53">
        <f t="shared" si="194"/>
        <v>555.72</v>
      </c>
      <c r="N429" s="44">
        <f t="shared" si="195"/>
        <v>453.18</v>
      </c>
      <c r="O429" s="41">
        <f t="shared" si="196"/>
        <v>24.31275</v>
      </c>
      <c r="P429" s="41">
        <v>0</v>
      </c>
      <c r="Q429" s="44">
        <f t="shared" si="197"/>
        <v>0</v>
      </c>
      <c r="R429" s="44">
        <f t="shared" si="198"/>
        <v>0</v>
      </c>
      <c r="S429" s="44">
        <f t="shared" si="199"/>
        <v>1099.83255</v>
      </c>
      <c r="T429" s="41">
        <f t="shared" si="207"/>
        <v>0</v>
      </c>
      <c r="U429" s="41">
        <f t="shared" si="200"/>
        <v>277.86</v>
      </c>
      <c r="V429" s="44">
        <f t="shared" si="201"/>
        <v>113.3</v>
      </c>
      <c r="W429" s="41">
        <f t="shared" si="202"/>
        <v>10.42</v>
      </c>
      <c r="X429" s="41">
        <v>0</v>
      </c>
      <c r="Y429" s="44">
        <f t="shared" si="203"/>
        <v>0</v>
      </c>
      <c r="Z429" s="44">
        <f t="shared" si="204"/>
        <v>0</v>
      </c>
      <c r="AA429" s="41">
        <f t="shared" si="205"/>
        <v>401.58</v>
      </c>
      <c r="AB429" s="41">
        <f t="shared" si="206"/>
        <v>1501.41255</v>
      </c>
      <c r="AC429" s="54"/>
      <c r="AD429" s="12" t="s">
        <v>48</v>
      </c>
      <c r="AE429" s="11">
        <f t="shared" si="190"/>
        <v>66.6198</v>
      </c>
      <c r="AF429" s="11">
        <f t="shared" si="185"/>
        <v>833.58</v>
      </c>
      <c r="AG429" s="11">
        <f t="shared" si="186"/>
        <v>566.48</v>
      </c>
      <c r="AH429" s="11">
        <f t="shared" si="191"/>
        <v>34.73275</v>
      </c>
      <c r="AI429" s="11">
        <f t="shared" si="187"/>
        <v>0</v>
      </c>
      <c r="AJ429" s="11">
        <f t="shared" si="188"/>
        <v>0</v>
      </c>
      <c r="AK429" s="11">
        <f t="shared" si="189"/>
        <v>1501.41255</v>
      </c>
      <c r="AL429" s="12" t="s">
        <v>1134</v>
      </c>
    </row>
    <row r="430" s="9" customFormat="1" ht="16" customHeight="1" spans="1:38">
      <c r="A430" s="40">
        <f t="shared" si="192"/>
        <v>427</v>
      </c>
      <c r="B430" s="41" t="s">
        <v>285</v>
      </c>
      <c r="C430" s="64" t="s">
        <v>308</v>
      </c>
      <c r="D430" s="343" t="s">
        <v>309</v>
      </c>
      <c r="E430" s="82">
        <v>3820</v>
      </c>
      <c r="F430" s="82">
        <v>3820</v>
      </c>
      <c r="G430" s="82">
        <v>5664.75</v>
      </c>
      <c r="H430" s="82">
        <v>3820</v>
      </c>
      <c r="I430" s="59">
        <v>4180</v>
      </c>
      <c r="J430" s="59"/>
      <c r="K430" s="52">
        <f t="shared" si="193"/>
        <v>68.76</v>
      </c>
      <c r="L430" s="52">
        <v>0</v>
      </c>
      <c r="M430" s="53">
        <f t="shared" si="194"/>
        <v>611.2</v>
      </c>
      <c r="N430" s="44">
        <f t="shared" si="195"/>
        <v>453.18</v>
      </c>
      <c r="O430" s="41">
        <f t="shared" si="196"/>
        <v>26.74</v>
      </c>
      <c r="P430" s="41">
        <v>0</v>
      </c>
      <c r="Q430" s="44">
        <f t="shared" si="197"/>
        <v>209</v>
      </c>
      <c r="R430" s="44">
        <f t="shared" si="198"/>
        <v>0</v>
      </c>
      <c r="S430" s="44">
        <f t="shared" si="199"/>
        <v>1368.88</v>
      </c>
      <c r="T430" s="41">
        <f t="shared" si="207"/>
        <v>0</v>
      </c>
      <c r="U430" s="41">
        <f t="shared" si="200"/>
        <v>305.6</v>
      </c>
      <c r="V430" s="44">
        <f t="shared" si="201"/>
        <v>113.3</v>
      </c>
      <c r="W430" s="41">
        <f t="shared" si="202"/>
        <v>11.46</v>
      </c>
      <c r="X430" s="41">
        <v>0</v>
      </c>
      <c r="Y430" s="44">
        <f t="shared" si="203"/>
        <v>209</v>
      </c>
      <c r="Z430" s="44">
        <f t="shared" si="204"/>
        <v>0</v>
      </c>
      <c r="AA430" s="41">
        <f t="shared" si="205"/>
        <v>639.36</v>
      </c>
      <c r="AB430" s="41">
        <f t="shared" si="206"/>
        <v>2008.24</v>
      </c>
      <c r="AC430" s="54"/>
      <c r="AD430" s="12" t="s">
        <v>26</v>
      </c>
      <c r="AE430" s="11">
        <f t="shared" si="190"/>
        <v>68.76</v>
      </c>
      <c r="AF430" s="11">
        <f t="shared" si="185"/>
        <v>916.8</v>
      </c>
      <c r="AG430" s="11">
        <f t="shared" si="186"/>
        <v>566.48</v>
      </c>
      <c r="AH430" s="11">
        <f t="shared" si="191"/>
        <v>38.2</v>
      </c>
      <c r="AI430" s="11">
        <f t="shared" si="187"/>
        <v>418</v>
      </c>
      <c r="AJ430" s="11">
        <f t="shared" si="188"/>
        <v>0</v>
      </c>
      <c r="AK430" s="11">
        <f t="shared" si="189"/>
        <v>2008.24</v>
      </c>
      <c r="AL430" s="12" t="s">
        <v>1135</v>
      </c>
    </row>
    <row r="431" s="9" customFormat="1" ht="16" customHeight="1" spans="1:38">
      <c r="A431" s="40">
        <f t="shared" si="192"/>
        <v>428</v>
      </c>
      <c r="B431" s="41" t="s">
        <v>1332</v>
      </c>
      <c r="C431" s="64" t="s">
        <v>1402</v>
      </c>
      <c r="D431" s="343" t="s">
        <v>1403</v>
      </c>
      <c r="E431" s="82">
        <v>3473.25</v>
      </c>
      <c r="F431" s="82">
        <v>3473.25</v>
      </c>
      <c r="G431" s="82">
        <v>5664.75</v>
      </c>
      <c r="H431" s="82">
        <v>3473.25</v>
      </c>
      <c r="I431" s="108">
        <v>3180</v>
      </c>
      <c r="J431" s="59"/>
      <c r="K431" s="52">
        <f t="shared" si="193"/>
        <v>62.5185</v>
      </c>
      <c r="L431" s="52">
        <v>4.1013</v>
      </c>
      <c r="M431" s="53">
        <f t="shared" si="194"/>
        <v>555.72</v>
      </c>
      <c r="N431" s="44">
        <f t="shared" si="195"/>
        <v>453.18</v>
      </c>
      <c r="O431" s="41">
        <f t="shared" si="196"/>
        <v>24.31275</v>
      </c>
      <c r="P431" s="41">
        <v>0</v>
      </c>
      <c r="Q431" s="44">
        <f t="shared" si="197"/>
        <v>159</v>
      </c>
      <c r="R431" s="44">
        <f t="shared" si="198"/>
        <v>0</v>
      </c>
      <c r="S431" s="44">
        <f t="shared" si="199"/>
        <v>1258.83255</v>
      </c>
      <c r="T431" s="41">
        <f t="shared" si="207"/>
        <v>0</v>
      </c>
      <c r="U431" s="41">
        <f t="shared" si="200"/>
        <v>277.86</v>
      </c>
      <c r="V431" s="44">
        <f t="shared" si="201"/>
        <v>113.3</v>
      </c>
      <c r="W431" s="41">
        <f t="shared" si="202"/>
        <v>10.42</v>
      </c>
      <c r="X431" s="41">
        <v>0</v>
      </c>
      <c r="Y431" s="44">
        <f t="shared" si="203"/>
        <v>159</v>
      </c>
      <c r="Z431" s="44">
        <f t="shared" si="204"/>
        <v>0</v>
      </c>
      <c r="AA431" s="41">
        <f t="shared" si="205"/>
        <v>560.58</v>
      </c>
      <c r="AB431" s="41">
        <f t="shared" si="206"/>
        <v>1819.41255</v>
      </c>
      <c r="AC431" s="54"/>
      <c r="AD431" s="12" t="s">
        <v>26</v>
      </c>
      <c r="AE431" s="11">
        <f t="shared" si="190"/>
        <v>66.6198</v>
      </c>
      <c r="AF431" s="11">
        <f t="shared" si="185"/>
        <v>833.58</v>
      </c>
      <c r="AG431" s="11">
        <f t="shared" si="186"/>
        <v>566.48</v>
      </c>
      <c r="AH431" s="11">
        <f t="shared" si="191"/>
        <v>34.73275</v>
      </c>
      <c r="AI431" s="11">
        <f t="shared" si="187"/>
        <v>318</v>
      </c>
      <c r="AJ431" s="11">
        <f t="shared" si="188"/>
        <v>0</v>
      </c>
      <c r="AK431" s="11">
        <f t="shared" si="189"/>
        <v>1819.41255</v>
      </c>
      <c r="AL431" s="12" t="s">
        <v>1135</v>
      </c>
    </row>
    <row r="432" s="9" customFormat="1" ht="16" customHeight="1" spans="1:38">
      <c r="A432" s="40">
        <f t="shared" si="192"/>
        <v>429</v>
      </c>
      <c r="B432" s="41" t="s">
        <v>1306</v>
      </c>
      <c r="C432" s="99" t="s">
        <v>1404</v>
      </c>
      <c r="D432" s="100" t="s">
        <v>1405</v>
      </c>
      <c r="E432" s="82">
        <v>3473.25</v>
      </c>
      <c r="F432" s="82">
        <v>3473.25</v>
      </c>
      <c r="G432" s="82">
        <v>5664.75</v>
      </c>
      <c r="H432" s="82">
        <v>3473.25</v>
      </c>
      <c r="I432" s="59">
        <v>1790</v>
      </c>
      <c r="J432" s="59"/>
      <c r="K432" s="52">
        <f t="shared" si="193"/>
        <v>62.5185</v>
      </c>
      <c r="L432" s="52">
        <v>4.1013</v>
      </c>
      <c r="M432" s="53">
        <f t="shared" si="194"/>
        <v>555.72</v>
      </c>
      <c r="N432" s="44">
        <f t="shared" si="195"/>
        <v>453.18</v>
      </c>
      <c r="O432" s="41">
        <f t="shared" si="196"/>
        <v>24.31275</v>
      </c>
      <c r="P432" s="41">
        <v>0</v>
      </c>
      <c r="Q432" s="44">
        <f t="shared" si="197"/>
        <v>89.5</v>
      </c>
      <c r="R432" s="44">
        <f t="shared" si="198"/>
        <v>0</v>
      </c>
      <c r="S432" s="44">
        <f t="shared" si="199"/>
        <v>1189.33255</v>
      </c>
      <c r="T432" s="41">
        <f t="shared" si="207"/>
        <v>0</v>
      </c>
      <c r="U432" s="41">
        <f t="shared" si="200"/>
        <v>277.86</v>
      </c>
      <c r="V432" s="44">
        <f t="shared" si="201"/>
        <v>113.3</v>
      </c>
      <c r="W432" s="41">
        <f t="shared" si="202"/>
        <v>10.42</v>
      </c>
      <c r="X432" s="41">
        <v>0</v>
      </c>
      <c r="Y432" s="44">
        <f t="shared" si="203"/>
        <v>89.5</v>
      </c>
      <c r="Z432" s="44">
        <f t="shared" si="204"/>
        <v>0</v>
      </c>
      <c r="AA432" s="41">
        <f t="shared" si="205"/>
        <v>491.08</v>
      </c>
      <c r="AB432" s="41">
        <f t="shared" si="206"/>
        <v>1680.41255</v>
      </c>
      <c r="AC432" s="54"/>
      <c r="AD432" s="12" t="s">
        <v>60</v>
      </c>
      <c r="AE432" s="11">
        <f t="shared" si="190"/>
        <v>66.6198</v>
      </c>
      <c r="AF432" s="11">
        <f t="shared" si="185"/>
        <v>833.58</v>
      </c>
      <c r="AG432" s="11">
        <f t="shared" si="186"/>
        <v>566.48</v>
      </c>
      <c r="AH432" s="11">
        <f t="shared" si="191"/>
        <v>34.73275</v>
      </c>
      <c r="AI432" s="11">
        <f t="shared" si="187"/>
        <v>179</v>
      </c>
      <c r="AJ432" s="11">
        <f t="shared" si="188"/>
        <v>0</v>
      </c>
      <c r="AK432" s="11">
        <f t="shared" si="189"/>
        <v>1680.41255</v>
      </c>
      <c r="AL432" s="12" t="s">
        <v>1138</v>
      </c>
    </row>
    <row r="433" s="9" customFormat="1" ht="16" customHeight="1" spans="1:38">
      <c r="A433" s="40">
        <f t="shared" si="192"/>
        <v>430</v>
      </c>
      <c r="B433" s="41" t="s">
        <v>1333</v>
      </c>
      <c r="C433" s="64" t="s">
        <v>1406</v>
      </c>
      <c r="D433" s="343" t="s">
        <v>1407</v>
      </c>
      <c r="E433" s="82">
        <v>3473.25</v>
      </c>
      <c r="F433" s="82">
        <v>3473.25</v>
      </c>
      <c r="G433" s="82">
        <v>5664.75</v>
      </c>
      <c r="H433" s="82">
        <v>3473.25</v>
      </c>
      <c r="I433" s="108">
        <v>1790</v>
      </c>
      <c r="J433" s="59"/>
      <c r="K433" s="52">
        <f t="shared" si="193"/>
        <v>62.5185</v>
      </c>
      <c r="L433" s="52">
        <v>4.1013</v>
      </c>
      <c r="M433" s="53">
        <f t="shared" si="194"/>
        <v>555.72</v>
      </c>
      <c r="N433" s="44">
        <f t="shared" si="195"/>
        <v>453.18</v>
      </c>
      <c r="O433" s="41">
        <f t="shared" si="196"/>
        <v>24.31275</v>
      </c>
      <c r="P433" s="41">
        <v>0</v>
      </c>
      <c r="Q433" s="44">
        <f t="shared" si="197"/>
        <v>89.5</v>
      </c>
      <c r="R433" s="44">
        <f t="shared" si="198"/>
        <v>0</v>
      </c>
      <c r="S433" s="44">
        <f t="shared" si="199"/>
        <v>1189.33255</v>
      </c>
      <c r="T433" s="41">
        <f t="shared" si="207"/>
        <v>0</v>
      </c>
      <c r="U433" s="41">
        <f t="shared" si="200"/>
        <v>277.86</v>
      </c>
      <c r="V433" s="44">
        <f t="shared" si="201"/>
        <v>113.3</v>
      </c>
      <c r="W433" s="41">
        <f t="shared" si="202"/>
        <v>10.42</v>
      </c>
      <c r="X433" s="41">
        <v>0</v>
      </c>
      <c r="Y433" s="44">
        <f t="shared" si="203"/>
        <v>89.5</v>
      </c>
      <c r="Z433" s="44">
        <f t="shared" si="204"/>
        <v>0</v>
      </c>
      <c r="AA433" s="41">
        <f t="shared" si="205"/>
        <v>491.08</v>
      </c>
      <c r="AB433" s="41">
        <f t="shared" si="206"/>
        <v>1680.41255</v>
      </c>
      <c r="AC433" s="54"/>
      <c r="AD433" s="12" t="s">
        <v>26</v>
      </c>
      <c r="AE433" s="11">
        <f t="shared" si="190"/>
        <v>66.6198</v>
      </c>
      <c r="AF433" s="11">
        <f t="shared" si="185"/>
        <v>833.58</v>
      </c>
      <c r="AG433" s="11">
        <f t="shared" si="186"/>
        <v>566.48</v>
      </c>
      <c r="AH433" s="11">
        <f t="shared" si="191"/>
        <v>34.73275</v>
      </c>
      <c r="AI433" s="11">
        <f t="shared" si="187"/>
        <v>179</v>
      </c>
      <c r="AJ433" s="11">
        <f t="shared" si="188"/>
        <v>0</v>
      </c>
      <c r="AK433" s="11">
        <f t="shared" si="189"/>
        <v>1680.41255</v>
      </c>
      <c r="AL433" s="12" t="s">
        <v>1135</v>
      </c>
    </row>
    <row r="434" s="9" customFormat="1" ht="16" customHeight="1" spans="1:38">
      <c r="A434" s="40">
        <f t="shared" si="192"/>
        <v>431</v>
      </c>
      <c r="B434" s="41" t="s">
        <v>1332</v>
      </c>
      <c r="C434" s="64" t="s">
        <v>1408</v>
      </c>
      <c r="D434" s="45" t="s">
        <v>1409</v>
      </c>
      <c r="E434" s="82">
        <v>3473.25</v>
      </c>
      <c r="F434" s="82">
        <v>3473.25</v>
      </c>
      <c r="G434" s="82">
        <v>5664.75</v>
      </c>
      <c r="H434" s="82">
        <v>3473.25</v>
      </c>
      <c r="I434" s="59"/>
      <c r="J434" s="59"/>
      <c r="K434" s="52">
        <f t="shared" si="193"/>
        <v>62.5185</v>
      </c>
      <c r="L434" s="52">
        <v>4.1013</v>
      </c>
      <c r="M434" s="53">
        <f t="shared" si="194"/>
        <v>555.72</v>
      </c>
      <c r="N434" s="44">
        <f t="shared" si="195"/>
        <v>453.18</v>
      </c>
      <c r="O434" s="41">
        <f t="shared" si="196"/>
        <v>24.31275</v>
      </c>
      <c r="P434" s="41">
        <v>0</v>
      </c>
      <c r="Q434" s="44">
        <f t="shared" si="197"/>
        <v>0</v>
      </c>
      <c r="R434" s="44">
        <f t="shared" si="198"/>
        <v>0</v>
      </c>
      <c r="S434" s="44">
        <f t="shared" si="199"/>
        <v>1099.83255</v>
      </c>
      <c r="T434" s="41">
        <f t="shared" si="207"/>
        <v>0</v>
      </c>
      <c r="U434" s="41">
        <f t="shared" si="200"/>
        <v>277.86</v>
      </c>
      <c r="V434" s="44">
        <f t="shared" si="201"/>
        <v>113.3</v>
      </c>
      <c r="W434" s="41">
        <f t="shared" si="202"/>
        <v>10.42</v>
      </c>
      <c r="X434" s="41">
        <v>0</v>
      </c>
      <c r="Y434" s="44">
        <f t="shared" si="203"/>
        <v>0</v>
      </c>
      <c r="Z434" s="44">
        <f t="shared" si="204"/>
        <v>0</v>
      </c>
      <c r="AA434" s="41">
        <f t="shared" si="205"/>
        <v>401.58</v>
      </c>
      <c r="AB434" s="41">
        <f t="shared" si="206"/>
        <v>1501.41255</v>
      </c>
      <c r="AC434" s="54"/>
      <c r="AD434" s="12" t="s">
        <v>26</v>
      </c>
      <c r="AE434" s="11">
        <f t="shared" si="190"/>
        <v>66.6198</v>
      </c>
      <c r="AF434" s="11">
        <f t="shared" si="185"/>
        <v>833.58</v>
      </c>
      <c r="AG434" s="11">
        <f t="shared" si="186"/>
        <v>566.48</v>
      </c>
      <c r="AH434" s="11">
        <f t="shared" si="191"/>
        <v>34.73275</v>
      </c>
      <c r="AI434" s="11">
        <f t="shared" si="187"/>
        <v>0</v>
      </c>
      <c r="AJ434" s="11">
        <f t="shared" si="188"/>
        <v>0</v>
      </c>
      <c r="AK434" s="11">
        <f t="shared" si="189"/>
        <v>1501.41255</v>
      </c>
      <c r="AL434" s="12" t="s">
        <v>1135</v>
      </c>
    </row>
    <row r="435" s="9" customFormat="1" ht="16" customHeight="1" spans="1:38">
      <c r="A435" s="40">
        <f t="shared" si="192"/>
        <v>432</v>
      </c>
      <c r="B435" s="47" t="s">
        <v>1336</v>
      </c>
      <c r="C435" s="47" t="s">
        <v>1414</v>
      </c>
      <c r="D435" s="45" t="s">
        <v>1415</v>
      </c>
      <c r="E435" s="101">
        <v>3473.25</v>
      </c>
      <c r="F435" s="82">
        <v>3473.25</v>
      </c>
      <c r="G435" s="82">
        <v>5664.75</v>
      </c>
      <c r="H435" s="82">
        <v>3473.25</v>
      </c>
      <c r="I435" s="59"/>
      <c r="J435" s="59"/>
      <c r="K435" s="52">
        <f t="shared" si="193"/>
        <v>62.5185</v>
      </c>
      <c r="L435" s="52">
        <v>0</v>
      </c>
      <c r="M435" s="53">
        <f t="shared" si="194"/>
        <v>555.72</v>
      </c>
      <c r="N435" s="44">
        <f t="shared" si="195"/>
        <v>453.18</v>
      </c>
      <c r="O435" s="41">
        <f t="shared" si="196"/>
        <v>24.31275</v>
      </c>
      <c r="P435" s="41">
        <v>0</v>
      </c>
      <c r="Q435" s="44">
        <f t="shared" si="197"/>
        <v>0</v>
      </c>
      <c r="R435" s="44">
        <f t="shared" si="198"/>
        <v>0</v>
      </c>
      <c r="S435" s="44">
        <f t="shared" si="199"/>
        <v>1095.73125</v>
      </c>
      <c r="T435" s="41">
        <f t="shared" si="207"/>
        <v>0</v>
      </c>
      <c r="U435" s="41">
        <f t="shared" si="200"/>
        <v>277.86</v>
      </c>
      <c r="V435" s="44">
        <f t="shared" si="201"/>
        <v>113.3</v>
      </c>
      <c r="W435" s="41">
        <f t="shared" si="202"/>
        <v>10.42</v>
      </c>
      <c r="X435" s="41">
        <v>0</v>
      </c>
      <c r="Y435" s="44">
        <f t="shared" si="203"/>
        <v>0</v>
      </c>
      <c r="Z435" s="44">
        <f t="shared" si="204"/>
        <v>0</v>
      </c>
      <c r="AA435" s="41">
        <f t="shared" si="205"/>
        <v>401.58</v>
      </c>
      <c r="AB435" s="41">
        <f t="shared" si="206"/>
        <v>1497.31125</v>
      </c>
      <c r="AC435" s="54"/>
      <c r="AD435" s="12" t="s">
        <v>53</v>
      </c>
      <c r="AE435" s="11">
        <f t="shared" si="190"/>
        <v>62.5185</v>
      </c>
      <c r="AF435" s="11">
        <f t="shared" si="185"/>
        <v>833.58</v>
      </c>
      <c r="AG435" s="11">
        <f t="shared" si="186"/>
        <v>566.48</v>
      </c>
      <c r="AH435" s="11">
        <f t="shared" si="191"/>
        <v>34.73275</v>
      </c>
      <c r="AI435" s="11">
        <f t="shared" si="187"/>
        <v>0</v>
      </c>
      <c r="AJ435" s="11">
        <f t="shared" si="188"/>
        <v>0</v>
      </c>
      <c r="AK435" s="11">
        <f t="shared" si="189"/>
        <v>1497.31125</v>
      </c>
      <c r="AL435" s="12" t="s">
        <v>1138</v>
      </c>
    </row>
    <row r="436" s="9" customFormat="1" ht="16" customHeight="1" spans="1:38">
      <c r="A436" s="40">
        <f t="shared" si="192"/>
        <v>433</v>
      </c>
      <c r="B436" s="47" t="s">
        <v>1336</v>
      </c>
      <c r="C436" s="47" t="s">
        <v>1416</v>
      </c>
      <c r="D436" s="45" t="s">
        <v>1417</v>
      </c>
      <c r="E436" s="101">
        <v>3473.25</v>
      </c>
      <c r="F436" s="82">
        <v>3473.25</v>
      </c>
      <c r="G436" s="82">
        <v>5664.75</v>
      </c>
      <c r="H436" s="82">
        <v>3473.25</v>
      </c>
      <c r="I436" s="59"/>
      <c r="J436" s="59"/>
      <c r="K436" s="52">
        <f t="shared" si="193"/>
        <v>62.5185</v>
      </c>
      <c r="L436" s="52">
        <v>0</v>
      </c>
      <c r="M436" s="53">
        <f t="shared" si="194"/>
        <v>555.72</v>
      </c>
      <c r="N436" s="44">
        <f t="shared" si="195"/>
        <v>453.18</v>
      </c>
      <c r="O436" s="41">
        <f t="shared" si="196"/>
        <v>24.31275</v>
      </c>
      <c r="P436" s="41">
        <v>0</v>
      </c>
      <c r="Q436" s="44">
        <f t="shared" si="197"/>
        <v>0</v>
      </c>
      <c r="R436" s="44">
        <f t="shared" si="198"/>
        <v>0</v>
      </c>
      <c r="S436" s="44">
        <f t="shared" si="199"/>
        <v>1095.73125</v>
      </c>
      <c r="T436" s="41">
        <f t="shared" si="207"/>
        <v>0</v>
      </c>
      <c r="U436" s="41">
        <f t="shared" si="200"/>
        <v>277.86</v>
      </c>
      <c r="V436" s="44">
        <f t="shared" si="201"/>
        <v>113.3</v>
      </c>
      <c r="W436" s="41">
        <f t="shared" si="202"/>
        <v>10.42</v>
      </c>
      <c r="X436" s="41">
        <v>0</v>
      </c>
      <c r="Y436" s="44">
        <f t="shared" si="203"/>
        <v>0</v>
      </c>
      <c r="Z436" s="44">
        <f t="shared" si="204"/>
        <v>0</v>
      </c>
      <c r="AA436" s="41">
        <f t="shared" si="205"/>
        <v>401.58</v>
      </c>
      <c r="AB436" s="41">
        <f t="shared" si="206"/>
        <v>1497.31125</v>
      </c>
      <c r="AC436" s="54"/>
      <c r="AD436" s="12" t="s">
        <v>53</v>
      </c>
      <c r="AE436" s="11">
        <f t="shared" si="190"/>
        <v>62.5185</v>
      </c>
      <c r="AF436" s="11">
        <f t="shared" si="185"/>
        <v>833.58</v>
      </c>
      <c r="AG436" s="11">
        <f t="shared" si="186"/>
        <v>566.48</v>
      </c>
      <c r="AH436" s="11">
        <f t="shared" si="191"/>
        <v>34.73275</v>
      </c>
      <c r="AI436" s="11">
        <f t="shared" si="187"/>
        <v>0</v>
      </c>
      <c r="AJ436" s="11">
        <f t="shared" si="188"/>
        <v>0</v>
      </c>
      <c r="AK436" s="11">
        <f t="shared" si="189"/>
        <v>1497.31125</v>
      </c>
      <c r="AL436" s="12" t="s">
        <v>1138</v>
      </c>
    </row>
    <row r="437" s="9" customFormat="1" ht="16" customHeight="1" spans="1:38">
      <c r="A437" s="40">
        <f t="shared" si="192"/>
        <v>434</v>
      </c>
      <c r="B437" s="47" t="s">
        <v>1335</v>
      </c>
      <c r="C437" s="47" t="s">
        <v>1418</v>
      </c>
      <c r="D437" s="45" t="s">
        <v>1419</v>
      </c>
      <c r="E437" s="101">
        <v>3473.25</v>
      </c>
      <c r="F437" s="82">
        <v>3473.25</v>
      </c>
      <c r="G437" s="82">
        <v>5664.75</v>
      </c>
      <c r="H437" s="82">
        <v>3473.25</v>
      </c>
      <c r="I437" s="59"/>
      <c r="J437" s="59"/>
      <c r="K437" s="52">
        <f t="shared" si="193"/>
        <v>62.5185</v>
      </c>
      <c r="L437" s="52">
        <v>0</v>
      </c>
      <c r="M437" s="53">
        <f t="shared" si="194"/>
        <v>555.72</v>
      </c>
      <c r="N437" s="44">
        <f t="shared" si="195"/>
        <v>453.18</v>
      </c>
      <c r="O437" s="41">
        <f t="shared" si="196"/>
        <v>24.31275</v>
      </c>
      <c r="P437" s="41">
        <v>0</v>
      </c>
      <c r="Q437" s="44">
        <f t="shared" si="197"/>
        <v>0</v>
      </c>
      <c r="R437" s="44">
        <f t="shared" si="198"/>
        <v>0</v>
      </c>
      <c r="S437" s="44">
        <f t="shared" si="199"/>
        <v>1095.73125</v>
      </c>
      <c r="T437" s="41">
        <f t="shared" si="207"/>
        <v>0</v>
      </c>
      <c r="U437" s="41">
        <f t="shared" si="200"/>
        <v>277.86</v>
      </c>
      <c r="V437" s="44">
        <f t="shared" si="201"/>
        <v>113.3</v>
      </c>
      <c r="W437" s="41">
        <f t="shared" si="202"/>
        <v>10.42</v>
      </c>
      <c r="X437" s="41">
        <v>0</v>
      </c>
      <c r="Y437" s="44">
        <f t="shared" si="203"/>
        <v>0</v>
      </c>
      <c r="Z437" s="44">
        <f t="shared" si="204"/>
        <v>0</v>
      </c>
      <c r="AA437" s="41">
        <f t="shared" si="205"/>
        <v>401.58</v>
      </c>
      <c r="AB437" s="41">
        <f t="shared" si="206"/>
        <v>1497.31125</v>
      </c>
      <c r="AC437" s="54"/>
      <c r="AD437" s="12" t="s">
        <v>50</v>
      </c>
      <c r="AE437" s="11">
        <f t="shared" si="190"/>
        <v>62.5185</v>
      </c>
      <c r="AF437" s="11">
        <f t="shared" si="185"/>
        <v>833.58</v>
      </c>
      <c r="AG437" s="11">
        <f t="shared" si="186"/>
        <v>566.48</v>
      </c>
      <c r="AH437" s="11">
        <f t="shared" si="191"/>
        <v>34.73275</v>
      </c>
      <c r="AI437" s="11">
        <f t="shared" si="187"/>
        <v>0</v>
      </c>
      <c r="AJ437" s="11">
        <f t="shared" si="188"/>
        <v>0</v>
      </c>
      <c r="AK437" s="11">
        <f t="shared" si="189"/>
        <v>1497.31125</v>
      </c>
      <c r="AL437" s="12" t="s">
        <v>1138</v>
      </c>
    </row>
    <row r="438" s="9" customFormat="1" ht="16" customHeight="1" spans="1:38">
      <c r="A438" s="40">
        <f t="shared" si="192"/>
        <v>435</v>
      </c>
      <c r="B438" s="47" t="s">
        <v>1335</v>
      </c>
      <c r="C438" s="47" t="s">
        <v>1420</v>
      </c>
      <c r="D438" s="45" t="s">
        <v>1421</v>
      </c>
      <c r="E438" s="101">
        <v>3473.25</v>
      </c>
      <c r="F438" s="82">
        <v>3473.25</v>
      </c>
      <c r="G438" s="82">
        <v>5664.75</v>
      </c>
      <c r="H438" s="82">
        <v>3473.25</v>
      </c>
      <c r="I438" s="59"/>
      <c r="J438" s="59"/>
      <c r="K438" s="52">
        <f t="shared" si="193"/>
        <v>62.5185</v>
      </c>
      <c r="L438" s="52">
        <v>0</v>
      </c>
      <c r="M438" s="53">
        <f t="shared" si="194"/>
        <v>555.72</v>
      </c>
      <c r="N438" s="44">
        <f t="shared" si="195"/>
        <v>453.18</v>
      </c>
      <c r="O438" s="41">
        <f t="shared" si="196"/>
        <v>24.31275</v>
      </c>
      <c r="P438" s="41">
        <v>0</v>
      </c>
      <c r="Q438" s="44">
        <f t="shared" si="197"/>
        <v>0</v>
      </c>
      <c r="R438" s="44">
        <f t="shared" si="198"/>
        <v>0</v>
      </c>
      <c r="S438" s="44">
        <f t="shared" si="199"/>
        <v>1095.73125</v>
      </c>
      <c r="T438" s="41">
        <f t="shared" si="207"/>
        <v>0</v>
      </c>
      <c r="U438" s="41">
        <f t="shared" si="200"/>
        <v>277.86</v>
      </c>
      <c r="V438" s="44">
        <f t="shared" si="201"/>
        <v>113.3</v>
      </c>
      <c r="W438" s="41">
        <f t="shared" si="202"/>
        <v>10.42</v>
      </c>
      <c r="X438" s="41">
        <v>0</v>
      </c>
      <c r="Y438" s="44">
        <f t="shared" si="203"/>
        <v>0</v>
      </c>
      <c r="Z438" s="44">
        <f t="shared" si="204"/>
        <v>0</v>
      </c>
      <c r="AA438" s="41">
        <f t="shared" si="205"/>
        <v>401.58</v>
      </c>
      <c r="AB438" s="41">
        <f t="shared" si="206"/>
        <v>1497.31125</v>
      </c>
      <c r="AC438" s="54"/>
      <c r="AD438" s="12" t="s">
        <v>50</v>
      </c>
      <c r="AE438" s="11">
        <f t="shared" si="190"/>
        <v>62.5185</v>
      </c>
      <c r="AF438" s="11">
        <f t="shared" si="185"/>
        <v>833.58</v>
      </c>
      <c r="AG438" s="11">
        <f t="shared" si="186"/>
        <v>566.48</v>
      </c>
      <c r="AH438" s="11">
        <f t="shared" si="191"/>
        <v>34.73275</v>
      </c>
      <c r="AI438" s="11">
        <f t="shared" si="187"/>
        <v>0</v>
      </c>
      <c r="AJ438" s="11">
        <f t="shared" si="188"/>
        <v>0</v>
      </c>
      <c r="AK438" s="11">
        <f t="shared" si="189"/>
        <v>1497.31125</v>
      </c>
      <c r="AL438" s="12" t="s">
        <v>1138</v>
      </c>
    </row>
    <row r="439" s="9" customFormat="1" ht="16" customHeight="1" spans="1:38">
      <c r="A439" s="40">
        <f t="shared" si="192"/>
        <v>436</v>
      </c>
      <c r="B439" s="47" t="s">
        <v>1335</v>
      </c>
      <c r="C439" s="47" t="s">
        <v>1422</v>
      </c>
      <c r="D439" s="342" t="s">
        <v>1423</v>
      </c>
      <c r="E439" s="101">
        <v>3473.25</v>
      </c>
      <c r="F439" s="82">
        <v>3473.25</v>
      </c>
      <c r="G439" s="82">
        <v>5664.75</v>
      </c>
      <c r="H439" s="82">
        <v>3473.25</v>
      </c>
      <c r="I439" s="59"/>
      <c r="J439" s="59"/>
      <c r="K439" s="52">
        <f t="shared" si="193"/>
        <v>62.5185</v>
      </c>
      <c r="L439" s="52">
        <v>0</v>
      </c>
      <c r="M439" s="53">
        <f t="shared" si="194"/>
        <v>555.72</v>
      </c>
      <c r="N439" s="44">
        <f t="shared" si="195"/>
        <v>453.18</v>
      </c>
      <c r="O439" s="41">
        <f t="shared" si="196"/>
        <v>24.31275</v>
      </c>
      <c r="P439" s="41">
        <v>0</v>
      </c>
      <c r="Q439" s="44">
        <f t="shared" si="197"/>
        <v>0</v>
      </c>
      <c r="R439" s="44">
        <f t="shared" si="198"/>
        <v>0</v>
      </c>
      <c r="S439" s="44">
        <f t="shared" si="199"/>
        <v>1095.73125</v>
      </c>
      <c r="T439" s="41">
        <f t="shared" si="207"/>
        <v>0</v>
      </c>
      <c r="U439" s="41">
        <f t="shared" si="200"/>
        <v>277.86</v>
      </c>
      <c r="V439" s="44">
        <f t="shared" si="201"/>
        <v>113.3</v>
      </c>
      <c r="W439" s="41">
        <f t="shared" si="202"/>
        <v>10.42</v>
      </c>
      <c r="X439" s="41">
        <v>0</v>
      </c>
      <c r="Y439" s="44">
        <f t="shared" si="203"/>
        <v>0</v>
      </c>
      <c r="Z439" s="44">
        <f t="shared" si="204"/>
        <v>0</v>
      </c>
      <c r="AA439" s="41">
        <f t="shared" si="205"/>
        <v>401.58</v>
      </c>
      <c r="AB439" s="41">
        <f t="shared" si="206"/>
        <v>1497.31125</v>
      </c>
      <c r="AC439" s="54"/>
      <c r="AD439" s="12" t="s">
        <v>50</v>
      </c>
      <c r="AE439" s="11">
        <f t="shared" si="190"/>
        <v>62.5185</v>
      </c>
      <c r="AF439" s="11">
        <f t="shared" si="185"/>
        <v>833.58</v>
      </c>
      <c r="AG439" s="11">
        <f t="shared" si="186"/>
        <v>566.48</v>
      </c>
      <c r="AH439" s="11">
        <f t="shared" si="191"/>
        <v>34.73275</v>
      </c>
      <c r="AI439" s="11">
        <f t="shared" si="187"/>
        <v>0</v>
      </c>
      <c r="AJ439" s="11">
        <f t="shared" si="188"/>
        <v>0</v>
      </c>
      <c r="AK439" s="11">
        <f t="shared" si="189"/>
        <v>1497.31125</v>
      </c>
      <c r="AL439" s="12" t="s">
        <v>1138</v>
      </c>
    </row>
    <row r="440" s="9" customFormat="1" ht="16" customHeight="1" spans="1:38">
      <c r="A440" s="40">
        <f t="shared" si="192"/>
        <v>437</v>
      </c>
      <c r="B440" s="47" t="s">
        <v>1424</v>
      </c>
      <c r="C440" s="47" t="s">
        <v>1425</v>
      </c>
      <c r="D440" s="45" t="s">
        <v>1426</v>
      </c>
      <c r="E440" s="101">
        <v>3473.25</v>
      </c>
      <c r="F440" s="82">
        <v>3473.25</v>
      </c>
      <c r="G440" s="82">
        <v>5664.75</v>
      </c>
      <c r="H440" s="82">
        <v>3473.25</v>
      </c>
      <c r="I440" s="59"/>
      <c r="J440" s="59"/>
      <c r="K440" s="52">
        <f t="shared" si="193"/>
        <v>62.5185</v>
      </c>
      <c r="L440" s="52">
        <v>0</v>
      </c>
      <c r="M440" s="53">
        <f t="shared" si="194"/>
        <v>555.72</v>
      </c>
      <c r="N440" s="44">
        <f t="shared" si="195"/>
        <v>453.18</v>
      </c>
      <c r="O440" s="41">
        <f t="shared" si="196"/>
        <v>24.31275</v>
      </c>
      <c r="P440" s="41">
        <v>0</v>
      </c>
      <c r="Q440" s="44">
        <f t="shared" si="197"/>
        <v>0</v>
      </c>
      <c r="R440" s="44">
        <f t="shared" si="198"/>
        <v>0</v>
      </c>
      <c r="S440" s="44">
        <f t="shared" si="199"/>
        <v>1095.73125</v>
      </c>
      <c r="T440" s="41">
        <f t="shared" si="207"/>
        <v>0</v>
      </c>
      <c r="U440" s="41">
        <f t="shared" si="200"/>
        <v>277.86</v>
      </c>
      <c r="V440" s="44">
        <f t="shared" si="201"/>
        <v>113.3</v>
      </c>
      <c r="W440" s="41">
        <f t="shared" si="202"/>
        <v>10.42</v>
      </c>
      <c r="X440" s="41">
        <v>0</v>
      </c>
      <c r="Y440" s="44">
        <f t="shared" si="203"/>
        <v>0</v>
      </c>
      <c r="Z440" s="44">
        <f t="shared" si="204"/>
        <v>0</v>
      </c>
      <c r="AA440" s="41">
        <f t="shared" si="205"/>
        <v>401.58</v>
      </c>
      <c r="AB440" s="41">
        <f t="shared" si="206"/>
        <v>1497.31125</v>
      </c>
      <c r="AC440" s="54"/>
      <c r="AD440" s="12" t="s">
        <v>54</v>
      </c>
      <c r="AE440" s="11">
        <f t="shared" si="190"/>
        <v>62.5185</v>
      </c>
      <c r="AF440" s="11">
        <f t="shared" si="185"/>
        <v>833.58</v>
      </c>
      <c r="AG440" s="11">
        <f t="shared" si="186"/>
        <v>566.48</v>
      </c>
      <c r="AH440" s="11">
        <f t="shared" si="191"/>
        <v>34.73275</v>
      </c>
      <c r="AI440" s="11">
        <f t="shared" si="187"/>
        <v>0</v>
      </c>
      <c r="AJ440" s="11">
        <f t="shared" si="188"/>
        <v>0</v>
      </c>
      <c r="AK440" s="11">
        <f t="shared" si="189"/>
        <v>1497.31125</v>
      </c>
      <c r="AL440" s="12" t="s">
        <v>1138</v>
      </c>
    </row>
    <row r="441" s="9" customFormat="1" ht="16" customHeight="1" spans="1:38">
      <c r="A441" s="40">
        <f t="shared" si="192"/>
        <v>438</v>
      </c>
      <c r="B441" s="47" t="s">
        <v>1089</v>
      </c>
      <c r="C441" s="47" t="s">
        <v>1427</v>
      </c>
      <c r="D441" s="45" t="s">
        <v>1428</v>
      </c>
      <c r="E441" s="101">
        <v>3473.25</v>
      </c>
      <c r="F441" s="82">
        <v>3473.25</v>
      </c>
      <c r="G441" s="82">
        <v>5664.75</v>
      </c>
      <c r="H441" s="82">
        <v>3473.25</v>
      </c>
      <c r="I441" s="59"/>
      <c r="J441" s="59"/>
      <c r="K441" s="52">
        <f t="shared" si="193"/>
        <v>62.5185</v>
      </c>
      <c r="L441" s="52">
        <v>0</v>
      </c>
      <c r="M441" s="53">
        <f t="shared" si="194"/>
        <v>555.72</v>
      </c>
      <c r="N441" s="44">
        <f t="shared" si="195"/>
        <v>453.18</v>
      </c>
      <c r="O441" s="41">
        <f t="shared" si="196"/>
        <v>24.31275</v>
      </c>
      <c r="P441" s="41">
        <v>0</v>
      </c>
      <c r="Q441" s="44">
        <f t="shared" si="197"/>
        <v>0</v>
      </c>
      <c r="R441" s="44">
        <f t="shared" si="198"/>
        <v>0</v>
      </c>
      <c r="S441" s="44">
        <f t="shared" si="199"/>
        <v>1095.73125</v>
      </c>
      <c r="T441" s="41">
        <f t="shared" si="207"/>
        <v>0</v>
      </c>
      <c r="U441" s="41">
        <f t="shared" si="200"/>
        <v>277.86</v>
      </c>
      <c r="V441" s="44">
        <f t="shared" si="201"/>
        <v>113.3</v>
      </c>
      <c r="W441" s="41">
        <f t="shared" si="202"/>
        <v>10.42</v>
      </c>
      <c r="X441" s="41">
        <v>0</v>
      </c>
      <c r="Y441" s="44">
        <f t="shared" si="203"/>
        <v>0</v>
      </c>
      <c r="Z441" s="44">
        <f t="shared" si="204"/>
        <v>0</v>
      </c>
      <c r="AA441" s="41">
        <f t="shared" si="205"/>
        <v>401.58</v>
      </c>
      <c r="AB441" s="41">
        <f t="shared" si="206"/>
        <v>1497.31125</v>
      </c>
      <c r="AC441" s="54"/>
      <c r="AD441" s="12" t="s">
        <v>56</v>
      </c>
      <c r="AE441" s="11">
        <f t="shared" si="190"/>
        <v>62.5185</v>
      </c>
      <c r="AF441" s="11">
        <f t="shared" si="185"/>
        <v>833.58</v>
      </c>
      <c r="AG441" s="11">
        <f t="shared" si="186"/>
        <v>566.48</v>
      </c>
      <c r="AH441" s="11">
        <f t="shared" si="191"/>
        <v>34.73275</v>
      </c>
      <c r="AI441" s="11">
        <f t="shared" si="187"/>
        <v>0</v>
      </c>
      <c r="AJ441" s="11">
        <f t="shared" si="188"/>
        <v>0</v>
      </c>
      <c r="AK441" s="11">
        <f t="shared" si="189"/>
        <v>1497.31125</v>
      </c>
      <c r="AL441" s="12" t="s">
        <v>1138</v>
      </c>
    </row>
    <row r="442" s="9" customFormat="1" ht="16" customHeight="1" spans="1:38">
      <c r="A442" s="40">
        <f t="shared" si="192"/>
        <v>439</v>
      </c>
      <c r="B442" s="47" t="s">
        <v>1089</v>
      </c>
      <c r="C442" s="47" t="s">
        <v>1429</v>
      </c>
      <c r="D442" s="45" t="s">
        <v>1430</v>
      </c>
      <c r="E442" s="101">
        <v>3473.25</v>
      </c>
      <c r="F442" s="82">
        <v>3473.25</v>
      </c>
      <c r="G442" s="82">
        <v>5664.75</v>
      </c>
      <c r="H442" s="82">
        <v>3473.25</v>
      </c>
      <c r="I442" s="59"/>
      <c r="J442" s="59"/>
      <c r="K442" s="52">
        <f t="shared" si="193"/>
        <v>62.5185</v>
      </c>
      <c r="L442" s="52">
        <v>0</v>
      </c>
      <c r="M442" s="53">
        <f t="shared" si="194"/>
        <v>555.72</v>
      </c>
      <c r="N442" s="44">
        <f t="shared" si="195"/>
        <v>453.18</v>
      </c>
      <c r="O442" s="41">
        <f t="shared" si="196"/>
        <v>24.31275</v>
      </c>
      <c r="P442" s="41">
        <v>0</v>
      </c>
      <c r="Q442" s="44">
        <f t="shared" si="197"/>
        <v>0</v>
      </c>
      <c r="R442" s="44">
        <f t="shared" si="198"/>
        <v>0</v>
      </c>
      <c r="S442" s="44">
        <f t="shared" si="199"/>
        <v>1095.73125</v>
      </c>
      <c r="T442" s="41">
        <f t="shared" si="207"/>
        <v>0</v>
      </c>
      <c r="U442" s="41">
        <f t="shared" si="200"/>
        <v>277.86</v>
      </c>
      <c r="V442" s="44">
        <f t="shared" si="201"/>
        <v>113.3</v>
      </c>
      <c r="W442" s="41">
        <f t="shared" si="202"/>
        <v>10.42</v>
      </c>
      <c r="X442" s="41">
        <v>0</v>
      </c>
      <c r="Y442" s="44">
        <f t="shared" si="203"/>
        <v>0</v>
      </c>
      <c r="Z442" s="44">
        <f t="shared" si="204"/>
        <v>0</v>
      </c>
      <c r="AA442" s="41">
        <f t="shared" si="205"/>
        <v>401.58</v>
      </c>
      <c r="AB442" s="41">
        <f t="shared" si="206"/>
        <v>1497.31125</v>
      </c>
      <c r="AC442" s="54"/>
      <c r="AD442" s="12" t="s">
        <v>56</v>
      </c>
      <c r="AE442" s="11">
        <f t="shared" si="190"/>
        <v>62.5185</v>
      </c>
      <c r="AF442" s="11">
        <f t="shared" si="185"/>
        <v>833.58</v>
      </c>
      <c r="AG442" s="11">
        <f t="shared" si="186"/>
        <v>566.48</v>
      </c>
      <c r="AH442" s="11">
        <f t="shared" si="191"/>
        <v>34.73275</v>
      </c>
      <c r="AI442" s="11">
        <f t="shared" si="187"/>
        <v>0</v>
      </c>
      <c r="AJ442" s="11">
        <f t="shared" si="188"/>
        <v>0</v>
      </c>
      <c r="AK442" s="11">
        <f t="shared" si="189"/>
        <v>1497.31125</v>
      </c>
      <c r="AL442" s="12" t="s">
        <v>1138</v>
      </c>
    </row>
    <row r="443" s="9" customFormat="1" ht="16" customHeight="1" spans="1:38">
      <c r="A443" s="40">
        <f t="shared" si="192"/>
        <v>440</v>
      </c>
      <c r="B443" s="47" t="s">
        <v>1089</v>
      </c>
      <c r="C443" s="47" t="s">
        <v>1431</v>
      </c>
      <c r="D443" s="45" t="s">
        <v>1432</v>
      </c>
      <c r="E443" s="101">
        <v>3473.25</v>
      </c>
      <c r="F443" s="82">
        <v>3473.25</v>
      </c>
      <c r="G443" s="82">
        <v>5664.75</v>
      </c>
      <c r="H443" s="82">
        <v>3473.25</v>
      </c>
      <c r="I443" s="59"/>
      <c r="J443" s="59"/>
      <c r="K443" s="52">
        <f t="shared" si="193"/>
        <v>62.5185</v>
      </c>
      <c r="L443" s="52">
        <v>0</v>
      </c>
      <c r="M443" s="53">
        <f t="shared" si="194"/>
        <v>555.72</v>
      </c>
      <c r="N443" s="44">
        <f t="shared" si="195"/>
        <v>453.18</v>
      </c>
      <c r="O443" s="41">
        <f t="shared" si="196"/>
        <v>24.31275</v>
      </c>
      <c r="P443" s="41">
        <v>0</v>
      </c>
      <c r="Q443" s="44">
        <f t="shared" si="197"/>
        <v>0</v>
      </c>
      <c r="R443" s="44">
        <f t="shared" si="198"/>
        <v>0</v>
      </c>
      <c r="S443" s="44">
        <f t="shared" si="199"/>
        <v>1095.73125</v>
      </c>
      <c r="T443" s="41">
        <f t="shared" si="207"/>
        <v>0</v>
      </c>
      <c r="U443" s="41">
        <f t="shared" si="200"/>
        <v>277.86</v>
      </c>
      <c r="V443" s="44">
        <f t="shared" si="201"/>
        <v>113.3</v>
      </c>
      <c r="W443" s="41">
        <f t="shared" si="202"/>
        <v>10.42</v>
      </c>
      <c r="X443" s="41">
        <v>0</v>
      </c>
      <c r="Y443" s="44">
        <f t="shared" si="203"/>
        <v>0</v>
      </c>
      <c r="Z443" s="44">
        <f t="shared" si="204"/>
        <v>0</v>
      </c>
      <c r="AA443" s="41">
        <f t="shared" si="205"/>
        <v>401.58</v>
      </c>
      <c r="AB443" s="41">
        <f t="shared" si="206"/>
        <v>1497.31125</v>
      </c>
      <c r="AC443" s="54"/>
      <c r="AD443" s="12" t="s">
        <v>56</v>
      </c>
      <c r="AE443" s="11">
        <f t="shared" si="190"/>
        <v>62.5185</v>
      </c>
      <c r="AF443" s="11">
        <f t="shared" si="185"/>
        <v>833.58</v>
      </c>
      <c r="AG443" s="11">
        <f t="shared" si="186"/>
        <v>566.48</v>
      </c>
      <c r="AH443" s="11">
        <f t="shared" si="191"/>
        <v>34.73275</v>
      </c>
      <c r="AI443" s="11">
        <f t="shared" si="187"/>
        <v>0</v>
      </c>
      <c r="AJ443" s="11">
        <f t="shared" si="188"/>
        <v>0</v>
      </c>
      <c r="AK443" s="11">
        <f t="shared" si="189"/>
        <v>1497.31125</v>
      </c>
      <c r="AL443" s="12" t="s">
        <v>1138</v>
      </c>
    </row>
    <row r="444" s="9" customFormat="1" ht="16" customHeight="1" spans="1:38">
      <c r="A444" s="40">
        <f t="shared" si="192"/>
        <v>441</v>
      </c>
      <c r="B444" s="47" t="s">
        <v>1089</v>
      </c>
      <c r="C444" s="47" t="s">
        <v>1433</v>
      </c>
      <c r="D444" s="45" t="s">
        <v>1434</v>
      </c>
      <c r="E444" s="101">
        <v>3473.25</v>
      </c>
      <c r="F444" s="82">
        <v>3473.25</v>
      </c>
      <c r="G444" s="82">
        <v>5664.75</v>
      </c>
      <c r="H444" s="82">
        <v>3473.25</v>
      </c>
      <c r="I444" s="59"/>
      <c r="J444" s="59"/>
      <c r="K444" s="52">
        <f t="shared" si="193"/>
        <v>62.5185</v>
      </c>
      <c r="L444" s="52">
        <v>0</v>
      </c>
      <c r="M444" s="53">
        <f t="shared" si="194"/>
        <v>555.72</v>
      </c>
      <c r="N444" s="44">
        <f t="shared" si="195"/>
        <v>453.18</v>
      </c>
      <c r="O444" s="41">
        <f t="shared" si="196"/>
        <v>24.31275</v>
      </c>
      <c r="P444" s="41">
        <v>0</v>
      </c>
      <c r="Q444" s="44">
        <f t="shared" si="197"/>
        <v>0</v>
      </c>
      <c r="R444" s="44">
        <f t="shared" si="198"/>
        <v>0</v>
      </c>
      <c r="S444" s="44">
        <f t="shared" si="199"/>
        <v>1095.73125</v>
      </c>
      <c r="T444" s="41">
        <f t="shared" si="207"/>
        <v>0</v>
      </c>
      <c r="U444" s="41">
        <f t="shared" si="200"/>
        <v>277.86</v>
      </c>
      <c r="V444" s="44">
        <f t="shared" si="201"/>
        <v>113.3</v>
      </c>
      <c r="W444" s="41">
        <f t="shared" si="202"/>
        <v>10.42</v>
      </c>
      <c r="X444" s="41">
        <v>0</v>
      </c>
      <c r="Y444" s="44">
        <f t="shared" si="203"/>
        <v>0</v>
      </c>
      <c r="Z444" s="44">
        <f t="shared" si="204"/>
        <v>0</v>
      </c>
      <c r="AA444" s="41">
        <f t="shared" si="205"/>
        <v>401.58</v>
      </c>
      <c r="AB444" s="41">
        <f t="shared" si="206"/>
        <v>1497.31125</v>
      </c>
      <c r="AC444" s="54"/>
      <c r="AD444" s="12" t="s">
        <v>56</v>
      </c>
      <c r="AE444" s="11">
        <f t="shared" si="190"/>
        <v>62.5185</v>
      </c>
      <c r="AF444" s="11">
        <f t="shared" si="185"/>
        <v>833.58</v>
      </c>
      <c r="AG444" s="11">
        <f t="shared" si="186"/>
        <v>566.48</v>
      </c>
      <c r="AH444" s="11">
        <f t="shared" si="191"/>
        <v>34.73275</v>
      </c>
      <c r="AI444" s="11">
        <f t="shared" si="187"/>
        <v>0</v>
      </c>
      <c r="AJ444" s="11">
        <f t="shared" si="188"/>
        <v>0</v>
      </c>
      <c r="AK444" s="11">
        <f t="shared" si="189"/>
        <v>1497.31125</v>
      </c>
      <c r="AL444" s="12" t="s">
        <v>1138</v>
      </c>
    </row>
    <row r="445" s="9" customFormat="1" ht="16" customHeight="1" spans="1:38">
      <c r="A445" s="40">
        <f t="shared" si="192"/>
        <v>442</v>
      </c>
      <c r="B445" s="47" t="s">
        <v>896</v>
      </c>
      <c r="C445" s="47" t="s">
        <v>1435</v>
      </c>
      <c r="D445" s="45" t="s">
        <v>1436</v>
      </c>
      <c r="E445" s="101">
        <v>3473.25</v>
      </c>
      <c r="F445" s="82">
        <v>3473.25</v>
      </c>
      <c r="G445" s="82">
        <v>5664.75</v>
      </c>
      <c r="H445" s="82">
        <v>3473.25</v>
      </c>
      <c r="I445" s="59"/>
      <c r="J445" s="59"/>
      <c r="K445" s="52">
        <f t="shared" si="193"/>
        <v>62.5185</v>
      </c>
      <c r="L445" s="52">
        <v>0</v>
      </c>
      <c r="M445" s="53">
        <f t="shared" si="194"/>
        <v>555.72</v>
      </c>
      <c r="N445" s="44">
        <f t="shared" si="195"/>
        <v>453.18</v>
      </c>
      <c r="O445" s="41">
        <f t="shared" si="196"/>
        <v>24.31275</v>
      </c>
      <c r="P445" s="41">
        <v>0</v>
      </c>
      <c r="Q445" s="44">
        <f t="shared" si="197"/>
        <v>0</v>
      </c>
      <c r="R445" s="44">
        <f t="shared" si="198"/>
        <v>0</v>
      </c>
      <c r="S445" s="44">
        <f t="shared" si="199"/>
        <v>1095.73125</v>
      </c>
      <c r="T445" s="41">
        <f t="shared" si="207"/>
        <v>0</v>
      </c>
      <c r="U445" s="41">
        <f t="shared" si="200"/>
        <v>277.86</v>
      </c>
      <c r="V445" s="44">
        <f t="shared" si="201"/>
        <v>113.3</v>
      </c>
      <c r="W445" s="41">
        <f t="shared" si="202"/>
        <v>10.42</v>
      </c>
      <c r="X445" s="41">
        <v>0</v>
      </c>
      <c r="Y445" s="44">
        <f t="shared" si="203"/>
        <v>0</v>
      </c>
      <c r="Z445" s="44">
        <f t="shared" si="204"/>
        <v>0</v>
      </c>
      <c r="AA445" s="41">
        <f t="shared" si="205"/>
        <v>401.58</v>
      </c>
      <c r="AB445" s="41">
        <f t="shared" si="206"/>
        <v>1497.31125</v>
      </c>
      <c r="AC445" s="54"/>
      <c r="AD445" s="12" t="s">
        <v>58</v>
      </c>
      <c r="AE445" s="11">
        <f t="shared" si="190"/>
        <v>62.5185</v>
      </c>
      <c r="AF445" s="11">
        <f t="shared" si="185"/>
        <v>833.58</v>
      </c>
      <c r="AG445" s="11">
        <f t="shared" si="186"/>
        <v>566.48</v>
      </c>
      <c r="AH445" s="11">
        <f t="shared" si="191"/>
        <v>34.73275</v>
      </c>
      <c r="AI445" s="11">
        <f t="shared" si="187"/>
        <v>0</v>
      </c>
      <c r="AJ445" s="11">
        <f t="shared" si="188"/>
        <v>0</v>
      </c>
      <c r="AK445" s="11">
        <f t="shared" si="189"/>
        <v>1497.31125</v>
      </c>
      <c r="AL445" s="12" t="s">
        <v>1138</v>
      </c>
    </row>
    <row r="446" s="9" customFormat="1" ht="16" customHeight="1" spans="1:38">
      <c r="A446" s="40">
        <f t="shared" si="192"/>
        <v>443</v>
      </c>
      <c r="B446" s="47" t="s">
        <v>896</v>
      </c>
      <c r="C446" s="47" t="s">
        <v>1437</v>
      </c>
      <c r="D446" s="45" t="s">
        <v>1438</v>
      </c>
      <c r="E446" s="101">
        <v>3473.25</v>
      </c>
      <c r="F446" s="82">
        <v>3473.25</v>
      </c>
      <c r="G446" s="82">
        <v>5664.75</v>
      </c>
      <c r="H446" s="82">
        <v>3473.25</v>
      </c>
      <c r="I446" s="59"/>
      <c r="J446" s="59"/>
      <c r="K446" s="52">
        <f t="shared" si="193"/>
        <v>62.5185</v>
      </c>
      <c r="L446" s="52">
        <v>0</v>
      </c>
      <c r="M446" s="53">
        <f t="shared" si="194"/>
        <v>555.72</v>
      </c>
      <c r="N446" s="44">
        <f t="shared" si="195"/>
        <v>453.18</v>
      </c>
      <c r="O446" s="41">
        <f t="shared" si="196"/>
        <v>24.31275</v>
      </c>
      <c r="P446" s="41">
        <v>0</v>
      </c>
      <c r="Q446" s="44">
        <f t="shared" si="197"/>
        <v>0</v>
      </c>
      <c r="R446" s="44">
        <f t="shared" si="198"/>
        <v>0</v>
      </c>
      <c r="S446" s="44">
        <f t="shared" si="199"/>
        <v>1095.73125</v>
      </c>
      <c r="T446" s="41">
        <f t="shared" si="207"/>
        <v>0</v>
      </c>
      <c r="U446" s="41">
        <f t="shared" si="200"/>
        <v>277.86</v>
      </c>
      <c r="V446" s="44">
        <f t="shared" si="201"/>
        <v>113.3</v>
      </c>
      <c r="W446" s="41">
        <f t="shared" si="202"/>
        <v>10.42</v>
      </c>
      <c r="X446" s="41">
        <v>0</v>
      </c>
      <c r="Y446" s="44">
        <f t="shared" si="203"/>
        <v>0</v>
      </c>
      <c r="Z446" s="44">
        <f t="shared" si="204"/>
        <v>0</v>
      </c>
      <c r="AA446" s="41">
        <f t="shared" si="205"/>
        <v>401.58</v>
      </c>
      <c r="AB446" s="41">
        <f t="shared" si="206"/>
        <v>1497.31125</v>
      </c>
      <c r="AC446" s="54"/>
      <c r="AD446" s="12" t="s">
        <v>58</v>
      </c>
      <c r="AE446" s="11">
        <f t="shared" si="190"/>
        <v>62.5185</v>
      </c>
      <c r="AF446" s="11">
        <f t="shared" si="185"/>
        <v>833.58</v>
      </c>
      <c r="AG446" s="11">
        <f t="shared" si="186"/>
        <v>566.48</v>
      </c>
      <c r="AH446" s="11">
        <f t="shared" si="191"/>
        <v>34.73275</v>
      </c>
      <c r="AI446" s="11">
        <f t="shared" si="187"/>
        <v>0</v>
      </c>
      <c r="AJ446" s="11">
        <f t="shared" si="188"/>
        <v>0</v>
      </c>
      <c r="AK446" s="11">
        <f t="shared" si="189"/>
        <v>1497.31125</v>
      </c>
      <c r="AL446" s="12" t="s">
        <v>1138</v>
      </c>
    </row>
    <row r="447" s="9" customFormat="1" ht="16" customHeight="1" spans="1:38">
      <c r="A447" s="40">
        <f t="shared" si="192"/>
        <v>444</v>
      </c>
      <c r="B447" s="47" t="s">
        <v>1230</v>
      </c>
      <c r="C447" s="47" t="s">
        <v>1442</v>
      </c>
      <c r="D447" s="45" t="s">
        <v>1443</v>
      </c>
      <c r="E447" s="101">
        <v>3473.25</v>
      </c>
      <c r="F447" s="82">
        <v>3473.25</v>
      </c>
      <c r="G447" s="82">
        <v>5664.75</v>
      </c>
      <c r="H447" s="82">
        <v>3473.25</v>
      </c>
      <c r="I447" s="59"/>
      <c r="J447" s="59"/>
      <c r="K447" s="52">
        <f t="shared" si="193"/>
        <v>62.5185</v>
      </c>
      <c r="L447" s="52">
        <v>0</v>
      </c>
      <c r="M447" s="53">
        <f t="shared" si="194"/>
        <v>555.72</v>
      </c>
      <c r="N447" s="44">
        <f t="shared" si="195"/>
        <v>453.18</v>
      </c>
      <c r="O447" s="41">
        <f t="shared" si="196"/>
        <v>24.31275</v>
      </c>
      <c r="P447" s="41">
        <v>0</v>
      </c>
      <c r="Q447" s="44">
        <f t="shared" si="197"/>
        <v>0</v>
      </c>
      <c r="R447" s="44">
        <f t="shared" si="198"/>
        <v>0</v>
      </c>
      <c r="S447" s="44">
        <f t="shared" si="199"/>
        <v>1095.73125</v>
      </c>
      <c r="T447" s="41">
        <f t="shared" si="207"/>
        <v>0</v>
      </c>
      <c r="U447" s="41">
        <f t="shared" si="200"/>
        <v>277.86</v>
      </c>
      <c r="V447" s="44">
        <f t="shared" si="201"/>
        <v>113.3</v>
      </c>
      <c r="W447" s="41">
        <f t="shared" si="202"/>
        <v>10.42</v>
      </c>
      <c r="X447" s="41">
        <v>0</v>
      </c>
      <c r="Y447" s="44">
        <f t="shared" si="203"/>
        <v>0</v>
      </c>
      <c r="Z447" s="44">
        <f t="shared" si="204"/>
        <v>0</v>
      </c>
      <c r="AA447" s="41">
        <f t="shared" si="205"/>
        <v>401.58</v>
      </c>
      <c r="AB447" s="41">
        <f t="shared" si="206"/>
        <v>1497.31125</v>
      </c>
      <c r="AC447" s="54"/>
      <c r="AD447" s="12" t="s">
        <v>25</v>
      </c>
      <c r="AE447" s="11">
        <f t="shared" si="190"/>
        <v>62.5185</v>
      </c>
      <c r="AF447" s="11">
        <f t="shared" si="185"/>
        <v>833.58</v>
      </c>
      <c r="AG447" s="11">
        <f t="shared" si="186"/>
        <v>566.48</v>
      </c>
      <c r="AH447" s="11">
        <f t="shared" si="191"/>
        <v>34.73275</v>
      </c>
      <c r="AI447" s="11">
        <f t="shared" si="187"/>
        <v>0</v>
      </c>
      <c r="AJ447" s="11">
        <f t="shared" si="188"/>
        <v>0</v>
      </c>
      <c r="AK447" s="11">
        <f t="shared" si="189"/>
        <v>1497.31125</v>
      </c>
      <c r="AL447" s="12" t="s">
        <v>1137</v>
      </c>
    </row>
    <row r="448" s="9" customFormat="1" ht="16" customHeight="1" spans="1:38">
      <c r="A448" s="40">
        <f t="shared" si="192"/>
        <v>445</v>
      </c>
      <c r="B448" s="47" t="s">
        <v>1230</v>
      </c>
      <c r="C448" s="47" t="s">
        <v>1444</v>
      </c>
      <c r="D448" s="45" t="s">
        <v>1445</v>
      </c>
      <c r="E448" s="101">
        <v>3473.25</v>
      </c>
      <c r="F448" s="82">
        <v>3473.25</v>
      </c>
      <c r="G448" s="82">
        <v>5664.75</v>
      </c>
      <c r="H448" s="82">
        <v>3473.25</v>
      </c>
      <c r="I448" s="59"/>
      <c r="J448" s="59"/>
      <c r="K448" s="52">
        <f t="shared" si="193"/>
        <v>62.5185</v>
      </c>
      <c r="L448" s="52">
        <v>0</v>
      </c>
      <c r="M448" s="53">
        <f t="shared" si="194"/>
        <v>555.72</v>
      </c>
      <c r="N448" s="44">
        <f t="shared" si="195"/>
        <v>453.18</v>
      </c>
      <c r="O448" s="41">
        <f t="shared" si="196"/>
        <v>24.31275</v>
      </c>
      <c r="P448" s="41">
        <v>0</v>
      </c>
      <c r="Q448" s="44">
        <f t="shared" si="197"/>
        <v>0</v>
      </c>
      <c r="R448" s="44">
        <f t="shared" si="198"/>
        <v>0</v>
      </c>
      <c r="S448" s="44">
        <f t="shared" si="199"/>
        <v>1095.73125</v>
      </c>
      <c r="T448" s="41">
        <f t="shared" si="207"/>
        <v>0</v>
      </c>
      <c r="U448" s="41">
        <f t="shared" si="200"/>
        <v>277.86</v>
      </c>
      <c r="V448" s="44">
        <f t="shared" si="201"/>
        <v>113.3</v>
      </c>
      <c r="W448" s="41">
        <f t="shared" si="202"/>
        <v>10.42</v>
      </c>
      <c r="X448" s="41">
        <v>0</v>
      </c>
      <c r="Y448" s="44">
        <f t="shared" si="203"/>
        <v>0</v>
      </c>
      <c r="Z448" s="44">
        <f t="shared" si="204"/>
        <v>0</v>
      </c>
      <c r="AA448" s="41">
        <f t="shared" si="205"/>
        <v>401.58</v>
      </c>
      <c r="AB448" s="41">
        <f t="shared" si="206"/>
        <v>1497.31125</v>
      </c>
      <c r="AC448" s="54"/>
      <c r="AD448" s="12" t="s">
        <v>25</v>
      </c>
      <c r="AE448" s="11">
        <f t="shared" si="190"/>
        <v>62.5185</v>
      </c>
      <c r="AF448" s="11">
        <f t="shared" si="185"/>
        <v>833.58</v>
      </c>
      <c r="AG448" s="11">
        <f t="shared" si="186"/>
        <v>566.48</v>
      </c>
      <c r="AH448" s="11">
        <f t="shared" si="191"/>
        <v>34.73275</v>
      </c>
      <c r="AI448" s="11">
        <f t="shared" si="187"/>
        <v>0</v>
      </c>
      <c r="AJ448" s="11">
        <f t="shared" si="188"/>
        <v>0</v>
      </c>
      <c r="AK448" s="11">
        <f t="shared" si="189"/>
        <v>1497.31125</v>
      </c>
      <c r="AL448" s="12" t="s">
        <v>1137</v>
      </c>
    </row>
    <row r="449" s="9" customFormat="1" ht="16" customHeight="1" spans="1:38">
      <c r="A449" s="40">
        <f t="shared" si="192"/>
        <v>446</v>
      </c>
      <c r="B449" s="47" t="s">
        <v>1446</v>
      </c>
      <c r="C449" s="47" t="s">
        <v>1447</v>
      </c>
      <c r="D449" s="45" t="s">
        <v>1448</v>
      </c>
      <c r="E449" s="101">
        <v>3473.25</v>
      </c>
      <c r="F449" s="82">
        <v>3473.25</v>
      </c>
      <c r="G449" s="82">
        <v>5664.75</v>
      </c>
      <c r="H449" s="113">
        <v>3473.25</v>
      </c>
      <c r="I449" s="59"/>
      <c r="J449" s="59"/>
      <c r="K449" s="52">
        <f t="shared" si="193"/>
        <v>62.5185</v>
      </c>
      <c r="L449" s="52">
        <v>0</v>
      </c>
      <c r="M449" s="53">
        <f t="shared" si="194"/>
        <v>555.72</v>
      </c>
      <c r="N449" s="44">
        <f t="shared" si="195"/>
        <v>453.18</v>
      </c>
      <c r="O449" s="41">
        <f t="shared" si="196"/>
        <v>24.31275</v>
      </c>
      <c r="P449" s="41">
        <v>0</v>
      </c>
      <c r="Q449" s="44">
        <f t="shared" si="197"/>
        <v>0</v>
      </c>
      <c r="R449" s="44">
        <f t="shared" si="198"/>
        <v>0</v>
      </c>
      <c r="S449" s="44">
        <f t="shared" si="199"/>
        <v>1095.73125</v>
      </c>
      <c r="T449" s="41">
        <f t="shared" si="207"/>
        <v>0</v>
      </c>
      <c r="U449" s="41">
        <f t="shared" si="200"/>
        <v>277.86</v>
      </c>
      <c r="V449" s="44">
        <f t="shared" si="201"/>
        <v>113.3</v>
      </c>
      <c r="W449" s="41">
        <f t="shared" si="202"/>
        <v>10.42</v>
      </c>
      <c r="X449" s="41">
        <v>0</v>
      </c>
      <c r="Y449" s="44">
        <f t="shared" si="203"/>
        <v>0</v>
      </c>
      <c r="Z449" s="44">
        <f t="shared" si="204"/>
        <v>0</v>
      </c>
      <c r="AA449" s="41">
        <f t="shared" si="205"/>
        <v>401.58</v>
      </c>
      <c r="AB449" s="41">
        <f t="shared" si="206"/>
        <v>1497.31125</v>
      </c>
      <c r="AC449" s="54"/>
      <c r="AD449" s="12" t="s">
        <v>61</v>
      </c>
      <c r="AE449" s="11">
        <f t="shared" si="190"/>
        <v>62.5185</v>
      </c>
      <c r="AF449" s="11">
        <f t="shared" si="185"/>
        <v>833.58</v>
      </c>
      <c r="AG449" s="11">
        <f t="shared" si="186"/>
        <v>566.48</v>
      </c>
      <c r="AH449" s="11">
        <f t="shared" si="191"/>
        <v>34.73275</v>
      </c>
      <c r="AI449" s="11">
        <f t="shared" si="187"/>
        <v>0</v>
      </c>
      <c r="AJ449" s="11">
        <f t="shared" si="188"/>
        <v>0</v>
      </c>
      <c r="AK449" s="11">
        <f t="shared" si="189"/>
        <v>1497.31125</v>
      </c>
      <c r="AL449" s="12" t="s">
        <v>1139</v>
      </c>
    </row>
    <row r="450" s="9" customFormat="1" ht="16" customHeight="1" spans="1:38">
      <c r="A450" s="40">
        <f t="shared" si="192"/>
        <v>447</v>
      </c>
      <c r="B450" s="47" t="s">
        <v>167</v>
      </c>
      <c r="C450" s="47" t="s">
        <v>1451</v>
      </c>
      <c r="D450" s="45" t="s">
        <v>1452</v>
      </c>
      <c r="E450" s="101">
        <v>3473.25</v>
      </c>
      <c r="F450" s="82">
        <v>3473.25</v>
      </c>
      <c r="G450" s="82">
        <v>5664.75</v>
      </c>
      <c r="H450" s="82">
        <v>3473.25</v>
      </c>
      <c r="I450" s="59"/>
      <c r="J450" s="59"/>
      <c r="K450" s="52">
        <f t="shared" si="193"/>
        <v>62.5185</v>
      </c>
      <c r="L450" s="52">
        <v>0</v>
      </c>
      <c r="M450" s="53">
        <f t="shared" si="194"/>
        <v>555.72</v>
      </c>
      <c r="N450" s="44">
        <f t="shared" si="195"/>
        <v>453.18</v>
      </c>
      <c r="O450" s="41">
        <f t="shared" si="196"/>
        <v>24.31275</v>
      </c>
      <c r="P450" s="41">
        <v>0</v>
      </c>
      <c r="Q450" s="44">
        <f t="shared" si="197"/>
        <v>0</v>
      </c>
      <c r="R450" s="44">
        <f t="shared" si="198"/>
        <v>0</v>
      </c>
      <c r="S450" s="44">
        <f t="shared" si="199"/>
        <v>1095.73125</v>
      </c>
      <c r="T450" s="41">
        <f t="shared" si="207"/>
        <v>0</v>
      </c>
      <c r="U450" s="41">
        <f t="shared" si="200"/>
        <v>277.86</v>
      </c>
      <c r="V450" s="44">
        <f t="shared" si="201"/>
        <v>113.3</v>
      </c>
      <c r="W450" s="41">
        <f t="shared" si="202"/>
        <v>10.42</v>
      </c>
      <c r="X450" s="41">
        <v>0</v>
      </c>
      <c r="Y450" s="44">
        <f t="shared" si="203"/>
        <v>0</v>
      </c>
      <c r="Z450" s="44">
        <f t="shared" si="204"/>
        <v>0</v>
      </c>
      <c r="AA450" s="41">
        <f t="shared" si="205"/>
        <v>401.58</v>
      </c>
      <c r="AB450" s="41">
        <f t="shared" si="206"/>
        <v>1497.31125</v>
      </c>
      <c r="AC450" s="54"/>
      <c r="AD450" s="12" t="s">
        <v>48</v>
      </c>
      <c r="AE450" s="11">
        <f t="shared" si="190"/>
        <v>62.5185</v>
      </c>
      <c r="AF450" s="11">
        <f t="shared" si="185"/>
        <v>833.58</v>
      </c>
      <c r="AG450" s="11">
        <f t="shared" si="186"/>
        <v>566.48</v>
      </c>
      <c r="AH450" s="11">
        <f t="shared" si="191"/>
        <v>34.73275</v>
      </c>
      <c r="AI450" s="11">
        <f t="shared" si="187"/>
        <v>0</v>
      </c>
      <c r="AJ450" s="11">
        <f t="shared" si="188"/>
        <v>0</v>
      </c>
      <c r="AK450" s="11">
        <f t="shared" si="189"/>
        <v>1497.31125</v>
      </c>
      <c r="AL450" s="12" t="s">
        <v>1134</v>
      </c>
    </row>
    <row r="451" s="9" customFormat="1" ht="16" customHeight="1" spans="1:38">
      <c r="A451" s="40">
        <f t="shared" si="192"/>
        <v>448</v>
      </c>
      <c r="B451" s="47" t="s">
        <v>1338</v>
      </c>
      <c r="C451" s="47" t="s">
        <v>1453</v>
      </c>
      <c r="D451" s="45" t="s">
        <v>1454</v>
      </c>
      <c r="E451" s="101">
        <v>3473.25</v>
      </c>
      <c r="F451" s="82">
        <v>3473.25</v>
      </c>
      <c r="G451" s="82">
        <v>5664.75</v>
      </c>
      <c r="H451" s="82">
        <v>3473.25</v>
      </c>
      <c r="I451" s="59"/>
      <c r="J451" s="59"/>
      <c r="K451" s="52">
        <f t="shared" si="193"/>
        <v>62.5185</v>
      </c>
      <c r="L451" s="52">
        <v>0</v>
      </c>
      <c r="M451" s="53">
        <f t="shared" si="194"/>
        <v>555.72</v>
      </c>
      <c r="N451" s="44">
        <f t="shared" si="195"/>
        <v>453.18</v>
      </c>
      <c r="O451" s="41">
        <f t="shared" si="196"/>
        <v>24.31275</v>
      </c>
      <c r="P451" s="41">
        <v>0</v>
      </c>
      <c r="Q451" s="44">
        <f t="shared" si="197"/>
        <v>0</v>
      </c>
      <c r="R451" s="44">
        <f t="shared" si="198"/>
        <v>0</v>
      </c>
      <c r="S451" s="44">
        <f t="shared" si="199"/>
        <v>1095.73125</v>
      </c>
      <c r="T451" s="41">
        <f t="shared" si="207"/>
        <v>0</v>
      </c>
      <c r="U451" s="41">
        <f t="shared" si="200"/>
        <v>277.86</v>
      </c>
      <c r="V451" s="44">
        <f t="shared" si="201"/>
        <v>113.3</v>
      </c>
      <c r="W451" s="41">
        <f t="shared" si="202"/>
        <v>10.42</v>
      </c>
      <c r="X451" s="41">
        <v>0</v>
      </c>
      <c r="Y451" s="44">
        <f t="shared" si="203"/>
        <v>0</v>
      </c>
      <c r="Z451" s="44">
        <f t="shared" si="204"/>
        <v>0</v>
      </c>
      <c r="AA451" s="41">
        <f t="shared" si="205"/>
        <v>401.58</v>
      </c>
      <c r="AB451" s="41">
        <f t="shared" si="206"/>
        <v>1497.31125</v>
      </c>
      <c r="AC451" s="54"/>
      <c r="AD451" s="12" t="s">
        <v>20</v>
      </c>
      <c r="AE451" s="11">
        <f t="shared" si="190"/>
        <v>62.5185</v>
      </c>
      <c r="AF451" s="11">
        <f t="shared" si="185"/>
        <v>833.58</v>
      </c>
      <c r="AG451" s="11">
        <f t="shared" si="186"/>
        <v>566.48</v>
      </c>
      <c r="AH451" s="11">
        <f t="shared" si="191"/>
        <v>34.73275</v>
      </c>
      <c r="AI451" s="11">
        <f t="shared" si="187"/>
        <v>0</v>
      </c>
      <c r="AJ451" s="11">
        <f t="shared" si="188"/>
        <v>0</v>
      </c>
      <c r="AK451" s="11">
        <f t="shared" si="189"/>
        <v>1497.31125</v>
      </c>
      <c r="AL451" s="12" t="s">
        <v>1138</v>
      </c>
    </row>
    <row r="452" s="9" customFormat="1" ht="16" customHeight="1" spans="1:38">
      <c r="A452" s="40">
        <f t="shared" si="192"/>
        <v>449</v>
      </c>
      <c r="B452" s="47" t="s">
        <v>1338</v>
      </c>
      <c r="C452" s="47" t="s">
        <v>1455</v>
      </c>
      <c r="D452" s="45" t="s">
        <v>1456</v>
      </c>
      <c r="E452" s="101">
        <v>3473.25</v>
      </c>
      <c r="F452" s="82">
        <v>3473.25</v>
      </c>
      <c r="G452" s="82">
        <v>5664.75</v>
      </c>
      <c r="H452" s="82">
        <v>3473.25</v>
      </c>
      <c r="I452" s="59"/>
      <c r="J452" s="59"/>
      <c r="K452" s="52">
        <f t="shared" si="193"/>
        <v>62.5185</v>
      </c>
      <c r="L452" s="52">
        <v>0</v>
      </c>
      <c r="M452" s="53">
        <f t="shared" si="194"/>
        <v>555.72</v>
      </c>
      <c r="N452" s="44">
        <f t="shared" si="195"/>
        <v>453.18</v>
      </c>
      <c r="O452" s="41">
        <f t="shared" si="196"/>
        <v>24.31275</v>
      </c>
      <c r="P452" s="41">
        <v>0</v>
      </c>
      <c r="Q452" s="44">
        <f t="shared" si="197"/>
        <v>0</v>
      </c>
      <c r="R452" s="44">
        <f t="shared" si="198"/>
        <v>0</v>
      </c>
      <c r="S452" s="44">
        <f t="shared" si="199"/>
        <v>1095.73125</v>
      </c>
      <c r="T452" s="41">
        <f t="shared" si="207"/>
        <v>0</v>
      </c>
      <c r="U452" s="41">
        <f t="shared" si="200"/>
        <v>277.86</v>
      </c>
      <c r="V452" s="44">
        <f t="shared" si="201"/>
        <v>113.3</v>
      </c>
      <c r="W452" s="41">
        <f t="shared" si="202"/>
        <v>10.42</v>
      </c>
      <c r="X452" s="41">
        <v>0</v>
      </c>
      <c r="Y452" s="44">
        <f t="shared" si="203"/>
        <v>0</v>
      </c>
      <c r="Z452" s="44">
        <f t="shared" si="204"/>
        <v>0</v>
      </c>
      <c r="AA452" s="41">
        <f t="shared" si="205"/>
        <v>401.58</v>
      </c>
      <c r="AB452" s="41">
        <f t="shared" si="206"/>
        <v>1497.31125</v>
      </c>
      <c r="AC452" s="54"/>
      <c r="AD452" s="12" t="s">
        <v>20</v>
      </c>
      <c r="AE452" s="11">
        <f t="shared" si="190"/>
        <v>62.5185</v>
      </c>
      <c r="AF452" s="11">
        <f t="shared" ref="AF452:AF469" si="208">M452+U452</f>
        <v>833.58</v>
      </c>
      <c r="AG452" s="11">
        <f t="shared" ref="AG452:AG469" si="209">N452+V452</f>
        <v>566.48</v>
      </c>
      <c r="AH452" s="11">
        <f t="shared" si="191"/>
        <v>34.73275</v>
      </c>
      <c r="AI452" s="11">
        <f t="shared" ref="AI452:AI469" si="210">Q452+Y452</f>
        <v>0</v>
      </c>
      <c r="AJ452" s="11">
        <f t="shared" ref="AJ452:AJ469" si="211">R452+Z452</f>
        <v>0</v>
      </c>
      <c r="AK452" s="11">
        <f t="shared" ref="AK452:AK469" si="212">S452+AA452</f>
        <v>1497.31125</v>
      </c>
      <c r="AL452" s="12" t="s">
        <v>1138</v>
      </c>
    </row>
    <row r="453" s="9" customFormat="1" ht="16" customHeight="1" spans="1:38">
      <c r="A453" s="40">
        <f t="shared" si="192"/>
        <v>450</v>
      </c>
      <c r="B453" s="47" t="s">
        <v>285</v>
      </c>
      <c r="C453" s="47" t="s">
        <v>1457</v>
      </c>
      <c r="D453" s="45" t="s">
        <v>1458</v>
      </c>
      <c r="E453" s="101">
        <v>3820</v>
      </c>
      <c r="F453" s="82">
        <v>3820</v>
      </c>
      <c r="G453" s="82">
        <v>5664.75</v>
      </c>
      <c r="H453" s="82">
        <v>3820</v>
      </c>
      <c r="I453" s="59"/>
      <c r="J453" s="59"/>
      <c r="K453" s="52">
        <f t="shared" si="193"/>
        <v>68.76</v>
      </c>
      <c r="L453" s="52">
        <v>0</v>
      </c>
      <c r="M453" s="53">
        <f t="shared" si="194"/>
        <v>611.2</v>
      </c>
      <c r="N453" s="44">
        <f t="shared" si="195"/>
        <v>453.18</v>
      </c>
      <c r="O453" s="41">
        <f t="shared" si="196"/>
        <v>26.74</v>
      </c>
      <c r="P453" s="41">
        <v>0</v>
      </c>
      <c r="Q453" s="44">
        <f t="shared" si="197"/>
        <v>0</v>
      </c>
      <c r="R453" s="44">
        <f t="shared" si="198"/>
        <v>0</v>
      </c>
      <c r="S453" s="44">
        <f t="shared" si="199"/>
        <v>1159.88</v>
      </c>
      <c r="T453" s="41">
        <f t="shared" si="207"/>
        <v>0</v>
      </c>
      <c r="U453" s="41">
        <f t="shared" si="200"/>
        <v>305.6</v>
      </c>
      <c r="V453" s="44">
        <f t="shared" si="201"/>
        <v>113.3</v>
      </c>
      <c r="W453" s="41">
        <f t="shared" si="202"/>
        <v>11.46</v>
      </c>
      <c r="X453" s="41">
        <v>0</v>
      </c>
      <c r="Y453" s="44">
        <f t="shared" si="203"/>
        <v>0</v>
      </c>
      <c r="Z453" s="44">
        <f t="shared" si="204"/>
        <v>0</v>
      </c>
      <c r="AA453" s="41">
        <f t="shared" si="205"/>
        <v>430.36</v>
      </c>
      <c r="AB453" s="41">
        <f t="shared" si="206"/>
        <v>1590.24</v>
      </c>
      <c r="AC453" s="54"/>
      <c r="AD453" s="12" t="s">
        <v>26</v>
      </c>
      <c r="AE453" s="11">
        <f t="shared" ref="AE453:AE487" si="213">K453+T453+L453</f>
        <v>68.76</v>
      </c>
      <c r="AF453" s="11">
        <f t="shared" si="208"/>
        <v>916.8</v>
      </c>
      <c r="AG453" s="11">
        <f t="shared" si="209"/>
        <v>566.48</v>
      </c>
      <c r="AH453" s="11">
        <f t="shared" ref="AH453:AH487" si="214">O453+W453+X453+P453</f>
        <v>38.2</v>
      </c>
      <c r="AI453" s="11">
        <f t="shared" si="210"/>
        <v>0</v>
      </c>
      <c r="AJ453" s="11">
        <f t="shared" si="211"/>
        <v>0</v>
      </c>
      <c r="AK453" s="11">
        <f t="shared" si="212"/>
        <v>1590.24</v>
      </c>
      <c r="AL453" s="12" t="s">
        <v>1135</v>
      </c>
    </row>
    <row r="454" s="9" customFormat="1" ht="16" customHeight="1" spans="1:38">
      <c r="A454" s="40">
        <f t="shared" si="192"/>
        <v>451</v>
      </c>
      <c r="B454" s="47" t="s">
        <v>1332</v>
      </c>
      <c r="C454" s="47" t="s">
        <v>1459</v>
      </c>
      <c r="D454" s="45" t="s">
        <v>1460</v>
      </c>
      <c r="E454" s="101">
        <v>3473.25</v>
      </c>
      <c r="F454" s="82">
        <v>3473.25</v>
      </c>
      <c r="G454" s="82">
        <v>5664.75</v>
      </c>
      <c r="H454" s="82">
        <v>3473.25</v>
      </c>
      <c r="I454" s="59"/>
      <c r="J454" s="59"/>
      <c r="K454" s="52">
        <f t="shared" si="193"/>
        <v>62.5185</v>
      </c>
      <c r="L454" s="52">
        <v>0</v>
      </c>
      <c r="M454" s="53">
        <f t="shared" si="194"/>
        <v>555.72</v>
      </c>
      <c r="N454" s="44">
        <f t="shared" si="195"/>
        <v>453.18</v>
      </c>
      <c r="O454" s="41">
        <f t="shared" si="196"/>
        <v>24.31275</v>
      </c>
      <c r="P454" s="41">
        <v>0</v>
      </c>
      <c r="Q454" s="44">
        <f t="shared" si="197"/>
        <v>0</v>
      </c>
      <c r="R454" s="44">
        <f t="shared" si="198"/>
        <v>0</v>
      </c>
      <c r="S454" s="44">
        <f t="shared" si="199"/>
        <v>1095.73125</v>
      </c>
      <c r="T454" s="41">
        <f t="shared" si="207"/>
        <v>0</v>
      </c>
      <c r="U454" s="41">
        <f t="shared" si="200"/>
        <v>277.86</v>
      </c>
      <c r="V454" s="44">
        <f t="shared" si="201"/>
        <v>113.3</v>
      </c>
      <c r="W454" s="41">
        <f t="shared" si="202"/>
        <v>10.42</v>
      </c>
      <c r="X454" s="41">
        <v>0</v>
      </c>
      <c r="Y454" s="44">
        <f t="shared" si="203"/>
        <v>0</v>
      </c>
      <c r="Z454" s="44">
        <f t="shared" si="204"/>
        <v>0</v>
      </c>
      <c r="AA454" s="41">
        <f t="shared" si="205"/>
        <v>401.58</v>
      </c>
      <c r="AB454" s="41">
        <f t="shared" si="206"/>
        <v>1497.31125</v>
      </c>
      <c r="AC454" s="54"/>
      <c r="AD454" s="12" t="s">
        <v>26</v>
      </c>
      <c r="AE454" s="11">
        <f t="shared" si="213"/>
        <v>62.5185</v>
      </c>
      <c r="AF454" s="11">
        <f t="shared" si="208"/>
        <v>833.58</v>
      </c>
      <c r="AG454" s="11">
        <f t="shared" si="209"/>
        <v>566.48</v>
      </c>
      <c r="AH454" s="11">
        <f t="shared" si="214"/>
        <v>34.73275</v>
      </c>
      <c r="AI454" s="11">
        <f t="shared" si="210"/>
        <v>0</v>
      </c>
      <c r="AJ454" s="11">
        <f t="shared" si="211"/>
        <v>0</v>
      </c>
      <c r="AK454" s="11">
        <f t="shared" si="212"/>
        <v>1497.31125</v>
      </c>
      <c r="AL454" s="12" t="s">
        <v>1135</v>
      </c>
    </row>
    <row r="455" s="9" customFormat="1" ht="16" customHeight="1" spans="1:38">
      <c r="A455" s="40">
        <f t="shared" ref="A455:A470" si="215">ROW()-3</f>
        <v>452</v>
      </c>
      <c r="B455" s="47" t="s">
        <v>1332</v>
      </c>
      <c r="C455" s="47" t="s">
        <v>1463</v>
      </c>
      <c r="D455" s="45" t="s">
        <v>1464</v>
      </c>
      <c r="E455" s="101">
        <v>3473.25</v>
      </c>
      <c r="F455" s="82">
        <v>3473.25</v>
      </c>
      <c r="G455" s="82">
        <v>5664.75</v>
      </c>
      <c r="H455" s="82">
        <v>3473.25</v>
      </c>
      <c r="I455" s="59"/>
      <c r="J455" s="59"/>
      <c r="K455" s="52">
        <f t="shared" ref="K455:K470" si="216">E455*0.018</f>
        <v>62.5185</v>
      </c>
      <c r="L455" s="52">
        <v>0</v>
      </c>
      <c r="M455" s="53">
        <f t="shared" ref="M455:M470" si="217">F455*0.16</f>
        <v>555.72</v>
      </c>
      <c r="N455" s="44">
        <f t="shared" ref="N455:N470" si="218">ROUND(G455*0.08,2)</f>
        <v>453.18</v>
      </c>
      <c r="O455" s="41">
        <f t="shared" ref="O455:O470" si="219">H455*0.007</f>
        <v>24.31275</v>
      </c>
      <c r="P455" s="41">
        <v>0</v>
      </c>
      <c r="Q455" s="44">
        <f t="shared" ref="Q455:Q470" si="220">I455*5%</f>
        <v>0</v>
      </c>
      <c r="R455" s="44">
        <f t="shared" ref="R455:R470" si="221">J455*50%</f>
        <v>0</v>
      </c>
      <c r="S455" s="44">
        <f t="shared" ref="S455:S470" si="222">SUM(K455:R455)</f>
        <v>1095.73125</v>
      </c>
      <c r="T455" s="41">
        <f t="shared" si="207"/>
        <v>0</v>
      </c>
      <c r="U455" s="41">
        <f t="shared" ref="U455:U470" si="223">ROUND(F455*0.08,2)</f>
        <v>277.86</v>
      </c>
      <c r="V455" s="44">
        <f t="shared" ref="V455:V470" si="224">ROUND(G455*0.02,2)</f>
        <v>113.3</v>
      </c>
      <c r="W455" s="41">
        <f t="shared" ref="W455:W470" si="225">ROUND(H455*0.003,2)</f>
        <v>10.42</v>
      </c>
      <c r="X455" s="41">
        <v>0</v>
      </c>
      <c r="Y455" s="44">
        <f t="shared" ref="Y455:Y470" si="226">I455*5%</f>
        <v>0</v>
      </c>
      <c r="Z455" s="44">
        <f t="shared" ref="Z455:Z470" si="227">J455*50%</f>
        <v>0</v>
      </c>
      <c r="AA455" s="41">
        <f t="shared" ref="AA455:AA470" si="228">SUM(T455:Z455)</f>
        <v>401.58</v>
      </c>
      <c r="AB455" s="41">
        <f t="shared" ref="AB455:AB470" si="229">S455+AA455</f>
        <v>1497.31125</v>
      </c>
      <c r="AC455" s="54"/>
      <c r="AD455" s="12" t="s">
        <v>26</v>
      </c>
      <c r="AE455" s="11">
        <f t="shared" si="213"/>
        <v>62.5185</v>
      </c>
      <c r="AF455" s="11">
        <f t="shared" si="208"/>
        <v>833.58</v>
      </c>
      <c r="AG455" s="11">
        <f t="shared" si="209"/>
        <v>566.48</v>
      </c>
      <c r="AH455" s="11">
        <f t="shared" si="214"/>
        <v>34.73275</v>
      </c>
      <c r="AI455" s="11">
        <f t="shared" si="210"/>
        <v>0</v>
      </c>
      <c r="AJ455" s="11">
        <f t="shared" si="211"/>
        <v>0</v>
      </c>
      <c r="AK455" s="11">
        <f t="shared" si="212"/>
        <v>1497.31125</v>
      </c>
      <c r="AL455" s="12" t="s">
        <v>1135</v>
      </c>
    </row>
    <row r="456" s="9" customFormat="1" ht="16" customHeight="1" spans="1:38">
      <c r="A456" s="40">
        <f t="shared" si="215"/>
        <v>453</v>
      </c>
      <c r="B456" s="47" t="s">
        <v>1332</v>
      </c>
      <c r="C456" s="47" t="s">
        <v>1467</v>
      </c>
      <c r="D456" s="45" t="s">
        <v>1468</v>
      </c>
      <c r="E456" s="101">
        <v>3473.25</v>
      </c>
      <c r="F456" s="82">
        <v>3473.25</v>
      </c>
      <c r="G456" s="82">
        <v>5664.75</v>
      </c>
      <c r="H456" s="82">
        <v>3473.25</v>
      </c>
      <c r="I456" s="59"/>
      <c r="J456" s="59"/>
      <c r="K456" s="52">
        <f t="shared" si="216"/>
        <v>62.5185</v>
      </c>
      <c r="L456" s="52">
        <v>0</v>
      </c>
      <c r="M456" s="53">
        <f t="shared" si="217"/>
        <v>555.72</v>
      </c>
      <c r="N456" s="44">
        <f t="shared" si="218"/>
        <v>453.18</v>
      </c>
      <c r="O456" s="41">
        <f t="shared" si="219"/>
        <v>24.31275</v>
      </c>
      <c r="P456" s="41">
        <v>0</v>
      </c>
      <c r="Q456" s="44">
        <f t="shared" si="220"/>
        <v>0</v>
      </c>
      <c r="R456" s="44">
        <f t="shared" si="221"/>
        <v>0</v>
      </c>
      <c r="S456" s="44">
        <f t="shared" si="222"/>
        <v>1095.73125</v>
      </c>
      <c r="T456" s="41">
        <f t="shared" si="207"/>
        <v>0</v>
      </c>
      <c r="U456" s="41">
        <f t="shared" si="223"/>
        <v>277.86</v>
      </c>
      <c r="V456" s="44">
        <f t="shared" si="224"/>
        <v>113.3</v>
      </c>
      <c r="W456" s="41">
        <f t="shared" si="225"/>
        <v>10.42</v>
      </c>
      <c r="X456" s="41">
        <v>0</v>
      </c>
      <c r="Y456" s="44">
        <f t="shared" si="226"/>
        <v>0</v>
      </c>
      <c r="Z456" s="44">
        <f t="shared" si="227"/>
        <v>0</v>
      </c>
      <c r="AA456" s="41">
        <f t="shared" si="228"/>
        <v>401.58</v>
      </c>
      <c r="AB456" s="41">
        <f t="shared" si="229"/>
        <v>1497.31125</v>
      </c>
      <c r="AC456" s="54"/>
      <c r="AD456" s="12" t="s">
        <v>26</v>
      </c>
      <c r="AE456" s="11">
        <f t="shared" si="213"/>
        <v>62.5185</v>
      </c>
      <c r="AF456" s="11">
        <f t="shared" si="208"/>
        <v>833.58</v>
      </c>
      <c r="AG456" s="11">
        <f t="shared" si="209"/>
        <v>566.48</v>
      </c>
      <c r="AH456" s="11">
        <f t="shared" si="214"/>
        <v>34.73275</v>
      </c>
      <c r="AI456" s="11">
        <f t="shared" si="210"/>
        <v>0</v>
      </c>
      <c r="AJ456" s="11">
        <f t="shared" si="211"/>
        <v>0</v>
      </c>
      <c r="AK456" s="11">
        <f t="shared" si="212"/>
        <v>1497.31125</v>
      </c>
      <c r="AL456" s="12" t="s">
        <v>1135</v>
      </c>
    </row>
    <row r="457" s="9" customFormat="1" ht="16" customHeight="1" spans="1:38">
      <c r="A457" s="40">
        <f t="shared" si="215"/>
        <v>454</v>
      </c>
      <c r="B457" s="47" t="s">
        <v>145</v>
      </c>
      <c r="C457" s="47" t="s">
        <v>1469</v>
      </c>
      <c r="D457" s="45" t="s">
        <v>1470</v>
      </c>
      <c r="E457" s="101">
        <v>3473.25</v>
      </c>
      <c r="F457" s="82">
        <v>3473.25</v>
      </c>
      <c r="G457" s="82">
        <v>5664.75</v>
      </c>
      <c r="H457" s="82">
        <v>3473.25</v>
      </c>
      <c r="I457" s="59"/>
      <c r="J457" s="59"/>
      <c r="K457" s="52">
        <f t="shared" si="216"/>
        <v>62.5185</v>
      </c>
      <c r="L457" s="52">
        <v>0</v>
      </c>
      <c r="M457" s="53">
        <f t="shared" si="217"/>
        <v>555.72</v>
      </c>
      <c r="N457" s="44">
        <f t="shared" si="218"/>
        <v>453.18</v>
      </c>
      <c r="O457" s="41">
        <f t="shared" si="219"/>
        <v>24.31275</v>
      </c>
      <c r="P457" s="41">
        <v>0</v>
      </c>
      <c r="Q457" s="44">
        <f t="shared" si="220"/>
        <v>0</v>
      </c>
      <c r="R457" s="44">
        <f t="shared" si="221"/>
        <v>0</v>
      </c>
      <c r="S457" s="44">
        <f t="shared" si="222"/>
        <v>1095.73125</v>
      </c>
      <c r="T457" s="41">
        <f t="shared" si="207"/>
        <v>0</v>
      </c>
      <c r="U457" s="41">
        <f t="shared" si="223"/>
        <v>277.86</v>
      </c>
      <c r="V457" s="44">
        <f t="shared" si="224"/>
        <v>113.3</v>
      </c>
      <c r="W457" s="41">
        <f t="shared" si="225"/>
        <v>10.42</v>
      </c>
      <c r="X457" s="41">
        <v>0</v>
      </c>
      <c r="Y457" s="44">
        <f t="shared" si="226"/>
        <v>0</v>
      </c>
      <c r="Z457" s="44">
        <f t="shared" si="227"/>
        <v>0</v>
      </c>
      <c r="AA457" s="41">
        <f t="shared" si="228"/>
        <v>401.58</v>
      </c>
      <c r="AB457" s="41">
        <f t="shared" si="229"/>
        <v>1497.31125</v>
      </c>
      <c r="AC457" s="54"/>
      <c r="AD457" s="12" t="s">
        <v>9</v>
      </c>
      <c r="AE457" s="11">
        <f t="shared" si="213"/>
        <v>62.5185</v>
      </c>
      <c r="AF457" s="11">
        <f t="shared" si="208"/>
        <v>833.58</v>
      </c>
      <c r="AG457" s="11">
        <f t="shared" si="209"/>
        <v>566.48</v>
      </c>
      <c r="AH457" s="11">
        <f t="shared" si="214"/>
        <v>34.73275</v>
      </c>
      <c r="AI457" s="11">
        <f t="shared" si="210"/>
        <v>0</v>
      </c>
      <c r="AJ457" s="11">
        <f t="shared" si="211"/>
        <v>0</v>
      </c>
      <c r="AK457" s="11">
        <f t="shared" si="212"/>
        <v>1497.31125</v>
      </c>
      <c r="AL457" s="12" t="s">
        <v>1136</v>
      </c>
    </row>
    <row r="458" s="9" customFormat="1" ht="16" customHeight="1" spans="1:38">
      <c r="A458" s="40">
        <f t="shared" si="215"/>
        <v>455</v>
      </c>
      <c r="B458" s="47" t="s">
        <v>1299</v>
      </c>
      <c r="C458" s="47" t="s">
        <v>1471</v>
      </c>
      <c r="D458" s="45" t="s">
        <v>1472</v>
      </c>
      <c r="E458" s="101">
        <v>3473.25</v>
      </c>
      <c r="F458" s="82">
        <v>3473.25</v>
      </c>
      <c r="G458" s="82">
        <v>5664.75</v>
      </c>
      <c r="H458" s="82">
        <v>3473.25</v>
      </c>
      <c r="I458" s="59"/>
      <c r="J458" s="59"/>
      <c r="K458" s="52">
        <f t="shared" si="216"/>
        <v>62.5185</v>
      </c>
      <c r="L458" s="52">
        <v>0</v>
      </c>
      <c r="M458" s="53">
        <f t="shared" si="217"/>
        <v>555.72</v>
      </c>
      <c r="N458" s="44">
        <f t="shared" si="218"/>
        <v>453.18</v>
      </c>
      <c r="O458" s="41">
        <f t="shared" si="219"/>
        <v>24.31275</v>
      </c>
      <c r="P458" s="41">
        <v>0</v>
      </c>
      <c r="Q458" s="44">
        <f t="shared" si="220"/>
        <v>0</v>
      </c>
      <c r="R458" s="44">
        <f t="shared" si="221"/>
        <v>0</v>
      </c>
      <c r="S458" s="44">
        <f t="shared" si="222"/>
        <v>1095.73125</v>
      </c>
      <c r="T458" s="41">
        <f t="shared" si="207"/>
        <v>0</v>
      </c>
      <c r="U458" s="41">
        <f t="shared" si="223"/>
        <v>277.86</v>
      </c>
      <c r="V458" s="44">
        <f t="shared" si="224"/>
        <v>113.3</v>
      </c>
      <c r="W458" s="41">
        <f t="shared" si="225"/>
        <v>10.42</v>
      </c>
      <c r="X458" s="41">
        <v>0</v>
      </c>
      <c r="Y458" s="44">
        <f t="shared" si="226"/>
        <v>0</v>
      </c>
      <c r="Z458" s="44">
        <f t="shared" si="227"/>
        <v>0</v>
      </c>
      <c r="AA458" s="41">
        <f t="shared" si="228"/>
        <v>401.58</v>
      </c>
      <c r="AB458" s="41">
        <f t="shared" si="229"/>
        <v>1497.31125</v>
      </c>
      <c r="AC458" s="54"/>
      <c r="AD458" s="12" t="s">
        <v>59</v>
      </c>
      <c r="AE458" s="11">
        <f t="shared" si="213"/>
        <v>62.5185</v>
      </c>
      <c r="AF458" s="11">
        <f t="shared" si="208"/>
        <v>833.58</v>
      </c>
      <c r="AG458" s="11">
        <f t="shared" si="209"/>
        <v>566.48</v>
      </c>
      <c r="AH458" s="11">
        <f t="shared" si="214"/>
        <v>34.73275</v>
      </c>
      <c r="AI458" s="11">
        <f t="shared" si="210"/>
        <v>0</v>
      </c>
      <c r="AJ458" s="11">
        <f t="shared" si="211"/>
        <v>0</v>
      </c>
      <c r="AK458" s="11">
        <f t="shared" si="212"/>
        <v>1497.31125</v>
      </c>
      <c r="AL458" s="12" t="s">
        <v>1138</v>
      </c>
    </row>
    <row r="459" s="9" customFormat="1" ht="16" customHeight="1" spans="1:38">
      <c r="A459" s="40">
        <f t="shared" si="215"/>
        <v>456</v>
      </c>
      <c r="B459" s="47" t="s">
        <v>1299</v>
      </c>
      <c r="C459" s="47" t="s">
        <v>1473</v>
      </c>
      <c r="D459" s="45" t="s">
        <v>1474</v>
      </c>
      <c r="E459" s="101">
        <v>3473.25</v>
      </c>
      <c r="F459" s="82">
        <v>3473.25</v>
      </c>
      <c r="G459" s="82">
        <v>5664.75</v>
      </c>
      <c r="H459" s="82">
        <v>3473.25</v>
      </c>
      <c r="I459" s="59"/>
      <c r="J459" s="59"/>
      <c r="K459" s="52">
        <f t="shared" si="216"/>
        <v>62.5185</v>
      </c>
      <c r="L459" s="52">
        <v>0</v>
      </c>
      <c r="M459" s="53">
        <f t="shared" si="217"/>
        <v>555.72</v>
      </c>
      <c r="N459" s="44">
        <f t="shared" si="218"/>
        <v>453.18</v>
      </c>
      <c r="O459" s="41">
        <f t="shared" si="219"/>
        <v>24.31275</v>
      </c>
      <c r="P459" s="41">
        <v>0</v>
      </c>
      <c r="Q459" s="44">
        <f t="shared" si="220"/>
        <v>0</v>
      </c>
      <c r="R459" s="44">
        <f t="shared" si="221"/>
        <v>0</v>
      </c>
      <c r="S459" s="44">
        <f t="shared" si="222"/>
        <v>1095.73125</v>
      </c>
      <c r="T459" s="41">
        <f t="shared" si="207"/>
        <v>0</v>
      </c>
      <c r="U459" s="41">
        <f t="shared" si="223"/>
        <v>277.86</v>
      </c>
      <c r="V459" s="44">
        <f t="shared" si="224"/>
        <v>113.3</v>
      </c>
      <c r="W459" s="41">
        <f t="shared" si="225"/>
        <v>10.42</v>
      </c>
      <c r="X459" s="41">
        <v>0</v>
      </c>
      <c r="Y459" s="44">
        <f t="shared" si="226"/>
        <v>0</v>
      </c>
      <c r="Z459" s="44">
        <f t="shared" si="227"/>
        <v>0</v>
      </c>
      <c r="AA459" s="41">
        <f t="shared" si="228"/>
        <v>401.58</v>
      </c>
      <c r="AB459" s="41">
        <f t="shared" si="229"/>
        <v>1497.31125</v>
      </c>
      <c r="AC459" s="54"/>
      <c r="AD459" s="12" t="s">
        <v>59</v>
      </c>
      <c r="AE459" s="11">
        <f t="shared" si="213"/>
        <v>62.5185</v>
      </c>
      <c r="AF459" s="11">
        <f t="shared" si="208"/>
        <v>833.58</v>
      </c>
      <c r="AG459" s="11">
        <f t="shared" si="209"/>
        <v>566.48</v>
      </c>
      <c r="AH459" s="11">
        <f t="shared" si="214"/>
        <v>34.73275</v>
      </c>
      <c r="AI459" s="11">
        <f t="shared" si="210"/>
        <v>0</v>
      </c>
      <c r="AJ459" s="11">
        <f t="shared" si="211"/>
        <v>0</v>
      </c>
      <c r="AK459" s="11">
        <f t="shared" si="212"/>
        <v>1497.31125</v>
      </c>
      <c r="AL459" s="12" t="s">
        <v>1138</v>
      </c>
    </row>
    <row r="460" s="9" customFormat="1" ht="16" customHeight="1" spans="1:38">
      <c r="A460" s="40">
        <f t="shared" si="215"/>
        <v>457</v>
      </c>
      <c r="B460" s="47" t="s">
        <v>1299</v>
      </c>
      <c r="C460" s="47" t="s">
        <v>1475</v>
      </c>
      <c r="D460" s="45" t="s">
        <v>1476</v>
      </c>
      <c r="E460" s="101">
        <v>3473.25</v>
      </c>
      <c r="F460" s="82">
        <v>3473.25</v>
      </c>
      <c r="G460" s="82">
        <v>5664.75</v>
      </c>
      <c r="H460" s="82">
        <v>3473.25</v>
      </c>
      <c r="I460" s="59"/>
      <c r="J460" s="59"/>
      <c r="K460" s="52">
        <f t="shared" si="216"/>
        <v>62.5185</v>
      </c>
      <c r="L460" s="52">
        <v>0</v>
      </c>
      <c r="M460" s="53">
        <f t="shared" si="217"/>
        <v>555.72</v>
      </c>
      <c r="N460" s="44">
        <f t="shared" si="218"/>
        <v>453.18</v>
      </c>
      <c r="O460" s="41">
        <f t="shared" si="219"/>
        <v>24.31275</v>
      </c>
      <c r="P460" s="41">
        <v>0</v>
      </c>
      <c r="Q460" s="44">
        <f t="shared" si="220"/>
        <v>0</v>
      </c>
      <c r="R460" s="44">
        <f t="shared" si="221"/>
        <v>0</v>
      </c>
      <c r="S460" s="44">
        <f t="shared" si="222"/>
        <v>1095.73125</v>
      </c>
      <c r="T460" s="41">
        <f t="shared" si="207"/>
        <v>0</v>
      </c>
      <c r="U460" s="41">
        <f t="shared" si="223"/>
        <v>277.86</v>
      </c>
      <c r="V460" s="44">
        <f t="shared" si="224"/>
        <v>113.3</v>
      </c>
      <c r="W460" s="41">
        <f t="shared" si="225"/>
        <v>10.42</v>
      </c>
      <c r="X460" s="41">
        <v>0</v>
      </c>
      <c r="Y460" s="44">
        <f t="shared" si="226"/>
        <v>0</v>
      </c>
      <c r="Z460" s="44">
        <f t="shared" si="227"/>
        <v>0</v>
      </c>
      <c r="AA460" s="41">
        <f t="shared" si="228"/>
        <v>401.58</v>
      </c>
      <c r="AB460" s="41">
        <f t="shared" si="229"/>
        <v>1497.31125</v>
      </c>
      <c r="AC460" s="54"/>
      <c r="AD460" s="12" t="s">
        <v>59</v>
      </c>
      <c r="AE460" s="11">
        <f t="shared" si="213"/>
        <v>62.5185</v>
      </c>
      <c r="AF460" s="11">
        <f t="shared" si="208"/>
        <v>833.58</v>
      </c>
      <c r="AG460" s="11">
        <f t="shared" si="209"/>
        <v>566.48</v>
      </c>
      <c r="AH460" s="11">
        <f t="shared" si="214"/>
        <v>34.73275</v>
      </c>
      <c r="AI460" s="11">
        <f t="shared" si="210"/>
        <v>0</v>
      </c>
      <c r="AJ460" s="11">
        <f t="shared" si="211"/>
        <v>0</v>
      </c>
      <c r="AK460" s="11">
        <f t="shared" si="212"/>
        <v>1497.31125</v>
      </c>
      <c r="AL460" s="12" t="s">
        <v>1138</v>
      </c>
    </row>
    <row r="461" s="9" customFormat="1" ht="16" customHeight="1" spans="1:38">
      <c r="A461" s="40">
        <f t="shared" si="215"/>
        <v>458</v>
      </c>
      <c r="B461" s="47" t="s">
        <v>1299</v>
      </c>
      <c r="C461" s="47" t="s">
        <v>1477</v>
      </c>
      <c r="D461" s="45" t="s">
        <v>1478</v>
      </c>
      <c r="E461" s="101">
        <v>3473.25</v>
      </c>
      <c r="F461" s="82">
        <v>3473.25</v>
      </c>
      <c r="G461" s="82">
        <v>5664.75</v>
      </c>
      <c r="H461" s="82">
        <v>3473.25</v>
      </c>
      <c r="I461" s="59"/>
      <c r="J461" s="59"/>
      <c r="K461" s="52">
        <f t="shared" si="216"/>
        <v>62.5185</v>
      </c>
      <c r="L461" s="52">
        <v>0</v>
      </c>
      <c r="M461" s="53">
        <f t="shared" si="217"/>
        <v>555.72</v>
      </c>
      <c r="N461" s="44">
        <f t="shared" si="218"/>
        <v>453.18</v>
      </c>
      <c r="O461" s="41">
        <f t="shared" si="219"/>
        <v>24.31275</v>
      </c>
      <c r="P461" s="41">
        <v>0</v>
      </c>
      <c r="Q461" s="44">
        <f t="shared" si="220"/>
        <v>0</v>
      </c>
      <c r="R461" s="44">
        <f t="shared" si="221"/>
        <v>0</v>
      </c>
      <c r="S461" s="44">
        <f t="shared" si="222"/>
        <v>1095.73125</v>
      </c>
      <c r="T461" s="41">
        <f t="shared" si="207"/>
        <v>0</v>
      </c>
      <c r="U461" s="41">
        <f t="shared" si="223"/>
        <v>277.86</v>
      </c>
      <c r="V461" s="44">
        <f t="shared" si="224"/>
        <v>113.3</v>
      </c>
      <c r="W461" s="41">
        <f t="shared" si="225"/>
        <v>10.42</v>
      </c>
      <c r="X461" s="41">
        <v>0</v>
      </c>
      <c r="Y461" s="44">
        <f t="shared" si="226"/>
        <v>0</v>
      </c>
      <c r="Z461" s="44">
        <f t="shared" si="227"/>
        <v>0</v>
      </c>
      <c r="AA461" s="41">
        <f t="shared" si="228"/>
        <v>401.58</v>
      </c>
      <c r="AB461" s="41">
        <f t="shared" si="229"/>
        <v>1497.31125</v>
      </c>
      <c r="AC461" s="54"/>
      <c r="AD461" s="12" t="s">
        <v>59</v>
      </c>
      <c r="AE461" s="11">
        <f t="shared" si="213"/>
        <v>62.5185</v>
      </c>
      <c r="AF461" s="11">
        <f t="shared" si="208"/>
        <v>833.58</v>
      </c>
      <c r="AG461" s="11">
        <f t="shared" si="209"/>
        <v>566.48</v>
      </c>
      <c r="AH461" s="11">
        <f t="shared" si="214"/>
        <v>34.73275</v>
      </c>
      <c r="AI461" s="11">
        <f t="shared" si="210"/>
        <v>0</v>
      </c>
      <c r="AJ461" s="11">
        <f t="shared" si="211"/>
        <v>0</v>
      </c>
      <c r="AK461" s="11">
        <f t="shared" si="212"/>
        <v>1497.31125</v>
      </c>
      <c r="AL461" s="12" t="s">
        <v>1138</v>
      </c>
    </row>
    <row r="462" s="9" customFormat="1" ht="16" customHeight="1" spans="1:38">
      <c r="A462" s="40">
        <f t="shared" si="215"/>
        <v>459</v>
      </c>
      <c r="B462" s="47" t="s">
        <v>1299</v>
      </c>
      <c r="C462" s="47" t="s">
        <v>1479</v>
      </c>
      <c r="D462" s="45" t="s">
        <v>1480</v>
      </c>
      <c r="E462" s="101">
        <v>3473.25</v>
      </c>
      <c r="F462" s="82">
        <v>3473.25</v>
      </c>
      <c r="G462" s="82">
        <v>5664.75</v>
      </c>
      <c r="H462" s="82">
        <v>3473.25</v>
      </c>
      <c r="I462" s="59"/>
      <c r="J462" s="59"/>
      <c r="K462" s="52">
        <f t="shared" si="216"/>
        <v>62.5185</v>
      </c>
      <c r="L462" s="52">
        <v>0</v>
      </c>
      <c r="M462" s="53">
        <f t="shared" si="217"/>
        <v>555.72</v>
      </c>
      <c r="N462" s="44">
        <f t="shared" si="218"/>
        <v>453.18</v>
      </c>
      <c r="O462" s="41">
        <f t="shared" si="219"/>
        <v>24.31275</v>
      </c>
      <c r="P462" s="41">
        <v>0</v>
      </c>
      <c r="Q462" s="44">
        <f t="shared" si="220"/>
        <v>0</v>
      </c>
      <c r="R462" s="44">
        <f t="shared" si="221"/>
        <v>0</v>
      </c>
      <c r="S462" s="44">
        <f t="shared" si="222"/>
        <v>1095.73125</v>
      </c>
      <c r="T462" s="41">
        <f t="shared" si="207"/>
        <v>0</v>
      </c>
      <c r="U462" s="41">
        <f t="shared" si="223"/>
        <v>277.86</v>
      </c>
      <c r="V462" s="44">
        <f t="shared" si="224"/>
        <v>113.3</v>
      </c>
      <c r="W462" s="41">
        <f t="shared" si="225"/>
        <v>10.42</v>
      </c>
      <c r="X462" s="41">
        <v>0</v>
      </c>
      <c r="Y462" s="44">
        <f t="shared" si="226"/>
        <v>0</v>
      </c>
      <c r="Z462" s="44">
        <f t="shared" si="227"/>
        <v>0</v>
      </c>
      <c r="AA462" s="41">
        <f t="shared" si="228"/>
        <v>401.58</v>
      </c>
      <c r="AB462" s="41">
        <f t="shared" si="229"/>
        <v>1497.31125</v>
      </c>
      <c r="AC462" s="54"/>
      <c r="AD462" s="12" t="s">
        <v>59</v>
      </c>
      <c r="AE462" s="11">
        <f t="shared" si="213"/>
        <v>62.5185</v>
      </c>
      <c r="AF462" s="11">
        <f t="shared" si="208"/>
        <v>833.58</v>
      </c>
      <c r="AG462" s="11">
        <f t="shared" si="209"/>
        <v>566.48</v>
      </c>
      <c r="AH462" s="11">
        <f t="shared" si="214"/>
        <v>34.73275</v>
      </c>
      <c r="AI462" s="11">
        <f t="shared" si="210"/>
        <v>0</v>
      </c>
      <c r="AJ462" s="11">
        <f t="shared" si="211"/>
        <v>0</v>
      </c>
      <c r="AK462" s="11">
        <f t="shared" si="212"/>
        <v>1497.31125</v>
      </c>
      <c r="AL462" s="12" t="s">
        <v>1138</v>
      </c>
    </row>
    <row r="463" s="9" customFormat="1" ht="16" customHeight="1" spans="1:38">
      <c r="A463" s="40">
        <f t="shared" si="215"/>
        <v>460</v>
      </c>
      <c r="B463" s="47" t="s">
        <v>1299</v>
      </c>
      <c r="C463" s="47" t="s">
        <v>1481</v>
      </c>
      <c r="D463" s="45" t="s">
        <v>1482</v>
      </c>
      <c r="E463" s="101">
        <v>3473.25</v>
      </c>
      <c r="F463" s="82">
        <v>3473.25</v>
      </c>
      <c r="G463" s="82">
        <v>5664.75</v>
      </c>
      <c r="H463" s="82">
        <v>3473.25</v>
      </c>
      <c r="I463" s="59"/>
      <c r="J463" s="59"/>
      <c r="K463" s="52">
        <f t="shared" si="216"/>
        <v>62.5185</v>
      </c>
      <c r="L463" s="52">
        <v>0</v>
      </c>
      <c r="M463" s="53">
        <f t="shared" si="217"/>
        <v>555.72</v>
      </c>
      <c r="N463" s="44">
        <f t="shared" si="218"/>
        <v>453.18</v>
      </c>
      <c r="O463" s="41">
        <f t="shared" si="219"/>
        <v>24.31275</v>
      </c>
      <c r="P463" s="41">
        <v>0</v>
      </c>
      <c r="Q463" s="44">
        <f t="shared" si="220"/>
        <v>0</v>
      </c>
      <c r="R463" s="44">
        <f t="shared" si="221"/>
        <v>0</v>
      </c>
      <c r="S463" s="44">
        <f t="shared" si="222"/>
        <v>1095.73125</v>
      </c>
      <c r="T463" s="41">
        <f t="shared" si="207"/>
        <v>0</v>
      </c>
      <c r="U463" s="41">
        <f t="shared" si="223"/>
        <v>277.86</v>
      </c>
      <c r="V463" s="44">
        <f t="shared" si="224"/>
        <v>113.3</v>
      </c>
      <c r="W463" s="41">
        <f t="shared" si="225"/>
        <v>10.42</v>
      </c>
      <c r="X463" s="41">
        <v>0</v>
      </c>
      <c r="Y463" s="44">
        <f t="shared" si="226"/>
        <v>0</v>
      </c>
      <c r="Z463" s="44">
        <f t="shared" si="227"/>
        <v>0</v>
      </c>
      <c r="AA463" s="41">
        <f t="shared" si="228"/>
        <v>401.58</v>
      </c>
      <c r="AB463" s="41">
        <f t="shared" si="229"/>
        <v>1497.31125</v>
      </c>
      <c r="AC463" s="54"/>
      <c r="AD463" s="12" t="s">
        <v>59</v>
      </c>
      <c r="AE463" s="11">
        <f t="shared" si="213"/>
        <v>62.5185</v>
      </c>
      <c r="AF463" s="11">
        <f t="shared" si="208"/>
        <v>833.58</v>
      </c>
      <c r="AG463" s="11">
        <f t="shared" si="209"/>
        <v>566.48</v>
      </c>
      <c r="AH463" s="11">
        <f t="shared" si="214"/>
        <v>34.73275</v>
      </c>
      <c r="AI463" s="11">
        <f t="shared" si="210"/>
        <v>0</v>
      </c>
      <c r="AJ463" s="11">
        <f t="shared" si="211"/>
        <v>0</v>
      </c>
      <c r="AK463" s="11">
        <f t="shared" si="212"/>
        <v>1497.31125</v>
      </c>
      <c r="AL463" s="12" t="s">
        <v>1138</v>
      </c>
    </row>
    <row r="464" s="9" customFormat="1" ht="16" customHeight="1" spans="1:38">
      <c r="A464" s="40">
        <f t="shared" si="215"/>
        <v>461</v>
      </c>
      <c r="B464" s="47" t="s">
        <v>1306</v>
      </c>
      <c r="C464" s="47" t="s">
        <v>1483</v>
      </c>
      <c r="D464" s="45" t="s">
        <v>1484</v>
      </c>
      <c r="E464" s="101">
        <v>3473.25</v>
      </c>
      <c r="F464" s="82">
        <v>3473.25</v>
      </c>
      <c r="G464" s="82">
        <v>5664.75</v>
      </c>
      <c r="H464" s="82">
        <v>3473.25</v>
      </c>
      <c r="I464" s="59"/>
      <c r="J464" s="59"/>
      <c r="K464" s="52">
        <f t="shared" si="216"/>
        <v>62.5185</v>
      </c>
      <c r="L464" s="52">
        <v>0</v>
      </c>
      <c r="M464" s="53">
        <f t="shared" si="217"/>
        <v>555.72</v>
      </c>
      <c r="N464" s="44">
        <f t="shared" si="218"/>
        <v>453.18</v>
      </c>
      <c r="O464" s="41">
        <f t="shared" si="219"/>
        <v>24.31275</v>
      </c>
      <c r="P464" s="41">
        <v>0</v>
      </c>
      <c r="Q464" s="44">
        <f t="shared" si="220"/>
        <v>0</v>
      </c>
      <c r="R464" s="44">
        <f t="shared" si="221"/>
        <v>0</v>
      </c>
      <c r="S464" s="44">
        <f t="shared" si="222"/>
        <v>1095.73125</v>
      </c>
      <c r="T464" s="41">
        <f t="shared" si="207"/>
        <v>0</v>
      </c>
      <c r="U464" s="41">
        <f t="shared" si="223"/>
        <v>277.86</v>
      </c>
      <c r="V464" s="44">
        <f t="shared" si="224"/>
        <v>113.3</v>
      </c>
      <c r="W464" s="41">
        <f t="shared" si="225"/>
        <v>10.42</v>
      </c>
      <c r="X464" s="41">
        <v>0</v>
      </c>
      <c r="Y464" s="44">
        <f t="shared" si="226"/>
        <v>0</v>
      </c>
      <c r="Z464" s="44">
        <f t="shared" si="227"/>
        <v>0</v>
      </c>
      <c r="AA464" s="41">
        <f t="shared" si="228"/>
        <v>401.58</v>
      </c>
      <c r="AB464" s="41">
        <f t="shared" si="229"/>
        <v>1497.31125</v>
      </c>
      <c r="AC464" s="54"/>
      <c r="AD464" s="12" t="s">
        <v>60</v>
      </c>
      <c r="AE464" s="11">
        <f t="shared" si="213"/>
        <v>62.5185</v>
      </c>
      <c r="AF464" s="11">
        <f t="shared" si="208"/>
        <v>833.58</v>
      </c>
      <c r="AG464" s="11">
        <f t="shared" si="209"/>
        <v>566.48</v>
      </c>
      <c r="AH464" s="11">
        <f t="shared" si="214"/>
        <v>34.73275</v>
      </c>
      <c r="AI464" s="11">
        <f t="shared" si="210"/>
        <v>0</v>
      </c>
      <c r="AJ464" s="11">
        <f t="shared" si="211"/>
        <v>0</v>
      </c>
      <c r="AK464" s="11">
        <f t="shared" si="212"/>
        <v>1497.31125</v>
      </c>
      <c r="AL464" s="12" t="s">
        <v>1138</v>
      </c>
    </row>
    <row r="465" s="9" customFormat="1" ht="16" customHeight="1" spans="1:38">
      <c r="A465" s="40">
        <f t="shared" si="215"/>
        <v>462</v>
      </c>
      <c r="B465" s="47" t="s">
        <v>98</v>
      </c>
      <c r="C465" s="47" t="s">
        <v>1485</v>
      </c>
      <c r="D465" s="45" t="s">
        <v>1486</v>
      </c>
      <c r="E465" s="101">
        <v>3473.25</v>
      </c>
      <c r="F465" s="82">
        <v>3473.25</v>
      </c>
      <c r="G465" s="82">
        <v>5664.75</v>
      </c>
      <c r="H465" s="82">
        <v>3473.25</v>
      </c>
      <c r="I465" s="59"/>
      <c r="J465" s="59"/>
      <c r="K465" s="52">
        <f t="shared" si="216"/>
        <v>62.5185</v>
      </c>
      <c r="L465" s="52">
        <v>0</v>
      </c>
      <c r="M465" s="53">
        <f t="shared" si="217"/>
        <v>555.72</v>
      </c>
      <c r="N465" s="44">
        <f t="shared" si="218"/>
        <v>453.18</v>
      </c>
      <c r="O465" s="41">
        <f t="shared" si="219"/>
        <v>24.31275</v>
      </c>
      <c r="P465" s="41">
        <v>0</v>
      </c>
      <c r="Q465" s="44">
        <f t="shared" si="220"/>
        <v>0</v>
      </c>
      <c r="R465" s="44">
        <f t="shared" si="221"/>
        <v>0</v>
      </c>
      <c r="S465" s="44">
        <f t="shared" si="222"/>
        <v>1095.73125</v>
      </c>
      <c r="T465" s="41">
        <f t="shared" ref="T465:T470" si="230">E465*0</f>
        <v>0</v>
      </c>
      <c r="U465" s="41">
        <f t="shared" si="223"/>
        <v>277.86</v>
      </c>
      <c r="V465" s="44">
        <f t="shared" si="224"/>
        <v>113.3</v>
      </c>
      <c r="W465" s="41">
        <f t="shared" si="225"/>
        <v>10.42</v>
      </c>
      <c r="X465" s="41">
        <v>0</v>
      </c>
      <c r="Y465" s="44">
        <f t="shared" si="226"/>
        <v>0</v>
      </c>
      <c r="Z465" s="44">
        <f t="shared" si="227"/>
        <v>0</v>
      </c>
      <c r="AA465" s="41">
        <f t="shared" si="228"/>
        <v>401.58</v>
      </c>
      <c r="AB465" s="41">
        <f t="shared" si="229"/>
        <v>1497.31125</v>
      </c>
      <c r="AC465" s="54"/>
      <c r="AD465" s="12" t="s">
        <v>26</v>
      </c>
      <c r="AE465" s="11">
        <f t="shared" si="213"/>
        <v>62.5185</v>
      </c>
      <c r="AF465" s="11">
        <f t="shared" si="208"/>
        <v>833.58</v>
      </c>
      <c r="AG465" s="11">
        <f t="shared" si="209"/>
        <v>566.48</v>
      </c>
      <c r="AH465" s="11">
        <f t="shared" si="214"/>
        <v>34.73275</v>
      </c>
      <c r="AI465" s="11">
        <f t="shared" si="210"/>
        <v>0</v>
      </c>
      <c r="AJ465" s="11">
        <f t="shared" si="211"/>
        <v>0</v>
      </c>
      <c r="AK465" s="11">
        <f t="shared" si="212"/>
        <v>1497.31125</v>
      </c>
      <c r="AL465" s="12" t="s">
        <v>1135</v>
      </c>
    </row>
    <row r="466" s="9" customFormat="1" ht="16" customHeight="1" spans="1:38">
      <c r="A466" s="40">
        <f t="shared" si="215"/>
        <v>463</v>
      </c>
      <c r="B466" s="47" t="s">
        <v>98</v>
      </c>
      <c r="C466" s="47" t="s">
        <v>1487</v>
      </c>
      <c r="D466" s="45" t="s">
        <v>1488</v>
      </c>
      <c r="E466" s="101">
        <v>3473.25</v>
      </c>
      <c r="F466" s="82">
        <v>3473.25</v>
      </c>
      <c r="G466" s="82">
        <v>5664.75</v>
      </c>
      <c r="H466" s="82">
        <v>3473.25</v>
      </c>
      <c r="I466" s="59"/>
      <c r="J466" s="59"/>
      <c r="K466" s="52">
        <f t="shared" si="216"/>
        <v>62.5185</v>
      </c>
      <c r="L466" s="52">
        <v>0</v>
      </c>
      <c r="M466" s="53">
        <f t="shared" si="217"/>
        <v>555.72</v>
      </c>
      <c r="N466" s="44">
        <f t="shared" si="218"/>
        <v>453.18</v>
      </c>
      <c r="O466" s="41">
        <f t="shared" si="219"/>
        <v>24.31275</v>
      </c>
      <c r="P466" s="41">
        <v>0</v>
      </c>
      <c r="Q466" s="44">
        <f t="shared" si="220"/>
        <v>0</v>
      </c>
      <c r="R466" s="44">
        <f t="shared" si="221"/>
        <v>0</v>
      </c>
      <c r="S466" s="44">
        <f t="shared" si="222"/>
        <v>1095.73125</v>
      </c>
      <c r="T466" s="41">
        <f t="shared" si="230"/>
        <v>0</v>
      </c>
      <c r="U466" s="41">
        <f t="shared" si="223"/>
        <v>277.86</v>
      </c>
      <c r="V466" s="44">
        <f t="shared" si="224"/>
        <v>113.3</v>
      </c>
      <c r="W466" s="41">
        <f t="shared" si="225"/>
        <v>10.42</v>
      </c>
      <c r="X466" s="41">
        <v>0</v>
      </c>
      <c r="Y466" s="44">
        <f t="shared" si="226"/>
        <v>0</v>
      </c>
      <c r="Z466" s="44">
        <f t="shared" si="227"/>
        <v>0</v>
      </c>
      <c r="AA466" s="41">
        <f t="shared" si="228"/>
        <v>401.58</v>
      </c>
      <c r="AB466" s="41">
        <f t="shared" si="229"/>
        <v>1497.31125</v>
      </c>
      <c r="AC466" s="54"/>
      <c r="AD466" s="12" t="s">
        <v>26</v>
      </c>
      <c r="AE466" s="11">
        <f t="shared" si="213"/>
        <v>62.5185</v>
      </c>
      <c r="AF466" s="11">
        <f t="shared" si="208"/>
        <v>833.58</v>
      </c>
      <c r="AG466" s="11">
        <f t="shared" si="209"/>
        <v>566.48</v>
      </c>
      <c r="AH466" s="11">
        <f t="shared" si="214"/>
        <v>34.73275</v>
      </c>
      <c r="AI466" s="11">
        <f t="shared" si="210"/>
        <v>0</v>
      </c>
      <c r="AJ466" s="11">
        <f t="shared" si="211"/>
        <v>0</v>
      </c>
      <c r="AK466" s="11">
        <f t="shared" si="212"/>
        <v>1497.31125</v>
      </c>
      <c r="AL466" s="12" t="s">
        <v>1135</v>
      </c>
    </row>
    <row r="467" s="9" customFormat="1" ht="16" customHeight="1" spans="1:38">
      <c r="A467" s="40">
        <f t="shared" si="215"/>
        <v>464</v>
      </c>
      <c r="B467" s="47" t="s">
        <v>1337</v>
      </c>
      <c r="C467" s="47" t="s">
        <v>1489</v>
      </c>
      <c r="D467" s="45" t="s">
        <v>1490</v>
      </c>
      <c r="E467" s="101">
        <v>3473.25</v>
      </c>
      <c r="F467" s="82">
        <v>3473.25</v>
      </c>
      <c r="G467" s="82">
        <v>5664.75</v>
      </c>
      <c r="H467" s="82">
        <v>3473.25</v>
      </c>
      <c r="I467" s="59"/>
      <c r="J467" s="59"/>
      <c r="K467" s="52">
        <f t="shared" si="216"/>
        <v>62.5185</v>
      </c>
      <c r="L467" s="52">
        <v>0</v>
      </c>
      <c r="M467" s="53">
        <f t="shared" si="217"/>
        <v>555.72</v>
      </c>
      <c r="N467" s="44">
        <f t="shared" si="218"/>
        <v>453.18</v>
      </c>
      <c r="O467" s="41">
        <f t="shared" si="219"/>
        <v>24.31275</v>
      </c>
      <c r="P467" s="41">
        <v>0</v>
      </c>
      <c r="Q467" s="44">
        <f t="shared" si="220"/>
        <v>0</v>
      </c>
      <c r="R467" s="44">
        <f t="shared" si="221"/>
        <v>0</v>
      </c>
      <c r="S467" s="44">
        <f t="shared" si="222"/>
        <v>1095.73125</v>
      </c>
      <c r="T467" s="41">
        <f t="shared" si="230"/>
        <v>0</v>
      </c>
      <c r="U467" s="41">
        <f t="shared" si="223"/>
        <v>277.86</v>
      </c>
      <c r="V467" s="44">
        <f t="shared" si="224"/>
        <v>113.3</v>
      </c>
      <c r="W467" s="41">
        <f t="shared" si="225"/>
        <v>10.42</v>
      </c>
      <c r="X467" s="41">
        <v>0</v>
      </c>
      <c r="Y467" s="44">
        <f t="shared" si="226"/>
        <v>0</v>
      </c>
      <c r="Z467" s="44">
        <f t="shared" si="227"/>
        <v>0</v>
      </c>
      <c r="AA467" s="41">
        <f t="shared" si="228"/>
        <v>401.58</v>
      </c>
      <c r="AB467" s="41">
        <f t="shared" si="229"/>
        <v>1497.31125</v>
      </c>
      <c r="AC467" s="54"/>
      <c r="AD467" s="12" t="s">
        <v>57</v>
      </c>
      <c r="AE467" s="11">
        <f t="shared" si="213"/>
        <v>62.5185</v>
      </c>
      <c r="AF467" s="11">
        <f t="shared" si="208"/>
        <v>833.58</v>
      </c>
      <c r="AG467" s="11">
        <f t="shared" si="209"/>
        <v>566.48</v>
      </c>
      <c r="AH467" s="11">
        <f t="shared" si="214"/>
        <v>34.73275</v>
      </c>
      <c r="AI467" s="11">
        <f t="shared" si="210"/>
        <v>0</v>
      </c>
      <c r="AJ467" s="11">
        <f t="shared" si="211"/>
        <v>0</v>
      </c>
      <c r="AK467" s="11">
        <f t="shared" si="212"/>
        <v>1497.31125</v>
      </c>
      <c r="AL467" s="12" t="s">
        <v>1138</v>
      </c>
    </row>
    <row r="468" s="9" customFormat="1" ht="16" customHeight="1" spans="1:38">
      <c r="A468" s="40">
        <f t="shared" si="215"/>
        <v>465</v>
      </c>
      <c r="B468" s="47" t="s">
        <v>1299</v>
      </c>
      <c r="C468" s="47" t="s">
        <v>1491</v>
      </c>
      <c r="D468" s="45" t="s">
        <v>1492</v>
      </c>
      <c r="E468" s="101">
        <v>3473.25</v>
      </c>
      <c r="F468" s="82">
        <v>3473.25</v>
      </c>
      <c r="G468" s="82">
        <v>0</v>
      </c>
      <c r="H468" s="82">
        <v>3473.25</v>
      </c>
      <c r="I468" s="59"/>
      <c r="J468" s="59"/>
      <c r="K468" s="52">
        <f t="shared" si="216"/>
        <v>62.5185</v>
      </c>
      <c r="L468" s="52">
        <v>0</v>
      </c>
      <c r="M468" s="53">
        <f t="shared" si="217"/>
        <v>555.72</v>
      </c>
      <c r="N468" s="44">
        <f t="shared" si="218"/>
        <v>0</v>
      </c>
      <c r="O468" s="41">
        <f t="shared" si="219"/>
        <v>24.31275</v>
      </c>
      <c r="P468" s="41">
        <v>0</v>
      </c>
      <c r="Q468" s="44">
        <f t="shared" si="220"/>
        <v>0</v>
      </c>
      <c r="R468" s="44">
        <f t="shared" si="221"/>
        <v>0</v>
      </c>
      <c r="S468" s="44">
        <f t="shared" si="222"/>
        <v>642.55125</v>
      </c>
      <c r="T468" s="41">
        <f t="shared" si="230"/>
        <v>0</v>
      </c>
      <c r="U468" s="41">
        <f t="shared" si="223"/>
        <v>277.86</v>
      </c>
      <c r="V468" s="44">
        <f t="shared" si="224"/>
        <v>0</v>
      </c>
      <c r="W468" s="41">
        <f t="shared" si="225"/>
        <v>10.42</v>
      </c>
      <c r="X468" s="41">
        <v>0</v>
      </c>
      <c r="Y468" s="44">
        <f t="shared" si="226"/>
        <v>0</v>
      </c>
      <c r="Z468" s="44">
        <f t="shared" si="227"/>
        <v>0</v>
      </c>
      <c r="AA468" s="41">
        <f t="shared" si="228"/>
        <v>288.28</v>
      </c>
      <c r="AB468" s="41">
        <f t="shared" si="229"/>
        <v>930.83125</v>
      </c>
      <c r="AC468" s="54"/>
      <c r="AD468" s="12" t="s">
        <v>59</v>
      </c>
      <c r="AE468" s="11">
        <f t="shared" si="213"/>
        <v>62.5185</v>
      </c>
      <c r="AF468" s="11">
        <f t="shared" si="208"/>
        <v>833.58</v>
      </c>
      <c r="AG468" s="11">
        <f t="shared" si="209"/>
        <v>0</v>
      </c>
      <c r="AH468" s="11">
        <f t="shared" si="214"/>
        <v>34.73275</v>
      </c>
      <c r="AI468" s="11">
        <f t="shared" si="210"/>
        <v>0</v>
      </c>
      <c r="AJ468" s="11">
        <f t="shared" si="211"/>
        <v>0</v>
      </c>
      <c r="AK468" s="11">
        <f t="shared" si="212"/>
        <v>930.83125</v>
      </c>
      <c r="AL468" s="12" t="s">
        <v>1138</v>
      </c>
    </row>
    <row r="469" s="9" customFormat="1" ht="16" customHeight="1" spans="1:38">
      <c r="A469" s="40">
        <f t="shared" si="215"/>
        <v>466</v>
      </c>
      <c r="B469" s="110" t="s">
        <v>285</v>
      </c>
      <c r="C469" s="111" t="s">
        <v>624</v>
      </c>
      <c r="D469" s="45" t="s">
        <v>625</v>
      </c>
      <c r="E469" s="101">
        <v>3820</v>
      </c>
      <c r="F469" s="82">
        <v>0</v>
      </c>
      <c r="G469" s="82">
        <v>0</v>
      </c>
      <c r="H469" s="82">
        <v>0</v>
      </c>
      <c r="I469" s="59">
        <v>4180</v>
      </c>
      <c r="J469" s="59"/>
      <c r="K469" s="52">
        <f t="shared" si="216"/>
        <v>68.76</v>
      </c>
      <c r="L469" s="52">
        <v>31.0284</v>
      </c>
      <c r="M469" s="53">
        <f t="shared" si="217"/>
        <v>0</v>
      </c>
      <c r="N469" s="44">
        <f t="shared" si="218"/>
        <v>0</v>
      </c>
      <c r="O469" s="41">
        <f t="shared" si="219"/>
        <v>0</v>
      </c>
      <c r="P469" s="41">
        <v>0</v>
      </c>
      <c r="Q469" s="44">
        <f t="shared" si="220"/>
        <v>209</v>
      </c>
      <c r="R469" s="44">
        <f t="shared" si="221"/>
        <v>0</v>
      </c>
      <c r="S469" s="44">
        <f t="shared" si="222"/>
        <v>308.7884</v>
      </c>
      <c r="T469" s="41">
        <f t="shared" si="230"/>
        <v>0</v>
      </c>
      <c r="U469" s="41">
        <f t="shared" si="223"/>
        <v>0</v>
      </c>
      <c r="V469" s="44">
        <f t="shared" si="224"/>
        <v>0</v>
      </c>
      <c r="W469" s="41">
        <f t="shared" si="225"/>
        <v>0</v>
      </c>
      <c r="X469" s="41">
        <v>0</v>
      </c>
      <c r="Y469" s="44">
        <f t="shared" si="226"/>
        <v>209</v>
      </c>
      <c r="Z469" s="44">
        <f t="shared" si="227"/>
        <v>0</v>
      </c>
      <c r="AA469" s="41">
        <f t="shared" si="228"/>
        <v>209</v>
      </c>
      <c r="AB469" s="41">
        <f t="shared" si="229"/>
        <v>517.7884</v>
      </c>
      <c r="AC469" s="54"/>
      <c r="AD469" s="12" t="s">
        <v>26</v>
      </c>
      <c r="AE469" s="11">
        <f t="shared" si="213"/>
        <v>99.7884</v>
      </c>
      <c r="AF469" s="11">
        <f t="shared" si="208"/>
        <v>0</v>
      </c>
      <c r="AG469" s="11">
        <f t="shared" si="209"/>
        <v>0</v>
      </c>
      <c r="AH469" s="11">
        <f t="shared" si="214"/>
        <v>0</v>
      </c>
      <c r="AI469" s="11">
        <f t="shared" si="210"/>
        <v>418</v>
      </c>
      <c r="AJ469" s="11">
        <f t="shared" si="211"/>
        <v>0</v>
      </c>
      <c r="AK469" s="11">
        <f t="shared" si="212"/>
        <v>517.7884</v>
      </c>
      <c r="AL469" s="12" t="s">
        <v>1135</v>
      </c>
    </row>
    <row r="470" s="31" customFormat="1" ht="16" customHeight="1" spans="1:38">
      <c r="A470" s="94">
        <f t="shared" si="215"/>
        <v>467</v>
      </c>
      <c r="B470" s="97" t="s">
        <v>1089</v>
      </c>
      <c r="C470" s="97" t="s">
        <v>1498</v>
      </c>
      <c r="D470" s="376" t="s">
        <v>1499</v>
      </c>
      <c r="E470" s="112">
        <v>3473.25</v>
      </c>
      <c r="F470" s="103">
        <v>0</v>
      </c>
      <c r="G470" s="98">
        <v>0</v>
      </c>
      <c r="H470" s="98">
        <v>0</v>
      </c>
      <c r="I470" s="104"/>
      <c r="J470" s="104"/>
      <c r="K470" s="105">
        <f t="shared" si="216"/>
        <v>62.5185</v>
      </c>
      <c r="L470" s="52">
        <v>0</v>
      </c>
      <c r="M470" s="106">
        <f t="shared" si="217"/>
        <v>0</v>
      </c>
      <c r="N470" s="107">
        <f t="shared" si="218"/>
        <v>0</v>
      </c>
      <c r="O470" s="95">
        <f t="shared" si="219"/>
        <v>0</v>
      </c>
      <c r="P470" s="41">
        <v>0</v>
      </c>
      <c r="Q470" s="107">
        <f t="shared" si="220"/>
        <v>0</v>
      </c>
      <c r="R470" s="107">
        <f t="shared" si="221"/>
        <v>0</v>
      </c>
      <c r="S470" s="107">
        <f t="shared" si="222"/>
        <v>62.5185</v>
      </c>
      <c r="T470" s="95">
        <f t="shared" si="230"/>
        <v>0</v>
      </c>
      <c r="U470" s="95">
        <f t="shared" si="223"/>
        <v>0</v>
      </c>
      <c r="V470" s="107">
        <f t="shared" si="224"/>
        <v>0</v>
      </c>
      <c r="W470" s="95">
        <f t="shared" si="225"/>
        <v>0</v>
      </c>
      <c r="X470" s="41">
        <v>0</v>
      </c>
      <c r="Y470" s="107">
        <f t="shared" si="226"/>
        <v>0</v>
      </c>
      <c r="Z470" s="107">
        <f t="shared" si="227"/>
        <v>0</v>
      </c>
      <c r="AA470" s="95">
        <f t="shared" si="228"/>
        <v>0</v>
      </c>
      <c r="AB470" s="95">
        <f t="shared" si="229"/>
        <v>62.5185</v>
      </c>
      <c r="AC470" s="109"/>
      <c r="AD470" s="16" t="s">
        <v>56</v>
      </c>
      <c r="AE470" s="11">
        <f t="shared" si="213"/>
        <v>62.5185</v>
      </c>
      <c r="AF470" s="15">
        <f t="shared" ref="AF470:AF487" si="231">M470+U470</f>
        <v>0</v>
      </c>
      <c r="AG470" s="15">
        <f t="shared" ref="AG470:AG487" si="232">N470+V470</f>
        <v>0</v>
      </c>
      <c r="AH470" s="11">
        <f t="shared" si="214"/>
        <v>0</v>
      </c>
      <c r="AI470" s="15">
        <f t="shared" ref="AI470:AI487" si="233">Q470+Y470</f>
        <v>0</v>
      </c>
      <c r="AJ470" s="15">
        <f t="shared" ref="AJ470:AJ487" si="234">R470+Z470</f>
        <v>0</v>
      </c>
      <c r="AK470" s="15">
        <f t="shared" ref="AK470:AK487" si="235">S470+AA470</f>
        <v>62.5185</v>
      </c>
      <c r="AL470" s="16" t="s">
        <v>1138</v>
      </c>
    </row>
    <row r="471" s="9" customFormat="1" ht="16" customHeight="1" spans="1:38">
      <c r="A471" s="40">
        <f t="shared" ref="A471:A479" si="236">ROW()-3</f>
        <v>468</v>
      </c>
      <c r="B471" s="114" t="s">
        <v>1337</v>
      </c>
      <c r="C471" s="114" t="s">
        <v>1500</v>
      </c>
      <c r="D471" s="353" t="s">
        <v>1501</v>
      </c>
      <c r="E471" s="112">
        <v>3473.25</v>
      </c>
      <c r="F471" s="112">
        <v>3473.25</v>
      </c>
      <c r="G471" s="113">
        <v>5664.75</v>
      </c>
      <c r="H471" s="113">
        <v>3473.25</v>
      </c>
      <c r="I471" s="59"/>
      <c r="J471" s="59"/>
      <c r="K471" s="52">
        <f t="shared" ref="K471:K486" si="237">E471*0.018</f>
        <v>62.5185</v>
      </c>
      <c r="L471" s="52">
        <v>0</v>
      </c>
      <c r="M471" s="53">
        <f t="shared" ref="M471:M486" si="238">F471*0.16</f>
        <v>555.72</v>
      </c>
      <c r="N471" s="44">
        <f t="shared" ref="N471:N486" si="239">ROUND(G471*0.08,2)</f>
        <v>453.18</v>
      </c>
      <c r="O471" s="41">
        <f t="shared" ref="O471:O486" si="240">H471*0.007</f>
        <v>24.31275</v>
      </c>
      <c r="P471" s="41">
        <v>0</v>
      </c>
      <c r="Q471" s="44">
        <f t="shared" ref="Q471:Q486" si="241">I471*5%</f>
        <v>0</v>
      </c>
      <c r="R471" s="44">
        <f t="shared" ref="R471:R486" si="242">J471*50%</f>
        <v>0</v>
      </c>
      <c r="S471" s="44">
        <f t="shared" ref="S471:S486" si="243">SUM(K471:R471)</f>
        <v>1095.73125</v>
      </c>
      <c r="T471" s="41">
        <f t="shared" ref="T471:T486" si="244">E471*0</f>
        <v>0</v>
      </c>
      <c r="U471" s="41">
        <f t="shared" ref="U471:U486" si="245">ROUND(F471*0.08,2)</f>
        <v>277.86</v>
      </c>
      <c r="V471" s="44">
        <f t="shared" ref="V471:V486" si="246">ROUND(G471*0.02,2)</f>
        <v>113.3</v>
      </c>
      <c r="W471" s="41">
        <f t="shared" ref="W471:W486" si="247">ROUND(H471*0.003,2)</f>
        <v>10.42</v>
      </c>
      <c r="X471" s="41">
        <v>0</v>
      </c>
      <c r="Y471" s="44">
        <f t="shared" ref="Y471:Y486" si="248">I471*5%</f>
        <v>0</v>
      </c>
      <c r="Z471" s="44">
        <f t="shared" ref="Z471:Z486" si="249">J471*50%</f>
        <v>0</v>
      </c>
      <c r="AA471" s="41">
        <f t="shared" ref="AA471:AA486" si="250">SUM(T471:Z471)</f>
        <v>401.58</v>
      </c>
      <c r="AB471" s="41">
        <f t="shared" ref="AB471:AB486" si="251">S471+AA471</f>
        <v>1497.31125</v>
      </c>
      <c r="AC471" s="54"/>
      <c r="AD471" s="12" t="s">
        <v>57</v>
      </c>
      <c r="AE471" s="11">
        <f t="shared" si="213"/>
        <v>62.5185</v>
      </c>
      <c r="AF471" s="11">
        <f t="shared" si="231"/>
        <v>833.58</v>
      </c>
      <c r="AG471" s="11">
        <f t="shared" si="232"/>
        <v>566.48</v>
      </c>
      <c r="AH471" s="11">
        <f t="shared" si="214"/>
        <v>34.73275</v>
      </c>
      <c r="AI471" s="11">
        <f t="shared" si="233"/>
        <v>0</v>
      </c>
      <c r="AJ471" s="11">
        <f t="shared" si="234"/>
        <v>0</v>
      </c>
      <c r="AK471" s="11">
        <f t="shared" si="235"/>
        <v>1497.31125</v>
      </c>
      <c r="AL471" s="12" t="s">
        <v>1138</v>
      </c>
    </row>
    <row r="472" s="9" customFormat="1" ht="16" customHeight="1" spans="1:38">
      <c r="A472" s="40">
        <f t="shared" si="236"/>
        <v>469</v>
      </c>
      <c r="B472" s="114" t="s">
        <v>896</v>
      </c>
      <c r="C472" s="114" t="s">
        <v>1502</v>
      </c>
      <c r="D472" s="116" t="s">
        <v>1503</v>
      </c>
      <c r="E472" s="112">
        <v>3473.25</v>
      </c>
      <c r="F472" s="112">
        <v>3473.25</v>
      </c>
      <c r="G472" s="82">
        <v>0</v>
      </c>
      <c r="H472" s="113">
        <v>3473.25</v>
      </c>
      <c r="I472" s="59"/>
      <c r="J472" s="59"/>
      <c r="K472" s="52">
        <f t="shared" si="237"/>
        <v>62.5185</v>
      </c>
      <c r="L472" s="52">
        <v>0</v>
      </c>
      <c r="M472" s="53">
        <f t="shared" si="238"/>
        <v>555.72</v>
      </c>
      <c r="N472" s="44">
        <f t="shared" si="239"/>
        <v>0</v>
      </c>
      <c r="O472" s="41">
        <f t="shared" si="240"/>
        <v>24.31275</v>
      </c>
      <c r="P472" s="41">
        <v>0</v>
      </c>
      <c r="Q472" s="44">
        <f t="shared" si="241"/>
        <v>0</v>
      </c>
      <c r="R472" s="44">
        <f t="shared" si="242"/>
        <v>0</v>
      </c>
      <c r="S472" s="44">
        <f t="shared" si="243"/>
        <v>642.55125</v>
      </c>
      <c r="T472" s="41">
        <f t="shared" si="244"/>
        <v>0</v>
      </c>
      <c r="U472" s="41">
        <f t="shared" si="245"/>
        <v>277.86</v>
      </c>
      <c r="V472" s="44">
        <f t="shared" si="246"/>
        <v>0</v>
      </c>
      <c r="W472" s="41">
        <f t="shared" si="247"/>
        <v>10.42</v>
      </c>
      <c r="X472" s="41">
        <v>0</v>
      </c>
      <c r="Y472" s="44">
        <f t="shared" si="248"/>
        <v>0</v>
      </c>
      <c r="Z472" s="44">
        <f t="shared" si="249"/>
        <v>0</v>
      </c>
      <c r="AA472" s="41">
        <f t="shared" si="250"/>
        <v>288.28</v>
      </c>
      <c r="AB472" s="41">
        <f t="shared" si="251"/>
        <v>930.83125</v>
      </c>
      <c r="AC472" s="54"/>
      <c r="AD472" s="12" t="s">
        <v>58</v>
      </c>
      <c r="AE472" s="11">
        <f t="shared" si="213"/>
        <v>62.5185</v>
      </c>
      <c r="AF472" s="11">
        <f t="shared" si="231"/>
        <v>833.58</v>
      </c>
      <c r="AG472" s="11">
        <f t="shared" si="232"/>
        <v>0</v>
      </c>
      <c r="AH472" s="11">
        <f t="shared" si="214"/>
        <v>34.73275</v>
      </c>
      <c r="AI472" s="11">
        <f t="shared" si="233"/>
        <v>0</v>
      </c>
      <c r="AJ472" s="11">
        <f t="shared" si="234"/>
        <v>0</v>
      </c>
      <c r="AK472" s="11">
        <f t="shared" si="235"/>
        <v>930.83125</v>
      </c>
      <c r="AL472" s="12" t="s">
        <v>1138</v>
      </c>
    </row>
    <row r="473" s="9" customFormat="1" ht="16" customHeight="1" spans="1:38">
      <c r="A473" s="40">
        <f t="shared" si="236"/>
        <v>470</v>
      </c>
      <c r="B473" s="114" t="s">
        <v>167</v>
      </c>
      <c r="C473" s="114" t="s">
        <v>1504</v>
      </c>
      <c r="D473" s="353" t="s">
        <v>1505</v>
      </c>
      <c r="E473" s="112">
        <v>3820</v>
      </c>
      <c r="F473" s="101">
        <v>0</v>
      </c>
      <c r="G473" s="113">
        <v>5664.75</v>
      </c>
      <c r="H473" s="82">
        <v>0</v>
      </c>
      <c r="I473" s="59"/>
      <c r="J473" s="59"/>
      <c r="K473" s="52">
        <f t="shared" si="237"/>
        <v>68.76</v>
      </c>
      <c r="L473" s="52">
        <v>0</v>
      </c>
      <c r="M473" s="53">
        <f t="shared" si="238"/>
        <v>0</v>
      </c>
      <c r="N473" s="44">
        <f t="shared" si="239"/>
        <v>453.18</v>
      </c>
      <c r="O473" s="41">
        <f t="shared" si="240"/>
        <v>0</v>
      </c>
      <c r="P473" s="41">
        <v>0</v>
      </c>
      <c r="Q473" s="44">
        <f t="shared" si="241"/>
        <v>0</v>
      </c>
      <c r="R473" s="44">
        <f t="shared" si="242"/>
        <v>0</v>
      </c>
      <c r="S473" s="44">
        <f t="shared" si="243"/>
        <v>521.94</v>
      </c>
      <c r="T473" s="41">
        <f t="shared" si="244"/>
        <v>0</v>
      </c>
      <c r="U473" s="41">
        <f t="shared" si="245"/>
        <v>0</v>
      </c>
      <c r="V473" s="44">
        <f t="shared" si="246"/>
        <v>113.3</v>
      </c>
      <c r="W473" s="41">
        <f t="shared" si="247"/>
        <v>0</v>
      </c>
      <c r="X473" s="41">
        <v>0</v>
      </c>
      <c r="Y473" s="44">
        <f t="shared" si="248"/>
        <v>0</v>
      </c>
      <c r="Z473" s="44">
        <f t="shared" si="249"/>
        <v>0</v>
      </c>
      <c r="AA473" s="41">
        <f t="shared" si="250"/>
        <v>113.3</v>
      </c>
      <c r="AB473" s="41">
        <f t="shared" si="251"/>
        <v>635.24</v>
      </c>
      <c r="AC473" s="54"/>
      <c r="AD473" s="12" t="s">
        <v>48</v>
      </c>
      <c r="AE473" s="11">
        <f t="shared" si="213"/>
        <v>68.76</v>
      </c>
      <c r="AF473" s="11">
        <f t="shared" si="231"/>
        <v>0</v>
      </c>
      <c r="AG473" s="11">
        <f t="shared" si="232"/>
        <v>566.48</v>
      </c>
      <c r="AH473" s="11">
        <f t="shared" si="214"/>
        <v>0</v>
      </c>
      <c r="AI473" s="11">
        <f t="shared" si="233"/>
        <v>0</v>
      </c>
      <c r="AJ473" s="11">
        <f t="shared" si="234"/>
        <v>0</v>
      </c>
      <c r="AK473" s="11">
        <f t="shared" si="235"/>
        <v>635.24</v>
      </c>
      <c r="AL473" s="12" t="s">
        <v>1134</v>
      </c>
    </row>
    <row r="474" s="9" customFormat="1" ht="16" customHeight="1" spans="1:38">
      <c r="A474" s="40">
        <f t="shared" si="236"/>
        <v>471</v>
      </c>
      <c r="B474" s="114" t="s">
        <v>167</v>
      </c>
      <c r="C474" s="114" t="s">
        <v>1506</v>
      </c>
      <c r="D474" s="353" t="s">
        <v>1507</v>
      </c>
      <c r="E474" s="112">
        <v>3473.25</v>
      </c>
      <c r="F474" s="101">
        <v>0</v>
      </c>
      <c r="G474" s="113">
        <v>5664.75</v>
      </c>
      <c r="H474" s="113">
        <v>3473.25</v>
      </c>
      <c r="I474" s="59"/>
      <c r="J474" s="59">
        <v>108</v>
      </c>
      <c r="K474" s="52">
        <f t="shared" si="237"/>
        <v>62.5185</v>
      </c>
      <c r="L474" s="52">
        <v>0</v>
      </c>
      <c r="M474" s="53">
        <f t="shared" si="238"/>
        <v>0</v>
      </c>
      <c r="N474" s="44">
        <f t="shared" si="239"/>
        <v>453.18</v>
      </c>
      <c r="O474" s="41">
        <f t="shared" si="240"/>
        <v>24.31275</v>
      </c>
      <c r="P474" s="41">
        <v>0</v>
      </c>
      <c r="Q474" s="44">
        <f t="shared" si="241"/>
        <v>0</v>
      </c>
      <c r="R474" s="44">
        <f t="shared" si="242"/>
        <v>54</v>
      </c>
      <c r="S474" s="44">
        <f t="shared" si="243"/>
        <v>594.01125</v>
      </c>
      <c r="T474" s="41">
        <f t="shared" si="244"/>
        <v>0</v>
      </c>
      <c r="U474" s="41">
        <f t="shared" si="245"/>
        <v>0</v>
      </c>
      <c r="V474" s="44">
        <f t="shared" si="246"/>
        <v>113.3</v>
      </c>
      <c r="W474" s="41">
        <f t="shared" si="247"/>
        <v>10.42</v>
      </c>
      <c r="X474" s="41">
        <v>0</v>
      </c>
      <c r="Y474" s="44">
        <f t="shared" si="248"/>
        <v>0</v>
      </c>
      <c r="Z474" s="44">
        <f t="shared" si="249"/>
        <v>54</v>
      </c>
      <c r="AA474" s="41">
        <f t="shared" si="250"/>
        <v>177.72</v>
      </c>
      <c r="AB474" s="41">
        <f t="shared" si="251"/>
        <v>771.73125</v>
      </c>
      <c r="AC474" s="54"/>
      <c r="AD474" s="12" t="s">
        <v>49</v>
      </c>
      <c r="AE474" s="11">
        <f t="shared" si="213"/>
        <v>62.5185</v>
      </c>
      <c r="AF474" s="11">
        <f t="shared" si="231"/>
        <v>0</v>
      </c>
      <c r="AG474" s="11">
        <f t="shared" si="232"/>
        <v>566.48</v>
      </c>
      <c r="AH474" s="11">
        <f t="shared" si="214"/>
        <v>34.73275</v>
      </c>
      <c r="AI474" s="11">
        <f t="shared" si="233"/>
        <v>0</v>
      </c>
      <c r="AJ474" s="11">
        <f t="shared" si="234"/>
        <v>108</v>
      </c>
      <c r="AK474" s="11">
        <f t="shared" si="235"/>
        <v>771.73125</v>
      </c>
      <c r="AL474" s="12" t="s">
        <v>1134</v>
      </c>
    </row>
    <row r="475" s="9" customFormat="1" ht="16" customHeight="1" spans="1:38">
      <c r="A475" s="40">
        <f t="shared" si="236"/>
        <v>472</v>
      </c>
      <c r="B475" s="114" t="s">
        <v>167</v>
      </c>
      <c r="C475" s="114" t="s">
        <v>1508</v>
      </c>
      <c r="D475" s="353" t="s">
        <v>1509</v>
      </c>
      <c r="E475" s="112">
        <v>3473.25</v>
      </c>
      <c r="F475" s="101">
        <v>0</v>
      </c>
      <c r="G475" s="113">
        <v>5664.75</v>
      </c>
      <c r="H475" s="113">
        <v>3473.25</v>
      </c>
      <c r="I475" s="59"/>
      <c r="J475" s="59">
        <v>108</v>
      </c>
      <c r="K475" s="52">
        <f t="shared" si="237"/>
        <v>62.5185</v>
      </c>
      <c r="L475" s="52">
        <v>0</v>
      </c>
      <c r="M475" s="53">
        <f t="shared" si="238"/>
        <v>0</v>
      </c>
      <c r="N475" s="44">
        <f t="shared" si="239"/>
        <v>453.18</v>
      </c>
      <c r="O475" s="41">
        <f t="shared" si="240"/>
        <v>24.31275</v>
      </c>
      <c r="P475" s="41">
        <v>0</v>
      </c>
      <c r="Q475" s="44">
        <f t="shared" si="241"/>
        <v>0</v>
      </c>
      <c r="R475" s="44">
        <f t="shared" si="242"/>
        <v>54</v>
      </c>
      <c r="S475" s="44">
        <f t="shared" si="243"/>
        <v>594.01125</v>
      </c>
      <c r="T475" s="41">
        <f t="shared" si="244"/>
        <v>0</v>
      </c>
      <c r="U475" s="41">
        <f t="shared" si="245"/>
        <v>0</v>
      </c>
      <c r="V475" s="44">
        <f t="shared" si="246"/>
        <v>113.3</v>
      </c>
      <c r="W475" s="41">
        <f t="shared" si="247"/>
        <v>10.42</v>
      </c>
      <c r="X475" s="41">
        <v>0</v>
      </c>
      <c r="Y475" s="44">
        <f t="shared" si="248"/>
        <v>0</v>
      </c>
      <c r="Z475" s="44">
        <f t="shared" si="249"/>
        <v>54</v>
      </c>
      <c r="AA475" s="41">
        <f t="shared" si="250"/>
        <v>177.72</v>
      </c>
      <c r="AB475" s="41">
        <f t="shared" si="251"/>
        <v>771.73125</v>
      </c>
      <c r="AC475" s="54"/>
      <c r="AD475" s="12" t="s">
        <v>52</v>
      </c>
      <c r="AE475" s="11">
        <f t="shared" si="213"/>
        <v>62.5185</v>
      </c>
      <c r="AF475" s="11">
        <f t="shared" si="231"/>
        <v>0</v>
      </c>
      <c r="AG475" s="11">
        <f t="shared" si="232"/>
        <v>566.48</v>
      </c>
      <c r="AH475" s="11">
        <f t="shared" si="214"/>
        <v>34.73275</v>
      </c>
      <c r="AI475" s="11">
        <f t="shared" si="233"/>
        <v>0</v>
      </c>
      <c r="AJ475" s="11">
        <f t="shared" si="234"/>
        <v>108</v>
      </c>
      <c r="AK475" s="11">
        <f t="shared" si="235"/>
        <v>771.73125</v>
      </c>
      <c r="AL475" s="12" t="s">
        <v>1134</v>
      </c>
    </row>
    <row r="476" s="9" customFormat="1" ht="16" customHeight="1" spans="1:38">
      <c r="A476" s="40">
        <f t="shared" si="236"/>
        <v>473</v>
      </c>
      <c r="B476" s="114" t="s">
        <v>167</v>
      </c>
      <c r="C476" s="114" t="s">
        <v>1510</v>
      </c>
      <c r="D476" s="353" t="s">
        <v>1511</v>
      </c>
      <c r="E476" s="112">
        <v>3473.25</v>
      </c>
      <c r="F476" s="112">
        <v>3473.25</v>
      </c>
      <c r="G476" s="82">
        <v>0</v>
      </c>
      <c r="H476" s="113">
        <v>3473.25</v>
      </c>
      <c r="I476" s="59"/>
      <c r="J476" s="59"/>
      <c r="K476" s="52">
        <f t="shared" si="237"/>
        <v>62.5185</v>
      </c>
      <c r="L476" s="52">
        <v>0</v>
      </c>
      <c r="M476" s="53">
        <f t="shared" si="238"/>
        <v>555.72</v>
      </c>
      <c r="N476" s="44">
        <f t="shared" si="239"/>
        <v>0</v>
      </c>
      <c r="O476" s="41">
        <f t="shared" si="240"/>
        <v>24.31275</v>
      </c>
      <c r="P476" s="41">
        <v>0</v>
      </c>
      <c r="Q476" s="44">
        <f t="shared" si="241"/>
        <v>0</v>
      </c>
      <c r="R476" s="44">
        <f t="shared" si="242"/>
        <v>0</v>
      </c>
      <c r="S476" s="44">
        <f t="shared" si="243"/>
        <v>642.55125</v>
      </c>
      <c r="T476" s="41">
        <f t="shared" si="244"/>
        <v>0</v>
      </c>
      <c r="U476" s="41">
        <f t="shared" si="245"/>
        <v>277.86</v>
      </c>
      <c r="V476" s="44">
        <f t="shared" si="246"/>
        <v>0</v>
      </c>
      <c r="W476" s="41">
        <f t="shared" si="247"/>
        <v>10.42</v>
      </c>
      <c r="X476" s="41">
        <v>0</v>
      </c>
      <c r="Y476" s="44">
        <f t="shared" si="248"/>
        <v>0</v>
      </c>
      <c r="Z476" s="44">
        <f t="shared" si="249"/>
        <v>0</v>
      </c>
      <c r="AA476" s="41">
        <f t="shared" si="250"/>
        <v>288.28</v>
      </c>
      <c r="AB476" s="41">
        <f t="shared" si="251"/>
        <v>930.83125</v>
      </c>
      <c r="AC476" s="54"/>
      <c r="AD476" s="12" t="s">
        <v>52</v>
      </c>
      <c r="AE476" s="11">
        <f t="shared" si="213"/>
        <v>62.5185</v>
      </c>
      <c r="AF476" s="11">
        <f t="shared" si="231"/>
        <v>833.58</v>
      </c>
      <c r="AG476" s="11">
        <f t="shared" si="232"/>
        <v>0</v>
      </c>
      <c r="AH476" s="11">
        <f t="shared" si="214"/>
        <v>34.73275</v>
      </c>
      <c r="AI476" s="11">
        <f t="shared" si="233"/>
        <v>0</v>
      </c>
      <c r="AJ476" s="11">
        <f t="shared" si="234"/>
        <v>0</v>
      </c>
      <c r="AK476" s="11">
        <f t="shared" si="235"/>
        <v>930.83125</v>
      </c>
      <c r="AL476" s="12" t="s">
        <v>1134</v>
      </c>
    </row>
    <row r="477" s="9" customFormat="1" ht="16" customHeight="1" spans="1:38">
      <c r="A477" s="40">
        <f t="shared" si="236"/>
        <v>474</v>
      </c>
      <c r="B477" s="114" t="s">
        <v>1338</v>
      </c>
      <c r="C477" s="114" t="s">
        <v>1512</v>
      </c>
      <c r="D477" s="353" t="s">
        <v>1513</v>
      </c>
      <c r="E477" s="112">
        <v>3473.25</v>
      </c>
      <c r="F477" s="112">
        <v>3473.25</v>
      </c>
      <c r="G477" s="113">
        <v>5664.75</v>
      </c>
      <c r="H477" s="113">
        <v>3473.25</v>
      </c>
      <c r="I477" s="59"/>
      <c r="J477" s="59">
        <v>108</v>
      </c>
      <c r="K477" s="52">
        <f t="shared" si="237"/>
        <v>62.5185</v>
      </c>
      <c r="L477" s="52">
        <v>0</v>
      </c>
      <c r="M477" s="53">
        <f t="shared" si="238"/>
        <v>555.72</v>
      </c>
      <c r="N477" s="44">
        <f t="shared" si="239"/>
        <v>453.18</v>
      </c>
      <c r="O477" s="41">
        <f t="shared" si="240"/>
        <v>24.31275</v>
      </c>
      <c r="P477" s="41">
        <v>0</v>
      </c>
      <c r="Q477" s="44">
        <f t="shared" si="241"/>
        <v>0</v>
      </c>
      <c r="R477" s="44">
        <f t="shared" si="242"/>
        <v>54</v>
      </c>
      <c r="S477" s="44">
        <f t="shared" si="243"/>
        <v>1149.73125</v>
      </c>
      <c r="T477" s="41">
        <f t="shared" si="244"/>
        <v>0</v>
      </c>
      <c r="U477" s="41">
        <f t="shared" si="245"/>
        <v>277.86</v>
      </c>
      <c r="V477" s="44">
        <f t="shared" si="246"/>
        <v>113.3</v>
      </c>
      <c r="W477" s="41">
        <f t="shared" si="247"/>
        <v>10.42</v>
      </c>
      <c r="X477" s="41">
        <v>0</v>
      </c>
      <c r="Y477" s="44">
        <f t="shared" si="248"/>
        <v>0</v>
      </c>
      <c r="Z477" s="44">
        <f t="shared" si="249"/>
        <v>54</v>
      </c>
      <c r="AA477" s="41">
        <f t="shared" si="250"/>
        <v>455.58</v>
      </c>
      <c r="AB477" s="41">
        <f t="shared" si="251"/>
        <v>1605.31125</v>
      </c>
      <c r="AC477" s="54"/>
      <c r="AD477" s="12" t="s">
        <v>20</v>
      </c>
      <c r="AE477" s="11">
        <f t="shared" si="213"/>
        <v>62.5185</v>
      </c>
      <c r="AF477" s="11">
        <f t="shared" si="231"/>
        <v>833.58</v>
      </c>
      <c r="AG477" s="11">
        <f t="shared" si="232"/>
        <v>566.48</v>
      </c>
      <c r="AH477" s="11">
        <f t="shared" si="214"/>
        <v>34.73275</v>
      </c>
      <c r="AI477" s="11">
        <f t="shared" si="233"/>
        <v>0</v>
      </c>
      <c r="AJ477" s="11">
        <f t="shared" si="234"/>
        <v>108</v>
      </c>
      <c r="AK477" s="11">
        <f t="shared" si="235"/>
        <v>1605.31125</v>
      </c>
      <c r="AL477" s="12" t="s">
        <v>1138</v>
      </c>
    </row>
    <row r="478" s="9" customFormat="1" ht="16" customHeight="1" spans="1:38">
      <c r="A478" s="40">
        <f t="shared" si="236"/>
        <v>475</v>
      </c>
      <c r="B478" s="114" t="s">
        <v>1338</v>
      </c>
      <c r="C478" s="115" t="s">
        <v>1514</v>
      </c>
      <c r="D478" s="116" t="s">
        <v>1515</v>
      </c>
      <c r="E478" s="112">
        <v>3473.25</v>
      </c>
      <c r="F478" s="112">
        <v>3473.25</v>
      </c>
      <c r="G478" s="113">
        <v>5664.75</v>
      </c>
      <c r="H478" s="113">
        <v>3473.25</v>
      </c>
      <c r="I478" s="59"/>
      <c r="J478" s="59">
        <v>108</v>
      </c>
      <c r="K478" s="52">
        <f t="shared" si="237"/>
        <v>62.5185</v>
      </c>
      <c r="L478" s="52">
        <v>0</v>
      </c>
      <c r="M478" s="53">
        <f t="shared" si="238"/>
        <v>555.72</v>
      </c>
      <c r="N478" s="44">
        <f t="shared" si="239"/>
        <v>453.18</v>
      </c>
      <c r="O478" s="41">
        <f t="shared" si="240"/>
        <v>24.31275</v>
      </c>
      <c r="P478" s="41">
        <v>0</v>
      </c>
      <c r="Q478" s="44">
        <f t="shared" si="241"/>
        <v>0</v>
      </c>
      <c r="R478" s="44">
        <f t="shared" si="242"/>
        <v>54</v>
      </c>
      <c r="S478" s="44">
        <f t="shared" si="243"/>
        <v>1149.73125</v>
      </c>
      <c r="T478" s="41">
        <f t="shared" si="244"/>
        <v>0</v>
      </c>
      <c r="U478" s="41">
        <f t="shared" si="245"/>
        <v>277.86</v>
      </c>
      <c r="V478" s="44">
        <f t="shared" si="246"/>
        <v>113.3</v>
      </c>
      <c r="W478" s="41">
        <f t="shared" si="247"/>
        <v>10.42</v>
      </c>
      <c r="X478" s="41">
        <v>0</v>
      </c>
      <c r="Y478" s="44">
        <f t="shared" si="248"/>
        <v>0</v>
      </c>
      <c r="Z478" s="44">
        <f t="shared" si="249"/>
        <v>54</v>
      </c>
      <c r="AA478" s="41">
        <f t="shared" si="250"/>
        <v>455.58</v>
      </c>
      <c r="AB478" s="41">
        <f t="shared" si="251"/>
        <v>1605.31125</v>
      </c>
      <c r="AC478" s="54"/>
      <c r="AD478" s="12" t="s">
        <v>20</v>
      </c>
      <c r="AE478" s="11">
        <f t="shared" si="213"/>
        <v>62.5185</v>
      </c>
      <c r="AF478" s="11">
        <f t="shared" si="231"/>
        <v>833.58</v>
      </c>
      <c r="AG478" s="11">
        <f t="shared" si="232"/>
        <v>566.48</v>
      </c>
      <c r="AH478" s="11">
        <f t="shared" si="214"/>
        <v>34.73275</v>
      </c>
      <c r="AI478" s="11">
        <f t="shared" si="233"/>
        <v>0</v>
      </c>
      <c r="AJ478" s="11">
        <f t="shared" si="234"/>
        <v>108</v>
      </c>
      <c r="AK478" s="11">
        <f t="shared" si="235"/>
        <v>1605.31125</v>
      </c>
      <c r="AL478" s="12" t="s">
        <v>1138</v>
      </c>
    </row>
    <row r="479" s="9" customFormat="1" ht="16" customHeight="1" spans="1:38">
      <c r="A479" s="40">
        <f t="shared" si="236"/>
        <v>476</v>
      </c>
      <c r="B479" s="114" t="s">
        <v>1332</v>
      </c>
      <c r="C479" s="114" t="s">
        <v>1516</v>
      </c>
      <c r="D479" s="116" t="s">
        <v>1517</v>
      </c>
      <c r="E479" s="112">
        <v>3473.25</v>
      </c>
      <c r="F479" s="112">
        <v>3473.25</v>
      </c>
      <c r="G479" s="113">
        <v>5664.75</v>
      </c>
      <c r="H479" s="101">
        <v>0</v>
      </c>
      <c r="I479" s="59"/>
      <c r="J479" s="59">
        <v>108</v>
      </c>
      <c r="K479" s="52">
        <f t="shared" si="237"/>
        <v>62.5185</v>
      </c>
      <c r="L479" s="52">
        <v>0</v>
      </c>
      <c r="M479" s="53">
        <f t="shared" si="238"/>
        <v>555.72</v>
      </c>
      <c r="N479" s="44">
        <f t="shared" si="239"/>
        <v>453.18</v>
      </c>
      <c r="O479" s="41">
        <f t="shared" si="240"/>
        <v>0</v>
      </c>
      <c r="P479" s="41">
        <v>0</v>
      </c>
      <c r="Q479" s="44">
        <f t="shared" si="241"/>
        <v>0</v>
      </c>
      <c r="R479" s="44">
        <f t="shared" si="242"/>
        <v>54</v>
      </c>
      <c r="S479" s="44">
        <f t="shared" si="243"/>
        <v>1125.4185</v>
      </c>
      <c r="T479" s="41">
        <f t="shared" si="244"/>
        <v>0</v>
      </c>
      <c r="U479" s="41">
        <f t="shared" si="245"/>
        <v>277.86</v>
      </c>
      <c r="V479" s="44">
        <f t="shared" si="246"/>
        <v>113.3</v>
      </c>
      <c r="W479" s="41">
        <f t="shared" si="247"/>
        <v>0</v>
      </c>
      <c r="X479" s="41">
        <v>0</v>
      </c>
      <c r="Y479" s="44">
        <f t="shared" si="248"/>
        <v>0</v>
      </c>
      <c r="Z479" s="44">
        <f t="shared" si="249"/>
        <v>54</v>
      </c>
      <c r="AA479" s="41">
        <f t="shared" si="250"/>
        <v>445.16</v>
      </c>
      <c r="AB479" s="41">
        <f t="shared" si="251"/>
        <v>1570.5785</v>
      </c>
      <c r="AC479" s="54"/>
      <c r="AD479" s="12" t="s">
        <v>26</v>
      </c>
      <c r="AE479" s="11">
        <f t="shared" si="213"/>
        <v>62.5185</v>
      </c>
      <c r="AF479" s="11">
        <f t="shared" si="231"/>
        <v>833.58</v>
      </c>
      <c r="AG479" s="11">
        <f t="shared" si="232"/>
        <v>566.48</v>
      </c>
      <c r="AH479" s="11">
        <f t="shared" si="214"/>
        <v>0</v>
      </c>
      <c r="AI479" s="11">
        <f t="shared" si="233"/>
        <v>0</v>
      </c>
      <c r="AJ479" s="11">
        <f t="shared" si="234"/>
        <v>108</v>
      </c>
      <c r="AK479" s="11">
        <f t="shared" si="235"/>
        <v>1570.5785</v>
      </c>
      <c r="AL479" s="12" t="s">
        <v>1135</v>
      </c>
    </row>
    <row r="480" s="9" customFormat="1" ht="16" customHeight="1" spans="1:38">
      <c r="A480" s="40">
        <f t="shared" ref="A480:A486" si="252">ROW()-3</f>
        <v>477</v>
      </c>
      <c r="B480" s="114" t="s">
        <v>1299</v>
      </c>
      <c r="C480" s="114" t="s">
        <v>1518</v>
      </c>
      <c r="D480" s="116" t="s">
        <v>1519</v>
      </c>
      <c r="E480" s="112">
        <v>3473.25</v>
      </c>
      <c r="F480" s="101">
        <v>0</v>
      </c>
      <c r="G480" s="113">
        <v>5664.75</v>
      </c>
      <c r="H480" s="101">
        <v>0</v>
      </c>
      <c r="I480" s="59"/>
      <c r="J480" s="59">
        <v>108</v>
      </c>
      <c r="K480" s="52">
        <f t="shared" si="237"/>
        <v>62.5185</v>
      </c>
      <c r="L480" s="52">
        <v>0</v>
      </c>
      <c r="M480" s="53">
        <f t="shared" si="238"/>
        <v>0</v>
      </c>
      <c r="N480" s="44">
        <f t="shared" si="239"/>
        <v>453.18</v>
      </c>
      <c r="O480" s="41">
        <f t="shared" si="240"/>
        <v>0</v>
      </c>
      <c r="P480" s="41">
        <v>0</v>
      </c>
      <c r="Q480" s="44">
        <f t="shared" si="241"/>
        <v>0</v>
      </c>
      <c r="R480" s="44">
        <f t="shared" si="242"/>
        <v>54</v>
      </c>
      <c r="S480" s="44">
        <f t="shared" si="243"/>
        <v>569.6985</v>
      </c>
      <c r="T480" s="41">
        <f t="shared" si="244"/>
        <v>0</v>
      </c>
      <c r="U480" s="41">
        <f t="shared" si="245"/>
        <v>0</v>
      </c>
      <c r="V480" s="44">
        <f t="shared" si="246"/>
        <v>113.3</v>
      </c>
      <c r="W480" s="41">
        <f t="shared" si="247"/>
        <v>0</v>
      </c>
      <c r="X480" s="41">
        <v>0</v>
      </c>
      <c r="Y480" s="44">
        <f t="shared" si="248"/>
        <v>0</v>
      </c>
      <c r="Z480" s="44">
        <f t="shared" si="249"/>
        <v>54</v>
      </c>
      <c r="AA480" s="41">
        <f t="shared" si="250"/>
        <v>167.3</v>
      </c>
      <c r="AB480" s="41">
        <f t="shared" si="251"/>
        <v>736.9985</v>
      </c>
      <c r="AC480" s="54"/>
      <c r="AD480" s="12" t="s">
        <v>59</v>
      </c>
      <c r="AE480" s="11">
        <f t="shared" si="213"/>
        <v>62.5185</v>
      </c>
      <c r="AF480" s="11">
        <f t="shared" si="231"/>
        <v>0</v>
      </c>
      <c r="AG480" s="11">
        <f t="shared" si="232"/>
        <v>566.48</v>
      </c>
      <c r="AH480" s="11">
        <f t="shared" si="214"/>
        <v>0</v>
      </c>
      <c r="AI480" s="11">
        <f t="shared" si="233"/>
        <v>0</v>
      </c>
      <c r="AJ480" s="11">
        <f t="shared" si="234"/>
        <v>108</v>
      </c>
      <c r="AK480" s="11">
        <f t="shared" si="235"/>
        <v>736.9985</v>
      </c>
      <c r="AL480" s="12" t="s">
        <v>1138</v>
      </c>
    </row>
    <row r="481" s="9" customFormat="1" ht="16" customHeight="1" spans="1:38">
      <c r="A481" s="40">
        <f t="shared" si="252"/>
        <v>478</v>
      </c>
      <c r="B481" s="114" t="s">
        <v>1299</v>
      </c>
      <c r="C481" s="114" t="s">
        <v>1520</v>
      </c>
      <c r="D481" s="353" t="s">
        <v>1521</v>
      </c>
      <c r="E481" s="112">
        <v>3473.25</v>
      </c>
      <c r="F481" s="112">
        <v>3473.25</v>
      </c>
      <c r="G481" s="113">
        <v>5664.75</v>
      </c>
      <c r="H481" s="113">
        <v>3473.25</v>
      </c>
      <c r="I481" s="59"/>
      <c r="J481" s="59">
        <v>108</v>
      </c>
      <c r="K481" s="52">
        <f t="shared" si="237"/>
        <v>62.5185</v>
      </c>
      <c r="L481" s="52">
        <v>0</v>
      </c>
      <c r="M481" s="53">
        <f t="shared" si="238"/>
        <v>555.72</v>
      </c>
      <c r="N481" s="44">
        <f t="shared" si="239"/>
        <v>453.18</v>
      </c>
      <c r="O481" s="41">
        <f t="shared" si="240"/>
        <v>24.31275</v>
      </c>
      <c r="P481" s="41">
        <v>0</v>
      </c>
      <c r="Q481" s="44">
        <f t="shared" si="241"/>
        <v>0</v>
      </c>
      <c r="R481" s="44">
        <f t="shared" si="242"/>
        <v>54</v>
      </c>
      <c r="S481" s="44">
        <f t="shared" si="243"/>
        <v>1149.73125</v>
      </c>
      <c r="T481" s="41">
        <f t="shared" si="244"/>
        <v>0</v>
      </c>
      <c r="U481" s="41">
        <f t="shared" si="245"/>
        <v>277.86</v>
      </c>
      <c r="V481" s="44">
        <f t="shared" si="246"/>
        <v>113.3</v>
      </c>
      <c r="W481" s="41">
        <f t="shared" si="247"/>
        <v>10.42</v>
      </c>
      <c r="X481" s="41">
        <v>0</v>
      </c>
      <c r="Y481" s="44">
        <f t="shared" si="248"/>
        <v>0</v>
      </c>
      <c r="Z481" s="44">
        <f t="shared" si="249"/>
        <v>54</v>
      </c>
      <c r="AA481" s="41">
        <f t="shared" si="250"/>
        <v>455.58</v>
      </c>
      <c r="AB481" s="41">
        <f t="shared" si="251"/>
        <v>1605.31125</v>
      </c>
      <c r="AC481" s="54"/>
      <c r="AD481" s="12" t="s">
        <v>59</v>
      </c>
      <c r="AE481" s="11">
        <f t="shared" si="213"/>
        <v>62.5185</v>
      </c>
      <c r="AF481" s="11">
        <f t="shared" si="231"/>
        <v>833.58</v>
      </c>
      <c r="AG481" s="11">
        <f t="shared" si="232"/>
        <v>566.48</v>
      </c>
      <c r="AH481" s="11">
        <f t="shared" si="214"/>
        <v>34.73275</v>
      </c>
      <c r="AI481" s="11">
        <f t="shared" si="233"/>
        <v>0</v>
      </c>
      <c r="AJ481" s="11">
        <f t="shared" si="234"/>
        <v>108</v>
      </c>
      <c r="AK481" s="11">
        <f t="shared" si="235"/>
        <v>1605.31125</v>
      </c>
      <c r="AL481" s="12" t="s">
        <v>1138</v>
      </c>
    </row>
    <row r="482" s="9" customFormat="1" ht="16" customHeight="1" spans="1:38">
      <c r="A482" s="40">
        <f t="shared" si="252"/>
        <v>479</v>
      </c>
      <c r="B482" s="114" t="s">
        <v>1299</v>
      </c>
      <c r="C482" s="114" t="s">
        <v>1522</v>
      </c>
      <c r="D482" s="353" t="s">
        <v>1523</v>
      </c>
      <c r="E482" s="112">
        <v>3473.25</v>
      </c>
      <c r="F482" s="112">
        <v>3473.25</v>
      </c>
      <c r="G482" s="113">
        <v>5664.75</v>
      </c>
      <c r="H482" s="113">
        <v>3473.25</v>
      </c>
      <c r="I482" s="59"/>
      <c r="J482" s="59">
        <v>108</v>
      </c>
      <c r="K482" s="52">
        <f t="shared" si="237"/>
        <v>62.5185</v>
      </c>
      <c r="L482" s="52">
        <v>0</v>
      </c>
      <c r="M482" s="53">
        <f t="shared" si="238"/>
        <v>555.72</v>
      </c>
      <c r="N482" s="44">
        <f t="shared" si="239"/>
        <v>453.18</v>
      </c>
      <c r="O482" s="41">
        <f t="shared" si="240"/>
        <v>24.31275</v>
      </c>
      <c r="P482" s="41">
        <v>0</v>
      </c>
      <c r="Q482" s="44">
        <f t="shared" si="241"/>
        <v>0</v>
      </c>
      <c r="R482" s="44">
        <f t="shared" si="242"/>
        <v>54</v>
      </c>
      <c r="S482" s="44">
        <f t="shared" si="243"/>
        <v>1149.73125</v>
      </c>
      <c r="T482" s="41">
        <f t="shared" si="244"/>
        <v>0</v>
      </c>
      <c r="U482" s="41">
        <f t="shared" si="245"/>
        <v>277.86</v>
      </c>
      <c r="V482" s="44">
        <f t="shared" si="246"/>
        <v>113.3</v>
      </c>
      <c r="W482" s="41">
        <f t="shared" si="247"/>
        <v>10.42</v>
      </c>
      <c r="X482" s="41">
        <v>0</v>
      </c>
      <c r="Y482" s="44">
        <f t="shared" si="248"/>
        <v>0</v>
      </c>
      <c r="Z482" s="44">
        <f t="shared" si="249"/>
        <v>54</v>
      </c>
      <c r="AA482" s="41">
        <f t="shared" si="250"/>
        <v>455.58</v>
      </c>
      <c r="AB482" s="41">
        <f t="shared" si="251"/>
        <v>1605.31125</v>
      </c>
      <c r="AC482" s="54"/>
      <c r="AD482" s="12" t="s">
        <v>59</v>
      </c>
      <c r="AE482" s="11">
        <f t="shared" si="213"/>
        <v>62.5185</v>
      </c>
      <c r="AF482" s="11">
        <f t="shared" si="231"/>
        <v>833.58</v>
      </c>
      <c r="AG482" s="11">
        <f t="shared" si="232"/>
        <v>566.48</v>
      </c>
      <c r="AH482" s="11">
        <f t="shared" si="214"/>
        <v>34.73275</v>
      </c>
      <c r="AI482" s="11">
        <f t="shared" si="233"/>
        <v>0</v>
      </c>
      <c r="AJ482" s="11">
        <f t="shared" si="234"/>
        <v>108</v>
      </c>
      <c r="AK482" s="11">
        <f t="shared" si="235"/>
        <v>1605.31125</v>
      </c>
      <c r="AL482" s="12" t="s">
        <v>1138</v>
      </c>
    </row>
    <row r="483" s="9" customFormat="1" ht="16" customHeight="1" spans="1:38">
      <c r="A483" s="40">
        <f t="shared" si="252"/>
        <v>480</v>
      </c>
      <c r="B483" s="114" t="s">
        <v>1299</v>
      </c>
      <c r="C483" s="114" t="s">
        <v>1524</v>
      </c>
      <c r="D483" s="353" t="s">
        <v>1525</v>
      </c>
      <c r="E483" s="112">
        <v>3473.25</v>
      </c>
      <c r="F483" s="112">
        <v>3473.25</v>
      </c>
      <c r="G483" s="82">
        <v>0</v>
      </c>
      <c r="H483" s="113">
        <v>3473.25</v>
      </c>
      <c r="I483" s="59"/>
      <c r="J483" s="59"/>
      <c r="K483" s="52">
        <f t="shared" si="237"/>
        <v>62.5185</v>
      </c>
      <c r="L483" s="52">
        <v>0</v>
      </c>
      <c r="M483" s="53">
        <f t="shared" si="238"/>
        <v>555.72</v>
      </c>
      <c r="N483" s="44">
        <f t="shared" si="239"/>
        <v>0</v>
      </c>
      <c r="O483" s="41">
        <f t="shared" si="240"/>
        <v>24.31275</v>
      </c>
      <c r="P483" s="41">
        <v>0</v>
      </c>
      <c r="Q483" s="44">
        <f t="shared" si="241"/>
        <v>0</v>
      </c>
      <c r="R483" s="44">
        <f t="shared" si="242"/>
        <v>0</v>
      </c>
      <c r="S483" s="44">
        <f t="shared" si="243"/>
        <v>642.55125</v>
      </c>
      <c r="T483" s="41">
        <f t="shared" si="244"/>
        <v>0</v>
      </c>
      <c r="U483" s="41">
        <f t="shared" si="245"/>
        <v>277.86</v>
      </c>
      <c r="V483" s="44">
        <f t="shared" si="246"/>
        <v>0</v>
      </c>
      <c r="W483" s="41">
        <f t="shared" si="247"/>
        <v>10.42</v>
      </c>
      <c r="X483" s="41">
        <v>0</v>
      </c>
      <c r="Y483" s="44">
        <f t="shared" si="248"/>
        <v>0</v>
      </c>
      <c r="Z483" s="44">
        <f t="shared" si="249"/>
        <v>0</v>
      </c>
      <c r="AA483" s="41">
        <f t="shared" si="250"/>
        <v>288.28</v>
      </c>
      <c r="AB483" s="41">
        <f t="shared" si="251"/>
        <v>930.83125</v>
      </c>
      <c r="AC483" s="54"/>
      <c r="AD483" s="12" t="s">
        <v>59</v>
      </c>
      <c r="AE483" s="11">
        <f t="shared" si="213"/>
        <v>62.5185</v>
      </c>
      <c r="AF483" s="11">
        <f t="shared" si="231"/>
        <v>833.58</v>
      </c>
      <c r="AG483" s="11">
        <f t="shared" si="232"/>
        <v>0</v>
      </c>
      <c r="AH483" s="11">
        <f t="shared" si="214"/>
        <v>34.73275</v>
      </c>
      <c r="AI483" s="11">
        <f t="shared" si="233"/>
        <v>0</v>
      </c>
      <c r="AJ483" s="11">
        <f t="shared" si="234"/>
        <v>0</v>
      </c>
      <c r="AK483" s="11">
        <f t="shared" si="235"/>
        <v>930.83125</v>
      </c>
      <c r="AL483" s="12" t="s">
        <v>1138</v>
      </c>
    </row>
    <row r="484" s="9" customFormat="1" ht="16" customHeight="1" spans="1:38">
      <c r="A484" s="40">
        <f t="shared" si="252"/>
        <v>481</v>
      </c>
      <c r="B484" s="114" t="s">
        <v>1306</v>
      </c>
      <c r="C484" s="114" t="s">
        <v>1526</v>
      </c>
      <c r="D484" s="116" t="s">
        <v>1527</v>
      </c>
      <c r="E484" s="112">
        <v>3473.25</v>
      </c>
      <c r="F484" s="112">
        <v>3473.25</v>
      </c>
      <c r="G484" s="113">
        <v>5664.75</v>
      </c>
      <c r="H484" s="113">
        <v>3473.25</v>
      </c>
      <c r="I484" s="59"/>
      <c r="J484" s="59">
        <v>108</v>
      </c>
      <c r="K484" s="52">
        <f t="shared" si="237"/>
        <v>62.5185</v>
      </c>
      <c r="L484" s="52">
        <v>0</v>
      </c>
      <c r="M484" s="53">
        <f t="shared" si="238"/>
        <v>555.72</v>
      </c>
      <c r="N484" s="44">
        <f t="shared" si="239"/>
        <v>453.18</v>
      </c>
      <c r="O484" s="41">
        <f t="shared" si="240"/>
        <v>24.31275</v>
      </c>
      <c r="P484" s="41">
        <v>0</v>
      </c>
      <c r="Q484" s="44">
        <f t="shared" si="241"/>
        <v>0</v>
      </c>
      <c r="R484" s="44">
        <f t="shared" si="242"/>
        <v>54</v>
      </c>
      <c r="S484" s="44">
        <f t="shared" si="243"/>
        <v>1149.73125</v>
      </c>
      <c r="T484" s="41">
        <f t="shared" si="244"/>
        <v>0</v>
      </c>
      <c r="U484" s="41">
        <f t="shared" si="245"/>
        <v>277.86</v>
      </c>
      <c r="V484" s="44">
        <f t="shared" si="246"/>
        <v>113.3</v>
      </c>
      <c r="W484" s="41">
        <f t="shared" si="247"/>
        <v>10.42</v>
      </c>
      <c r="X484" s="41">
        <v>0</v>
      </c>
      <c r="Y484" s="44">
        <f t="shared" si="248"/>
        <v>0</v>
      </c>
      <c r="Z484" s="44">
        <f t="shared" si="249"/>
        <v>54</v>
      </c>
      <c r="AA484" s="41">
        <f t="shared" si="250"/>
        <v>455.58</v>
      </c>
      <c r="AB484" s="41">
        <f t="shared" si="251"/>
        <v>1605.31125</v>
      </c>
      <c r="AC484" s="54"/>
      <c r="AD484" s="12" t="s">
        <v>60</v>
      </c>
      <c r="AE484" s="11">
        <f t="shared" si="213"/>
        <v>62.5185</v>
      </c>
      <c r="AF484" s="11">
        <f t="shared" si="231"/>
        <v>833.58</v>
      </c>
      <c r="AG484" s="11">
        <f t="shared" si="232"/>
        <v>566.48</v>
      </c>
      <c r="AH484" s="11">
        <f t="shared" si="214"/>
        <v>34.73275</v>
      </c>
      <c r="AI484" s="11">
        <f t="shared" si="233"/>
        <v>0</v>
      </c>
      <c r="AJ484" s="11">
        <f t="shared" si="234"/>
        <v>108</v>
      </c>
      <c r="AK484" s="11">
        <f t="shared" si="235"/>
        <v>1605.31125</v>
      </c>
      <c r="AL484" s="12" t="s">
        <v>1138</v>
      </c>
    </row>
    <row r="485" s="9" customFormat="1" ht="16" customHeight="1" spans="1:38">
      <c r="A485" s="40">
        <f t="shared" si="252"/>
        <v>482</v>
      </c>
      <c r="B485" s="114" t="s">
        <v>1306</v>
      </c>
      <c r="C485" s="114" t="s">
        <v>1032</v>
      </c>
      <c r="D485" s="353" t="s">
        <v>1033</v>
      </c>
      <c r="E485" s="112">
        <v>3473.25</v>
      </c>
      <c r="F485" s="112">
        <v>3473.25</v>
      </c>
      <c r="G485" s="113">
        <v>5664.75</v>
      </c>
      <c r="H485" s="113">
        <v>3473.25</v>
      </c>
      <c r="I485" s="59"/>
      <c r="J485" s="59"/>
      <c r="K485" s="52">
        <f t="shared" si="237"/>
        <v>62.5185</v>
      </c>
      <c r="L485" s="52">
        <v>4.1013</v>
      </c>
      <c r="M485" s="53">
        <f t="shared" si="238"/>
        <v>555.72</v>
      </c>
      <c r="N485" s="44">
        <f t="shared" si="239"/>
        <v>453.18</v>
      </c>
      <c r="O485" s="41">
        <f t="shared" si="240"/>
        <v>24.31275</v>
      </c>
      <c r="P485" s="41">
        <v>1.59495</v>
      </c>
      <c r="Q485" s="44">
        <f t="shared" si="241"/>
        <v>0</v>
      </c>
      <c r="R485" s="44">
        <f t="shared" si="242"/>
        <v>0</v>
      </c>
      <c r="S485" s="44">
        <f t="shared" si="243"/>
        <v>1101.4275</v>
      </c>
      <c r="T485" s="41">
        <f t="shared" si="244"/>
        <v>0</v>
      </c>
      <c r="U485" s="41">
        <f t="shared" si="245"/>
        <v>277.86</v>
      </c>
      <c r="V485" s="44">
        <f t="shared" si="246"/>
        <v>113.3</v>
      </c>
      <c r="W485" s="41">
        <f t="shared" si="247"/>
        <v>10.42</v>
      </c>
      <c r="X485" s="41">
        <v>0.68</v>
      </c>
      <c r="Y485" s="44">
        <f t="shared" si="248"/>
        <v>0</v>
      </c>
      <c r="Z485" s="44">
        <f t="shared" si="249"/>
        <v>0</v>
      </c>
      <c r="AA485" s="41">
        <f t="shared" si="250"/>
        <v>402.26</v>
      </c>
      <c r="AB485" s="41">
        <f t="shared" si="251"/>
        <v>1503.6875</v>
      </c>
      <c r="AC485" s="54"/>
      <c r="AD485" s="12" t="s">
        <v>60</v>
      </c>
      <c r="AE485" s="11">
        <f t="shared" si="213"/>
        <v>66.6198</v>
      </c>
      <c r="AF485" s="11">
        <f t="shared" si="231"/>
        <v>833.58</v>
      </c>
      <c r="AG485" s="11">
        <f t="shared" si="232"/>
        <v>566.48</v>
      </c>
      <c r="AH485" s="11">
        <f t="shared" si="214"/>
        <v>37.0077</v>
      </c>
      <c r="AI485" s="11">
        <f t="shared" si="233"/>
        <v>0</v>
      </c>
      <c r="AJ485" s="11">
        <f t="shared" si="234"/>
        <v>0</v>
      </c>
      <c r="AK485" s="11">
        <f t="shared" si="235"/>
        <v>1503.6875</v>
      </c>
      <c r="AL485" s="12" t="s">
        <v>1138</v>
      </c>
    </row>
    <row r="486" s="9" customFormat="1" ht="16" customHeight="1" spans="1:38">
      <c r="A486" s="40">
        <f t="shared" si="252"/>
        <v>483</v>
      </c>
      <c r="B486" s="114" t="s">
        <v>1306</v>
      </c>
      <c r="C486" s="114" t="s">
        <v>1528</v>
      </c>
      <c r="D486" s="353" t="s">
        <v>1529</v>
      </c>
      <c r="E486" s="112">
        <v>3473.25</v>
      </c>
      <c r="F486" s="112">
        <v>3473.25</v>
      </c>
      <c r="G486" s="113">
        <v>5664.75</v>
      </c>
      <c r="H486" s="113">
        <v>3473.25</v>
      </c>
      <c r="I486" s="59"/>
      <c r="J486" s="59">
        <v>108</v>
      </c>
      <c r="K486" s="52">
        <f t="shared" si="237"/>
        <v>62.5185</v>
      </c>
      <c r="L486" s="52">
        <v>0</v>
      </c>
      <c r="M486" s="53">
        <f t="shared" si="238"/>
        <v>555.72</v>
      </c>
      <c r="N486" s="44">
        <f t="shared" si="239"/>
        <v>453.18</v>
      </c>
      <c r="O486" s="41">
        <f t="shared" si="240"/>
        <v>24.31275</v>
      </c>
      <c r="P486" s="41">
        <v>0</v>
      </c>
      <c r="Q486" s="44">
        <f t="shared" si="241"/>
        <v>0</v>
      </c>
      <c r="R486" s="44">
        <f t="shared" si="242"/>
        <v>54</v>
      </c>
      <c r="S486" s="44">
        <f t="shared" si="243"/>
        <v>1149.73125</v>
      </c>
      <c r="T486" s="41">
        <f t="shared" si="244"/>
        <v>0</v>
      </c>
      <c r="U486" s="41">
        <f t="shared" si="245"/>
        <v>277.86</v>
      </c>
      <c r="V486" s="44">
        <f t="shared" si="246"/>
        <v>113.3</v>
      </c>
      <c r="W486" s="41">
        <f t="shared" si="247"/>
        <v>10.42</v>
      </c>
      <c r="X486" s="41">
        <v>0</v>
      </c>
      <c r="Y486" s="44">
        <f t="shared" si="248"/>
        <v>0</v>
      </c>
      <c r="Z486" s="44">
        <f t="shared" si="249"/>
        <v>54</v>
      </c>
      <c r="AA486" s="41">
        <f t="shared" si="250"/>
        <v>455.58</v>
      </c>
      <c r="AB486" s="41">
        <f t="shared" si="251"/>
        <v>1605.31125</v>
      </c>
      <c r="AC486" s="54"/>
      <c r="AD486" s="12" t="s">
        <v>60</v>
      </c>
      <c r="AE486" s="11">
        <f t="shared" si="213"/>
        <v>62.5185</v>
      </c>
      <c r="AF486" s="11">
        <f t="shared" si="231"/>
        <v>833.58</v>
      </c>
      <c r="AG486" s="11">
        <f t="shared" si="232"/>
        <v>566.48</v>
      </c>
      <c r="AH486" s="11">
        <f t="shared" si="214"/>
        <v>34.73275</v>
      </c>
      <c r="AI486" s="11">
        <f t="shared" si="233"/>
        <v>0</v>
      </c>
      <c r="AJ486" s="11">
        <f t="shared" si="234"/>
        <v>108</v>
      </c>
      <c r="AK486" s="11">
        <f t="shared" si="235"/>
        <v>1605.31125</v>
      </c>
      <c r="AL486" s="12" t="s">
        <v>1138</v>
      </c>
    </row>
    <row r="487" s="32" customFormat="1" ht="19" customHeight="1" spans="1:38">
      <c r="A487" s="40" t="s">
        <v>45</v>
      </c>
      <c r="B487" s="40"/>
      <c r="C487" s="117"/>
      <c r="D487" s="118"/>
      <c r="E487" s="119">
        <f t="shared" ref="E487:O487" si="253">SUM(E4:E486)</f>
        <v>1685208.25</v>
      </c>
      <c r="F487" s="119">
        <f t="shared" si="253"/>
        <v>1553116.84</v>
      </c>
      <c r="G487" s="119">
        <f t="shared" si="253"/>
        <v>2673762</v>
      </c>
      <c r="H487" s="119">
        <f t="shared" si="253"/>
        <v>1660202</v>
      </c>
      <c r="I487" s="119">
        <f t="shared" si="253"/>
        <v>1012938</v>
      </c>
      <c r="J487" s="119">
        <f t="shared" si="253"/>
        <v>1080</v>
      </c>
      <c r="K487" s="119">
        <f t="shared" si="253"/>
        <v>30333.7484999997</v>
      </c>
      <c r="L487" s="119">
        <f t="shared" si="253"/>
        <v>11348.91054</v>
      </c>
      <c r="M487" s="119">
        <f t="shared" si="253"/>
        <v>248498.6944</v>
      </c>
      <c r="N487" s="119">
        <f t="shared" si="253"/>
        <v>213900.959999998</v>
      </c>
      <c r="O487" s="119">
        <f t="shared" si="253"/>
        <v>11621.4139999999</v>
      </c>
      <c r="P487" s="151">
        <v>4941.38</v>
      </c>
      <c r="Q487" s="119">
        <f t="shared" ref="Q487:AB487" si="254">SUM(Q4:Q486)</f>
        <v>50646.9</v>
      </c>
      <c r="R487" s="119">
        <f t="shared" si="254"/>
        <v>540</v>
      </c>
      <c r="S487" s="119">
        <f t="shared" si="254"/>
        <v>571832.03307</v>
      </c>
      <c r="T487" s="119">
        <f t="shared" si="254"/>
        <v>0</v>
      </c>
      <c r="U487" s="119">
        <f t="shared" si="254"/>
        <v>124248.84</v>
      </c>
      <c r="V487" s="119">
        <f t="shared" si="254"/>
        <v>53477.6000000004</v>
      </c>
      <c r="W487" s="119">
        <f t="shared" si="254"/>
        <v>4980.72000000003</v>
      </c>
      <c r="X487" s="119">
        <f t="shared" si="254"/>
        <v>2106.74999999999</v>
      </c>
      <c r="Y487" s="119">
        <f t="shared" si="254"/>
        <v>50646.9</v>
      </c>
      <c r="Z487" s="119">
        <f t="shared" si="254"/>
        <v>540</v>
      </c>
      <c r="AA487" s="119">
        <f t="shared" si="254"/>
        <v>236000.809999999</v>
      </c>
      <c r="AB487" s="119">
        <f t="shared" si="254"/>
        <v>807832.843070001</v>
      </c>
      <c r="AC487" s="119"/>
      <c r="AD487" s="119"/>
      <c r="AE487" s="119">
        <f t="shared" ref="AE487:AK487" si="255">SUM(AE4:AE486)</f>
        <v>41682.6590400001</v>
      </c>
      <c r="AF487" s="119">
        <f t="shared" si="255"/>
        <v>372747.534400001</v>
      </c>
      <c r="AG487" s="119">
        <f t="shared" si="255"/>
        <v>267378.560000002</v>
      </c>
      <c r="AH487" s="119">
        <f t="shared" si="255"/>
        <v>23650.2896299999</v>
      </c>
      <c r="AI487" s="119">
        <f t="shared" si="255"/>
        <v>101293.8</v>
      </c>
      <c r="AJ487" s="119">
        <f t="shared" si="255"/>
        <v>1080</v>
      </c>
      <c r="AK487" s="119">
        <f t="shared" si="255"/>
        <v>807832.843070001</v>
      </c>
      <c r="AL487" s="143"/>
    </row>
    <row r="488" spans="1:38">
      <c r="A488" s="120"/>
      <c r="B488" s="120"/>
      <c r="E488" s="120"/>
      <c r="AD488" s="141"/>
      <c r="AK488" s="9">
        <v>2116.27</v>
      </c>
      <c r="AL488" s="9" t="s">
        <v>1530</v>
      </c>
    </row>
    <row r="489" spans="1:16383">
      <c r="A489" s="121" t="s">
        <v>877</v>
      </c>
      <c r="B489" s="121"/>
      <c r="C489" s="122" t="s">
        <v>878</v>
      </c>
      <c r="D489" s="122"/>
      <c r="E489" s="121" t="s">
        <v>879</v>
      </c>
      <c r="F489" s="123" t="s">
        <v>1531</v>
      </c>
      <c r="G489" s="123" t="s">
        <v>1532</v>
      </c>
      <c r="K489" s="139"/>
      <c r="L489" s="33"/>
      <c r="Z489" s="9"/>
      <c r="AC489" s="142"/>
      <c r="XFC489"/>
    </row>
    <row r="490" spans="1:16383">
      <c r="A490" s="121" t="s">
        <v>880</v>
      </c>
      <c r="B490" s="121"/>
      <c r="C490" s="124">
        <f>K487+L487</f>
        <v>41682.6590399997</v>
      </c>
      <c r="D490" s="125"/>
      <c r="E490" s="126">
        <f>COUNTIFS(E4:E486,"&lt;&gt;",E4:E486,"&lt;&gt;0")</f>
        <v>483</v>
      </c>
      <c r="F490" s="127">
        <v>2116.2708</v>
      </c>
      <c r="G490" s="123">
        <f>C490+F490</f>
        <v>43798.9298399997</v>
      </c>
      <c r="K490" s="139"/>
      <c r="L490" s="33"/>
      <c r="Y490" s="9"/>
      <c r="Z490" s="9"/>
      <c r="AB490" s="141"/>
      <c r="XFC490"/>
    </row>
    <row r="491" spans="1:16383">
      <c r="A491" s="121" t="s">
        <v>881</v>
      </c>
      <c r="B491" s="121"/>
      <c r="C491" s="124">
        <f>M487+U487</f>
        <v>372747.5344</v>
      </c>
      <c r="D491" s="125"/>
      <c r="E491" s="126">
        <f>COUNTIFS(F4:F486,"&lt;&gt;",F4:F486,"&lt;&gt;0")</f>
        <v>470</v>
      </c>
      <c r="F491" s="123"/>
      <c r="G491" s="123">
        <f t="shared" ref="G490:G495" si="256">C491+F491</f>
        <v>372747.5344</v>
      </c>
      <c r="K491" s="139"/>
      <c r="L491" s="33"/>
      <c r="Z491" s="9"/>
      <c r="AC491" s="141"/>
      <c r="XFC491"/>
    </row>
    <row r="492" spans="1:16383">
      <c r="A492" s="121" t="s">
        <v>882</v>
      </c>
      <c r="B492" s="121"/>
      <c r="C492" s="124">
        <f>O487+W487</f>
        <v>16602.1339999999</v>
      </c>
      <c r="D492" s="125"/>
      <c r="E492" s="126">
        <f>COUNTIFS(H4:H486,"&lt;&gt;",H4:H486,"&lt;&gt;0")</f>
        <v>476</v>
      </c>
      <c r="F492" s="123">
        <f>P487+X487</f>
        <v>7048.12999999999</v>
      </c>
      <c r="G492" s="123">
        <f t="shared" si="256"/>
        <v>23650.2639999999</v>
      </c>
      <c r="K492" s="139"/>
      <c r="L492" s="33"/>
      <c r="Z492" s="9"/>
      <c r="XFC492"/>
    </row>
    <row r="493" spans="1:16383">
      <c r="A493" s="123" t="s">
        <v>883</v>
      </c>
      <c r="B493" s="123"/>
      <c r="C493" s="124">
        <f>N487+V487</f>
        <v>267378.559999998</v>
      </c>
      <c r="D493" s="125"/>
      <c r="E493" s="126">
        <f>COUNTIFS(G4:G486,"&lt;&gt;",G4:G486,"&lt;&gt;0")</f>
        <v>472</v>
      </c>
      <c r="F493" s="123"/>
      <c r="G493" s="123">
        <f t="shared" si="256"/>
        <v>267378.559999998</v>
      </c>
      <c r="K493" s="139"/>
      <c r="L493" s="33"/>
      <c r="Y493" s="9"/>
      <c r="Z493" s="9"/>
      <c r="XFC493"/>
    </row>
    <row r="494" spans="1:16383">
      <c r="A494" s="123" t="s">
        <v>884</v>
      </c>
      <c r="B494" s="123"/>
      <c r="C494" s="124">
        <f>R487+Z487</f>
        <v>1080</v>
      </c>
      <c r="D494" s="125"/>
      <c r="E494" s="126">
        <f>COUNTIFS(J4:J486,"&lt;&gt;",J4:J486,"&lt;&gt;0")</f>
        <v>10</v>
      </c>
      <c r="F494" s="123"/>
      <c r="G494" s="123">
        <f t="shared" si="256"/>
        <v>1080</v>
      </c>
      <c r="K494" s="139"/>
      <c r="L494" s="33"/>
      <c r="Z494" s="9"/>
      <c r="XFC494"/>
    </row>
    <row r="495" spans="1:16383">
      <c r="A495" s="123" t="s">
        <v>885</v>
      </c>
      <c r="B495" s="123"/>
      <c r="C495" s="128">
        <f>Q487+Y487</f>
        <v>101293.8</v>
      </c>
      <c r="D495" s="129"/>
      <c r="E495" s="126">
        <f>COUNTIFS(I4:I486,"&lt;&gt;",I4:I486,"&lt;&gt;0")</f>
        <v>403</v>
      </c>
      <c r="F495" s="123"/>
      <c r="G495" s="123">
        <f t="shared" si="256"/>
        <v>101293.8</v>
      </c>
      <c r="K495" s="139"/>
      <c r="L495" s="33"/>
      <c r="Z495" s="9"/>
      <c r="XFC495"/>
    </row>
    <row r="496" ht="28" customHeight="1" spans="1:16383">
      <c r="A496" s="123" t="s">
        <v>886</v>
      </c>
      <c r="B496" s="123"/>
      <c r="C496" s="128">
        <f>SUM(C490:D495)</f>
        <v>800784.687439997</v>
      </c>
      <c r="D496" s="125"/>
      <c r="E496" s="130"/>
      <c r="F496" s="123"/>
      <c r="G496" s="131">
        <f>SUM(G490:G495)</f>
        <v>809949.088239997</v>
      </c>
      <c r="K496" s="139"/>
      <c r="L496" s="33"/>
      <c r="Z496" s="9"/>
      <c r="XFC496"/>
    </row>
    <row r="497" spans="1:35">
      <c r="A497" s="18" t="s">
        <v>1493</v>
      </c>
      <c r="B497" s="18"/>
      <c r="C497" s="18"/>
      <c r="D497" s="18"/>
      <c r="E497" s="18"/>
      <c r="F497" s="18"/>
      <c r="G497" s="132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</row>
    <row r="498" spans="1:35">
      <c r="A498" s="18"/>
      <c r="B498" s="18"/>
      <c r="C498" s="18"/>
      <c r="D498" s="18"/>
      <c r="E498" s="18"/>
      <c r="F498" s="18"/>
      <c r="G498" s="132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</row>
    <row r="499" spans="1:35">
      <c r="A499" s="18"/>
      <c r="B499" s="18"/>
      <c r="C499" s="18"/>
      <c r="D499" s="18"/>
      <c r="E499" s="18"/>
      <c r="F499" s="18"/>
      <c r="G499" s="132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</row>
    <row r="500" spans="1:35">
      <c r="A500" s="18"/>
      <c r="B500" s="18"/>
      <c r="C500" s="18"/>
      <c r="D500" s="18"/>
      <c r="E500" s="18"/>
      <c r="F500" s="18"/>
      <c r="G500" s="132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</row>
    <row r="501" spans="1:35">
      <c r="A501" s="18"/>
      <c r="B501" s="18"/>
      <c r="C501" s="18"/>
      <c r="D501" s="18"/>
      <c r="E501" s="18"/>
      <c r="F501" s="18"/>
      <c r="G501" s="132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</row>
    <row r="502" spans="1:26">
      <c r="A502" s="18"/>
      <c r="B502" s="132"/>
      <c r="C502" s="133"/>
      <c r="D502" s="134"/>
      <c r="E502" s="18"/>
      <c r="F502" s="18"/>
      <c r="G502" s="132"/>
      <c r="H502" s="18"/>
      <c r="I502" s="18"/>
      <c r="J502" s="18"/>
      <c r="K502" s="140"/>
      <c r="L502" s="18"/>
      <c r="M502" s="18"/>
      <c r="N502" s="18"/>
      <c r="O502" s="18"/>
      <c r="P502" s="18"/>
      <c r="Q502" s="18"/>
      <c r="R502" s="18"/>
      <c r="S502" s="18"/>
      <c r="U502" s="9"/>
      <c r="V502" s="9"/>
      <c r="W502" s="9"/>
      <c r="X502" s="9"/>
      <c r="Y502" s="9"/>
      <c r="Z502" s="9"/>
    </row>
    <row r="503" spans="1:26">
      <c r="A503" s="18"/>
      <c r="B503" s="132"/>
      <c r="C503" s="133"/>
      <c r="D503" s="134"/>
      <c r="E503" s="18"/>
      <c r="F503" s="18"/>
      <c r="G503" s="132"/>
      <c r="H503" s="18"/>
      <c r="I503" s="18"/>
      <c r="J503" s="18"/>
      <c r="K503" s="140"/>
      <c r="L503" s="18"/>
      <c r="M503" s="18"/>
      <c r="N503" s="18"/>
      <c r="O503" s="18"/>
      <c r="P503" s="18"/>
      <c r="Q503" s="18"/>
      <c r="R503" s="18"/>
      <c r="S503" s="18"/>
      <c r="U503" s="9"/>
      <c r="V503" s="9"/>
      <c r="W503" s="9"/>
      <c r="X503" s="9"/>
      <c r="Y503" s="9"/>
      <c r="Z503" s="9"/>
    </row>
    <row r="504" spans="1:26">
      <c r="A504" s="18"/>
      <c r="B504" s="132"/>
      <c r="C504" s="133"/>
      <c r="D504" s="134"/>
      <c r="E504" s="18"/>
      <c r="F504" s="18"/>
      <c r="G504" s="132"/>
      <c r="H504" s="18"/>
      <c r="I504" s="18"/>
      <c r="J504" s="18"/>
      <c r="K504" s="140"/>
      <c r="L504" s="18"/>
      <c r="M504" s="18"/>
      <c r="N504" s="18"/>
      <c r="O504" s="18"/>
      <c r="P504" s="18"/>
      <c r="Q504" s="18"/>
      <c r="R504" s="18"/>
      <c r="S504" s="18"/>
      <c r="U504" s="9"/>
      <c r="V504" s="9"/>
      <c r="W504" s="9"/>
      <c r="X504" s="9"/>
      <c r="Y504" s="9"/>
      <c r="Z504" s="9"/>
    </row>
    <row r="505" spans="1:26">
      <c r="A505" s="135" t="s">
        <v>888</v>
      </c>
      <c r="B505" s="135"/>
      <c r="C505" s="136"/>
      <c r="D505" s="134"/>
      <c r="E505" s="18"/>
      <c r="F505" s="18"/>
      <c r="G505" s="132"/>
      <c r="H505" s="18"/>
      <c r="I505" s="18"/>
      <c r="J505" s="18"/>
      <c r="K505" s="140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Z505" s="9"/>
    </row>
    <row r="506" spans="1:26">
      <c r="A506" s="135"/>
      <c r="B506" s="135"/>
      <c r="C506" s="136"/>
      <c r="K506" s="139"/>
      <c r="L506" s="33"/>
      <c r="Z506" s="9"/>
    </row>
    <row r="507" s="31" customFormat="1" ht="16" customHeight="1" spans="1:35">
      <c r="A507" s="94">
        <f t="shared" ref="A507:A537" si="257">ROW()-3</f>
        <v>504</v>
      </c>
      <c r="B507" s="97" t="s">
        <v>1332</v>
      </c>
      <c r="C507" s="97" t="s">
        <v>1465</v>
      </c>
      <c r="D507" s="102" t="s">
        <v>1466</v>
      </c>
      <c r="E507" s="103">
        <v>3473.25</v>
      </c>
      <c r="F507" s="98">
        <v>0</v>
      </c>
      <c r="G507" s="98">
        <v>0</v>
      </c>
      <c r="H507" s="98">
        <v>0</v>
      </c>
      <c r="I507" s="104"/>
      <c r="J507" s="104"/>
      <c r="K507" s="105">
        <f t="shared" ref="K507:K537" si="258">E507*0.018</f>
        <v>62.5185</v>
      </c>
      <c r="L507" s="106">
        <f t="shared" ref="L507:L537" si="259">F507*0.16</f>
        <v>0</v>
      </c>
      <c r="M507" s="107">
        <f t="shared" ref="M507:M537" si="260">ROUND(G507*0.08,2)</f>
        <v>0</v>
      </c>
      <c r="N507" s="95">
        <f t="shared" ref="N507:N537" si="261">H507*0.007</f>
        <v>0</v>
      </c>
      <c r="O507" s="107">
        <f t="shared" ref="O507:O537" si="262">I507*5%</f>
        <v>0</v>
      </c>
      <c r="P507" s="107">
        <f t="shared" ref="P507:P537" si="263">J507*50%</f>
        <v>0</v>
      </c>
      <c r="Q507" s="107">
        <f t="shared" ref="Q507:Q537" si="264">SUM(K507:P507)</f>
        <v>62.5185</v>
      </c>
      <c r="R507" s="95">
        <f t="shared" ref="R507:R537" si="265">E507*0</f>
        <v>0</v>
      </c>
      <c r="S507" s="95">
        <f t="shared" ref="S507:S537" si="266">ROUND(F507*0.08,2)</f>
        <v>0</v>
      </c>
      <c r="T507" s="107">
        <f t="shared" ref="T507:T537" si="267">ROUND(G507*0.02,2)</f>
        <v>0</v>
      </c>
      <c r="U507" s="95">
        <f t="shared" ref="U507:U537" si="268">ROUND(H507*0.003,2)</f>
        <v>0</v>
      </c>
      <c r="V507" s="107">
        <f t="shared" ref="V507:V537" si="269">I507*5%</f>
        <v>0</v>
      </c>
      <c r="W507" s="107">
        <f t="shared" ref="W507:W537" si="270">J507*50%</f>
        <v>0</v>
      </c>
      <c r="X507" s="95">
        <f t="shared" ref="X507:X537" si="271">SUM(R507:W507)</f>
        <v>0</v>
      </c>
      <c r="Y507" s="95">
        <f t="shared" ref="Y507:Y537" si="272">Q507+X507</f>
        <v>62.5185</v>
      </c>
      <c r="Z507" s="109"/>
      <c r="AA507" s="16" t="s">
        <v>26</v>
      </c>
      <c r="AB507" s="15">
        <f t="shared" ref="AB507:AH507" si="273">K507+R507</f>
        <v>62.5185</v>
      </c>
      <c r="AC507" s="15">
        <f t="shared" si="273"/>
        <v>0</v>
      </c>
      <c r="AD507" s="15">
        <f t="shared" si="273"/>
        <v>0</v>
      </c>
      <c r="AE507" s="15">
        <f t="shared" si="273"/>
        <v>0</v>
      </c>
      <c r="AF507" s="15">
        <f t="shared" si="273"/>
        <v>0</v>
      </c>
      <c r="AG507" s="15">
        <f t="shared" si="273"/>
        <v>0</v>
      </c>
      <c r="AH507" s="15">
        <f t="shared" si="273"/>
        <v>62.5185</v>
      </c>
      <c r="AI507" s="16" t="s">
        <v>1135</v>
      </c>
    </row>
    <row r="508" s="31" customFormat="1" ht="16" customHeight="1" spans="1:35">
      <c r="A508" s="94">
        <f t="shared" si="257"/>
        <v>505</v>
      </c>
      <c r="B508" s="97" t="s">
        <v>896</v>
      </c>
      <c r="C508" s="97" t="s">
        <v>1439</v>
      </c>
      <c r="D508" s="102" t="s">
        <v>1440</v>
      </c>
      <c r="E508" s="112">
        <v>3473.25</v>
      </c>
      <c r="F508" s="98">
        <v>0</v>
      </c>
      <c r="G508" s="98">
        <v>0</v>
      </c>
      <c r="H508" s="98">
        <v>0</v>
      </c>
      <c r="I508" s="104"/>
      <c r="J508" s="104"/>
      <c r="K508" s="105">
        <f t="shared" si="258"/>
        <v>62.5185</v>
      </c>
      <c r="L508" s="106">
        <f t="shared" si="259"/>
        <v>0</v>
      </c>
      <c r="M508" s="107">
        <f t="shared" si="260"/>
        <v>0</v>
      </c>
      <c r="N508" s="95">
        <f t="shared" si="261"/>
        <v>0</v>
      </c>
      <c r="O508" s="107">
        <f t="shared" si="262"/>
        <v>0</v>
      </c>
      <c r="P508" s="107">
        <f t="shared" si="263"/>
        <v>0</v>
      </c>
      <c r="Q508" s="107">
        <f t="shared" si="264"/>
        <v>62.5185</v>
      </c>
      <c r="R508" s="95">
        <f t="shared" si="265"/>
        <v>0</v>
      </c>
      <c r="S508" s="95">
        <f t="shared" si="266"/>
        <v>0</v>
      </c>
      <c r="T508" s="107">
        <f t="shared" si="267"/>
        <v>0</v>
      </c>
      <c r="U508" s="95">
        <f t="shared" si="268"/>
        <v>0</v>
      </c>
      <c r="V508" s="107">
        <f t="shared" si="269"/>
        <v>0</v>
      </c>
      <c r="W508" s="107">
        <f t="shared" si="270"/>
        <v>0</v>
      </c>
      <c r="X508" s="95">
        <f t="shared" si="271"/>
        <v>0</v>
      </c>
      <c r="Y508" s="95">
        <f t="shared" si="272"/>
        <v>62.5185</v>
      </c>
      <c r="Z508" s="109"/>
      <c r="AA508" s="16" t="s">
        <v>58</v>
      </c>
      <c r="AB508" s="15">
        <f t="shared" ref="AB508:AH508" si="274">K508+R508</f>
        <v>62.5185</v>
      </c>
      <c r="AC508" s="15">
        <f t="shared" si="274"/>
        <v>0</v>
      </c>
      <c r="AD508" s="15">
        <f t="shared" si="274"/>
        <v>0</v>
      </c>
      <c r="AE508" s="15">
        <f t="shared" si="274"/>
        <v>0</v>
      </c>
      <c r="AF508" s="15">
        <f t="shared" si="274"/>
        <v>0</v>
      </c>
      <c r="AG508" s="15">
        <f t="shared" si="274"/>
        <v>0</v>
      </c>
      <c r="AH508" s="15">
        <f t="shared" si="274"/>
        <v>62.5185</v>
      </c>
      <c r="AI508" s="16" t="s">
        <v>1138</v>
      </c>
    </row>
    <row r="509" s="31" customFormat="1" ht="16" customHeight="1" spans="1:35">
      <c r="A509" s="94">
        <f t="shared" si="257"/>
        <v>506</v>
      </c>
      <c r="B509" s="95" t="s">
        <v>1306</v>
      </c>
      <c r="C509" s="96" t="s">
        <v>1369</v>
      </c>
      <c r="D509" s="102" t="s">
        <v>1370</v>
      </c>
      <c r="E509" s="98">
        <v>3473.25</v>
      </c>
      <c r="F509" s="98">
        <v>0</v>
      </c>
      <c r="G509" s="98">
        <v>0</v>
      </c>
      <c r="H509" s="98">
        <v>0</v>
      </c>
      <c r="I509" s="104"/>
      <c r="J509" s="104"/>
      <c r="K509" s="105">
        <f t="shared" si="258"/>
        <v>62.5185</v>
      </c>
      <c r="L509" s="106">
        <f t="shared" si="259"/>
        <v>0</v>
      </c>
      <c r="M509" s="107">
        <f t="shared" si="260"/>
        <v>0</v>
      </c>
      <c r="N509" s="95">
        <f t="shared" si="261"/>
        <v>0</v>
      </c>
      <c r="O509" s="107">
        <f t="shared" si="262"/>
        <v>0</v>
      </c>
      <c r="P509" s="107">
        <f t="shared" si="263"/>
        <v>0</v>
      </c>
      <c r="Q509" s="107">
        <f t="shared" si="264"/>
        <v>62.5185</v>
      </c>
      <c r="R509" s="95">
        <f t="shared" si="265"/>
        <v>0</v>
      </c>
      <c r="S509" s="95">
        <f t="shared" si="266"/>
        <v>0</v>
      </c>
      <c r="T509" s="107">
        <f t="shared" si="267"/>
        <v>0</v>
      </c>
      <c r="U509" s="95">
        <f t="shared" si="268"/>
        <v>0</v>
      </c>
      <c r="V509" s="107">
        <f t="shared" si="269"/>
        <v>0</v>
      </c>
      <c r="W509" s="107">
        <f t="shared" si="270"/>
        <v>0</v>
      </c>
      <c r="X509" s="95">
        <f t="shared" si="271"/>
        <v>0</v>
      </c>
      <c r="Y509" s="95">
        <f t="shared" si="272"/>
        <v>62.5185</v>
      </c>
      <c r="Z509" s="109"/>
      <c r="AA509" s="16" t="s">
        <v>60</v>
      </c>
      <c r="AB509" s="15">
        <f t="shared" ref="AB509:AH509" si="275">K509+R509</f>
        <v>62.5185</v>
      </c>
      <c r="AC509" s="15">
        <f t="shared" si="275"/>
        <v>0</v>
      </c>
      <c r="AD509" s="15">
        <f t="shared" si="275"/>
        <v>0</v>
      </c>
      <c r="AE509" s="15">
        <f t="shared" si="275"/>
        <v>0</v>
      </c>
      <c r="AF509" s="15">
        <f t="shared" si="275"/>
        <v>0</v>
      </c>
      <c r="AG509" s="15">
        <f t="shared" si="275"/>
        <v>0</v>
      </c>
      <c r="AH509" s="15">
        <f t="shared" si="275"/>
        <v>62.5185</v>
      </c>
      <c r="AI509" s="16" t="s">
        <v>1138</v>
      </c>
    </row>
    <row r="510" s="31" customFormat="1" ht="16" customHeight="1" spans="1:35">
      <c r="A510" s="94">
        <f t="shared" si="257"/>
        <v>507</v>
      </c>
      <c r="B510" s="95" t="s">
        <v>167</v>
      </c>
      <c r="C510" s="97" t="s">
        <v>1202</v>
      </c>
      <c r="D510" s="370" t="s">
        <v>1203</v>
      </c>
      <c r="E510" s="98">
        <v>3820</v>
      </c>
      <c r="F510" s="98">
        <v>0</v>
      </c>
      <c r="G510" s="98">
        <v>0</v>
      </c>
      <c r="H510" s="98">
        <v>0</v>
      </c>
      <c r="I510" s="104">
        <v>0</v>
      </c>
      <c r="J510" s="104"/>
      <c r="K510" s="105">
        <f t="shared" si="258"/>
        <v>68.76</v>
      </c>
      <c r="L510" s="106">
        <f t="shared" si="259"/>
        <v>0</v>
      </c>
      <c r="M510" s="107">
        <f t="shared" si="260"/>
        <v>0</v>
      </c>
      <c r="N510" s="95">
        <f t="shared" si="261"/>
        <v>0</v>
      </c>
      <c r="O510" s="107">
        <f t="shared" si="262"/>
        <v>0</v>
      </c>
      <c r="P510" s="107">
        <f t="shared" si="263"/>
        <v>0</v>
      </c>
      <c r="Q510" s="107">
        <f t="shared" si="264"/>
        <v>68.76</v>
      </c>
      <c r="R510" s="95">
        <f t="shared" si="265"/>
        <v>0</v>
      </c>
      <c r="S510" s="95">
        <f t="shared" si="266"/>
        <v>0</v>
      </c>
      <c r="T510" s="107">
        <f t="shared" si="267"/>
        <v>0</v>
      </c>
      <c r="U510" s="95">
        <f t="shared" si="268"/>
        <v>0</v>
      </c>
      <c r="V510" s="107">
        <f t="shared" si="269"/>
        <v>0</v>
      </c>
      <c r="W510" s="107">
        <f t="shared" si="270"/>
        <v>0</v>
      </c>
      <c r="X510" s="95">
        <f t="shared" si="271"/>
        <v>0</v>
      </c>
      <c r="Y510" s="95">
        <f t="shared" si="272"/>
        <v>68.76</v>
      </c>
      <c r="Z510" s="109"/>
      <c r="AA510" s="16" t="s">
        <v>48</v>
      </c>
      <c r="AB510" s="15">
        <f t="shared" ref="AB510:AH510" si="276">K510+R510</f>
        <v>68.76</v>
      </c>
      <c r="AC510" s="15">
        <f t="shared" si="276"/>
        <v>0</v>
      </c>
      <c r="AD510" s="15">
        <f t="shared" si="276"/>
        <v>0</v>
      </c>
      <c r="AE510" s="15">
        <f t="shared" si="276"/>
        <v>0</v>
      </c>
      <c r="AF510" s="15">
        <f t="shared" si="276"/>
        <v>0</v>
      </c>
      <c r="AG510" s="15">
        <f t="shared" si="276"/>
        <v>0</v>
      </c>
      <c r="AH510" s="15">
        <f t="shared" si="276"/>
        <v>68.76</v>
      </c>
      <c r="AI510" s="16" t="s">
        <v>1134</v>
      </c>
    </row>
    <row r="511" s="31" customFormat="1" ht="16" customHeight="1" spans="1:35">
      <c r="A511" s="94">
        <f t="shared" si="257"/>
        <v>508</v>
      </c>
      <c r="B511" s="95" t="s">
        <v>1306</v>
      </c>
      <c r="C511" s="96" t="s">
        <v>1001</v>
      </c>
      <c r="D511" s="102" t="s">
        <v>1002</v>
      </c>
      <c r="E511" s="98">
        <v>3473.25</v>
      </c>
      <c r="F511" s="98">
        <v>0</v>
      </c>
      <c r="G511" s="150">
        <v>0</v>
      </c>
      <c r="H511" s="98">
        <v>0</v>
      </c>
      <c r="I511" s="107">
        <v>0</v>
      </c>
      <c r="J511" s="150"/>
      <c r="K511" s="105">
        <f t="shared" si="258"/>
        <v>62.5185</v>
      </c>
      <c r="L511" s="106">
        <f t="shared" si="259"/>
        <v>0</v>
      </c>
      <c r="M511" s="107">
        <f t="shared" si="260"/>
        <v>0</v>
      </c>
      <c r="N511" s="95">
        <f t="shared" si="261"/>
        <v>0</v>
      </c>
      <c r="O511" s="107">
        <f t="shared" si="262"/>
        <v>0</v>
      </c>
      <c r="P511" s="107">
        <f t="shared" si="263"/>
        <v>0</v>
      </c>
      <c r="Q511" s="107">
        <f t="shared" si="264"/>
        <v>62.5185</v>
      </c>
      <c r="R511" s="95">
        <f t="shared" si="265"/>
        <v>0</v>
      </c>
      <c r="S511" s="95">
        <f t="shared" si="266"/>
        <v>0</v>
      </c>
      <c r="T511" s="107">
        <f t="shared" si="267"/>
        <v>0</v>
      </c>
      <c r="U511" s="95">
        <f t="shared" si="268"/>
        <v>0</v>
      </c>
      <c r="V511" s="107">
        <f t="shared" si="269"/>
        <v>0</v>
      </c>
      <c r="W511" s="107">
        <f t="shared" si="270"/>
        <v>0</v>
      </c>
      <c r="X511" s="95">
        <f t="shared" si="271"/>
        <v>0</v>
      </c>
      <c r="Y511" s="95">
        <f t="shared" si="272"/>
        <v>62.5185</v>
      </c>
      <c r="Z511" s="95"/>
      <c r="AA511" s="16" t="s">
        <v>60</v>
      </c>
      <c r="AB511" s="15">
        <f t="shared" ref="AB511:AH511" si="277">K511+R511</f>
        <v>62.5185</v>
      </c>
      <c r="AC511" s="15">
        <f t="shared" si="277"/>
        <v>0</v>
      </c>
      <c r="AD511" s="15">
        <f t="shared" si="277"/>
        <v>0</v>
      </c>
      <c r="AE511" s="15">
        <f t="shared" si="277"/>
        <v>0</v>
      </c>
      <c r="AF511" s="15">
        <f t="shared" si="277"/>
        <v>0</v>
      </c>
      <c r="AG511" s="15">
        <f t="shared" si="277"/>
        <v>0</v>
      </c>
      <c r="AH511" s="15">
        <f t="shared" si="277"/>
        <v>62.5185</v>
      </c>
      <c r="AI511" s="16" t="s">
        <v>1138</v>
      </c>
    </row>
    <row r="512" s="31" customFormat="1" ht="16" customHeight="1" spans="1:35">
      <c r="A512" s="94">
        <f t="shared" si="257"/>
        <v>509</v>
      </c>
      <c r="B512" s="95" t="s">
        <v>1306</v>
      </c>
      <c r="C512" s="96" t="s">
        <v>1005</v>
      </c>
      <c r="D512" s="102" t="s">
        <v>1006</v>
      </c>
      <c r="E512" s="98">
        <v>3473.25</v>
      </c>
      <c r="F512" s="98">
        <v>0</v>
      </c>
      <c r="G512" s="150">
        <v>0</v>
      </c>
      <c r="H512" s="98">
        <v>0</v>
      </c>
      <c r="I512" s="107">
        <v>0</v>
      </c>
      <c r="J512" s="150"/>
      <c r="K512" s="105">
        <f t="shared" si="258"/>
        <v>62.5185</v>
      </c>
      <c r="L512" s="106">
        <f t="shared" si="259"/>
        <v>0</v>
      </c>
      <c r="M512" s="107">
        <f t="shared" si="260"/>
        <v>0</v>
      </c>
      <c r="N512" s="95">
        <f t="shared" si="261"/>
        <v>0</v>
      </c>
      <c r="O512" s="107">
        <f t="shared" si="262"/>
        <v>0</v>
      </c>
      <c r="P512" s="107">
        <f t="shared" si="263"/>
        <v>0</v>
      </c>
      <c r="Q512" s="107">
        <f t="shared" si="264"/>
        <v>62.5185</v>
      </c>
      <c r="R512" s="95">
        <f t="shared" si="265"/>
        <v>0</v>
      </c>
      <c r="S512" s="95">
        <f t="shared" si="266"/>
        <v>0</v>
      </c>
      <c r="T512" s="107">
        <f t="shared" si="267"/>
        <v>0</v>
      </c>
      <c r="U512" s="95">
        <f t="shared" si="268"/>
        <v>0</v>
      </c>
      <c r="V512" s="107">
        <f t="shared" si="269"/>
        <v>0</v>
      </c>
      <c r="W512" s="107">
        <f t="shared" si="270"/>
        <v>0</v>
      </c>
      <c r="X512" s="95">
        <f t="shared" si="271"/>
        <v>0</v>
      </c>
      <c r="Y512" s="95">
        <f t="shared" si="272"/>
        <v>62.5185</v>
      </c>
      <c r="Z512" s="95"/>
      <c r="AA512" s="16" t="s">
        <v>60</v>
      </c>
      <c r="AB512" s="15">
        <f t="shared" ref="AB512:AH512" si="278">K512+R512</f>
        <v>62.5185</v>
      </c>
      <c r="AC512" s="15">
        <f t="shared" si="278"/>
        <v>0</v>
      </c>
      <c r="AD512" s="15">
        <f t="shared" si="278"/>
        <v>0</v>
      </c>
      <c r="AE512" s="15">
        <f t="shared" si="278"/>
        <v>0</v>
      </c>
      <c r="AF512" s="15">
        <f t="shared" si="278"/>
        <v>0</v>
      </c>
      <c r="AG512" s="15">
        <f t="shared" si="278"/>
        <v>0</v>
      </c>
      <c r="AH512" s="15">
        <f t="shared" si="278"/>
        <v>62.5185</v>
      </c>
      <c r="AI512" s="16" t="s">
        <v>1138</v>
      </c>
    </row>
    <row r="513" s="31" customFormat="1" ht="16" customHeight="1" spans="1:35">
      <c r="A513" s="94">
        <f t="shared" si="257"/>
        <v>510</v>
      </c>
      <c r="B513" s="95" t="s">
        <v>1306</v>
      </c>
      <c r="C513" s="97" t="s">
        <v>975</v>
      </c>
      <c r="D513" s="102" t="s">
        <v>976</v>
      </c>
      <c r="E513" s="98">
        <v>3473.25</v>
      </c>
      <c r="F513" s="98">
        <v>0</v>
      </c>
      <c r="G513" s="150">
        <v>0</v>
      </c>
      <c r="H513" s="98">
        <v>0</v>
      </c>
      <c r="I513" s="107">
        <v>0</v>
      </c>
      <c r="J513" s="150"/>
      <c r="K513" s="105">
        <f t="shared" si="258"/>
        <v>62.5185</v>
      </c>
      <c r="L513" s="106">
        <f t="shared" si="259"/>
        <v>0</v>
      </c>
      <c r="M513" s="107">
        <f t="shared" si="260"/>
        <v>0</v>
      </c>
      <c r="N513" s="95">
        <f t="shared" si="261"/>
        <v>0</v>
      </c>
      <c r="O513" s="107">
        <f t="shared" si="262"/>
        <v>0</v>
      </c>
      <c r="P513" s="107">
        <f t="shared" si="263"/>
        <v>0</v>
      </c>
      <c r="Q513" s="107">
        <f t="shared" si="264"/>
        <v>62.5185</v>
      </c>
      <c r="R513" s="95">
        <f t="shared" si="265"/>
        <v>0</v>
      </c>
      <c r="S513" s="95">
        <f t="shared" si="266"/>
        <v>0</v>
      </c>
      <c r="T513" s="107">
        <f t="shared" si="267"/>
        <v>0</v>
      </c>
      <c r="U513" s="95">
        <f t="shared" si="268"/>
        <v>0</v>
      </c>
      <c r="V513" s="107">
        <f t="shared" si="269"/>
        <v>0</v>
      </c>
      <c r="W513" s="107">
        <f t="shared" si="270"/>
        <v>0</v>
      </c>
      <c r="X513" s="95">
        <f t="shared" si="271"/>
        <v>0</v>
      </c>
      <c r="Y513" s="95">
        <f t="shared" si="272"/>
        <v>62.5185</v>
      </c>
      <c r="Z513" s="95"/>
      <c r="AA513" s="16" t="s">
        <v>60</v>
      </c>
      <c r="AB513" s="15">
        <f t="shared" ref="AB513:AH513" si="279">K513+R513</f>
        <v>62.5185</v>
      </c>
      <c r="AC513" s="15">
        <f t="shared" si="279"/>
        <v>0</v>
      </c>
      <c r="AD513" s="15">
        <f t="shared" si="279"/>
        <v>0</v>
      </c>
      <c r="AE513" s="15">
        <f t="shared" si="279"/>
        <v>0</v>
      </c>
      <c r="AF513" s="15">
        <f t="shared" si="279"/>
        <v>0</v>
      </c>
      <c r="AG513" s="15">
        <f t="shared" si="279"/>
        <v>0</v>
      </c>
      <c r="AH513" s="15">
        <f t="shared" si="279"/>
        <v>62.5185</v>
      </c>
      <c r="AI513" s="16" t="s">
        <v>1138</v>
      </c>
    </row>
    <row r="514" s="31" customFormat="1" ht="16" customHeight="1" spans="1:35">
      <c r="A514" s="94">
        <f t="shared" si="257"/>
        <v>511</v>
      </c>
      <c r="B514" s="95" t="s">
        <v>1306</v>
      </c>
      <c r="C514" s="97" t="s">
        <v>967</v>
      </c>
      <c r="D514" s="102" t="s">
        <v>968</v>
      </c>
      <c r="E514" s="98">
        <v>3473.25</v>
      </c>
      <c r="F514" s="98">
        <v>0</v>
      </c>
      <c r="G514" s="150">
        <v>0</v>
      </c>
      <c r="H514" s="98">
        <v>0</v>
      </c>
      <c r="I514" s="107">
        <v>0</v>
      </c>
      <c r="J514" s="150"/>
      <c r="K514" s="105">
        <f t="shared" si="258"/>
        <v>62.5185</v>
      </c>
      <c r="L514" s="106">
        <f t="shared" si="259"/>
        <v>0</v>
      </c>
      <c r="M514" s="107">
        <f t="shared" si="260"/>
        <v>0</v>
      </c>
      <c r="N514" s="95">
        <f t="shared" si="261"/>
        <v>0</v>
      </c>
      <c r="O514" s="107">
        <f t="shared" si="262"/>
        <v>0</v>
      </c>
      <c r="P514" s="107">
        <f t="shared" si="263"/>
        <v>0</v>
      </c>
      <c r="Q514" s="107">
        <f t="shared" si="264"/>
        <v>62.5185</v>
      </c>
      <c r="R514" s="95">
        <f t="shared" si="265"/>
        <v>0</v>
      </c>
      <c r="S514" s="95">
        <f t="shared" si="266"/>
        <v>0</v>
      </c>
      <c r="T514" s="107">
        <f t="shared" si="267"/>
        <v>0</v>
      </c>
      <c r="U514" s="95">
        <f t="shared" si="268"/>
        <v>0</v>
      </c>
      <c r="V514" s="107">
        <f t="shared" si="269"/>
        <v>0</v>
      </c>
      <c r="W514" s="107">
        <f t="shared" si="270"/>
        <v>0</v>
      </c>
      <c r="X514" s="95">
        <f t="shared" si="271"/>
        <v>0</v>
      </c>
      <c r="Y514" s="95">
        <f t="shared" si="272"/>
        <v>62.5185</v>
      </c>
      <c r="Z514" s="95"/>
      <c r="AA514" s="16" t="s">
        <v>60</v>
      </c>
      <c r="AB514" s="15">
        <f t="shared" ref="AB514:AH514" si="280">K514+R514</f>
        <v>62.5185</v>
      </c>
      <c r="AC514" s="15">
        <f t="shared" si="280"/>
        <v>0</v>
      </c>
      <c r="AD514" s="15">
        <f t="shared" si="280"/>
        <v>0</v>
      </c>
      <c r="AE514" s="15">
        <f t="shared" si="280"/>
        <v>0</v>
      </c>
      <c r="AF514" s="15">
        <f t="shared" si="280"/>
        <v>0</v>
      </c>
      <c r="AG514" s="15">
        <f t="shared" si="280"/>
        <v>0</v>
      </c>
      <c r="AH514" s="15">
        <f t="shared" si="280"/>
        <v>62.5185</v>
      </c>
      <c r="AI514" s="16" t="s">
        <v>1138</v>
      </c>
    </row>
    <row r="515" s="31" customFormat="1" ht="16" customHeight="1" spans="1:35">
      <c r="A515" s="94">
        <f t="shared" si="257"/>
        <v>512</v>
      </c>
      <c r="B515" s="95" t="s">
        <v>1306</v>
      </c>
      <c r="C515" s="97" t="s">
        <v>949</v>
      </c>
      <c r="D515" s="102" t="s">
        <v>950</v>
      </c>
      <c r="E515" s="98">
        <v>3473.25</v>
      </c>
      <c r="F515" s="98">
        <v>0</v>
      </c>
      <c r="G515" s="150">
        <v>0</v>
      </c>
      <c r="H515" s="98">
        <v>0</v>
      </c>
      <c r="I515" s="107">
        <v>0</v>
      </c>
      <c r="J515" s="150"/>
      <c r="K515" s="105">
        <f t="shared" si="258"/>
        <v>62.5185</v>
      </c>
      <c r="L515" s="106">
        <f t="shared" si="259"/>
        <v>0</v>
      </c>
      <c r="M515" s="107">
        <f t="shared" si="260"/>
        <v>0</v>
      </c>
      <c r="N515" s="95">
        <f t="shared" si="261"/>
        <v>0</v>
      </c>
      <c r="O515" s="107">
        <f t="shared" si="262"/>
        <v>0</v>
      </c>
      <c r="P515" s="107">
        <f t="shared" si="263"/>
        <v>0</v>
      </c>
      <c r="Q515" s="107">
        <f t="shared" si="264"/>
        <v>62.5185</v>
      </c>
      <c r="R515" s="95">
        <f t="shared" si="265"/>
        <v>0</v>
      </c>
      <c r="S515" s="95">
        <f t="shared" si="266"/>
        <v>0</v>
      </c>
      <c r="T515" s="107">
        <f t="shared" si="267"/>
        <v>0</v>
      </c>
      <c r="U515" s="95">
        <f t="shared" si="268"/>
        <v>0</v>
      </c>
      <c r="V515" s="107">
        <f t="shared" si="269"/>
        <v>0</v>
      </c>
      <c r="W515" s="107">
        <f t="shared" si="270"/>
        <v>0</v>
      </c>
      <c r="X515" s="95">
        <f t="shared" si="271"/>
        <v>0</v>
      </c>
      <c r="Y515" s="95">
        <f t="shared" si="272"/>
        <v>62.5185</v>
      </c>
      <c r="Z515" s="95"/>
      <c r="AA515" s="16" t="s">
        <v>60</v>
      </c>
      <c r="AB515" s="15">
        <f t="shared" ref="AB515:AH515" si="281">K515+R515</f>
        <v>62.5185</v>
      </c>
      <c r="AC515" s="15">
        <f t="shared" si="281"/>
        <v>0</v>
      </c>
      <c r="AD515" s="15">
        <f t="shared" si="281"/>
        <v>0</v>
      </c>
      <c r="AE515" s="15">
        <f t="shared" si="281"/>
        <v>0</v>
      </c>
      <c r="AF515" s="15">
        <f t="shared" si="281"/>
        <v>0</v>
      </c>
      <c r="AG515" s="15">
        <f t="shared" si="281"/>
        <v>0</v>
      </c>
      <c r="AH515" s="15">
        <f t="shared" si="281"/>
        <v>62.5185</v>
      </c>
      <c r="AI515" s="16" t="s">
        <v>1138</v>
      </c>
    </row>
    <row r="516" s="31" customFormat="1" ht="16" customHeight="1" spans="1:35">
      <c r="A516" s="94">
        <f t="shared" si="257"/>
        <v>513</v>
      </c>
      <c r="B516" s="95" t="s">
        <v>167</v>
      </c>
      <c r="C516" s="152" t="s">
        <v>926</v>
      </c>
      <c r="D516" s="152" t="s">
        <v>927</v>
      </c>
      <c r="E516" s="98">
        <v>3473.25</v>
      </c>
      <c r="F516" s="98">
        <v>0</v>
      </c>
      <c r="G516" s="150">
        <v>0</v>
      </c>
      <c r="H516" s="98">
        <v>0</v>
      </c>
      <c r="I516" s="107">
        <v>0</v>
      </c>
      <c r="J516" s="150"/>
      <c r="K516" s="105">
        <f t="shared" si="258"/>
        <v>62.5185</v>
      </c>
      <c r="L516" s="106">
        <f t="shared" si="259"/>
        <v>0</v>
      </c>
      <c r="M516" s="107">
        <f t="shared" si="260"/>
        <v>0</v>
      </c>
      <c r="N516" s="95">
        <f t="shared" si="261"/>
        <v>0</v>
      </c>
      <c r="O516" s="107">
        <f t="shared" si="262"/>
        <v>0</v>
      </c>
      <c r="P516" s="107">
        <f t="shared" si="263"/>
        <v>0</v>
      </c>
      <c r="Q516" s="107">
        <f t="shared" si="264"/>
        <v>62.5185</v>
      </c>
      <c r="R516" s="95">
        <f t="shared" si="265"/>
        <v>0</v>
      </c>
      <c r="S516" s="95">
        <f t="shared" si="266"/>
        <v>0</v>
      </c>
      <c r="T516" s="107">
        <f t="shared" si="267"/>
        <v>0</v>
      </c>
      <c r="U516" s="95">
        <f t="shared" si="268"/>
        <v>0</v>
      </c>
      <c r="V516" s="107">
        <f t="shared" si="269"/>
        <v>0</v>
      </c>
      <c r="W516" s="107">
        <f t="shared" si="270"/>
        <v>0</v>
      </c>
      <c r="X516" s="95">
        <f t="shared" si="271"/>
        <v>0</v>
      </c>
      <c r="Y516" s="95">
        <f t="shared" si="272"/>
        <v>62.5185</v>
      </c>
      <c r="Z516" s="95"/>
      <c r="AA516" s="16" t="s">
        <v>48</v>
      </c>
      <c r="AB516" s="15">
        <f t="shared" ref="AB516:AH516" si="282">K516+R516</f>
        <v>62.5185</v>
      </c>
      <c r="AC516" s="15">
        <f t="shared" si="282"/>
        <v>0</v>
      </c>
      <c r="AD516" s="15">
        <f t="shared" si="282"/>
        <v>0</v>
      </c>
      <c r="AE516" s="15">
        <f t="shared" si="282"/>
        <v>0</v>
      </c>
      <c r="AF516" s="15">
        <f t="shared" si="282"/>
        <v>0</v>
      </c>
      <c r="AG516" s="15">
        <f t="shared" si="282"/>
        <v>0</v>
      </c>
      <c r="AH516" s="15">
        <f t="shared" si="282"/>
        <v>62.5185</v>
      </c>
      <c r="AI516" s="16" t="s">
        <v>1134</v>
      </c>
    </row>
    <row r="517" s="31" customFormat="1" ht="16" customHeight="1" spans="1:35">
      <c r="A517" s="94">
        <f t="shared" si="257"/>
        <v>514</v>
      </c>
      <c r="B517" s="95" t="s">
        <v>1338</v>
      </c>
      <c r="C517" s="153" t="s">
        <v>818</v>
      </c>
      <c r="D517" s="154" t="s">
        <v>819</v>
      </c>
      <c r="E517" s="95">
        <v>3473.25</v>
      </c>
      <c r="F517" s="95">
        <v>0</v>
      </c>
      <c r="G517" s="107">
        <v>0</v>
      </c>
      <c r="H517" s="95">
        <v>0</v>
      </c>
      <c r="I517" s="107">
        <v>0</v>
      </c>
      <c r="J517" s="107"/>
      <c r="K517" s="105">
        <f t="shared" si="258"/>
        <v>62.5185</v>
      </c>
      <c r="L517" s="106">
        <f t="shared" si="259"/>
        <v>0</v>
      </c>
      <c r="M517" s="107">
        <f t="shared" si="260"/>
        <v>0</v>
      </c>
      <c r="N517" s="95">
        <f t="shared" si="261"/>
        <v>0</v>
      </c>
      <c r="O517" s="107">
        <f t="shared" si="262"/>
        <v>0</v>
      </c>
      <c r="P517" s="107">
        <f t="shared" si="263"/>
        <v>0</v>
      </c>
      <c r="Q517" s="107">
        <f t="shared" si="264"/>
        <v>62.5185</v>
      </c>
      <c r="R517" s="95">
        <f t="shared" si="265"/>
        <v>0</v>
      </c>
      <c r="S517" s="95">
        <f t="shared" si="266"/>
        <v>0</v>
      </c>
      <c r="T517" s="107">
        <f t="shared" si="267"/>
        <v>0</v>
      </c>
      <c r="U517" s="95">
        <f t="shared" si="268"/>
        <v>0</v>
      </c>
      <c r="V517" s="107">
        <f t="shared" si="269"/>
        <v>0</v>
      </c>
      <c r="W517" s="107">
        <f t="shared" si="270"/>
        <v>0</v>
      </c>
      <c r="X517" s="95">
        <f t="shared" si="271"/>
        <v>0</v>
      </c>
      <c r="Y517" s="95">
        <f t="shared" si="272"/>
        <v>62.5185</v>
      </c>
      <c r="Z517" s="95"/>
      <c r="AA517" s="16" t="s">
        <v>20</v>
      </c>
      <c r="AB517" s="15">
        <f t="shared" ref="AB517:AH517" si="283">K517+R517</f>
        <v>62.5185</v>
      </c>
      <c r="AC517" s="15">
        <f t="shared" si="283"/>
        <v>0</v>
      </c>
      <c r="AD517" s="15">
        <f t="shared" si="283"/>
        <v>0</v>
      </c>
      <c r="AE517" s="15">
        <f t="shared" si="283"/>
        <v>0</v>
      </c>
      <c r="AF517" s="15">
        <f t="shared" si="283"/>
        <v>0</v>
      </c>
      <c r="AG517" s="15">
        <f t="shared" si="283"/>
        <v>0</v>
      </c>
      <c r="AH517" s="15">
        <f t="shared" si="283"/>
        <v>62.5185</v>
      </c>
      <c r="AI517" s="16" t="s">
        <v>1138</v>
      </c>
    </row>
    <row r="518" s="31" customFormat="1" ht="16" customHeight="1" spans="1:35">
      <c r="A518" s="94">
        <f t="shared" si="257"/>
        <v>515</v>
      </c>
      <c r="B518" s="95" t="s">
        <v>167</v>
      </c>
      <c r="C518" s="153" t="s">
        <v>822</v>
      </c>
      <c r="D518" s="154" t="s">
        <v>823</v>
      </c>
      <c r="E518" s="95">
        <v>3820</v>
      </c>
      <c r="F518" s="95">
        <v>0</v>
      </c>
      <c r="G518" s="107">
        <v>0</v>
      </c>
      <c r="H518" s="95">
        <v>0</v>
      </c>
      <c r="I518" s="107">
        <v>0</v>
      </c>
      <c r="J518" s="107"/>
      <c r="K518" s="105">
        <f t="shared" si="258"/>
        <v>68.76</v>
      </c>
      <c r="L518" s="106">
        <f t="shared" si="259"/>
        <v>0</v>
      </c>
      <c r="M518" s="107">
        <f t="shared" si="260"/>
        <v>0</v>
      </c>
      <c r="N518" s="95">
        <f t="shared" si="261"/>
        <v>0</v>
      </c>
      <c r="O518" s="107">
        <f t="shared" si="262"/>
        <v>0</v>
      </c>
      <c r="P518" s="107">
        <f t="shared" si="263"/>
        <v>0</v>
      </c>
      <c r="Q518" s="107">
        <f t="shared" si="264"/>
        <v>68.76</v>
      </c>
      <c r="R518" s="95">
        <f t="shared" si="265"/>
        <v>0</v>
      </c>
      <c r="S518" s="95">
        <f t="shared" si="266"/>
        <v>0</v>
      </c>
      <c r="T518" s="107">
        <f t="shared" si="267"/>
        <v>0</v>
      </c>
      <c r="U518" s="95">
        <f t="shared" si="268"/>
        <v>0</v>
      </c>
      <c r="V518" s="107">
        <f t="shared" si="269"/>
        <v>0</v>
      </c>
      <c r="W518" s="107">
        <f t="shared" si="270"/>
        <v>0</v>
      </c>
      <c r="X518" s="95">
        <f t="shared" si="271"/>
        <v>0</v>
      </c>
      <c r="Y518" s="95">
        <f t="shared" si="272"/>
        <v>68.76</v>
      </c>
      <c r="Z518" s="95"/>
      <c r="AA518" s="16" t="s">
        <v>49</v>
      </c>
      <c r="AB518" s="15">
        <f t="shared" ref="AB518:AH518" si="284">K518+R518</f>
        <v>68.76</v>
      </c>
      <c r="AC518" s="15">
        <f t="shared" si="284"/>
        <v>0</v>
      </c>
      <c r="AD518" s="15">
        <f t="shared" si="284"/>
        <v>0</v>
      </c>
      <c r="AE518" s="15">
        <f t="shared" si="284"/>
        <v>0</v>
      </c>
      <c r="AF518" s="15">
        <f t="shared" si="284"/>
        <v>0</v>
      </c>
      <c r="AG518" s="15">
        <f t="shared" si="284"/>
        <v>0</v>
      </c>
      <c r="AH518" s="15">
        <f t="shared" si="284"/>
        <v>68.76</v>
      </c>
      <c r="AI518" s="16" t="s">
        <v>1134</v>
      </c>
    </row>
    <row r="519" s="9" customFormat="1" ht="16" customHeight="1" spans="1:35">
      <c r="A519" s="40">
        <f t="shared" si="257"/>
        <v>516</v>
      </c>
      <c r="B519" s="41" t="s">
        <v>98</v>
      </c>
      <c r="C519" s="47" t="s">
        <v>1200</v>
      </c>
      <c r="D519" s="343" t="s">
        <v>1201</v>
      </c>
      <c r="E519" s="82">
        <v>3473.25</v>
      </c>
      <c r="F519" s="82">
        <v>0</v>
      </c>
      <c r="G519" s="82">
        <v>0</v>
      </c>
      <c r="H519" s="82">
        <v>0</v>
      </c>
      <c r="I519" s="59">
        <v>0</v>
      </c>
      <c r="J519" s="59"/>
      <c r="K519" s="52">
        <f t="shared" si="258"/>
        <v>62.5185</v>
      </c>
      <c r="L519" s="53">
        <f t="shared" si="259"/>
        <v>0</v>
      </c>
      <c r="M519" s="44">
        <f t="shared" si="260"/>
        <v>0</v>
      </c>
      <c r="N519" s="41">
        <f t="shared" si="261"/>
        <v>0</v>
      </c>
      <c r="O519" s="44">
        <f t="shared" si="262"/>
        <v>0</v>
      </c>
      <c r="P519" s="44">
        <f t="shared" si="263"/>
        <v>0</v>
      </c>
      <c r="Q519" s="44">
        <f t="shared" si="264"/>
        <v>62.5185</v>
      </c>
      <c r="R519" s="41">
        <f t="shared" si="265"/>
        <v>0</v>
      </c>
      <c r="S519" s="41">
        <f t="shared" si="266"/>
        <v>0</v>
      </c>
      <c r="T519" s="44">
        <f t="shared" si="267"/>
        <v>0</v>
      </c>
      <c r="U519" s="41">
        <f t="shared" si="268"/>
        <v>0</v>
      </c>
      <c r="V519" s="44">
        <f t="shared" si="269"/>
        <v>0</v>
      </c>
      <c r="W519" s="44">
        <f t="shared" si="270"/>
        <v>0</v>
      </c>
      <c r="X519" s="41">
        <f t="shared" si="271"/>
        <v>0</v>
      </c>
      <c r="Y519" s="41">
        <f t="shared" si="272"/>
        <v>62.5185</v>
      </c>
      <c r="Z519" s="54"/>
      <c r="AA519" s="12" t="s">
        <v>26</v>
      </c>
      <c r="AB519" s="11">
        <f t="shared" ref="AB519:AH519" si="285">K519+R519</f>
        <v>62.5185</v>
      </c>
      <c r="AC519" s="11">
        <f t="shared" si="285"/>
        <v>0</v>
      </c>
      <c r="AD519" s="11">
        <f t="shared" si="285"/>
        <v>0</v>
      </c>
      <c r="AE519" s="11">
        <f t="shared" si="285"/>
        <v>0</v>
      </c>
      <c r="AF519" s="11">
        <f t="shared" si="285"/>
        <v>0</v>
      </c>
      <c r="AG519" s="11">
        <f t="shared" si="285"/>
        <v>0</v>
      </c>
      <c r="AH519" s="11">
        <f t="shared" si="285"/>
        <v>62.5185</v>
      </c>
      <c r="AI519" s="12" t="s">
        <v>1135</v>
      </c>
    </row>
    <row r="520" s="9" customFormat="1" ht="16" customHeight="1" spans="1:35">
      <c r="A520" s="40">
        <f t="shared" si="257"/>
        <v>517</v>
      </c>
      <c r="B520" s="41" t="s">
        <v>1338</v>
      </c>
      <c r="C520" s="48" t="s">
        <v>726</v>
      </c>
      <c r="D520" s="41" t="s">
        <v>727</v>
      </c>
      <c r="E520" s="41">
        <v>3473.25</v>
      </c>
      <c r="F520" s="41">
        <f>VLOOKUP(C520,'[1]9月'!$B:$Q,16,0)</f>
        <v>3245.4</v>
      </c>
      <c r="G520" s="155">
        <v>5664.75</v>
      </c>
      <c r="H520" s="41">
        <v>3245.4</v>
      </c>
      <c r="I520" s="44">
        <v>1790</v>
      </c>
      <c r="J520" s="44"/>
      <c r="K520" s="52">
        <f t="shared" si="258"/>
        <v>62.5185</v>
      </c>
      <c r="L520" s="53">
        <f t="shared" si="259"/>
        <v>519.264</v>
      </c>
      <c r="M520" s="44">
        <f t="shared" si="260"/>
        <v>453.18</v>
      </c>
      <c r="N520" s="41">
        <f t="shared" si="261"/>
        <v>22.7178</v>
      </c>
      <c r="O520" s="44">
        <f t="shared" si="262"/>
        <v>89.5</v>
      </c>
      <c r="P520" s="44">
        <f t="shared" si="263"/>
        <v>0</v>
      </c>
      <c r="Q520" s="44">
        <f t="shared" si="264"/>
        <v>1147.1803</v>
      </c>
      <c r="R520" s="41">
        <f t="shared" si="265"/>
        <v>0</v>
      </c>
      <c r="S520" s="41">
        <f t="shared" si="266"/>
        <v>259.63</v>
      </c>
      <c r="T520" s="44">
        <f t="shared" si="267"/>
        <v>113.3</v>
      </c>
      <c r="U520" s="41">
        <f t="shared" si="268"/>
        <v>9.74</v>
      </c>
      <c r="V520" s="44">
        <f t="shared" si="269"/>
        <v>89.5</v>
      </c>
      <c r="W520" s="44">
        <f t="shared" si="270"/>
        <v>0</v>
      </c>
      <c r="X520" s="41">
        <f t="shared" si="271"/>
        <v>472.17</v>
      </c>
      <c r="Y520" s="41">
        <f t="shared" si="272"/>
        <v>1619.3503</v>
      </c>
      <c r="Z520" s="41"/>
      <c r="AA520" s="12" t="s">
        <v>20</v>
      </c>
      <c r="AB520" s="11">
        <f t="shared" ref="AB520:AH520" si="286">K520+R520</f>
        <v>62.5185</v>
      </c>
      <c r="AC520" s="11">
        <f t="shared" si="286"/>
        <v>778.894</v>
      </c>
      <c r="AD520" s="11">
        <f t="shared" si="286"/>
        <v>566.48</v>
      </c>
      <c r="AE520" s="11">
        <f t="shared" si="286"/>
        <v>32.4578</v>
      </c>
      <c r="AF520" s="11">
        <f t="shared" si="286"/>
        <v>179</v>
      </c>
      <c r="AG520" s="11">
        <f t="shared" si="286"/>
        <v>0</v>
      </c>
      <c r="AH520" s="11">
        <f t="shared" si="286"/>
        <v>1619.3503</v>
      </c>
      <c r="AI520" s="12" t="s">
        <v>1138</v>
      </c>
    </row>
    <row r="521" s="9" customFormat="1" ht="16" customHeight="1" spans="1:35">
      <c r="A521" s="40">
        <f t="shared" si="257"/>
        <v>518</v>
      </c>
      <c r="B521" s="41" t="s">
        <v>1306</v>
      </c>
      <c r="C521" s="47" t="s">
        <v>1110</v>
      </c>
      <c r="D521" s="58" t="s">
        <v>1111</v>
      </c>
      <c r="E521" s="82">
        <v>3473.25</v>
      </c>
      <c r="F521" s="82">
        <v>3245.5</v>
      </c>
      <c r="G521" s="156">
        <v>5664.75</v>
      </c>
      <c r="H521" s="82">
        <v>3245.4</v>
      </c>
      <c r="I521" s="44">
        <v>1790</v>
      </c>
      <c r="J521" s="68"/>
      <c r="K521" s="52">
        <f t="shared" si="258"/>
        <v>62.5185</v>
      </c>
      <c r="L521" s="53">
        <f t="shared" si="259"/>
        <v>519.28</v>
      </c>
      <c r="M521" s="44">
        <f t="shared" si="260"/>
        <v>453.18</v>
      </c>
      <c r="N521" s="41">
        <f t="shared" si="261"/>
        <v>22.7178</v>
      </c>
      <c r="O521" s="44">
        <f t="shared" si="262"/>
        <v>89.5</v>
      </c>
      <c r="P521" s="44">
        <f t="shared" si="263"/>
        <v>0</v>
      </c>
      <c r="Q521" s="44">
        <f t="shared" si="264"/>
        <v>1147.1963</v>
      </c>
      <c r="R521" s="41">
        <f t="shared" si="265"/>
        <v>0</v>
      </c>
      <c r="S521" s="41">
        <f t="shared" si="266"/>
        <v>259.64</v>
      </c>
      <c r="T521" s="44">
        <f t="shared" si="267"/>
        <v>113.3</v>
      </c>
      <c r="U521" s="41">
        <f t="shared" si="268"/>
        <v>9.74</v>
      </c>
      <c r="V521" s="44">
        <f t="shared" si="269"/>
        <v>89.5</v>
      </c>
      <c r="W521" s="44">
        <f t="shared" si="270"/>
        <v>0</v>
      </c>
      <c r="X521" s="41">
        <f t="shared" si="271"/>
        <v>472.18</v>
      </c>
      <c r="Y521" s="41">
        <f t="shared" si="272"/>
        <v>1619.3763</v>
      </c>
      <c r="Z521" s="41"/>
      <c r="AA521" s="12" t="s">
        <v>60</v>
      </c>
      <c r="AB521" s="11">
        <f t="shared" ref="AB521:AH521" si="287">K521+R521</f>
        <v>62.5185</v>
      </c>
      <c r="AC521" s="11">
        <f t="shared" si="287"/>
        <v>778.92</v>
      </c>
      <c r="AD521" s="11">
        <f t="shared" si="287"/>
        <v>566.48</v>
      </c>
      <c r="AE521" s="11">
        <f t="shared" si="287"/>
        <v>32.4578</v>
      </c>
      <c r="AF521" s="11">
        <f t="shared" si="287"/>
        <v>179</v>
      </c>
      <c r="AG521" s="11">
        <f t="shared" si="287"/>
        <v>0</v>
      </c>
      <c r="AH521" s="11">
        <f t="shared" si="287"/>
        <v>1619.3763</v>
      </c>
      <c r="AI521" s="12" t="s">
        <v>1138</v>
      </c>
    </row>
    <row r="522" s="9" customFormat="1" ht="16" customHeight="1" spans="1:35">
      <c r="A522" s="40">
        <f t="shared" si="257"/>
        <v>519</v>
      </c>
      <c r="B522" s="41" t="s">
        <v>1339</v>
      </c>
      <c r="C522" s="48" t="s">
        <v>761</v>
      </c>
      <c r="D522" s="41" t="s">
        <v>762</v>
      </c>
      <c r="E522" s="41">
        <v>3473.25</v>
      </c>
      <c r="F522" s="41">
        <f>VLOOKUP(C522,'[1]9月'!$B:$Q,16,0)</f>
        <v>3245.4</v>
      </c>
      <c r="G522" s="155">
        <v>5664.75</v>
      </c>
      <c r="H522" s="41">
        <v>3245.4</v>
      </c>
      <c r="I522" s="44">
        <v>1790</v>
      </c>
      <c r="J522" s="44"/>
      <c r="K522" s="52">
        <f t="shared" si="258"/>
        <v>62.5185</v>
      </c>
      <c r="L522" s="53">
        <f t="shared" si="259"/>
        <v>519.264</v>
      </c>
      <c r="M522" s="44">
        <f t="shared" si="260"/>
        <v>453.18</v>
      </c>
      <c r="N522" s="41">
        <f t="shared" si="261"/>
        <v>22.7178</v>
      </c>
      <c r="O522" s="44">
        <f t="shared" si="262"/>
        <v>89.5</v>
      </c>
      <c r="P522" s="44">
        <f t="shared" si="263"/>
        <v>0</v>
      </c>
      <c r="Q522" s="44">
        <f t="shared" si="264"/>
        <v>1147.1803</v>
      </c>
      <c r="R522" s="41">
        <f t="shared" si="265"/>
        <v>0</v>
      </c>
      <c r="S522" s="41">
        <f t="shared" si="266"/>
        <v>259.63</v>
      </c>
      <c r="T522" s="44">
        <f t="shared" si="267"/>
        <v>113.3</v>
      </c>
      <c r="U522" s="41">
        <f t="shared" si="268"/>
        <v>9.74</v>
      </c>
      <c r="V522" s="44">
        <f t="shared" si="269"/>
        <v>89.5</v>
      </c>
      <c r="W522" s="44">
        <f t="shared" si="270"/>
        <v>0</v>
      </c>
      <c r="X522" s="41">
        <f t="shared" si="271"/>
        <v>472.17</v>
      </c>
      <c r="Y522" s="41">
        <f t="shared" si="272"/>
        <v>1619.3503</v>
      </c>
      <c r="Z522" s="41"/>
      <c r="AA522" s="12" t="s">
        <v>55</v>
      </c>
      <c r="AB522" s="11">
        <f t="shared" ref="AB522:AH522" si="288">K522+R522</f>
        <v>62.5185</v>
      </c>
      <c r="AC522" s="11">
        <f t="shared" si="288"/>
        <v>778.894</v>
      </c>
      <c r="AD522" s="11">
        <f t="shared" si="288"/>
        <v>566.48</v>
      </c>
      <c r="AE522" s="11">
        <f t="shared" si="288"/>
        <v>32.4578</v>
      </c>
      <c r="AF522" s="11">
        <f t="shared" si="288"/>
        <v>179</v>
      </c>
      <c r="AG522" s="11">
        <f t="shared" si="288"/>
        <v>0</v>
      </c>
      <c r="AH522" s="11">
        <f t="shared" si="288"/>
        <v>1619.3503</v>
      </c>
      <c r="AI522" s="12" t="s">
        <v>1138</v>
      </c>
    </row>
    <row r="523" s="9" customFormat="1" ht="16" customHeight="1" spans="1:35">
      <c r="A523" s="40">
        <f t="shared" si="257"/>
        <v>520</v>
      </c>
      <c r="B523" s="41" t="s">
        <v>98</v>
      </c>
      <c r="C523" s="47" t="s">
        <v>1297</v>
      </c>
      <c r="D523" s="342" t="s">
        <v>1298</v>
      </c>
      <c r="E523" s="82">
        <v>3820</v>
      </c>
      <c r="F523" s="82">
        <v>3820</v>
      </c>
      <c r="G523" s="156">
        <v>5664.75</v>
      </c>
      <c r="H523" s="82">
        <v>3820</v>
      </c>
      <c r="I523" s="59"/>
      <c r="J523" s="59"/>
      <c r="K523" s="52">
        <f t="shared" si="258"/>
        <v>68.76</v>
      </c>
      <c r="L523" s="53">
        <f t="shared" si="259"/>
        <v>611.2</v>
      </c>
      <c r="M523" s="44">
        <f t="shared" si="260"/>
        <v>453.18</v>
      </c>
      <c r="N523" s="41">
        <f t="shared" si="261"/>
        <v>26.74</v>
      </c>
      <c r="O523" s="44">
        <f t="shared" si="262"/>
        <v>0</v>
      </c>
      <c r="P523" s="44">
        <f t="shared" si="263"/>
        <v>0</v>
      </c>
      <c r="Q523" s="44">
        <f t="shared" si="264"/>
        <v>1159.88</v>
      </c>
      <c r="R523" s="41">
        <f t="shared" si="265"/>
        <v>0</v>
      </c>
      <c r="S523" s="41">
        <f t="shared" si="266"/>
        <v>305.6</v>
      </c>
      <c r="T523" s="44">
        <f t="shared" si="267"/>
        <v>113.3</v>
      </c>
      <c r="U523" s="41">
        <f t="shared" si="268"/>
        <v>11.46</v>
      </c>
      <c r="V523" s="44">
        <f t="shared" si="269"/>
        <v>0</v>
      </c>
      <c r="W523" s="44">
        <f t="shared" si="270"/>
        <v>0</v>
      </c>
      <c r="X523" s="41">
        <f t="shared" si="271"/>
        <v>430.36</v>
      </c>
      <c r="Y523" s="41">
        <f t="shared" si="272"/>
        <v>1590.24</v>
      </c>
      <c r="Z523" s="54"/>
      <c r="AA523" s="12" t="s">
        <v>26</v>
      </c>
      <c r="AB523" s="11">
        <f t="shared" ref="AB523:AH523" si="289">K523+R523</f>
        <v>68.76</v>
      </c>
      <c r="AC523" s="11">
        <f t="shared" si="289"/>
        <v>916.8</v>
      </c>
      <c r="AD523" s="11">
        <f t="shared" si="289"/>
        <v>566.48</v>
      </c>
      <c r="AE523" s="11">
        <f t="shared" si="289"/>
        <v>38.2</v>
      </c>
      <c r="AF523" s="11">
        <f t="shared" si="289"/>
        <v>0</v>
      </c>
      <c r="AG523" s="11">
        <f t="shared" si="289"/>
        <v>0</v>
      </c>
      <c r="AH523" s="11">
        <f t="shared" si="289"/>
        <v>1590.24</v>
      </c>
      <c r="AI523" s="12" t="s">
        <v>1135</v>
      </c>
    </row>
    <row r="524" s="9" customFormat="1" ht="16" customHeight="1" spans="1:35">
      <c r="A524" s="40">
        <f t="shared" si="257"/>
        <v>521</v>
      </c>
      <c r="B524" s="41" t="s">
        <v>1339</v>
      </c>
      <c r="C524" s="64" t="s">
        <v>1212</v>
      </c>
      <c r="D524" s="89" t="s">
        <v>1213</v>
      </c>
      <c r="E524" s="82">
        <v>3473.25</v>
      </c>
      <c r="F524" s="82">
        <v>3245.5</v>
      </c>
      <c r="G524" s="156">
        <v>5664.75</v>
      </c>
      <c r="H524" s="82">
        <v>3245.4</v>
      </c>
      <c r="I524" s="59">
        <v>0</v>
      </c>
      <c r="J524" s="59"/>
      <c r="K524" s="52">
        <f t="shared" si="258"/>
        <v>62.5185</v>
      </c>
      <c r="L524" s="53">
        <f t="shared" si="259"/>
        <v>519.28</v>
      </c>
      <c r="M524" s="44">
        <f t="shared" si="260"/>
        <v>453.18</v>
      </c>
      <c r="N524" s="41">
        <f t="shared" si="261"/>
        <v>22.7178</v>
      </c>
      <c r="O524" s="44">
        <f t="shared" si="262"/>
        <v>0</v>
      </c>
      <c r="P524" s="44">
        <f t="shared" si="263"/>
        <v>0</v>
      </c>
      <c r="Q524" s="44">
        <f t="shared" si="264"/>
        <v>1057.6963</v>
      </c>
      <c r="R524" s="41">
        <f t="shared" si="265"/>
        <v>0</v>
      </c>
      <c r="S524" s="41">
        <f t="shared" si="266"/>
        <v>259.64</v>
      </c>
      <c r="T524" s="44">
        <f t="shared" si="267"/>
        <v>113.3</v>
      </c>
      <c r="U524" s="41">
        <f t="shared" si="268"/>
        <v>9.74</v>
      </c>
      <c r="V524" s="44">
        <f t="shared" si="269"/>
        <v>0</v>
      </c>
      <c r="W524" s="44">
        <f t="shared" si="270"/>
        <v>0</v>
      </c>
      <c r="X524" s="41">
        <f t="shared" si="271"/>
        <v>382.68</v>
      </c>
      <c r="Y524" s="41">
        <f t="shared" si="272"/>
        <v>1440.3763</v>
      </c>
      <c r="Z524" s="54"/>
      <c r="AA524" s="12" t="s">
        <v>55</v>
      </c>
      <c r="AB524" s="11">
        <f t="shared" ref="AB524:AH524" si="290">K524+R524</f>
        <v>62.5185</v>
      </c>
      <c r="AC524" s="11">
        <f t="shared" si="290"/>
        <v>778.92</v>
      </c>
      <c r="AD524" s="11">
        <f t="shared" si="290"/>
        <v>566.48</v>
      </c>
      <c r="AE524" s="11">
        <f t="shared" si="290"/>
        <v>32.4578</v>
      </c>
      <c r="AF524" s="11">
        <f t="shared" si="290"/>
        <v>0</v>
      </c>
      <c r="AG524" s="11">
        <f t="shared" si="290"/>
        <v>0</v>
      </c>
      <c r="AH524" s="11">
        <f t="shared" si="290"/>
        <v>1440.3763</v>
      </c>
      <c r="AI524" s="12" t="s">
        <v>1138</v>
      </c>
    </row>
    <row r="525" s="9" customFormat="1" ht="16" customHeight="1" spans="1:35">
      <c r="A525" s="40">
        <f t="shared" si="257"/>
        <v>522</v>
      </c>
      <c r="B525" s="47" t="s">
        <v>1332</v>
      </c>
      <c r="C525" s="47" t="s">
        <v>1461</v>
      </c>
      <c r="D525" s="45" t="s">
        <v>1462</v>
      </c>
      <c r="E525" s="101">
        <v>3820</v>
      </c>
      <c r="F525" s="82">
        <v>3820</v>
      </c>
      <c r="G525" s="156">
        <v>5664.75</v>
      </c>
      <c r="H525" s="82">
        <v>3820</v>
      </c>
      <c r="I525" s="59"/>
      <c r="J525" s="59"/>
      <c r="K525" s="52">
        <f t="shared" si="258"/>
        <v>68.76</v>
      </c>
      <c r="L525" s="53">
        <f t="shared" si="259"/>
        <v>611.2</v>
      </c>
      <c r="M525" s="44">
        <f t="shared" si="260"/>
        <v>453.18</v>
      </c>
      <c r="N525" s="41">
        <f t="shared" si="261"/>
        <v>26.74</v>
      </c>
      <c r="O525" s="44">
        <f t="shared" si="262"/>
        <v>0</v>
      </c>
      <c r="P525" s="44">
        <f t="shared" si="263"/>
        <v>0</v>
      </c>
      <c r="Q525" s="44">
        <f t="shared" si="264"/>
        <v>1159.88</v>
      </c>
      <c r="R525" s="41">
        <f t="shared" si="265"/>
        <v>0</v>
      </c>
      <c r="S525" s="41">
        <f t="shared" si="266"/>
        <v>305.6</v>
      </c>
      <c r="T525" s="44">
        <f t="shared" si="267"/>
        <v>113.3</v>
      </c>
      <c r="U525" s="41">
        <f t="shared" si="268"/>
        <v>11.46</v>
      </c>
      <c r="V525" s="44">
        <f t="shared" si="269"/>
        <v>0</v>
      </c>
      <c r="W525" s="44">
        <f t="shared" si="270"/>
        <v>0</v>
      </c>
      <c r="X525" s="41">
        <f t="shared" si="271"/>
        <v>430.36</v>
      </c>
      <c r="Y525" s="41">
        <f t="shared" si="272"/>
        <v>1590.24</v>
      </c>
      <c r="Z525" s="54"/>
      <c r="AA525" s="12" t="s">
        <v>26</v>
      </c>
      <c r="AB525" s="11">
        <f t="shared" ref="AB525:AH525" si="291">K525+R525</f>
        <v>68.76</v>
      </c>
      <c r="AC525" s="11">
        <f t="shared" si="291"/>
        <v>916.8</v>
      </c>
      <c r="AD525" s="11">
        <f t="shared" si="291"/>
        <v>566.48</v>
      </c>
      <c r="AE525" s="11">
        <f t="shared" si="291"/>
        <v>38.2</v>
      </c>
      <c r="AF525" s="11">
        <f t="shared" si="291"/>
        <v>0</v>
      </c>
      <c r="AG525" s="11">
        <f t="shared" si="291"/>
        <v>0</v>
      </c>
      <c r="AH525" s="11">
        <f t="shared" si="291"/>
        <v>1590.24</v>
      </c>
      <c r="AI525" s="12" t="s">
        <v>1135</v>
      </c>
    </row>
    <row r="526" s="31" customFormat="1" ht="16" customHeight="1" spans="1:35">
      <c r="A526" s="94">
        <f t="shared" si="257"/>
        <v>523</v>
      </c>
      <c r="B526" s="97" t="s">
        <v>1089</v>
      </c>
      <c r="C526" s="97" t="s">
        <v>1498</v>
      </c>
      <c r="D526" s="376" t="s">
        <v>1499</v>
      </c>
      <c r="E526" s="103">
        <v>0</v>
      </c>
      <c r="F526" s="103">
        <v>3473.25</v>
      </c>
      <c r="G526" s="98">
        <v>0</v>
      </c>
      <c r="H526" s="98">
        <v>3473.25</v>
      </c>
      <c r="I526" s="104"/>
      <c r="J526" s="104"/>
      <c r="K526" s="105">
        <f t="shared" si="258"/>
        <v>0</v>
      </c>
      <c r="L526" s="106">
        <f t="shared" si="259"/>
        <v>555.72</v>
      </c>
      <c r="M526" s="107">
        <f t="shared" si="260"/>
        <v>0</v>
      </c>
      <c r="N526" s="95">
        <f t="shared" si="261"/>
        <v>24.31275</v>
      </c>
      <c r="O526" s="107">
        <f t="shared" si="262"/>
        <v>0</v>
      </c>
      <c r="P526" s="107">
        <f t="shared" si="263"/>
        <v>0</v>
      </c>
      <c r="Q526" s="107">
        <f t="shared" si="264"/>
        <v>580.03275</v>
      </c>
      <c r="R526" s="95">
        <f t="shared" si="265"/>
        <v>0</v>
      </c>
      <c r="S526" s="95">
        <f t="shared" si="266"/>
        <v>277.86</v>
      </c>
      <c r="T526" s="107">
        <f t="shared" si="267"/>
        <v>0</v>
      </c>
      <c r="U526" s="95">
        <f t="shared" si="268"/>
        <v>10.42</v>
      </c>
      <c r="V526" s="107">
        <f t="shared" si="269"/>
        <v>0</v>
      </c>
      <c r="W526" s="107">
        <f t="shared" si="270"/>
        <v>0</v>
      </c>
      <c r="X526" s="95">
        <f t="shared" si="271"/>
        <v>288.28</v>
      </c>
      <c r="Y526" s="95">
        <f t="shared" si="272"/>
        <v>868.31275</v>
      </c>
      <c r="Z526" s="109"/>
      <c r="AA526" s="16"/>
      <c r="AB526" s="15"/>
      <c r="AC526" s="15"/>
      <c r="AD526" s="15"/>
      <c r="AE526" s="15"/>
      <c r="AF526" s="15"/>
      <c r="AG526" s="15"/>
      <c r="AH526" s="15"/>
      <c r="AI526" s="16"/>
    </row>
    <row r="527" s="9" customFormat="1" ht="16" customHeight="1" spans="1:35">
      <c r="A527" s="40">
        <f t="shared" si="257"/>
        <v>524</v>
      </c>
      <c r="B527" s="41" t="s">
        <v>167</v>
      </c>
      <c r="C527" s="47" t="s">
        <v>959</v>
      </c>
      <c r="D527" s="45" t="s">
        <v>960</v>
      </c>
      <c r="E527" s="82">
        <v>3473.25</v>
      </c>
      <c r="F527" s="82">
        <v>3245.5</v>
      </c>
      <c r="G527" s="156">
        <v>5664.75</v>
      </c>
      <c r="H527" s="82">
        <v>3245.4</v>
      </c>
      <c r="I527" s="44">
        <v>3180</v>
      </c>
      <c r="J527" s="68"/>
      <c r="K527" s="52">
        <f t="shared" si="258"/>
        <v>62.5185</v>
      </c>
      <c r="L527" s="53">
        <f t="shared" si="259"/>
        <v>519.28</v>
      </c>
      <c r="M527" s="44">
        <f t="shared" si="260"/>
        <v>453.18</v>
      </c>
      <c r="N527" s="41">
        <f t="shared" si="261"/>
        <v>22.7178</v>
      </c>
      <c r="O527" s="44">
        <f t="shared" si="262"/>
        <v>159</v>
      </c>
      <c r="P527" s="44">
        <f t="shared" si="263"/>
        <v>0</v>
      </c>
      <c r="Q527" s="44">
        <f t="shared" si="264"/>
        <v>1216.6963</v>
      </c>
      <c r="R527" s="41">
        <f t="shared" si="265"/>
        <v>0</v>
      </c>
      <c r="S527" s="41">
        <f t="shared" si="266"/>
        <v>259.64</v>
      </c>
      <c r="T527" s="44">
        <f t="shared" si="267"/>
        <v>113.3</v>
      </c>
      <c r="U527" s="41">
        <f t="shared" si="268"/>
        <v>9.74</v>
      </c>
      <c r="V527" s="44">
        <f t="shared" si="269"/>
        <v>159</v>
      </c>
      <c r="W527" s="44">
        <f t="shared" si="270"/>
        <v>0</v>
      </c>
      <c r="X527" s="41">
        <f t="shared" si="271"/>
        <v>541.68</v>
      </c>
      <c r="Y527" s="41">
        <f t="shared" si="272"/>
        <v>1758.3763</v>
      </c>
      <c r="Z527" s="41"/>
      <c r="AA527" s="12" t="s">
        <v>49</v>
      </c>
      <c r="AB527" s="11">
        <f t="shared" ref="AB527:AH527" si="292">K527+R527</f>
        <v>62.5185</v>
      </c>
      <c r="AC527" s="11">
        <f t="shared" si="292"/>
        <v>778.92</v>
      </c>
      <c r="AD527" s="11">
        <f t="shared" si="292"/>
        <v>566.48</v>
      </c>
      <c r="AE527" s="11">
        <f t="shared" si="292"/>
        <v>32.4578</v>
      </c>
      <c r="AF527" s="11">
        <f t="shared" si="292"/>
        <v>318</v>
      </c>
      <c r="AG527" s="11">
        <f t="shared" si="292"/>
        <v>0</v>
      </c>
      <c r="AH527" s="11">
        <f t="shared" si="292"/>
        <v>1758.3763</v>
      </c>
      <c r="AI527" s="12" t="s">
        <v>1134</v>
      </c>
    </row>
    <row r="528" s="9" customFormat="1" ht="16" customHeight="1" spans="1:35">
      <c r="A528" s="40">
        <f t="shared" si="257"/>
        <v>525</v>
      </c>
      <c r="B528" s="41" t="s">
        <v>1306</v>
      </c>
      <c r="C528" s="64" t="s">
        <v>1361</v>
      </c>
      <c r="D528" s="343" t="s">
        <v>1362</v>
      </c>
      <c r="E528" s="82">
        <v>3473.25</v>
      </c>
      <c r="F528" s="82">
        <v>3473.25</v>
      </c>
      <c r="G528" s="156">
        <v>5664.75</v>
      </c>
      <c r="H528" s="82">
        <v>3473.25</v>
      </c>
      <c r="I528" s="59"/>
      <c r="J528" s="59"/>
      <c r="K528" s="52">
        <f t="shared" si="258"/>
        <v>62.5185</v>
      </c>
      <c r="L528" s="53">
        <f t="shared" si="259"/>
        <v>555.72</v>
      </c>
      <c r="M528" s="44">
        <f t="shared" si="260"/>
        <v>453.18</v>
      </c>
      <c r="N528" s="41">
        <f t="shared" si="261"/>
        <v>24.31275</v>
      </c>
      <c r="O528" s="44">
        <f t="shared" si="262"/>
        <v>0</v>
      </c>
      <c r="P528" s="44">
        <f t="shared" si="263"/>
        <v>0</v>
      </c>
      <c r="Q528" s="44">
        <f t="shared" si="264"/>
        <v>1095.73125</v>
      </c>
      <c r="R528" s="41">
        <f t="shared" si="265"/>
        <v>0</v>
      </c>
      <c r="S528" s="41">
        <f t="shared" si="266"/>
        <v>277.86</v>
      </c>
      <c r="T528" s="44">
        <f t="shared" si="267"/>
        <v>113.3</v>
      </c>
      <c r="U528" s="41">
        <f t="shared" si="268"/>
        <v>10.42</v>
      </c>
      <c r="V528" s="44">
        <f t="shared" si="269"/>
        <v>0</v>
      </c>
      <c r="W528" s="44">
        <f t="shared" si="270"/>
        <v>0</v>
      </c>
      <c r="X528" s="41">
        <f t="shared" si="271"/>
        <v>401.58</v>
      </c>
      <c r="Y528" s="41">
        <f t="shared" si="272"/>
        <v>1497.31125</v>
      </c>
      <c r="Z528" s="54"/>
      <c r="AA528" s="12" t="s">
        <v>60</v>
      </c>
      <c r="AB528" s="11">
        <f t="shared" ref="AB528:AH528" si="293">K528+R528</f>
        <v>62.5185</v>
      </c>
      <c r="AC528" s="11">
        <f t="shared" si="293"/>
        <v>833.58</v>
      </c>
      <c r="AD528" s="11">
        <f t="shared" si="293"/>
        <v>566.48</v>
      </c>
      <c r="AE528" s="11">
        <f t="shared" si="293"/>
        <v>34.73275</v>
      </c>
      <c r="AF528" s="11">
        <f t="shared" si="293"/>
        <v>0</v>
      </c>
      <c r="AG528" s="11">
        <f t="shared" si="293"/>
        <v>0</v>
      </c>
      <c r="AH528" s="11">
        <f t="shared" si="293"/>
        <v>1497.31125</v>
      </c>
      <c r="AI528" s="12" t="s">
        <v>1138</v>
      </c>
    </row>
    <row r="529" s="9" customFormat="1" ht="16" customHeight="1" spans="1:35">
      <c r="A529" s="40">
        <f t="shared" si="257"/>
        <v>526</v>
      </c>
      <c r="B529" s="41" t="s">
        <v>1306</v>
      </c>
      <c r="C529" s="47" t="s">
        <v>977</v>
      </c>
      <c r="D529" s="45" t="s">
        <v>978</v>
      </c>
      <c r="E529" s="82">
        <v>3473.25</v>
      </c>
      <c r="F529" s="82">
        <v>3245.5</v>
      </c>
      <c r="G529" s="156">
        <v>5664.75</v>
      </c>
      <c r="H529" s="82">
        <v>3245.4</v>
      </c>
      <c r="I529" s="44">
        <v>1790</v>
      </c>
      <c r="J529" s="68"/>
      <c r="K529" s="52">
        <f t="shared" si="258"/>
        <v>62.5185</v>
      </c>
      <c r="L529" s="53">
        <f t="shared" si="259"/>
        <v>519.28</v>
      </c>
      <c r="M529" s="44">
        <f t="shared" si="260"/>
        <v>453.18</v>
      </c>
      <c r="N529" s="41">
        <f t="shared" si="261"/>
        <v>22.7178</v>
      </c>
      <c r="O529" s="44">
        <f t="shared" si="262"/>
        <v>89.5</v>
      </c>
      <c r="P529" s="44">
        <f t="shared" si="263"/>
        <v>0</v>
      </c>
      <c r="Q529" s="44">
        <f t="shared" si="264"/>
        <v>1147.1963</v>
      </c>
      <c r="R529" s="41">
        <f t="shared" si="265"/>
        <v>0</v>
      </c>
      <c r="S529" s="41">
        <f t="shared" si="266"/>
        <v>259.64</v>
      </c>
      <c r="T529" s="44">
        <f t="shared" si="267"/>
        <v>113.3</v>
      </c>
      <c r="U529" s="41">
        <f t="shared" si="268"/>
        <v>9.74</v>
      </c>
      <c r="V529" s="44">
        <f t="shared" si="269"/>
        <v>89.5</v>
      </c>
      <c r="W529" s="44">
        <f t="shared" si="270"/>
        <v>0</v>
      </c>
      <c r="X529" s="41">
        <f t="shared" si="271"/>
        <v>472.18</v>
      </c>
      <c r="Y529" s="41">
        <f t="shared" si="272"/>
        <v>1619.3763</v>
      </c>
      <c r="Z529" s="41"/>
      <c r="AA529" s="12" t="s">
        <v>60</v>
      </c>
      <c r="AB529" s="11">
        <f t="shared" ref="AB529:AH529" si="294">K529+R529</f>
        <v>62.5185</v>
      </c>
      <c r="AC529" s="11">
        <f t="shared" si="294"/>
        <v>778.92</v>
      </c>
      <c r="AD529" s="11">
        <f t="shared" si="294"/>
        <v>566.48</v>
      </c>
      <c r="AE529" s="11">
        <f t="shared" si="294"/>
        <v>32.4578</v>
      </c>
      <c r="AF529" s="11">
        <f t="shared" si="294"/>
        <v>179</v>
      </c>
      <c r="AG529" s="11">
        <f t="shared" si="294"/>
        <v>0</v>
      </c>
      <c r="AH529" s="11">
        <f t="shared" si="294"/>
        <v>1619.3763</v>
      </c>
      <c r="AI529" s="12" t="s">
        <v>1138</v>
      </c>
    </row>
    <row r="530" s="9" customFormat="1" ht="16" customHeight="1" spans="1:35">
      <c r="A530" s="40">
        <f t="shared" si="257"/>
        <v>527</v>
      </c>
      <c r="B530" s="41" t="s">
        <v>896</v>
      </c>
      <c r="C530" s="42" t="s">
        <v>407</v>
      </c>
      <c r="D530" s="41" t="s">
        <v>408</v>
      </c>
      <c r="E530" s="41">
        <v>3473.25</v>
      </c>
      <c r="F530" s="41">
        <f>VLOOKUP(C530,'[1]9月'!$B:$Q,16,0)</f>
        <v>3245.4</v>
      </c>
      <c r="G530" s="155">
        <v>5664.75</v>
      </c>
      <c r="H530" s="41">
        <v>3245.4</v>
      </c>
      <c r="I530" s="44">
        <v>2544</v>
      </c>
      <c r="J530" s="44"/>
      <c r="K530" s="52">
        <f t="shared" si="258"/>
        <v>62.5185</v>
      </c>
      <c r="L530" s="53">
        <f t="shared" si="259"/>
        <v>519.264</v>
      </c>
      <c r="M530" s="44">
        <f t="shared" si="260"/>
        <v>453.18</v>
      </c>
      <c r="N530" s="41">
        <f t="shared" si="261"/>
        <v>22.7178</v>
      </c>
      <c r="O530" s="44">
        <f t="shared" si="262"/>
        <v>127.2</v>
      </c>
      <c r="P530" s="44">
        <f t="shared" si="263"/>
        <v>0</v>
      </c>
      <c r="Q530" s="44">
        <f t="shared" si="264"/>
        <v>1184.8803</v>
      </c>
      <c r="R530" s="41">
        <f t="shared" si="265"/>
        <v>0</v>
      </c>
      <c r="S530" s="41">
        <f t="shared" si="266"/>
        <v>259.63</v>
      </c>
      <c r="T530" s="44">
        <f t="shared" si="267"/>
        <v>113.3</v>
      </c>
      <c r="U530" s="41">
        <f t="shared" si="268"/>
        <v>9.74</v>
      </c>
      <c r="V530" s="44">
        <f t="shared" si="269"/>
        <v>127.2</v>
      </c>
      <c r="W530" s="44">
        <f t="shared" si="270"/>
        <v>0</v>
      </c>
      <c r="X530" s="41">
        <f t="shared" si="271"/>
        <v>509.87</v>
      </c>
      <c r="Y530" s="41">
        <f t="shared" si="272"/>
        <v>1694.7503</v>
      </c>
      <c r="Z530" s="41"/>
      <c r="AA530" s="12" t="s">
        <v>58</v>
      </c>
      <c r="AB530" s="11">
        <f t="shared" ref="AB530:AH530" si="295">K530+R530</f>
        <v>62.5185</v>
      </c>
      <c r="AC530" s="11">
        <f t="shared" si="295"/>
        <v>778.894</v>
      </c>
      <c r="AD530" s="11">
        <f t="shared" si="295"/>
        <v>566.48</v>
      </c>
      <c r="AE530" s="11">
        <f t="shared" si="295"/>
        <v>32.4578</v>
      </c>
      <c r="AF530" s="11">
        <f t="shared" si="295"/>
        <v>254.4</v>
      </c>
      <c r="AG530" s="11">
        <f t="shared" si="295"/>
        <v>0</v>
      </c>
      <c r="AH530" s="11">
        <f t="shared" si="295"/>
        <v>1694.7503</v>
      </c>
      <c r="AI530" s="12" t="s">
        <v>1138</v>
      </c>
    </row>
    <row r="531" s="9" customFormat="1" ht="16" customHeight="1" spans="1:35">
      <c r="A531" s="40">
        <f t="shared" si="257"/>
        <v>528</v>
      </c>
      <c r="B531" s="47" t="s">
        <v>167</v>
      </c>
      <c r="C531" s="47" t="s">
        <v>1449</v>
      </c>
      <c r="D531" s="45" t="s">
        <v>1450</v>
      </c>
      <c r="E531" s="101">
        <v>3473.25</v>
      </c>
      <c r="F531" s="82">
        <v>3473.25</v>
      </c>
      <c r="G531" s="156">
        <v>5664.75</v>
      </c>
      <c r="H531" s="82">
        <v>3473.25</v>
      </c>
      <c r="I531" s="59"/>
      <c r="J531" s="59"/>
      <c r="K531" s="52">
        <f t="shared" si="258"/>
        <v>62.5185</v>
      </c>
      <c r="L531" s="53">
        <f t="shared" si="259"/>
        <v>555.72</v>
      </c>
      <c r="M531" s="44">
        <f t="shared" si="260"/>
        <v>453.18</v>
      </c>
      <c r="N531" s="41">
        <f t="shared" si="261"/>
        <v>24.31275</v>
      </c>
      <c r="O531" s="44">
        <f t="shared" si="262"/>
        <v>0</v>
      </c>
      <c r="P531" s="44">
        <f t="shared" si="263"/>
        <v>0</v>
      </c>
      <c r="Q531" s="44">
        <f t="shared" si="264"/>
        <v>1095.73125</v>
      </c>
      <c r="R531" s="41">
        <f t="shared" si="265"/>
        <v>0</v>
      </c>
      <c r="S531" s="41">
        <f t="shared" si="266"/>
        <v>277.86</v>
      </c>
      <c r="T531" s="44">
        <f t="shared" si="267"/>
        <v>113.3</v>
      </c>
      <c r="U531" s="41">
        <f t="shared" si="268"/>
        <v>10.42</v>
      </c>
      <c r="V531" s="44">
        <f t="shared" si="269"/>
        <v>0</v>
      </c>
      <c r="W531" s="44">
        <f t="shared" si="270"/>
        <v>0</v>
      </c>
      <c r="X531" s="41">
        <f t="shared" si="271"/>
        <v>401.58</v>
      </c>
      <c r="Y531" s="41">
        <f t="shared" si="272"/>
        <v>1497.31125</v>
      </c>
      <c r="Z531" s="54"/>
      <c r="AA531" s="12" t="s">
        <v>49</v>
      </c>
      <c r="AB531" s="11">
        <f t="shared" ref="AB531:AH531" si="296">K531+R531</f>
        <v>62.5185</v>
      </c>
      <c r="AC531" s="11">
        <f t="shared" si="296"/>
        <v>833.58</v>
      </c>
      <c r="AD531" s="11">
        <f t="shared" si="296"/>
        <v>566.48</v>
      </c>
      <c r="AE531" s="11">
        <f t="shared" si="296"/>
        <v>34.73275</v>
      </c>
      <c r="AF531" s="11">
        <f t="shared" si="296"/>
        <v>0</v>
      </c>
      <c r="AG531" s="11">
        <f t="shared" si="296"/>
        <v>0</v>
      </c>
      <c r="AH531" s="11">
        <f t="shared" si="296"/>
        <v>1497.31125</v>
      </c>
      <c r="AI531" s="12" t="s">
        <v>1134</v>
      </c>
    </row>
    <row r="532" s="9" customFormat="1" ht="16" customHeight="1" spans="1:35">
      <c r="A532" s="40">
        <f t="shared" si="257"/>
        <v>529</v>
      </c>
      <c r="B532" s="41" t="s">
        <v>1306</v>
      </c>
      <c r="C532" s="47" t="s">
        <v>1154</v>
      </c>
      <c r="D532" s="362" t="s">
        <v>1155</v>
      </c>
      <c r="E532" s="82">
        <v>3473.25</v>
      </c>
      <c r="F532" s="82">
        <v>3245.5</v>
      </c>
      <c r="G532" s="156">
        <v>5664.75</v>
      </c>
      <c r="H532" s="82">
        <v>3245.4</v>
      </c>
      <c r="I532" s="59">
        <v>3180</v>
      </c>
      <c r="J532" s="59"/>
      <c r="K532" s="52">
        <f t="shared" si="258"/>
        <v>62.5185</v>
      </c>
      <c r="L532" s="53">
        <f t="shared" si="259"/>
        <v>519.28</v>
      </c>
      <c r="M532" s="44">
        <f t="shared" si="260"/>
        <v>453.18</v>
      </c>
      <c r="N532" s="41">
        <f t="shared" si="261"/>
        <v>22.7178</v>
      </c>
      <c r="O532" s="44">
        <f t="shared" si="262"/>
        <v>159</v>
      </c>
      <c r="P532" s="44">
        <f t="shared" si="263"/>
        <v>0</v>
      </c>
      <c r="Q532" s="44">
        <f t="shared" si="264"/>
        <v>1216.6963</v>
      </c>
      <c r="R532" s="41">
        <f t="shared" si="265"/>
        <v>0</v>
      </c>
      <c r="S532" s="41">
        <f t="shared" si="266"/>
        <v>259.64</v>
      </c>
      <c r="T532" s="44">
        <f t="shared" si="267"/>
        <v>113.3</v>
      </c>
      <c r="U532" s="41">
        <f t="shared" si="268"/>
        <v>9.74</v>
      </c>
      <c r="V532" s="44">
        <f t="shared" si="269"/>
        <v>159</v>
      </c>
      <c r="W532" s="44">
        <f t="shared" si="270"/>
        <v>0</v>
      </c>
      <c r="X532" s="41">
        <f t="shared" si="271"/>
        <v>541.68</v>
      </c>
      <c r="Y532" s="41">
        <f t="shared" si="272"/>
        <v>1758.3763</v>
      </c>
      <c r="Z532" s="54"/>
      <c r="AA532" s="12" t="s">
        <v>60</v>
      </c>
      <c r="AB532" s="11">
        <f t="shared" ref="AB532:AH532" si="297">K532+R532</f>
        <v>62.5185</v>
      </c>
      <c r="AC532" s="11">
        <f t="shared" si="297"/>
        <v>778.92</v>
      </c>
      <c r="AD532" s="11">
        <f t="shared" si="297"/>
        <v>566.48</v>
      </c>
      <c r="AE532" s="11">
        <f t="shared" si="297"/>
        <v>32.4578</v>
      </c>
      <c r="AF532" s="11">
        <f t="shared" si="297"/>
        <v>318</v>
      </c>
      <c r="AG532" s="11">
        <f t="shared" si="297"/>
        <v>0</v>
      </c>
      <c r="AH532" s="11">
        <f t="shared" si="297"/>
        <v>1758.3763</v>
      </c>
      <c r="AI532" s="12" t="s">
        <v>1138</v>
      </c>
    </row>
    <row r="533" s="9" customFormat="1" ht="16" customHeight="1" spans="1:35">
      <c r="A533" s="40">
        <f t="shared" si="257"/>
        <v>530</v>
      </c>
      <c r="B533" s="41" t="s">
        <v>1306</v>
      </c>
      <c r="C533" s="64" t="s">
        <v>316</v>
      </c>
      <c r="D533" s="343" t="s">
        <v>1356</v>
      </c>
      <c r="E533" s="82">
        <v>3473.25</v>
      </c>
      <c r="F533" s="82">
        <v>3473.25</v>
      </c>
      <c r="G533" s="156">
        <v>5664.75</v>
      </c>
      <c r="H533" s="82">
        <v>3473.25</v>
      </c>
      <c r="I533" s="59"/>
      <c r="J533" s="59"/>
      <c r="K533" s="52">
        <f t="shared" si="258"/>
        <v>62.5185</v>
      </c>
      <c r="L533" s="53">
        <f t="shared" si="259"/>
        <v>555.72</v>
      </c>
      <c r="M533" s="44">
        <f t="shared" si="260"/>
        <v>453.18</v>
      </c>
      <c r="N533" s="41">
        <f t="shared" si="261"/>
        <v>24.31275</v>
      </c>
      <c r="O533" s="44">
        <f t="shared" si="262"/>
        <v>0</v>
      </c>
      <c r="P533" s="44">
        <f t="shared" si="263"/>
        <v>0</v>
      </c>
      <c r="Q533" s="44">
        <f t="shared" si="264"/>
        <v>1095.73125</v>
      </c>
      <c r="R533" s="41">
        <f t="shared" si="265"/>
        <v>0</v>
      </c>
      <c r="S533" s="41">
        <f t="shared" si="266"/>
        <v>277.86</v>
      </c>
      <c r="T533" s="44">
        <f t="shared" si="267"/>
        <v>113.3</v>
      </c>
      <c r="U533" s="41">
        <f t="shared" si="268"/>
        <v>10.42</v>
      </c>
      <c r="V533" s="44">
        <f t="shared" si="269"/>
        <v>0</v>
      </c>
      <c r="W533" s="44">
        <f t="shared" si="270"/>
        <v>0</v>
      </c>
      <c r="X533" s="41">
        <f t="shared" si="271"/>
        <v>401.58</v>
      </c>
      <c r="Y533" s="41">
        <f t="shared" si="272"/>
        <v>1497.31125</v>
      </c>
      <c r="Z533" s="54"/>
      <c r="AA533" s="12" t="s">
        <v>60</v>
      </c>
      <c r="AB533" s="11">
        <f t="shared" ref="AB533:AH533" si="298">K533+R533</f>
        <v>62.5185</v>
      </c>
      <c r="AC533" s="11">
        <f t="shared" si="298"/>
        <v>833.58</v>
      </c>
      <c r="AD533" s="11">
        <f t="shared" si="298"/>
        <v>566.48</v>
      </c>
      <c r="AE533" s="11">
        <f t="shared" si="298"/>
        <v>34.73275</v>
      </c>
      <c r="AF533" s="11">
        <f t="shared" si="298"/>
        <v>0</v>
      </c>
      <c r="AG533" s="11">
        <f t="shared" si="298"/>
        <v>0</v>
      </c>
      <c r="AH533" s="11">
        <f t="shared" si="298"/>
        <v>1497.31125</v>
      </c>
      <c r="AI533" s="12" t="s">
        <v>1138</v>
      </c>
    </row>
    <row r="534" s="9" customFormat="1" ht="16" customHeight="1" spans="1:35">
      <c r="A534" s="40">
        <f t="shared" si="257"/>
        <v>531</v>
      </c>
      <c r="B534" s="41" t="s">
        <v>1089</v>
      </c>
      <c r="C534" s="64" t="s">
        <v>1204</v>
      </c>
      <c r="D534" s="89" t="s">
        <v>1205</v>
      </c>
      <c r="E534" s="82">
        <v>3473.25</v>
      </c>
      <c r="F534" s="82">
        <v>3245.5</v>
      </c>
      <c r="G534" s="156">
        <v>5664.75</v>
      </c>
      <c r="H534" s="82">
        <v>3245.4</v>
      </c>
      <c r="I534" s="59">
        <v>1790</v>
      </c>
      <c r="J534" s="59"/>
      <c r="K534" s="52">
        <f t="shared" si="258"/>
        <v>62.5185</v>
      </c>
      <c r="L534" s="53">
        <f t="shared" si="259"/>
        <v>519.28</v>
      </c>
      <c r="M534" s="44">
        <f t="shared" si="260"/>
        <v>453.18</v>
      </c>
      <c r="N534" s="41">
        <f t="shared" si="261"/>
        <v>22.7178</v>
      </c>
      <c r="O534" s="44">
        <f t="shared" si="262"/>
        <v>89.5</v>
      </c>
      <c r="P534" s="44">
        <f t="shared" si="263"/>
        <v>0</v>
      </c>
      <c r="Q534" s="44">
        <f t="shared" si="264"/>
        <v>1147.1963</v>
      </c>
      <c r="R534" s="41">
        <f t="shared" si="265"/>
        <v>0</v>
      </c>
      <c r="S534" s="41">
        <f t="shared" si="266"/>
        <v>259.64</v>
      </c>
      <c r="T534" s="44">
        <f t="shared" si="267"/>
        <v>113.3</v>
      </c>
      <c r="U534" s="41">
        <f t="shared" si="268"/>
        <v>9.74</v>
      </c>
      <c r="V534" s="44">
        <f t="shared" si="269"/>
        <v>89.5</v>
      </c>
      <c r="W534" s="44">
        <f t="shared" si="270"/>
        <v>0</v>
      </c>
      <c r="X534" s="41">
        <f t="shared" si="271"/>
        <v>472.18</v>
      </c>
      <c r="Y534" s="41">
        <f t="shared" si="272"/>
        <v>1619.3763</v>
      </c>
      <c r="Z534" s="54"/>
      <c r="AA534" s="12" t="s">
        <v>56</v>
      </c>
      <c r="AB534" s="11">
        <f t="shared" ref="AB534:AH534" si="299">K534+R534</f>
        <v>62.5185</v>
      </c>
      <c r="AC534" s="11">
        <f t="shared" si="299"/>
        <v>778.92</v>
      </c>
      <c r="AD534" s="11">
        <f t="shared" si="299"/>
        <v>566.48</v>
      </c>
      <c r="AE534" s="11">
        <f t="shared" si="299"/>
        <v>32.4578</v>
      </c>
      <c r="AF534" s="11">
        <f t="shared" si="299"/>
        <v>179</v>
      </c>
      <c r="AG534" s="11">
        <f t="shared" si="299"/>
        <v>0</v>
      </c>
      <c r="AH534" s="11">
        <f t="shared" si="299"/>
        <v>1619.3763</v>
      </c>
      <c r="AI534" s="12" t="s">
        <v>1138</v>
      </c>
    </row>
    <row r="535" s="9" customFormat="1" ht="16" customHeight="1" spans="1:35">
      <c r="A535" s="40">
        <f t="shared" si="257"/>
        <v>532</v>
      </c>
      <c r="B535" s="41" t="s">
        <v>1306</v>
      </c>
      <c r="C535" s="47" t="s">
        <v>1142</v>
      </c>
      <c r="D535" s="343" t="s">
        <v>1143</v>
      </c>
      <c r="E535" s="82">
        <v>0</v>
      </c>
      <c r="F535" s="82">
        <v>3245.5</v>
      </c>
      <c r="G535" s="156">
        <v>5664.75</v>
      </c>
      <c r="H535" s="82">
        <v>0</v>
      </c>
      <c r="I535" s="59">
        <v>0</v>
      </c>
      <c r="J535" s="59"/>
      <c r="K535" s="52">
        <f t="shared" si="258"/>
        <v>0</v>
      </c>
      <c r="L535" s="53">
        <f t="shared" si="259"/>
        <v>519.28</v>
      </c>
      <c r="M535" s="44">
        <f t="shared" si="260"/>
        <v>453.18</v>
      </c>
      <c r="N535" s="41">
        <f t="shared" si="261"/>
        <v>0</v>
      </c>
      <c r="O535" s="44">
        <f t="shared" si="262"/>
        <v>0</v>
      </c>
      <c r="P535" s="44">
        <f t="shared" si="263"/>
        <v>0</v>
      </c>
      <c r="Q535" s="44">
        <f t="shared" si="264"/>
        <v>972.46</v>
      </c>
      <c r="R535" s="41">
        <f t="shared" si="265"/>
        <v>0</v>
      </c>
      <c r="S535" s="41">
        <f t="shared" si="266"/>
        <v>259.64</v>
      </c>
      <c r="T535" s="44">
        <f t="shared" si="267"/>
        <v>113.3</v>
      </c>
      <c r="U535" s="41">
        <f t="shared" si="268"/>
        <v>0</v>
      </c>
      <c r="V535" s="44">
        <f t="shared" si="269"/>
        <v>0</v>
      </c>
      <c r="W535" s="44">
        <f t="shared" si="270"/>
        <v>0</v>
      </c>
      <c r="X535" s="41">
        <f t="shared" si="271"/>
        <v>372.94</v>
      </c>
      <c r="Y535" s="41">
        <f t="shared" si="272"/>
        <v>1345.4</v>
      </c>
      <c r="Z535" s="54"/>
      <c r="AA535" s="12" t="s">
        <v>60</v>
      </c>
      <c r="AB535" s="11">
        <f t="shared" ref="AB535:AH535" si="300">K535+R535</f>
        <v>0</v>
      </c>
      <c r="AC535" s="11">
        <f t="shared" si="300"/>
        <v>778.92</v>
      </c>
      <c r="AD535" s="11">
        <f t="shared" si="300"/>
        <v>566.48</v>
      </c>
      <c r="AE535" s="11">
        <f t="shared" si="300"/>
        <v>0</v>
      </c>
      <c r="AF535" s="11">
        <f t="shared" si="300"/>
        <v>0</v>
      </c>
      <c r="AG535" s="11">
        <f t="shared" si="300"/>
        <v>0</v>
      </c>
      <c r="AH535" s="11">
        <f t="shared" si="300"/>
        <v>1345.4</v>
      </c>
      <c r="AI535" s="12" t="s">
        <v>1138</v>
      </c>
    </row>
    <row r="536" s="9" customFormat="1" ht="16" customHeight="1" spans="1:35">
      <c r="A536" s="40">
        <f t="shared" si="257"/>
        <v>533</v>
      </c>
      <c r="B536" s="41" t="s">
        <v>1306</v>
      </c>
      <c r="C536" s="64" t="s">
        <v>1359</v>
      </c>
      <c r="D536" s="343" t="s">
        <v>1360</v>
      </c>
      <c r="E536" s="82">
        <v>0</v>
      </c>
      <c r="F536" s="82">
        <v>3245.5</v>
      </c>
      <c r="G536" s="156">
        <v>5664.75</v>
      </c>
      <c r="H536" s="82">
        <v>0</v>
      </c>
      <c r="I536" s="108">
        <v>1790</v>
      </c>
      <c r="J536" s="59"/>
      <c r="K536" s="52">
        <f t="shared" si="258"/>
        <v>0</v>
      </c>
      <c r="L536" s="53">
        <f t="shared" si="259"/>
        <v>519.28</v>
      </c>
      <c r="M536" s="44">
        <f t="shared" si="260"/>
        <v>453.18</v>
      </c>
      <c r="N536" s="41">
        <f t="shared" si="261"/>
        <v>0</v>
      </c>
      <c r="O536" s="44">
        <f t="shared" si="262"/>
        <v>89.5</v>
      </c>
      <c r="P536" s="44">
        <f t="shared" si="263"/>
        <v>0</v>
      </c>
      <c r="Q536" s="44">
        <f t="shared" si="264"/>
        <v>1061.96</v>
      </c>
      <c r="R536" s="41">
        <f t="shared" si="265"/>
        <v>0</v>
      </c>
      <c r="S536" s="41">
        <f t="shared" si="266"/>
        <v>259.64</v>
      </c>
      <c r="T536" s="44">
        <f t="shared" si="267"/>
        <v>113.3</v>
      </c>
      <c r="U536" s="41">
        <f t="shared" si="268"/>
        <v>0</v>
      </c>
      <c r="V536" s="44">
        <f t="shared" si="269"/>
        <v>89.5</v>
      </c>
      <c r="W536" s="44">
        <f t="shared" si="270"/>
        <v>0</v>
      </c>
      <c r="X536" s="41">
        <f t="shared" si="271"/>
        <v>462.44</v>
      </c>
      <c r="Y536" s="41">
        <f t="shared" si="272"/>
        <v>1524.4</v>
      </c>
      <c r="Z536" s="54"/>
      <c r="AA536" s="12" t="s">
        <v>60</v>
      </c>
      <c r="AB536" s="11">
        <f t="shared" ref="AB536:AH536" si="301">K536+R536</f>
        <v>0</v>
      </c>
      <c r="AC536" s="11">
        <f t="shared" si="301"/>
        <v>778.92</v>
      </c>
      <c r="AD536" s="11">
        <f t="shared" si="301"/>
        <v>566.48</v>
      </c>
      <c r="AE536" s="11">
        <f t="shared" si="301"/>
        <v>0</v>
      </c>
      <c r="AF536" s="11">
        <f t="shared" si="301"/>
        <v>179</v>
      </c>
      <c r="AG536" s="11">
        <f t="shared" si="301"/>
        <v>0</v>
      </c>
      <c r="AH536" s="11">
        <f t="shared" si="301"/>
        <v>1524.4</v>
      </c>
      <c r="AI536" s="12" t="s">
        <v>1138</v>
      </c>
    </row>
    <row r="537" s="9" customFormat="1" ht="16" customHeight="1" spans="1:35">
      <c r="A537" s="40">
        <f t="shared" si="257"/>
        <v>534</v>
      </c>
      <c r="B537" s="41" t="s">
        <v>1089</v>
      </c>
      <c r="C537" s="64" t="s">
        <v>1208</v>
      </c>
      <c r="D537" s="367" t="s">
        <v>1209</v>
      </c>
      <c r="E537" s="82">
        <v>0</v>
      </c>
      <c r="F537" s="82">
        <v>3245.5</v>
      </c>
      <c r="G537" s="156">
        <v>5664.75</v>
      </c>
      <c r="H537" s="82">
        <v>0</v>
      </c>
      <c r="I537" s="59">
        <v>1790</v>
      </c>
      <c r="J537" s="59"/>
      <c r="K537" s="52">
        <f t="shared" si="258"/>
        <v>0</v>
      </c>
      <c r="L537" s="53">
        <f t="shared" si="259"/>
        <v>519.28</v>
      </c>
      <c r="M537" s="44">
        <f t="shared" si="260"/>
        <v>453.18</v>
      </c>
      <c r="N537" s="41">
        <f t="shared" si="261"/>
        <v>0</v>
      </c>
      <c r="O537" s="44">
        <f t="shared" si="262"/>
        <v>89.5</v>
      </c>
      <c r="P537" s="44">
        <f t="shared" si="263"/>
        <v>0</v>
      </c>
      <c r="Q537" s="44">
        <f t="shared" si="264"/>
        <v>1061.96</v>
      </c>
      <c r="R537" s="41">
        <f t="shared" si="265"/>
        <v>0</v>
      </c>
      <c r="S537" s="41">
        <f t="shared" si="266"/>
        <v>259.64</v>
      </c>
      <c r="T537" s="44">
        <f t="shared" si="267"/>
        <v>113.3</v>
      </c>
      <c r="U537" s="41">
        <f t="shared" si="268"/>
        <v>0</v>
      </c>
      <c r="V537" s="44">
        <f t="shared" si="269"/>
        <v>89.5</v>
      </c>
      <c r="W537" s="44">
        <f t="shared" si="270"/>
        <v>0</v>
      </c>
      <c r="X537" s="41">
        <f t="shared" si="271"/>
        <v>462.44</v>
      </c>
      <c r="Y537" s="41">
        <f t="shared" si="272"/>
        <v>1524.4</v>
      </c>
      <c r="Z537" s="54"/>
      <c r="AA537" s="12" t="s">
        <v>56</v>
      </c>
      <c r="AB537" s="11">
        <f t="shared" ref="AB537:AH537" si="302">K537+R537</f>
        <v>0</v>
      </c>
      <c r="AC537" s="11">
        <f t="shared" si="302"/>
        <v>778.92</v>
      </c>
      <c r="AD537" s="11">
        <f t="shared" si="302"/>
        <v>566.48</v>
      </c>
      <c r="AE537" s="11">
        <f t="shared" si="302"/>
        <v>0</v>
      </c>
      <c r="AF537" s="11">
        <f t="shared" si="302"/>
        <v>179</v>
      </c>
      <c r="AG537" s="11">
        <f t="shared" si="302"/>
        <v>0</v>
      </c>
      <c r="AH537" s="11">
        <f t="shared" si="302"/>
        <v>1524.4</v>
      </c>
      <c r="AI537" s="12" t="s">
        <v>1138</v>
      </c>
    </row>
    <row r="538" spans="3:26">
      <c r="C538" s="35"/>
      <c r="D538" s="33"/>
      <c r="J538" s="139"/>
      <c r="L538" s="33"/>
      <c r="Y538" s="9"/>
      <c r="Z538" s="9"/>
    </row>
    <row r="539" spans="3:26">
      <c r="C539" s="35"/>
      <c r="D539" s="33"/>
      <c r="K539" s="139"/>
      <c r="L539" s="33"/>
      <c r="Z539" s="9"/>
    </row>
    <row r="540" spans="3:26">
      <c r="C540" s="35"/>
      <c r="D540" s="33"/>
      <c r="K540" s="139"/>
      <c r="L540" s="33"/>
      <c r="Z540" s="9"/>
    </row>
    <row r="541" spans="3:26">
      <c r="C541" s="35"/>
      <c r="D541" s="33"/>
      <c r="K541" s="139"/>
      <c r="L541" s="33"/>
      <c r="Z541" s="9"/>
    </row>
    <row r="542" spans="3:26">
      <c r="C542" s="35"/>
      <c r="D542" s="33"/>
      <c r="K542" s="139"/>
      <c r="L542" s="33"/>
      <c r="Z542" s="9"/>
    </row>
    <row r="543" spans="3:26">
      <c r="C543" s="35"/>
      <c r="D543" s="33"/>
      <c r="K543" s="139"/>
      <c r="L543" s="33"/>
      <c r="Z543" s="9"/>
    </row>
    <row r="544" spans="3:16383">
      <c r="C544" s="35"/>
      <c r="D544" s="33"/>
      <c r="J544" s="139"/>
      <c r="L544" s="33"/>
      <c r="Y544" s="9"/>
      <c r="Z544" s="9"/>
      <c r="XFC544"/>
    </row>
    <row r="545" spans="3:16383">
      <c r="C545" s="35"/>
      <c r="D545" s="33"/>
      <c r="J545" s="139"/>
      <c r="L545" s="33"/>
      <c r="Y545" s="9"/>
      <c r="Z545" s="9"/>
      <c r="XFC545"/>
    </row>
    <row r="546" spans="3:16383">
      <c r="C546" s="35"/>
      <c r="D546" s="33"/>
      <c r="J546" s="139"/>
      <c r="L546" s="33"/>
      <c r="Y546" s="9"/>
      <c r="Z546" s="9"/>
      <c r="XFC546"/>
    </row>
    <row r="547" spans="3:16383">
      <c r="C547" s="35"/>
      <c r="D547" s="33"/>
      <c r="J547" s="139"/>
      <c r="L547" s="33"/>
      <c r="Y547" s="9"/>
      <c r="Z547" s="9"/>
      <c r="XFC547"/>
    </row>
    <row r="548" spans="3:16383">
      <c r="C548" s="35"/>
      <c r="D548" s="33"/>
      <c r="J548" s="139"/>
      <c r="L548" s="33"/>
      <c r="Y548" s="9"/>
      <c r="Z548" s="9"/>
      <c r="XFC548"/>
    </row>
    <row r="549" spans="3:16383">
      <c r="C549" s="35"/>
      <c r="D549" s="33"/>
      <c r="J549" s="139"/>
      <c r="L549" s="33"/>
      <c r="Y549" s="9"/>
      <c r="Z549" s="9"/>
      <c r="XFC549"/>
    </row>
    <row r="550" spans="3:16383">
      <c r="C550" s="35"/>
      <c r="D550" s="33"/>
      <c r="J550" s="139"/>
      <c r="L550" s="33"/>
      <c r="Y550" s="9"/>
      <c r="Z550" s="9"/>
      <c r="XFC550"/>
    </row>
    <row r="551" spans="3:16383">
      <c r="C551" s="35"/>
      <c r="D551" s="33"/>
      <c r="J551" s="139"/>
      <c r="L551" s="33"/>
      <c r="Y551" s="9"/>
      <c r="Z551" s="9"/>
      <c r="XFC551"/>
    </row>
    <row r="552" spans="3:16383">
      <c r="C552" s="35"/>
      <c r="D552" s="33"/>
      <c r="J552" s="139"/>
      <c r="L552" s="33"/>
      <c r="Y552" s="9"/>
      <c r="Z552" s="9"/>
      <c r="XFC552"/>
    </row>
    <row r="553" spans="3:16383">
      <c r="C553" s="35"/>
      <c r="D553" s="33"/>
      <c r="J553" s="139"/>
      <c r="L553" s="33"/>
      <c r="Y553" s="9"/>
      <c r="Z553" s="9"/>
      <c r="XFC553"/>
    </row>
    <row r="554" spans="3:26">
      <c r="C554" s="35"/>
      <c r="D554" s="33"/>
      <c r="K554" s="139"/>
      <c r="L554" s="33"/>
      <c r="Z554" s="9"/>
    </row>
    <row r="555" spans="3:26">
      <c r="C555" s="35"/>
      <c r="D555" s="33"/>
      <c r="K555" s="139"/>
      <c r="L555" s="33"/>
      <c r="Z555" s="9"/>
    </row>
    <row r="556" spans="3:26">
      <c r="C556" s="35"/>
      <c r="D556" s="33"/>
      <c r="K556" s="139"/>
      <c r="L556" s="33"/>
      <c r="Z556" s="9"/>
    </row>
    <row r="557" spans="3:26">
      <c r="C557" s="35"/>
      <c r="D557" s="33"/>
      <c r="K557" s="139"/>
      <c r="L557" s="33"/>
      <c r="Z557" s="9"/>
    </row>
    <row r="558" spans="3:26">
      <c r="C558" s="35"/>
      <c r="D558" s="33"/>
      <c r="K558" s="139"/>
      <c r="L558" s="33"/>
      <c r="Z558" s="9"/>
    </row>
    <row r="559" spans="3:26">
      <c r="C559" s="35"/>
      <c r="D559" s="33"/>
      <c r="K559" s="139"/>
      <c r="L559" s="33"/>
      <c r="Z559" s="9"/>
    </row>
    <row r="560" spans="3:26">
      <c r="C560" s="35"/>
      <c r="D560" s="33"/>
      <c r="K560" s="139"/>
      <c r="L560" s="33"/>
      <c r="Z560" s="9"/>
    </row>
    <row r="561" spans="3:26">
      <c r="C561" s="35"/>
      <c r="D561" s="33"/>
      <c r="K561" s="139"/>
      <c r="L561" s="33"/>
      <c r="Z561" s="9"/>
    </row>
    <row r="562" spans="3:26">
      <c r="C562" s="35"/>
      <c r="D562" s="33"/>
      <c r="K562" s="139"/>
      <c r="L562" s="33"/>
      <c r="Z562" s="9"/>
    </row>
    <row r="563" spans="3:26">
      <c r="C563" s="35"/>
      <c r="D563" s="33"/>
      <c r="K563" s="139"/>
      <c r="L563" s="33"/>
      <c r="Z563" s="9"/>
    </row>
  </sheetData>
  <sheetProtection sort="0" autoFilter="0" pivotTables="0"/>
  <autoFilter ref="A1:AJ487">
    <extLst/>
  </autoFilter>
  <mergeCells count="31">
    <mergeCell ref="A1:AA1"/>
    <mergeCell ref="E2:J2"/>
    <mergeCell ref="K2:R2"/>
    <mergeCell ref="S2:Y2"/>
    <mergeCell ref="AC2:AI2"/>
    <mergeCell ref="A487:B487"/>
    <mergeCell ref="C487:D487"/>
    <mergeCell ref="A488:B488"/>
    <mergeCell ref="C488:D488"/>
    <mergeCell ref="A489:B489"/>
    <mergeCell ref="C489:D489"/>
    <mergeCell ref="A490:B490"/>
    <mergeCell ref="C490:D490"/>
    <mergeCell ref="A491:B491"/>
    <mergeCell ref="C491:D491"/>
    <mergeCell ref="A492:B492"/>
    <mergeCell ref="C492:D492"/>
    <mergeCell ref="A493:B493"/>
    <mergeCell ref="C493:D493"/>
    <mergeCell ref="A494:B494"/>
    <mergeCell ref="C494:D494"/>
    <mergeCell ref="A495:B495"/>
    <mergeCell ref="C495:D495"/>
    <mergeCell ref="A496:B496"/>
    <mergeCell ref="C496:D496"/>
    <mergeCell ref="A2:A3"/>
    <mergeCell ref="B2:B3"/>
    <mergeCell ref="C2:C3"/>
    <mergeCell ref="D2:D3"/>
    <mergeCell ref="A497:AI501"/>
    <mergeCell ref="A505:C506"/>
  </mergeCells>
  <conditionalFormatting sqref="C357">
    <cfRule type="duplicateValues" dxfId="45" priority="508"/>
    <cfRule type="duplicateValues" dxfId="45" priority="509"/>
    <cfRule type="duplicateValues" dxfId="45" priority="510"/>
    <cfRule type="duplicateValues" dxfId="45" priority="511"/>
    <cfRule type="duplicateValues" dxfId="45" priority="512"/>
    <cfRule type="duplicateValues" dxfId="45" priority="513"/>
    <cfRule type="duplicateValues" dxfId="45" priority="514"/>
    <cfRule type="duplicateValues" dxfId="45" priority="515"/>
    <cfRule type="duplicateValues" dxfId="45" priority="516"/>
    <cfRule type="duplicateValues" dxfId="46" priority="517"/>
  </conditionalFormatting>
  <conditionalFormatting sqref="C367">
    <cfRule type="duplicateValues" dxfId="46" priority="506"/>
  </conditionalFormatting>
  <conditionalFormatting sqref="C370">
    <cfRule type="duplicateValues" dxfId="46" priority="495"/>
  </conditionalFormatting>
  <conditionalFormatting sqref="C371">
    <cfRule type="duplicateValues" dxfId="46" priority="497"/>
  </conditionalFormatting>
  <conditionalFormatting sqref="C372">
    <cfRule type="duplicateValues" dxfId="45" priority="476"/>
    <cfRule type="duplicateValues" dxfId="45" priority="477"/>
    <cfRule type="duplicateValues" dxfId="45" priority="478"/>
    <cfRule type="duplicateValues" dxfId="45" priority="479"/>
    <cfRule type="duplicateValues" dxfId="45" priority="480"/>
    <cfRule type="duplicateValues" dxfId="45" priority="481"/>
    <cfRule type="duplicateValues" dxfId="45" priority="482"/>
    <cfRule type="duplicateValues" dxfId="45" priority="483"/>
    <cfRule type="duplicateValues" dxfId="45" priority="484"/>
    <cfRule type="duplicateValues" dxfId="46" priority="485"/>
  </conditionalFormatting>
  <conditionalFormatting sqref="C373">
    <cfRule type="duplicateValues" dxfId="46" priority="494"/>
  </conditionalFormatting>
  <conditionalFormatting sqref="C381">
    <cfRule type="duplicateValues" dxfId="45" priority="450"/>
    <cfRule type="duplicateValues" dxfId="45" priority="451"/>
    <cfRule type="duplicateValues" dxfId="45" priority="452"/>
    <cfRule type="duplicateValues" dxfId="45" priority="453"/>
    <cfRule type="duplicateValues" dxfId="45" priority="454"/>
    <cfRule type="duplicateValues" dxfId="45" priority="455"/>
    <cfRule type="duplicateValues" dxfId="45" priority="456"/>
    <cfRule type="duplicateValues" dxfId="45" priority="457"/>
    <cfRule type="duplicateValues" dxfId="45" priority="458"/>
    <cfRule type="duplicateValues" dxfId="45" priority="459"/>
    <cfRule type="duplicateValues" dxfId="45" priority="460"/>
    <cfRule type="duplicateValues" dxfId="45" priority="461"/>
    <cfRule type="duplicateValues" dxfId="46" priority="462"/>
  </conditionalFormatting>
  <conditionalFormatting sqref="C389">
    <cfRule type="duplicateValues" dxfId="45" priority="350"/>
    <cfRule type="duplicateValues" dxfId="45" priority="352"/>
    <cfRule type="duplicateValues" dxfId="45" priority="353"/>
    <cfRule type="duplicateValues" dxfId="45" priority="354"/>
    <cfRule type="duplicateValues" dxfId="45" priority="355"/>
    <cfRule type="duplicateValues" dxfId="45" priority="356"/>
  </conditionalFormatting>
  <conditionalFormatting sqref="D389">
    <cfRule type="duplicateValues" dxfId="45" priority="351"/>
    <cfRule type="duplicateValues" dxfId="45" priority="357"/>
  </conditionalFormatting>
  <conditionalFormatting sqref="C391">
    <cfRule type="duplicateValues" dxfId="45" priority="439"/>
    <cfRule type="duplicateValues" dxfId="45" priority="440"/>
    <cfRule type="duplicateValues" dxfId="45" priority="441"/>
    <cfRule type="duplicateValues" dxfId="45" priority="442"/>
    <cfRule type="duplicateValues" dxfId="45" priority="443"/>
    <cfRule type="duplicateValues" dxfId="45" priority="444"/>
    <cfRule type="duplicateValues" dxfId="45" priority="445"/>
    <cfRule type="duplicateValues" dxfId="45" priority="446"/>
    <cfRule type="duplicateValues" dxfId="45" priority="447"/>
    <cfRule type="duplicateValues" dxfId="45" priority="448"/>
    <cfRule type="duplicateValues" dxfId="45" priority="449"/>
  </conditionalFormatting>
  <conditionalFormatting sqref="C399">
    <cfRule type="duplicateValues" dxfId="45" priority="418"/>
    <cfRule type="duplicateValues" dxfId="45" priority="419"/>
    <cfRule type="duplicateValues" dxfId="45" priority="420"/>
    <cfRule type="duplicateValues" dxfId="45" priority="421"/>
    <cfRule type="duplicateValues" dxfId="45" priority="422"/>
    <cfRule type="duplicateValues" dxfId="45" priority="423"/>
    <cfRule type="duplicateValues" dxfId="45" priority="424"/>
  </conditionalFormatting>
  <conditionalFormatting sqref="C406">
    <cfRule type="duplicateValues" dxfId="45" priority="410"/>
    <cfRule type="duplicateValues" dxfId="45" priority="411"/>
    <cfRule type="duplicateValues" dxfId="45" priority="412"/>
    <cfRule type="duplicateValues" dxfId="45" priority="413"/>
    <cfRule type="duplicateValues" dxfId="45" priority="414"/>
    <cfRule type="duplicateValues" dxfId="45" priority="415"/>
    <cfRule type="duplicateValues" dxfId="45" priority="416"/>
  </conditionalFormatting>
  <conditionalFormatting sqref="C413">
    <cfRule type="duplicateValues" dxfId="45" priority="398"/>
  </conditionalFormatting>
  <conditionalFormatting sqref="D413">
    <cfRule type="duplicateValues" dxfId="45" priority="378"/>
  </conditionalFormatting>
  <conditionalFormatting sqref="C417">
    <cfRule type="duplicateValues" dxfId="45" priority="395"/>
  </conditionalFormatting>
  <conditionalFormatting sqref="D417">
    <cfRule type="duplicateValues" dxfId="45" priority="372"/>
  </conditionalFormatting>
  <conditionalFormatting sqref="C423">
    <cfRule type="duplicateValues" dxfId="45" priority="394"/>
  </conditionalFormatting>
  <conditionalFormatting sqref="D423">
    <cfRule type="duplicateValues" dxfId="45" priority="371"/>
  </conditionalFormatting>
  <conditionalFormatting sqref="C424">
    <cfRule type="duplicateValues" dxfId="45" priority="393"/>
  </conditionalFormatting>
  <conditionalFormatting sqref="D424">
    <cfRule type="duplicateValues" dxfId="45" priority="370"/>
  </conditionalFormatting>
  <conditionalFormatting sqref="C425">
    <cfRule type="duplicateValues" dxfId="45" priority="392"/>
  </conditionalFormatting>
  <conditionalFormatting sqref="D425">
    <cfRule type="duplicateValues" dxfId="45" priority="369"/>
  </conditionalFormatting>
  <conditionalFormatting sqref="C428">
    <cfRule type="duplicateValues" dxfId="45" priority="390"/>
  </conditionalFormatting>
  <conditionalFormatting sqref="D428">
    <cfRule type="duplicateValues" dxfId="45" priority="367"/>
  </conditionalFormatting>
  <conditionalFormatting sqref="C429">
    <cfRule type="duplicateValues" dxfId="45" priority="388"/>
  </conditionalFormatting>
  <conditionalFormatting sqref="D429">
    <cfRule type="duplicateValues" dxfId="45" priority="365"/>
  </conditionalFormatting>
  <conditionalFormatting sqref="C430">
    <cfRule type="duplicateValues" dxfId="45" priority="389"/>
  </conditionalFormatting>
  <conditionalFormatting sqref="D430">
    <cfRule type="duplicateValues" dxfId="45" priority="366"/>
  </conditionalFormatting>
  <conditionalFormatting sqref="C431">
    <cfRule type="duplicateValues" dxfId="45" priority="386"/>
  </conditionalFormatting>
  <conditionalFormatting sqref="D431">
    <cfRule type="duplicateValues" dxfId="45" priority="363"/>
  </conditionalFormatting>
  <conditionalFormatting sqref="C432">
    <cfRule type="duplicateValues" dxfId="45" priority="385"/>
  </conditionalFormatting>
  <conditionalFormatting sqref="D432">
    <cfRule type="duplicateValues" dxfId="45" priority="362"/>
  </conditionalFormatting>
  <conditionalFormatting sqref="C433">
    <cfRule type="duplicateValues" dxfId="45" priority="384"/>
  </conditionalFormatting>
  <conditionalFormatting sqref="D433">
    <cfRule type="duplicateValues" dxfId="45" priority="361"/>
  </conditionalFormatting>
  <conditionalFormatting sqref="C434">
    <cfRule type="duplicateValues" dxfId="45" priority="337"/>
    <cfRule type="duplicateValues" dxfId="45" priority="338"/>
    <cfRule type="duplicateValues" dxfId="45" priority="339"/>
    <cfRule type="duplicateValues" dxfId="45" priority="341"/>
    <cfRule type="duplicateValues" dxfId="45" priority="342"/>
    <cfRule type="duplicateValues" dxfId="45" priority="343"/>
    <cfRule type="duplicateValues" dxfId="45" priority="344"/>
    <cfRule type="duplicateValues" dxfId="45" priority="345"/>
  </conditionalFormatting>
  <conditionalFormatting sqref="D434">
    <cfRule type="duplicateValues" dxfId="45" priority="340"/>
    <cfRule type="duplicateValues" dxfId="45" priority="346"/>
  </conditionalFormatting>
  <conditionalFormatting sqref="D438">
    <cfRule type="duplicateValues" dxfId="45" priority="328"/>
  </conditionalFormatting>
  <conditionalFormatting sqref="D445">
    <cfRule type="duplicateValues" dxfId="45" priority="327"/>
  </conditionalFormatting>
  <conditionalFormatting sqref="D446">
    <cfRule type="duplicateValues" dxfId="45" priority="326"/>
  </conditionalFormatting>
  <conditionalFormatting sqref="D447">
    <cfRule type="duplicateValues" dxfId="45" priority="324"/>
  </conditionalFormatting>
  <conditionalFormatting sqref="D448">
    <cfRule type="duplicateValues" dxfId="45" priority="323"/>
  </conditionalFormatting>
  <conditionalFormatting sqref="D449">
    <cfRule type="duplicateValues" dxfId="45" priority="321"/>
  </conditionalFormatting>
  <conditionalFormatting sqref="D450">
    <cfRule type="duplicateValues" dxfId="45" priority="320"/>
  </conditionalFormatting>
  <conditionalFormatting sqref="D451">
    <cfRule type="duplicateValues" dxfId="45" priority="319"/>
  </conditionalFormatting>
  <conditionalFormatting sqref="D452">
    <cfRule type="duplicateValues" dxfId="45" priority="318"/>
  </conditionalFormatting>
  <conditionalFormatting sqref="D453">
    <cfRule type="duplicateValues" dxfId="45" priority="317"/>
  </conditionalFormatting>
  <conditionalFormatting sqref="C469">
    <cfRule type="duplicateValues" dxfId="45" priority="110"/>
    <cfRule type="duplicateValues" dxfId="45" priority="111"/>
    <cfRule type="duplicateValues" dxfId="45" priority="112"/>
    <cfRule type="duplicateValues" dxfId="45" priority="113"/>
    <cfRule type="duplicateValues" dxfId="45" priority="114"/>
  </conditionalFormatting>
  <conditionalFormatting sqref="C470">
    <cfRule type="duplicateValues" dxfId="45" priority="76"/>
    <cfRule type="duplicateValues" dxfId="45" priority="77"/>
  </conditionalFormatting>
  <conditionalFormatting sqref="C486">
    <cfRule type="duplicateValues" dxfId="45" priority="78"/>
    <cfRule type="duplicateValues" dxfId="45" priority="79"/>
    <cfRule type="duplicateValues" dxfId="45" priority="80"/>
    <cfRule type="duplicateValues" dxfId="45" priority="81"/>
    <cfRule type="duplicateValues" dxfId="45" priority="82"/>
    <cfRule type="duplicateValues" dxfId="45" priority="83"/>
    <cfRule type="duplicateValues" dxfId="45" priority="84"/>
    <cfRule type="duplicateValues" dxfId="45" priority="85"/>
    <cfRule type="duplicateValues" dxfId="45" priority="86"/>
    <cfRule type="duplicateValues" dxfId="45" priority="87"/>
    <cfRule type="duplicateValues" dxfId="45" priority="88"/>
    <cfRule type="duplicateValues" dxfId="45" priority="89"/>
    <cfRule type="duplicateValues" dxfId="45" priority="90"/>
    <cfRule type="duplicateValues" dxfId="45" priority="91"/>
    <cfRule type="duplicateValues" dxfId="45" priority="92"/>
    <cfRule type="duplicateValues" dxfId="45" priority="93"/>
    <cfRule type="duplicateValues" dxfId="45" priority="94"/>
    <cfRule type="duplicateValues" dxfId="45" priority="95"/>
    <cfRule type="duplicateValues" dxfId="45" priority="96"/>
    <cfRule type="duplicateValues" dxfId="45" priority="97"/>
    <cfRule type="duplicateValues" dxfId="45" priority="98"/>
    <cfRule type="duplicateValues" dxfId="45" priority="99"/>
    <cfRule type="duplicateValues" dxfId="45" priority="100"/>
    <cfRule type="duplicateValues" dxfId="45" priority="101"/>
    <cfRule type="duplicateValues" dxfId="45" priority="102"/>
    <cfRule type="duplicateValues" dxfId="45" priority="103"/>
    <cfRule type="duplicateValues" dxfId="45" priority="104"/>
    <cfRule type="duplicateValues" dxfId="45" priority="105"/>
    <cfRule type="duplicateValues" dxfId="45" priority="106"/>
    <cfRule type="duplicateValues" dxfId="45" priority="107"/>
  </conditionalFormatting>
  <conditionalFormatting sqref="D508">
    <cfRule type="duplicateValues" dxfId="45" priority="325"/>
  </conditionalFormatting>
  <conditionalFormatting sqref="C519">
    <cfRule type="duplicateValues" dxfId="45" priority="466"/>
    <cfRule type="duplicateValues" dxfId="45" priority="467"/>
    <cfRule type="duplicateValues" dxfId="45" priority="468"/>
    <cfRule type="duplicateValues" dxfId="45" priority="469"/>
    <cfRule type="duplicateValues" dxfId="45" priority="470"/>
    <cfRule type="duplicateValues" dxfId="45" priority="471"/>
    <cfRule type="duplicateValues" dxfId="45" priority="472"/>
    <cfRule type="duplicateValues" dxfId="45" priority="473"/>
    <cfRule type="duplicateValues" dxfId="46" priority="474"/>
  </conditionalFormatting>
  <conditionalFormatting sqref="C528">
    <cfRule type="duplicateValues" dxfId="45" priority="69"/>
    <cfRule type="duplicateValues" dxfId="45" priority="70"/>
    <cfRule type="duplicateValues" dxfId="45" priority="71"/>
    <cfRule type="duplicateValues" dxfId="45" priority="72"/>
    <cfRule type="duplicateValues" dxfId="45" priority="73"/>
    <cfRule type="duplicateValues" dxfId="45" priority="75"/>
  </conditionalFormatting>
  <conditionalFormatting sqref="D528">
    <cfRule type="duplicateValues" dxfId="45" priority="74"/>
  </conditionalFormatting>
  <conditionalFormatting sqref="D531">
    <cfRule type="duplicateValues" dxfId="45" priority="322"/>
  </conditionalFormatting>
  <conditionalFormatting sqref="C535">
    <cfRule type="duplicateValues" dxfId="45" priority="44"/>
    <cfRule type="duplicateValues" dxfId="45" priority="43"/>
    <cfRule type="duplicateValues" dxfId="45" priority="42"/>
    <cfRule type="duplicateValues" dxfId="45" priority="41"/>
    <cfRule type="duplicateValues" dxfId="45" priority="40"/>
    <cfRule type="duplicateValues" dxfId="45" priority="39"/>
    <cfRule type="duplicateValues" dxfId="45" priority="38"/>
    <cfRule type="duplicateValues" dxfId="45" priority="37"/>
    <cfRule type="duplicateValues" dxfId="45" priority="36"/>
    <cfRule type="duplicateValues" dxfId="45" priority="35"/>
    <cfRule type="duplicateValues" dxfId="45" priority="34"/>
    <cfRule type="duplicateValues" dxfId="45" priority="32"/>
    <cfRule type="duplicateValues" dxfId="45" priority="31"/>
    <cfRule type="duplicateValues" dxfId="45" priority="30"/>
    <cfRule type="duplicateValues" dxfId="45" priority="29"/>
    <cfRule type="duplicateValues" dxfId="45" priority="28"/>
    <cfRule type="duplicateValues" dxfId="45" priority="27"/>
  </conditionalFormatting>
  <conditionalFormatting sqref="D535">
    <cfRule type="duplicateValues" dxfId="45" priority="33"/>
  </conditionalFormatting>
  <conditionalFormatting sqref="C536">
    <cfRule type="duplicateValues" dxfId="45" priority="26"/>
    <cfRule type="duplicateValues" dxfId="45" priority="24"/>
    <cfRule type="duplicateValues" dxfId="45" priority="23"/>
    <cfRule type="duplicateValues" dxfId="45" priority="22"/>
    <cfRule type="duplicateValues" dxfId="45" priority="21"/>
    <cfRule type="duplicateValues" dxfId="45" priority="20"/>
    <cfRule type="duplicateValues" dxfId="45" priority="19"/>
  </conditionalFormatting>
  <conditionalFormatting sqref="D536">
    <cfRule type="duplicateValues" dxfId="45" priority="25"/>
  </conditionalFormatting>
  <conditionalFormatting sqref="C537">
    <cfRule type="duplicateValues" dxfId="45" priority="18"/>
    <cfRule type="duplicateValues" dxfId="45" priority="17"/>
    <cfRule type="duplicateValues" dxfId="45" priority="16"/>
    <cfRule type="duplicateValues" dxfId="45" priority="15"/>
    <cfRule type="duplicateValues" dxfId="45" priority="14"/>
    <cfRule type="duplicateValues" dxfId="45" priority="13"/>
    <cfRule type="duplicateValues" dxfId="45" priority="12"/>
    <cfRule type="duplicateValues" dxfId="45" priority="11"/>
    <cfRule type="duplicateValues" dxfId="45" priority="10"/>
    <cfRule type="duplicateValues" dxfId="45" priority="9"/>
    <cfRule type="duplicateValues" dxfId="45" priority="7"/>
    <cfRule type="duplicateValues" dxfId="45" priority="6"/>
    <cfRule type="duplicateValues" dxfId="45" priority="5"/>
    <cfRule type="duplicateValues" dxfId="45" priority="4"/>
    <cfRule type="duplicateValues" dxfId="45" priority="3"/>
    <cfRule type="duplicateValues" dxfId="45" priority="2"/>
  </conditionalFormatting>
  <conditionalFormatting sqref="D537">
    <cfRule type="duplicateValues" dxfId="45" priority="8"/>
  </conditionalFormatting>
  <conditionalFormatting sqref="C229:C233">
    <cfRule type="duplicateValues" dxfId="46" priority="535"/>
  </conditionalFormatting>
  <conditionalFormatting sqref="C326:C335">
    <cfRule type="duplicateValues" dxfId="46" priority="526"/>
  </conditionalFormatting>
  <conditionalFormatting sqref="C336:C344">
    <cfRule type="duplicateValues" dxfId="46" priority="525"/>
  </conditionalFormatting>
  <conditionalFormatting sqref="C345:C346">
    <cfRule type="duplicateValues" dxfId="46" priority="523"/>
  </conditionalFormatting>
  <conditionalFormatting sqref="C347:C348">
    <cfRule type="duplicateValues" dxfId="46" priority="524"/>
  </conditionalFormatting>
  <conditionalFormatting sqref="C367:C369">
    <cfRule type="duplicateValues" dxfId="45" priority="498"/>
    <cfRule type="duplicateValues" dxfId="45" priority="499"/>
    <cfRule type="duplicateValues" dxfId="45" priority="500"/>
    <cfRule type="duplicateValues" dxfId="45" priority="501"/>
    <cfRule type="duplicateValues" dxfId="45" priority="502"/>
    <cfRule type="duplicateValues" dxfId="45" priority="503"/>
    <cfRule type="duplicateValues" dxfId="45" priority="504"/>
    <cfRule type="duplicateValues" dxfId="45" priority="505"/>
  </conditionalFormatting>
  <conditionalFormatting sqref="C368:C369">
    <cfRule type="duplicateValues" dxfId="46" priority="507"/>
  </conditionalFormatting>
  <conditionalFormatting sqref="C374:C375">
    <cfRule type="duplicateValues" dxfId="46" priority="496"/>
  </conditionalFormatting>
  <conditionalFormatting sqref="C394:C395">
    <cfRule type="duplicateValues" dxfId="45" priority="401"/>
  </conditionalFormatting>
  <conditionalFormatting sqref="C405:C406">
    <cfRule type="duplicateValues" dxfId="45" priority="409"/>
  </conditionalFormatting>
  <conditionalFormatting sqref="C426:C427">
    <cfRule type="duplicateValues" dxfId="45" priority="391"/>
  </conditionalFormatting>
  <conditionalFormatting sqref="C471:C486">
    <cfRule type="duplicateValues" dxfId="45" priority="1"/>
  </conditionalFormatting>
  <conditionalFormatting sqref="D405:D406">
    <cfRule type="duplicateValues" dxfId="45" priority="408"/>
  </conditionalFormatting>
  <conditionalFormatting sqref="D411:D412">
    <cfRule type="duplicateValues" dxfId="45" priority="381"/>
    <cfRule type="duplicateValues" dxfId="45" priority="382"/>
    <cfRule type="duplicateValues" dxfId="45" priority="383"/>
  </conditionalFormatting>
  <conditionalFormatting sqref="D426:D427">
    <cfRule type="duplicateValues" dxfId="45" priority="368"/>
  </conditionalFormatting>
  <conditionalFormatting sqref="D435:D437">
    <cfRule type="duplicateValues" dxfId="45" priority="330"/>
    <cfRule type="duplicateValues" dxfId="45" priority="331"/>
    <cfRule type="duplicateValues" dxfId="45" priority="332"/>
  </conditionalFormatting>
  <conditionalFormatting sqref="C2:C60 C62:C80 C82:C86 C92:C207 C88:C90 C209:C217 C222:C223 C219:C220 C225:C255 C257:C289 C296 C394:C395 C520 C502:C504 C530 C487:C494 C522 C517:C518 C564:C1048576">
    <cfRule type="duplicateValues" dxfId="45" priority="534"/>
  </conditionalFormatting>
  <conditionalFormatting sqref="C2:C60 C62:C80 C82:C86 C92:C207 C88:C90 C209:C217 C225:C255 C219:C220 C222:C223 C257:C289 C296 C394:C395 C520 C502:C506 C530 C487:C494 C522 C517:C518 C564:C1048576">
    <cfRule type="duplicateValues" dxfId="45" priority="533"/>
  </conditionalFormatting>
  <conditionalFormatting sqref="C2:C60 C62:C80 C88:C90 C82:C86 C92:C207 C225:C255 C257:C325 C219:C220 C209:C217 C222:C223 C394:C395 C522 C502:C506 C564:C1048576 C511:C518 C527 C487:C496 C529:C530 C520">
    <cfRule type="duplicateValues" dxfId="47" priority="528"/>
    <cfRule type="duplicateValues" dxfId="45" priority="529"/>
  </conditionalFormatting>
  <conditionalFormatting sqref="C2:C354 C394:C395 C529:C530 C564:C1048576 C520:C522 C511:C518 C502:C506 C527 C487:C496">
    <cfRule type="duplicateValues" dxfId="45" priority="518"/>
    <cfRule type="duplicateValues" dxfId="45" priority="519"/>
    <cfRule type="duplicateValues" dxfId="45" priority="520"/>
  </conditionalFormatting>
  <conditionalFormatting sqref="C2:C380 C532 C502:C506 C534 C510:C522 C527 C524 C529:C530 C487:C496 C394:C395 C564:C1048576">
    <cfRule type="duplicateValues" dxfId="45" priority="463"/>
    <cfRule type="duplicateValues" dxfId="45" priority="465"/>
  </conditionalFormatting>
  <conditionalFormatting sqref="C2:C388 C532 C534 C510:C522 C527 C524 C564:C1048576 C529:C530 C502:C506 C394:C395 C390:C392 C487:C496">
    <cfRule type="duplicateValues" dxfId="45" priority="438"/>
  </conditionalFormatting>
  <conditionalFormatting sqref="C2:C388 C534 C510:C524 C527 C487:C506 C529:C530 C564:C1048576 C390:C407 C532">
    <cfRule type="duplicateValues" dxfId="45" priority="406"/>
  </conditionalFormatting>
  <conditionalFormatting sqref="C4:C60 C82:C86 C62:C80 C88:C90 C92:C207 C257:C325 C209:C217 C225:C255 C219:C220 C222:C223 C394:C395 C511:C518 C522 C520 C527 C529:C530">
    <cfRule type="duplicateValues" dxfId="45" priority="527"/>
  </conditionalFormatting>
  <conditionalFormatting sqref="C4:C380 C534 C527 C529:C530 C524 C532 C394:C395 C510:C522">
    <cfRule type="duplicateValues" dxfId="45" priority="464"/>
  </conditionalFormatting>
  <conditionalFormatting sqref="C4:C388 C534 C510:C522 C529:C530 C524 C532 C394:C395 C390:C392 C527">
    <cfRule type="duplicateValues" dxfId="45" priority="436"/>
  </conditionalFormatting>
  <conditionalFormatting sqref="C4:C388 C534 C510:C524 C529:C530 C532 C390:C407 C527">
    <cfRule type="duplicateValues" dxfId="45" priority="404"/>
    <cfRule type="duplicateValues" dxfId="45" priority="405"/>
    <cfRule type="duplicateValues" dxfId="45" priority="407"/>
  </conditionalFormatting>
  <conditionalFormatting sqref="C4:C486 C532:C534">
    <cfRule type="duplicateValues" dxfId="45" priority="45"/>
  </conditionalFormatting>
  <conditionalFormatting sqref="C4:C433 C532:C534 C527 C509:C524 C529:C530">
    <cfRule type="duplicateValues" dxfId="45" priority="347"/>
    <cfRule type="duplicateValues" dxfId="45" priority="348"/>
    <cfRule type="duplicateValues" dxfId="45" priority="349"/>
  </conditionalFormatting>
  <conditionalFormatting sqref="C4:C388 C527 C529:C530 C532:C534 C390:C433 C509:C524">
    <cfRule type="duplicateValues" dxfId="45" priority="360"/>
  </conditionalFormatting>
  <conditionalFormatting sqref="C4:C468 C507:C525 C529:C534 C527">
    <cfRule type="duplicateValues" dxfId="45" priority="115"/>
  </conditionalFormatting>
  <conditionalFormatting sqref="D4:D388 D534 D510:D524 D529:D530 D532 D397:D407 D390:D393 D527">
    <cfRule type="duplicateValues" dxfId="45" priority="402"/>
  </conditionalFormatting>
  <conditionalFormatting sqref="C292:C295 C297:C298">
    <cfRule type="duplicateValues" dxfId="46" priority="532"/>
  </conditionalFormatting>
  <conditionalFormatting sqref="C299:C301 C516">
    <cfRule type="duplicateValues" dxfId="46" priority="531"/>
  </conditionalFormatting>
  <conditionalFormatting sqref="C302:C325 C511:C515 C527 C529">
    <cfRule type="duplicateValues" dxfId="46" priority="530"/>
  </conditionalFormatting>
  <conditionalFormatting sqref="C307:C388 C534 C521 C529 C519 C510:C515 C527 C532 C390:C392 C524">
    <cfRule type="duplicateValues" dxfId="45" priority="437"/>
  </conditionalFormatting>
  <conditionalFormatting sqref="C349:C354 C521">
    <cfRule type="duplicateValues" dxfId="46" priority="521"/>
  </conditionalFormatting>
  <conditionalFormatting sqref="C355:C375 C532">
    <cfRule type="duplicateValues" dxfId="45" priority="475"/>
  </conditionalFormatting>
  <conditionalFormatting sqref="C370:C371 C373:C375">
    <cfRule type="duplicateValues" dxfId="45" priority="486"/>
    <cfRule type="duplicateValues" dxfId="45" priority="487"/>
    <cfRule type="duplicateValues" dxfId="45" priority="488"/>
    <cfRule type="duplicateValues" dxfId="45" priority="489"/>
    <cfRule type="duplicateValues" dxfId="45" priority="490"/>
    <cfRule type="duplicateValues" dxfId="45" priority="491"/>
    <cfRule type="duplicateValues" dxfId="45" priority="492"/>
    <cfRule type="duplicateValues" dxfId="45" priority="493"/>
  </conditionalFormatting>
  <conditionalFormatting sqref="C393 C510 C523 C396:C407">
    <cfRule type="duplicateValues" dxfId="45" priority="403"/>
  </conditionalFormatting>
  <conditionalFormatting sqref="D393 D523 D397:D404 D407">
    <cfRule type="duplicateValues" dxfId="45" priority="417"/>
  </conditionalFormatting>
  <conditionalFormatting sqref="C408:C412 C415">
    <cfRule type="duplicateValues" dxfId="45" priority="400"/>
  </conditionalFormatting>
  <conditionalFormatting sqref="D408:D412 D415">
    <cfRule type="duplicateValues" dxfId="45" priority="380"/>
  </conditionalFormatting>
  <conditionalFormatting sqref="C414 C533">
    <cfRule type="duplicateValues" dxfId="45" priority="397"/>
  </conditionalFormatting>
  <conditionalFormatting sqref="D414 D533">
    <cfRule type="duplicateValues" dxfId="45" priority="377"/>
  </conditionalFormatting>
  <conditionalFormatting sqref="C416 C509 C418:C422">
    <cfRule type="duplicateValues" dxfId="45" priority="396"/>
  </conditionalFormatting>
  <conditionalFormatting sqref="D416 D509">
    <cfRule type="duplicateValues" dxfId="45" priority="374"/>
    <cfRule type="duplicateValues" dxfId="45" priority="375"/>
    <cfRule type="duplicateValues" dxfId="45" priority="376"/>
  </conditionalFormatting>
  <conditionalFormatting sqref="D416 D509 D418:D422">
    <cfRule type="duplicateValues" dxfId="45" priority="373"/>
  </conditionalFormatting>
  <conditionalFormatting sqref="D435:D437 D439:D444">
    <cfRule type="duplicateValues" dxfId="45" priority="329"/>
  </conditionalFormatting>
  <conditionalFormatting sqref="C471:C485 C526">
    <cfRule type="duplicateValues" dxfId="45" priority="108"/>
    <cfRule type="duplicateValues" dxfId="45" priority="109"/>
  </conditionalFormatting>
  <dataValidations count="1">
    <dataValidation type="custom" allowBlank="1" showInputMessage="1" showErrorMessage="1" sqref="D411 D412 D416 D432 D509">
      <formula1>COUNTIF(D:D,D411&amp;"*")=1</formula1>
    </dataValidation>
  </dataValidations>
  <hyperlinks>
    <hyperlink ref="F490" location="离职人员补缴明细!A1" display="2116.2708"/>
  </hyperlinks>
  <pageMargins left="0.156944444444444" right="0.118055555555556" top="0.156944444444444" bottom="0.0388888888888889" header="0.156944444444444" footer="0.118055555555556"/>
  <pageSetup paperSize="9" scale="47" fitToHeight="0" orientation="landscape" horizontalDpi="600"/>
  <headerFooter/>
  <rowBreaks count="10" manualBreakCount="10">
    <brk id="147" max="28" man="1"/>
    <brk id="220" max="28" man="1"/>
    <brk id="293" max="28" man="1"/>
    <brk id="366" max="28" man="1"/>
    <brk id="439" max="28" man="1"/>
    <brk id="504" max="16383" man="1"/>
    <brk id="504" max="16383" man="1"/>
    <brk id="504" max="16383" man="1"/>
    <brk id="504" max="16383" man="1"/>
    <brk id="504" max="16383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63"/>
  <sheetViews>
    <sheetView workbookViewId="0">
      <selection activeCell="C12" sqref="C12:C27"/>
    </sheetView>
  </sheetViews>
  <sheetFormatPr defaultColWidth="9" defaultRowHeight="13.5"/>
  <cols>
    <col min="2" max="2" width="20.375" customWidth="1"/>
    <col min="3" max="3" width="11.625" style="14"/>
    <col min="4" max="4" width="26.625" customWidth="1"/>
    <col min="7" max="7" width="28.625"/>
    <col min="8" max="8" width="11.625"/>
    <col min="10" max="10" width="8.875"/>
    <col min="11" max="11" width="11.625"/>
  </cols>
  <sheetData>
    <row r="1" s="144" customFormat="1" spans="1:5">
      <c r="A1" s="144" t="s">
        <v>45</v>
      </c>
      <c r="C1" s="145">
        <f>SUM(C32:C191)</f>
        <v>1693.8369</v>
      </c>
      <c r="D1" s="144" t="s">
        <v>1533</v>
      </c>
      <c r="E1" s="144" t="s">
        <v>1534</v>
      </c>
    </row>
    <row r="2" spans="1:5">
      <c r="A2" s="146" t="s">
        <v>148</v>
      </c>
      <c r="B2" s="146" t="s">
        <v>149</v>
      </c>
      <c r="C2" s="147">
        <v>32.8104</v>
      </c>
      <c r="D2" t="s">
        <v>9</v>
      </c>
      <c r="E2" t="s">
        <v>1136</v>
      </c>
    </row>
    <row r="3" spans="1:5">
      <c r="A3" s="146" t="s">
        <v>230</v>
      </c>
      <c r="B3" s="146" t="s">
        <v>231</v>
      </c>
      <c r="C3" s="147">
        <v>16.4052</v>
      </c>
      <c r="D3" t="s">
        <v>10</v>
      </c>
      <c r="E3" t="s">
        <v>1134</v>
      </c>
    </row>
    <row r="4" spans="1:5">
      <c r="A4" s="146" t="s">
        <v>191</v>
      </c>
      <c r="B4" s="146" t="s">
        <v>192</v>
      </c>
      <c r="C4" s="147">
        <v>32.8104</v>
      </c>
      <c r="D4" t="s">
        <v>11</v>
      </c>
      <c r="E4" t="s">
        <v>1134</v>
      </c>
    </row>
    <row r="5" spans="1:5">
      <c r="A5" s="146" t="s">
        <v>936</v>
      </c>
      <c r="B5" s="146" t="s">
        <v>937</v>
      </c>
      <c r="C5" s="147">
        <v>12.3039</v>
      </c>
      <c r="D5" t="s">
        <v>11</v>
      </c>
      <c r="E5" t="s">
        <v>1134</v>
      </c>
    </row>
    <row r="6" spans="1:5">
      <c r="A6" s="146" t="s">
        <v>1003</v>
      </c>
      <c r="B6" s="146" t="s">
        <v>1004</v>
      </c>
      <c r="C6" s="147">
        <v>8.2026</v>
      </c>
      <c r="D6" t="s">
        <v>48</v>
      </c>
      <c r="E6" t="s">
        <v>1134</v>
      </c>
    </row>
    <row r="7" spans="1:5">
      <c r="A7" s="146" t="s">
        <v>1061</v>
      </c>
      <c r="B7" s="146" t="s">
        <v>1062</v>
      </c>
      <c r="C7" s="147">
        <v>4.1013</v>
      </c>
      <c r="D7" t="s">
        <v>48</v>
      </c>
      <c r="E7" t="s">
        <v>1134</v>
      </c>
    </row>
    <row r="8" spans="1:5">
      <c r="A8" s="146" t="s">
        <v>294</v>
      </c>
      <c r="B8" s="146" t="s">
        <v>295</v>
      </c>
      <c r="C8" s="147">
        <v>12.3039</v>
      </c>
      <c r="D8" t="s">
        <v>48</v>
      </c>
      <c r="E8" t="s">
        <v>1134</v>
      </c>
    </row>
    <row r="9" spans="1:5">
      <c r="A9" s="146" t="s">
        <v>859</v>
      </c>
      <c r="B9" s="146" t="s">
        <v>860</v>
      </c>
      <c r="C9" s="147">
        <v>8.2026</v>
      </c>
      <c r="D9" t="s">
        <v>48</v>
      </c>
      <c r="E9" t="s">
        <v>1134</v>
      </c>
    </row>
    <row r="10" spans="1:11">
      <c r="A10" s="146" t="s">
        <v>277</v>
      </c>
      <c r="B10" s="146" t="s">
        <v>278</v>
      </c>
      <c r="C10" s="147">
        <v>4.1013</v>
      </c>
      <c r="D10" t="s">
        <v>48</v>
      </c>
      <c r="E10" t="s">
        <v>1134</v>
      </c>
      <c r="G10" t="s">
        <v>1533</v>
      </c>
      <c r="H10" t="s">
        <v>1535</v>
      </c>
      <c r="J10" t="s">
        <v>1534</v>
      </c>
      <c r="K10" t="s">
        <v>1535</v>
      </c>
    </row>
    <row r="11" spans="1:11">
      <c r="A11" s="146" t="s">
        <v>634</v>
      </c>
      <c r="B11" s="146" t="s">
        <v>635</v>
      </c>
      <c r="C11" s="147">
        <v>4.1013</v>
      </c>
      <c r="D11" t="s">
        <v>49</v>
      </c>
      <c r="E11" t="s">
        <v>1134</v>
      </c>
      <c r="G11" t="s">
        <v>9</v>
      </c>
      <c r="H11">
        <v>32.8104</v>
      </c>
      <c r="J11" t="s">
        <v>1136</v>
      </c>
      <c r="K11" s="14">
        <v>32.8104</v>
      </c>
    </row>
    <row r="12" spans="1:11">
      <c r="A12" s="146" t="s">
        <v>850</v>
      </c>
      <c r="B12" s="146" t="s">
        <v>851</v>
      </c>
      <c r="C12" s="147">
        <v>24.6078</v>
      </c>
      <c r="D12" t="s">
        <v>12</v>
      </c>
      <c r="E12" t="s">
        <v>1134</v>
      </c>
      <c r="G12" t="s">
        <v>10</v>
      </c>
      <c r="H12">
        <v>16.4052</v>
      </c>
      <c r="J12" t="s">
        <v>1134</v>
      </c>
      <c r="K12" s="14">
        <v>389.6235</v>
      </c>
    </row>
    <row r="13" spans="1:11">
      <c r="A13" s="146" t="s">
        <v>926</v>
      </c>
      <c r="B13" s="146" t="s">
        <v>927</v>
      </c>
      <c r="C13" s="147">
        <v>28.7091</v>
      </c>
      <c r="D13" t="s">
        <v>12</v>
      </c>
      <c r="E13" t="s">
        <v>1134</v>
      </c>
      <c r="G13" t="s">
        <v>11</v>
      </c>
      <c r="H13">
        <v>45.1143</v>
      </c>
      <c r="J13" t="s">
        <v>1138</v>
      </c>
      <c r="K13" s="14">
        <v>1406.7459</v>
      </c>
    </row>
    <row r="14" spans="1:11">
      <c r="A14" s="146" t="s">
        <v>243</v>
      </c>
      <c r="B14" s="146" t="s">
        <v>244</v>
      </c>
      <c r="C14" s="147">
        <v>24.6078</v>
      </c>
      <c r="D14" t="s">
        <v>12</v>
      </c>
      <c r="E14" t="s">
        <v>1134</v>
      </c>
      <c r="G14" t="s">
        <v>48</v>
      </c>
      <c r="H14">
        <v>36.9117</v>
      </c>
      <c r="J14" t="s">
        <v>1137</v>
      </c>
      <c r="K14" s="14">
        <v>24.6078</v>
      </c>
    </row>
    <row r="15" spans="1:11">
      <c r="A15" s="146" t="s">
        <v>292</v>
      </c>
      <c r="B15" s="146" t="s">
        <v>293</v>
      </c>
      <c r="C15" s="147">
        <v>20.5065</v>
      </c>
      <c r="D15" t="s">
        <v>12</v>
      </c>
      <c r="E15" t="s">
        <v>1134</v>
      </c>
      <c r="G15" t="s">
        <v>49</v>
      </c>
      <c r="H15">
        <v>4.1013</v>
      </c>
      <c r="J15" t="s">
        <v>1135</v>
      </c>
      <c r="K15" s="14">
        <v>139.4442</v>
      </c>
    </row>
    <row r="16" spans="1:11">
      <c r="A16" s="146" t="s">
        <v>959</v>
      </c>
      <c r="B16" s="146" t="s">
        <v>960</v>
      </c>
      <c r="C16" s="147">
        <v>24.6078</v>
      </c>
      <c r="D16" t="s">
        <v>12</v>
      </c>
      <c r="E16" t="s">
        <v>1134</v>
      </c>
      <c r="G16" t="s">
        <v>12</v>
      </c>
      <c r="H16">
        <v>250.1793</v>
      </c>
      <c r="J16" t="s">
        <v>1139</v>
      </c>
      <c r="K16" s="14">
        <v>123.039</v>
      </c>
    </row>
    <row r="17" spans="1:11">
      <c r="A17" s="146" t="s">
        <v>1200</v>
      </c>
      <c r="B17" s="146" t="s">
        <v>1201</v>
      </c>
      <c r="C17" s="147">
        <v>16.4052</v>
      </c>
      <c r="D17" t="s">
        <v>12</v>
      </c>
      <c r="E17" t="s">
        <v>1134</v>
      </c>
      <c r="G17" t="s">
        <v>52</v>
      </c>
      <c r="H17">
        <v>36.9117</v>
      </c>
      <c r="J17" t="s">
        <v>36</v>
      </c>
      <c r="K17" s="14">
        <v>2116.2708</v>
      </c>
    </row>
    <row r="18" spans="1:8">
      <c r="A18" s="146" t="s">
        <v>699</v>
      </c>
      <c r="B18" s="146" t="s">
        <v>700</v>
      </c>
      <c r="C18" s="147">
        <v>32.8104</v>
      </c>
      <c r="D18" t="s">
        <v>12</v>
      </c>
      <c r="E18" t="s">
        <v>1134</v>
      </c>
      <c r="G18" t="s">
        <v>15</v>
      </c>
      <c r="H18">
        <v>114.8364</v>
      </c>
    </row>
    <row r="19" spans="1:8">
      <c r="A19" s="146" t="s">
        <v>693</v>
      </c>
      <c r="B19" s="146" t="s">
        <v>858</v>
      </c>
      <c r="C19" s="147">
        <v>28.7091</v>
      </c>
      <c r="D19" t="s">
        <v>12</v>
      </c>
      <c r="E19" t="s">
        <v>1134</v>
      </c>
      <c r="G19" t="s">
        <v>50</v>
      </c>
      <c r="H19">
        <v>4.1013</v>
      </c>
    </row>
    <row r="20" spans="1:8">
      <c r="A20" s="146" t="s">
        <v>1202</v>
      </c>
      <c r="B20" s="377" t="s">
        <v>1536</v>
      </c>
      <c r="C20" s="147">
        <v>8.2026</v>
      </c>
      <c r="D20" t="s">
        <v>12</v>
      </c>
      <c r="E20" t="s">
        <v>1134</v>
      </c>
      <c r="G20" t="s">
        <v>16</v>
      </c>
      <c r="H20">
        <v>16.4052</v>
      </c>
    </row>
    <row r="21" spans="1:8">
      <c r="A21" s="146" t="s">
        <v>1249</v>
      </c>
      <c r="B21" s="146" t="s">
        <v>1250</v>
      </c>
      <c r="C21" s="147">
        <v>4.1013</v>
      </c>
      <c r="D21" t="s">
        <v>12</v>
      </c>
      <c r="E21" t="s">
        <v>1134</v>
      </c>
      <c r="G21" t="s">
        <v>17</v>
      </c>
      <c r="H21">
        <v>159.9507</v>
      </c>
    </row>
    <row r="22" spans="1:8">
      <c r="A22" s="146" t="s">
        <v>1247</v>
      </c>
      <c r="B22" s="146" t="s">
        <v>1248</v>
      </c>
      <c r="C22" s="147">
        <v>4.1013</v>
      </c>
      <c r="D22" t="s">
        <v>12</v>
      </c>
      <c r="E22" t="s">
        <v>1134</v>
      </c>
      <c r="G22" t="s">
        <v>18</v>
      </c>
      <c r="H22">
        <v>8.2026</v>
      </c>
    </row>
    <row r="23" spans="1:8">
      <c r="A23" s="146" t="s">
        <v>1253</v>
      </c>
      <c r="B23" s="146" t="s">
        <v>1254</v>
      </c>
      <c r="C23" s="147">
        <v>4.1013</v>
      </c>
      <c r="D23" t="s">
        <v>12</v>
      </c>
      <c r="E23" t="s">
        <v>1134</v>
      </c>
      <c r="G23" t="s">
        <v>19</v>
      </c>
      <c r="H23">
        <v>172.2546</v>
      </c>
    </row>
    <row r="24" spans="1:8">
      <c r="A24" s="146" t="s">
        <v>1271</v>
      </c>
      <c r="B24" s="146" t="s">
        <v>1272</v>
      </c>
      <c r="C24" s="147">
        <v>8.2026</v>
      </c>
      <c r="D24" t="s">
        <v>12</v>
      </c>
      <c r="E24" t="s">
        <v>1134</v>
      </c>
      <c r="G24" t="s">
        <v>55</v>
      </c>
      <c r="H24">
        <v>4.1013</v>
      </c>
    </row>
    <row r="25" spans="1:8">
      <c r="A25" s="146" t="s">
        <v>1281</v>
      </c>
      <c r="B25" s="146" t="s">
        <v>1282</v>
      </c>
      <c r="C25" s="147">
        <v>8.2026</v>
      </c>
      <c r="D25" t="s">
        <v>12</v>
      </c>
      <c r="E25" t="s">
        <v>1134</v>
      </c>
      <c r="G25" t="s">
        <v>20</v>
      </c>
      <c r="H25">
        <v>118.9377</v>
      </c>
    </row>
    <row r="26" spans="1:8">
      <c r="A26" s="146" t="s">
        <v>1285</v>
      </c>
      <c r="B26" s="146" t="s">
        <v>1286</v>
      </c>
      <c r="C26" s="147">
        <v>8.2026</v>
      </c>
      <c r="D26" t="s">
        <v>12</v>
      </c>
      <c r="E26" t="s">
        <v>1134</v>
      </c>
      <c r="G26" t="s">
        <v>21</v>
      </c>
      <c r="H26">
        <v>98.4312</v>
      </c>
    </row>
    <row r="27" spans="1:8">
      <c r="A27" s="146" t="s">
        <v>1130</v>
      </c>
      <c r="B27" s="146" t="s">
        <v>1131</v>
      </c>
      <c r="C27" s="146">
        <v>4.1013</v>
      </c>
      <c r="D27" t="s">
        <v>12</v>
      </c>
      <c r="E27" t="s">
        <v>1134</v>
      </c>
      <c r="G27" t="s">
        <v>22</v>
      </c>
      <c r="H27">
        <v>147.6468</v>
      </c>
    </row>
    <row r="28" spans="1:8">
      <c r="A28" s="146" t="s">
        <v>922</v>
      </c>
      <c r="B28" s="146" t="s">
        <v>923</v>
      </c>
      <c r="C28" s="147">
        <v>8.2026</v>
      </c>
      <c r="D28" t="s">
        <v>52</v>
      </c>
      <c r="E28" t="s">
        <v>1134</v>
      </c>
      <c r="G28" t="s">
        <v>23</v>
      </c>
      <c r="H28">
        <v>82.026</v>
      </c>
    </row>
    <row r="29" spans="1:8">
      <c r="A29" s="146" t="s">
        <v>247</v>
      </c>
      <c r="B29" s="146" t="s">
        <v>248</v>
      </c>
      <c r="C29" s="147">
        <v>12.3039</v>
      </c>
      <c r="D29" t="s">
        <v>52</v>
      </c>
      <c r="E29" t="s">
        <v>1134</v>
      </c>
      <c r="G29" t="s">
        <v>24</v>
      </c>
      <c r="H29">
        <v>479.8521</v>
      </c>
    </row>
    <row r="30" spans="1:8">
      <c r="A30" s="146" t="s">
        <v>856</v>
      </c>
      <c r="B30" s="146" t="s">
        <v>857</v>
      </c>
      <c r="C30" s="147">
        <v>12.3039</v>
      </c>
      <c r="D30" t="s">
        <v>52</v>
      </c>
      <c r="E30" t="s">
        <v>1134</v>
      </c>
      <c r="G30" t="s">
        <v>25</v>
      </c>
      <c r="H30">
        <v>24.6078</v>
      </c>
    </row>
    <row r="31" spans="1:8">
      <c r="A31" s="146" t="s">
        <v>168</v>
      </c>
      <c r="B31" s="146" t="s">
        <v>169</v>
      </c>
      <c r="C31" s="147">
        <v>4.1013</v>
      </c>
      <c r="D31" t="s">
        <v>52</v>
      </c>
      <c r="E31" t="s">
        <v>1134</v>
      </c>
      <c r="G31" t="s">
        <v>26</v>
      </c>
      <c r="H31">
        <v>139.4442</v>
      </c>
    </row>
    <row r="32" spans="1:8">
      <c r="A32" s="146" t="s">
        <v>473</v>
      </c>
      <c r="B32" s="146" t="s">
        <v>474</v>
      </c>
      <c r="C32" s="147">
        <v>20.5065</v>
      </c>
      <c r="D32" t="s">
        <v>15</v>
      </c>
      <c r="E32" t="s">
        <v>1138</v>
      </c>
      <c r="G32" t="s">
        <v>27</v>
      </c>
      <c r="H32">
        <v>12.3039</v>
      </c>
    </row>
    <row r="33" spans="1:8">
      <c r="A33" s="146" t="s">
        <v>1094</v>
      </c>
      <c r="B33" s="146" t="s">
        <v>1095</v>
      </c>
      <c r="C33" s="147">
        <v>16.4052</v>
      </c>
      <c r="D33" t="s">
        <v>15</v>
      </c>
      <c r="E33" t="s">
        <v>1138</v>
      </c>
      <c r="G33" t="s">
        <v>28</v>
      </c>
      <c r="H33">
        <v>24.6078</v>
      </c>
    </row>
    <row r="34" spans="1:8">
      <c r="A34" s="146" t="s">
        <v>479</v>
      </c>
      <c r="B34" s="146" t="s">
        <v>480</v>
      </c>
      <c r="C34" s="147">
        <v>32.8104</v>
      </c>
      <c r="D34" t="s">
        <v>15</v>
      </c>
      <c r="E34" t="s">
        <v>1138</v>
      </c>
      <c r="G34" t="s">
        <v>32</v>
      </c>
      <c r="H34">
        <v>8.2026</v>
      </c>
    </row>
    <row r="35" spans="1:8">
      <c r="A35" s="146" t="s">
        <v>963</v>
      </c>
      <c r="B35" s="146" t="s">
        <v>964</v>
      </c>
      <c r="C35" s="147">
        <v>20.5065</v>
      </c>
      <c r="D35" t="s">
        <v>15</v>
      </c>
      <c r="E35" t="s">
        <v>1138</v>
      </c>
      <c r="G35" t="s">
        <v>33</v>
      </c>
      <c r="H35">
        <v>28.7091</v>
      </c>
    </row>
    <row r="36" spans="1:8">
      <c r="A36" s="146" t="s">
        <v>1124</v>
      </c>
      <c r="B36" s="146" t="s">
        <v>1125</v>
      </c>
      <c r="C36" s="147">
        <v>8.2026</v>
      </c>
      <c r="D36" t="s">
        <v>15</v>
      </c>
      <c r="E36" t="s">
        <v>1138</v>
      </c>
      <c r="G36" t="s">
        <v>34</v>
      </c>
      <c r="H36">
        <v>49.2156</v>
      </c>
    </row>
    <row r="37" spans="1:8">
      <c r="A37" s="146" t="s">
        <v>464</v>
      </c>
      <c r="B37" s="146" t="s">
        <v>465</v>
      </c>
      <c r="C37" s="147">
        <v>12.3039</v>
      </c>
      <c r="D37" t="s">
        <v>15</v>
      </c>
      <c r="E37" t="s">
        <v>1138</v>
      </c>
      <c r="G37" t="s">
        <v>36</v>
      </c>
      <c r="H37">
        <v>2116.2708</v>
      </c>
    </row>
    <row r="38" spans="1:5">
      <c r="A38" s="146" t="s">
        <v>1092</v>
      </c>
      <c r="B38" s="146" t="s">
        <v>1093</v>
      </c>
      <c r="C38" s="147">
        <v>4.1013</v>
      </c>
      <c r="D38" t="s">
        <v>15</v>
      </c>
      <c r="E38" t="s">
        <v>1138</v>
      </c>
    </row>
    <row r="39" spans="1:5">
      <c r="A39" s="146" t="s">
        <v>1342</v>
      </c>
      <c r="B39" s="146" t="s">
        <v>1343</v>
      </c>
      <c r="C39" s="147">
        <v>4.1013</v>
      </c>
      <c r="D39" t="s">
        <v>50</v>
      </c>
      <c r="E39" t="s">
        <v>1138</v>
      </c>
    </row>
    <row r="40" spans="1:5">
      <c r="A40" s="146" t="s">
        <v>865</v>
      </c>
      <c r="B40" s="146" t="s">
        <v>866</v>
      </c>
      <c r="C40" s="147">
        <v>16.4052</v>
      </c>
      <c r="D40" t="s">
        <v>16</v>
      </c>
      <c r="E40" t="s">
        <v>1138</v>
      </c>
    </row>
    <row r="41" spans="1:5">
      <c r="A41" s="146" t="s">
        <v>1090</v>
      </c>
      <c r="B41" s="146" t="s">
        <v>1091</v>
      </c>
      <c r="C41" s="147">
        <v>20.5065</v>
      </c>
      <c r="D41" t="s">
        <v>17</v>
      </c>
      <c r="E41" t="s">
        <v>1138</v>
      </c>
    </row>
    <row r="42" spans="1:5">
      <c r="A42" s="146" t="s">
        <v>863</v>
      </c>
      <c r="B42" s="146" t="s">
        <v>864</v>
      </c>
      <c r="C42" s="147">
        <v>20.5065</v>
      </c>
      <c r="D42" t="s">
        <v>17</v>
      </c>
      <c r="E42" t="s">
        <v>1138</v>
      </c>
    </row>
    <row r="43" spans="1:5">
      <c r="A43" s="146" t="s">
        <v>1191</v>
      </c>
      <c r="B43" s="146" t="s">
        <v>1192</v>
      </c>
      <c r="C43" s="147">
        <v>12.3039</v>
      </c>
      <c r="D43" t="s">
        <v>17</v>
      </c>
      <c r="E43" t="s">
        <v>1138</v>
      </c>
    </row>
    <row r="44" spans="1:5">
      <c r="A44" s="146" t="s">
        <v>1204</v>
      </c>
      <c r="B44" s="146" t="s">
        <v>1205</v>
      </c>
      <c r="C44" s="147">
        <v>16.4052</v>
      </c>
      <c r="D44" t="s">
        <v>17</v>
      </c>
      <c r="E44" t="s">
        <v>1138</v>
      </c>
    </row>
    <row r="45" spans="1:5">
      <c r="A45" s="146" t="s">
        <v>1122</v>
      </c>
      <c r="B45" s="146" t="s">
        <v>1123</v>
      </c>
      <c r="C45" s="147">
        <v>16.4052</v>
      </c>
      <c r="D45" t="s">
        <v>17</v>
      </c>
      <c r="E45" t="s">
        <v>1138</v>
      </c>
    </row>
    <row r="46" spans="1:5">
      <c r="A46" s="146" t="s">
        <v>501</v>
      </c>
      <c r="B46" s="146" t="s">
        <v>502</v>
      </c>
      <c r="C46" s="147">
        <v>24.6078</v>
      </c>
      <c r="D46" t="s">
        <v>17</v>
      </c>
      <c r="E46" t="s">
        <v>1138</v>
      </c>
    </row>
    <row r="47" spans="1:5">
      <c r="A47" s="146" t="s">
        <v>1243</v>
      </c>
      <c r="B47" s="146" t="s">
        <v>1244</v>
      </c>
      <c r="C47" s="147">
        <v>4.1013</v>
      </c>
      <c r="D47" t="s">
        <v>17</v>
      </c>
      <c r="E47" t="s">
        <v>1138</v>
      </c>
    </row>
    <row r="48" spans="1:5">
      <c r="A48" s="146" t="s">
        <v>1241</v>
      </c>
      <c r="B48" s="146" t="s">
        <v>1242</v>
      </c>
      <c r="C48" s="147">
        <v>4.1013</v>
      </c>
      <c r="D48" t="s">
        <v>17</v>
      </c>
      <c r="E48" t="s">
        <v>1138</v>
      </c>
    </row>
    <row r="49" spans="1:5">
      <c r="A49" s="146" t="s">
        <v>646</v>
      </c>
      <c r="B49" s="146" t="s">
        <v>647</v>
      </c>
      <c r="C49" s="147">
        <v>4.1013</v>
      </c>
      <c r="D49" t="s">
        <v>17</v>
      </c>
      <c r="E49" t="s">
        <v>1138</v>
      </c>
    </row>
    <row r="50" spans="1:5">
      <c r="A50" s="146" t="s">
        <v>497</v>
      </c>
      <c r="B50" s="146" t="s">
        <v>498</v>
      </c>
      <c r="C50" s="147">
        <v>8.2026</v>
      </c>
      <c r="D50" t="s">
        <v>17</v>
      </c>
      <c r="E50" t="s">
        <v>1138</v>
      </c>
    </row>
    <row r="51" spans="1:5">
      <c r="A51" s="146" t="s">
        <v>642</v>
      </c>
      <c r="B51" s="146" t="s">
        <v>643</v>
      </c>
      <c r="C51" s="147">
        <v>12.3039</v>
      </c>
      <c r="D51" t="s">
        <v>17</v>
      </c>
      <c r="E51" t="s">
        <v>1138</v>
      </c>
    </row>
    <row r="52" spans="1:5">
      <c r="A52" s="146" t="s">
        <v>640</v>
      </c>
      <c r="B52" s="146" t="s">
        <v>641</v>
      </c>
      <c r="C52" s="147">
        <v>8.2026</v>
      </c>
      <c r="D52" t="s">
        <v>17</v>
      </c>
      <c r="E52" t="s">
        <v>1138</v>
      </c>
    </row>
    <row r="53" spans="1:5">
      <c r="A53" s="146" t="s">
        <v>1120</v>
      </c>
      <c r="B53" s="146" t="s">
        <v>1121</v>
      </c>
      <c r="C53" s="147">
        <v>4.1013</v>
      </c>
      <c r="D53" t="s">
        <v>17</v>
      </c>
      <c r="E53" t="s">
        <v>1138</v>
      </c>
    </row>
    <row r="54" spans="1:5">
      <c r="A54" s="146" t="s">
        <v>1118</v>
      </c>
      <c r="B54" s="146" t="s">
        <v>1119</v>
      </c>
      <c r="C54" s="147">
        <v>4.1013</v>
      </c>
      <c r="D54" t="s">
        <v>17</v>
      </c>
      <c r="E54" t="s">
        <v>1138</v>
      </c>
    </row>
    <row r="55" spans="1:5">
      <c r="A55" s="146" t="s">
        <v>1087</v>
      </c>
      <c r="B55" s="146" t="s">
        <v>1088</v>
      </c>
      <c r="C55" s="147">
        <v>4.1013</v>
      </c>
      <c r="D55" t="s">
        <v>18</v>
      </c>
      <c r="E55" t="s">
        <v>1138</v>
      </c>
    </row>
    <row r="56" spans="1:5">
      <c r="A56" s="146" t="s">
        <v>548</v>
      </c>
      <c r="B56" s="146" t="s">
        <v>549</v>
      </c>
      <c r="C56" s="147">
        <v>4.1013</v>
      </c>
      <c r="D56" t="s">
        <v>18</v>
      </c>
      <c r="E56" t="s">
        <v>1138</v>
      </c>
    </row>
    <row r="57" spans="1:5">
      <c r="A57" s="146" t="s">
        <v>1081</v>
      </c>
      <c r="B57" s="146" t="s">
        <v>1082</v>
      </c>
      <c r="C57" s="147">
        <v>12.3039</v>
      </c>
      <c r="D57" t="s">
        <v>19</v>
      </c>
      <c r="E57" t="s">
        <v>1138</v>
      </c>
    </row>
    <row r="58" spans="1:5">
      <c r="A58" s="146" t="s">
        <v>417</v>
      </c>
      <c r="B58" s="146" t="s">
        <v>418</v>
      </c>
      <c r="C58" s="147">
        <v>28.7091</v>
      </c>
      <c r="D58" t="s">
        <v>19</v>
      </c>
      <c r="E58" t="s">
        <v>1138</v>
      </c>
    </row>
    <row r="59" spans="1:5">
      <c r="A59" s="146" t="s">
        <v>1077</v>
      </c>
      <c r="B59" s="146" t="s">
        <v>1078</v>
      </c>
      <c r="C59" s="147">
        <v>12.3039</v>
      </c>
      <c r="D59" t="s">
        <v>19</v>
      </c>
      <c r="E59" t="s">
        <v>1138</v>
      </c>
    </row>
    <row r="60" spans="1:5">
      <c r="A60" s="146" t="s">
        <v>401</v>
      </c>
      <c r="B60" s="146" t="s">
        <v>402</v>
      </c>
      <c r="C60" s="147">
        <v>20.5065</v>
      </c>
      <c r="D60" t="s">
        <v>19</v>
      </c>
      <c r="E60" t="s">
        <v>1138</v>
      </c>
    </row>
    <row r="61" spans="1:5">
      <c r="A61" s="146" t="s">
        <v>407</v>
      </c>
      <c r="B61" s="146" t="s">
        <v>408</v>
      </c>
      <c r="C61" s="147">
        <v>32.8104</v>
      </c>
      <c r="D61" t="s">
        <v>19</v>
      </c>
      <c r="E61" t="s">
        <v>1138</v>
      </c>
    </row>
    <row r="62" spans="1:5">
      <c r="A62" s="146" t="s">
        <v>1400</v>
      </c>
      <c r="B62" s="146" t="s">
        <v>1401</v>
      </c>
      <c r="C62" s="147">
        <v>4.1013</v>
      </c>
      <c r="D62" t="s">
        <v>19</v>
      </c>
      <c r="E62" t="s">
        <v>1138</v>
      </c>
    </row>
    <row r="63" spans="1:5">
      <c r="A63" s="146" t="s">
        <v>1085</v>
      </c>
      <c r="B63" s="146" t="s">
        <v>1086</v>
      </c>
      <c r="C63" s="147">
        <v>4.1013</v>
      </c>
      <c r="D63" t="s">
        <v>19</v>
      </c>
      <c r="E63" t="s">
        <v>1138</v>
      </c>
    </row>
    <row r="64" spans="1:5">
      <c r="A64" s="146" t="s">
        <v>991</v>
      </c>
      <c r="B64" s="146" t="s">
        <v>992</v>
      </c>
      <c r="C64" s="147">
        <v>8.2026</v>
      </c>
      <c r="D64" t="s">
        <v>19</v>
      </c>
      <c r="E64" t="s">
        <v>1138</v>
      </c>
    </row>
    <row r="65" spans="1:5">
      <c r="A65" s="146" t="s">
        <v>441</v>
      </c>
      <c r="B65" s="146" t="s">
        <v>442</v>
      </c>
      <c r="C65" s="147">
        <v>16.4052</v>
      </c>
      <c r="D65" t="s">
        <v>19</v>
      </c>
      <c r="E65" t="s">
        <v>1138</v>
      </c>
    </row>
    <row r="66" spans="1:5">
      <c r="A66" s="146" t="s">
        <v>439</v>
      </c>
      <c r="B66" s="146" t="s">
        <v>440</v>
      </c>
      <c r="C66" s="147">
        <v>4.1013</v>
      </c>
      <c r="D66" t="s">
        <v>19</v>
      </c>
      <c r="E66" t="s">
        <v>1138</v>
      </c>
    </row>
    <row r="67" spans="1:5">
      <c r="A67" s="146" t="s">
        <v>429</v>
      </c>
      <c r="B67" s="146" t="s">
        <v>430</v>
      </c>
      <c r="C67" s="147">
        <v>4.1013</v>
      </c>
      <c r="D67" t="s">
        <v>19</v>
      </c>
      <c r="E67" t="s">
        <v>1138</v>
      </c>
    </row>
    <row r="68" spans="1:5">
      <c r="A68" s="146" t="s">
        <v>648</v>
      </c>
      <c r="B68" s="146" t="s">
        <v>649</v>
      </c>
      <c r="C68" s="147">
        <v>4.1013</v>
      </c>
      <c r="D68" t="s">
        <v>19</v>
      </c>
      <c r="E68" t="s">
        <v>1138</v>
      </c>
    </row>
    <row r="69" spans="1:5">
      <c r="A69" s="146" t="s">
        <v>930</v>
      </c>
      <c r="B69" s="146" t="s">
        <v>931</v>
      </c>
      <c r="C69" s="147">
        <v>12.3039</v>
      </c>
      <c r="D69" t="s">
        <v>19</v>
      </c>
      <c r="E69" t="s">
        <v>1138</v>
      </c>
    </row>
    <row r="70" spans="1:5">
      <c r="A70" s="146" t="s">
        <v>1116</v>
      </c>
      <c r="B70" s="146" t="s">
        <v>1117</v>
      </c>
      <c r="C70" s="147">
        <v>4.1013</v>
      </c>
      <c r="D70" t="s">
        <v>19</v>
      </c>
      <c r="E70" t="s">
        <v>1138</v>
      </c>
    </row>
    <row r="71" spans="1:5">
      <c r="A71" s="146" t="s">
        <v>995</v>
      </c>
      <c r="B71" s="146" t="s">
        <v>996</v>
      </c>
      <c r="C71" s="147">
        <v>4.1013</v>
      </c>
      <c r="D71" t="s">
        <v>19</v>
      </c>
      <c r="E71" t="s">
        <v>1138</v>
      </c>
    </row>
    <row r="72" spans="1:5">
      <c r="A72" s="146" t="s">
        <v>1380</v>
      </c>
      <c r="B72" s="146" t="s">
        <v>1381</v>
      </c>
      <c r="C72" s="147">
        <v>4.1013</v>
      </c>
      <c r="D72" t="s">
        <v>55</v>
      </c>
      <c r="E72" t="s">
        <v>1138</v>
      </c>
    </row>
    <row r="73" spans="1:5">
      <c r="A73" s="146" t="s">
        <v>726</v>
      </c>
      <c r="B73" s="146" t="s">
        <v>727</v>
      </c>
      <c r="C73" s="147">
        <v>32.8104</v>
      </c>
      <c r="D73" t="s">
        <v>20</v>
      </c>
      <c r="E73" t="s">
        <v>1138</v>
      </c>
    </row>
    <row r="74" spans="1:5">
      <c r="A74" s="146" t="s">
        <v>953</v>
      </c>
      <c r="B74" s="146" t="s">
        <v>954</v>
      </c>
      <c r="C74" s="147">
        <v>24.6078</v>
      </c>
      <c r="D74" t="s">
        <v>20</v>
      </c>
      <c r="E74" t="s">
        <v>1138</v>
      </c>
    </row>
    <row r="75" spans="1:5">
      <c r="A75" s="146" t="s">
        <v>947</v>
      </c>
      <c r="B75" s="146" t="s">
        <v>948</v>
      </c>
      <c r="C75" s="147">
        <v>16.4052</v>
      </c>
      <c r="D75" t="s">
        <v>20</v>
      </c>
      <c r="E75" t="s">
        <v>1138</v>
      </c>
    </row>
    <row r="76" spans="1:5">
      <c r="A76" s="146" t="s">
        <v>818</v>
      </c>
      <c r="B76" s="146" t="s">
        <v>819</v>
      </c>
      <c r="C76" s="147">
        <v>32.8104</v>
      </c>
      <c r="D76" t="s">
        <v>20</v>
      </c>
      <c r="E76" t="s">
        <v>1138</v>
      </c>
    </row>
    <row r="77" spans="1:5">
      <c r="A77" s="146" t="s">
        <v>1067</v>
      </c>
      <c r="B77" s="146" t="s">
        <v>1068</v>
      </c>
      <c r="C77" s="147">
        <v>8.2026</v>
      </c>
      <c r="D77" t="s">
        <v>20</v>
      </c>
      <c r="E77" t="s">
        <v>1138</v>
      </c>
    </row>
    <row r="78" spans="1:5">
      <c r="A78" s="146" t="s">
        <v>1065</v>
      </c>
      <c r="B78" s="146" t="s">
        <v>1066</v>
      </c>
      <c r="C78" s="147">
        <v>4.1013</v>
      </c>
      <c r="D78" t="s">
        <v>20</v>
      </c>
      <c r="E78" t="s">
        <v>1138</v>
      </c>
    </row>
    <row r="79" spans="1:5">
      <c r="A79" s="146" t="s">
        <v>1164</v>
      </c>
      <c r="B79" s="146" t="s">
        <v>1165</v>
      </c>
      <c r="C79" s="147">
        <v>12.3039</v>
      </c>
      <c r="D79" t="s">
        <v>21</v>
      </c>
      <c r="E79" t="s">
        <v>1138</v>
      </c>
    </row>
    <row r="80" spans="1:5">
      <c r="A80" s="146" t="s">
        <v>1162</v>
      </c>
      <c r="B80" s="146" t="s">
        <v>1163</v>
      </c>
      <c r="C80" s="147">
        <v>8.2026</v>
      </c>
      <c r="D80" t="s">
        <v>21</v>
      </c>
      <c r="E80" t="s">
        <v>1138</v>
      </c>
    </row>
    <row r="81" spans="1:5">
      <c r="A81" s="146" t="s">
        <v>626</v>
      </c>
      <c r="B81" s="146" t="s">
        <v>627</v>
      </c>
      <c r="C81" s="147">
        <v>32.8104</v>
      </c>
      <c r="D81" t="s">
        <v>21</v>
      </c>
      <c r="E81" t="s">
        <v>1138</v>
      </c>
    </row>
    <row r="82" spans="1:5">
      <c r="A82" s="146" t="s">
        <v>349</v>
      </c>
      <c r="B82" s="146" t="s">
        <v>350</v>
      </c>
      <c r="C82" s="147">
        <v>20.5065</v>
      </c>
      <c r="D82" t="s">
        <v>21</v>
      </c>
      <c r="E82" t="s">
        <v>1138</v>
      </c>
    </row>
    <row r="83" spans="1:5">
      <c r="A83" s="146" t="s">
        <v>1259</v>
      </c>
      <c r="B83" s="146" t="s">
        <v>1260</v>
      </c>
      <c r="C83" s="147">
        <v>8.2026</v>
      </c>
      <c r="D83" t="s">
        <v>21</v>
      </c>
      <c r="E83" t="s">
        <v>1138</v>
      </c>
    </row>
    <row r="84" spans="1:5">
      <c r="A84" s="146" t="s">
        <v>1289</v>
      </c>
      <c r="B84" s="146" t="s">
        <v>1290</v>
      </c>
      <c r="C84" s="147">
        <v>4.1013</v>
      </c>
      <c r="D84" t="s">
        <v>21</v>
      </c>
      <c r="E84" t="s">
        <v>1138</v>
      </c>
    </row>
    <row r="85" spans="1:5">
      <c r="A85" s="146" t="s">
        <v>1309</v>
      </c>
      <c r="B85" s="146" t="s">
        <v>1310</v>
      </c>
      <c r="C85" s="147">
        <v>4.1013</v>
      </c>
      <c r="D85" t="s">
        <v>21</v>
      </c>
      <c r="E85" t="s">
        <v>1138</v>
      </c>
    </row>
    <row r="86" spans="1:5">
      <c r="A86" s="146" t="s">
        <v>654</v>
      </c>
      <c r="B86" s="146" t="s">
        <v>655</v>
      </c>
      <c r="C86" s="147">
        <v>8.2026</v>
      </c>
      <c r="D86" t="s">
        <v>21</v>
      </c>
      <c r="E86" t="s">
        <v>1138</v>
      </c>
    </row>
    <row r="87" spans="1:5">
      <c r="A87" s="146" t="s">
        <v>1158</v>
      </c>
      <c r="B87" s="146" t="s">
        <v>1159</v>
      </c>
      <c r="C87" s="147">
        <v>8.2026</v>
      </c>
      <c r="D87" t="s">
        <v>22</v>
      </c>
      <c r="E87" t="s">
        <v>1138</v>
      </c>
    </row>
    <row r="88" spans="1:5">
      <c r="A88" s="146" t="s">
        <v>983</v>
      </c>
      <c r="B88" s="146" t="s">
        <v>984</v>
      </c>
      <c r="C88" s="147">
        <v>16.4052</v>
      </c>
      <c r="D88" t="s">
        <v>22</v>
      </c>
      <c r="E88" t="s">
        <v>1138</v>
      </c>
    </row>
    <row r="89" spans="1:5">
      <c r="A89" s="146" t="s">
        <v>824</v>
      </c>
      <c r="B89" s="146" t="s">
        <v>825</v>
      </c>
      <c r="C89" s="147">
        <v>20.5065</v>
      </c>
      <c r="D89" t="s">
        <v>22</v>
      </c>
      <c r="E89" t="s">
        <v>1138</v>
      </c>
    </row>
    <row r="90" spans="1:5">
      <c r="A90" s="146" t="s">
        <v>812</v>
      </c>
      <c r="B90" s="146" t="s">
        <v>813</v>
      </c>
      <c r="C90" s="147">
        <v>20.5065</v>
      </c>
      <c r="D90" t="s">
        <v>22</v>
      </c>
      <c r="E90" t="s">
        <v>1138</v>
      </c>
    </row>
    <row r="91" spans="1:5">
      <c r="A91" s="146" t="s">
        <v>1304</v>
      </c>
      <c r="B91" s="146" t="s">
        <v>1305</v>
      </c>
      <c r="C91" s="147">
        <v>4.1013</v>
      </c>
      <c r="D91" t="s">
        <v>22</v>
      </c>
      <c r="E91" t="s">
        <v>1138</v>
      </c>
    </row>
    <row r="92" spans="1:5">
      <c r="A92" s="146" t="s">
        <v>1302</v>
      </c>
      <c r="B92" s="146" t="s">
        <v>1303</v>
      </c>
      <c r="C92" s="147">
        <v>8.2026</v>
      </c>
      <c r="D92" t="s">
        <v>22</v>
      </c>
      <c r="E92" t="s">
        <v>1138</v>
      </c>
    </row>
    <row r="93" spans="1:5">
      <c r="A93" s="146" t="s">
        <v>1300</v>
      </c>
      <c r="B93" s="146" t="s">
        <v>1301</v>
      </c>
      <c r="C93" s="147">
        <v>4.1013</v>
      </c>
      <c r="D93" t="s">
        <v>22</v>
      </c>
      <c r="E93" t="s">
        <v>1138</v>
      </c>
    </row>
    <row r="94" spans="1:5">
      <c r="A94" s="146" t="s">
        <v>832</v>
      </c>
      <c r="B94" s="146" t="s">
        <v>833</v>
      </c>
      <c r="C94" s="147">
        <v>16.4052</v>
      </c>
      <c r="D94" t="s">
        <v>22</v>
      </c>
      <c r="E94" t="s">
        <v>1138</v>
      </c>
    </row>
    <row r="95" spans="1:5">
      <c r="A95" s="146" t="s">
        <v>728</v>
      </c>
      <c r="B95" s="146" t="s">
        <v>729</v>
      </c>
      <c r="C95" s="147">
        <v>12.3039</v>
      </c>
      <c r="D95" t="s">
        <v>22</v>
      </c>
      <c r="E95" t="s">
        <v>1138</v>
      </c>
    </row>
    <row r="96" spans="1:5">
      <c r="A96" s="146" t="s">
        <v>736</v>
      </c>
      <c r="B96" s="146" t="s">
        <v>737</v>
      </c>
      <c r="C96" s="147">
        <v>12.3039</v>
      </c>
      <c r="D96" t="s">
        <v>22</v>
      </c>
      <c r="E96" t="s">
        <v>1138</v>
      </c>
    </row>
    <row r="97" spans="1:5">
      <c r="A97" s="146" t="s">
        <v>816</v>
      </c>
      <c r="B97" s="146" t="s">
        <v>817</v>
      </c>
      <c r="C97" s="147">
        <v>8.2026</v>
      </c>
      <c r="D97" t="s">
        <v>22</v>
      </c>
      <c r="E97" t="s">
        <v>1138</v>
      </c>
    </row>
    <row r="98" spans="1:5">
      <c r="A98" s="146" t="s">
        <v>820</v>
      </c>
      <c r="B98" s="146" t="s">
        <v>821</v>
      </c>
      <c r="C98" s="146">
        <v>16.4052</v>
      </c>
      <c r="D98" t="s">
        <v>22</v>
      </c>
      <c r="E98" t="s">
        <v>1138</v>
      </c>
    </row>
    <row r="99" spans="1:5">
      <c r="A99" s="146" t="s">
        <v>761</v>
      </c>
      <c r="B99" s="146" t="s">
        <v>762</v>
      </c>
      <c r="C99" s="147">
        <v>32.8104</v>
      </c>
      <c r="D99" t="s">
        <v>23</v>
      </c>
      <c r="E99" t="s">
        <v>1138</v>
      </c>
    </row>
    <row r="100" spans="1:5">
      <c r="A100" s="146" t="s">
        <v>797</v>
      </c>
      <c r="B100" s="146" t="s">
        <v>798</v>
      </c>
      <c r="C100" s="147">
        <v>20.5065</v>
      </c>
      <c r="D100" t="s">
        <v>23</v>
      </c>
      <c r="E100" t="s">
        <v>1138</v>
      </c>
    </row>
    <row r="101" spans="1:5">
      <c r="A101" s="146" t="s">
        <v>1073</v>
      </c>
      <c r="B101" s="146" t="s">
        <v>1074</v>
      </c>
      <c r="C101" s="147">
        <v>12.3039</v>
      </c>
      <c r="D101" t="s">
        <v>23</v>
      </c>
      <c r="E101" t="s">
        <v>1138</v>
      </c>
    </row>
    <row r="102" spans="1:5">
      <c r="A102" s="146" t="s">
        <v>1212</v>
      </c>
      <c r="B102" s="146" t="s">
        <v>1213</v>
      </c>
      <c r="C102" s="147">
        <v>16.4052</v>
      </c>
      <c r="D102" t="s">
        <v>23</v>
      </c>
      <c r="E102" t="s">
        <v>1138</v>
      </c>
    </row>
    <row r="103" spans="1:5">
      <c r="A103" s="146" t="s">
        <v>1005</v>
      </c>
      <c r="B103" s="146" t="s">
        <v>1006</v>
      </c>
      <c r="C103" s="147">
        <v>24.6078</v>
      </c>
      <c r="D103" t="s">
        <v>24</v>
      </c>
      <c r="E103" t="s">
        <v>1138</v>
      </c>
    </row>
    <row r="104" spans="1:5">
      <c r="A104" s="146" t="s">
        <v>1110</v>
      </c>
      <c r="B104" s="146" t="s">
        <v>1111</v>
      </c>
      <c r="C104" s="147">
        <v>20.5065</v>
      </c>
      <c r="D104" t="s">
        <v>24</v>
      </c>
      <c r="E104" t="s">
        <v>1138</v>
      </c>
    </row>
    <row r="105" spans="1:5">
      <c r="A105" s="146" t="s">
        <v>1154</v>
      </c>
      <c r="B105" s="146" t="s">
        <v>1155</v>
      </c>
      <c r="C105" s="147">
        <v>16.4052</v>
      </c>
      <c r="D105" t="s">
        <v>24</v>
      </c>
      <c r="E105" t="s">
        <v>1138</v>
      </c>
    </row>
    <row r="106" spans="1:5">
      <c r="A106" s="146" t="s">
        <v>971</v>
      </c>
      <c r="B106" s="146" t="s">
        <v>972</v>
      </c>
      <c r="C106" s="147">
        <v>12.3039</v>
      </c>
      <c r="D106" t="s">
        <v>24</v>
      </c>
      <c r="E106" t="s">
        <v>1138</v>
      </c>
    </row>
    <row r="107" spans="1:5">
      <c r="A107" s="146" t="s">
        <v>1152</v>
      </c>
      <c r="B107" s="146" t="s">
        <v>1153</v>
      </c>
      <c r="C107" s="147">
        <v>8.2026</v>
      </c>
      <c r="D107" t="s">
        <v>24</v>
      </c>
      <c r="E107" t="s">
        <v>1138</v>
      </c>
    </row>
    <row r="108" spans="1:5">
      <c r="A108" s="146" t="s">
        <v>1150</v>
      </c>
      <c r="B108" s="146" t="s">
        <v>1151</v>
      </c>
      <c r="C108" s="147">
        <v>12.3039</v>
      </c>
      <c r="D108" t="s">
        <v>24</v>
      </c>
      <c r="E108" t="s">
        <v>1138</v>
      </c>
    </row>
    <row r="109" spans="1:5">
      <c r="A109" s="146" t="s">
        <v>967</v>
      </c>
      <c r="B109" s="146" t="s">
        <v>968</v>
      </c>
      <c r="C109" s="147">
        <v>24.6078</v>
      </c>
      <c r="D109" t="s">
        <v>24</v>
      </c>
      <c r="E109" t="s">
        <v>1138</v>
      </c>
    </row>
    <row r="110" spans="1:5">
      <c r="A110" s="146" t="s">
        <v>1001</v>
      </c>
      <c r="B110" s="146" t="s">
        <v>1002</v>
      </c>
      <c r="C110" s="147">
        <v>24.6078</v>
      </c>
      <c r="D110" t="s">
        <v>24</v>
      </c>
      <c r="E110" t="s">
        <v>1138</v>
      </c>
    </row>
    <row r="111" spans="1:5">
      <c r="A111" s="146" t="s">
        <v>1044</v>
      </c>
      <c r="B111" s="146" t="s">
        <v>1045</v>
      </c>
      <c r="C111" s="147">
        <v>12.3039</v>
      </c>
      <c r="D111" t="s">
        <v>24</v>
      </c>
      <c r="E111" t="s">
        <v>1138</v>
      </c>
    </row>
    <row r="112" spans="1:5">
      <c r="A112" s="146" t="s">
        <v>975</v>
      </c>
      <c r="B112" s="146" t="s">
        <v>976</v>
      </c>
      <c r="C112" s="147">
        <v>24.6078</v>
      </c>
      <c r="D112" t="s">
        <v>24</v>
      </c>
      <c r="E112" t="s">
        <v>1138</v>
      </c>
    </row>
    <row r="113" spans="1:5">
      <c r="A113" s="146" t="s">
        <v>1011</v>
      </c>
      <c r="B113" s="146" t="s">
        <v>1012</v>
      </c>
      <c r="C113" s="147">
        <v>20.5065</v>
      </c>
      <c r="D113" t="s">
        <v>24</v>
      </c>
      <c r="E113" t="s">
        <v>1138</v>
      </c>
    </row>
    <row r="114" spans="1:5">
      <c r="A114" s="146" t="s">
        <v>957</v>
      </c>
      <c r="B114" s="146" t="s">
        <v>1056</v>
      </c>
      <c r="C114" s="147">
        <v>4.1013</v>
      </c>
      <c r="D114" t="s">
        <v>24</v>
      </c>
      <c r="E114" t="s">
        <v>1138</v>
      </c>
    </row>
    <row r="115" spans="1:5">
      <c r="A115" s="146" t="s">
        <v>999</v>
      </c>
      <c r="B115" s="146" t="s">
        <v>1000</v>
      </c>
      <c r="C115" s="147">
        <v>12.3039</v>
      </c>
      <c r="D115" t="s">
        <v>24</v>
      </c>
      <c r="E115" t="s">
        <v>1138</v>
      </c>
    </row>
    <row r="116" spans="1:5">
      <c r="A116" s="146" t="s">
        <v>1036</v>
      </c>
      <c r="B116" s="146" t="s">
        <v>1037</v>
      </c>
      <c r="C116" s="147">
        <v>8.2026</v>
      </c>
      <c r="D116" t="s">
        <v>24</v>
      </c>
      <c r="E116" t="s">
        <v>1138</v>
      </c>
    </row>
    <row r="117" spans="1:5">
      <c r="A117" s="146" t="s">
        <v>977</v>
      </c>
      <c r="B117" s="146" t="s">
        <v>978</v>
      </c>
      <c r="C117" s="147">
        <v>24.6078</v>
      </c>
      <c r="D117" t="s">
        <v>24</v>
      </c>
      <c r="E117" t="s">
        <v>1138</v>
      </c>
    </row>
    <row r="118" spans="1:5">
      <c r="A118" s="146" t="s">
        <v>1034</v>
      </c>
      <c r="B118" s="146" t="s">
        <v>1035</v>
      </c>
      <c r="C118" s="147">
        <v>12.3039</v>
      </c>
      <c r="D118" t="s">
        <v>24</v>
      </c>
      <c r="E118" t="s">
        <v>1138</v>
      </c>
    </row>
    <row r="119" spans="1:5">
      <c r="A119" s="146" t="s">
        <v>949</v>
      </c>
      <c r="B119" s="146" t="s">
        <v>950</v>
      </c>
      <c r="C119" s="147">
        <v>24.6078</v>
      </c>
      <c r="D119" t="s">
        <v>24</v>
      </c>
      <c r="E119" t="s">
        <v>1138</v>
      </c>
    </row>
    <row r="120" spans="1:5">
      <c r="A120" s="146" t="s">
        <v>1216</v>
      </c>
      <c r="B120" s="146" t="s">
        <v>1217</v>
      </c>
      <c r="C120" s="147">
        <v>4.1013</v>
      </c>
      <c r="D120" t="s">
        <v>24</v>
      </c>
      <c r="E120" t="s">
        <v>1138</v>
      </c>
    </row>
    <row r="121" spans="1:5">
      <c r="A121" s="146" t="s">
        <v>1179</v>
      </c>
      <c r="B121" s="146" t="s">
        <v>1180</v>
      </c>
      <c r="C121" s="147">
        <v>16.4052</v>
      </c>
      <c r="D121" t="s">
        <v>24</v>
      </c>
      <c r="E121" t="s">
        <v>1138</v>
      </c>
    </row>
    <row r="122" spans="1:5">
      <c r="A122" s="146" t="s">
        <v>1026</v>
      </c>
      <c r="B122" s="146" t="s">
        <v>1027</v>
      </c>
      <c r="C122" s="147">
        <v>16.4052</v>
      </c>
      <c r="D122" t="s">
        <v>24</v>
      </c>
      <c r="E122" t="s">
        <v>1138</v>
      </c>
    </row>
    <row r="123" spans="1:5">
      <c r="A123" s="146" t="s">
        <v>1313</v>
      </c>
      <c r="B123" s="146" t="s">
        <v>1314</v>
      </c>
      <c r="C123" s="147">
        <v>8.2026</v>
      </c>
      <c r="D123" t="s">
        <v>24</v>
      </c>
      <c r="E123" t="s">
        <v>1138</v>
      </c>
    </row>
    <row r="124" spans="1:5">
      <c r="A124" s="146" t="s">
        <v>1363</v>
      </c>
      <c r="B124" s="146" t="s">
        <v>1364</v>
      </c>
      <c r="C124" s="147">
        <v>4.1013</v>
      </c>
      <c r="D124" t="s">
        <v>24</v>
      </c>
      <c r="E124" t="s">
        <v>1138</v>
      </c>
    </row>
    <row r="125" spans="1:5">
      <c r="A125" s="146" t="s">
        <v>1371</v>
      </c>
      <c r="B125" s="146" t="s">
        <v>1372</v>
      </c>
      <c r="C125" s="147">
        <v>4.1013</v>
      </c>
      <c r="D125" t="s">
        <v>24</v>
      </c>
      <c r="E125" t="s">
        <v>1138</v>
      </c>
    </row>
    <row r="126" spans="1:5">
      <c r="A126" s="146" t="s">
        <v>1369</v>
      </c>
      <c r="B126" s="146" t="s">
        <v>1370</v>
      </c>
      <c r="C126" s="147">
        <v>4.1013</v>
      </c>
      <c r="D126" t="s">
        <v>24</v>
      </c>
      <c r="E126" t="s">
        <v>1138</v>
      </c>
    </row>
    <row r="127" spans="1:5">
      <c r="A127" s="146" t="s">
        <v>1361</v>
      </c>
      <c r="B127" s="146" t="s">
        <v>1362</v>
      </c>
      <c r="C127" s="147">
        <v>4.1013</v>
      </c>
      <c r="D127" t="s">
        <v>24</v>
      </c>
      <c r="E127" t="s">
        <v>1138</v>
      </c>
    </row>
    <row r="128" spans="1:5">
      <c r="A128" s="146" t="s">
        <v>1367</v>
      </c>
      <c r="B128" s="146" t="s">
        <v>1368</v>
      </c>
      <c r="C128" s="147">
        <v>4.1013</v>
      </c>
      <c r="D128" t="s">
        <v>24</v>
      </c>
      <c r="E128" t="s">
        <v>1138</v>
      </c>
    </row>
    <row r="129" spans="1:5">
      <c r="A129" s="146" t="s">
        <v>316</v>
      </c>
      <c r="B129" s="146" t="s">
        <v>1356</v>
      </c>
      <c r="C129" s="147">
        <v>4.1013</v>
      </c>
      <c r="D129" t="s">
        <v>24</v>
      </c>
      <c r="E129" t="s">
        <v>1138</v>
      </c>
    </row>
    <row r="130" spans="1:5">
      <c r="A130" s="146" t="s">
        <v>1352</v>
      </c>
      <c r="B130" s="146" t="s">
        <v>1353</v>
      </c>
      <c r="C130" s="147">
        <v>4.1013</v>
      </c>
      <c r="D130" t="s">
        <v>24</v>
      </c>
      <c r="E130" t="s">
        <v>1138</v>
      </c>
    </row>
    <row r="131" spans="1:5">
      <c r="A131" s="146" t="s">
        <v>584</v>
      </c>
      <c r="B131" s="146" t="s">
        <v>585</v>
      </c>
      <c r="C131" s="147">
        <v>16.4052</v>
      </c>
      <c r="D131" t="s">
        <v>24</v>
      </c>
      <c r="E131" t="s">
        <v>1138</v>
      </c>
    </row>
    <row r="132" spans="1:5">
      <c r="A132" s="146" t="s">
        <v>582</v>
      </c>
      <c r="B132" s="146" t="s">
        <v>583</v>
      </c>
      <c r="C132" s="147">
        <v>16.4052</v>
      </c>
      <c r="D132" t="s">
        <v>24</v>
      </c>
      <c r="E132" t="s">
        <v>1138</v>
      </c>
    </row>
    <row r="133" spans="1:5">
      <c r="A133" s="146" t="s">
        <v>588</v>
      </c>
      <c r="B133" s="146" t="s">
        <v>589</v>
      </c>
      <c r="C133" s="147">
        <v>8.2026</v>
      </c>
      <c r="D133" t="s">
        <v>24</v>
      </c>
      <c r="E133" t="s">
        <v>1138</v>
      </c>
    </row>
    <row r="134" spans="1:5">
      <c r="A134" s="146" t="s">
        <v>592</v>
      </c>
      <c r="B134" s="146" t="s">
        <v>593</v>
      </c>
      <c r="C134" s="147">
        <v>12.3039</v>
      </c>
      <c r="D134" t="s">
        <v>24</v>
      </c>
      <c r="E134" t="s">
        <v>1138</v>
      </c>
    </row>
    <row r="135" spans="1:5">
      <c r="A135" s="146" t="s">
        <v>608</v>
      </c>
      <c r="B135" s="146" t="s">
        <v>609</v>
      </c>
      <c r="C135" s="147">
        <v>4.1013</v>
      </c>
      <c r="D135" t="s">
        <v>24</v>
      </c>
      <c r="E135" t="s">
        <v>1138</v>
      </c>
    </row>
    <row r="136" spans="1:5">
      <c r="A136" s="146" t="s">
        <v>674</v>
      </c>
      <c r="B136" s="146" t="s">
        <v>675</v>
      </c>
      <c r="C136" s="147">
        <v>8.2026</v>
      </c>
      <c r="D136" t="s">
        <v>24</v>
      </c>
      <c r="E136" t="s">
        <v>1138</v>
      </c>
    </row>
    <row r="137" spans="1:5">
      <c r="A137" s="146" t="s">
        <v>578</v>
      </c>
      <c r="B137" s="146" t="s">
        <v>579</v>
      </c>
      <c r="C137" s="147">
        <v>12.3039</v>
      </c>
      <c r="D137" t="s">
        <v>24</v>
      </c>
      <c r="E137" t="s">
        <v>1138</v>
      </c>
    </row>
    <row r="138" spans="1:5">
      <c r="A138" s="146" t="s">
        <v>914</v>
      </c>
      <c r="B138" s="146" t="s">
        <v>915</v>
      </c>
      <c r="C138" s="147">
        <v>4.1013</v>
      </c>
      <c r="D138" t="s">
        <v>24</v>
      </c>
      <c r="E138" t="s">
        <v>1138</v>
      </c>
    </row>
    <row r="139" spans="1:5">
      <c r="A139" s="146" t="s">
        <v>660</v>
      </c>
      <c r="B139" s="146" t="s">
        <v>661</v>
      </c>
      <c r="C139" s="147">
        <v>8.2026</v>
      </c>
      <c r="D139" t="s">
        <v>24</v>
      </c>
      <c r="E139" t="s">
        <v>1138</v>
      </c>
    </row>
    <row r="140" spans="1:5">
      <c r="A140" s="146" t="s">
        <v>662</v>
      </c>
      <c r="B140" s="146" t="s">
        <v>663</v>
      </c>
      <c r="C140" s="147">
        <v>8.2026</v>
      </c>
      <c r="D140" t="s">
        <v>24</v>
      </c>
      <c r="E140" t="s">
        <v>1138</v>
      </c>
    </row>
    <row r="141" spans="1:5">
      <c r="A141" s="146" t="s">
        <v>955</v>
      </c>
      <c r="B141" s="146" t="s">
        <v>956</v>
      </c>
      <c r="C141" s="147">
        <v>8.2026</v>
      </c>
      <c r="D141" t="s">
        <v>24</v>
      </c>
      <c r="E141" t="s">
        <v>1138</v>
      </c>
    </row>
    <row r="142" spans="1:5">
      <c r="A142" s="146" t="s">
        <v>1112</v>
      </c>
      <c r="B142" s="146" t="s">
        <v>1113</v>
      </c>
      <c r="C142" s="147">
        <v>4.1013</v>
      </c>
      <c r="D142" t="s">
        <v>24</v>
      </c>
      <c r="E142" t="s">
        <v>1138</v>
      </c>
    </row>
    <row r="143" spans="1:5">
      <c r="A143" s="146" t="s">
        <v>1040</v>
      </c>
      <c r="B143" s="146" t="s">
        <v>1041</v>
      </c>
      <c r="C143" s="147">
        <v>4.1013</v>
      </c>
      <c r="D143" t="s">
        <v>24</v>
      </c>
      <c r="E143" t="s">
        <v>1138</v>
      </c>
    </row>
    <row r="144" spans="1:5">
      <c r="A144" s="146" t="s">
        <v>1042</v>
      </c>
      <c r="B144" s="146" t="s">
        <v>1043</v>
      </c>
      <c r="C144" s="147">
        <v>4.1013</v>
      </c>
      <c r="D144" t="s">
        <v>24</v>
      </c>
      <c r="E144" t="s">
        <v>1138</v>
      </c>
    </row>
    <row r="145" spans="1:5">
      <c r="A145" s="146" t="s">
        <v>251</v>
      </c>
      <c r="B145" s="146" t="s">
        <v>1168</v>
      </c>
      <c r="C145" s="147">
        <v>4.1013</v>
      </c>
      <c r="D145" t="s">
        <v>25</v>
      </c>
      <c r="E145" t="s">
        <v>1137</v>
      </c>
    </row>
    <row r="146" spans="1:5">
      <c r="A146" s="146" t="s">
        <v>249</v>
      </c>
      <c r="B146" s="146" t="s">
        <v>250</v>
      </c>
      <c r="C146" s="147">
        <v>4.1013</v>
      </c>
      <c r="D146" t="s">
        <v>25</v>
      </c>
      <c r="E146" t="s">
        <v>1137</v>
      </c>
    </row>
    <row r="147" spans="1:5">
      <c r="A147" s="146" t="s">
        <v>670</v>
      </c>
      <c r="B147" s="146" t="s">
        <v>671</v>
      </c>
      <c r="C147" s="147">
        <v>12.3039</v>
      </c>
      <c r="D147" t="s">
        <v>25</v>
      </c>
      <c r="E147" t="s">
        <v>1137</v>
      </c>
    </row>
    <row r="148" spans="1:5">
      <c r="A148" s="146" t="s">
        <v>618</v>
      </c>
      <c r="B148" s="146" t="s">
        <v>619</v>
      </c>
      <c r="C148" s="147">
        <v>4.1013</v>
      </c>
      <c r="D148" t="s">
        <v>25</v>
      </c>
      <c r="E148" t="s">
        <v>1137</v>
      </c>
    </row>
    <row r="149" spans="1:5">
      <c r="A149" s="146" t="s">
        <v>622</v>
      </c>
      <c r="B149" s="377" t="s">
        <v>623</v>
      </c>
      <c r="C149" s="147">
        <v>28.7091</v>
      </c>
      <c r="D149" t="s">
        <v>26</v>
      </c>
      <c r="E149" t="s">
        <v>1135</v>
      </c>
    </row>
    <row r="150" spans="1:5">
      <c r="A150" s="146" t="s">
        <v>112</v>
      </c>
      <c r="B150" s="377" t="s">
        <v>113</v>
      </c>
      <c r="C150" s="147">
        <v>16.4052</v>
      </c>
      <c r="D150" t="s">
        <v>26</v>
      </c>
      <c r="E150" t="s">
        <v>1135</v>
      </c>
    </row>
    <row r="151" spans="1:5">
      <c r="A151" s="146" t="s">
        <v>826</v>
      </c>
      <c r="B151" s="146" t="s">
        <v>827</v>
      </c>
      <c r="C151" s="147">
        <v>32.8104</v>
      </c>
      <c r="D151" t="s">
        <v>26</v>
      </c>
      <c r="E151" t="s">
        <v>1135</v>
      </c>
    </row>
    <row r="152" spans="1:5">
      <c r="A152" s="146" t="s">
        <v>1198</v>
      </c>
      <c r="B152" s="146" t="s">
        <v>1199</v>
      </c>
      <c r="C152" s="147">
        <v>12.3039</v>
      </c>
      <c r="D152" t="s">
        <v>26</v>
      </c>
      <c r="E152" t="s">
        <v>1135</v>
      </c>
    </row>
    <row r="153" spans="1:5">
      <c r="A153" s="146" t="s">
        <v>1237</v>
      </c>
      <c r="B153" s="146" t="s">
        <v>1238</v>
      </c>
      <c r="C153" s="147">
        <v>8.2026</v>
      </c>
      <c r="D153" t="s">
        <v>26</v>
      </c>
      <c r="E153" t="s">
        <v>1135</v>
      </c>
    </row>
    <row r="154" spans="1:5">
      <c r="A154" s="146" t="s">
        <v>101</v>
      </c>
      <c r="B154" s="146" t="s">
        <v>102</v>
      </c>
      <c r="C154" s="147">
        <v>12.3039</v>
      </c>
      <c r="D154" t="s">
        <v>26</v>
      </c>
      <c r="E154" t="s">
        <v>1135</v>
      </c>
    </row>
    <row r="155" spans="1:5">
      <c r="A155" s="146" t="s">
        <v>141</v>
      </c>
      <c r="B155" s="146" t="s">
        <v>142</v>
      </c>
      <c r="C155" s="147">
        <v>12.3039</v>
      </c>
      <c r="D155" t="s">
        <v>26</v>
      </c>
      <c r="E155" t="s">
        <v>1135</v>
      </c>
    </row>
    <row r="156" spans="1:5">
      <c r="A156" s="146" t="s">
        <v>234</v>
      </c>
      <c r="B156" s="146" t="s">
        <v>235</v>
      </c>
      <c r="C156" s="147">
        <v>4.1013</v>
      </c>
      <c r="D156" t="s">
        <v>26</v>
      </c>
      <c r="E156" t="s">
        <v>1135</v>
      </c>
    </row>
    <row r="157" spans="1:5">
      <c r="A157" s="146" t="s">
        <v>125</v>
      </c>
      <c r="B157" s="146" t="s">
        <v>126</v>
      </c>
      <c r="C157" s="147">
        <v>12.3039</v>
      </c>
      <c r="D157" t="s">
        <v>26</v>
      </c>
      <c r="E157" t="s">
        <v>1135</v>
      </c>
    </row>
    <row r="158" spans="1:5">
      <c r="A158" s="146" t="s">
        <v>1233</v>
      </c>
      <c r="B158" s="146" t="s">
        <v>1234</v>
      </c>
      <c r="C158" s="147">
        <v>12.3039</v>
      </c>
      <c r="D158" t="s">
        <v>27</v>
      </c>
      <c r="E158" t="s">
        <v>1139</v>
      </c>
    </row>
    <row r="159" spans="1:5">
      <c r="A159" s="146" t="s">
        <v>331</v>
      </c>
      <c r="B159" s="146" t="s">
        <v>332</v>
      </c>
      <c r="C159" s="147">
        <v>24.6078</v>
      </c>
      <c r="D159" t="s">
        <v>28</v>
      </c>
      <c r="E159" t="s">
        <v>1139</v>
      </c>
    </row>
    <row r="160" spans="1:5">
      <c r="A160" s="146" t="s">
        <v>321</v>
      </c>
      <c r="B160" s="146" t="s">
        <v>322</v>
      </c>
      <c r="C160" s="147">
        <v>8.2026</v>
      </c>
      <c r="D160" t="s">
        <v>32</v>
      </c>
      <c r="E160" t="s">
        <v>1139</v>
      </c>
    </row>
    <row r="161" spans="1:5">
      <c r="A161" s="146" t="s">
        <v>730</v>
      </c>
      <c r="B161" s="146" t="s">
        <v>731</v>
      </c>
      <c r="C161" s="147">
        <v>28.7091</v>
      </c>
      <c r="D161" t="s">
        <v>33</v>
      </c>
      <c r="E161" t="s">
        <v>1139</v>
      </c>
    </row>
    <row r="162" spans="1:5">
      <c r="A162" s="146" t="s">
        <v>1096</v>
      </c>
      <c r="B162" s="146" t="s">
        <v>1097</v>
      </c>
      <c r="C162" s="147">
        <v>16.4052</v>
      </c>
      <c r="D162" t="s">
        <v>34</v>
      </c>
      <c r="E162" t="s">
        <v>1139</v>
      </c>
    </row>
    <row r="163" spans="1:5">
      <c r="A163" s="146" t="s">
        <v>869</v>
      </c>
      <c r="B163" s="146" t="s">
        <v>870</v>
      </c>
      <c r="C163" s="147">
        <v>32.8104</v>
      </c>
      <c r="D163" t="s">
        <v>34</v>
      </c>
      <c r="E163" t="s">
        <v>1139</v>
      </c>
    </row>
  </sheetData>
  <sortState ref="A1:E163">
    <sortCondition ref="D1"/>
  </sortState>
  <conditionalFormatting sqref="A162">
    <cfRule type="duplicateValues" dxfId="45" priority="2"/>
  </conditionalFormatting>
  <conditionalFormatting sqref="A163">
    <cfRule type="duplicateValues" dxfId="45" priority="1"/>
  </conditionalFormatting>
  <conditionalFormatting sqref="A164:A1048576 A1:A161">
    <cfRule type="duplicateValues" dxfId="45" priority="3"/>
  </conditionalFormatting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A516"/>
  <sheetViews>
    <sheetView tabSelected="1" workbookViewId="0">
      <pane ySplit="3" topLeftCell="A461" activePane="bottomLeft" state="frozen"/>
      <selection/>
      <selection pane="bottomLeft" activeCell="L476" sqref="L476"/>
    </sheetView>
  </sheetViews>
  <sheetFormatPr defaultColWidth="9" defaultRowHeight="13.5"/>
  <cols>
    <col min="1" max="1" width="6.375" style="33" customWidth="1"/>
    <col min="2" max="2" width="23.125" style="33" customWidth="1"/>
    <col min="3" max="3" width="13.125" style="34" customWidth="1"/>
    <col min="4" max="4" width="17.875" style="35" customWidth="1"/>
    <col min="5" max="5" width="11.5" style="33" customWidth="1"/>
    <col min="6" max="6" width="11.875" style="33" customWidth="1"/>
    <col min="7" max="8" width="12.625" style="33" customWidth="1"/>
    <col min="9" max="9" width="11.5" style="33" customWidth="1"/>
    <col min="10" max="10" width="9.375" style="33" customWidth="1"/>
    <col min="11" max="11" width="10.375" style="33" customWidth="1"/>
    <col min="12" max="12" width="11.5" style="33" customWidth="1"/>
    <col min="13" max="14" width="10.375" style="33" customWidth="1"/>
    <col min="15" max="16" width="11.5" style="33" customWidth="1"/>
    <col min="17" max="17" width="10.375" style="33" customWidth="1"/>
    <col min="18" max="18" width="11.5" style="33" customWidth="1"/>
    <col min="19" max="21" width="10.375" style="33" customWidth="1"/>
    <col min="22" max="24" width="11.5" style="33" customWidth="1"/>
    <col min="25" max="25" width="12" style="9" customWidth="1"/>
    <col min="26" max="26" width="10.375" style="9" customWidth="1"/>
    <col min="27" max="28" width="11.5" style="9" customWidth="1"/>
    <col min="29" max="29" width="10.375" style="9" customWidth="1"/>
    <col min="30" max="33" width="11.5" style="9" customWidth="1"/>
    <col min="34" max="35" width="11.5" style="9"/>
    <col min="36" max="16381" width="9" style="9"/>
  </cols>
  <sheetData>
    <row r="1" s="9" customFormat="1" ht="18.75" spans="1:25">
      <c r="A1" s="36" t="s">
        <v>1537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</row>
    <row r="2" s="9" customFormat="1" spans="1:34">
      <c r="A2" s="5" t="s">
        <v>71</v>
      </c>
      <c r="B2" s="5" t="s">
        <v>72</v>
      </c>
      <c r="C2" s="37" t="s">
        <v>73</v>
      </c>
      <c r="D2" s="38" t="s">
        <v>74</v>
      </c>
      <c r="E2" s="39" t="s">
        <v>75</v>
      </c>
      <c r="F2" s="39"/>
      <c r="G2" s="39"/>
      <c r="H2" s="39"/>
      <c r="I2" s="39"/>
      <c r="J2" s="39"/>
      <c r="K2" s="49" t="s">
        <v>76</v>
      </c>
      <c r="L2" s="50"/>
      <c r="M2" s="50"/>
      <c r="N2" s="50"/>
      <c r="O2" s="50"/>
      <c r="P2" s="51"/>
      <c r="Q2" s="5" t="s">
        <v>77</v>
      </c>
      <c r="R2" s="5"/>
      <c r="S2" s="5"/>
      <c r="T2" s="5"/>
      <c r="U2" s="5"/>
      <c r="V2" s="5"/>
      <c r="W2" s="5"/>
      <c r="X2" s="54"/>
      <c r="Y2" s="54"/>
      <c r="Z2" s="10"/>
      <c r="AA2" s="5" t="s">
        <v>1133</v>
      </c>
      <c r="AB2" s="5"/>
      <c r="AC2" s="5"/>
      <c r="AD2" s="5"/>
      <c r="AE2" s="5"/>
      <c r="AF2" s="5"/>
      <c r="AG2" s="5"/>
      <c r="AH2" s="10" t="s">
        <v>3</v>
      </c>
    </row>
    <row r="3" s="9" customFormat="1" ht="24" spans="1:36">
      <c r="A3" s="5"/>
      <c r="B3" s="5"/>
      <c r="C3" s="37"/>
      <c r="D3" s="38"/>
      <c r="E3" s="5" t="s">
        <v>80</v>
      </c>
      <c r="F3" s="5" t="s">
        <v>81</v>
      </c>
      <c r="G3" s="5" t="s">
        <v>83</v>
      </c>
      <c r="H3" s="5" t="s">
        <v>82</v>
      </c>
      <c r="I3" s="5" t="s">
        <v>85</v>
      </c>
      <c r="J3" s="5" t="s">
        <v>84</v>
      </c>
      <c r="K3" s="5" t="s">
        <v>86</v>
      </c>
      <c r="L3" s="7" t="s">
        <v>87</v>
      </c>
      <c r="M3" s="5" t="s">
        <v>89</v>
      </c>
      <c r="N3" s="5" t="s">
        <v>88</v>
      </c>
      <c r="O3" s="5" t="s">
        <v>1326</v>
      </c>
      <c r="P3" s="5" t="s">
        <v>84</v>
      </c>
      <c r="Q3" s="5" t="s">
        <v>45</v>
      </c>
      <c r="R3" s="5" t="s">
        <v>91</v>
      </c>
      <c r="S3" s="5" t="s">
        <v>92</v>
      </c>
      <c r="T3" s="5" t="s">
        <v>94</v>
      </c>
      <c r="U3" s="5" t="s">
        <v>93</v>
      </c>
      <c r="V3" s="5" t="s">
        <v>1496</v>
      </c>
      <c r="W3" s="5" t="s">
        <v>1326</v>
      </c>
      <c r="X3" s="5" t="s">
        <v>84</v>
      </c>
      <c r="Y3" s="5" t="s">
        <v>45</v>
      </c>
      <c r="Z3" s="55" t="s">
        <v>78</v>
      </c>
      <c r="AA3" s="55" t="s">
        <v>79</v>
      </c>
      <c r="AB3" s="10" t="s">
        <v>3</v>
      </c>
      <c r="AC3" s="5" t="s">
        <v>1327</v>
      </c>
      <c r="AD3" s="5" t="s">
        <v>1328</v>
      </c>
      <c r="AE3" s="5" t="s">
        <v>1329</v>
      </c>
      <c r="AF3" s="5" t="s">
        <v>1330</v>
      </c>
      <c r="AG3" s="5" t="s">
        <v>1331</v>
      </c>
      <c r="AH3" s="5" t="s">
        <v>84</v>
      </c>
      <c r="AI3" s="5" t="s">
        <v>45</v>
      </c>
      <c r="AJ3" s="10" t="s">
        <v>3</v>
      </c>
    </row>
    <row r="4" s="9" customFormat="1" ht="16" customHeight="1" spans="1:36">
      <c r="A4" s="40">
        <f t="shared" ref="A4:A67" si="0">ROW()-3</f>
        <v>1</v>
      </c>
      <c r="B4" s="41" t="s">
        <v>95</v>
      </c>
      <c r="C4" s="42" t="s">
        <v>96</v>
      </c>
      <c r="D4" s="43" t="s">
        <v>97</v>
      </c>
      <c r="E4" s="41">
        <v>3473.25</v>
      </c>
      <c r="F4" s="41">
        <f>VLOOKUP(C4,'[1]9月'!$B:$Q,16,0)</f>
        <v>3245.4</v>
      </c>
      <c r="G4" s="44">
        <v>5664.75</v>
      </c>
      <c r="H4" s="41">
        <v>3473.25</v>
      </c>
      <c r="I4" s="44">
        <v>3180</v>
      </c>
      <c r="J4" s="44"/>
      <c r="K4" s="52">
        <f t="shared" ref="K4:K67" si="1">E4*0.018</f>
        <v>62.5185</v>
      </c>
      <c r="L4" s="53">
        <f t="shared" ref="L4:L67" si="2">F4*0.16</f>
        <v>519.264</v>
      </c>
      <c r="M4" s="44">
        <f t="shared" ref="M4:M67" si="3">ROUND(G4*0.08,2)</f>
        <v>453.18</v>
      </c>
      <c r="N4" s="41">
        <f t="shared" ref="N4:N67" si="4">H4*0.007</f>
        <v>24.31275</v>
      </c>
      <c r="O4" s="44">
        <f t="shared" ref="O4:O67" si="5">I4*5%</f>
        <v>159</v>
      </c>
      <c r="P4" s="44">
        <f t="shared" ref="P4:P67" si="6">J4*50%</f>
        <v>0</v>
      </c>
      <c r="Q4" s="44">
        <f t="shared" ref="Q4:Q67" si="7">SUM(K4:P4)</f>
        <v>1218.27525</v>
      </c>
      <c r="R4" s="41">
        <f t="shared" ref="R4:R67" si="8">E4*0</f>
        <v>0</v>
      </c>
      <c r="S4" s="41">
        <f t="shared" ref="S4:S67" si="9">ROUND(F4*0.08,2)</f>
        <v>259.63</v>
      </c>
      <c r="T4" s="44">
        <f t="shared" ref="T4:T67" si="10">ROUND(G4*0.02,2)</f>
        <v>113.3</v>
      </c>
      <c r="U4" s="41">
        <f t="shared" ref="U4:U67" si="11">ROUND(H4*0.003,2)</f>
        <v>10.42</v>
      </c>
      <c r="V4" s="41">
        <v>0</v>
      </c>
      <c r="W4" s="44">
        <f t="shared" ref="W4:W67" si="12">I4*5%</f>
        <v>159</v>
      </c>
      <c r="X4" s="44">
        <f t="shared" ref="X4:X67" si="13">J4*50%</f>
        <v>0</v>
      </c>
      <c r="Y4" s="41">
        <f t="shared" ref="Y4:Y67" si="14">SUM(R4:X4)</f>
        <v>542.35</v>
      </c>
      <c r="Z4" s="41">
        <f t="shared" ref="Z4:Z67" si="15">Q4+Y4</f>
        <v>1760.62525</v>
      </c>
      <c r="AA4" s="41"/>
      <c r="AB4" s="12" t="s">
        <v>51</v>
      </c>
      <c r="AC4" s="11">
        <f>K4+R4</f>
        <v>62.5185</v>
      </c>
      <c r="AD4" s="11">
        <f t="shared" ref="AD4:AD67" si="16">L4+S4</f>
        <v>778.894</v>
      </c>
      <c r="AE4" s="11">
        <f t="shared" ref="AE4:AE67" si="17">M4+T4</f>
        <v>566.48</v>
      </c>
      <c r="AF4" s="11">
        <f>N4+U4+V4</f>
        <v>34.73275</v>
      </c>
      <c r="AG4" s="11">
        <f t="shared" ref="AG4:AI4" si="18">O4+W4</f>
        <v>318</v>
      </c>
      <c r="AH4" s="11">
        <f t="shared" si="18"/>
        <v>0</v>
      </c>
      <c r="AI4" s="11">
        <f t="shared" si="18"/>
        <v>1760.62525</v>
      </c>
      <c r="AJ4" s="12" t="s">
        <v>1134</v>
      </c>
    </row>
    <row r="5" s="9" customFormat="1" ht="16" customHeight="1" spans="1:36">
      <c r="A5" s="40">
        <f t="shared" si="0"/>
        <v>2</v>
      </c>
      <c r="B5" s="41" t="s">
        <v>98</v>
      </c>
      <c r="C5" s="42" t="s">
        <v>99</v>
      </c>
      <c r="D5" s="41" t="s">
        <v>100</v>
      </c>
      <c r="E5" s="41">
        <v>3473.25</v>
      </c>
      <c r="F5" s="41">
        <f>VLOOKUP(C5,'[1]9月'!$B:$Q,16,0)</f>
        <v>3245.4</v>
      </c>
      <c r="G5" s="44">
        <v>5664.75</v>
      </c>
      <c r="H5" s="41">
        <v>3473.25</v>
      </c>
      <c r="I5" s="44">
        <v>3180</v>
      </c>
      <c r="J5" s="44"/>
      <c r="K5" s="52">
        <f t="shared" si="1"/>
        <v>62.5185</v>
      </c>
      <c r="L5" s="53">
        <f t="shared" si="2"/>
        <v>519.264</v>
      </c>
      <c r="M5" s="44">
        <f t="shared" si="3"/>
        <v>453.18</v>
      </c>
      <c r="N5" s="41">
        <f t="shared" si="4"/>
        <v>24.31275</v>
      </c>
      <c r="O5" s="44">
        <f t="shared" si="5"/>
        <v>159</v>
      </c>
      <c r="P5" s="44">
        <f t="shared" si="6"/>
        <v>0</v>
      </c>
      <c r="Q5" s="44">
        <f t="shared" si="7"/>
        <v>1218.27525</v>
      </c>
      <c r="R5" s="41">
        <f t="shared" si="8"/>
        <v>0</v>
      </c>
      <c r="S5" s="41">
        <f t="shared" si="9"/>
        <v>259.63</v>
      </c>
      <c r="T5" s="44">
        <f t="shared" si="10"/>
        <v>113.3</v>
      </c>
      <c r="U5" s="41">
        <f t="shared" si="11"/>
        <v>10.42</v>
      </c>
      <c r="V5" s="41">
        <v>0</v>
      </c>
      <c r="W5" s="44">
        <f t="shared" si="12"/>
        <v>159</v>
      </c>
      <c r="X5" s="44">
        <f t="shared" si="13"/>
        <v>0</v>
      </c>
      <c r="Y5" s="41">
        <f t="shared" si="14"/>
        <v>542.35</v>
      </c>
      <c r="Z5" s="41">
        <f t="shared" si="15"/>
        <v>1760.62525</v>
      </c>
      <c r="AA5" s="41"/>
      <c r="AB5" s="12" t="s">
        <v>26</v>
      </c>
      <c r="AC5" s="11">
        <f t="shared" ref="AC5:AC68" si="19">K5+R5</f>
        <v>62.5185</v>
      </c>
      <c r="AD5" s="11">
        <f t="shared" si="16"/>
        <v>778.894</v>
      </c>
      <c r="AE5" s="11">
        <f t="shared" si="17"/>
        <v>566.48</v>
      </c>
      <c r="AF5" s="11">
        <f t="shared" ref="AF5:AF68" si="20">N5+U5+V5</f>
        <v>34.73275</v>
      </c>
      <c r="AG5" s="11">
        <f t="shared" ref="AG5:AI5" si="21">O5+W5</f>
        <v>318</v>
      </c>
      <c r="AH5" s="11">
        <f t="shared" si="21"/>
        <v>0</v>
      </c>
      <c r="AI5" s="11">
        <f t="shared" si="21"/>
        <v>1760.62525</v>
      </c>
      <c r="AJ5" s="12" t="s">
        <v>1135</v>
      </c>
    </row>
    <row r="6" s="9" customFormat="1" ht="16" customHeight="1" spans="1:36">
      <c r="A6" s="40">
        <f t="shared" si="0"/>
        <v>3</v>
      </c>
      <c r="B6" s="41" t="s">
        <v>1332</v>
      </c>
      <c r="C6" s="42" t="s">
        <v>104</v>
      </c>
      <c r="D6" s="41" t="s">
        <v>105</v>
      </c>
      <c r="E6" s="41">
        <v>3473.25</v>
      </c>
      <c r="F6" s="41">
        <f>VLOOKUP(C6,'[1]9月'!$B:$Q,16,0)</f>
        <v>3245.4</v>
      </c>
      <c r="G6" s="44">
        <v>5664.75</v>
      </c>
      <c r="H6" s="41">
        <v>3473.25</v>
      </c>
      <c r="I6" s="44">
        <v>3180</v>
      </c>
      <c r="J6" s="44"/>
      <c r="K6" s="52">
        <f t="shared" si="1"/>
        <v>62.5185</v>
      </c>
      <c r="L6" s="53">
        <f t="shared" si="2"/>
        <v>519.264</v>
      </c>
      <c r="M6" s="44">
        <f t="shared" si="3"/>
        <v>453.18</v>
      </c>
      <c r="N6" s="41">
        <f t="shared" si="4"/>
        <v>24.31275</v>
      </c>
      <c r="O6" s="44">
        <f t="shared" si="5"/>
        <v>159</v>
      </c>
      <c r="P6" s="44">
        <f t="shared" si="6"/>
        <v>0</v>
      </c>
      <c r="Q6" s="44">
        <f t="shared" si="7"/>
        <v>1218.27525</v>
      </c>
      <c r="R6" s="41">
        <f t="shared" si="8"/>
        <v>0</v>
      </c>
      <c r="S6" s="41">
        <f t="shared" si="9"/>
        <v>259.63</v>
      </c>
      <c r="T6" s="44">
        <f t="shared" si="10"/>
        <v>113.3</v>
      </c>
      <c r="U6" s="41">
        <f t="shared" si="11"/>
        <v>10.42</v>
      </c>
      <c r="V6" s="41">
        <v>0</v>
      </c>
      <c r="W6" s="44">
        <f t="shared" si="12"/>
        <v>159</v>
      </c>
      <c r="X6" s="44">
        <f t="shared" si="13"/>
        <v>0</v>
      </c>
      <c r="Y6" s="41">
        <f t="shared" si="14"/>
        <v>542.35</v>
      </c>
      <c r="Z6" s="41">
        <f t="shared" si="15"/>
        <v>1760.62525</v>
      </c>
      <c r="AA6" s="41"/>
      <c r="AB6" s="12" t="s">
        <v>26</v>
      </c>
      <c r="AC6" s="11">
        <f t="shared" si="19"/>
        <v>62.5185</v>
      </c>
      <c r="AD6" s="11">
        <f t="shared" si="16"/>
        <v>778.894</v>
      </c>
      <c r="AE6" s="11">
        <f t="shared" si="17"/>
        <v>566.48</v>
      </c>
      <c r="AF6" s="11">
        <f t="shared" si="20"/>
        <v>34.73275</v>
      </c>
      <c r="AG6" s="11">
        <f t="shared" ref="AG6:AI6" si="22">O6+W6</f>
        <v>318</v>
      </c>
      <c r="AH6" s="11">
        <f t="shared" si="22"/>
        <v>0</v>
      </c>
      <c r="AI6" s="11">
        <f t="shared" si="22"/>
        <v>1760.62525</v>
      </c>
      <c r="AJ6" s="12" t="s">
        <v>1135</v>
      </c>
    </row>
    <row r="7" s="9" customFormat="1" ht="16" customHeight="1" spans="1:36">
      <c r="A7" s="40">
        <f t="shared" si="0"/>
        <v>4</v>
      </c>
      <c r="B7" s="41" t="s">
        <v>98</v>
      </c>
      <c r="C7" s="42" t="s">
        <v>106</v>
      </c>
      <c r="D7" s="41" t="s">
        <v>107</v>
      </c>
      <c r="E7" s="41">
        <v>3473.25</v>
      </c>
      <c r="F7" s="41">
        <f>VLOOKUP(C7,'[1]9月'!$B:$Q,16,0)</f>
        <v>3245.4</v>
      </c>
      <c r="G7" s="44">
        <v>5664.75</v>
      </c>
      <c r="H7" s="41">
        <v>3473.25</v>
      </c>
      <c r="I7" s="44">
        <v>3180</v>
      </c>
      <c r="J7" s="44"/>
      <c r="K7" s="52">
        <f t="shared" si="1"/>
        <v>62.5185</v>
      </c>
      <c r="L7" s="53">
        <f t="shared" si="2"/>
        <v>519.264</v>
      </c>
      <c r="M7" s="44">
        <f t="shared" si="3"/>
        <v>453.18</v>
      </c>
      <c r="N7" s="41">
        <f t="shared" si="4"/>
        <v>24.31275</v>
      </c>
      <c r="O7" s="44">
        <f t="shared" si="5"/>
        <v>159</v>
      </c>
      <c r="P7" s="44">
        <f t="shared" si="6"/>
        <v>0</v>
      </c>
      <c r="Q7" s="44">
        <f t="shared" si="7"/>
        <v>1218.27525</v>
      </c>
      <c r="R7" s="41">
        <f t="shared" si="8"/>
        <v>0</v>
      </c>
      <c r="S7" s="41">
        <f t="shared" si="9"/>
        <v>259.63</v>
      </c>
      <c r="T7" s="44">
        <f t="shared" si="10"/>
        <v>113.3</v>
      </c>
      <c r="U7" s="41">
        <f t="shared" si="11"/>
        <v>10.42</v>
      </c>
      <c r="V7" s="41">
        <v>0</v>
      </c>
      <c r="W7" s="44">
        <f t="shared" si="12"/>
        <v>159</v>
      </c>
      <c r="X7" s="44">
        <f t="shared" si="13"/>
        <v>0</v>
      </c>
      <c r="Y7" s="41">
        <f t="shared" si="14"/>
        <v>542.35</v>
      </c>
      <c r="Z7" s="41">
        <f t="shared" si="15"/>
        <v>1760.62525</v>
      </c>
      <c r="AA7" s="41"/>
      <c r="AB7" s="12" t="s">
        <v>26</v>
      </c>
      <c r="AC7" s="11">
        <f t="shared" si="19"/>
        <v>62.5185</v>
      </c>
      <c r="AD7" s="11">
        <f t="shared" si="16"/>
        <v>778.894</v>
      </c>
      <c r="AE7" s="11">
        <f t="shared" si="17"/>
        <v>566.48</v>
      </c>
      <c r="AF7" s="11">
        <f t="shared" si="20"/>
        <v>34.73275</v>
      </c>
      <c r="AG7" s="11">
        <f t="shared" ref="AG7:AI7" si="23">O7+W7</f>
        <v>318</v>
      </c>
      <c r="AH7" s="11">
        <f t="shared" si="23"/>
        <v>0</v>
      </c>
      <c r="AI7" s="11">
        <f t="shared" si="23"/>
        <v>1760.62525</v>
      </c>
      <c r="AJ7" s="12" t="s">
        <v>1135</v>
      </c>
    </row>
    <row r="8" s="9" customFormat="1" ht="16" customHeight="1" spans="1:36">
      <c r="A8" s="40">
        <f t="shared" si="0"/>
        <v>5</v>
      </c>
      <c r="B8" s="41" t="s">
        <v>98</v>
      </c>
      <c r="C8" s="42" t="s">
        <v>108</v>
      </c>
      <c r="D8" s="41" t="s">
        <v>109</v>
      </c>
      <c r="E8" s="41">
        <v>3473.25</v>
      </c>
      <c r="F8" s="41">
        <f>VLOOKUP(C8,'[1]9月'!$B:$Q,16,0)</f>
        <v>3245.4</v>
      </c>
      <c r="G8" s="44">
        <v>5664.75</v>
      </c>
      <c r="H8" s="41">
        <v>3473.25</v>
      </c>
      <c r="I8" s="44">
        <v>4180</v>
      </c>
      <c r="J8" s="44"/>
      <c r="K8" s="52">
        <f t="shared" si="1"/>
        <v>62.5185</v>
      </c>
      <c r="L8" s="53">
        <f t="shared" si="2"/>
        <v>519.264</v>
      </c>
      <c r="M8" s="44">
        <f t="shared" si="3"/>
        <v>453.18</v>
      </c>
      <c r="N8" s="41">
        <f t="shared" si="4"/>
        <v>24.31275</v>
      </c>
      <c r="O8" s="44">
        <f t="shared" si="5"/>
        <v>209</v>
      </c>
      <c r="P8" s="44">
        <f t="shared" si="6"/>
        <v>0</v>
      </c>
      <c r="Q8" s="44">
        <f t="shared" si="7"/>
        <v>1268.27525</v>
      </c>
      <c r="R8" s="41">
        <f t="shared" si="8"/>
        <v>0</v>
      </c>
      <c r="S8" s="41">
        <f t="shared" si="9"/>
        <v>259.63</v>
      </c>
      <c r="T8" s="44">
        <f t="shared" si="10"/>
        <v>113.3</v>
      </c>
      <c r="U8" s="41">
        <f t="shared" si="11"/>
        <v>10.42</v>
      </c>
      <c r="V8" s="41">
        <v>0</v>
      </c>
      <c r="W8" s="44">
        <f t="shared" si="12"/>
        <v>209</v>
      </c>
      <c r="X8" s="44">
        <f t="shared" si="13"/>
        <v>0</v>
      </c>
      <c r="Y8" s="41">
        <f t="shared" si="14"/>
        <v>592.35</v>
      </c>
      <c r="Z8" s="41">
        <f t="shared" si="15"/>
        <v>1860.62525</v>
      </c>
      <c r="AA8" s="41"/>
      <c r="AB8" s="12" t="s">
        <v>26</v>
      </c>
      <c r="AC8" s="11">
        <f t="shared" si="19"/>
        <v>62.5185</v>
      </c>
      <c r="AD8" s="11">
        <f t="shared" si="16"/>
        <v>778.894</v>
      </c>
      <c r="AE8" s="11">
        <f t="shared" si="17"/>
        <v>566.48</v>
      </c>
      <c r="AF8" s="11">
        <f t="shared" si="20"/>
        <v>34.73275</v>
      </c>
      <c r="AG8" s="11">
        <f t="shared" ref="AG8:AI8" si="24">O8+W8</f>
        <v>418</v>
      </c>
      <c r="AH8" s="11">
        <f t="shared" si="24"/>
        <v>0</v>
      </c>
      <c r="AI8" s="11">
        <f t="shared" si="24"/>
        <v>1860.62525</v>
      </c>
      <c r="AJ8" s="12" t="s">
        <v>1135</v>
      </c>
    </row>
    <row r="9" s="9" customFormat="1" ht="16" customHeight="1" spans="1:36">
      <c r="A9" s="40">
        <f t="shared" si="0"/>
        <v>6</v>
      </c>
      <c r="B9" s="41" t="s">
        <v>98</v>
      </c>
      <c r="C9" s="42" t="s">
        <v>110</v>
      </c>
      <c r="D9" s="41" t="s">
        <v>111</v>
      </c>
      <c r="E9" s="41">
        <v>3473.25</v>
      </c>
      <c r="F9" s="41">
        <f>VLOOKUP(C9,'[1]9月'!$B:$Q,16,0)</f>
        <v>3245.4</v>
      </c>
      <c r="G9" s="44">
        <v>5664.75</v>
      </c>
      <c r="H9" s="41">
        <v>3473.25</v>
      </c>
      <c r="I9" s="44">
        <v>3180</v>
      </c>
      <c r="J9" s="44"/>
      <c r="K9" s="52">
        <f t="shared" si="1"/>
        <v>62.5185</v>
      </c>
      <c r="L9" s="53">
        <f t="shared" si="2"/>
        <v>519.264</v>
      </c>
      <c r="M9" s="44">
        <f t="shared" si="3"/>
        <v>453.18</v>
      </c>
      <c r="N9" s="41">
        <f t="shared" si="4"/>
        <v>24.31275</v>
      </c>
      <c r="O9" s="44">
        <f t="shared" si="5"/>
        <v>159</v>
      </c>
      <c r="P9" s="44">
        <f t="shared" si="6"/>
        <v>0</v>
      </c>
      <c r="Q9" s="44">
        <f t="shared" si="7"/>
        <v>1218.27525</v>
      </c>
      <c r="R9" s="41">
        <f t="shared" si="8"/>
        <v>0</v>
      </c>
      <c r="S9" s="41">
        <f t="shared" si="9"/>
        <v>259.63</v>
      </c>
      <c r="T9" s="44">
        <f t="shared" si="10"/>
        <v>113.3</v>
      </c>
      <c r="U9" s="41">
        <f t="shared" si="11"/>
        <v>10.42</v>
      </c>
      <c r="V9" s="41">
        <v>0</v>
      </c>
      <c r="W9" s="44">
        <f t="shared" si="12"/>
        <v>159</v>
      </c>
      <c r="X9" s="44">
        <f t="shared" si="13"/>
        <v>0</v>
      </c>
      <c r="Y9" s="41">
        <f t="shared" si="14"/>
        <v>542.35</v>
      </c>
      <c r="Z9" s="41">
        <f t="shared" si="15"/>
        <v>1760.62525</v>
      </c>
      <c r="AA9" s="41"/>
      <c r="AB9" s="12" t="s">
        <v>26</v>
      </c>
      <c r="AC9" s="11">
        <f t="shared" si="19"/>
        <v>62.5185</v>
      </c>
      <c r="AD9" s="11">
        <f t="shared" si="16"/>
        <v>778.894</v>
      </c>
      <c r="AE9" s="11">
        <f t="shared" si="17"/>
        <v>566.48</v>
      </c>
      <c r="AF9" s="11">
        <f t="shared" si="20"/>
        <v>34.73275</v>
      </c>
      <c r="AG9" s="11">
        <f t="shared" ref="AG9:AI9" si="25">O9+W9</f>
        <v>318</v>
      </c>
      <c r="AH9" s="11">
        <f t="shared" si="25"/>
        <v>0</v>
      </c>
      <c r="AI9" s="11">
        <f t="shared" si="25"/>
        <v>1760.62525</v>
      </c>
      <c r="AJ9" s="12" t="s">
        <v>1135</v>
      </c>
    </row>
    <row r="10" s="9" customFormat="1" ht="16" customHeight="1" spans="1:36">
      <c r="A10" s="40">
        <f t="shared" si="0"/>
        <v>7</v>
      </c>
      <c r="B10" s="41" t="s">
        <v>98</v>
      </c>
      <c r="C10" s="42" t="s">
        <v>114</v>
      </c>
      <c r="D10" s="41" t="s">
        <v>115</v>
      </c>
      <c r="E10" s="41">
        <v>3473.25</v>
      </c>
      <c r="F10" s="41">
        <f>VLOOKUP(C10,'[1]9月'!$B:$Q,16,0)</f>
        <v>3245.4</v>
      </c>
      <c r="G10" s="44">
        <v>5664.75</v>
      </c>
      <c r="H10" s="41">
        <v>3473.25</v>
      </c>
      <c r="I10" s="44">
        <v>4180</v>
      </c>
      <c r="J10" s="44"/>
      <c r="K10" s="52">
        <f t="shared" si="1"/>
        <v>62.5185</v>
      </c>
      <c r="L10" s="53">
        <f t="shared" si="2"/>
        <v>519.264</v>
      </c>
      <c r="M10" s="44">
        <f t="shared" si="3"/>
        <v>453.18</v>
      </c>
      <c r="N10" s="41">
        <f t="shared" si="4"/>
        <v>24.31275</v>
      </c>
      <c r="O10" s="44">
        <f t="shared" si="5"/>
        <v>209</v>
      </c>
      <c r="P10" s="44">
        <f t="shared" si="6"/>
        <v>0</v>
      </c>
      <c r="Q10" s="44">
        <f t="shared" si="7"/>
        <v>1268.27525</v>
      </c>
      <c r="R10" s="41">
        <f t="shared" si="8"/>
        <v>0</v>
      </c>
      <c r="S10" s="41">
        <f t="shared" si="9"/>
        <v>259.63</v>
      </c>
      <c r="T10" s="44">
        <f t="shared" si="10"/>
        <v>113.3</v>
      </c>
      <c r="U10" s="41">
        <f t="shared" si="11"/>
        <v>10.42</v>
      </c>
      <c r="V10" s="41">
        <v>0</v>
      </c>
      <c r="W10" s="44">
        <f t="shared" si="12"/>
        <v>209</v>
      </c>
      <c r="X10" s="44">
        <f t="shared" si="13"/>
        <v>0</v>
      </c>
      <c r="Y10" s="41">
        <f t="shared" si="14"/>
        <v>592.35</v>
      </c>
      <c r="Z10" s="41">
        <f t="shared" si="15"/>
        <v>1860.62525</v>
      </c>
      <c r="AA10" s="41"/>
      <c r="AB10" s="12" t="s">
        <v>26</v>
      </c>
      <c r="AC10" s="11">
        <f t="shared" si="19"/>
        <v>62.5185</v>
      </c>
      <c r="AD10" s="11">
        <f t="shared" si="16"/>
        <v>778.894</v>
      </c>
      <c r="AE10" s="11">
        <f t="shared" si="17"/>
        <v>566.48</v>
      </c>
      <c r="AF10" s="11">
        <f t="shared" si="20"/>
        <v>34.73275</v>
      </c>
      <c r="AG10" s="11">
        <f t="shared" ref="AG10:AI10" si="26">O10+W10</f>
        <v>418</v>
      </c>
      <c r="AH10" s="11">
        <f t="shared" si="26"/>
        <v>0</v>
      </c>
      <c r="AI10" s="11">
        <f t="shared" si="26"/>
        <v>1860.62525</v>
      </c>
      <c r="AJ10" s="12" t="s">
        <v>1135</v>
      </c>
    </row>
    <row r="11" s="9" customFormat="1" ht="16" customHeight="1" spans="1:36">
      <c r="A11" s="40">
        <f t="shared" si="0"/>
        <v>8</v>
      </c>
      <c r="B11" s="41" t="e">
        <v>#N/A</v>
      </c>
      <c r="C11" s="42" t="s">
        <v>116</v>
      </c>
      <c r="D11" s="41" t="s">
        <v>117</v>
      </c>
      <c r="E11" s="41">
        <v>3820</v>
      </c>
      <c r="F11" s="41">
        <f>VLOOKUP(C11,'[1]9月'!$B:$Q,16,0)</f>
        <v>3820</v>
      </c>
      <c r="G11" s="44">
        <v>5664.75</v>
      </c>
      <c r="H11" s="41">
        <v>3820</v>
      </c>
      <c r="I11" s="44">
        <v>4180</v>
      </c>
      <c r="J11" s="44"/>
      <c r="K11" s="52">
        <f t="shared" si="1"/>
        <v>68.76</v>
      </c>
      <c r="L11" s="53">
        <f t="shared" si="2"/>
        <v>611.2</v>
      </c>
      <c r="M11" s="44">
        <f t="shared" si="3"/>
        <v>453.18</v>
      </c>
      <c r="N11" s="41">
        <f t="shared" si="4"/>
        <v>26.74</v>
      </c>
      <c r="O11" s="44">
        <f t="shared" si="5"/>
        <v>209</v>
      </c>
      <c r="P11" s="44">
        <f t="shared" si="6"/>
        <v>0</v>
      </c>
      <c r="Q11" s="44">
        <f t="shared" si="7"/>
        <v>1368.88</v>
      </c>
      <c r="R11" s="41">
        <f t="shared" si="8"/>
        <v>0</v>
      </c>
      <c r="S11" s="41">
        <f t="shared" si="9"/>
        <v>305.6</v>
      </c>
      <c r="T11" s="44">
        <f t="shared" si="10"/>
        <v>113.3</v>
      </c>
      <c r="U11" s="41">
        <f t="shared" si="11"/>
        <v>11.46</v>
      </c>
      <c r="V11" s="41">
        <v>0</v>
      </c>
      <c r="W11" s="44">
        <f t="shared" si="12"/>
        <v>209</v>
      </c>
      <c r="X11" s="44">
        <f t="shared" si="13"/>
        <v>0</v>
      </c>
      <c r="Y11" s="41">
        <f t="shared" si="14"/>
        <v>639.36</v>
      </c>
      <c r="Z11" s="41">
        <f t="shared" si="15"/>
        <v>2008.24</v>
      </c>
      <c r="AA11" s="41"/>
      <c r="AB11" s="12" t="s">
        <v>26</v>
      </c>
      <c r="AC11" s="11">
        <f t="shared" si="19"/>
        <v>68.76</v>
      </c>
      <c r="AD11" s="11">
        <f t="shared" si="16"/>
        <v>916.8</v>
      </c>
      <c r="AE11" s="11">
        <f t="shared" si="17"/>
        <v>566.48</v>
      </c>
      <c r="AF11" s="11">
        <f t="shared" si="20"/>
        <v>38.2</v>
      </c>
      <c r="AG11" s="11">
        <f t="shared" ref="AG11:AI11" si="27">O11+W11</f>
        <v>418</v>
      </c>
      <c r="AH11" s="11">
        <f t="shared" si="27"/>
        <v>0</v>
      </c>
      <c r="AI11" s="11">
        <f t="shared" si="27"/>
        <v>2008.24</v>
      </c>
      <c r="AJ11" s="12" t="s">
        <v>1135</v>
      </c>
    </row>
    <row r="12" s="9" customFormat="1" ht="16" customHeight="1" spans="1:36">
      <c r="A12" s="40">
        <f t="shared" si="0"/>
        <v>9</v>
      </c>
      <c r="B12" s="41" t="s">
        <v>98</v>
      </c>
      <c r="C12" s="42" t="s">
        <v>120</v>
      </c>
      <c r="D12" s="45" t="s">
        <v>121</v>
      </c>
      <c r="E12" s="41">
        <v>3473.25</v>
      </c>
      <c r="F12" s="41">
        <f>VLOOKUP(C12,'[1]9月'!$B:$Q,16,0)</f>
        <v>3245.4</v>
      </c>
      <c r="G12" s="44">
        <v>5664.75</v>
      </c>
      <c r="H12" s="41">
        <v>3473.25</v>
      </c>
      <c r="I12" s="44">
        <v>3180</v>
      </c>
      <c r="J12" s="44"/>
      <c r="K12" s="52">
        <f t="shared" si="1"/>
        <v>62.5185</v>
      </c>
      <c r="L12" s="53">
        <f t="shared" si="2"/>
        <v>519.264</v>
      </c>
      <c r="M12" s="44">
        <f t="shared" si="3"/>
        <v>453.18</v>
      </c>
      <c r="N12" s="41">
        <f t="shared" si="4"/>
        <v>24.31275</v>
      </c>
      <c r="O12" s="44">
        <f t="shared" si="5"/>
        <v>159</v>
      </c>
      <c r="P12" s="44">
        <f t="shared" si="6"/>
        <v>0</v>
      </c>
      <c r="Q12" s="44">
        <f t="shared" si="7"/>
        <v>1218.27525</v>
      </c>
      <c r="R12" s="41">
        <f t="shared" si="8"/>
        <v>0</v>
      </c>
      <c r="S12" s="41">
        <f t="shared" si="9"/>
        <v>259.63</v>
      </c>
      <c r="T12" s="44">
        <f t="shared" si="10"/>
        <v>113.3</v>
      </c>
      <c r="U12" s="41">
        <f t="shared" si="11"/>
        <v>10.42</v>
      </c>
      <c r="V12" s="41">
        <v>0</v>
      </c>
      <c r="W12" s="44">
        <f t="shared" si="12"/>
        <v>159</v>
      </c>
      <c r="X12" s="44">
        <f t="shared" si="13"/>
        <v>0</v>
      </c>
      <c r="Y12" s="41">
        <f t="shared" si="14"/>
        <v>542.35</v>
      </c>
      <c r="Z12" s="41">
        <f t="shared" si="15"/>
        <v>1760.62525</v>
      </c>
      <c r="AA12" s="41"/>
      <c r="AB12" s="12" t="s">
        <v>26</v>
      </c>
      <c r="AC12" s="11">
        <f t="shared" si="19"/>
        <v>62.5185</v>
      </c>
      <c r="AD12" s="11">
        <f t="shared" si="16"/>
        <v>778.894</v>
      </c>
      <c r="AE12" s="11">
        <f t="shared" si="17"/>
        <v>566.48</v>
      </c>
      <c r="AF12" s="11">
        <f t="shared" si="20"/>
        <v>34.73275</v>
      </c>
      <c r="AG12" s="11">
        <f t="shared" ref="AG12:AI12" si="28">O12+W12</f>
        <v>318</v>
      </c>
      <c r="AH12" s="11">
        <f t="shared" si="28"/>
        <v>0</v>
      </c>
      <c r="AI12" s="11">
        <f t="shared" si="28"/>
        <v>1760.62525</v>
      </c>
      <c r="AJ12" s="12" t="s">
        <v>1135</v>
      </c>
    </row>
    <row r="13" s="9" customFormat="1" ht="16" customHeight="1" spans="1:36">
      <c r="A13" s="40">
        <f t="shared" si="0"/>
        <v>10</v>
      </c>
      <c r="B13" s="41" t="s">
        <v>98</v>
      </c>
      <c r="C13" s="42" t="s">
        <v>122</v>
      </c>
      <c r="D13" s="45" t="s">
        <v>123</v>
      </c>
      <c r="E13" s="41">
        <v>3473.25</v>
      </c>
      <c r="F13" s="41">
        <v>3245.4</v>
      </c>
      <c r="G13" s="44">
        <v>5664.75</v>
      </c>
      <c r="H13" s="41">
        <v>3473.25</v>
      </c>
      <c r="I13" s="44">
        <v>3180</v>
      </c>
      <c r="J13" s="44"/>
      <c r="K13" s="52">
        <f t="shared" si="1"/>
        <v>62.5185</v>
      </c>
      <c r="L13" s="53">
        <f t="shared" si="2"/>
        <v>519.264</v>
      </c>
      <c r="M13" s="44">
        <f t="shared" si="3"/>
        <v>453.18</v>
      </c>
      <c r="N13" s="41">
        <f t="shared" si="4"/>
        <v>24.31275</v>
      </c>
      <c r="O13" s="44">
        <f t="shared" si="5"/>
        <v>159</v>
      </c>
      <c r="P13" s="44">
        <f t="shared" si="6"/>
        <v>0</v>
      </c>
      <c r="Q13" s="44">
        <f t="shared" si="7"/>
        <v>1218.27525</v>
      </c>
      <c r="R13" s="41">
        <f t="shared" si="8"/>
        <v>0</v>
      </c>
      <c r="S13" s="41">
        <f t="shared" si="9"/>
        <v>259.63</v>
      </c>
      <c r="T13" s="44">
        <f t="shared" si="10"/>
        <v>113.3</v>
      </c>
      <c r="U13" s="41">
        <f t="shared" si="11"/>
        <v>10.42</v>
      </c>
      <c r="V13" s="41">
        <v>0</v>
      </c>
      <c r="W13" s="44">
        <f t="shared" si="12"/>
        <v>159</v>
      </c>
      <c r="X13" s="44">
        <f t="shared" si="13"/>
        <v>0</v>
      </c>
      <c r="Y13" s="41">
        <f t="shared" si="14"/>
        <v>542.35</v>
      </c>
      <c r="Z13" s="41">
        <f t="shared" si="15"/>
        <v>1760.62525</v>
      </c>
      <c r="AA13" s="41"/>
      <c r="AB13" s="12" t="s">
        <v>26</v>
      </c>
      <c r="AC13" s="11">
        <f t="shared" si="19"/>
        <v>62.5185</v>
      </c>
      <c r="AD13" s="11">
        <f t="shared" si="16"/>
        <v>778.894</v>
      </c>
      <c r="AE13" s="11">
        <f t="shared" si="17"/>
        <v>566.48</v>
      </c>
      <c r="AF13" s="11">
        <f t="shared" si="20"/>
        <v>34.73275</v>
      </c>
      <c r="AG13" s="11">
        <f t="shared" ref="AG13:AI13" si="29">O13+W13</f>
        <v>318</v>
      </c>
      <c r="AH13" s="11">
        <f t="shared" si="29"/>
        <v>0</v>
      </c>
      <c r="AI13" s="11">
        <f t="shared" si="29"/>
        <v>1760.62525</v>
      </c>
      <c r="AJ13" s="12" t="s">
        <v>1135</v>
      </c>
    </row>
    <row r="14" s="9" customFormat="1" ht="16" customHeight="1" spans="1:36">
      <c r="A14" s="40">
        <f t="shared" si="0"/>
        <v>11</v>
      </c>
      <c r="B14" s="41" t="s">
        <v>1333</v>
      </c>
      <c r="C14" s="42" t="s">
        <v>127</v>
      </c>
      <c r="D14" s="41" t="s">
        <v>128</v>
      </c>
      <c r="E14" s="41">
        <v>3473.25</v>
      </c>
      <c r="F14" s="41">
        <f>VLOOKUP(C14,'[1]9月'!$B:$Q,16,0)</f>
        <v>3245.4</v>
      </c>
      <c r="G14" s="44">
        <v>5664.75</v>
      </c>
      <c r="H14" s="41">
        <v>3473.25</v>
      </c>
      <c r="I14" s="44">
        <v>1790</v>
      </c>
      <c r="J14" s="44"/>
      <c r="K14" s="52">
        <f t="shared" si="1"/>
        <v>62.5185</v>
      </c>
      <c r="L14" s="53">
        <f t="shared" si="2"/>
        <v>519.264</v>
      </c>
      <c r="M14" s="44">
        <f t="shared" si="3"/>
        <v>453.18</v>
      </c>
      <c r="N14" s="41">
        <f t="shared" si="4"/>
        <v>24.31275</v>
      </c>
      <c r="O14" s="44">
        <f t="shared" si="5"/>
        <v>89.5</v>
      </c>
      <c r="P14" s="44">
        <f t="shared" si="6"/>
        <v>0</v>
      </c>
      <c r="Q14" s="44">
        <f t="shared" si="7"/>
        <v>1148.77525</v>
      </c>
      <c r="R14" s="41">
        <f t="shared" si="8"/>
        <v>0</v>
      </c>
      <c r="S14" s="41">
        <f t="shared" si="9"/>
        <v>259.63</v>
      </c>
      <c r="T14" s="44">
        <f t="shared" si="10"/>
        <v>113.3</v>
      </c>
      <c r="U14" s="41">
        <f t="shared" si="11"/>
        <v>10.42</v>
      </c>
      <c r="V14" s="41">
        <v>0</v>
      </c>
      <c r="W14" s="44">
        <f t="shared" si="12"/>
        <v>89.5</v>
      </c>
      <c r="X14" s="44">
        <f t="shared" si="13"/>
        <v>0</v>
      </c>
      <c r="Y14" s="41">
        <f t="shared" si="14"/>
        <v>472.85</v>
      </c>
      <c r="Z14" s="41">
        <f t="shared" si="15"/>
        <v>1621.62525</v>
      </c>
      <c r="AA14" s="41"/>
      <c r="AB14" s="12" t="s">
        <v>26</v>
      </c>
      <c r="AC14" s="11">
        <f t="shared" si="19"/>
        <v>62.5185</v>
      </c>
      <c r="AD14" s="11">
        <f t="shared" si="16"/>
        <v>778.894</v>
      </c>
      <c r="AE14" s="11">
        <f t="shared" si="17"/>
        <v>566.48</v>
      </c>
      <c r="AF14" s="11">
        <f t="shared" si="20"/>
        <v>34.73275</v>
      </c>
      <c r="AG14" s="11">
        <f t="shared" ref="AG14:AI14" si="30">O14+W14</f>
        <v>179</v>
      </c>
      <c r="AH14" s="11">
        <f t="shared" si="30"/>
        <v>0</v>
      </c>
      <c r="AI14" s="11">
        <f t="shared" si="30"/>
        <v>1621.62525</v>
      </c>
      <c r="AJ14" s="12" t="s">
        <v>1135</v>
      </c>
    </row>
    <row r="15" s="9" customFormat="1" ht="16" customHeight="1" spans="1:36">
      <c r="A15" s="40">
        <f t="shared" si="0"/>
        <v>12</v>
      </c>
      <c r="B15" s="41" t="s">
        <v>1333</v>
      </c>
      <c r="C15" s="42" t="s">
        <v>129</v>
      </c>
      <c r="D15" s="41" t="s">
        <v>130</v>
      </c>
      <c r="E15" s="41">
        <v>3473.25</v>
      </c>
      <c r="F15" s="41">
        <f>VLOOKUP(C15,'[1]9月'!$B:$Q,16,0)</f>
        <v>3245.4</v>
      </c>
      <c r="G15" s="44">
        <v>5664.75</v>
      </c>
      <c r="H15" s="41">
        <v>3473.25</v>
      </c>
      <c r="I15" s="44">
        <v>1790</v>
      </c>
      <c r="J15" s="44"/>
      <c r="K15" s="52">
        <f t="shared" si="1"/>
        <v>62.5185</v>
      </c>
      <c r="L15" s="53">
        <f t="shared" si="2"/>
        <v>519.264</v>
      </c>
      <c r="M15" s="44">
        <f t="shared" si="3"/>
        <v>453.18</v>
      </c>
      <c r="N15" s="41">
        <f t="shared" si="4"/>
        <v>24.31275</v>
      </c>
      <c r="O15" s="44">
        <f t="shared" si="5"/>
        <v>89.5</v>
      </c>
      <c r="P15" s="44">
        <f t="shared" si="6"/>
        <v>0</v>
      </c>
      <c r="Q15" s="44">
        <f t="shared" si="7"/>
        <v>1148.77525</v>
      </c>
      <c r="R15" s="41">
        <f t="shared" si="8"/>
        <v>0</v>
      </c>
      <c r="S15" s="41">
        <f t="shared" si="9"/>
        <v>259.63</v>
      </c>
      <c r="T15" s="44">
        <f t="shared" si="10"/>
        <v>113.3</v>
      </c>
      <c r="U15" s="41">
        <f t="shared" si="11"/>
        <v>10.42</v>
      </c>
      <c r="V15" s="41">
        <v>0</v>
      </c>
      <c r="W15" s="44">
        <f t="shared" si="12"/>
        <v>89.5</v>
      </c>
      <c r="X15" s="44">
        <f t="shared" si="13"/>
        <v>0</v>
      </c>
      <c r="Y15" s="41">
        <f t="shared" si="14"/>
        <v>472.85</v>
      </c>
      <c r="Z15" s="41">
        <f t="shared" si="15"/>
        <v>1621.62525</v>
      </c>
      <c r="AA15" s="41"/>
      <c r="AB15" s="12" t="s">
        <v>26</v>
      </c>
      <c r="AC15" s="11">
        <f t="shared" si="19"/>
        <v>62.5185</v>
      </c>
      <c r="AD15" s="11">
        <f t="shared" si="16"/>
        <v>778.894</v>
      </c>
      <c r="AE15" s="11">
        <f t="shared" si="17"/>
        <v>566.48</v>
      </c>
      <c r="AF15" s="11">
        <f t="shared" si="20"/>
        <v>34.73275</v>
      </c>
      <c r="AG15" s="11">
        <f t="shared" ref="AG15:AI15" si="31">O15+W15</f>
        <v>179</v>
      </c>
      <c r="AH15" s="11">
        <f t="shared" si="31"/>
        <v>0</v>
      </c>
      <c r="AI15" s="11">
        <f t="shared" si="31"/>
        <v>1621.62525</v>
      </c>
      <c r="AJ15" s="12" t="s">
        <v>1135</v>
      </c>
    </row>
    <row r="16" s="9" customFormat="1" ht="16" customHeight="1" spans="1:36">
      <c r="A16" s="40">
        <f t="shared" si="0"/>
        <v>13</v>
      </c>
      <c r="B16" s="41" t="s">
        <v>1333</v>
      </c>
      <c r="C16" s="42" t="s">
        <v>131</v>
      </c>
      <c r="D16" s="41" t="s">
        <v>132</v>
      </c>
      <c r="E16" s="41">
        <v>3473.25</v>
      </c>
      <c r="F16" s="41">
        <f>VLOOKUP(C16,'[1]9月'!$B:$Q,16,0)</f>
        <v>3245.4</v>
      </c>
      <c r="G16" s="44">
        <v>5664.75</v>
      </c>
      <c r="H16" s="41">
        <v>3473.25</v>
      </c>
      <c r="I16" s="44">
        <v>1790</v>
      </c>
      <c r="J16" s="44"/>
      <c r="K16" s="52">
        <f t="shared" si="1"/>
        <v>62.5185</v>
      </c>
      <c r="L16" s="53">
        <f t="shared" si="2"/>
        <v>519.264</v>
      </c>
      <c r="M16" s="44">
        <f t="shared" si="3"/>
        <v>453.18</v>
      </c>
      <c r="N16" s="41">
        <f t="shared" si="4"/>
        <v>24.31275</v>
      </c>
      <c r="O16" s="44">
        <f t="shared" si="5"/>
        <v>89.5</v>
      </c>
      <c r="P16" s="44">
        <f t="shared" si="6"/>
        <v>0</v>
      </c>
      <c r="Q16" s="44">
        <f t="shared" si="7"/>
        <v>1148.77525</v>
      </c>
      <c r="R16" s="41">
        <f t="shared" si="8"/>
        <v>0</v>
      </c>
      <c r="S16" s="41">
        <f t="shared" si="9"/>
        <v>259.63</v>
      </c>
      <c r="T16" s="44">
        <f t="shared" si="10"/>
        <v>113.3</v>
      </c>
      <c r="U16" s="41">
        <f t="shared" si="11"/>
        <v>10.42</v>
      </c>
      <c r="V16" s="41">
        <v>0</v>
      </c>
      <c r="W16" s="44">
        <f t="shared" si="12"/>
        <v>89.5</v>
      </c>
      <c r="X16" s="44">
        <f t="shared" si="13"/>
        <v>0</v>
      </c>
      <c r="Y16" s="41">
        <f t="shared" si="14"/>
        <v>472.85</v>
      </c>
      <c r="Z16" s="41">
        <f t="shared" si="15"/>
        <v>1621.62525</v>
      </c>
      <c r="AA16" s="41"/>
      <c r="AB16" s="12" t="s">
        <v>26</v>
      </c>
      <c r="AC16" s="11">
        <f t="shared" si="19"/>
        <v>62.5185</v>
      </c>
      <c r="AD16" s="11">
        <f t="shared" si="16"/>
        <v>778.894</v>
      </c>
      <c r="AE16" s="11">
        <f t="shared" si="17"/>
        <v>566.48</v>
      </c>
      <c r="AF16" s="11">
        <f t="shared" si="20"/>
        <v>34.73275</v>
      </c>
      <c r="AG16" s="11">
        <f t="shared" ref="AG16:AI16" si="32">O16+W16</f>
        <v>179</v>
      </c>
      <c r="AH16" s="11">
        <f t="shared" si="32"/>
        <v>0</v>
      </c>
      <c r="AI16" s="11">
        <f t="shared" si="32"/>
        <v>1621.62525</v>
      </c>
      <c r="AJ16" s="12" t="s">
        <v>1135</v>
      </c>
    </row>
    <row r="17" s="9" customFormat="1" ht="16" customHeight="1" spans="1:36">
      <c r="A17" s="40">
        <f t="shared" si="0"/>
        <v>14</v>
      </c>
      <c r="B17" s="41" t="s">
        <v>1333</v>
      </c>
      <c r="C17" s="42" t="s">
        <v>133</v>
      </c>
      <c r="D17" s="41" t="s">
        <v>134</v>
      </c>
      <c r="E17" s="41">
        <v>3473.25</v>
      </c>
      <c r="F17" s="41">
        <f>VLOOKUP(C17,'[1]9月'!$B:$Q,16,0)</f>
        <v>3245.4</v>
      </c>
      <c r="G17" s="44">
        <v>5664.75</v>
      </c>
      <c r="H17" s="41">
        <v>3473.25</v>
      </c>
      <c r="I17" s="44">
        <v>1790</v>
      </c>
      <c r="J17" s="44"/>
      <c r="K17" s="52">
        <f t="shared" si="1"/>
        <v>62.5185</v>
      </c>
      <c r="L17" s="53">
        <f t="shared" si="2"/>
        <v>519.264</v>
      </c>
      <c r="M17" s="44">
        <f t="shared" si="3"/>
        <v>453.18</v>
      </c>
      <c r="N17" s="41">
        <f t="shared" si="4"/>
        <v>24.31275</v>
      </c>
      <c r="O17" s="44">
        <f t="shared" si="5"/>
        <v>89.5</v>
      </c>
      <c r="P17" s="44">
        <f t="shared" si="6"/>
        <v>0</v>
      </c>
      <c r="Q17" s="44">
        <f t="shared" si="7"/>
        <v>1148.77525</v>
      </c>
      <c r="R17" s="41">
        <f t="shared" si="8"/>
        <v>0</v>
      </c>
      <c r="S17" s="41">
        <f t="shared" si="9"/>
        <v>259.63</v>
      </c>
      <c r="T17" s="44">
        <f t="shared" si="10"/>
        <v>113.3</v>
      </c>
      <c r="U17" s="41">
        <f t="shared" si="11"/>
        <v>10.42</v>
      </c>
      <c r="V17" s="41">
        <v>0</v>
      </c>
      <c r="W17" s="44">
        <f t="shared" si="12"/>
        <v>89.5</v>
      </c>
      <c r="X17" s="44">
        <f t="shared" si="13"/>
        <v>0</v>
      </c>
      <c r="Y17" s="41">
        <f t="shared" si="14"/>
        <v>472.85</v>
      </c>
      <c r="Z17" s="41">
        <f t="shared" si="15"/>
        <v>1621.62525</v>
      </c>
      <c r="AA17" s="41"/>
      <c r="AB17" s="12" t="s">
        <v>26</v>
      </c>
      <c r="AC17" s="11">
        <f t="shared" si="19"/>
        <v>62.5185</v>
      </c>
      <c r="AD17" s="11">
        <f t="shared" si="16"/>
        <v>778.894</v>
      </c>
      <c r="AE17" s="11">
        <f t="shared" si="17"/>
        <v>566.48</v>
      </c>
      <c r="AF17" s="11">
        <f t="shared" si="20"/>
        <v>34.73275</v>
      </c>
      <c r="AG17" s="11">
        <f t="shared" ref="AG17:AI17" si="33">O17+W17</f>
        <v>179</v>
      </c>
      <c r="AH17" s="11">
        <f t="shared" si="33"/>
        <v>0</v>
      </c>
      <c r="AI17" s="11">
        <f t="shared" si="33"/>
        <v>1621.62525</v>
      </c>
      <c r="AJ17" s="12" t="s">
        <v>1135</v>
      </c>
    </row>
    <row r="18" s="9" customFormat="1" ht="16" customHeight="1" spans="1:36">
      <c r="A18" s="40">
        <f t="shared" si="0"/>
        <v>15</v>
      </c>
      <c r="B18" s="41" t="s">
        <v>1333</v>
      </c>
      <c r="C18" s="42" t="s">
        <v>135</v>
      </c>
      <c r="D18" s="41" t="s">
        <v>136</v>
      </c>
      <c r="E18" s="41">
        <v>3473.25</v>
      </c>
      <c r="F18" s="41">
        <f>VLOOKUP(C18,'[1]9月'!$B:$Q,16,0)</f>
        <v>3245.4</v>
      </c>
      <c r="G18" s="44">
        <v>5664.75</v>
      </c>
      <c r="H18" s="41">
        <v>3473.25</v>
      </c>
      <c r="I18" s="44">
        <v>4180</v>
      </c>
      <c r="J18" s="44"/>
      <c r="K18" s="52">
        <f t="shared" si="1"/>
        <v>62.5185</v>
      </c>
      <c r="L18" s="53">
        <f t="shared" si="2"/>
        <v>519.264</v>
      </c>
      <c r="M18" s="44">
        <f t="shared" si="3"/>
        <v>453.18</v>
      </c>
      <c r="N18" s="41">
        <f t="shared" si="4"/>
        <v>24.31275</v>
      </c>
      <c r="O18" s="44">
        <f t="shared" si="5"/>
        <v>209</v>
      </c>
      <c r="P18" s="44">
        <f t="shared" si="6"/>
        <v>0</v>
      </c>
      <c r="Q18" s="44">
        <f t="shared" si="7"/>
        <v>1268.27525</v>
      </c>
      <c r="R18" s="41">
        <f t="shared" si="8"/>
        <v>0</v>
      </c>
      <c r="S18" s="41">
        <f t="shared" si="9"/>
        <v>259.63</v>
      </c>
      <c r="T18" s="44">
        <f t="shared" si="10"/>
        <v>113.3</v>
      </c>
      <c r="U18" s="41">
        <f t="shared" si="11"/>
        <v>10.42</v>
      </c>
      <c r="V18" s="41">
        <v>0</v>
      </c>
      <c r="W18" s="44">
        <f t="shared" si="12"/>
        <v>209</v>
      </c>
      <c r="X18" s="44">
        <f t="shared" si="13"/>
        <v>0</v>
      </c>
      <c r="Y18" s="41">
        <f t="shared" si="14"/>
        <v>592.35</v>
      </c>
      <c r="Z18" s="41">
        <f t="shared" si="15"/>
        <v>1860.62525</v>
      </c>
      <c r="AA18" s="41"/>
      <c r="AB18" s="12" t="s">
        <v>26</v>
      </c>
      <c r="AC18" s="11">
        <f t="shared" si="19"/>
        <v>62.5185</v>
      </c>
      <c r="AD18" s="11">
        <f t="shared" si="16"/>
        <v>778.894</v>
      </c>
      <c r="AE18" s="11">
        <f t="shared" si="17"/>
        <v>566.48</v>
      </c>
      <c r="AF18" s="11">
        <f t="shared" si="20"/>
        <v>34.73275</v>
      </c>
      <c r="AG18" s="11">
        <f t="shared" ref="AG18:AI18" si="34">O18+W18</f>
        <v>418</v>
      </c>
      <c r="AH18" s="11">
        <f t="shared" si="34"/>
        <v>0</v>
      </c>
      <c r="AI18" s="11">
        <f t="shared" si="34"/>
        <v>1860.62525</v>
      </c>
      <c r="AJ18" s="12" t="s">
        <v>1135</v>
      </c>
    </row>
    <row r="19" s="9" customFormat="1" ht="16" customHeight="1" spans="1:36">
      <c r="A19" s="40">
        <f t="shared" si="0"/>
        <v>16</v>
      </c>
      <c r="B19" s="41" t="s">
        <v>1333</v>
      </c>
      <c r="C19" s="42" t="s">
        <v>137</v>
      </c>
      <c r="D19" s="41" t="s">
        <v>138</v>
      </c>
      <c r="E19" s="41">
        <v>3473.25</v>
      </c>
      <c r="F19" s="41">
        <f>VLOOKUP(C19,'[1]9月'!$B:$Q,16,0)</f>
        <v>3245.4</v>
      </c>
      <c r="G19" s="44">
        <v>5664.75</v>
      </c>
      <c r="H19" s="41">
        <v>3473.25</v>
      </c>
      <c r="I19" s="44">
        <v>3180</v>
      </c>
      <c r="J19" s="44"/>
      <c r="K19" s="52">
        <f t="shared" si="1"/>
        <v>62.5185</v>
      </c>
      <c r="L19" s="53">
        <f t="shared" si="2"/>
        <v>519.264</v>
      </c>
      <c r="M19" s="44">
        <f t="shared" si="3"/>
        <v>453.18</v>
      </c>
      <c r="N19" s="41">
        <f t="shared" si="4"/>
        <v>24.31275</v>
      </c>
      <c r="O19" s="44">
        <f t="shared" si="5"/>
        <v>159</v>
      </c>
      <c r="P19" s="44">
        <f t="shared" si="6"/>
        <v>0</v>
      </c>
      <c r="Q19" s="44">
        <f t="shared" si="7"/>
        <v>1218.27525</v>
      </c>
      <c r="R19" s="41">
        <f t="shared" si="8"/>
        <v>0</v>
      </c>
      <c r="S19" s="41">
        <f t="shared" si="9"/>
        <v>259.63</v>
      </c>
      <c r="T19" s="44">
        <f t="shared" si="10"/>
        <v>113.3</v>
      </c>
      <c r="U19" s="41">
        <f t="shared" si="11"/>
        <v>10.42</v>
      </c>
      <c r="V19" s="41">
        <v>0</v>
      </c>
      <c r="W19" s="44">
        <f t="shared" si="12"/>
        <v>159</v>
      </c>
      <c r="X19" s="44">
        <f t="shared" si="13"/>
        <v>0</v>
      </c>
      <c r="Y19" s="41">
        <f t="shared" si="14"/>
        <v>542.35</v>
      </c>
      <c r="Z19" s="41">
        <f t="shared" si="15"/>
        <v>1760.62525</v>
      </c>
      <c r="AA19" s="41"/>
      <c r="AB19" s="12" t="s">
        <v>26</v>
      </c>
      <c r="AC19" s="11">
        <f t="shared" si="19"/>
        <v>62.5185</v>
      </c>
      <c r="AD19" s="11">
        <f t="shared" si="16"/>
        <v>778.894</v>
      </c>
      <c r="AE19" s="11">
        <f t="shared" si="17"/>
        <v>566.48</v>
      </c>
      <c r="AF19" s="11">
        <f t="shared" si="20"/>
        <v>34.73275</v>
      </c>
      <c r="AG19" s="11">
        <f t="shared" ref="AG19:AI19" si="35">O19+W19</f>
        <v>318</v>
      </c>
      <c r="AH19" s="11">
        <f t="shared" si="35"/>
        <v>0</v>
      </c>
      <c r="AI19" s="11">
        <f t="shared" si="35"/>
        <v>1760.62525</v>
      </c>
      <c r="AJ19" s="12" t="s">
        <v>1135</v>
      </c>
    </row>
    <row r="20" s="9" customFormat="1" ht="16" customHeight="1" spans="1:36">
      <c r="A20" s="40">
        <f t="shared" si="0"/>
        <v>17</v>
      </c>
      <c r="B20" s="41" t="s">
        <v>1333</v>
      </c>
      <c r="C20" s="42" t="s">
        <v>139</v>
      </c>
      <c r="D20" s="341" t="s">
        <v>140</v>
      </c>
      <c r="E20" s="41">
        <v>3473.25</v>
      </c>
      <c r="F20" s="41">
        <f>VLOOKUP(C20,'[1]9月'!$B:$Q,16,0)</f>
        <v>3245.4</v>
      </c>
      <c r="G20" s="44">
        <v>5664.75</v>
      </c>
      <c r="H20" s="41">
        <v>3473.25</v>
      </c>
      <c r="I20" s="44">
        <v>3180</v>
      </c>
      <c r="J20" s="44"/>
      <c r="K20" s="52">
        <f t="shared" si="1"/>
        <v>62.5185</v>
      </c>
      <c r="L20" s="53">
        <f t="shared" si="2"/>
        <v>519.264</v>
      </c>
      <c r="M20" s="44">
        <f t="shared" si="3"/>
        <v>453.18</v>
      </c>
      <c r="N20" s="41">
        <f t="shared" si="4"/>
        <v>24.31275</v>
      </c>
      <c r="O20" s="44">
        <f t="shared" si="5"/>
        <v>159</v>
      </c>
      <c r="P20" s="44">
        <f t="shared" si="6"/>
        <v>0</v>
      </c>
      <c r="Q20" s="44">
        <f t="shared" si="7"/>
        <v>1218.27525</v>
      </c>
      <c r="R20" s="41">
        <f t="shared" si="8"/>
        <v>0</v>
      </c>
      <c r="S20" s="41">
        <f t="shared" si="9"/>
        <v>259.63</v>
      </c>
      <c r="T20" s="44">
        <f t="shared" si="10"/>
        <v>113.3</v>
      </c>
      <c r="U20" s="41">
        <f t="shared" si="11"/>
        <v>10.42</v>
      </c>
      <c r="V20" s="41">
        <v>0</v>
      </c>
      <c r="W20" s="44">
        <f t="shared" si="12"/>
        <v>159</v>
      </c>
      <c r="X20" s="44">
        <f t="shared" si="13"/>
        <v>0</v>
      </c>
      <c r="Y20" s="41">
        <f t="shared" si="14"/>
        <v>542.35</v>
      </c>
      <c r="Z20" s="41">
        <f t="shared" si="15"/>
        <v>1760.62525</v>
      </c>
      <c r="AA20" s="41"/>
      <c r="AB20" s="12" t="s">
        <v>26</v>
      </c>
      <c r="AC20" s="11">
        <f t="shared" si="19"/>
        <v>62.5185</v>
      </c>
      <c r="AD20" s="11">
        <f t="shared" si="16"/>
        <v>778.894</v>
      </c>
      <c r="AE20" s="11">
        <f t="shared" si="17"/>
        <v>566.48</v>
      </c>
      <c r="AF20" s="11">
        <f t="shared" si="20"/>
        <v>34.73275</v>
      </c>
      <c r="AG20" s="11">
        <f t="shared" ref="AG20:AI20" si="36">O20+W20</f>
        <v>318</v>
      </c>
      <c r="AH20" s="11">
        <f t="shared" si="36"/>
        <v>0</v>
      </c>
      <c r="AI20" s="11">
        <f t="shared" si="36"/>
        <v>1760.62525</v>
      </c>
      <c r="AJ20" s="12" t="s">
        <v>1135</v>
      </c>
    </row>
    <row r="21" s="9" customFormat="1" ht="16" customHeight="1" spans="1:36">
      <c r="A21" s="40">
        <f t="shared" si="0"/>
        <v>18</v>
      </c>
      <c r="B21" s="41" t="s">
        <v>1333</v>
      </c>
      <c r="C21" s="42" t="s">
        <v>143</v>
      </c>
      <c r="D21" s="41" t="s">
        <v>144</v>
      </c>
      <c r="E21" s="41">
        <v>3473.25</v>
      </c>
      <c r="F21" s="41">
        <f>VLOOKUP(C21,'[1]9月'!$B:$Q,16,0)</f>
        <v>3245.4</v>
      </c>
      <c r="G21" s="44">
        <v>5664.75</v>
      </c>
      <c r="H21" s="41">
        <v>3473.25</v>
      </c>
      <c r="I21" s="44">
        <v>3180</v>
      </c>
      <c r="J21" s="44"/>
      <c r="K21" s="52">
        <f t="shared" si="1"/>
        <v>62.5185</v>
      </c>
      <c r="L21" s="53">
        <f t="shared" si="2"/>
        <v>519.264</v>
      </c>
      <c r="M21" s="44">
        <f t="shared" si="3"/>
        <v>453.18</v>
      </c>
      <c r="N21" s="41">
        <f t="shared" si="4"/>
        <v>24.31275</v>
      </c>
      <c r="O21" s="44">
        <f t="shared" si="5"/>
        <v>159</v>
      </c>
      <c r="P21" s="44">
        <f t="shared" si="6"/>
        <v>0</v>
      </c>
      <c r="Q21" s="44">
        <f t="shared" si="7"/>
        <v>1218.27525</v>
      </c>
      <c r="R21" s="41">
        <f t="shared" si="8"/>
        <v>0</v>
      </c>
      <c r="S21" s="41">
        <f t="shared" si="9"/>
        <v>259.63</v>
      </c>
      <c r="T21" s="44">
        <f t="shared" si="10"/>
        <v>113.3</v>
      </c>
      <c r="U21" s="41">
        <f t="shared" si="11"/>
        <v>10.42</v>
      </c>
      <c r="V21" s="41">
        <v>0</v>
      </c>
      <c r="W21" s="44">
        <f t="shared" si="12"/>
        <v>159</v>
      </c>
      <c r="X21" s="44">
        <f t="shared" si="13"/>
        <v>0</v>
      </c>
      <c r="Y21" s="41">
        <f t="shared" si="14"/>
        <v>542.35</v>
      </c>
      <c r="Z21" s="41">
        <f t="shared" si="15"/>
        <v>1760.62525</v>
      </c>
      <c r="AA21" s="41"/>
      <c r="AB21" s="12" t="s">
        <v>26</v>
      </c>
      <c r="AC21" s="11">
        <f t="shared" si="19"/>
        <v>62.5185</v>
      </c>
      <c r="AD21" s="11">
        <f t="shared" si="16"/>
        <v>778.894</v>
      </c>
      <c r="AE21" s="11">
        <f t="shared" si="17"/>
        <v>566.48</v>
      </c>
      <c r="AF21" s="11">
        <f t="shared" si="20"/>
        <v>34.73275</v>
      </c>
      <c r="AG21" s="11">
        <f t="shared" ref="AG21:AI21" si="37">O21+W21</f>
        <v>318</v>
      </c>
      <c r="AH21" s="11">
        <f t="shared" si="37"/>
        <v>0</v>
      </c>
      <c r="AI21" s="11">
        <f t="shared" si="37"/>
        <v>1760.62525</v>
      </c>
      <c r="AJ21" s="12" t="s">
        <v>1135</v>
      </c>
    </row>
    <row r="22" s="9" customFormat="1" ht="16" customHeight="1" spans="1:36">
      <c r="A22" s="40">
        <f t="shared" si="0"/>
        <v>19</v>
      </c>
      <c r="B22" s="41" t="s">
        <v>145</v>
      </c>
      <c r="C22" s="42" t="s">
        <v>146</v>
      </c>
      <c r="D22" s="41" t="s">
        <v>147</v>
      </c>
      <c r="E22" s="41">
        <v>3820</v>
      </c>
      <c r="F22" s="41">
        <f>VLOOKUP(C22,'[1]9月'!$B:$Q,16,0)</f>
        <v>3820</v>
      </c>
      <c r="G22" s="44">
        <v>5664.75</v>
      </c>
      <c r="H22" s="41">
        <v>3820</v>
      </c>
      <c r="I22" s="44">
        <v>4180</v>
      </c>
      <c r="J22" s="44"/>
      <c r="K22" s="52">
        <f t="shared" si="1"/>
        <v>68.76</v>
      </c>
      <c r="L22" s="53">
        <f t="shared" si="2"/>
        <v>611.2</v>
      </c>
      <c r="M22" s="44">
        <f t="shared" si="3"/>
        <v>453.18</v>
      </c>
      <c r="N22" s="41">
        <f t="shared" si="4"/>
        <v>26.74</v>
      </c>
      <c r="O22" s="44">
        <f t="shared" si="5"/>
        <v>209</v>
      </c>
      <c r="P22" s="44">
        <f t="shared" si="6"/>
        <v>0</v>
      </c>
      <c r="Q22" s="44">
        <f t="shared" si="7"/>
        <v>1368.88</v>
      </c>
      <c r="R22" s="41">
        <f t="shared" si="8"/>
        <v>0</v>
      </c>
      <c r="S22" s="41">
        <f t="shared" si="9"/>
        <v>305.6</v>
      </c>
      <c r="T22" s="44">
        <f t="shared" si="10"/>
        <v>113.3</v>
      </c>
      <c r="U22" s="41">
        <f t="shared" si="11"/>
        <v>11.46</v>
      </c>
      <c r="V22" s="41">
        <v>0</v>
      </c>
      <c r="W22" s="44">
        <f t="shared" si="12"/>
        <v>209</v>
      </c>
      <c r="X22" s="44">
        <f t="shared" si="13"/>
        <v>0</v>
      </c>
      <c r="Y22" s="41">
        <f t="shared" si="14"/>
        <v>639.36</v>
      </c>
      <c r="Z22" s="41">
        <f t="shared" si="15"/>
        <v>2008.24</v>
      </c>
      <c r="AA22" s="41"/>
      <c r="AB22" s="12" t="s">
        <v>13</v>
      </c>
      <c r="AC22" s="11">
        <f t="shared" si="19"/>
        <v>68.76</v>
      </c>
      <c r="AD22" s="11">
        <f t="shared" si="16"/>
        <v>916.8</v>
      </c>
      <c r="AE22" s="11">
        <f t="shared" si="17"/>
        <v>566.48</v>
      </c>
      <c r="AF22" s="11">
        <f t="shared" si="20"/>
        <v>38.2</v>
      </c>
      <c r="AG22" s="11">
        <f t="shared" ref="AG22:AI22" si="38">O22+W22</f>
        <v>418</v>
      </c>
      <c r="AH22" s="11">
        <f t="shared" si="38"/>
        <v>0</v>
      </c>
      <c r="AI22" s="11">
        <f t="shared" si="38"/>
        <v>2008.24</v>
      </c>
      <c r="AJ22" s="12" t="s">
        <v>1134</v>
      </c>
    </row>
    <row r="23" s="9" customFormat="1" ht="16" customHeight="1" spans="1:36">
      <c r="A23" s="40">
        <f t="shared" si="0"/>
        <v>20</v>
      </c>
      <c r="B23" s="41" t="s">
        <v>145</v>
      </c>
      <c r="C23" s="42" t="s">
        <v>150</v>
      </c>
      <c r="D23" s="41" t="s">
        <v>151</v>
      </c>
      <c r="E23" s="41">
        <v>3473.25</v>
      </c>
      <c r="F23" s="41">
        <f>VLOOKUP(C23,'[1]9月'!$B:$Q,16,0)</f>
        <v>3245.4</v>
      </c>
      <c r="G23" s="44">
        <v>5664.75</v>
      </c>
      <c r="H23" s="41">
        <v>3473.25</v>
      </c>
      <c r="I23" s="44">
        <v>4180</v>
      </c>
      <c r="J23" s="44"/>
      <c r="K23" s="52">
        <f t="shared" si="1"/>
        <v>62.5185</v>
      </c>
      <c r="L23" s="53">
        <f t="shared" si="2"/>
        <v>519.264</v>
      </c>
      <c r="M23" s="44">
        <f t="shared" si="3"/>
        <v>453.18</v>
      </c>
      <c r="N23" s="41">
        <f t="shared" si="4"/>
        <v>24.31275</v>
      </c>
      <c r="O23" s="44">
        <f t="shared" si="5"/>
        <v>209</v>
      </c>
      <c r="P23" s="44">
        <f t="shared" si="6"/>
        <v>0</v>
      </c>
      <c r="Q23" s="44">
        <f t="shared" si="7"/>
        <v>1268.27525</v>
      </c>
      <c r="R23" s="41">
        <f t="shared" si="8"/>
        <v>0</v>
      </c>
      <c r="S23" s="41">
        <f t="shared" si="9"/>
        <v>259.63</v>
      </c>
      <c r="T23" s="44">
        <f t="shared" si="10"/>
        <v>113.3</v>
      </c>
      <c r="U23" s="41">
        <f t="shared" si="11"/>
        <v>10.42</v>
      </c>
      <c r="V23" s="41">
        <v>0</v>
      </c>
      <c r="W23" s="44">
        <f t="shared" si="12"/>
        <v>209</v>
      </c>
      <c r="X23" s="44">
        <f t="shared" si="13"/>
        <v>0</v>
      </c>
      <c r="Y23" s="41">
        <f t="shared" si="14"/>
        <v>592.35</v>
      </c>
      <c r="Z23" s="41">
        <f t="shared" si="15"/>
        <v>1860.62525</v>
      </c>
      <c r="AA23" s="41"/>
      <c r="AB23" s="12" t="s">
        <v>13</v>
      </c>
      <c r="AC23" s="11">
        <f t="shared" si="19"/>
        <v>62.5185</v>
      </c>
      <c r="AD23" s="11">
        <f t="shared" si="16"/>
        <v>778.894</v>
      </c>
      <c r="AE23" s="11">
        <f t="shared" si="17"/>
        <v>566.48</v>
      </c>
      <c r="AF23" s="11">
        <f t="shared" si="20"/>
        <v>34.73275</v>
      </c>
      <c r="AG23" s="11">
        <f t="shared" ref="AG23:AI23" si="39">O23+W23</f>
        <v>418</v>
      </c>
      <c r="AH23" s="11">
        <f t="shared" si="39"/>
        <v>0</v>
      </c>
      <c r="AI23" s="11">
        <f t="shared" si="39"/>
        <v>1860.62525</v>
      </c>
      <c r="AJ23" s="12" t="s">
        <v>1134</v>
      </c>
    </row>
    <row r="24" s="9" customFormat="1" ht="16" customHeight="1" spans="1:36">
      <c r="A24" s="40">
        <f t="shared" si="0"/>
        <v>21</v>
      </c>
      <c r="B24" s="41" t="s">
        <v>145</v>
      </c>
      <c r="C24" s="42" t="s">
        <v>152</v>
      </c>
      <c r="D24" s="41" t="s">
        <v>153</v>
      </c>
      <c r="E24" s="41">
        <v>3473.25</v>
      </c>
      <c r="F24" s="41">
        <f>VLOOKUP(C24,'[1]9月'!$B:$Q,16,0)</f>
        <v>3245.4</v>
      </c>
      <c r="G24" s="44">
        <v>5664.75</v>
      </c>
      <c r="H24" s="41">
        <v>3473.25</v>
      </c>
      <c r="I24" s="44">
        <v>3180</v>
      </c>
      <c r="J24" s="44"/>
      <c r="K24" s="52">
        <f t="shared" si="1"/>
        <v>62.5185</v>
      </c>
      <c r="L24" s="53">
        <f t="shared" si="2"/>
        <v>519.264</v>
      </c>
      <c r="M24" s="44">
        <f t="shared" si="3"/>
        <v>453.18</v>
      </c>
      <c r="N24" s="41">
        <f t="shared" si="4"/>
        <v>24.31275</v>
      </c>
      <c r="O24" s="44">
        <f t="shared" si="5"/>
        <v>159</v>
      </c>
      <c r="P24" s="44">
        <f t="shared" si="6"/>
        <v>0</v>
      </c>
      <c r="Q24" s="44">
        <f t="shared" si="7"/>
        <v>1218.27525</v>
      </c>
      <c r="R24" s="41">
        <f t="shared" si="8"/>
        <v>0</v>
      </c>
      <c r="S24" s="41">
        <f t="shared" si="9"/>
        <v>259.63</v>
      </c>
      <c r="T24" s="44">
        <f t="shared" si="10"/>
        <v>113.3</v>
      </c>
      <c r="U24" s="41">
        <f t="shared" si="11"/>
        <v>10.42</v>
      </c>
      <c r="V24" s="41">
        <v>0</v>
      </c>
      <c r="W24" s="44">
        <f t="shared" si="12"/>
        <v>159</v>
      </c>
      <c r="X24" s="44">
        <f t="shared" si="13"/>
        <v>0</v>
      </c>
      <c r="Y24" s="41">
        <f t="shared" si="14"/>
        <v>542.35</v>
      </c>
      <c r="Z24" s="41">
        <f t="shared" si="15"/>
        <v>1760.62525</v>
      </c>
      <c r="AA24" s="41"/>
      <c r="AB24" s="12" t="s">
        <v>13</v>
      </c>
      <c r="AC24" s="11">
        <f t="shared" si="19"/>
        <v>62.5185</v>
      </c>
      <c r="AD24" s="11">
        <f t="shared" si="16"/>
        <v>778.894</v>
      </c>
      <c r="AE24" s="11">
        <f t="shared" si="17"/>
        <v>566.48</v>
      </c>
      <c r="AF24" s="11">
        <f t="shared" si="20"/>
        <v>34.73275</v>
      </c>
      <c r="AG24" s="11">
        <f t="shared" ref="AG24:AI24" si="40">O24+W24</f>
        <v>318</v>
      </c>
      <c r="AH24" s="11">
        <f t="shared" si="40"/>
        <v>0</v>
      </c>
      <c r="AI24" s="11">
        <f t="shared" si="40"/>
        <v>1760.62525</v>
      </c>
      <c r="AJ24" s="12" t="s">
        <v>1134</v>
      </c>
    </row>
    <row r="25" s="9" customFormat="1" ht="16" customHeight="1" spans="1:36">
      <c r="A25" s="40">
        <f t="shared" si="0"/>
        <v>22</v>
      </c>
      <c r="B25" s="41" t="s">
        <v>145</v>
      </c>
      <c r="C25" s="42" t="s">
        <v>154</v>
      </c>
      <c r="D25" s="41" t="s">
        <v>155</v>
      </c>
      <c r="E25" s="41">
        <v>3473.25</v>
      </c>
      <c r="F25" s="41">
        <f>VLOOKUP(C25,'[1]9月'!$B:$Q,16,0)</f>
        <v>3245.4</v>
      </c>
      <c r="G25" s="44">
        <v>5664.75</v>
      </c>
      <c r="H25" s="41">
        <v>3473.25</v>
      </c>
      <c r="I25" s="44">
        <v>4180</v>
      </c>
      <c r="J25" s="44"/>
      <c r="K25" s="52">
        <f t="shared" si="1"/>
        <v>62.5185</v>
      </c>
      <c r="L25" s="53">
        <f t="shared" si="2"/>
        <v>519.264</v>
      </c>
      <c r="M25" s="44">
        <f t="shared" si="3"/>
        <v>453.18</v>
      </c>
      <c r="N25" s="41">
        <f t="shared" si="4"/>
        <v>24.31275</v>
      </c>
      <c r="O25" s="44">
        <f t="shared" si="5"/>
        <v>209</v>
      </c>
      <c r="P25" s="44">
        <f t="shared" si="6"/>
        <v>0</v>
      </c>
      <c r="Q25" s="44">
        <f t="shared" si="7"/>
        <v>1268.27525</v>
      </c>
      <c r="R25" s="41">
        <f t="shared" si="8"/>
        <v>0</v>
      </c>
      <c r="S25" s="41">
        <f t="shared" si="9"/>
        <v>259.63</v>
      </c>
      <c r="T25" s="44">
        <f t="shared" si="10"/>
        <v>113.3</v>
      </c>
      <c r="U25" s="41">
        <f t="shared" si="11"/>
        <v>10.42</v>
      </c>
      <c r="V25" s="41">
        <v>0</v>
      </c>
      <c r="W25" s="44">
        <f t="shared" si="12"/>
        <v>209</v>
      </c>
      <c r="X25" s="44">
        <f t="shared" si="13"/>
        <v>0</v>
      </c>
      <c r="Y25" s="41">
        <f t="shared" si="14"/>
        <v>592.35</v>
      </c>
      <c r="Z25" s="41">
        <f t="shared" si="15"/>
        <v>1860.62525</v>
      </c>
      <c r="AA25" s="41"/>
      <c r="AB25" s="12" t="s">
        <v>13</v>
      </c>
      <c r="AC25" s="11">
        <f t="shared" si="19"/>
        <v>62.5185</v>
      </c>
      <c r="AD25" s="11">
        <f t="shared" si="16"/>
        <v>778.894</v>
      </c>
      <c r="AE25" s="11">
        <f t="shared" si="17"/>
        <v>566.48</v>
      </c>
      <c r="AF25" s="11">
        <f t="shared" si="20"/>
        <v>34.73275</v>
      </c>
      <c r="AG25" s="11">
        <f t="shared" ref="AG25:AI25" si="41">O25+W25</f>
        <v>418</v>
      </c>
      <c r="AH25" s="11">
        <f t="shared" si="41"/>
        <v>0</v>
      </c>
      <c r="AI25" s="11">
        <f t="shared" si="41"/>
        <v>1860.62525</v>
      </c>
      <c r="AJ25" s="12" t="s">
        <v>1134</v>
      </c>
    </row>
    <row r="26" s="9" customFormat="1" ht="16" customHeight="1" spans="1:36">
      <c r="A26" s="40">
        <f t="shared" si="0"/>
        <v>23</v>
      </c>
      <c r="B26" s="41" t="s">
        <v>145</v>
      </c>
      <c r="C26" s="42" t="s">
        <v>156</v>
      </c>
      <c r="D26" s="41" t="s">
        <v>157</v>
      </c>
      <c r="E26" s="41">
        <v>3473.25</v>
      </c>
      <c r="F26" s="41">
        <f>VLOOKUP(C26,'[1]9月'!$B:$Q,16,0)</f>
        <v>3245.4</v>
      </c>
      <c r="G26" s="44">
        <v>5664.75</v>
      </c>
      <c r="H26" s="41">
        <v>3473.25</v>
      </c>
      <c r="I26" s="44">
        <v>3180</v>
      </c>
      <c r="J26" s="44"/>
      <c r="K26" s="52">
        <f t="shared" si="1"/>
        <v>62.5185</v>
      </c>
      <c r="L26" s="53">
        <f t="shared" si="2"/>
        <v>519.264</v>
      </c>
      <c r="M26" s="44">
        <f t="shared" si="3"/>
        <v>453.18</v>
      </c>
      <c r="N26" s="41">
        <f t="shared" si="4"/>
        <v>24.31275</v>
      </c>
      <c r="O26" s="44">
        <f t="shared" si="5"/>
        <v>159</v>
      </c>
      <c r="P26" s="44">
        <f t="shared" si="6"/>
        <v>0</v>
      </c>
      <c r="Q26" s="44">
        <f t="shared" si="7"/>
        <v>1218.27525</v>
      </c>
      <c r="R26" s="41">
        <f t="shared" si="8"/>
        <v>0</v>
      </c>
      <c r="S26" s="41">
        <f t="shared" si="9"/>
        <v>259.63</v>
      </c>
      <c r="T26" s="44">
        <f t="shared" si="10"/>
        <v>113.3</v>
      </c>
      <c r="U26" s="41">
        <f t="shared" si="11"/>
        <v>10.42</v>
      </c>
      <c r="V26" s="41">
        <v>0</v>
      </c>
      <c r="W26" s="44">
        <f t="shared" si="12"/>
        <v>159</v>
      </c>
      <c r="X26" s="44">
        <f t="shared" si="13"/>
        <v>0</v>
      </c>
      <c r="Y26" s="41">
        <f t="shared" si="14"/>
        <v>542.35</v>
      </c>
      <c r="Z26" s="41">
        <f t="shared" si="15"/>
        <v>1760.62525</v>
      </c>
      <c r="AA26" s="41"/>
      <c r="AB26" s="12" t="s">
        <v>9</v>
      </c>
      <c r="AC26" s="11">
        <f t="shared" si="19"/>
        <v>62.5185</v>
      </c>
      <c r="AD26" s="11">
        <f t="shared" si="16"/>
        <v>778.894</v>
      </c>
      <c r="AE26" s="11">
        <f t="shared" si="17"/>
        <v>566.48</v>
      </c>
      <c r="AF26" s="11">
        <f t="shared" si="20"/>
        <v>34.73275</v>
      </c>
      <c r="AG26" s="11">
        <f t="shared" ref="AG26:AI26" si="42">O26+W26</f>
        <v>318</v>
      </c>
      <c r="AH26" s="11">
        <f t="shared" si="42"/>
        <v>0</v>
      </c>
      <c r="AI26" s="11">
        <f t="shared" si="42"/>
        <v>1760.62525</v>
      </c>
      <c r="AJ26" s="12" t="s">
        <v>1136</v>
      </c>
    </row>
    <row r="27" s="9" customFormat="1" ht="16" customHeight="1" spans="1:36">
      <c r="A27" s="40">
        <f t="shared" si="0"/>
        <v>24</v>
      </c>
      <c r="B27" s="41" t="s">
        <v>145</v>
      </c>
      <c r="C27" s="42" t="s">
        <v>158</v>
      </c>
      <c r="D27" s="341" t="s">
        <v>159</v>
      </c>
      <c r="E27" s="41">
        <v>3473.25</v>
      </c>
      <c r="F27" s="41">
        <f>VLOOKUP(C27,'[1]9月'!$B:$Q,16,0)</f>
        <v>3245.4</v>
      </c>
      <c r="G27" s="44">
        <v>5664.75</v>
      </c>
      <c r="H27" s="41">
        <v>3473.25</v>
      </c>
      <c r="I27" s="44">
        <v>3180</v>
      </c>
      <c r="J27" s="44"/>
      <c r="K27" s="52">
        <f t="shared" si="1"/>
        <v>62.5185</v>
      </c>
      <c r="L27" s="53">
        <f t="shared" si="2"/>
        <v>519.264</v>
      </c>
      <c r="M27" s="44">
        <f t="shared" si="3"/>
        <v>453.18</v>
      </c>
      <c r="N27" s="41">
        <f t="shared" si="4"/>
        <v>24.31275</v>
      </c>
      <c r="O27" s="44">
        <f t="shared" si="5"/>
        <v>159</v>
      </c>
      <c r="P27" s="44">
        <f t="shared" si="6"/>
        <v>0</v>
      </c>
      <c r="Q27" s="44">
        <f t="shared" si="7"/>
        <v>1218.27525</v>
      </c>
      <c r="R27" s="41">
        <f t="shared" si="8"/>
        <v>0</v>
      </c>
      <c r="S27" s="41">
        <f t="shared" si="9"/>
        <v>259.63</v>
      </c>
      <c r="T27" s="44">
        <f t="shared" si="10"/>
        <v>113.3</v>
      </c>
      <c r="U27" s="41">
        <f t="shared" si="11"/>
        <v>10.42</v>
      </c>
      <c r="V27" s="41">
        <v>0</v>
      </c>
      <c r="W27" s="44">
        <f t="shared" si="12"/>
        <v>159</v>
      </c>
      <c r="X27" s="44">
        <f t="shared" si="13"/>
        <v>0</v>
      </c>
      <c r="Y27" s="41">
        <f t="shared" si="14"/>
        <v>542.35</v>
      </c>
      <c r="Z27" s="41">
        <f t="shared" si="15"/>
        <v>1760.62525</v>
      </c>
      <c r="AA27" s="41"/>
      <c r="AB27" s="12" t="s">
        <v>13</v>
      </c>
      <c r="AC27" s="11">
        <f t="shared" si="19"/>
        <v>62.5185</v>
      </c>
      <c r="AD27" s="11">
        <f t="shared" si="16"/>
        <v>778.894</v>
      </c>
      <c r="AE27" s="11">
        <f t="shared" si="17"/>
        <v>566.48</v>
      </c>
      <c r="AF27" s="11">
        <f t="shared" si="20"/>
        <v>34.73275</v>
      </c>
      <c r="AG27" s="11">
        <f t="shared" ref="AG27:AI27" si="43">O27+W27</f>
        <v>318</v>
      </c>
      <c r="AH27" s="11">
        <f t="shared" si="43"/>
        <v>0</v>
      </c>
      <c r="AI27" s="11">
        <f t="shared" si="43"/>
        <v>1760.62525</v>
      </c>
      <c r="AJ27" s="12" t="s">
        <v>1134</v>
      </c>
    </row>
    <row r="28" s="9" customFormat="1" ht="16" customHeight="1" spans="1:36">
      <c r="A28" s="40">
        <f t="shared" si="0"/>
        <v>25</v>
      </c>
      <c r="B28" s="41" t="s">
        <v>145</v>
      </c>
      <c r="C28" s="46" t="s">
        <v>160</v>
      </c>
      <c r="D28" s="47" t="s">
        <v>161</v>
      </c>
      <c r="E28" s="41">
        <v>3473.25</v>
      </c>
      <c r="F28" s="41">
        <f>VLOOKUP(C28,'[1]9月'!$B:$Q,16,0)</f>
        <v>3245.4</v>
      </c>
      <c r="G28" s="44">
        <v>5664.75</v>
      </c>
      <c r="H28" s="41">
        <v>3473.25</v>
      </c>
      <c r="I28" s="44">
        <v>3180</v>
      </c>
      <c r="J28" s="44"/>
      <c r="K28" s="52">
        <f t="shared" si="1"/>
        <v>62.5185</v>
      </c>
      <c r="L28" s="53">
        <f t="shared" si="2"/>
        <v>519.264</v>
      </c>
      <c r="M28" s="44">
        <f t="shared" si="3"/>
        <v>453.18</v>
      </c>
      <c r="N28" s="41">
        <f t="shared" si="4"/>
        <v>24.31275</v>
      </c>
      <c r="O28" s="44">
        <f t="shared" si="5"/>
        <v>159</v>
      </c>
      <c r="P28" s="44">
        <f t="shared" si="6"/>
        <v>0</v>
      </c>
      <c r="Q28" s="44">
        <f t="shared" si="7"/>
        <v>1218.27525</v>
      </c>
      <c r="R28" s="41">
        <f t="shared" si="8"/>
        <v>0</v>
      </c>
      <c r="S28" s="41">
        <f t="shared" si="9"/>
        <v>259.63</v>
      </c>
      <c r="T28" s="44">
        <f t="shared" si="10"/>
        <v>113.3</v>
      </c>
      <c r="U28" s="41">
        <f t="shared" si="11"/>
        <v>10.42</v>
      </c>
      <c r="V28" s="41">
        <v>0</v>
      </c>
      <c r="W28" s="44">
        <f t="shared" si="12"/>
        <v>159</v>
      </c>
      <c r="X28" s="44">
        <f t="shared" si="13"/>
        <v>0</v>
      </c>
      <c r="Y28" s="41">
        <f t="shared" si="14"/>
        <v>542.35</v>
      </c>
      <c r="Z28" s="41">
        <f t="shared" si="15"/>
        <v>1760.62525</v>
      </c>
      <c r="AA28" s="41"/>
      <c r="AB28" s="12" t="s">
        <v>9</v>
      </c>
      <c r="AC28" s="11">
        <f t="shared" si="19"/>
        <v>62.5185</v>
      </c>
      <c r="AD28" s="11">
        <f t="shared" si="16"/>
        <v>778.894</v>
      </c>
      <c r="AE28" s="11">
        <f t="shared" si="17"/>
        <v>566.48</v>
      </c>
      <c r="AF28" s="11">
        <f t="shared" si="20"/>
        <v>34.73275</v>
      </c>
      <c r="AG28" s="11">
        <f t="shared" ref="AG28:AI28" si="44">O28+W28</f>
        <v>318</v>
      </c>
      <c r="AH28" s="11">
        <f t="shared" si="44"/>
        <v>0</v>
      </c>
      <c r="AI28" s="11">
        <f t="shared" si="44"/>
        <v>1760.62525</v>
      </c>
      <c r="AJ28" s="12" t="s">
        <v>1136</v>
      </c>
    </row>
    <row r="29" s="9" customFormat="1" ht="16" customHeight="1" spans="1:36">
      <c r="A29" s="40">
        <f t="shared" si="0"/>
        <v>26</v>
      </c>
      <c r="B29" s="41" t="s">
        <v>145</v>
      </c>
      <c r="C29" s="46" t="s">
        <v>162</v>
      </c>
      <c r="D29" s="47" t="s">
        <v>163</v>
      </c>
      <c r="E29" s="41">
        <v>3473.25</v>
      </c>
      <c r="F29" s="41">
        <f>VLOOKUP(C29,'[1]9月'!$B:$Q,16,0)</f>
        <v>3245.4</v>
      </c>
      <c r="G29" s="44">
        <v>5664.75</v>
      </c>
      <c r="H29" s="41">
        <v>3473.25</v>
      </c>
      <c r="I29" s="44">
        <v>3180</v>
      </c>
      <c r="J29" s="44"/>
      <c r="K29" s="52">
        <f t="shared" si="1"/>
        <v>62.5185</v>
      </c>
      <c r="L29" s="53">
        <f t="shared" si="2"/>
        <v>519.264</v>
      </c>
      <c r="M29" s="44">
        <f t="shared" si="3"/>
        <v>453.18</v>
      </c>
      <c r="N29" s="41">
        <f t="shared" si="4"/>
        <v>24.31275</v>
      </c>
      <c r="O29" s="44">
        <f t="shared" si="5"/>
        <v>159</v>
      </c>
      <c r="P29" s="44">
        <f t="shared" si="6"/>
        <v>0</v>
      </c>
      <c r="Q29" s="44">
        <f t="shared" si="7"/>
        <v>1218.27525</v>
      </c>
      <c r="R29" s="41">
        <f t="shared" si="8"/>
        <v>0</v>
      </c>
      <c r="S29" s="41">
        <f t="shared" si="9"/>
        <v>259.63</v>
      </c>
      <c r="T29" s="44">
        <f t="shared" si="10"/>
        <v>113.3</v>
      </c>
      <c r="U29" s="41">
        <f t="shared" si="11"/>
        <v>10.42</v>
      </c>
      <c r="V29" s="41">
        <v>0</v>
      </c>
      <c r="W29" s="44">
        <f t="shared" si="12"/>
        <v>159</v>
      </c>
      <c r="X29" s="44">
        <f t="shared" si="13"/>
        <v>0</v>
      </c>
      <c r="Y29" s="41">
        <f t="shared" si="14"/>
        <v>542.35</v>
      </c>
      <c r="Z29" s="41">
        <f t="shared" si="15"/>
        <v>1760.62525</v>
      </c>
      <c r="AA29" s="41"/>
      <c r="AB29" s="12" t="s">
        <v>13</v>
      </c>
      <c r="AC29" s="11">
        <f t="shared" si="19"/>
        <v>62.5185</v>
      </c>
      <c r="AD29" s="11">
        <f t="shared" si="16"/>
        <v>778.894</v>
      </c>
      <c r="AE29" s="11">
        <f t="shared" si="17"/>
        <v>566.48</v>
      </c>
      <c r="AF29" s="11">
        <f t="shared" si="20"/>
        <v>34.73275</v>
      </c>
      <c r="AG29" s="11">
        <f t="shared" ref="AG29:AI29" si="45">O29+W29</f>
        <v>318</v>
      </c>
      <c r="AH29" s="11">
        <f t="shared" si="45"/>
        <v>0</v>
      </c>
      <c r="AI29" s="11">
        <f t="shared" si="45"/>
        <v>1760.62525</v>
      </c>
      <c r="AJ29" s="12" t="s">
        <v>1134</v>
      </c>
    </row>
    <row r="30" s="9" customFormat="1" ht="16" customHeight="1" spans="1:36">
      <c r="A30" s="40">
        <f t="shared" si="0"/>
        <v>27</v>
      </c>
      <c r="B30" s="41" t="s">
        <v>164</v>
      </c>
      <c r="C30" s="42" t="s">
        <v>165</v>
      </c>
      <c r="D30" s="41" t="s">
        <v>166</v>
      </c>
      <c r="E30" s="41">
        <v>3473.25</v>
      </c>
      <c r="F30" s="41">
        <f>VLOOKUP(C30,'[1]9月'!$B:$Q,16,0)</f>
        <v>3245.4</v>
      </c>
      <c r="G30" s="44">
        <v>5664.75</v>
      </c>
      <c r="H30" s="41">
        <v>3473.25</v>
      </c>
      <c r="I30" s="44">
        <v>4180</v>
      </c>
      <c r="J30" s="44"/>
      <c r="K30" s="52">
        <f t="shared" si="1"/>
        <v>62.5185</v>
      </c>
      <c r="L30" s="53">
        <f t="shared" si="2"/>
        <v>519.264</v>
      </c>
      <c r="M30" s="44">
        <f t="shared" si="3"/>
        <v>453.18</v>
      </c>
      <c r="N30" s="41">
        <f t="shared" si="4"/>
        <v>24.31275</v>
      </c>
      <c r="O30" s="44">
        <f t="shared" si="5"/>
        <v>209</v>
      </c>
      <c r="P30" s="44">
        <f t="shared" si="6"/>
        <v>0</v>
      </c>
      <c r="Q30" s="44">
        <f t="shared" si="7"/>
        <v>1268.27525</v>
      </c>
      <c r="R30" s="41">
        <f t="shared" si="8"/>
        <v>0</v>
      </c>
      <c r="S30" s="41">
        <f t="shared" si="9"/>
        <v>259.63</v>
      </c>
      <c r="T30" s="44">
        <f t="shared" si="10"/>
        <v>113.3</v>
      </c>
      <c r="U30" s="41">
        <f t="shared" si="11"/>
        <v>10.42</v>
      </c>
      <c r="V30" s="41">
        <v>0</v>
      </c>
      <c r="W30" s="44">
        <f t="shared" si="12"/>
        <v>209</v>
      </c>
      <c r="X30" s="44">
        <f t="shared" si="13"/>
        <v>0</v>
      </c>
      <c r="Y30" s="41">
        <f t="shared" si="14"/>
        <v>592.35</v>
      </c>
      <c r="Z30" s="41">
        <f t="shared" si="15"/>
        <v>1860.62525</v>
      </c>
      <c r="AA30" s="41"/>
      <c r="AB30" s="12" t="s">
        <v>25</v>
      </c>
      <c r="AC30" s="11">
        <f t="shared" si="19"/>
        <v>62.5185</v>
      </c>
      <c r="AD30" s="11">
        <f t="shared" si="16"/>
        <v>778.894</v>
      </c>
      <c r="AE30" s="11">
        <f t="shared" si="17"/>
        <v>566.48</v>
      </c>
      <c r="AF30" s="11">
        <f t="shared" si="20"/>
        <v>34.73275</v>
      </c>
      <c r="AG30" s="11">
        <f t="shared" ref="AG30:AI30" si="46">O30+W30</f>
        <v>418</v>
      </c>
      <c r="AH30" s="11">
        <f t="shared" si="46"/>
        <v>0</v>
      </c>
      <c r="AI30" s="11">
        <f t="shared" si="46"/>
        <v>1860.62525</v>
      </c>
      <c r="AJ30" s="12" t="s">
        <v>1137</v>
      </c>
    </row>
    <row r="31" s="9" customFormat="1" ht="16" customHeight="1" spans="1:36">
      <c r="A31" s="40">
        <f t="shared" si="0"/>
        <v>28</v>
      </c>
      <c r="B31" s="41" t="s">
        <v>167</v>
      </c>
      <c r="C31" s="42" t="s">
        <v>171</v>
      </c>
      <c r="D31" s="41" t="s">
        <v>172</v>
      </c>
      <c r="E31" s="41">
        <v>3473.25</v>
      </c>
      <c r="F31" s="41">
        <f>VLOOKUP(C31,'[1]9月'!$B:$Q,16,0)</f>
        <v>3245.4</v>
      </c>
      <c r="G31" s="44">
        <v>5664.75</v>
      </c>
      <c r="H31" s="41">
        <v>3473.25</v>
      </c>
      <c r="I31" s="44">
        <v>3180</v>
      </c>
      <c r="J31" s="44"/>
      <c r="K31" s="52">
        <f t="shared" si="1"/>
        <v>62.5185</v>
      </c>
      <c r="L31" s="53">
        <f t="shared" si="2"/>
        <v>519.264</v>
      </c>
      <c r="M31" s="44">
        <f t="shared" si="3"/>
        <v>453.18</v>
      </c>
      <c r="N31" s="41">
        <f t="shared" si="4"/>
        <v>24.31275</v>
      </c>
      <c r="O31" s="44">
        <f t="shared" si="5"/>
        <v>159</v>
      </c>
      <c r="P31" s="44">
        <f t="shared" si="6"/>
        <v>0</v>
      </c>
      <c r="Q31" s="44">
        <f t="shared" si="7"/>
        <v>1218.27525</v>
      </c>
      <c r="R31" s="41">
        <f t="shared" si="8"/>
        <v>0</v>
      </c>
      <c r="S31" s="41">
        <f t="shared" si="9"/>
        <v>259.63</v>
      </c>
      <c r="T31" s="44">
        <f t="shared" si="10"/>
        <v>113.3</v>
      </c>
      <c r="U31" s="41">
        <f t="shared" si="11"/>
        <v>10.42</v>
      </c>
      <c r="V31" s="41">
        <v>0</v>
      </c>
      <c r="W31" s="44">
        <f t="shared" si="12"/>
        <v>159</v>
      </c>
      <c r="X31" s="44">
        <f t="shared" si="13"/>
        <v>0</v>
      </c>
      <c r="Y31" s="41">
        <f t="shared" si="14"/>
        <v>542.35</v>
      </c>
      <c r="Z31" s="41">
        <f t="shared" si="15"/>
        <v>1760.62525</v>
      </c>
      <c r="AA31" s="41"/>
      <c r="AB31" s="12" t="s">
        <v>52</v>
      </c>
      <c r="AC31" s="11">
        <f t="shared" si="19"/>
        <v>62.5185</v>
      </c>
      <c r="AD31" s="11">
        <f t="shared" si="16"/>
        <v>778.894</v>
      </c>
      <c r="AE31" s="11">
        <f t="shared" si="17"/>
        <v>566.48</v>
      </c>
      <c r="AF31" s="11">
        <f t="shared" si="20"/>
        <v>34.73275</v>
      </c>
      <c r="AG31" s="11">
        <f t="shared" ref="AG31:AI31" si="47">O31+W31</f>
        <v>318</v>
      </c>
      <c r="AH31" s="11">
        <f t="shared" si="47"/>
        <v>0</v>
      </c>
      <c r="AI31" s="11">
        <f t="shared" si="47"/>
        <v>1760.62525</v>
      </c>
      <c r="AJ31" s="12" t="s">
        <v>1134</v>
      </c>
    </row>
    <row r="32" s="9" customFormat="1" ht="16" customHeight="1" spans="1:36">
      <c r="A32" s="40">
        <f t="shared" si="0"/>
        <v>29</v>
      </c>
      <c r="B32" s="41" t="s">
        <v>173</v>
      </c>
      <c r="C32" s="42" t="s">
        <v>174</v>
      </c>
      <c r="D32" s="41" t="s">
        <v>175</v>
      </c>
      <c r="E32" s="41">
        <v>3473.25</v>
      </c>
      <c r="F32" s="41">
        <f>VLOOKUP(C32,'[1]9月'!$B:$Q,16,0)</f>
        <v>3245.4</v>
      </c>
      <c r="G32" s="44">
        <v>5664.75</v>
      </c>
      <c r="H32" s="41">
        <v>3473.25</v>
      </c>
      <c r="I32" s="44">
        <v>3180</v>
      </c>
      <c r="J32" s="44"/>
      <c r="K32" s="52">
        <f t="shared" si="1"/>
        <v>62.5185</v>
      </c>
      <c r="L32" s="53">
        <f t="shared" si="2"/>
        <v>519.264</v>
      </c>
      <c r="M32" s="44">
        <f t="shared" si="3"/>
        <v>453.18</v>
      </c>
      <c r="N32" s="41">
        <f t="shared" si="4"/>
        <v>24.31275</v>
      </c>
      <c r="O32" s="44">
        <f t="shared" si="5"/>
        <v>159</v>
      </c>
      <c r="P32" s="44">
        <f t="shared" si="6"/>
        <v>0</v>
      </c>
      <c r="Q32" s="44">
        <f t="shared" si="7"/>
        <v>1218.27525</v>
      </c>
      <c r="R32" s="41">
        <f t="shared" si="8"/>
        <v>0</v>
      </c>
      <c r="S32" s="41">
        <f t="shared" si="9"/>
        <v>259.63</v>
      </c>
      <c r="T32" s="44">
        <f t="shared" si="10"/>
        <v>113.3</v>
      </c>
      <c r="U32" s="41">
        <f t="shared" si="11"/>
        <v>10.42</v>
      </c>
      <c r="V32" s="41">
        <v>0</v>
      </c>
      <c r="W32" s="44">
        <f t="shared" si="12"/>
        <v>159</v>
      </c>
      <c r="X32" s="44">
        <f t="shared" si="13"/>
        <v>0</v>
      </c>
      <c r="Y32" s="41">
        <f t="shared" si="14"/>
        <v>542.35</v>
      </c>
      <c r="Z32" s="41">
        <f t="shared" si="15"/>
        <v>1760.62525</v>
      </c>
      <c r="AA32" s="41"/>
      <c r="AB32" s="12" t="s">
        <v>25</v>
      </c>
      <c r="AC32" s="11">
        <f t="shared" si="19"/>
        <v>62.5185</v>
      </c>
      <c r="AD32" s="11">
        <f t="shared" si="16"/>
        <v>778.894</v>
      </c>
      <c r="AE32" s="11">
        <f t="shared" si="17"/>
        <v>566.48</v>
      </c>
      <c r="AF32" s="11">
        <f t="shared" si="20"/>
        <v>34.73275</v>
      </c>
      <c r="AG32" s="11">
        <f t="shared" ref="AG32:AI32" si="48">O32+W32</f>
        <v>318</v>
      </c>
      <c r="AH32" s="11">
        <f t="shared" si="48"/>
        <v>0</v>
      </c>
      <c r="AI32" s="11">
        <f t="shared" si="48"/>
        <v>1760.62525</v>
      </c>
      <c r="AJ32" s="12" t="s">
        <v>1137</v>
      </c>
    </row>
    <row r="33" s="9" customFormat="1" ht="16" customHeight="1" spans="1:36">
      <c r="A33" s="40">
        <f t="shared" si="0"/>
        <v>30</v>
      </c>
      <c r="B33" s="41" t="s">
        <v>173</v>
      </c>
      <c r="C33" s="46" t="s">
        <v>176</v>
      </c>
      <c r="D33" s="342" t="s">
        <v>177</v>
      </c>
      <c r="E33" s="41">
        <v>3473.25</v>
      </c>
      <c r="F33" s="41">
        <f>VLOOKUP(C33,'[1]9月'!$B:$Q,16,0)</f>
        <v>3245.4</v>
      </c>
      <c r="G33" s="44">
        <v>5664.75</v>
      </c>
      <c r="H33" s="41">
        <v>3473.25</v>
      </c>
      <c r="I33" s="44">
        <v>3180</v>
      </c>
      <c r="J33" s="44"/>
      <c r="K33" s="52">
        <f t="shared" si="1"/>
        <v>62.5185</v>
      </c>
      <c r="L33" s="53">
        <f t="shared" si="2"/>
        <v>519.264</v>
      </c>
      <c r="M33" s="44">
        <f t="shared" si="3"/>
        <v>453.18</v>
      </c>
      <c r="N33" s="41">
        <f t="shared" si="4"/>
        <v>24.31275</v>
      </c>
      <c r="O33" s="44">
        <f t="shared" si="5"/>
        <v>159</v>
      </c>
      <c r="P33" s="44">
        <f t="shared" si="6"/>
        <v>0</v>
      </c>
      <c r="Q33" s="44">
        <f t="shared" si="7"/>
        <v>1218.27525</v>
      </c>
      <c r="R33" s="41">
        <f t="shared" si="8"/>
        <v>0</v>
      </c>
      <c r="S33" s="41">
        <f t="shared" si="9"/>
        <v>259.63</v>
      </c>
      <c r="T33" s="44">
        <f t="shared" si="10"/>
        <v>113.3</v>
      </c>
      <c r="U33" s="41">
        <f t="shared" si="11"/>
        <v>10.42</v>
      </c>
      <c r="V33" s="41">
        <v>0</v>
      </c>
      <c r="W33" s="44">
        <f t="shared" si="12"/>
        <v>159</v>
      </c>
      <c r="X33" s="44">
        <f t="shared" si="13"/>
        <v>0</v>
      </c>
      <c r="Y33" s="41">
        <f t="shared" si="14"/>
        <v>542.35</v>
      </c>
      <c r="Z33" s="41">
        <f t="shared" si="15"/>
        <v>1760.62525</v>
      </c>
      <c r="AA33" s="41"/>
      <c r="AB33" s="12" t="s">
        <v>25</v>
      </c>
      <c r="AC33" s="11">
        <f t="shared" si="19"/>
        <v>62.5185</v>
      </c>
      <c r="AD33" s="11">
        <f t="shared" si="16"/>
        <v>778.894</v>
      </c>
      <c r="AE33" s="11">
        <f t="shared" si="17"/>
        <v>566.48</v>
      </c>
      <c r="AF33" s="11">
        <f t="shared" si="20"/>
        <v>34.73275</v>
      </c>
      <c r="AG33" s="11">
        <f t="shared" ref="AG33:AI33" si="49">O33+W33</f>
        <v>318</v>
      </c>
      <c r="AH33" s="11">
        <f t="shared" si="49"/>
        <v>0</v>
      </c>
      <c r="AI33" s="11">
        <f t="shared" si="49"/>
        <v>1760.62525</v>
      </c>
      <c r="AJ33" s="12" t="s">
        <v>1137</v>
      </c>
    </row>
    <row r="34" s="9" customFormat="1" ht="16" customHeight="1" spans="1:36">
      <c r="A34" s="40">
        <f t="shared" si="0"/>
        <v>31</v>
      </c>
      <c r="B34" s="41" t="s">
        <v>173</v>
      </c>
      <c r="C34" s="46" t="s">
        <v>178</v>
      </c>
      <c r="D34" s="342" t="s">
        <v>179</v>
      </c>
      <c r="E34" s="41">
        <v>3473.25</v>
      </c>
      <c r="F34" s="41">
        <f>VLOOKUP(C34,'[1]9月'!$B:$Q,16,0)</f>
        <v>3245.4</v>
      </c>
      <c r="G34" s="44">
        <v>5664.75</v>
      </c>
      <c r="H34" s="41">
        <v>3473.25</v>
      </c>
      <c r="I34" s="44">
        <v>3180</v>
      </c>
      <c r="J34" s="44"/>
      <c r="K34" s="52">
        <f t="shared" si="1"/>
        <v>62.5185</v>
      </c>
      <c r="L34" s="53">
        <f t="shared" si="2"/>
        <v>519.264</v>
      </c>
      <c r="M34" s="44">
        <f t="shared" si="3"/>
        <v>453.18</v>
      </c>
      <c r="N34" s="41">
        <f t="shared" si="4"/>
        <v>24.31275</v>
      </c>
      <c r="O34" s="44">
        <f t="shared" si="5"/>
        <v>159</v>
      </c>
      <c r="P34" s="44">
        <f t="shared" si="6"/>
        <v>0</v>
      </c>
      <c r="Q34" s="44">
        <f t="shared" si="7"/>
        <v>1218.27525</v>
      </c>
      <c r="R34" s="41">
        <f t="shared" si="8"/>
        <v>0</v>
      </c>
      <c r="S34" s="41">
        <f t="shared" si="9"/>
        <v>259.63</v>
      </c>
      <c r="T34" s="44">
        <f t="shared" si="10"/>
        <v>113.3</v>
      </c>
      <c r="U34" s="41">
        <f t="shared" si="11"/>
        <v>10.42</v>
      </c>
      <c r="V34" s="41">
        <v>0</v>
      </c>
      <c r="W34" s="44">
        <f t="shared" si="12"/>
        <v>159</v>
      </c>
      <c r="X34" s="44">
        <f t="shared" si="13"/>
        <v>0</v>
      </c>
      <c r="Y34" s="41">
        <f t="shared" si="14"/>
        <v>542.35</v>
      </c>
      <c r="Z34" s="41">
        <f t="shared" si="15"/>
        <v>1760.62525</v>
      </c>
      <c r="AA34" s="41"/>
      <c r="AB34" s="12" t="s">
        <v>25</v>
      </c>
      <c r="AC34" s="11">
        <f t="shared" si="19"/>
        <v>62.5185</v>
      </c>
      <c r="AD34" s="11">
        <f t="shared" si="16"/>
        <v>778.894</v>
      </c>
      <c r="AE34" s="11">
        <f t="shared" si="17"/>
        <v>566.48</v>
      </c>
      <c r="AF34" s="11">
        <f t="shared" si="20"/>
        <v>34.73275</v>
      </c>
      <c r="AG34" s="11">
        <f t="shared" ref="AG34:AI34" si="50">O34+W34</f>
        <v>318</v>
      </c>
      <c r="AH34" s="11">
        <f t="shared" si="50"/>
        <v>0</v>
      </c>
      <c r="AI34" s="11">
        <f t="shared" si="50"/>
        <v>1760.62525</v>
      </c>
      <c r="AJ34" s="12" t="s">
        <v>1137</v>
      </c>
    </row>
    <row r="35" s="9" customFormat="1" ht="16" customHeight="1" spans="1:36">
      <c r="A35" s="40">
        <f t="shared" si="0"/>
        <v>32</v>
      </c>
      <c r="B35" s="41" t="s">
        <v>173</v>
      </c>
      <c r="C35" s="46" t="s">
        <v>180</v>
      </c>
      <c r="D35" s="342" t="s">
        <v>181</v>
      </c>
      <c r="E35" s="41">
        <v>3473.25</v>
      </c>
      <c r="F35" s="41">
        <f>VLOOKUP(C35,'[1]9月'!$B:$Q,16,0)</f>
        <v>3245.4</v>
      </c>
      <c r="G35" s="44">
        <v>5664.75</v>
      </c>
      <c r="H35" s="41">
        <v>3473.25</v>
      </c>
      <c r="I35" s="44">
        <v>3180</v>
      </c>
      <c r="J35" s="44"/>
      <c r="K35" s="52">
        <f t="shared" si="1"/>
        <v>62.5185</v>
      </c>
      <c r="L35" s="53">
        <f t="shared" si="2"/>
        <v>519.264</v>
      </c>
      <c r="M35" s="44">
        <f t="shared" si="3"/>
        <v>453.18</v>
      </c>
      <c r="N35" s="41">
        <f t="shared" si="4"/>
        <v>24.31275</v>
      </c>
      <c r="O35" s="44">
        <f t="shared" si="5"/>
        <v>159</v>
      </c>
      <c r="P35" s="44">
        <f t="shared" si="6"/>
        <v>0</v>
      </c>
      <c r="Q35" s="44">
        <f t="shared" si="7"/>
        <v>1218.27525</v>
      </c>
      <c r="R35" s="41">
        <f t="shared" si="8"/>
        <v>0</v>
      </c>
      <c r="S35" s="41">
        <f t="shared" si="9"/>
        <v>259.63</v>
      </c>
      <c r="T35" s="44">
        <f t="shared" si="10"/>
        <v>113.3</v>
      </c>
      <c r="U35" s="41">
        <f t="shared" si="11"/>
        <v>10.42</v>
      </c>
      <c r="V35" s="41">
        <v>0</v>
      </c>
      <c r="W35" s="44">
        <f t="shared" si="12"/>
        <v>159</v>
      </c>
      <c r="X35" s="44">
        <f t="shared" si="13"/>
        <v>0</v>
      </c>
      <c r="Y35" s="41">
        <f t="shared" si="14"/>
        <v>542.35</v>
      </c>
      <c r="Z35" s="41">
        <f t="shared" si="15"/>
        <v>1760.62525</v>
      </c>
      <c r="AA35" s="41"/>
      <c r="AB35" s="12" t="s">
        <v>25</v>
      </c>
      <c r="AC35" s="11">
        <f t="shared" si="19"/>
        <v>62.5185</v>
      </c>
      <c r="AD35" s="11">
        <f t="shared" si="16"/>
        <v>778.894</v>
      </c>
      <c r="AE35" s="11">
        <f t="shared" si="17"/>
        <v>566.48</v>
      </c>
      <c r="AF35" s="11">
        <f t="shared" si="20"/>
        <v>34.73275</v>
      </c>
      <c r="AG35" s="11">
        <f t="shared" ref="AG35:AI35" si="51">O35+W35</f>
        <v>318</v>
      </c>
      <c r="AH35" s="11">
        <f t="shared" si="51"/>
        <v>0</v>
      </c>
      <c r="AI35" s="11">
        <f t="shared" si="51"/>
        <v>1760.62525</v>
      </c>
      <c r="AJ35" s="12" t="s">
        <v>1137</v>
      </c>
    </row>
    <row r="36" s="9" customFormat="1" ht="16" customHeight="1" spans="1:36">
      <c r="A36" s="40">
        <f t="shared" si="0"/>
        <v>33</v>
      </c>
      <c r="B36" s="41" t="s">
        <v>173</v>
      </c>
      <c r="C36" s="46" t="s">
        <v>182</v>
      </c>
      <c r="D36" s="342" t="s">
        <v>183</v>
      </c>
      <c r="E36" s="41">
        <v>3473.25</v>
      </c>
      <c r="F36" s="41">
        <f>VLOOKUP(C36,'[1]9月'!$B:$Q,16,0)</f>
        <v>3245.4</v>
      </c>
      <c r="G36" s="44">
        <v>5664.75</v>
      </c>
      <c r="H36" s="41">
        <v>3473.25</v>
      </c>
      <c r="I36" s="44">
        <v>3180</v>
      </c>
      <c r="J36" s="44"/>
      <c r="K36" s="52">
        <f t="shared" si="1"/>
        <v>62.5185</v>
      </c>
      <c r="L36" s="53">
        <f t="shared" si="2"/>
        <v>519.264</v>
      </c>
      <c r="M36" s="44">
        <f t="shared" si="3"/>
        <v>453.18</v>
      </c>
      <c r="N36" s="41">
        <f t="shared" si="4"/>
        <v>24.31275</v>
      </c>
      <c r="O36" s="44">
        <f t="shared" si="5"/>
        <v>159</v>
      </c>
      <c r="P36" s="44">
        <f t="shared" si="6"/>
        <v>0</v>
      </c>
      <c r="Q36" s="44">
        <f t="shared" si="7"/>
        <v>1218.27525</v>
      </c>
      <c r="R36" s="41">
        <f t="shared" si="8"/>
        <v>0</v>
      </c>
      <c r="S36" s="41">
        <f t="shared" si="9"/>
        <v>259.63</v>
      </c>
      <c r="T36" s="44">
        <f t="shared" si="10"/>
        <v>113.3</v>
      </c>
      <c r="U36" s="41">
        <f t="shared" si="11"/>
        <v>10.42</v>
      </c>
      <c r="V36" s="41">
        <v>0</v>
      </c>
      <c r="W36" s="44">
        <f t="shared" si="12"/>
        <v>159</v>
      </c>
      <c r="X36" s="44">
        <f t="shared" si="13"/>
        <v>0</v>
      </c>
      <c r="Y36" s="41">
        <f t="shared" si="14"/>
        <v>542.35</v>
      </c>
      <c r="Z36" s="41">
        <f t="shared" si="15"/>
        <v>1760.62525</v>
      </c>
      <c r="AA36" s="41"/>
      <c r="AB36" s="12" t="s">
        <v>25</v>
      </c>
      <c r="AC36" s="11">
        <f t="shared" si="19"/>
        <v>62.5185</v>
      </c>
      <c r="AD36" s="11">
        <f t="shared" si="16"/>
        <v>778.894</v>
      </c>
      <c r="AE36" s="11">
        <f t="shared" si="17"/>
        <v>566.48</v>
      </c>
      <c r="AF36" s="11">
        <f t="shared" si="20"/>
        <v>34.73275</v>
      </c>
      <c r="AG36" s="11">
        <f t="shared" ref="AG36:AI36" si="52">O36+W36</f>
        <v>318</v>
      </c>
      <c r="AH36" s="11">
        <f t="shared" si="52"/>
        <v>0</v>
      </c>
      <c r="AI36" s="11">
        <f t="shared" si="52"/>
        <v>1760.62525</v>
      </c>
      <c r="AJ36" s="12" t="s">
        <v>1137</v>
      </c>
    </row>
    <row r="37" s="9" customFormat="1" ht="16" customHeight="1" spans="1:36">
      <c r="A37" s="40">
        <f t="shared" si="0"/>
        <v>34</v>
      </c>
      <c r="B37" s="41" t="s">
        <v>184</v>
      </c>
      <c r="C37" s="42" t="s">
        <v>185</v>
      </c>
      <c r="D37" s="41" t="s">
        <v>186</v>
      </c>
      <c r="E37" s="41">
        <v>3473.25</v>
      </c>
      <c r="F37" s="41">
        <f>VLOOKUP(C37,'[1]9月'!$B:$Q,16,0)</f>
        <v>3245.4</v>
      </c>
      <c r="G37" s="44">
        <v>5664.75</v>
      </c>
      <c r="H37" s="41">
        <v>3473.25</v>
      </c>
      <c r="I37" s="44">
        <v>0</v>
      </c>
      <c r="J37" s="44"/>
      <c r="K37" s="52">
        <f t="shared" si="1"/>
        <v>62.5185</v>
      </c>
      <c r="L37" s="53">
        <f t="shared" si="2"/>
        <v>519.264</v>
      </c>
      <c r="M37" s="44">
        <f t="shared" si="3"/>
        <v>453.18</v>
      </c>
      <c r="N37" s="41">
        <f t="shared" si="4"/>
        <v>24.31275</v>
      </c>
      <c r="O37" s="44">
        <f t="shared" si="5"/>
        <v>0</v>
      </c>
      <c r="P37" s="44">
        <f t="shared" si="6"/>
        <v>0</v>
      </c>
      <c r="Q37" s="44">
        <f t="shared" si="7"/>
        <v>1059.27525</v>
      </c>
      <c r="R37" s="41">
        <f t="shared" si="8"/>
        <v>0</v>
      </c>
      <c r="S37" s="41">
        <f t="shared" si="9"/>
        <v>259.63</v>
      </c>
      <c r="T37" s="44">
        <f t="shared" si="10"/>
        <v>113.3</v>
      </c>
      <c r="U37" s="41">
        <f t="shared" si="11"/>
        <v>10.42</v>
      </c>
      <c r="V37" s="41">
        <v>0</v>
      </c>
      <c r="W37" s="44">
        <f t="shared" si="12"/>
        <v>0</v>
      </c>
      <c r="X37" s="44">
        <f t="shared" si="13"/>
        <v>0</v>
      </c>
      <c r="Y37" s="41">
        <f t="shared" si="14"/>
        <v>383.35</v>
      </c>
      <c r="Z37" s="41">
        <f t="shared" si="15"/>
        <v>1442.62525</v>
      </c>
      <c r="AA37" s="41"/>
      <c r="AB37" s="12" t="s">
        <v>47</v>
      </c>
      <c r="AC37" s="11">
        <f t="shared" si="19"/>
        <v>62.5185</v>
      </c>
      <c r="AD37" s="11">
        <f t="shared" si="16"/>
        <v>778.894</v>
      </c>
      <c r="AE37" s="11">
        <f t="shared" si="17"/>
        <v>566.48</v>
      </c>
      <c r="AF37" s="11">
        <f t="shared" si="20"/>
        <v>34.73275</v>
      </c>
      <c r="AG37" s="11">
        <f t="shared" ref="AG37:AI37" si="53">O37+W37</f>
        <v>0</v>
      </c>
      <c r="AH37" s="11">
        <f t="shared" si="53"/>
        <v>0</v>
      </c>
      <c r="AI37" s="11">
        <f t="shared" si="53"/>
        <v>1442.62525</v>
      </c>
      <c r="AJ37" s="12" t="s">
        <v>1134</v>
      </c>
    </row>
    <row r="38" s="9" customFormat="1" ht="16" customHeight="1" spans="1:36">
      <c r="A38" s="40">
        <f t="shared" si="0"/>
        <v>35</v>
      </c>
      <c r="B38" s="41" t="s">
        <v>184</v>
      </c>
      <c r="C38" s="42" t="s">
        <v>187</v>
      </c>
      <c r="D38" s="41" t="s">
        <v>188</v>
      </c>
      <c r="E38" s="41">
        <v>3473.25</v>
      </c>
      <c r="F38" s="41">
        <f>VLOOKUP(C38,'[1]9月'!$B:$Q,16,0)</f>
        <v>3245.4</v>
      </c>
      <c r="G38" s="44">
        <v>5664.75</v>
      </c>
      <c r="H38" s="41">
        <v>3473.25</v>
      </c>
      <c r="I38" s="44">
        <v>3180</v>
      </c>
      <c r="J38" s="44"/>
      <c r="K38" s="52">
        <f t="shared" si="1"/>
        <v>62.5185</v>
      </c>
      <c r="L38" s="53">
        <f t="shared" si="2"/>
        <v>519.264</v>
      </c>
      <c r="M38" s="44">
        <f t="shared" si="3"/>
        <v>453.18</v>
      </c>
      <c r="N38" s="41">
        <f t="shared" si="4"/>
        <v>24.31275</v>
      </c>
      <c r="O38" s="44">
        <f t="shared" si="5"/>
        <v>159</v>
      </c>
      <c r="P38" s="44">
        <f t="shared" si="6"/>
        <v>0</v>
      </c>
      <c r="Q38" s="44">
        <f t="shared" si="7"/>
        <v>1218.27525</v>
      </c>
      <c r="R38" s="41">
        <f t="shared" si="8"/>
        <v>0</v>
      </c>
      <c r="S38" s="41">
        <f t="shared" si="9"/>
        <v>259.63</v>
      </c>
      <c r="T38" s="44">
        <f t="shared" si="10"/>
        <v>113.3</v>
      </c>
      <c r="U38" s="41">
        <f t="shared" si="11"/>
        <v>10.42</v>
      </c>
      <c r="V38" s="41">
        <v>0</v>
      </c>
      <c r="W38" s="44">
        <f t="shared" si="12"/>
        <v>159</v>
      </c>
      <c r="X38" s="44">
        <f t="shared" si="13"/>
        <v>0</v>
      </c>
      <c r="Y38" s="41">
        <f t="shared" si="14"/>
        <v>542.35</v>
      </c>
      <c r="Z38" s="41">
        <f t="shared" si="15"/>
        <v>1760.62525</v>
      </c>
      <c r="AA38" s="41"/>
      <c r="AB38" s="12" t="s">
        <v>47</v>
      </c>
      <c r="AC38" s="11">
        <f t="shared" si="19"/>
        <v>62.5185</v>
      </c>
      <c r="AD38" s="11">
        <f t="shared" si="16"/>
        <v>778.894</v>
      </c>
      <c r="AE38" s="11">
        <f t="shared" si="17"/>
        <v>566.48</v>
      </c>
      <c r="AF38" s="11">
        <f t="shared" si="20"/>
        <v>34.73275</v>
      </c>
      <c r="AG38" s="11">
        <f t="shared" ref="AG38:AI38" si="54">O38+W38</f>
        <v>318</v>
      </c>
      <c r="AH38" s="11">
        <f t="shared" si="54"/>
        <v>0</v>
      </c>
      <c r="AI38" s="11">
        <f t="shared" si="54"/>
        <v>1760.62525</v>
      </c>
      <c r="AJ38" s="12" t="s">
        <v>1134</v>
      </c>
    </row>
    <row r="39" s="9" customFormat="1" ht="16" customHeight="1" spans="1:36">
      <c r="A39" s="40">
        <f t="shared" si="0"/>
        <v>36</v>
      </c>
      <c r="B39" s="41" t="s">
        <v>184</v>
      </c>
      <c r="C39" s="42" t="s">
        <v>189</v>
      </c>
      <c r="D39" s="41" t="s">
        <v>190</v>
      </c>
      <c r="E39" s="41">
        <v>3473.25</v>
      </c>
      <c r="F39" s="41">
        <f>VLOOKUP(C39,'[1]9月'!$B:$Q,16,0)</f>
        <v>3245.4</v>
      </c>
      <c r="G39" s="44">
        <v>5664.75</v>
      </c>
      <c r="H39" s="41">
        <v>3473.25</v>
      </c>
      <c r="I39" s="44">
        <v>4180</v>
      </c>
      <c r="J39" s="44"/>
      <c r="K39" s="52">
        <f t="shared" si="1"/>
        <v>62.5185</v>
      </c>
      <c r="L39" s="53">
        <f t="shared" si="2"/>
        <v>519.264</v>
      </c>
      <c r="M39" s="44">
        <f t="shared" si="3"/>
        <v>453.18</v>
      </c>
      <c r="N39" s="41">
        <f t="shared" si="4"/>
        <v>24.31275</v>
      </c>
      <c r="O39" s="44">
        <f t="shared" si="5"/>
        <v>209</v>
      </c>
      <c r="P39" s="44">
        <f t="shared" si="6"/>
        <v>0</v>
      </c>
      <c r="Q39" s="44">
        <f t="shared" si="7"/>
        <v>1268.27525</v>
      </c>
      <c r="R39" s="41">
        <f t="shared" si="8"/>
        <v>0</v>
      </c>
      <c r="S39" s="41">
        <f t="shared" si="9"/>
        <v>259.63</v>
      </c>
      <c r="T39" s="44">
        <f t="shared" si="10"/>
        <v>113.3</v>
      </c>
      <c r="U39" s="41">
        <f t="shared" si="11"/>
        <v>10.42</v>
      </c>
      <c r="V39" s="41">
        <v>0</v>
      </c>
      <c r="W39" s="44">
        <f t="shared" si="12"/>
        <v>209</v>
      </c>
      <c r="X39" s="44">
        <f t="shared" si="13"/>
        <v>0</v>
      </c>
      <c r="Y39" s="41">
        <f t="shared" si="14"/>
        <v>592.35</v>
      </c>
      <c r="Z39" s="41">
        <f t="shared" si="15"/>
        <v>1860.62525</v>
      </c>
      <c r="AA39" s="41"/>
      <c r="AB39" s="12" t="s">
        <v>47</v>
      </c>
      <c r="AC39" s="11">
        <f t="shared" si="19"/>
        <v>62.5185</v>
      </c>
      <c r="AD39" s="11">
        <f t="shared" si="16"/>
        <v>778.894</v>
      </c>
      <c r="AE39" s="11">
        <f t="shared" si="17"/>
        <v>566.48</v>
      </c>
      <c r="AF39" s="11">
        <f t="shared" si="20"/>
        <v>34.73275</v>
      </c>
      <c r="AG39" s="11">
        <f t="shared" ref="AG39:AI39" si="55">O39+W39</f>
        <v>418</v>
      </c>
      <c r="AH39" s="11">
        <f t="shared" si="55"/>
        <v>0</v>
      </c>
      <c r="AI39" s="11">
        <f t="shared" si="55"/>
        <v>1860.62525</v>
      </c>
      <c r="AJ39" s="12" t="s">
        <v>1134</v>
      </c>
    </row>
    <row r="40" s="9" customFormat="1" ht="16" customHeight="1" spans="1:36">
      <c r="A40" s="40">
        <f t="shared" si="0"/>
        <v>37</v>
      </c>
      <c r="B40" s="41" t="s">
        <v>184</v>
      </c>
      <c r="C40" s="42" t="s">
        <v>193</v>
      </c>
      <c r="D40" s="41" t="s">
        <v>194</v>
      </c>
      <c r="E40" s="41">
        <v>3473.25</v>
      </c>
      <c r="F40" s="41">
        <f>VLOOKUP(C40,'[1]9月'!$B:$Q,16,0)</f>
        <v>3245.4</v>
      </c>
      <c r="G40" s="44">
        <v>5664.75</v>
      </c>
      <c r="H40" s="41">
        <v>3473.25</v>
      </c>
      <c r="I40" s="44">
        <v>3180</v>
      </c>
      <c r="J40" s="44"/>
      <c r="K40" s="52">
        <f t="shared" si="1"/>
        <v>62.5185</v>
      </c>
      <c r="L40" s="53">
        <f t="shared" si="2"/>
        <v>519.264</v>
      </c>
      <c r="M40" s="44">
        <f t="shared" si="3"/>
        <v>453.18</v>
      </c>
      <c r="N40" s="41">
        <f t="shared" si="4"/>
        <v>24.31275</v>
      </c>
      <c r="O40" s="44">
        <f t="shared" si="5"/>
        <v>159</v>
      </c>
      <c r="P40" s="44">
        <f t="shared" si="6"/>
        <v>0</v>
      </c>
      <c r="Q40" s="44">
        <f t="shared" si="7"/>
        <v>1218.27525</v>
      </c>
      <c r="R40" s="41">
        <f t="shared" si="8"/>
        <v>0</v>
      </c>
      <c r="S40" s="41">
        <f t="shared" si="9"/>
        <v>259.63</v>
      </c>
      <c r="T40" s="44">
        <f t="shared" si="10"/>
        <v>113.3</v>
      </c>
      <c r="U40" s="41">
        <f t="shared" si="11"/>
        <v>10.42</v>
      </c>
      <c r="V40" s="41">
        <v>0</v>
      </c>
      <c r="W40" s="44">
        <f t="shared" si="12"/>
        <v>159</v>
      </c>
      <c r="X40" s="44">
        <f t="shared" si="13"/>
        <v>0</v>
      </c>
      <c r="Y40" s="41">
        <f t="shared" si="14"/>
        <v>542.35</v>
      </c>
      <c r="Z40" s="41">
        <f t="shared" si="15"/>
        <v>1760.62525</v>
      </c>
      <c r="AA40" s="41"/>
      <c r="AB40" s="12" t="s">
        <v>47</v>
      </c>
      <c r="AC40" s="11">
        <f t="shared" si="19"/>
        <v>62.5185</v>
      </c>
      <c r="AD40" s="11">
        <f t="shared" si="16"/>
        <v>778.894</v>
      </c>
      <c r="AE40" s="11">
        <f t="shared" si="17"/>
        <v>566.48</v>
      </c>
      <c r="AF40" s="11">
        <f t="shared" si="20"/>
        <v>34.73275</v>
      </c>
      <c r="AG40" s="11">
        <f t="shared" ref="AG40:AI40" si="56">O40+W40</f>
        <v>318</v>
      </c>
      <c r="AH40" s="11">
        <f t="shared" si="56"/>
        <v>0</v>
      </c>
      <c r="AI40" s="11">
        <f t="shared" si="56"/>
        <v>1760.62525</v>
      </c>
      <c r="AJ40" s="12" t="s">
        <v>1134</v>
      </c>
    </row>
    <row r="41" s="9" customFormat="1" ht="16" customHeight="1" spans="1:36">
      <c r="A41" s="40">
        <f t="shared" si="0"/>
        <v>38</v>
      </c>
      <c r="B41" s="41" t="s">
        <v>184</v>
      </c>
      <c r="C41" s="46" t="s">
        <v>195</v>
      </c>
      <c r="D41" s="45" t="s">
        <v>196</v>
      </c>
      <c r="E41" s="41">
        <v>3473.25</v>
      </c>
      <c r="F41" s="41">
        <f>VLOOKUP(C41,'[1]9月'!$B:$Q,16,0)</f>
        <v>3245.4</v>
      </c>
      <c r="G41" s="44">
        <v>5664.75</v>
      </c>
      <c r="H41" s="41">
        <v>3473.25</v>
      </c>
      <c r="I41" s="44">
        <v>3180</v>
      </c>
      <c r="J41" s="44"/>
      <c r="K41" s="52">
        <f t="shared" si="1"/>
        <v>62.5185</v>
      </c>
      <c r="L41" s="53">
        <f t="shared" si="2"/>
        <v>519.264</v>
      </c>
      <c r="M41" s="44">
        <f t="shared" si="3"/>
        <v>453.18</v>
      </c>
      <c r="N41" s="41">
        <f t="shared" si="4"/>
        <v>24.31275</v>
      </c>
      <c r="O41" s="44">
        <f t="shared" si="5"/>
        <v>159</v>
      </c>
      <c r="P41" s="44">
        <f t="shared" si="6"/>
        <v>0</v>
      </c>
      <c r="Q41" s="44">
        <f t="shared" si="7"/>
        <v>1218.27525</v>
      </c>
      <c r="R41" s="41">
        <f t="shared" si="8"/>
        <v>0</v>
      </c>
      <c r="S41" s="41">
        <f t="shared" si="9"/>
        <v>259.63</v>
      </c>
      <c r="T41" s="44">
        <f t="shared" si="10"/>
        <v>113.3</v>
      </c>
      <c r="U41" s="41">
        <f t="shared" si="11"/>
        <v>10.42</v>
      </c>
      <c r="V41" s="41">
        <v>0</v>
      </c>
      <c r="W41" s="44">
        <f t="shared" si="12"/>
        <v>159</v>
      </c>
      <c r="X41" s="44">
        <f t="shared" si="13"/>
        <v>0</v>
      </c>
      <c r="Y41" s="41">
        <f t="shared" si="14"/>
        <v>542.35</v>
      </c>
      <c r="Z41" s="41">
        <f t="shared" si="15"/>
        <v>1760.62525</v>
      </c>
      <c r="AA41" s="41"/>
      <c r="AB41" s="12" t="s">
        <v>47</v>
      </c>
      <c r="AC41" s="11">
        <f t="shared" si="19"/>
        <v>62.5185</v>
      </c>
      <c r="AD41" s="11">
        <f t="shared" si="16"/>
        <v>778.894</v>
      </c>
      <c r="AE41" s="11">
        <f t="shared" si="17"/>
        <v>566.48</v>
      </c>
      <c r="AF41" s="11">
        <f t="shared" si="20"/>
        <v>34.73275</v>
      </c>
      <c r="AG41" s="11">
        <f t="shared" ref="AG41:AI41" si="57">O41+W41</f>
        <v>318</v>
      </c>
      <c r="AH41" s="11">
        <f t="shared" si="57"/>
        <v>0</v>
      </c>
      <c r="AI41" s="11">
        <f t="shared" si="57"/>
        <v>1760.62525</v>
      </c>
      <c r="AJ41" s="12" t="s">
        <v>1134</v>
      </c>
    </row>
    <row r="42" s="9" customFormat="1" ht="16" customHeight="1" spans="1:36">
      <c r="A42" s="40">
        <f t="shared" si="0"/>
        <v>39</v>
      </c>
      <c r="B42" s="41" t="s">
        <v>1332</v>
      </c>
      <c r="C42" s="42" t="s">
        <v>197</v>
      </c>
      <c r="D42" s="41" t="s">
        <v>198</v>
      </c>
      <c r="E42" s="41">
        <v>3473.25</v>
      </c>
      <c r="F42" s="41">
        <f>VLOOKUP(C42,'[1]9月'!$B:$Q,16,0)</f>
        <v>3245.4</v>
      </c>
      <c r="G42" s="44">
        <v>5664.75</v>
      </c>
      <c r="H42" s="41">
        <v>3473.25</v>
      </c>
      <c r="I42" s="44">
        <v>3180</v>
      </c>
      <c r="J42" s="44"/>
      <c r="K42" s="52">
        <f t="shared" si="1"/>
        <v>62.5185</v>
      </c>
      <c r="L42" s="53">
        <f t="shared" si="2"/>
        <v>519.264</v>
      </c>
      <c r="M42" s="44">
        <f t="shared" si="3"/>
        <v>453.18</v>
      </c>
      <c r="N42" s="41">
        <f t="shared" si="4"/>
        <v>24.31275</v>
      </c>
      <c r="O42" s="44">
        <f t="shared" si="5"/>
        <v>159</v>
      </c>
      <c r="P42" s="44">
        <f t="shared" si="6"/>
        <v>0</v>
      </c>
      <c r="Q42" s="44">
        <f t="shared" si="7"/>
        <v>1218.27525</v>
      </c>
      <c r="R42" s="41">
        <f t="shared" si="8"/>
        <v>0</v>
      </c>
      <c r="S42" s="41">
        <f t="shared" si="9"/>
        <v>259.63</v>
      </c>
      <c r="T42" s="44">
        <f t="shared" si="10"/>
        <v>113.3</v>
      </c>
      <c r="U42" s="41">
        <f t="shared" si="11"/>
        <v>10.42</v>
      </c>
      <c r="V42" s="41">
        <v>0</v>
      </c>
      <c r="W42" s="44">
        <f t="shared" si="12"/>
        <v>159</v>
      </c>
      <c r="X42" s="44">
        <f t="shared" si="13"/>
        <v>0</v>
      </c>
      <c r="Y42" s="41">
        <f t="shared" si="14"/>
        <v>542.35</v>
      </c>
      <c r="Z42" s="41">
        <f t="shared" si="15"/>
        <v>1760.62525</v>
      </c>
      <c r="AA42" s="41"/>
      <c r="AB42" s="12" t="s">
        <v>26</v>
      </c>
      <c r="AC42" s="11">
        <f t="shared" si="19"/>
        <v>62.5185</v>
      </c>
      <c r="AD42" s="11">
        <f t="shared" si="16"/>
        <v>778.894</v>
      </c>
      <c r="AE42" s="11">
        <f t="shared" si="17"/>
        <v>566.48</v>
      </c>
      <c r="AF42" s="11">
        <f t="shared" si="20"/>
        <v>34.73275</v>
      </c>
      <c r="AG42" s="11">
        <f t="shared" ref="AG42:AI42" si="58">O42+W42</f>
        <v>318</v>
      </c>
      <c r="AH42" s="11">
        <f t="shared" si="58"/>
        <v>0</v>
      </c>
      <c r="AI42" s="11">
        <f t="shared" si="58"/>
        <v>1760.62525</v>
      </c>
      <c r="AJ42" s="12" t="s">
        <v>1135</v>
      </c>
    </row>
    <row r="43" s="9" customFormat="1" ht="16" customHeight="1" spans="1:36">
      <c r="A43" s="40">
        <f t="shared" si="0"/>
        <v>40</v>
      </c>
      <c r="B43" s="41" t="s">
        <v>199</v>
      </c>
      <c r="C43" s="42" t="s">
        <v>200</v>
      </c>
      <c r="D43" s="41" t="s">
        <v>201</v>
      </c>
      <c r="E43" s="41">
        <v>3820</v>
      </c>
      <c r="F43" s="41">
        <f>VLOOKUP(C43,'[1]9月'!$B:$Q,16,0)</f>
        <v>3820</v>
      </c>
      <c r="G43" s="44">
        <v>5664.75</v>
      </c>
      <c r="H43" s="41">
        <v>3820</v>
      </c>
      <c r="I43" s="44">
        <v>3180</v>
      </c>
      <c r="J43" s="44"/>
      <c r="K43" s="52">
        <f t="shared" si="1"/>
        <v>68.76</v>
      </c>
      <c r="L43" s="53">
        <f t="shared" si="2"/>
        <v>611.2</v>
      </c>
      <c r="M43" s="44">
        <f t="shared" si="3"/>
        <v>453.18</v>
      </c>
      <c r="N43" s="41">
        <f t="shared" si="4"/>
        <v>26.74</v>
      </c>
      <c r="O43" s="44">
        <f t="shared" si="5"/>
        <v>159</v>
      </c>
      <c r="P43" s="44">
        <f t="shared" si="6"/>
        <v>0</v>
      </c>
      <c r="Q43" s="44">
        <f t="shared" si="7"/>
        <v>1318.88</v>
      </c>
      <c r="R43" s="41">
        <f t="shared" si="8"/>
        <v>0</v>
      </c>
      <c r="S43" s="41">
        <f t="shared" si="9"/>
        <v>305.6</v>
      </c>
      <c r="T43" s="44">
        <f t="shared" si="10"/>
        <v>113.3</v>
      </c>
      <c r="U43" s="41">
        <f t="shared" si="11"/>
        <v>11.46</v>
      </c>
      <c r="V43" s="41">
        <v>0</v>
      </c>
      <c r="W43" s="44">
        <f t="shared" si="12"/>
        <v>159</v>
      </c>
      <c r="X43" s="44">
        <f t="shared" si="13"/>
        <v>0</v>
      </c>
      <c r="Y43" s="41">
        <f t="shared" si="14"/>
        <v>589.36</v>
      </c>
      <c r="Z43" s="41">
        <f t="shared" si="15"/>
        <v>1908.24</v>
      </c>
      <c r="AA43" s="41"/>
      <c r="AB43" s="12" t="s">
        <v>25</v>
      </c>
      <c r="AC43" s="11">
        <f t="shared" si="19"/>
        <v>68.76</v>
      </c>
      <c r="AD43" s="11">
        <f t="shared" si="16"/>
        <v>916.8</v>
      </c>
      <c r="AE43" s="11">
        <f t="shared" si="17"/>
        <v>566.48</v>
      </c>
      <c r="AF43" s="11">
        <f t="shared" si="20"/>
        <v>38.2</v>
      </c>
      <c r="AG43" s="11">
        <f t="shared" ref="AG43:AI43" si="59">O43+W43</f>
        <v>318</v>
      </c>
      <c r="AH43" s="11">
        <f t="shared" si="59"/>
        <v>0</v>
      </c>
      <c r="AI43" s="11">
        <f t="shared" si="59"/>
        <v>1908.24</v>
      </c>
      <c r="AJ43" s="12" t="s">
        <v>1137</v>
      </c>
    </row>
    <row r="44" s="9" customFormat="1" ht="16" customHeight="1" spans="1:36">
      <c r="A44" s="40">
        <f t="shared" si="0"/>
        <v>41</v>
      </c>
      <c r="B44" s="41" t="s">
        <v>1332</v>
      </c>
      <c r="C44" s="42" t="s">
        <v>204</v>
      </c>
      <c r="D44" s="41" t="s">
        <v>205</v>
      </c>
      <c r="E44" s="41">
        <v>3473.25</v>
      </c>
      <c r="F44" s="41">
        <f>VLOOKUP(C44,'[1]9月'!$B:$Q,16,0)</f>
        <v>3245.4</v>
      </c>
      <c r="G44" s="44">
        <v>5664.75</v>
      </c>
      <c r="H44" s="41">
        <v>3473.25</v>
      </c>
      <c r="I44" s="44">
        <v>3180</v>
      </c>
      <c r="J44" s="44"/>
      <c r="K44" s="52">
        <f t="shared" si="1"/>
        <v>62.5185</v>
      </c>
      <c r="L44" s="53">
        <f t="shared" si="2"/>
        <v>519.264</v>
      </c>
      <c r="M44" s="44">
        <f t="shared" si="3"/>
        <v>453.18</v>
      </c>
      <c r="N44" s="41">
        <f t="shared" si="4"/>
        <v>24.31275</v>
      </c>
      <c r="O44" s="44">
        <f t="shared" si="5"/>
        <v>159</v>
      </c>
      <c r="P44" s="44">
        <f t="shared" si="6"/>
        <v>0</v>
      </c>
      <c r="Q44" s="44">
        <f t="shared" si="7"/>
        <v>1218.27525</v>
      </c>
      <c r="R44" s="41">
        <f t="shared" si="8"/>
        <v>0</v>
      </c>
      <c r="S44" s="41">
        <f t="shared" si="9"/>
        <v>259.63</v>
      </c>
      <c r="T44" s="44">
        <f t="shared" si="10"/>
        <v>113.3</v>
      </c>
      <c r="U44" s="41">
        <f t="shared" si="11"/>
        <v>10.42</v>
      </c>
      <c r="V44" s="41">
        <v>0</v>
      </c>
      <c r="W44" s="44">
        <f t="shared" si="12"/>
        <v>159</v>
      </c>
      <c r="X44" s="44">
        <f t="shared" si="13"/>
        <v>0</v>
      </c>
      <c r="Y44" s="41">
        <f t="shared" si="14"/>
        <v>542.35</v>
      </c>
      <c r="Z44" s="41">
        <f t="shared" si="15"/>
        <v>1760.62525</v>
      </c>
      <c r="AA44" s="41"/>
      <c r="AB44" s="12" t="s">
        <v>26</v>
      </c>
      <c r="AC44" s="11">
        <f t="shared" si="19"/>
        <v>62.5185</v>
      </c>
      <c r="AD44" s="11">
        <f t="shared" si="16"/>
        <v>778.894</v>
      </c>
      <c r="AE44" s="11">
        <f t="shared" si="17"/>
        <v>566.48</v>
      </c>
      <c r="AF44" s="11">
        <f t="shared" si="20"/>
        <v>34.73275</v>
      </c>
      <c r="AG44" s="11">
        <f t="shared" ref="AG44:AI44" si="60">O44+W44</f>
        <v>318</v>
      </c>
      <c r="AH44" s="11">
        <f t="shared" si="60"/>
        <v>0</v>
      </c>
      <c r="AI44" s="11">
        <f t="shared" si="60"/>
        <v>1760.62525</v>
      </c>
      <c r="AJ44" s="12" t="s">
        <v>1135</v>
      </c>
    </row>
    <row r="45" s="9" customFormat="1" ht="16" customHeight="1" spans="1:36">
      <c r="A45" s="40">
        <f t="shared" si="0"/>
        <v>42</v>
      </c>
      <c r="B45" s="41" t="s">
        <v>199</v>
      </c>
      <c r="C45" s="42" t="s">
        <v>206</v>
      </c>
      <c r="D45" s="41" t="s">
        <v>207</v>
      </c>
      <c r="E45" s="41">
        <v>3473.25</v>
      </c>
      <c r="F45" s="41">
        <f>VLOOKUP(C45,'[1]9月'!$B:$Q,16,0)</f>
        <v>3245.4</v>
      </c>
      <c r="G45" s="44">
        <v>5664.75</v>
      </c>
      <c r="H45" s="41">
        <v>3473.25</v>
      </c>
      <c r="I45" s="44">
        <v>3180</v>
      </c>
      <c r="J45" s="44"/>
      <c r="K45" s="52">
        <f t="shared" si="1"/>
        <v>62.5185</v>
      </c>
      <c r="L45" s="53">
        <f t="shared" si="2"/>
        <v>519.264</v>
      </c>
      <c r="M45" s="44">
        <f t="shared" si="3"/>
        <v>453.18</v>
      </c>
      <c r="N45" s="41">
        <f t="shared" si="4"/>
        <v>24.31275</v>
      </c>
      <c r="O45" s="44">
        <f t="shared" si="5"/>
        <v>159</v>
      </c>
      <c r="P45" s="44">
        <f t="shared" si="6"/>
        <v>0</v>
      </c>
      <c r="Q45" s="44">
        <f t="shared" si="7"/>
        <v>1218.27525</v>
      </c>
      <c r="R45" s="41">
        <f t="shared" si="8"/>
        <v>0</v>
      </c>
      <c r="S45" s="41">
        <f t="shared" si="9"/>
        <v>259.63</v>
      </c>
      <c r="T45" s="44">
        <f t="shared" si="10"/>
        <v>113.3</v>
      </c>
      <c r="U45" s="41">
        <f t="shared" si="11"/>
        <v>10.42</v>
      </c>
      <c r="V45" s="41">
        <v>0</v>
      </c>
      <c r="W45" s="44">
        <f t="shared" si="12"/>
        <v>159</v>
      </c>
      <c r="X45" s="44">
        <f t="shared" si="13"/>
        <v>0</v>
      </c>
      <c r="Y45" s="41">
        <f t="shared" si="14"/>
        <v>542.35</v>
      </c>
      <c r="Z45" s="41">
        <f t="shared" si="15"/>
        <v>1760.62525</v>
      </c>
      <c r="AA45" s="41"/>
      <c r="AB45" s="12" t="s">
        <v>25</v>
      </c>
      <c r="AC45" s="11">
        <f t="shared" si="19"/>
        <v>62.5185</v>
      </c>
      <c r="AD45" s="11">
        <f t="shared" si="16"/>
        <v>778.894</v>
      </c>
      <c r="AE45" s="11">
        <f t="shared" si="17"/>
        <v>566.48</v>
      </c>
      <c r="AF45" s="11">
        <f t="shared" si="20"/>
        <v>34.73275</v>
      </c>
      <c r="AG45" s="11">
        <f t="shared" ref="AG45:AI45" si="61">O45+W45</f>
        <v>318</v>
      </c>
      <c r="AH45" s="11">
        <f t="shared" si="61"/>
        <v>0</v>
      </c>
      <c r="AI45" s="11">
        <f t="shared" si="61"/>
        <v>1760.62525</v>
      </c>
      <c r="AJ45" s="12" t="s">
        <v>1137</v>
      </c>
    </row>
    <row r="46" s="9" customFormat="1" ht="16" customHeight="1" spans="1:36">
      <c r="A46" s="40">
        <f t="shared" si="0"/>
        <v>43</v>
      </c>
      <c r="B46" s="41" t="s">
        <v>1332</v>
      </c>
      <c r="C46" s="48" t="s">
        <v>208</v>
      </c>
      <c r="D46" s="41" t="s">
        <v>209</v>
      </c>
      <c r="E46" s="41">
        <v>3820</v>
      </c>
      <c r="F46" s="41">
        <f>VLOOKUP(C46,'[1]9月'!$B:$Q,16,0)</f>
        <v>3820</v>
      </c>
      <c r="G46" s="44">
        <v>5664.75</v>
      </c>
      <c r="H46" s="41">
        <v>3820</v>
      </c>
      <c r="I46" s="44">
        <v>4180</v>
      </c>
      <c r="J46" s="44"/>
      <c r="K46" s="52">
        <f t="shared" si="1"/>
        <v>68.76</v>
      </c>
      <c r="L46" s="53">
        <f t="shared" si="2"/>
        <v>611.2</v>
      </c>
      <c r="M46" s="44">
        <f t="shared" si="3"/>
        <v>453.18</v>
      </c>
      <c r="N46" s="41">
        <f t="shared" si="4"/>
        <v>26.74</v>
      </c>
      <c r="O46" s="44">
        <f t="shared" si="5"/>
        <v>209</v>
      </c>
      <c r="P46" s="44">
        <f t="shared" si="6"/>
        <v>0</v>
      </c>
      <c r="Q46" s="44">
        <f t="shared" si="7"/>
        <v>1368.88</v>
      </c>
      <c r="R46" s="41">
        <f t="shared" si="8"/>
        <v>0</v>
      </c>
      <c r="S46" s="41">
        <f t="shared" si="9"/>
        <v>305.6</v>
      </c>
      <c r="T46" s="44">
        <f t="shared" si="10"/>
        <v>113.3</v>
      </c>
      <c r="U46" s="41">
        <f t="shared" si="11"/>
        <v>11.46</v>
      </c>
      <c r="V46" s="41">
        <v>0</v>
      </c>
      <c r="W46" s="44">
        <f t="shared" si="12"/>
        <v>209</v>
      </c>
      <c r="X46" s="44">
        <f t="shared" si="13"/>
        <v>0</v>
      </c>
      <c r="Y46" s="41">
        <f t="shared" si="14"/>
        <v>639.36</v>
      </c>
      <c r="Z46" s="41">
        <f t="shared" si="15"/>
        <v>2008.24</v>
      </c>
      <c r="AA46" s="41"/>
      <c r="AB46" s="12" t="s">
        <v>26</v>
      </c>
      <c r="AC46" s="11">
        <f t="shared" si="19"/>
        <v>68.76</v>
      </c>
      <c r="AD46" s="11">
        <f t="shared" si="16"/>
        <v>916.8</v>
      </c>
      <c r="AE46" s="11">
        <f t="shared" si="17"/>
        <v>566.48</v>
      </c>
      <c r="AF46" s="11">
        <f t="shared" si="20"/>
        <v>38.2</v>
      </c>
      <c r="AG46" s="11">
        <f t="shared" ref="AG46:AI46" si="62">O46+W46</f>
        <v>418</v>
      </c>
      <c r="AH46" s="11">
        <f t="shared" si="62"/>
        <v>0</v>
      </c>
      <c r="AI46" s="11">
        <f t="shared" si="62"/>
        <v>2008.24</v>
      </c>
      <c r="AJ46" s="12" t="s">
        <v>1135</v>
      </c>
    </row>
    <row r="47" s="9" customFormat="1" ht="16" customHeight="1" spans="1:36">
      <c r="A47" s="40">
        <f t="shared" si="0"/>
        <v>44</v>
      </c>
      <c r="B47" s="41" t="s">
        <v>1332</v>
      </c>
      <c r="C47" s="46" t="s">
        <v>210</v>
      </c>
      <c r="D47" s="47" t="s">
        <v>211</v>
      </c>
      <c r="E47" s="41">
        <v>3473.25</v>
      </c>
      <c r="F47" s="41">
        <f>VLOOKUP(C47,'[1]9月'!$B:$Q,16,0)</f>
        <v>3245.4</v>
      </c>
      <c r="G47" s="44">
        <v>5664.75</v>
      </c>
      <c r="H47" s="41">
        <v>3473.25</v>
      </c>
      <c r="I47" s="44">
        <v>3180</v>
      </c>
      <c r="J47" s="44"/>
      <c r="K47" s="52">
        <f t="shared" si="1"/>
        <v>62.5185</v>
      </c>
      <c r="L47" s="53">
        <f t="shared" si="2"/>
        <v>519.264</v>
      </c>
      <c r="M47" s="44">
        <f t="shared" si="3"/>
        <v>453.18</v>
      </c>
      <c r="N47" s="41">
        <f t="shared" si="4"/>
        <v>24.31275</v>
      </c>
      <c r="O47" s="44">
        <f t="shared" si="5"/>
        <v>159</v>
      </c>
      <c r="P47" s="44">
        <f t="shared" si="6"/>
        <v>0</v>
      </c>
      <c r="Q47" s="44">
        <f t="shared" si="7"/>
        <v>1218.27525</v>
      </c>
      <c r="R47" s="41">
        <f t="shared" si="8"/>
        <v>0</v>
      </c>
      <c r="S47" s="41">
        <f t="shared" si="9"/>
        <v>259.63</v>
      </c>
      <c r="T47" s="44">
        <f t="shared" si="10"/>
        <v>113.3</v>
      </c>
      <c r="U47" s="41">
        <f t="shared" si="11"/>
        <v>10.42</v>
      </c>
      <c r="V47" s="41">
        <v>0</v>
      </c>
      <c r="W47" s="44">
        <f t="shared" si="12"/>
        <v>159</v>
      </c>
      <c r="X47" s="44">
        <f t="shared" si="13"/>
        <v>0</v>
      </c>
      <c r="Y47" s="41">
        <f t="shared" si="14"/>
        <v>542.35</v>
      </c>
      <c r="Z47" s="41">
        <f t="shared" si="15"/>
        <v>1760.62525</v>
      </c>
      <c r="AA47" s="41"/>
      <c r="AB47" s="12" t="s">
        <v>26</v>
      </c>
      <c r="AC47" s="11">
        <f t="shared" si="19"/>
        <v>62.5185</v>
      </c>
      <c r="AD47" s="11">
        <f t="shared" si="16"/>
        <v>778.894</v>
      </c>
      <c r="AE47" s="11">
        <f t="shared" si="17"/>
        <v>566.48</v>
      </c>
      <c r="AF47" s="11">
        <f t="shared" si="20"/>
        <v>34.73275</v>
      </c>
      <c r="AG47" s="11">
        <f t="shared" ref="AG47:AI47" si="63">O47+W47</f>
        <v>318</v>
      </c>
      <c r="AH47" s="11">
        <f t="shared" si="63"/>
        <v>0</v>
      </c>
      <c r="AI47" s="11">
        <f t="shared" si="63"/>
        <v>1760.62525</v>
      </c>
      <c r="AJ47" s="12" t="s">
        <v>1135</v>
      </c>
    </row>
    <row r="48" s="9" customFormat="1" ht="16" customHeight="1" spans="1:36">
      <c r="A48" s="40">
        <f t="shared" si="0"/>
        <v>45</v>
      </c>
      <c r="B48" s="41" t="s">
        <v>1274</v>
      </c>
      <c r="C48" s="42" t="s">
        <v>213</v>
      </c>
      <c r="D48" s="41" t="s">
        <v>214</v>
      </c>
      <c r="E48" s="41">
        <v>3473.25</v>
      </c>
      <c r="F48" s="41">
        <f>VLOOKUP(C48,'[1]9月'!$B:$Q,16,0)</f>
        <v>3245.4</v>
      </c>
      <c r="G48" s="44">
        <v>5664.75</v>
      </c>
      <c r="H48" s="41">
        <v>3473.25</v>
      </c>
      <c r="I48" s="44">
        <v>3180</v>
      </c>
      <c r="J48" s="44"/>
      <c r="K48" s="52">
        <f t="shared" si="1"/>
        <v>62.5185</v>
      </c>
      <c r="L48" s="53">
        <f t="shared" si="2"/>
        <v>519.264</v>
      </c>
      <c r="M48" s="44">
        <f t="shared" si="3"/>
        <v>453.18</v>
      </c>
      <c r="N48" s="41">
        <f t="shared" si="4"/>
        <v>24.31275</v>
      </c>
      <c r="O48" s="44">
        <f t="shared" si="5"/>
        <v>159</v>
      </c>
      <c r="P48" s="44">
        <f t="shared" si="6"/>
        <v>0</v>
      </c>
      <c r="Q48" s="44">
        <f t="shared" si="7"/>
        <v>1218.27525</v>
      </c>
      <c r="R48" s="41">
        <f t="shared" si="8"/>
        <v>0</v>
      </c>
      <c r="S48" s="41">
        <f t="shared" si="9"/>
        <v>259.63</v>
      </c>
      <c r="T48" s="44">
        <f t="shared" si="10"/>
        <v>113.3</v>
      </c>
      <c r="U48" s="41">
        <f t="shared" si="11"/>
        <v>10.42</v>
      </c>
      <c r="V48" s="41">
        <v>0</v>
      </c>
      <c r="W48" s="44">
        <f t="shared" si="12"/>
        <v>159</v>
      </c>
      <c r="X48" s="44">
        <f t="shared" si="13"/>
        <v>0</v>
      </c>
      <c r="Y48" s="41">
        <f t="shared" si="14"/>
        <v>542.35</v>
      </c>
      <c r="Z48" s="41">
        <f t="shared" si="15"/>
        <v>1760.62525</v>
      </c>
      <c r="AA48" s="41"/>
      <c r="AB48" s="12" t="s">
        <v>46</v>
      </c>
      <c r="AC48" s="11">
        <f t="shared" si="19"/>
        <v>62.5185</v>
      </c>
      <c r="AD48" s="11">
        <f t="shared" si="16"/>
        <v>778.894</v>
      </c>
      <c r="AE48" s="11">
        <f t="shared" si="17"/>
        <v>566.48</v>
      </c>
      <c r="AF48" s="11">
        <f t="shared" si="20"/>
        <v>34.73275</v>
      </c>
      <c r="AG48" s="11">
        <f t="shared" ref="AG48:AI48" si="64">O48+W48</f>
        <v>318</v>
      </c>
      <c r="AH48" s="11">
        <f t="shared" si="64"/>
        <v>0</v>
      </c>
      <c r="AI48" s="11">
        <f t="shared" si="64"/>
        <v>1760.62525</v>
      </c>
      <c r="AJ48" s="12" t="s">
        <v>1134</v>
      </c>
    </row>
    <row r="49" s="9" customFormat="1" ht="16" customHeight="1" spans="1:36">
      <c r="A49" s="40">
        <f t="shared" si="0"/>
        <v>46</v>
      </c>
      <c r="B49" s="41" t="s">
        <v>98</v>
      </c>
      <c r="C49" s="42" t="s">
        <v>215</v>
      </c>
      <c r="D49" s="41" t="s">
        <v>216</v>
      </c>
      <c r="E49" s="41">
        <v>3473.25</v>
      </c>
      <c r="F49" s="41">
        <f>VLOOKUP(C49,'[1]9月'!$B:$Q,16,0)</f>
        <v>3245.4</v>
      </c>
      <c r="G49" s="44">
        <v>5664.75</v>
      </c>
      <c r="H49" s="41">
        <v>3473.25</v>
      </c>
      <c r="I49" s="44">
        <v>4180</v>
      </c>
      <c r="J49" s="44"/>
      <c r="K49" s="52">
        <f t="shared" si="1"/>
        <v>62.5185</v>
      </c>
      <c r="L49" s="53">
        <f t="shared" si="2"/>
        <v>519.264</v>
      </c>
      <c r="M49" s="44">
        <f t="shared" si="3"/>
        <v>453.18</v>
      </c>
      <c r="N49" s="41">
        <f t="shared" si="4"/>
        <v>24.31275</v>
      </c>
      <c r="O49" s="44">
        <f t="shared" si="5"/>
        <v>209</v>
      </c>
      <c r="P49" s="44">
        <f t="shared" si="6"/>
        <v>0</v>
      </c>
      <c r="Q49" s="44">
        <f t="shared" si="7"/>
        <v>1268.27525</v>
      </c>
      <c r="R49" s="41">
        <f t="shared" si="8"/>
        <v>0</v>
      </c>
      <c r="S49" s="41">
        <f t="shared" si="9"/>
        <v>259.63</v>
      </c>
      <c r="T49" s="44">
        <f t="shared" si="10"/>
        <v>113.3</v>
      </c>
      <c r="U49" s="41">
        <f t="shared" si="11"/>
        <v>10.42</v>
      </c>
      <c r="V49" s="41">
        <v>0</v>
      </c>
      <c r="W49" s="44">
        <f t="shared" si="12"/>
        <v>209</v>
      </c>
      <c r="X49" s="44">
        <f t="shared" si="13"/>
        <v>0</v>
      </c>
      <c r="Y49" s="41">
        <f t="shared" si="14"/>
        <v>592.35</v>
      </c>
      <c r="Z49" s="41">
        <f t="shared" si="15"/>
        <v>1860.62525</v>
      </c>
      <c r="AA49" s="41"/>
      <c r="AB49" s="12" t="s">
        <v>26</v>
      </c>
      <c r="AC49" s="11">
        <f t="shared" si="19"/>
        <v>62.5185</v>
      </c>
      <c r="AD49" s="11">
        <f t="shared" si="16"/>
        <v>778.894</v>
      </c>
      <c r="AE49" s="11">
        <f t="shared" si="17"/>
        <v>566.48</v>
      </c>
      <c r="AF49" s="11">
        <f t="shared" si="20"/>
        <v>34.73275</v>
      </c>
      <c r="AG49" s="11">
        <f t="shared" ref="AG49:AI49" si="65">O49+W49</f>
        <v>418</v>
      </c>
      <c r="AH49" s="11">
        <f t="shared" si="65"/>
        <v>0</v>
      </c>
      <c r="AI49" s="11">
        <f t="shared" si="65"/>
        <v>1860.62525</v>
      </c>
      <c r="AJ49" s="12" t="s">
        <v>1135</v>
      </c>
    </row>
    <row r="50" s="9" customFormat="1" ht="16" customHeight="1" spans="1:36">
      <c r="A50" s="40">
        <f t="shared" si="0"/>
        <v>47</v>
      </c>
      <c r="B50" s="41" t="s">
        <v>1334</v>
      </c>
      <c r="C50" s="42" t="s">
        <v>218</v>
      </c>
      <c r="D50" s="41" t="s">
        <v>219</v>
      </c>
      <c r="E50" s="41">
        <v>3473.25</v>
      </c>
      <c r="F50" s="41">
        <f>VLOOKUP(C50,'[1]9月'!$B:$Q,16,0)</f>
        <v>3245.4</v>
      </c>
      <c r="G50" s="44">
        <v>5664.75</v>
      </c>
      <c r="H50" s="41">
        <v>3473.25</v>
      </c>
      <c r="I50" s="44">
        <v>3180</v>
      </c>
      <c r="J50" s="44"/>
      <c r="K50" s="52">
        <f t="shared" si="1"/>
        <v>62.5185</v>
      </c>
      <c r="L50" s="53">
        <f t="shared" si="2"/>
        <v>519.264</v>
      </c>
      <c r="M50" s="44">
        <f t="shared" si="3"/>
        <v>453.18</v>
      </c>
      <c r="N50" s="41">
        <f t="shared" si="4"/>
        <v>24.31275</v>
      </c>
      <c r="O50" s="44">
        <f t="shared" si="5"/>
        <v>159</v>
      </c>
      <c r="P50" s="44">
        <f t="shared" si="6"/>
        <v>0</v>
      </c>
      <c r="Q50" s="44">
        <f t="shared" si="7"/>
        <v>1218.27525</v>
      </c>
      <c r="R50" s="41">
        <f t="shared" si="8"/>
        <v>0</v>
      </c>
      <c r="S50" s="41">
        <f t="shared" si="9"/>
        <v>259.63</v>
      </c>
      <c r="T50" s="44">
        <f t="shared" si="10"/>
        <v>113.3</v>
      </c>
      <c r="U50" s="41">
        <f t="shared" si="11"/>
        <v>10.42</v>
      </c>
      <c r="V50" s="41">
        <v>0</v>
      </c>
      <c r="W50" s="44">
        <f t="shared" si="12"/>
        <v>159</v>
      </c>
      <c r="X50" s="44">
        <f t="shared" si="13"/>
        <v>0</v>
      </c>
      <c r="Y50" s="41">
        <f t="shared" si="14"/>
        <v>542.35</v>
      </c>
      <c r="Z50" s="41">
        <f t="shared" si="15"/>
        <v>1760.62525</v>
      </c>
      <c r="AA50" s="41"/>
      <c r="AB50" s="12" t="s">
        <v>61</v>
      </c>
      <c r="AC50" s="11">
        <f t="shared" si="19"/>
        <v>62.5185</v>
      </c>
      <c r="AD50" s="11">
        <f t="shared" si="16"/>
        <v>778.894</v>
      </c>
      <c r="AE50" s="11">
        <f t="shared" si="17"/>
        <v>566.48</v>
      </c>
      <c r="AF50" s="11">
        <f t="shared" si="20"/>
        <v>34.73275</v>
      </c>
      <c r="AG50" s="11">
        <f t="shared" ref="AG50:AI50" si="66">O50+W50</f>
        <v>318</v>
      </c>
      <c r="AH50" s="11">
        <f t="shared" si="66"/>
        <v>0</v>
      </c>
      <c r="AI50" s="11">
        <f t="shared" si="66"/>
        <v>1760.62525</v>
      </c>
      <c r="AJ50" s="12" t="s">
        <v>1139</v>
      </c>
    </row>
    <row r="51" s="9" customFormat="1" ht="16" customHeight="1" spans="1:36">
      <c r="A51" s="40">
        <f t="shared" si="0"/>
        <v>48</v>
      </c>
      <c r="B51" s="41" t="s">
        <v>1334</v>
      </c>
      <c r="C51" s="42" t="s">
        <v>220</v>
      </c>
      <c r="D51" s="41" t="s">
        <v>221</v>
      </c>
      <c r="E51" s="41">
        <v>3473.25</v>
      </c>
      <c r="F51" s="41">
        <f>VLOOKUP(C51,'[1]9月'!$B:$Q,16,0)</f>
        <v>3245.4</v>
      </c>
      <c r="G51" s="44">
        <v>5664.75</v>
      </c>
      <c r="H51" s="41">
        <v>3473.25</v>
      </c>
      <c r="I51" s="44">
        <v>2544</v>
      </c>
      <c r="J51" s="44"/>
      <c r="K51" s="52">
        <f t="shared" si="1"/>
        <v>62.5185</v>
      </c>
      <c r="L51" s="53">
        <f t="shared" si="2"/>
        <v>519.264</v>
      </c>
      <c r="M51" s="44">
        <f t="shared" si="3"/>
        <v>453.18</v>
      </c>
      <c r="N51" s="41">
        <f t="shared" si="4"/>
        <v>24.31275</v>
      </c>
      <c r="O51" s="44">
        <f t="shared" si="5"/>
        <v>127.2</v>
      </c>
      <c r="P51" s="44">
        <f t="shared" si="6"/>
        <v>0</v>
      </c>
      <c r="Q51" s="44">
        <f t="shared" si="7"/>
        <v>1186.47525</v>
      </c>
      <c r="R51" s="41">
        <f t="shared" si="8"/>
        <v>0</v>
      </c>
      <c r="S51" s="41">
        <f t="shared" si="9"/>
        <v>259.63</v>
      </c>
      <c r="T51" s="44">
        <f t="shared" si="10"/>
        <v>113.3</v>
      </c>
      <c r="U51" s="41">
        <f t="shared" si="11"/>
        <v>10.42</v>
      </c>
      <c r="V51" s="41">
        <v>0</v>
      </c>
      <c r="W51" s="44">
        <f t="shared" si="12"/>
        <v>127.2</v>
      </c>
      <c r="X51" s="44">
        <f t="shared" si="13"/>
        <v>0</v>
      </c>
      <c r="Y51" s="41">
        <f t="shared" si="14"/>
        <v>510.55</v>
      </c>
      <c r="Z51" s="41">
        <f t="shared" si="15"/>
        <v>1697.02525</v>
      </c>
      <c r="AA51" s="41"/>
      <c r="AB51" s="12" t="s">
        <v>65</v>
      </c>
      <c r="AC51" s="11">
        <f t="shared" si="19"/>
        <v>62.5185</v>
      </c>
      <c r="AD51" s="11">
        <f t="shared" si="16"/>
        <v>778.894</v>
      </c>
      <c r="AE51" s="11">
        <f t="shared" si="17"/>
        <v>566.48</v>
      </c>
      <c r="AF51" s="11">
        <f t="shared" si="20"/>
        <v>34.73275</v>
      </c>
      <c r="AG51" s="11">
        <f t="shared" ref="AG51:AI51" si="67">O51+W51</f>
        <v>254.4</v>
      </c>
      <c r="AH51" s="11">
        <f t="shared" si="67"/>
        <v>0</v>
      </c>
      <c r="AI51" s="11">
        <f t="shared" si="67"/>
        <v>1697.02525</v>
      </c>
      <c r="AJ51" s="12" t="s">
        <v>1139</v>
      </c>
    </row>
    <row r="52" s="9" customFormat="1" ht="16" customHeight="1" spans="1:36">
      <c r="A52" s="40">
        <f t="shared" si="0"/>
        <v>49</v>
      </c>
      <c r="B52" s="41" t="s">
        <v>1334</v>
      </c>
      <c r="C52" s="42" t="s">
        <v>222</v>
      </c>
      <c r="D52" s="41" t="s">
        <v>223</v>
      </c>
      <c r="E52" s="41">
        <v>3473.25</v>
      </c>
      <c r="F52" s="41">
        <f>VLOOKUP(C52,'[1]9月'!$B:$Q,16,0)</f>
        <v>3245.4</v>
      </c>
      <c r="G52" s="44">
        <v>5664.75</v>
      </c>
      <c r="H52" s="41">
        <v>3473.25</v>
      </c>
      <c r="I52" s="44">
        <v>3180</v>
      </c>
      <c r="J52" s="44"/>
      <c r="K52" s="52">
        <f t="shared" si="1"/>
        <v>62.5185</v>
      </c>
      <c r="L52" s="53">
        <f t="shared" si="2"/>
        <v>519.264</v>
      </c>
      <c r="M52" s="44">
        <f t="shared" si="3"/>
        <v>453.18</v>
      </c>
      <c r="N52" s="41">
        <f t="shared" si="4"/>
        <v>24.31275</v>
      </c>
      <c r="O52" s="44">
        <f t="shared" si="5"/>
        <v>159</v>
      </c>
      <c r="P52" s="44">
        <f t="shared" si="6"/>
        <v>0</v>
      </c>
      <c r="Q52" s="44">
        <f t="shared" si="7"/>
        <v>1218.27525</v>
      </c>
      <c r="R52" s="41">
        <f t="shared" si="8"/>
        <v>0</v>
      </c>
      <c r="S52" s="41">
        <f t="shared" si="9"/>
        <v>259.63</v>
      </c>
      <c r="T52" s="44">
        <f t="shared" si="10"/>
        <v>113.3</v>
      </c>
      <c r="U52" s="41">
        <f t="shared" si="11"/>
        <v>10.42</v>
      </c>
      <c r="V52" s="41">
        <v>0</v>
      </c>
      <c r="W52" s="44">
        <f t="shared" si="12"/>
        <v>159</v>
      </c>
      <c r="X52" s="44">
        <f t="shared" si="13"/>
        <v>0</v>
      </c>
      <c r="Y52" s="41">
        <f t="shared" si="14"/>
        <v>542.35</v>
      </c>
      <c r="Z52" s="41">
        <f t="shared" si="15"/>
        <v>1760.62525</v>
      </c>
      <c r="AA52" s="41"/>
      <c r="AB52" s="12" t="s">
        <v>31</v>
      </c>
      <c r="AC52" s="11">
        <f t="shared" si="19"/>
        <v>62.5185</v>
      </c>
      <c r="AD52" s="11">
        <f t="shared" si="16"/>
        <v>778.894</v>
      </c>
      <c r="AE52" s="11">
        <f t="shared" si="17"/>
        <v>566.48</v>
      </c>
      <c r="AF52" s="11">
        <f t="shared" si="20"/>
        <v>34.73275</v>
      </c>
      <c r="AG52" s="11">
        <f t="shared" ref="AG52:AI52" si="68">O52+W52</f>
        <v>318</v>
      </c>
      <c r="AH52" s="11">
        <f t="shared" si="68"/>
        <v>0</v>
      </c>
      <c r="AI52" s="11">
        <f t="shared" si="68"/>
        <v>1760.62525</v>
      </c>
      <c r="AJ52" s="12" t="s">
        <v>1139</v>
      </c>
    </row>
    <row r="53" s="9" customFormat="1" ht="16" customHeight="1" spans="1:36">
      <c r="A53" s="40">
        <f t="shared" si="0"/>
        <v>50</v>
      </c>
      <c r="B53" s="41" t="s">
        <v>1334</v>
      </c>
      <c r="C53" s="42" t="s">
        <v>224</v>
      </c>
      <c r="D53" s="41" t="s">
        <v>225</v>
      </c>
      <c r="E53" s="41">
        <v>3473.25</v>
      </c>
      <c r="F53" s="41">
        <f>VLOOKUP(C53,'[1]9月'!$B:$Q,16,0)</f>
        <v>3245.4</v>
      </c>
      <c r="G53" s="44">
        <v>5664.75</v>
      </c>
      <c r="H53" s="41">
        <v>3473.25</v>
      </c>
      <c r="I53" s="44">
        <v>3180</v>
      </c>
      <c r="J53" s="44"/>
      <c r="K53" s="52">
        <f t="shared" si="1"/>
        <v>62.5185</v>
      </c>
      <c r="L53" s="53">
        <f t="shared" si="2"/>
        <v>519.264</v>
      </c>
      <c r="M53" s="44">
        <f t="shared" si="3"/>
        <v>453.18</v>
      </c>
      <c r="N53" s="41">
        <f t="shared" si="4"/>
        <v>24.31275</v>
      </c>
      <c r="O53" s="44">
        <f t="shared" si="5"/>
        <v>159</v>
      </c>
      <c r="P53" s="44">
        <f t="shared" si="6"/>
        <v>0</v>
      </c>
      <c r="Q53" s="44">
        <f t="shared" si="7"/>
        <v>1218.27525</v>
      </c>
      <c r="R53" s="41">
        <f t="shared" si="8"/>
        <v>0</v>
      </c>
      <c r="S53" s="41">
        <f t="shared" si="9"/>
        <v>259.63</v>
      </c>
      <c r="T53" s="44">
        <f t="shared" si="10"/>
        <v>113.3</v>
      </c>
      <c r="U53" s="41">
        <f t="shared" si="11"/>
        <v>10.42</v>
      </c>
      <c r="V53" s="41">
        <v>0</v>
      </c>
      <c r="W53" s="44">
        <f t="shared" si="12"/>
        <v>159</v>
      </c>
      <c r="X53" s="44">
        <f t="shared" si="13"/>
        <v>0</v>
      </c>
      <c r="Y53" s="41">
        <f t="shared" si="14"/>
        <v>542.35</v>
      </c>
      <c r="Z53" s="41">
        <f t="shared" si="15"/>
        <v>1760.62525</v>
      </c>
      <c r="AA53" s="41"/>
      <c r="AB53" s="12" t="s">
        <v>63</v>
      </c>
      <c r="AC53" s="11">
        <f t="shared" si="19"/>
        <v>62.5185</v>
      </c>
      <c r="AD53" s="11">
        <f t="shared" si="16"/>
        <v>778.894</v>
      </c>
      <c r="AE53" s="11">
        <f t="shared" si="17"/>
        <v>566.48</v>
      </c>
      <c r="AF53" s="11">
        <f t="shared" si="20"/>
        <v>34.73275</v>
      </c>
      <c r="AG53" s="11">
        <f t="shared" ref="AG53:AI53" si="69">O53+W53</f>
        <v>318</v>
      </c>
      <c r="AH53" s="11">
        <f t="shared" si="69"/>
        <v>0</v>
      </c>
      <c r="AI53" s="11">
        <f t="shared" si="69"/>
        <v>1760.62525</v>
      </c>
      <c r="AJ53" s="12" t="s">
        <v>1139</v>
      </c>
    </row>
    <row r="54" s="9" customFormat="1" ht="16" customHeight="1" spans="1:36">
      <c r="A54" s="40">
        <f t="shared" si="0"/>
        <v>51</v>
      </c>
      <c r="B54" s="41" t="s">
        <v>1334</v>
      </c>
      <c r="C54" s="42" t="s">
        <v>226</v>
      </c>
      <c r="D54" s="41" t="s">
        <v>227</v>
      </c>
      <c r="E54" s="41">
        <v>3473.25</v>
      </c>
      <c r="F54" s="41">
        <f>VLOOKUP(C54,'[1]9月'!$B:$Q,16,0)</f>
        <v>3245.4</v>
      </c>
      <c r="G54" s="44">
        <v>5664.75</v>
      </c>
      <c r="H54" s="41">
        <v>3473.25</v>
      </c>
      <c r="I54" s="44">
        <v>3180</v>
      </c>
      <c r="J54" s="44"/>
      <c r="K54" s="52">
        <f t="shared" si="1"/>
        <v>62.5185</v>
      </c>
      <c r="L54" s="53">
        <f t="shared" si="2"/>
        <v>519.264</v>
      </c>
      <c r="M54" s="44">
        <f t="shared" si="3"/>
        <v>453.18</v>
      </c>
      <c r="N54" s="41">
        <f t="shared" si="4"/>
        <v>24.31275</v>
      </c>
      <c r="O54" s="44">
        <f t="shared" si="5"/>
        <v>159</v>
      </c>
      <c r="P54" s="44">
        <f t="shared" si="6"/>
        <v>0</v>
      </c>
      <c r="Q54" s="44">
        <f t="shared" si="7"/>
        <v>1218.27525</v>
      </c>
      <c r="R54" s="41">
        <f t="shared" si="8"/>
        <v>0</v>
      </c>
      <c r="S54" s="41">
        <f t="shared" si="9"/>
        <v>259.63</v>
      </c>
      <c r="T54" s="44">
        <f t="shared" si="10"/>
        <v>113.3</v>
      </c>
      <c r="U54" s="41">
        <f t="shared" si="11"/>
        <v>10.42</v>
      </c>
      <c r="V54" s="41">
        <v>0</v>
      </c>
      <c r="W54" s="44">
        <f t="shared" si="12"/>
        <v>159</v>
      </c>
      <c r="X54" s="44">
        <f t="shared" si="13"/>
        <v>0</v>
      </c>
      <c r="Y54" s="41">
        <f t="shared" si="14"/>
        <v>542.35</v>
      </c>
      <c r="Z54" s="41">
        <f t="shared" si="15"/>
        <v>1760.62525</v>
      </c>
      <c r="AA54" s="41"/>
      <c r="AB54" s="12" t="s">
        <v>69</v>
      </c>
      <c r="AC54" s="11">
        <f t="shared" si="19"/>
        <v>62.5185</v>
      </c>
      <c r="AD54" s="11">
        <f t="shared" si="16"/>
        <v>778.894</v>
      </c>
      <c r="AE54" s="11">
        <f t="shared" si="17"/>
        <v>566.48</v>
      </c>
      <c r="AF54" s="11">
        <f t="shared" si="20"/>
        <v>34.73275</v>
      </c>
      <c r="AG54" s="11">
        <f t="shared" ref="AG54:AI54" si="70">O54+W54</f>
        <v>318</v>
      </c>
      <c r="AH54" s="11">
        <f t="shared" si="70"/>
        <v>0</v>
      </c>
      <c r="AI54" s="11">
        <f t="shared" si="70"/>
        <v>1760.62525</v>
      </c>
      <c r="AJ54" s="12" t="s">
        <v>1139</v>
      </c>
    </row>
    <row r="55" s="9" customFormat="1" ht="16" customHeight="1" spans="1:36">
      <c r="A55" s="40">
        <f t="shared" si="0"/>
        <v>52</v>
      </c>
      <c r="B55" s="41" t="s">
        <v>1274</v>
      </c>
      <c r="C55" s="42" t="s">
        <v>228</v>
      </c>
      <c r="D55" s="41" t="s">
        <v>229</v>
      </c>
      <c r="E55" s="41">
        <v>3820</v>
      </c>
      <c r="F55" s="41">
        <f>VLOOKUP(C55,'[1]9月'!$B:$Q,16,0)</f>
        <v>3820</v>
      </c>
      <c r="G55" s="44">
        <v>5664.75</v>
      </c>
      <c r="H55" s="41">
        <v>3820</v>
      </c>
      <c r="I55" s="44">
        <v>4180</v>
      </c>
      <c r="J55" s="44"/>
      <c r="K55" s="52">
        <f t="shared" si="1"/>
        <v>68.76</v>
      </c>
      <c r="L55" s="53">
        <f t="shared" si="2"/>
        <v>611.2</v>
      </c>
      <c r="M55" s="44">
        <f t="shared" si="3"/>
        <v>453.18</v>
      </c>
      <c r="N55" s="41">
        <f t="shared" si="4"/>
        <v>26.74</v>
      </c>
      <c r="O55" s="44">
        <f t="shared" si="5"/>
        <v>209</v>
      </c>
      <c r="P55" s="44">
        <f t="shared" si="6"/>
        <v>0</v>
      </c>
      <c r="Q55" s="44">
        <f t="shared" si="7"/>
        <v>1368.88</v>
      </c>
      <c r="R55" s="41">
        <f t="shared" si="8"/>
        <v>0</v>
      </c>
      <c r="S55" s="41">
        <f t="shared" si="9"/>
        <v>305.6</v>
      </c>
      <c r="T55" s="44">
        <f t="shared" si="10"/>
        <v>113.3</v>
      </c>
      <c r="U55" s="41">
        <f t="shared" si="11"/>
        <v>11.46</v>
      </c>
      <c r="V55" s="41">
        <v>0</v>
      </c>
      <c r="W55" s="44">
        <f t="shared" si="12"/>
        <v>209</v>
      </c>
      <c r="X55" s="44">
        <f t="shared" si="13"/>
        <v>0</v>
      </c>
      <c r="Y55" s="41">
        <f t="shared" si="14"/>
        <v>639.36</v>
      </c>
      <c r="Z55" s="41">
        <f t="shared" si="15"/>
        <v>2008.24</v>
      </c>
      <c r="AA55" s="41"/>
      <c r="AB55" s="12" t="s">
        <v>46</v>
      </c>
      <c r="AC55" s="11">
        <f t="shared" si="19"/>
        <v>68.76</v>
      </c>
      <c r="AD55" s="11">
        <f t="shared" si="16"/>
        <v>916.8</v>
      </c>
      <c r="AE55" s="11">
        <f t="shared" si="17"/>
        <v>566.48</v>
      </c>
      <c r="AF55" s="11">
        <f t="shared" si="20"/>
        <v>38.2</v>
      </c>
      <c r="AG55" s="11">
        <f t="shared" ref="AG55:AI55" si="71">O55+W55</f>
        <v>418</v>
      </c>
      <c r="AH55" s="11">
        <f t="shared" si="71"/>
        <v>0</v>
      </c>
      <c r="AI55" s="11">
        <f t="shared" si="71"/>
        <v>2008.24</v>
      </c>
      <c r="AJ55" s="12" t="s">
        <v>1134</v>
      </c>
    </row>
    <row r="56" s="9" customFormat="1" ht="16" customHeight="1" spans="1:36">
      <c r="A56" s="40">
        <f t="shared" si="0"/>
        <v>53</v>
      </c>
      <c r="B56" s="41" t="s">
        <v>1274</v>
      </c>
      <c r="C56" s="42" t="s">
        <v>232</v>
      </c>
      <c r="D56" s="41" t="s">
        <v>233</v>
      </c>
      <c r="E56" s="41">
        <v>3473.25</v>
      </c>
      <c r="F56" s="41">
        <f>VLOOKUP(C56,'[1]9月'!$B:$Q,16,0)</f>
        <v>3245.4</v>
      </c>
      <c r="G56" s="44">
        <v>5664.75</v>
      </c>
      <c r="H56" s="41">
        <v>3473.25</v>
      </c>
      <c r="I56" s="44">
        <v>3180</v>
      </c>
      <c r="J56" s="44"/>
      <c r="K56" s="52">
        <f t="shared" si="1"/>
        <v>62.5185</v>
      </c>
      <c r="L56" s="53">
        <f t="shared" si="2"/>
        <v>519.264</v>
      </c>
      <c r="M56" s="44">
        <f t="shared" si="3"/>
        <v>453.18</v>
      </c>
      <c r="N56" s="41">
        <f t="shared" si="4"/>
        <v>24.31275</v>
      </c>
      <c r="O56" s="44">
        <f t="shared" si="5"/>
        <v>159</v>
      </c>
      <c r="P56" s="44">
        <f t="shared" si="6"/>
        <v>0</v>
      </c>
      <c r="Q56" s="44">
        <f t="shared" si="7"/>
        <v>1218.27525</v>
      </c>
      <c r="R56" s="41">
        <f t="shared" si="8"/>
        <v>0</v>
      </c>
      <c r="S56" s="41">
        <f t="shared" si="9"/>
        <v>259.63</v>
      </c>
      <c r="T56" s="44">
        <f t="shared" si="10"/>
        <v>113.3</v>
      </c>
      <c r="U56" s="41">
        <f t="shared" si="11"/>
        <v>10.42</v>
      </c>
      <c r="V56" s="41">
        <v>0</v>
      </c>
      <c r="W56" s="44">
        <f t="shared" si="12"/>
        <v>159</v>
      </c>
      <c r="X56" s="44">
        <f t="shared" si="13"/>
        <v>0</v>
      </c>
      <c r="Y56" s="41">
        <f t="shared" si="14"/>
        <v>542.35</v>
      </c>
      <c r="Z56" s="41">
        <f t="shared" si="15"/>
        <v>1760.62525</v>
      </c>
      <c r="AA56" s="41"/>
      <c r="AB56" s="12" t="s">
        <v>46</v>
      </c>
      <c r="AC56" s="11">
        <f t="shared" si="19"/>
        <v>62.5185</v>
      </c>
      <c r="AD56" s="11">
        <f t="shared" si="16"/>
        <v>778.894</v>
      </c>
      <c r="AE56" s="11">
        <f t="shared" si="17"/>
        <v>566.48</v>
      </c>
      <c r="AF56" s="11">
        <f t="shared" si="20"/>
        <v>34.73275</v>
      </c>
      <c r="AG56" s="11">
        <f t="shared" ref="AG56:AI56" si="72">O56+W56</f>
        <v>318</v>
      </c>
      <c r="AH56" s="11">
        <f t="shared" si="72"/>
        <v>0</v>
      </c>
      <c r="AI56" s="11">
        <f t="shared" si="72"/>
        <v>1760.62525</v>
      </c>
      <c r="AJ56" s="12" t="s">
        <v>1134</v>
      </c>
    </row>
    <row r="57" s="9" customFormat="1" ht="16" customHeight="1" spans="1:36">
      <c r="A57" s="40">
        <f t="shared" si="0"/>
        <v>54</v>
      </c>
      <c r="B57" s="41" t="s">
        <v>164</v>
      </c>
      <c r="C57" s="42" t="s">
        <v>236</v>
      </c>
      <c r="D57" s="41" t="s">
        <v>237</v>
      </c>
      <c r="E57" s="41">
        <v>3820</v>
      </c>
      <c r="F57" s="41">
        <f>VLOOKUP(C57,'[1]9月'!$B:$Q,16,0)</f>
        <v>3820</v>
      </c>
      <c r="G57" s="44">
        <v>5664.75</v>
      </c>
      <c r="H57" s="41">
        <v>3820</v>
      </c>
      <c r="I57" s="44">
        <v>3180</v>
      </c>
      <c r="J57" s="44"/>
      <c r="K57" s="52">
        <f t="shared" si="1"/>
        <v>68.76</v>
      </c>
      <c r="L57" s="53">
        <f t="shared" si="2"/>
        <v>611.2</v>
      </c>
      <c r="M57" s="44">
        <f t="shared" si="3"/>
        <v>453.18</v>
      </c>
      <c r="N57" s="41">
        <f t="shared" si="4"/>
        <v>26.74</v>
      </c>
      <c r="O57" s="44">
        <f t="shared" si="5"/>
        <v>159</v>
      </c>
      <c r="P57" s="44">
        <f t="shared" si="6"/>
        <v>0</v>
      </c>
      <c r="Q57" s="44">
        <f t="shared" si="7"/>
        <v>1318.88</v>
      </c>
      <c r="R57" s="41">
        <f t="shared" si="8"/>
        <v>0</v>
      </c>
      <c r="S57" s="41">
        <f t="shared" si="9"/>
        <v>305.6</v>
      </c>
      <c r="T57" s="44">
        <f t="shared" si="10"/>
        <v>113.3</v>
      </c>
      <c r="U57" s="41">
        <f t="shared" si="11"/>
        <v>11.46</v>
      </c>
      <c r="V57" s="41">
        <v>0</v>
      </c>
      <c r="W57" s="44">
        <f t="shared" si="12"/>
        <v>159</v>
      </c>
      <c r="X57" s="44">
        <f t="shared" si="13"/>
        <v>0</v>
      </c>
      <c r="Y57" s="41">
        <f t="shared" si="14"/>
        <v>589.36</v>
      </c>
      <c r="Z57" s="41">
        <f t="shared" si="15"/>
        <v>1908.24</v>
      </c>
      <c r="AA57" s="41"/>
      <c r="AB57" s="12" t="s">
        <v>25</v>
      </c>
      <c r="AC57" s="11">
        <f t="shared" si="19"/>
        <v>68.76</v>
      </c>
      <c r="AD57" s="11">
        <f t="shared" si="16"/>
        <v>916.8</v>
      </c>
      <c r="AE57" s="11">
        <f t="shared" si="17"/>
        <v>566.48</v>
      </c>
      <c r="AF57" s="11">
        <f t="shared" si="20"/>
        <v>38.2</v>
      </c>
      <c r="AG57" s="11">
        <f t="shared" ref="AG57:AI57" si="73">O57+W57</f>
        <v>318</v>
      </c>
      <c r="AH57" s="11">
        <f t="shared" si="73"/>
        <v>0</v>
      </c>
      <c r="AI57" s="11">
        <f t="shared" si="73"/>
        <v>1908.24</v>
      </c>
      <c r="AJ57" s="12" t="s">
        <v>1137</v>
      </c>
    </row>
    <row r="58" s="9" customFormat="1" ht="16" customHeight="1" spans="1:36">
      <c r="A58" s="40">
        <f t="shared" si="0"/>
        <v>55</v>
      </c>
      <c r="B58" s="41" t="s">
        <v>1089</v>
      </c>
      <c r="C58" s="42" t="s">
        <v>239</v>
      </c>
      <c r="D58" s="41" t="s">
        <v>240</v>
      </c>
      <c r="E58" s="41">
        <v>3473.25</v>
      </c>
      <c r="F58" s="41">
        <f>VLOOKUP(C58,'[1]9月'!$B:$Q,16,0)</f>
        <v>3245.4</v>
      </c>
      <c r="G58" s="44">
        <v>5664.75</v>
      </c>
      <c r="H58" s="41">
        <v>3473.25</v>
      </c>
      <c r="I58" s="44">
        <v>3180</v>
      </c>
      <c r="J58" s="44"/>
      <c r="K58" s="52">
        <f t="shared" si="1"/>
        <v>62.5185</v>
      </c>
      <c r="L58" s="53">
        <f t="shared" si="2"/>
        <v>519.264</v>
      </c>
      <c r="M58" s="44">
        <f t="shared" si="3"/>
        <v>453.18</v>
      </c>
      <c r="N58" s="41">
        <f t="shared" si="4"/>
        <v>24.31275</v>
      </c>
      <c r="O58" s="44">
        <f t="shared" si="5"/>
        <v>159</v>
      </c>
      <c r="P58" s="44">
        <f t="shared" si="6"/>
        <v>0</v>
      </c>
      <c r="Q58" s="44">
        <f t="shared" si="7"/>
        <v>1218.27525</v>
      </c>
      <c r="R58" s="41">
        <f t="shared" si="8"/>
        <v>0</v>
      </c>
      <c r="S58" s="41">
        <f t="shared" si="9"/>
        <v>259.63</v>
      </c>
      <c r="T58" s="44">
        <f t="shared" si="10"/>
        <v>113.3</v>
      </c>
      <c r="U58" s="41">
        <f t="shared" si="11"/>
        <v>10.42</v>
      </c>
      <c r="V58" s="41">
        <v>0</v>
      </c>
      <c r="W58" s="44">
        <f t="shared" si="12"/>
        <v>159</v>
      </c>
      <c r="X58" s="44">
        <f t="shared" si="13"/>
        <v>0</v>
      </c>
      <c r="Y58" s="41">
        <f t="shared" si="14"/>
        <v>542.35</v>
      </c>
      <c r="Z58" s="41">
        <f t="shared" si="15"/>
        <v>1760.62525</v>
      </c>
      <c r="AA58" s="41"/>
      <c r="AB58" s="12" t="s">
        <v>56</v>
      </c>
      <c r="AC58" s="11">
        <f t="shared" si="19"/>
        <v>62.5185</v>
      </c>
      <c r="AD58" s="11">
        <f t="shared" si="16"/>
        <v>778.894</v>
      </c>
      <c r="AE58" s="11">
        <f t="shared" si="17"/>
        <v>566.48</v>
      </c>
      <c r="AF58" s="11">
        <f t="shared" si="20"/>
        <v>34.73275</v>
      </c>
      <c r="AG58" s="11">
        <f t="shared" ref="AG58:AI58" si="74">O58+W58</f>
        <v>318</v>
      </c>
      <c r="AH58" s="11">
        <f t="shared" si="74"/>
        <v>0</v>
      </c>
      <c r="AI58" s="11">
        <f t="shared" si="74"/>
        <v>1760.62525</v>
      </c>
      <c r="AJ58" s="12" t="s">
        <v>1138</v>
      </c>
    </row>
    <row r="59" s="9" customFormat="1" ht="16" customHeight="1" spans="1:36">
      <c r="A59" s="40">
        <f t="shared" si="0"/>
        <v>56</v>
      </c>
      <c r="B59" s="41" t="s">
        <v>164</v>
      </c>
      <c r="C59" s="42" t="s">
        <v>241</v>
      </c>
      <c r="D59" s="41" t="s">
        <v>242</v>
      </c>
      <c r="E59" s="41">
        <v>3473.25</v>
      </c>
      <c r="F59" s="41">
        <f>VLOOKUP(C59,'[1]9月'!$B:$Q,16,0)</f>
        <v>3245.4</v>
      </c>
      <c r="G59" s="44">
        <v>5664.75</v>
      </c>
      <c r="H59" s="41">
        <v>3473.25</v>
      </c>
      <c r="I59" s="44">
        <v>1790</v>
      </c>
      <c r="J59" s="44"/>
      <c r="K59" s="52">
        <f t="shared" si="1"/>
        <v>62.5185</v>
      </c>
      <c r="L59" s="53">
        <f t="shared" si="2"/>
        <v>519.264</v>
      </c>
      <c r="M59" s="44">
        <f t="shared" si="3"/>
        <v>453.18</v>
      </c>
      <c r="N59" s="41">
        <f t="shared" si="4"/>
        <v>24.31275</v>
      </c>
      <c r="O59" s="44">
        <f t="shared" si="5"/>
        <v>89.5</v>
      </c>
      <c r="P59" s="44">
        <f t="shared" si="6"/>
        <v>0</v>
      </c>
      <c r="Q59" s="44">
        <f t="shared" si="7"/>
        <v>1148.77525</v>
      </c>
      <c r="R59" s="41">
        <f t="shared" si="8"/>
        <v>0</v>
      </c>
      <c r="S59" s="41">
        <f t="shared" si="9"/>
        <v>259.63</v>
      </c>
      <c r="T59" s="44">
        <f t="shared" si="10"/>
        <v>113.3</v>
      </c>
      <c r="U59" s="41">
        <f t="shared" si="11"/>
        <v>10.42</v>
      </c>
      <c r="V59" s="41">
        <v>0</v>
      </c>
      <c r="W59" s="44">
        <f t="shared" si="12"/>
        <v>89.5</v>
      </c>
      <c r="X59" s="44">
        <f t="shared" si="13"/>
        <v>0</v>
      </c>
      <c r="Y59" s="41">
        <f t="shared" si="14"/>
        <v>472.85</v>
      </c>
      <c r="Z59" s="41">
        <f t="shared" si="15"/>
        <v>1621.62525</v>
      </c>
      <c r="AA59" s="41"/>
      <c r="AB59" s="12" t="s">
        <v>25</v>
      </c>
      <c r="AC59" s="11">
        <f t="shared" si="19"/>
        <v>62.5185</v>
      </c>
      <c r="AD59" s="11">
        <f t="shared" si="16"/>
        <v>778.894</v>
      </c>
      <c r="AE59" s="11">
        <f t="shared" si="17"/>
        <v>566.48</v>
      </c>
      <c r="AF59" s="11">
        <f t="shared" si="20"/>
        <v>34.73275</v>
      </c>
      <c r="AG59" s="11">
        <f t="shared" ref="AG59:AI59" si="75">O59+W59</f>
        <v>179</v>
      </c>
      <c r="AH59" s="11">
        <f t="shared" si="75"/>
        <v>0</v>
      </c>
      <c r="AI59" s="11">
        <f t="shared" si="75"/>
        <v>1621.62525</v>
      </c>
      <c r="AJ59" s="12" t="s">
        <v>1137</v>
      </c>
    </row>
    <row r="60" s="9" customFormat="1" ht="16" customHeight="1" spans="1:36">
      <c r="A60" s="40">
        <f t="shared" si="0"/>
        <v>57</v>
      </c>
      <c r="B60" s="41" t="s">
        <v>167</v>
      </c>
      <c r="C60" s="42" t="s">
        <v>245</v>
      </c>
      <c r="D60" s="41" t="s">
        <v>246</v>
      </c>
      <c r="E60" s="41">
        <v>3473.25</v>
      </c>
      <c r="F60" s="41">
        <f>VLOOKUP(C60,'[1]9月'!$B:$Q,16,0)</f>
        <v>3245.4</v>
      </c>
      <c r="G60" s="44">
        <v>5664.75</v>
      </c>
      <c r="H60" s="41">
        <v>3473.25</v>
      </c>
      <c r="I60" s="44">
        <v>3180</v>
      </c>
      <c r="J60" s="44"/>
      <c r="K60" s="52">
        <f t="shared" si="1"/>
        <v>62.5185</v>
      </c>
      <c r="L60" s="53">
        <f t="shared" si="2"/>
        <v>519.264</v>
      </c>
      <c r="M60" s="44">
        <f t="shared" si="3"/>
        <v>453.18</v>
      </c>
      <c r="N60" s="41">
        <f t="shared" si="4"/>
        <v>24.31275</v>
      </c>
      <c r="O60" s="44">
        <f t="shared" si="5"/>
        <v>159</v>
      </c>
      <c r="P60" s="44">
        <f t="shared" si="6"/>
        <v>0</v>
      </c>
      <c r="Q60" s="44">
        <f t="shared" si="7"/>
        <v>1218.27525</v>
      </c>
      <c r="R60" s="41">
        <f t="shared" si="8"/>
        <v>0</v>
      </c>
      <c r="S60" s="41">
        <f t="shared" si="9"/>
        <v>259.63</v>
      </c>
      <c r="T60" s="44">
        <f t="shared" si="10"/>
        <v>113.3</v>
      </c>
      <c r="U60" s="41">
        <f t="shared" si="11"/>
        <v>10.42</v>
      </c>
      <c r="V60" s="41">
        <v>0</v>
      </c>
      <c r="W60" s="44">
        <f t="shared" si="12"/>
        <v>159</v>
      </c>
      <c r="X60" s="44">
        <f t="shared" si="13"/>
        <v>0</v>
      </c>
      <c r="Y60" s="41">
        <f t="shared" si="14"/>
        <v>542.35</v>
      </c>
      <c r="Z60" s="41">
        <f t="shared" si="15"/>
        <v>1760.62525</v>
      </c>
      <c r="AA60" s="41"/>
      <c r="AB60" s="12" t="s">
        <v>48</v>
      </c>
      <c r="AC60" s="11">
        <f t="shared" si="19"/>
        <v>62.5185</v>
      </c>
      <c r="AD60" s="11">
        <f t="shared" si="16"/>
        <v>778.894</v>
      </c>
      <c r="AE60" s="11">
        <f t="shared" si="17"/>
        <v>566.48</v>
      </c>
      <c r="AF60" s="11">
        <f t="shared" si="20"/>
        <v>34.73275</v>
      </c>
      <c r="AG60" s="11">
        <f t="shared" ref="AG60:AI60" si="76">O60+W60</f>
        <v>318</v>
      </c>
      <c r="AH60" s="11">
        <f t="shared" si="76"/>
        <v>0</v>
      </c>
      <c r="AI60" s="11">
        <f t="shared" si="76"/>
        <v>1760.62525</v>
      </c>
      <c r="AJ60" s="12" t="s">
        <v>1134</v>
      </c>
    </row>
    <row r="61" s="9" customFormat="1" ht="16" customHeight="1" spans="1:36">
      <c r="A61" s="40">
        <f t="shared" si="0"/>
        <v>58</v>
      </c>
      <c r="B61" s="41" t="s">
        <v>164</v>
      </c>
      <c r="C61" s="42" t="s">
        <v>251</v>
      </c>
      <c r="D61" s="41" t="s">
        <v>252</v>
      </c>
      <c r="E61" s="41">
        <v>3473.25</v>
      </c>
      <c r="F61" s="41">
        <f>VLOOKUP(C61,'[1]9月'!$B:$Q,16,0)</f>
        <v>3245.4</v>
      </c>
      <c r="G61" s="44">
        <v>5664.75</v>
      </c>
      <c r="H61" s="41">
        <v>3473.25</v>
      </c>
      <c r="I61" s="44">
        <v>3180</v>
      </c>
      <c r="J61" s="44"/>
      <c r="K61" s="52">
        <f t="shared" si="1"/>
        <v>62.5185</v>
      </c>
      <c r="L61" s="53">
        <f t="shared" si="2"/>
        <v>519.264</v>
      </c>
      <c r="M61" s="44">
        <f t="shared" si="3"/>
        <v>453.18</v>
      </c>
      <c r="N61" s="41">
        <f t="shared" si="4"/>
        <v>24.31275</v>
      </c>
      <c r="O61" s="44">
        <f t="shared" si="5"/>
        <v>159</v>
      </c>
      <c r="P61" s="44">
        <f t="shared" si="6"/>
        <v>0</v>
      </c>
      <c r="Q61" s="44">
        <f t="shared" si="7"/>
        <v>1218.27525</v>
      </c>
      <c r="R61" s="41">
        <f t="shared" si="8"/>
        <v>0</v>
      </c>
      <c r="S61" s="41">
        <f t="shared" si="9"/>
        <v>259.63</v>
      </c>
      <c r="T61" s="44">
        <f t="shared" si="10"/>
        <v>113.3</v>
      </c>
      <c r="U61" s="41">
        <f t="shared" si="11"/>
        <v>10.42</v>
      </c>
      <c r="V61" s="41">
        <v>0</v>
      </c>
      <c r="W61" s="44">
        <f t="shared" si="12"/>
        <v>159</v>
      </c>
      <c r="X61" s="44">
        <f t="shared" si="13"/>
        <v>0</v>
      </c>
      <c r="Y61" s="41">
        <f t="shared" si="14"/>
        <v>542.35</v>
      </c>
      <c r="Z61" s="41">
        <f t="shared" si="15"/>
        <v>1760.62525</v>
      </c>
      <c r="AA61" s="41"/>
      <c r="AB61" s="12" t="s">
        <v>25</v>
      </c>
      <c r="AC61" s="11">
        <f t="shared" si="19"/>
        <v>62.5185</v>
      </c>
      <c r="AD61" s="11">
        <f t="shared" si="16"/>
        <v>778.894</v>
      </c>
      <c r="AE61" s="11">
        <f t="shared" si="17"/>
        <v>566.48</v>
      </c>
      <c r="AF61" s="11">
        <f t="shared" si="20"/>
        <v>34.73275</v>
      </c>
      <c r="AG61" s="11">
        <f t="shared" ref="AG61:AI61" si="77">O61+W61</f>
        <v>318</v>
      </c>
      <c r="AH61" s="11">
        <f t="shared" si="77"/>
        <v>0</v>
      </c>
      <c r="AI61" s="11">
        <f t="shared" si="77"/>
        <v>1760.62525</v>
      </c>
      <c r="AJ61" s="12" t="s">
        <v>1137</v>
      </c>
    </row>
    <row r="62" s="9" customFormat="1" ht="16" customHeight="1" spans="1:36">
      <c r="A62" s="40">
        <f t="shared" si="0"/>
        <v>59</v>
      </c>
      <c r="B62" s="41" t="s">
        <v>98</v>
      </c>
      <c r="C62" s="42" t="s">
        <v>253</v>
      </c>
      <c r="D62" s="41" t="s">
        <v>254</v>
      </c>
      <c r="E62" s="41">
        <v>3473.25</v>
      </c>
      <c r="F62" s="41">
        <f>VLOOKUP(C62,'[1]9月'!$B:$Q,16,0)</f>
        <v>3245.4</v>
      </c>
      <c r="G62" s="44">
        <v>5664.75</v>
      </c>
      <c r="H62" s="41">
        <v>3473.25</v>
      </c>
      <c r="I62" s="44">
        <v>4180</v>
      </c>
      <c r="J62" s="44"/>
      <c r="K62" s="52">
        <f t="shared" si="1"/>
        <v>62.5185</v>
      </c>
      <c r="L62" s="53">
        <f t="shared" si="2"/>
        <v>519.264</v>
      </c>
      <c r="M62" s="44">
        <f t="shared" si="3"/>
        <v>453.18</v>
      </c>
      <c r="N62" s="41">
        <f t="shared" si="4"/>
        <v>24.31275</v>
      </c>
      <c r="O62" s="44">
        <f t="shared" si="5"/>
        <v>209</v>
      </c>
      <c r="P62" s="44">
        <f t="shared" si="6"/>
        <v>0</v>
      </c>
      <c r="Q62" s="44">
        <f t="shared" si="7"/>
        <v>1268.27525</v>
      </c>
      <c r="R62" s="41">
        <f t="shared" si="8"/>
        <v>0</v>
      </c>
      <c r="S62" s="41">
        <f t="shared" si="9"/>
        <v>259.63</v>
      </c>
      <c r="T62" s="44">
        <f t="shared" si="10"/>
        <v>113.3</v>
      </c>
      <c r="U62" s="41">
        <f t="shared" si="11"/>
        <v>10.42</v>
      </c>
      <c r="V62" s="41">
        <v>0</v>
      </c>
      <c r="W62" s="44">
        <f t="shared" si="12"/>
        <v>209</v>
      </c>
      <c r="X62" s="44">
        <f t="shared" si="13"/>
        <v>0</v>
      </c>
      <c r="Y62" s="41">
        <f t="shared" si="14"/>
        <v>592.35</v>
      </c>
      <c r="Z62" s="41">
        <f t="shared" si="15"/>
        <v>1860.62525</v>
      </c>
      <c r="AA62" s="41"/>
      <c r="AB62" s="12" t="s">
        <v>26</v>
      </c>
      <c r="AC62" s="11">
        <f t="shared" si="19"/>
        <v>62.5185</v>
      </c>
      <c r="AD62" s="11">
        <f t="shared" si="16"/>
        <v>778.894</v>
      </c>
      <c r="AE62" s="11">
        <f t="shared" si="17"/>
        <v>566.48</v>
      </c>
      <c r="AF62" s="11">
        <f t="shared" si="20"/>
        <v>34.73275</v>
      </c>
      <c r="AG62" s="11">
        <f t="shared" ref="AG62:AI62" si="78">O62+W62</f>
        <v>418</v>
      </c>
      <c r="AH62" s="11">
        <f t="shared" si="78"/>
        <v>0</v>
      </c>
      <c r="AI62" s="11">
        <f t="shared" si="78"/>
        <v>1860.62525</v>
      </c>
      <c r="AJ62" s="12" t="s">
        <v>1135</v>
      </c>
    </row>
    <row r="63" s="9" customFormat="1" ht="16" customHeight="1" spans="1:36">
      <c r="A63" s="40">
        <f t="shared" si="0"/>
        <v>60</v>
      </c>
      <c r="B63" s="41" t="s">
        <v>167</v>
      </c>
      <c r="C63" s="42" t="s">
        <v>255</v>
      </c>
      <c r="D63" s="41" t="s">
        <v>256</v>
      </c>
      <c r="E63" s="41">
        <v>3473.25</v>
      </c>
      <c r="F63" s="41">
        <f>VLOOKUP(C63,'[1]9月'!$B:$Q,16,0)</f>
        <v>3245.4</v>
      </c>
      <c r="G63" s="44">
        <v>5664.75</v>
      </c>
      <c r="H63" s="41">
        <v>3473.25</v>
      </c>
      <c r="I63" s="44">
        <v>3180</v>
      </c>
      <c r="J63" s="44"/>
      <c r="K63" s="52">
        <f t="shared" si="1"/>
        <v>62.5185</v>
      </c>
      <c r="L63" s="53">
        <f t="shared" si="2"/>
        <v>519.264</v>
      </c>
      <c r="M63" s="44">
        <f t="shared" si="3"/>
        <v>453.18</v>
      </c>
      <c r="N63" s="41">
        <f t="shared" si="4"/>
        <v>24.31275</v>
      </c>
      <c r="O63" s="44">
        <f t="shared" si="5"/>
        <v>159</v>
      </c>
      <c r="P63" s="44">
        <f t="shared" si="6"/>
        <v>0</v>
      </c>
      <c r="Q63" s="44">
        <f t="shared" si="7"/>
        <v>1218.27525</v>
      </c>
      <c r="R63" s="41">
        <f t="shared" si="8"/>
        <v>0</v>
      </c>
      <c r="S63" s="41">
        <f t="shared" si="9"/>
        <v>259.63</v>
      </c>
      <c r="T63" s="44">
        <f t="shared" si="10"/>
        <v>113.3</v>
      </c>
      <c r="U63" s="41">
        <f t="shared" si="11"/>
        <v>10.42</v>
      </c>
      <c r="V63" s="41">
        <v>0</v>
      </c>
      <c r="W63" s="44">
        <f t="shared" si="12"/>
        <v>159</v>
      </c>
      <c r="X63" s="44">
        <f t="shared" si="13"/>
        <v>0</v>
      </c>
      <c r="Y63" s="41">
        <f t="shared" si="14"/>
        <v>542.35</v>
      </c>
      <c r="Z63" s="41">
        <f t="shared" si="15"/>
        <v>1760.62525</v>
      </c>
      <c r="AA63" s="41"/>
      <c r="AB63" s="12" t="s">
        <v>52</v>
      </c>
      <c r="AC63" s="11">
        <f t="shared" si="19"/>
        <v>62.5185</v>
      </c>
      <c r="AD63" s="11">
        <f t="shared" si="16"/>
        <v>778.894</v>
      </c>
      <c r="AE63" s="11">
        <f t="shared" si="17"/>
        <v>566.48</v>
      </c>
      <c r="AF63" s="11">
        <f t="shared" si="20"/>
        <v>34.73275</v>
      </c>
      <c r="AG63" s="11">
        <f t="shared" ref="AG63:AI63" si="79">O63+W63</f>
        <v>318</v>
      </c>
      <c r="AH63" s="11">
        <f t="shared" si="79"/>
        <v>0</v>
      </c>
      <c r="AI63" s="11">
        <f t="shared" si="79"/>
        <v>1760.62525</v>
      </c>
      <c r="AJ63" s="12" t="s">
        <v>1134</v>
      </c>
    </row>
    <row r="64" s="9" customFormat="1" ht="16" customHeight="1" spans="1:36">
      <c r="A64" s="40">
        <f t="shared" si="0"/>
        <v>61</v>
      </c>
      <c r="B64" s="41" t="s">
        <v>167</v>
      </c>
      <c r="C64" s="42" t="s">
        <v>257</v>
      </c>
      <c r="D64" s="41" t="s">
        <v>258</v>
      </c>
      <c r="E64" s="41">
        <v>3473.25</v>
      </c>
      <c r="F64" s="41">
        <f>VLOOKUP(C64,'[1]9月'!$B:$Q,16,0)</f>
        <v>3245.4</v>
      </c>
      <c r="G64" s="44">
        <v>5664.75</v>
      </c>
      <c r="H64" s="41">
        <v>3473.25</v>
      </c>
      <c r="I64" s="44">
        <v>3180</v>
      </c>
      <c r="J64" s="44"/>
      <c r="K64" s="52">
        <f t="shared" si="1"/>
        <v>62.5185</v>
      </c>
      <c r="L64" s="53">
        <f t="shared" si="2"/>
        <v>519.264</v>
      </c>
      <c r="M64" s="44">
        <f t="shared" si="3"/>
        <v>453.18</v>
      </c>
      <c r="N64" s="41">
        <f t="shared" si="4"/>
        <v>24.31275</v>
      </c>
      <c r="O64" s="44">
        <f t="shared" si="5"/>
        <v>159</v>
      </c>
      <c r="P64" s="44">
        <f t="shared" si="6"/>
        <v>0</v>
      </c>
      <c r="Q64" s="44">
        <f t="shared" si="7"/>
        <v>1218.27525</v>
      </c>
      <c r="R64" s="41">
        <f t="shared" si="8"/>
        <v>0</v>
      </c>
      <c r="S64" s="41">
        <f t="shared" si="9"/>
        <v>259.63</v>
      </c>
      <c r="T64" s="44">
        <f t="shared" si="10"/>
        <v>113.3</v>
      </c>
      <c r="U64" s="41">
        <f t="shared" si="11"/>
        <v>10.42</v>
      </c>
      <c r="V64" s="41">
        <v>0</v>
      </c>
      <c r="W64" s="44">
        <f t="shared" si="12"/>
        <v>159</v>
      </c>
      <c r="X64" s="44">
        <f t="shared" si="13"/>
        <v>0</v>
      </c>
      <c r="Y64" s="41">
        <f t="shared" si="14"/>
        <v>542.35</v>
      </c>
      <c r="Z64" s="41">
        <f t="shared" si="15"/>
        <v>1760.62525</v>
      </c>
      <c r="AA64" s="41"/>
      <c r="AB64" s="12" t="s">
        <v>48</v>
      </c>
      <c r="AC64" s="11">
        <f t="shared" si="19"/>
        <v>62.5185</v>
      </c>
      <c r="AD64" s="11">
        <f t="shared" si="16"/>
        <v>778.894</v>
      </c>
      <c r="AE64" s="11">
        <f t="shared" si="17"/>
        <v>566.48</v>
      </c>
      <c r="AF64" s="11">
        <f t="shared" si="20"/>
        <v>34.73275</v>
      </c>
      <c r="AG64" s="11">
        <f t="shared" ref="AG64:AI64" si="80">O64+W64</f>
        <v>318</v>
      </c>
      <c r="AH64" s="11">
        <f t="shared" si="80"/>
        <v>0</v>
      </c>
      <c r="AI64" s="11">
        <f t="shared" si="80"/>
        <v>1760.62525</v>
      </c>
      <c r="AJ64" s="12" t="s">
        <v>1134</v>
      </c>
    </row>
    <row r="65" s="9" customFormat="1" ht="16" customHeight="1" spans="1:36">
      <c r="A65" s="40">
        <f t="shared" si="0"/>
        <v>62</v>
      </c>
      <c r="B65" s="41" t="s">
        <v>164</v>
      </c>
      <c r="C65" s="42" t="s">
        <v>259</v>
      </c>
      <c r="D65" s="41" t="s">
        <v>260</v>
      </c>
      <c r="E65" s="41">
        <v>3473.25</v>
      </c>
      <c r="F65" s="41">
        <f>VLOOKUP(C65,'[1]9月'!$B:$Q,16,0)</f>
        <v>3245.4</v>
      </c>
      <c r="G65" s="44">
        <v>5664.75</v>
      </c>
      <c r="H65" s="41">
        <v>3473.25</v>
      </c>
      <c r="I65" s="44">
        <v>3180</v>
      </c>
      <c r="J65" s="44"/>
      <c r="K65" s="52">
        <f t="shared" si="1"/>
        <v>62.5185</v>
      </c>
      <c r="L65" s="53">
        <f t="shared" si="2"/>
        <v>519.264</v>
      </c>
      <c r="M65" s="44">
        <f t="shared" si="3"/>
        <v>453.18</v>
      </c>
      <c r="N65" s="41">
        <f t="shared" si="4"/>
        <v>24.31275</v>
      </c>
      <c r="O65" s="44">
        <f t="shared" si="5"/>
        <v>159</v>
      </c>
      <c r="P65" s="44">
        <f t="shared" si="6"/>
        <v>0</v>
      </c>
      <c r="Q65" s="44">
        <f t="shared" si="7"/>
        <v>1218.27525</v>
      </c>
      <c r="R65" s="41">
        <f t="shared" si="8"/>
        <v>0</v>
      </c>
      <c r="S65" s="41">
        <f t="shared" si="9"/>
        <v>259.63</v>
      </c>
      <c r="T65" s="44">
        <f t="shared" si="10"/>
        <v>113.3</v>
      </c>
      <c r="U65" s="41">
        <f t="shared" si="11"/>
        <v>10.42</v>
      </c>
      <c r="V65" s="41">
        <v>0</v>
      </c>
      <c r="W65" s="44">
        <f t="shared" si="12"/>
        <v>159</v>
      </c>
      <c r="X65" s="44">
        <f t="shared" si="13"/>
        <v>0</v>
      </c>
      <c r="Y65" s="41">
        <f t="shared" si="14"/>
        <v>542.35</v>
      </c>
      <c r="Z65" s="41">
        <f t="shared" si="15"/>
        <v>1760.62525</v>
      </c>
      <c r="AA65" s="41"/>
      <c r="AB65" s="12" t="s">
        <v>25</v>
      </c>
      <c r="AC65" s="11">
        <f t="shared" si="19"/>
        <v>62.5185</v>
      </c>
      <c r="AD65" s="11">
        <f t="shared" si="16"/>
        <v>778.894</v>
      </c>
      <c r="AE65" s="11">
        <f t="shared" si="17"/>
        <v>566.48</v>
      </c>
      <c r="AF65" s="11">
        <f t="shared" si="20"/>
        <v>34.73275</v>
      </c>
      <c r="AG65" s="11">
        <f t="shared" ref="AG65:AI65" si="81">O65+W65</f>
        <v>318</v>
      </c>
      <c r="AH65" s="11">
        <f t="shared" si="81"/>
        <v>0</v>
      </c>
      <c r="AI65" s="11">
        <f t="shared" si="81"/>
        <v>1760.62525</v>
      </c>
      <c r="AJ65" s="12" t="s">
        <v>1137</v>
      </c>
    </row>
    <row r="66" s="9" customFormat="1" ht="16" customHeight="1" spans="1:36">
      <c r="A66" s="40">
        <f t="shared" si="0"/>
        <v>63</v>
      </c>
      <c r="B66" s="41" t="s">
        <v>167</v>
      </c>
      <c r="C66" s="42" t="s">
        <v>261</v>
      </c>
      <c r="D66" s="41" t="s">
        <v>262</v>
      </c>
      <c r="E66" s="41">
        <v>3820</v>
      </c>
      <c r="F66" s="41">
        <f>VLOOKUP(C66,'[1]9月'!$B:$Q,16,0)</f>
        <v>3820</v>
      </c>
      <c r="G66" s="44">
        <v>5664.75</v>
      </c>
      <c r="H66" s="41">
        <v>3820</v>
      </c>
      <c r="I66" s="44">
        <v>4180</v>
      </c>
      <c r="J66" s="44"/>
      <c r="K66" s="52">
        <f t="shared" si="1"/>
        <v>68.76</v>
      </c>
      <c r="L66" s="53">
        <f t="shared" si="2"/>
        <v>611.2</v>
      </c>
      <c r="M66" s="44">
        <f t="shared" si="3"/>
        <v>453.18</v>
      </c>
      <c r="N66" s="41">
        <f t="shared" si="4"/>
        <v>26.74</v>
      </c>
      <c r="O66" s="44">
        <f t="shared" si="5"/>
        <v>209</v>
      </c>
      <c r="P66" s="44">
        <f t="shared" si="6"/>
        <v>0</v>
      </c>
      <c r="Q66" s="44">
        <f t="shared" si="7"/>
        <v>1368.88</v>
      </c>
      <c r="R66" s="41">
        <f t="shared" si="8"/>
        <v>0</v>
      </c>
      <c r="S66" s="41">
        <f t="shared" si="9"/>
        <v>305.6</v>
      </c>
      <c r="T66" s="44">
        <f t="shared" si="10"/>
        <v>113.3</v>
      </c>
      <c r="U66" s="41">
        <f t="shared" si="11"/>
        <v>11.46</v>
      </c>
      <c r="V66" s="41">
        <v>0</v>
      </c>
      <c r="W66" s="44">
        <f t="shared" si="12"/>
        <v>209</v>
      </c>
      <c r="X66" s="44">
        <f t="shared" si="13"/>
        <v>0</v>
      </c>
      <c r="Y66" s="41">
        <f t="shared" si="14"/>
        <v>639.36</v>
      </c>
      <c r="Z66" s="41">
        <f t="shared" si="15"/>
        <v>2008.24</v>
      </c>
      <c r="AA66" s="41"/>
      <c r="AB66" s="12" t="s">
        <v>52</v>
      </c>
      <c r="AC66" s="11">
        <f t="shared" si="19"/>
        <v>68.76</v>
      </c>
      <c r="AD66" s="11">
        <f t="shared" si="16"/>
        <v>916.8</v>
      </c>
      <c r="AE66" s="11">
        <f t="shared" si="17"/>
        <v>566.48</v>
      </c>
      <c r="AF66" s="11">
        <f t="shared" si="20"/>
        <v>38.2</v>
      </c>
      <c r="AG66" s="11">
        <f t="shared" ref="AG66:AI66" si="82">O66+W66</f>
        <v>418</v>
      </c>
      <c r="AH66" s="11">
        <f t="shared" si="82"/>
        <v>0</v>
      </c>
      <c r="AI66" s="11">
        <f t="shared" si="82"/>
        <v>2008.24</v>
      </c>
      <c r="AJ66" s="12" t="s">
        <v>1134</v>
      </c>
    </row>
    <row r="67" s="9" customFormat="1" ht="16" customHeight="1" spans="1:36">
      <c r="A67" s="40">
        <f t="shared" si="0"/>
        <v>64</v>
      </c>
      <c r="B67" s="41" t="s">
        <v>164</v>
      </c>
      <c r="C67" s="42" t="s">
        <v>263</v>
      </c>
      <c r="D67" s="41" t="s">
        <v>264</v>
      </c>
      <c r="E67" s="41">
        <v>3820</v>
      </c>
      <c r="F67" s="41">
        <f>VLOOKUP(C67,'[1]9月'!$B:$Q,16,0)</f>
        <v>3820</v>
      </c>
      <c r="G67" s="44">
        <v>5664.75</v>
      </c>
      <c r="H67" s="41">
        <v>3820</v>
      </c>
      <c r="I67" s="44">
        <v>4180</v>
      </c>
      <c r="J67" s="44"/>
      <c r="K67" s="52">
        <f t="shared" si="1"/>
        <v>68.76</v>
      </c>
      <c r="L67" s="53">
        <f t="shared" si="2"/>
        <v>611.2</v>
      </c>
      <c r="M67" s="44">
        <f t="shared" si="3"/>
        <v>453.18</v>
      </c>
      <c r="N67" s="41">
        <f t="shared" si="4"/>
        <v>26.74</v>
      </c>
      <c r="O67" s="44">
        <f t="shared" si="5"/>
        <v>209</v>
      </c>
      <c r="P67" s="44">
        <f t="shared" si="6"/>
        <v>0</v>
      </c>
      <c r="Q67" s="44">
        <f t="shared" si="7"/>
        <v>1368.88</v>
      </c>
      <c r="R67" s="41">
        <f t="shared" si="8"/>
        <v>0</v>
      </c>
      <c r="S67" s="41">
        <f t="shared" si="9"/>
        <v>305.6</v>
      </c>
      <c r="T67" s="44">
        <f t="shared" si="10"/>
        <v>113.3</v>
      </c>
      <c r="U67" s="41">
        <f t="shared" si="11"/>
        <v>11.46</v>
      </c>
      <c r="V67" s="41">
        <v>0</v>
      </c>
      <c r="W67" s="44">
        <f t="shared" si="12"/>
        <v>209</v>
      </c>
      <c r="X67" s="44">
        <f t="shared" si="13"/>
        <v>0</v>
      </c>
      <c r="Y67" s="41">
        <f t="shared" si="14"/>
        <v>639.36</v>
      </c>
      <c r="Z67" s="41">
        <f t="shared" si="15"/>
        <v>2008.24</v>
      </c>
      <c r="AA67" s="41"/>
      <c r="AB67" s="12" t="s">
        <v>25</v>
      </c>
      <c r="AC67" s="11">
        <f t="shared" si="19"/>
        <v>68.76</v>
      </c>
      <c r="AD67" s="11">
        <f t="shared" si="16"/>
        <v>916.8</v>
      </c>
      <c r="AE67" s="11">
        <f t="shared" si="17"/>
        <v>566.48</v>
      </c>
      <c r="AF67" s="11">
        <f t="shared" si="20"/>
        <v>38.2</v>
      </c>
      <c r="AG67" s="11">
        <f t="shared" ref="AG67:AI67" si="83">O67+W67</f>
        <v>418</v>
      </c>
      <c r="AH67" s="11">
        <f t="shared" si="83"/>
        <v>0</v>
      </c>
      <c r="AI67" s="11">
        <f t="shared" si="83"/>
        <v>2008.24</v>
      </c>
      <c r="AJ67" s="12" t="s">
        <v>1137</v>
      </c>
    </row>
    <row r="68" s="9" customFormat="1" ht="16" customHeight="1" spans="1:36">
      <c r="A68" s="40">
        <f t="shared" ref="A68:A131" si="84">ROW()-3</f>
        <v>65</v>
      </c>
      <c r="B68" s="41" t="s">
        <v>164</v>
      </c>
      <c r="C68" s="42" t="s">
        <v>265</v>
      </c>
      <c r="D68" s="41" t="s">
        <v>266</v>
      </c>
      <c r="E68" s="41">
        <v>3473.25</v>
      </c>
      <c r="F68" s="41">
        <f>VLOOKUP(C68,'[1]9月'!$B:$Q,16,0)</f>
        <v>3245.4</v>
      </c>
      <c r="G68" s="44">
        <v>5664.75</v>
      </c>
      <c r="H68" s="41">
        <v>3473.25</v>
      </c>
      <c r="I68" s="44">
        <v>3180</v>
      </c>
      <c r="J68" s="44"/>
      <c r="K68" s="52">
        <f t="shared" ref="K68:K131" si="85">E68*0.018</f>
        <v>62.5185</v>
      </c>
      <c r="L68" s="53">
        <f t="shared" ref="L68:L131" si="86">F68*0.16</f>
        <v>519.264</v>
      </c>
      <c r="M68" s="44">
        <f t="shared" ref="M68:M131" si="87">ROUND(G68*0.08,2)</f>
        <v>453.18</v>
      </c>
      <c r="N68" s="41">
        <f t="shared" ref="N68:N131" si="88">H68*0.007</f>
        <v>24.31275</v>
      </c>
      <c r="O68" s="44">
        <f t="shared" ref="O68:O131" si="89">I68*5%</f>
        <v>159</v>
      </c>
      <c r="P68" s="44">
        <f t="shared" ref="P68:P131" si="90">J68*50%</f>
        <v>0</v>
      </c>
      <c r="Q68" s="44">
        <f t="shared" ref="Q68:Q131" si="91">SUM(K68:P68)</f>
        <v>1218.27525</v>
      </c>
      <c r="R68" s="41">
        <f t="shared" ref="R68:R131" si="92">E68*0</f>
        <v>0</v>
      </c>
      <c r="S68" s="41">
        <f t="shared" ref="S68:S131" si="93">ROUND(F68*0.08,2)</f>
        <v>259.63</v>
      </c>
      <c r="T68" s="44">
        <f t="shared" ref="T68:T131" si="94">ROUND(G68*0.02,2)</f>
        <v>113.3</v>
      </c>
      <c r="U68" s="41">
        <f t="shared" ref="U68:U131" si="95">ROUND(H68*0.003,2)</f>
        <v>10.42</v>
      </c>
      <c r="V68" s="41">
        <v>0</v>
      </c>
      <c r="W68" s="44">
        <f t="shared" ref="W68:W131" si="96">I68*5%</f>
        <v>159</v>
      </c>
      <c r="X68" s="44">
        <f t="shared" ref="X68:X131" si="97">J68*50%</f>
        <v>0</v>
      </c>
      <c r="Y68" s="41">
        <f t="shared" ref="Y68:Y131" si="98">SUM(R68:X68)</f>
        <v>542.35</v>
      </c>
      <c r="Z68" s="41">
        <f t="shared" ref="Z68:Z131" si="99">Q68+Y68</f>
        <v>1760.62525</v>
      </c>
      <c r="AA68" s="41"/>
      <c r="AB68" s="12" t="s">
        <v>25</v>
      </c>
      <c r="AC68" s="11">
        <f t="shared" si="19"/>
        <v>62.5185</v>
      </c>
      <c r="AD68" s="11">
        <f t="shared" ref="AD68:AD131" si="100">L68+S68</f>
        <v>778.894</v>
      </c>
      <c r="AE68" s="11">
        <f t="shared" ref="AE68:AE131" si="101">M68+T68</f>
        <v>566.48</v>
      </c>
      <c r="AF68" s="11">
        <f t="shared" si="20"/>
        <v>34.73275</v>
      </c>
      <c r="AG68" s="11">
        <f t="shared" ref="AG68:AI68" si="102">O68+W68</f>
        <v>318</v>
      </c>
      <c r="AH68" s="11">
        <f t="shared" si="102"/>
        <v>0</v>
      </c>
      <c r="AI68" s="11">
        <f t="shared" si="102"/>
        <v>1760.62525</v>
      </c>
      <c r="AJ68" s="12" t="s">
        <v>1137</v>
      </c>
    </row>
    <row r="69" s="9" customFormat="1" ht="16" customHeight="1" spans="1:36">
      <c r="A69" s="40">
        <f t="shared" si="84"/>
        <v>66</v>
      </c>
      <c r="B69" s="41" t="s">
        <v>164</v>
      </c>
      <c r="C69" s="42" t="s">
        <v>267</v>
      </c>
      <c r="D69" s="41" t="s">
        <v>268</v>
      </c>
      <c r="E69" s="41">
        <v>3473.25</v>
      </c>
      <c r="F69" s="41">
        <f>VLOOKUP(C69,'[1]9月'!$B:$Q,16,0)</f>
        <v>3245.4</v>
      </c>
      <c r="G69" s="44">
        <v>5664.75</v>
      </c>
      <c r="H69" s="41">
        <v>3473.25</v>
      </c>
      <c r="I69" s="44">
        <v>3180</v>
      </c>
      <c r="J69" s="44"/>
      <c r="K69" s="52">
        <f t="shared" si="85"/>
        <v>62.5185</v>
      </c>
      <c r="L69" s="53">
        <f t="shared" si="86"/>
        <v>519.264</v>
      </c>
      <c r="M69" s="44">
        <f t="shared" si="87"/>
        <v>453.18</v>
      </c>
      <c r="N69" s="41">
        <f t="shared" si="88"/>
        <v>24.31275</v>
      </c>
      <c r="O69" s="44">
        <f t="shared" si="89"/>
        <v>159</v>
      </c>
      <c r="P69" s="44">
        <f t="shared" si="90"/>
        <v>0</v>
      </c>
      <c r="Q69" s="44">
        <f t="shared" si="91"/>
        <v>1218.27525</v>
      </c>
      <c r="R69" s="41">
        <f t="shared" si="92"/>
        <v>0</v>
      </c>
      <c r="S69" s="41">
        <f t="shared" si="93"/>
        <v>259.63</v>
      </c>
      <c r="T69" s="44">
        <f t="shared" si="94"/>
        <v>113.3</v>
      </c>
      <c r="U69" s="41">
        <f t="shared" si="95"/>
        <v>10.42</v>
      </c>
      <c r="V69" s="41">
        <v>0</v>
      </c>
      <c r="W69" s="44">
        <f t="shared" si="96"/>
        <v>159</v>
      </c>
      <c r="X69" s="44">
        <f t="shared" si="97"/>
        <v>0</v>
      </c>
      <c r="Y69" s="41">
        <f t="shared" si="98"/>
        <v>542.35</v>
      </c>
      <c r="Z69" s="41">
        <f t="shared" si="99"/>
        <v>1760.62525</v>
      </c>
      <c r="AA69" s="41"/>
      <c r="AB69" s="12" t="s">
        <v>25</v>
      </c>
      <c r="AC69" s="11">
        <f t="shared" ref="AC69:AC132" si="103">K69+R69</f>
        <v>62.5185</v>
      </c>
      <c r="AD69" s="11">
        <f t="shared" si="100"/>
        <v>778.894</v>
      </c>
      <c r="AE69" s="11">
        <f t="shared" si="101"/>
        <v>566.48</v>
      </c>
      <c r="AF69" s="11">
        <f t="shared" ref="AF69:AF132" si="104">N69+U69+V69</f>
        <v>34.73275</v>
      </c>
      <c r="AG69" s="11">
        <f t="shared" ref="AG69:AI69" si="105">O69+W69</f>
        <v>318</v>
      </c>
      <c r="AH69" s="11">
        <f t="shared" si="105"/>
        <v>0</v>
      </c>
      <c r="AI69" s="11">
        <f t="shared" si="105"/>
        <v>1760.62525</v>
      </c>
      <c r="AJ69" s="12" t="s">
        <v>1137</v>
      </c>
    </row>
    <row r="70" s="9" customFormat="1" ht="16" customHeight="1" spans="1:36">
      <c r="A70" s="40">
        <f t="shared" si="84"/>
        <v>67</v>
      </c>
      <c r="B70" s="41" t="s">
        <v>164</v>
      </c>
      <c r="C70" s="42" t="s">
        <v>269</v>
      </c>
      <c r="D70" s="41" t="s">
        <v>270</v>
      </c>
      <c r="E70" s="41">
        <v>3473.25</v>
      </c>
      <c r="F70" s="41">
        <f>VLOOKUP(C70,'[1]9月'!$B:$Q,16,0)</f>
        <v>3245.4</v>
      </c>
      <c r="G70" s="44">
        <v>5664.75</v>
      </c>
      <c r="H70" s="41">
        <v>3473.25</v>
      </c>
      <c r="I70" s="44">
        <v>3180</v>
      </c>
      <c r="J70" s="44"/>
      <c r="K70" s="52">
        <f t="shared" si="85"/>
        <v>62.5185</v>
      </c>
      <c r="L70" s="53">
        <f t="shared" si="86"/>
        <v>519.264</v>
      </c>
      <c r="M70" s="44">
        <f t="shared" si="87"/>
        <v>453.18</v>
      </c>
      <c r="N70" s="41">
        <f t="shared" si="88"/>
        <v>24.31275</v>
      </c>
      <c r="O70" s="44">
        <f t="shared" si="89"/>
        <v>159</v>
      </c>
      <c r="P70" s="44">
        <f t="shared" si="90"/>
        <v>0</v>
      </c>
      <c r="Q70" s="44">
        <f t="shared" si="91"/>
        <v>1218.27525</v>
      </c>
      <c r="R70" s="41">
        <f t="shared" si="92"/>
        <v>0</v>
      </c>
      <c r="S70" s="41">
        <f t="shared" si="93"/>
        <v>259.63</v>
      </c>
      <c r="T70" s="44">
        <f t="shared" si="94"/>
        <v>113.3</v>
      </c>
      <c r="U70" s="41">
        <f t="shared" si="95"/>
        <v>10.42</v>
      </c>
      <c r="V70" s="41">
        <v>0</v>
      </c>
      <c r="W70" s="44">
        <f t="shared" si="96"/>
        <v>159</v>
      </c>
      <c r="X70" s="44">
        <f t="shared" si="97"/>
        <v>0</v>
      </c>
      <c r="Y70" s="41">
        <f t="shared" si="98"/>
        <v>542.35</v>
      </c>
      <c r="Z70" s="41">
        <f t="shared" si="99"/>
        <v>1760.62525</v>
      </c>
      <c r="AA70" s="41"/>
      <c r="AB70" s="12" t="s">
        <v>25</v>
      </c>
      <c r="AC70" s="11">
        <f t="shared" si="103"/>
        <v>62.5185</v>
      </c>
      <c r="AD70" s="11">
        <f t="shared" si="100"/>
        <v>778.894</v>
      </c>
      <c r="AE70" s="11">
        <f t="shared" si="101"/>
        <v>566.48</v>
      </c>
      <c r="AF70" s="11">
        <f t="shared" si="104"/>
        <v>34.73275</v>
      </c>
      <c r="AG70" s="11">
        <f t="shared" ref="AG70:AI70" si="106">O70+W70</f>
        <v>318</v>
      </c>
      <c r="AH70" s="11">
        <f t="shared" si="106"/>
        <v>0</v>
      </c>
      <c r="AI70" s="11">
        <f t="shared" si="106"/>
        <v>1760.62525</v>
      </c>
      <c r="AJ70" s="12" t="s">
        <v>1137</v>
      </c>
    </row>
    <row r="71" s="9" customFormat="1" ht="16" customHeight="1" spans="1:36">
      <c r="A71" s="40">
        <f t="shared" si="84"/>
        <v>68</v>
      </c>
      <c r="B71" s="41" t="s">
        <v>167</v>
      </c>
      <c r="C71" s="42" t="s">
        <v>271</v>
      </c>
      <c r="D71" s="41" t="s">
        <v>272</v>
      </c>
      <c r="E71" s="41">
        <v>3473.25</v>
      </c>
      <c r="F71" s="41">
        <f>VLOOKUP(C71,'[1]9月'!$B:$Q,16,0)</f>
        <v>3245.4</v>
      </c>
      <c r="G71" s="44">
        <v>5664.75</v>
      </c>
      <c r="H71" s="41">
        <v>3473.25</v>
      </c>
      <c r="I71" s="44">
        <v>4180</v>
      </c>
      <c r="J71" s="44"/>
      <c r="K71" s="52">
        <f t="shared" si="85"/>
        <v>62.5185</v>
      </c>
      <c r="L71" s="53">
        <f t="shared" si="86"/>
        <v>519.264</v>
      </c>
      <c r="M71" s="44">
        <f t="shared" si="87"/>
        <v>453.18</v>
      </c>
      <c r="N71" s="41">
        <f t="shared" si="88"/>
        <v>24.31275</v>
      </c>
      <c r="O71" s="44">
        <f t="shared" si="89"/>
        <v>209</v>
      </c>
      <c r="P71" s="44">
        <f t="shared" si="90"/>
        <v>0</v>
      </c>
      <c r="Q71" s="44">
        <f t="shared" si="91"/>
        <v>1268.27525</v>
      </c>
      <c r="R71" s="41">
        <f t="shared" si="92"/>
        <v>0</v>
      </c>
      <c r="S71" s="41">
        <f t="shared" si="93"/>
        <v>259.63</v>
      </c>
      <c r="T71" s="44">
        <f t="shared" si="94"/>
        <v>113.3</v>
      </c>
      <c r="U71" s="41">
        <f t="shared" si="95"/>
        <v>10.42</v>
      </c>
      <c r="V71" s="41">
        <v>0</v>
      </c>
      <c r="W71" s="44">
        <f t="shared" si="96"/>
        <v>209</v>
      </c>
      <c r="X71" s="44">
        <f t="shared" si="97"/>
        <v>0</v>
      </c>
      <c r="Y71" s="41">
        <f t="shared" si="98"/>
        <v>592.35</v>
      </c>
      <c r="Z71" s="41">
        <f t="shared" si="99"/>
        <v>1860.62525</v>
      </c>
      <c r="AA71" s="41"/>
      <c r="AB71" s="12" t="s">
        <v>48</v>
      </c>
      <c r="AC71" s="11">
        <f t="shared" si="103"/>
        <v>62.5185</v>
      </c>
      <c r="AD71" s="11">
        <f t="shared" si="100"/>
        <v>778.894</v>
      </c>
      <c r="AE71" s="11">
        <f t="shared" si="101"/>
        <v>566.48</v>
      </c>
      <c r="AF71" s="11">
        <f t="shared" si="104"/>
        <v>34.73275</v>
      </c>
      <c r="AG71" s="11">
        <f t="shared" ref="AG71:AI71" si="107">O71+W71</f>
        <v>418</v>
      </c>
      <c r="AH71" s="11">
        <f t="shared" si="107"/>
        <v>0</v>
      </c>
      <c r="AI71" s="11">
        <f t="shared" si="107"/>
        <v>1860.62525</v>
      </c>
      <c r="AJ71" s="12" t="s">
        <v>1134</v>
      </c>
    </row>
    <row r="72" s="9" customFormat="1" ht="16" customHeight="1" spans="1:36">
      <c r="A72" s="40">
        <f t="shared" si="84"/>
        <v>69</v>
      </c>
      <c r="B72" s="41" t="s">
        <v>167</v>
      </c>
      <c r="C72" s="42" t="s">
        <v>273</v>
      </c>
      <c r="D72" s="41" t="s">
        <v>274</v>
      </c>
      <c r="E72" s="41">
        <v>3473.25</v>
      </c>
      <c r="F72" s="41">
        <f>VLOOKUP(C72,'[1]9月'!$B:$Q,16,0)</f>
        <v>3245.4</v>
      </c>
      <c r="G72" s="44">
        <v>5664.75</v>
      </c>
      <c r="H72" s="41">
        <v>3473.25</v>
      </c>
      <c r="I72" s="44">
        <v>4180</v>
      </c>
      <c r="J72" s="44"/>
      <c r="K72" s="52">
        <f t="shared" si="85"/>
        <v>62.5185</v>
      </c>
      <c r="L72" s="53">
        <f t="shared" si="86"/>
        <v>519.264</v>
      </c>
      <c r="M72" s="44">
        <f t="shared" si="87"/>
        <v>453.18</v>
      </c>
      <c r="N72" s="41">
        <f t="shared" si="88"/>
        <v>24.31275</v>
      </c>
      <c r="O72" s="44">
        <f t="shared" si="89"/>
        <v>209</v>
      </c>
      <c r="P72" s="44">
        <f t="shared" si="90"/>
        <v>0</v>
      </c>
      <c r="Q72" s="44">
        <f t="shared" si="91"/>
        <v>1268.27525</v>
      </c>
      <c r="R72" s="41">
        <f t="shared" si="92"/>
        <v>0</v>
      </c>
      <c r="S72" s="41">
        <f t="shared" si="93"/>
        <v>259.63</v>
      </c>
      <c r="T72" s="44">
        <f t="shared" si="94"/>
        <v>113.3</v>
      </c>
      <c r="U72" s="41">
        <f t="shared" si="95"/>
        <v>10.42</v>
      </c>
      <c r="V72" s="41">
        <v>0</v>
      </c>
      <c r="W72" s="44">
        <f t="shared" si="96"/>
        <v>209</v>
      </c>
      <c r="X72" s="44">
        <f t="shared" si="97"/>
        <v>0</v>
      </c>
      <c r="Y72" s="41">
        <f t="shared" si="98"/>
        <v>592.35</v>
      </c>
      <c r="Z72" s="41">
        <f t="shared" si="99"/>
        <v>1860.62525</v>
      </c>
      <c r="AA72" s="41"/>
      <c r="AB72" s="12" t="s">
        <v>52</v>
      </c>
      <c r="AC72" s="11">
        <f t="shared" si="103"/>
        <v>62.5185</v>
      </c>
      <c r="AD72" s="11">
        <f t="shared" si="100"/>
        <v>778.894</v>
      </c>
      <c r="AE72" s="11">
        <f t="shared" si="101"/>
        <v>566.48</v>
      </c>
      <c r="AF72" s="11">
        <f t="shared" si="104"/>
        <v>34.73275</v>
      </c>
      <c r="AG72" s="11">
        <f t="shared" ref="AG72:AI72" si="108">O72+W72</f>
        <v>418</v>
      </c>
      <c r="AH72" s="11">
        <f t="shared" si="108"/>
        <v>0</v>
      </c>
      <c r="AI72" s="11">
        <f t="shared" si="108"/>
        <v>1860.62525</v>
      </c>
      <c r="AJ72" s="12" t="s">
        <v>1134</v>
      </c>
    </row>
    <row r="73" s="9" customFormat="1" ht="16" customHeight="1" spans="1:36">
      <c r="A73" s="40">
        <f t="shared" si="84"/>
        <v>70</v>
      </c>
      <c r="B73" s="41" t="s">
        <v>167</v>
      </c>
      <c r="C73" s="42" t="s">
        <v>275</v>
      </c>
      <c r="D73" s="41" t="s">
        <v>276</v>
      </c>
      <c r="E73" s="41">
        <v>3473.25</v>
      </c>
      <c r="F73" s="41">
        <f>VLOOKUP(C73,'[1]9月'!$B:$Q,16,0)</f>
        <v>3245.4</v>
      </c>
      <c r="G73" s="44">
        <v>5664.75</v>
      </c>
      <c r="H73" s="41">
        <v>3473.25</v>
      </c>
      <c r="I73" s="44">
        <v>4180</v>
      </c>
      <c r="J73" s="44"/>
      <c r="K73" s="52">
        <f t="shared" si="85"/>
        <v>62.5185</v>
      </c>
      <c r="L73" s="53">
        <f t="shared" si="86"/>
        <v>519.264</v>
      </c>
      <c r="M73" s="44">
        <f t="shared" si="87"/>
        <v>453.18</v>
      </c>
      <c r="N73" s="41">
        <f t="shared" si="88"/>
        <v>24.31275</v>
      </c>
      <c r="O73" s="44">
        <f t="shared" si="89"/>
        <v>209</v>
      </c>
      <c r="P73" s="44">
        <f t="shared" si="90"/>
        <v>0</v>
      </c>
      <c r="Q73" s="44">
        <f t="shared" si="91"/>
        <v>1268.27525</v>
      </c>
      <c r="R73" s="41">
        <f t="shared" si="92"/>
        <v>0</v>
      </c>
      <c r="S73" s="41">
        <f t="shared" si="93"/>
        <v>259.63</v>
      </c>
      <c r="T73" s="44">
        <f t="shared" si="94"/>
        <v>113.3</v>
      </c>
      <c r="U73" s="41">
        <f t="shared" si="95"/>
        <v>10.42</v>
      </c>
      <c r="V73" s="41">
        <v>0</v>
      </c>
      <c r="W73" s="44">
        <f t="shared" si="96"/>
        <v>209</v>
      </c>
      <c r="X73" s="44">
        <f t="shared" si="97"/>
        <v>0</v>
      </c>
      <c r="Y73" s="41">
        <f t="shared" si="98"/>
        <v>592.35</v>
      </c>
      <c r="Z73" s="41">
        <f t="shared" si="99"/>
        <v>1860.62525</v>
      </c>
      <c r="AA73" s="41"/>
      <c r="AB73" s="12" t="s">
        <v>52</v>
      </c>
      <c r="AC73" s="11">
        <f t="shared" si="103"/>
        <v>62.5185</v>
      </c>
      <c r="AD73" s="11">
        <f t="shared" si="100"/>
        <v>778.894</v>
      </c>
      <c r="AE73" s="11">
        <f t="shared" si="101"/>
        <v>566.48</v>
      </c>
      <c r="AF73" s="11">
        <f t="shared" si="104"/>
        <v>34.73275</v>
      </c>
      <c r="AG73" s="11">
        <f t="shared" ref="AG73:AI73" si="109">O73+W73</f>
        <v>418</v>
      </c>
      <c r="AH73" s="11">
        <f t="shared" si="109"/>
        <v>0</v>
      </c>
      <c r="AI73" s="11">
        <f t="shared" si="109"/>
        <v>1860.62525</v>
      </c>
      <c r="AJ73" s="12" t="s">
        <v>1134</v>
      </c>
    </row>
    <row r="74" s="9" customFormat="1" ht="16" customHeight="1" spans="1:36">
      <c r="A74" s="40">
        <f t="shared" si="84"/>
        <v>71</v>
      </c>
      <c r="B74" s="41" t="s">
        <v>167</v>
      </c>
      <c r="C74" s="42" t="s">
        <v>279</v>
      </c>
      <c r="D74" s="350" t="s">
        <v>280</v>
      </c>
      <c r="E74" s="41">
        <v>3473.25</v>
      </c>
      <c r="F74" s="41">
        <f>VLOOKUP(C74,'[1]9月'!$B:$Q,16,0)</f>
        <v>3245.4</v>
      </c>
      <c r="G74" s="44">
        <v>5664.75</v>
      </c>
      <c r="H74" s="41">
        <v>3473.25</v>
      </c>
      <c r="I74" s="44">
        <v>3180</v>
      </c>
      <c r="J74" s="44"/>
      <c r="K74" s="52">
        <f t="shared" si="85"/>
        <v>62.5185</v>
      </c>
      <c r="L74" s="53">
        <f t="shared" si="86"/>
        <v>519.264</v>
      </c>
      <c r="M74" s="44">
        <f t="shared" si="87"/>
        <v>453.18</v>
      </c>
      <c r="N74" s="41">
        <f t="shared" si="88"/>
        <v>24.31275</v>
      </c>
      <c r="O74" s="44">
        <f t="shared" si="89"/>
        <v>159</v>
      </c>
      <c r="P74" s="44">
        <f t="shared" si="90"/>
        <v>0</v>
      </c>
      <c r="Q74" s="44">
        <f t="shared" si="91"/>
        <v>1218.27525</v>
      </c>
      <c r="R74" s="41">
        <f t="shared" si="92"/>
        <v>0</v>
      </c>
      <c r="S74" s="41">
        <f t="shared" si="93"/>
        <v>259.63</v>
      </c>
      <c r="T74" s="44">
        <f t="shared" si="94"/>
        <v>113.3</v>
      </c>
      <c r="U74" s="41">
        <f t="shared" si="95"/>
        <v>10.42</v>
      </c>
      <c r="V74" s="41">
        <v>0</v>
      </c>
      <c r="W74" s="44">
        <f t="shared" si="96"/>
        <v>159</v>
      </c>
      <c r="X74" s="44">
        <f t="shared" si="97"/>
        <v>0</v>
      </c>
      <c r="Y74" s="41">
        <f t="shared" si="98"/>
        <v>542.35</v>
      </c>
      <c r="Z74" s="41">
        <f t="shared" si="99"/>
        <v>1760.62525</v>
      </c>
      <c r="AA74" s="41"/>
      <c r="AB74" s="12" t="s">
        <v>52</v>
      </c>
      <c r="AC74" s="11">
        <f t="shared" si="103"/>
        <v>62.5185</v>
      </c>
      <c r="AD74" s="11">
        <f t="shared" si="100"/>
        <v>778.894</v>
      </c>
      <c r="AE74" s="11">
        <f t="shared" si="101"/>
        <v>566.48</v>
      </c>
      <c r="AF74" s="11">
        <f t="shared" si="104"/>
        <v>34.73275</v>
      </c>
      <c r="AG74" s="11">
        <f t="shared" ref="AG74:AI74" si="110">O74+W74</f>
        <v>318</v>
      </c>
      <c r="AH74" s="11">
        <f t="shared" si="110"/>
        <v>0</v>
      </c>
      <c r="AI74" s="11">
        <f t="shared" si="110"/>
        <v>1760.62525</v>
      </c>
      <c r="AJ74" s="12" t="s">
        <v>1134</v>
      </c>
    </row>
    <row r="75" s="9" customFormat="1" ht="16" customHeight="1" spans="1:36">
      <c r="A75" s="40">
        <f t="shared" si="84"/>
        <v>72</v>
      </c>
      <c r="B75" s="41" t="s">
        <v>167</v>
      </c>
      <c r="C75" s="42" t="s">
        <v>281</v>
      </c>
      <c r="D75" s="41" t="s">
        <v>282</v>
      </c>
      <c r="E75" s="41">
        <v>3473.25</v>
      </c>
      <c r="F75" s="41">
        <f>VLOOKUP(C75,'[1]9月'!$B:$Q,16,0)</f>
        <v>3245.4</v>
      </c>
      <c r="G75" s="44">
        <v>5664.75</v>
      </c>
      <c r="H75" s="41">
        <v>3473.25</v>
      </c>
      <c r="I75" s="44">
        <v>4180</v>
      </c>
      <c r="J75" s="44"/>
      <c r="K75" s="52">
        <f t="shared" si="85"/>
        <v>62.5185</v>
      </c>
      <c r="L75" s="53">
        <f t="shared" si="86"/>
        <v>519.264</v>
      </c>
      <c r="M75" s="44">
        <f t="shared" si="87"/>
        <v>453.18</v>
      </c>
      <c r="N75" s="41">
        <f t="shared" si="88"/>
        <v>24.31275</v>
      </c>
      <c r="O75" s="44">
        <f t="shared" si="89"/>
        <v>209</v>
      </c>
      <c r="P75" s="44">
        <f t="shared" si="90"/>
        <v>0</v>
      </c>
      <c r="Q75" s="44">
        <f t="shared" si="91"/>
        <v>1268.27525</v>
      </c>
      <c r="R75" s="41">
        <f t="shared" si="92"/>
        <v>0</v>
      </c>
      <c r="S75" s="41">
        <f t="shared" si="93"/>
        <v>259.63</v>
      </c>
      <c r="T75" s="44">
        <f t="shared" si="94"/>
        <v>113.3</v>
      </c>
      <c r="U75" s="41">
        <f t="shared" si="95"/>
        <v>10.42</v>
      </c>
      <c r="V75" s="41">
        <v>0</v>
      </c>
      <c r="W75" s="44">
        <f t="shared" si="96"/>
        <v>209</v>
      </c>
      <c r="X75" s="44">
        <f t="shared" si="97"/>
        <v>0</v>
      </c>
      <c r="Y75" s="41">
        <f t="shared" si="98"/>
        <v>592.35</v>
      </c>
      <c r="Z75" s="41">
        <f t="shared" si="99"/>
        <v>1860.62525</v>
      </c>
      <c r="AA75" s="41"/>
      <c r="AB75" s="12" t="s">
        <v>52</v>
      </c>
      <c r="AC75" s="11">
        <f t="shared" si="103"/>
        <v>62.5185</v>
      </c>
      <c r="AD75" s="11">
        <f t="shared" si="100"/>
        <v>778.894</v>
      </c>
      <c r="AE75" s="11">
        <f t="shared" si="101"/>
        <v>566.48</v>
      </c>
      <c r="AF75" s="11">
        <f t="shared" si="104"/>
        <v>34.73275</v>
      </c>
      <c r="AG75" s="11">
        <f t="shared" ref="AG75:AI75" si="111">O75+W75</f>
        <v>418</v>
      </c>
      <c r="AH75" s="11">
        <f t="shared" si="111"/>
        <v>0</v>
      </c>
      <c r="AI75" s="11">
        <f t="shared" si="111"/>
        <v>1860.62525</v>
      </c>
      <c r="AJ75" s="12" t="s">
        <v>1134</v>
      </c>
    </row>
    <row r="76" s="9" customFormat="1" ht="16" customHeight="1" spans="1:36">
      <c r="A76" s="40">
        <f t="shared" si="84"/>
        <v>73</v>
      </c>
      <c r="B76" s="41" t="s">
        <v>167</v>
      </c>
      <c r="C76" s="42" t="s">
        <v>283</v>
      </c>
      <c r="D76" s="341" t="s">
        <v>284</v>
      </c>
      <c r="E76" s="41">
        <v>3473.25</v>
      </c>
      <c r="F76" s="41">
        <f>VLOOKUP(C76,'[1]9月'!$B:$Q,16,0)</f>
        <v>3245.4</v>
      </c>
      <c r="G76" s="44">
        <v>5664.75</v>
      </c>
      <c r="H76" s="41">
        <v>3473.25</v>
      </c>
      <c r="I76" s="44">
        <v>1790</v>
      </c>
      <c r="J76" s="44"/>
      <c r="K76" s="52">
        <f t="shared" si="85"/>
        <v>62.5185</v>
      </c>
      <c r="L76" s="53">
        <f t="shared" si="86"/>
        <v>519.264</v>
      </c>
      <c r="M76" s="44">
        <f t="shared" si="87"/>
        <v>453.18</v>
      </c>
      <c r="N76" s="41">
        <f t="shared" si="88"/>
        <v>24.31275</v>
      </c>
      <c r="O76" s="44">
        <f t="shared" si="89"/>
        <v>89.5</v>
      </c>
      <c r="P76" s="44">
        <f t="shared" si="90"/>
        <v>0</v>
      </c>
      <c r="Q76" s="44">
        <f t="shared" si="91"/>
        <v>1148.77525</v>
      </c>
      <c r="R76" s="41">
        <f t="shared" si="92"/>
        <v>0</v>
      </c>
      <c r="S76" s="41">
        <f t="shared" si="93"/>
        <v>259.63</v>
      </c>
      <c r="T76" s="44">
        <f t="shared" si="94"/>
        <v>113.3</v>
      </c>
      <c r="U76" s="41">
        <f t="shared" si="95"/>
        <v>10.42</v>
      </c>
      <c r="V76" s="41">
        <v>0</v>
      </c>
      <c r="W76" s="44">
        <f t="shared" si="96"/>
        <v>89.5</v>
      </c>
      <c r="X76" s="44">
        <f t="shared" si="97"/>
        <v>0</v>
      </c>
      <c r="Y76" s="41">
        <f t="shared" si="98"/>
        <v>472.85</v>
      </c>
      <c r="Z76" s="41">
        <f t="shared" si="99"/>
        <v>1621.62525</v>
      </c>
      <c r="AA76" s="41"/>
      <c r="AB76" s="12" t="s">
        <v>48</v>
      </c>
      <c r="AC76" s="11">
        <f t="shared" si="103"/>
        <v>62.5185</v>
      </c>
      <c r="AD76" s="11">
        <f t="shared" si="100"/>
        <v>778.894</v>
      </c>
      <c r="AE76" s="11">
        <f t="shared" si="101"/>
        <v>566.48</v>
      </c>
      <c r="AF76" s="11">
        <f t="shared" si="104"/>
        <v>34.73275</v>
      </c>
      <c r="AG76" s="11">
        <f t="shared" ref="AG76:AI76" si="112">O76+W76</f>
        <v>179</v>
      </c>
      <c r="AH76" s="11">
        <f t="shared" si="112"/>
        <v>0</v>
      </c>
      <c r="AI76" s="11">
        <f t="shared" si="112"/>
        <v>1621.62525</v>
      </c>
      <c r="AJ76" s="12" t="s">
        <v>1134</v>
      </c>
    </row>
    <row r="77" s="9" customFormat="1" ht="16" customHeight="1" spans="1:36">
      <c r="A77" s="40">
        <f t="shared" si="84"/>
        <v>74</v>
      </c>
      <c r="B77" s="41" t="s">
        <v>285</v>
      </c>
      <c r="C77" s="42" t="s">
        <v>286</v>
      </c>
      <c r="D77" s="41" t="s">
        <v>287</v>
      </c>
      <c r="E77" s="41">
        <v>3473.25</v>
      </c>
      <c r="F77" s="41">
        <f>VLOOKUP(C77,'[1]9月'!$B:$Q,16,0)</f>
        <v>3245.4</v>
      </c>
      <c r="G77" s="44">
        <v>5664.75</v>
      </c>
      <c r="H77" s="41">
        <v>3473.25</v>
      </c>
      <c r="I77" s="44">
        <v>3180</v>
      </c>
      <c r="J77" s="44"/>
      <c r="K77" s="52">
        <f t="shared" si="85"/>
        <v>62.5185</v>
      </c>
      <c r="L77" s="53">
        <f t="shared" si="86"/>
        <v>519.264</v>
      </c>
      <c r="M77" s="44">
        <f t="shared" si="87"/>
        <v>453.18</v>
      </c>
      <c r="N77" s="41">
        <f t="shared" si="88"/>
        <v>24.31275</v>
      </c>
      <c r="O77" s="44">
        <f t="shared" si="89"/>
        <v>159</v>
      </c>
      <c r="P77" s="44">
        <f t="shared" si="90"/>
        <v>0</v>
      </c>
      <c r="Q77" s="44">
        <f t="shared" si="91"/>
        <v>1218.27525</v>
      </c>
      <c r="R77" s="41">
        <f t="shared" si="92"/>
        <v>0</v>
      </c>
      <c r="S77" s="41">
        <f t="shared" si="93"/>
        <v>259.63</v>
      </c>
      <c r="T77" s="44">
        <f t="shared" si="94"/>
        <v>113.3</v>
      </c>
      <c r="U77" s="41">
        <f t="shared" si="95"/>
        <v>10.42</v>
      </c>
      <c r="V77" s="41">
        <v>0</v>
      </c>
      <c r="W77" s="44">
        <f t="shared" si="96"/>
        <v>159</v>
      </c>
      <c r="X77" s="44">
        <f t="shared" si="97"/>
        <v>0</v>
      </c>
      <c r="Y77" s="41">
        <f t="shared" si="98"/>
        <v>542.35</v>
      </c>
      <c r="Z77" s="41">
        <f t="shared" si="99"/>
        <v>1760.62525</v>
      </c>
      <c r="AA77" s="41"/>
      <c r="AB77" s="12" t="s">
        <v>26</v>
      </c>
      <c r="AC77" s="11">
        <f t="shared" si="103"/>
        <v>62.5185</v>
      </c>
      <c r="AD77" s="11">
        <f t="shared" si="100"/>
        <v>778.894</v>
      </c>
      <c r="AE77" s="11">
        <f t="shared" si="101"/>
        <v>566.48</v>
      </c>
      <c r="AF77" s="11">
        <f t="shared" si="104"/>
        <v>34.73275</v>
      </c>
      <c r="AG77" s="11">
        <f t="shared" ref="AG77:AI77" si="113">O77+W77</f>
        <v>318</v>
      </c>
      <c r="AH77" s="11">
        <f t="shared" si="113"/>
        <v>0</v>
      </c>
      <c r="AI77" s="11">
        <f t="shared" si="113"/>
        <v>1760.62525</v>
      </c>
      <c r="AJ77" s="12" t="s">
        <v>1135</v>
      </c>
    </row>
    <row r="78" s="9" customFormat="1" ht="16" customHeight="1" spans="1:36">
      <c r="A78" s="40">
        <f t="shared" si="84"/>
        <v>75</v>
      </c>
      <c r="B78" s="41" t="s">
        <v>164</v>
      </c>
      <c r="C78" s="42" t="s">
        <v>288</v>
      </c>
      <c r="D78" s="41" t="s">
        <v>289</v>
      </c>
      <c r="E78" s="41">
        <v>3473.25</v>
      </c>
      <c r="F78" s="41">
        <f>VLOOKUP(C78,'[1]9月'!$B:$Q,16,0)</f>
        <v>3245.4</v>
      </c>
      <c r="G78" s="44">
        <v>5664.75</v>
      </c>
      <c r="H78" s="41">
        <v>3473.25</v>
      </c>
      <c r="I78" s="44">
        <v>3180</v>
      </c>
      <c r="J78" s="44"/>
      <c r="K78" s="52">
        <f t="shared" si="85"/>
        <v>62.5185</v>
      </c>
      <c r="L78" s="53">
        <f t="shared" si="86"/>
        <v>519.264</v>
      </c>
      <c r="M78" s="44">
        <f t="shared" si="87"/>
        <v>453.18</v>
      </c>
      <c r="N78" s="41">
        <f t="shared" si="88"/>
        <v>24.31275</v>
      </c>
      <c r="O78" s="44">
        <f t="shared" si="89"/>
        <v>159</v>
      </c>
      <c r="P78" s="44">
        <f t="shared" si="90"/>
        <v>0</v>
      </c>
      <c r="Q78" s="44">
        <f t="shared" si="91"/>
        <v>1218.27525</v>
      </c>
      <c r="R78" s="41">
        <f t="shared" si="92"/>
        <v>0</v>
      </c>
      <c r="S78" s="41">
        <f t="shared" si="93"/>
        <v>259.63</v>
      </c>
      <c r="T78" s="44">
        <f t="shared" si="94"/>
        <v>113.3</v>
      </c>
      <c r="U78" s="41">
        <f t="shared" si="95"/>
        <v>10.42</v>
      </c>
      <c r="V78" s="41">
        <v>0</v>
      </c>
      <c r="W78" s="44">
        <f t="shared" si="96"/>
        <v>159</v>
      </c>
      <c r="X78" s="44">
        <f t="shared" si="97"/>
        <v>0</v>
      </c>
      <c r="Y78" s="41">
        <f t="shared" si="98"/>
        <v>542.35</v>
      </c>
      <c r="Z78" s="41">
        <f t="shared" si="99"/>
        <v>1760.62525</v>
      </c>
      <c r="AA78" s="41"/>
      <c r="AB78" s="12" t="s">
        <v>25</v>
      </c>
      <c r="AC78" s="11">
        <f t="shared" si="103"/>
        <v>62.5185</v>
      </c>
      <c r="AD78" s="11">
        <f t="shared" si="100"/>
        <v>778.894</v>
      </c>
      <c r="AE78" s="11">
        <f t="shared" si="101"/>
        <v>566.48</v>
      </c>
      <c r="AF78" s="11">
        <f t="shared" si="104"/>
        <v>34.73275</v>
      </c>
      <c r="AG78" s="11">
        <f t="shared" ref="AG78:AI78" si="114">O78+W78</f>
        <v>318</v>
      </c>
      <c r="AH78" s="11">
        <f t="shared" si="114"/>
        <v>0</v>
      </c>
      <c r="AI78" s="11">
        <f t="shared" si="114"/>
        <v>1760.62525</v>
      </c>
      <c r="AJ78" s="12" t="s">
        <v>1137</v>
      </c>
    </row>
    <row r="79" s="9" customFormat="1" ht="16" customHeight="1" spans="1:36">
      <c r="A79" s="40">
        <f t="shared" si="84"/>
        <v>76</v>
      </c>
      <c r="B79" s="41" t="s">
        <v>167</v>
      </c>
      <c r="C79" s="42" t="s">
        <v>290</v>
      </c>
      <c r="D79" s="41" t="s">
        <v>291</v>
      </c>
      <c r="E79" s="41">
        <v>3473.25</v>
      </c>
      <c r="F79" s="41">
        <f>VLOOKUP(C79,'[1]9月'!$B:$Q,16,0)</f>
        <v>3245.4</v>
      </c>
      <c r="G79" s="44">
        <v>5664.75</v>
      </c>
      <c r="H79" s="41">
        <v>3473.25</v>
      </c>
      <c r="I79" s="44">
        <v>3180</v>
      </c>
      <c r="J79" s="44"/>
      <c r="K79" s="52">
        <f t="shared" si="85"/>
        <v>62.5185</v>
      </c>
      <c r="L79" s="53">
        <f t="shared" si="86"/>
        <v>519.264</v>
      </c>
      <c r="M79" s="44">
        <f t="shared" si="87"/>
        <v>453.18</v>
      </c>
      <c r="N79" s="41">
        <f t="shared" si="88"/>
        <v>24.31275</v>
      </c>
      <c r="O79" s="44">
        <f t="shared" si="89"/>
        <v>159</v>
      </c>
      <c r="P79" s="44">
        <f t="shared" si="90"/>
        <v>0</v>
      </c>
      <c r="Q79" s="44">
        <f t="shared" si="91"/>
        <v>1218.27525</v>
      </c>
      <c r="R79" s="41">
        <f t="shared" si="92"/>
        <v>0</v>
      </c>
      <c r="S79" s="41">
        <f t="shared" si="93"/>
        <v>259.63</v>
      </c>
      <c r="T79" s="44">
        <f t="shared" si="94"/>
        <v>113.3</v>
      </c>
      <c r="U79" s="41">
        <f t="shared" si="95"/>
        <v>10.42</v>
      </c>
      <c r="V79" s="41">
        <v>0</v>
      </c>
      <c r="W79" s="44">
        <f t="shared" si="96"/>
        <v>159</v>
      </c>
      <c r="X79" s="44">
        <f t="shared" si="97"/>
        <v>0</v>
      </c>
      <c r="Y79" s="41">
        <f t="shared" si="98"/>
        <v>542.35</v>
      </c>
      <c r="Z79" s="41">
        <f t="shared" si="99"/>
        <v>1760.62525</v>
      </c>
      <c r="AA79" s="41"/>
      <c r="AB79" s="12" t="s">
        <v>48</v>
      </c>
      <c r="AC79" s="11">
        <f t="shared" si="103"/>
        <v>62.5185</v>
      </c>
      <c r="AD79" s="11">
        <f t="shared" si="100"/>
        <v>778.894</v>
      </c>
      <c r="AE79" s="11">
        <f t="shared" si="101"/>
        <v>566.48</v>
      </c>
      <c r="AF79" s="11">
        <f t="shared" si="104"/>
        <v>34.73275</v>
      </c>
      <c r="AG79" s="11">
        <f t="shared" ref="AG79:AI79" si="115">O79+W79</f>
        <v>318</v>
      </c>
      <c r="AH79" s="11">
        <f t="shared" si="115"/>
        <v>0</v>
      </c>
      <c r="AI79" s="11">
        <f t="shared" si="115"/>
        <v>1760.62525</v>
      </c>
      <c r="AJ79" s="12" t="s">
        <v>1134</v>
      </c>
    </row>
    <row r="80" s="9" customFormat="1" ht="16" customHeight="1" spans="1:36">
      <c r="A80" s="40">
        <f t="shared" si="84"/>
        <v>77</v>
      </c>
      <c r="B80" s="41" t="s">
        <v>167</v>
      </c>
      <c r="C80" s="46" t="s">
        <v>296</v>
      </c>
      <c r="D80" s="47" t="s">
        <v>297</v>
      </c>
      <c r="E80" s="41">
        <v>3473.25</v>
      </c>
      <c r="F80" s="41">
        <f>VLOOKUP(C80,'[1]9月'!$B:$Q,16,0)</f>
        <v>3245.4</v>
      </c>
      <c r="G80" s="44">
        <v>5664.75</v>
      </c>
      <c r="H80" s="41">
        <v>3473.25</v>
      </c>
      <c r="I80" s="44">
        <v>3180</v>
      </c>
      <c r="J80" s="44"/>
      <c r="K80" s="52">
        <f t="shared" si="85"/>
        <v>62.5185</v>
      </c>
      <c r="L80" s="53">
        <f t="shared" si="86"/>
        <v>519.264</v>
      </c>
      <c r="M80" s="44">
        <f t="shared" si="87"/>
        <v>453.18</v>
      </c>
      <c r="N80" s="41">
        <f t="shared" si="88"/>
        <v>24.31275</v>
      </c>
      <c r="O80" s="44">
        <f t="shared" si="89"/>
        <v>159</v>
      </c>
      <c r="P80" s="44">
        <f t="shared" si="90"/>
        <v>0</v>
      </c>
      <c r="Q80" s="44">
        <f t="shared" si="91"/>
        <v>1218.27525</v>
      </c>
      <c r="R80" s="41">
        <f t="shared" si="92"/>
        <v>0</v>
      </c>
      <c r="S80" s="41">
        <f t="shared" si="93"/>
        <v>259.63</v>
      </c>
      <c r="T80" s="44">
        <f t="shared" si="94"/>
        <v>113.3</v>
      </c>
      <c r="U80" s="41">
        <f t="shared" si="95"/>
        <v>10.42</v>
      </c>
      <c r="V80" s="41">
        <v>0</v>
      </c>
      <c r="W80" s="44">
        <f t="shared" si="96"/>
        <v>159</v>
      </c>
      <c r="X80" s="44">
        <f t="shared" si="97"/>
        <v>0</v>
      </c>
      <c r="Y80" s="41">
        <f t="shared" si="98"/>
        <v>542.35</v>
      </c>
      <c r="Z80" s="41">
        <f t="shared" si="99"/>
        <v>1760.62525</v>
      </c>
      <c r="AA80" s="41"/>
      <c r="AB80" s="12" t="s">
        <v>48</v>
      </c>
      <c r="AC80" s="11">
        <f t="shared" si="103"/>
        <v>62.5185</v>
      </c>
      <c r="AD80" s="11">
        <f t="shared" si="100"/>
        <v>778.894</v>
      </c>
      <c r="AE80" s="11">
        <f t="shared" si="101"/>
        <v>566.48</v>
      </c>
      <c r="AF80" s="11">
        <f t="shared" si="104"/>
        <v>34.73275</v>
      </c>
      <c r="AG80" s="11">
        <f t="shared" ref="AG80:AI80" si="116">O80+W80</f>
        <v>318</v>
      </c>
      <c r="AH80" s="11">
        <f t="shared" si="116"/>
        <v>0</v>
      </c>
      <c r="AI80" s="11">
        <f t="shared" si="116"/>
        <v>1760.62525</v>
      </c>
      <c r="AJ80" s="12" t="s">
        <v>1134</v>
      </c>
    </row>
    <row r="81" s="9" customFormat="1" ht="16" customHeight="1" spans="1:36">
      <c r="A81" s="40">
        <f t="shared" si="84"/>
        <v>78</v>
      </c>
      <c r="B81" s="41" t="s">
        <v>1335</v>
      </c>
      <c r="C81" s="46" t="s">
        <v>298</v>
      </c>
      <c r="D81" s="47" t="s">
        <v>299</v>
      </c>
      <c r="E81" s="41">
        <v>3473.25</v>
      </c>
      <c r="F81" s="41">
        <f>VLOOKUP(C81,'[1]9月'!$B:$Q,16,0)</f>
        <v>3245.4</v>
      </c>
      <c r="G81" s="44">
        <v>5664.75</v>
      </c>
      <c r="H81" s="41">
        <v>3473.25</v>
      </c>
      <c r="I81" s="44">
        <v>3180</v>
      </c>
      <c r="J81" s="44"/>
      <c r="K81" s="52">
        <f t="shared" si="85"/>
        <v>62.5185</v>
      </c>
      <c r="L81" s="53">
        <f t="shared" si="86"/>
        <v>519.264</v>
      </c>
      <c r="M81" s="44">
        <f t="shared" si="87"/>
        <v>453.18</v>
      </c>
      <c r="N81" s="41">
        <f t="shared" si="88"/>
        <v>24.31275</v>
      </c>
      <c r="O81" s="44">
        <f t="shared" si="89"/>
        <v>159</v>
      </c>
      <c r="P81" s="44">
        <f t="shared" si="90"/>
        <v>0</v>
      </c>
      <c r="Q81" s="44">
        <f t="shared" si="91"/>
        <v>1218.27525</v>
      </c>
      <c r="R81" s="41">
        <f t="shared" si="92"/>
        <v>0</v>
      </c>
      <c r="S81" s="41">
        <f t="shared" si="93"/>
        <v>259.63</v>
      </c>
      <c r="T81" s="44">
        <f t="shared" si="94"/>
        <v>113.3</v>
      </c>
      <c r="U81" s="41">
        <f t="shared" si="95"/>
        <v>10.42</v>
      </c>
      <c r="V81" s="41">
        <v>0</v>
      </c>
      <c r="W81" s="44">
        <f t="shared" si="96"/>
        <v>159</v>
      </c>
      <c r="X81" s="44">
        <f t="shared" si="97"/>
        <v>0</v>
      </c>
      <c r="Y81" s="41">
        <f t="shared" si="98"/>
        <v>542.35</v>
      </c>
      <c r="Z81" s="41">
        <f t="shared" si="99"/>
        <v>1760.62525</v>
      </c>
      <c r="AA81" s="41"/>
      <c r="AB81" s="12" t="s">
        <v>50</v>
      </c>
      <c r="AC81" s="11">
        <f t="shared" si="103"/>
        <v>62.5185</v>
      </c>
      <c r="AD81" s="11">
        <f t="shared" si="100"/>
        <v>778.894</v>
      </c>
      <c r="AE81" s="11">
        <f t="shared" si="101"/>
        <v>566.48</v>
      </c>
      <c r="AF81" s="11">
        <f t="shared" si="104"/>
        <v>34.73275</v>
      </c>
      <c r="AG81" s="11">
        <f t="shared" ref="AG81:AI81" si="117">O81+W81</f>
        <v>318</v>
      </c>
      <c r="AH81" s="11">
        <f t="shared" si="117"/>
        <v>0</v>
      </c>
      <c r="AI81" s="11">
        <f t="shared" si="117"/>
        <v>1760.62525</v>
      </c>
      <c r="AJ81" s="12" t="s">
        <v>1138</v>
      </c>
    </row>
    <row r="82" s="9" customFormat="1" ht="16" customHeight="1" spans="1:36">
      <c r="A82" s="40">
        <f t="shared" si="84"/>
        <v>79</v>
      </c>
      <c r="B82" s="41" t="s">
        <v>167</v>
      </c>
      <c r="C82" s="46" t="s">
        <v>302</v>
      </c>
      <c r="D82" s="47" t="s">
        <v>303</v>
      </c>
      <c r="E82" s="41">
        <v>3473.25</v>
      </c>
      <c r="F82" s="41">
        <f>VLOOKUP(C82,'[1]9月'!$B:$Q,16,0)</f>
        <v>3245.4</v>
      </c>
      <c r="G82" s="44">
        <v>5664.75</v>
      </c>
      <c r="H82" s="41">
        <v>3473.25</v>
      </c>
      <c r="I82" s="44">
        <v>3180</v>
      </c>
      <c r="J82" s="44"/>
      <c r="K82" s="52">
        <f t="shared" si="85"/>
        <v>62.5185</v>
      </c>
      <c r="L82" s="53">
        <f t="shared" si="86"/>
        <v>519.264</v>
      </c>
      <c r="M82" s="44">
        <f t="shared" si="87"/>
        <v>453.18</v>
      </c>
      <c r="N82" s="41">
        <f t="shared" si="88"/>
        <v>24.31275</v>
      </c>
      <c r="O82" s="44">
        <f t="shared" si="89"/>
        <v>159</v>
      </c>
      <c r="P82" s="44">
        <f t="shared" si="90"/>
        <v>0</v>
      </c>
      <c r="Q82" s="44">
        <f t="shared" si="91"/>
        <v>1218.27525</v>
      </c>
      <c r="R82" s="41">
        <f t="shared" si="92"/>
        <v>0</v>
      </c>
      <c r="S82" s="41">
        <f t="shared" si="93"/>
        <v>259.63</v>
      </c>
      <c r="T82" s="44">
        <f t="shared" si="94"/>
        <v>113.3</v>
      </c>
      <c r="U82" s="41">
        <f t="shared" si="95"/>
        <v>10.42</v>
      </c>
      <c r="V82" s="41">
        <v>0</v>
      </c>
      <c r="W82" s="44">
        <f t="shared" si="96"/>
        <v>159</v>
      </c>
      <c r="X82" s="44">
        <f t="shared" si="97"/>
        <v>0</v>
      </c>
      <c r="Y82" s="41">
        <f t="shared" si="98"/>
        <v>542.35</v>
      </c>
      <c r="Z82" s="41">
        <f t="shared" si="99"/>
        <v>1760.62525</v>
      </c>
      <c r="AA82" s="41"/>
      <c r="AB82" s="12" t="s">
        <v>48</v>
      </c>
      <c r="AC82" s="11">
        <f t="shared" si="103"/>
        <v>62.5185</v>
      </c>
      <c r="AD82" s="11">
        <f t="shared" si="100"/>
        <v>778.894</v>
      </c>
      <c r="AE82" s="11">
        <f t="shared" si="101"/>
        <v>566.48</v>
      </c>
      <c r="AF82" s="11">
        <f t="shared" si="104"/>
        <v>34.73275</v>
      </c>
      <c r="AG82" s="11">
        <f t="shared" ref="AG82:AI82" si="118">O82+W82</f>
        <v>318</v>
      </c>
      <c r="AH82" s="11">
        <f t="shared" si="118"/>
        <v>0</v>
      </c>
      <c r="AI82" s="11">
        <f t="shared" si="118"/>
        <v>1760.62525</v>
      </c>
      <c r="AJ82" s="12" t="s">
        <v>1134</v>
      </c>
    </row>
    <row r="83" s="9" customFormat="1" ht="16" customHeight="1" spans="1:36">
      <c r="A83" s="40">
        <f t="shared" si="84"/>
        <v>80</v>
      </c>
      <c r="B83" s="41" t="s">
        <v>167</v>
      </c>
      <c r="C83" s="46" t="s">
        <v>304</v>
      </c>
      <c r="D83" s="47" t="s">
        <v>305</v>
      </c>
      <c r="E83" s="41">
        <v>3473.25</v>
      </c>
      <c r="F83" s="41">
        <f>VLOOKUP(C83,'[1]9月'!$B:$Q,16,0)</f>
        <v>3245.4</v>
      </c>
      <c r="G83" s="44">
        <v>5664.75</v>
      </c>
      <c r="H83" s="41">
        <v>3473.25</v>
      </c>
      <c r="I83" s="44">
        <v>1790</v>
      </c>
      <c r="J83" s="44"/>
      <c r="K83" s="52">
        <f t="shared" si="85"/>
        <v>62.5185</v>
      </c>
      <c r="L83" s="53">
        <f t="shared" si="86"/>
        <v>519.264</v>
      </c>
      <c r="M83" s="44">
        <f t="shared" si="87"/>
        <v>453.18</v>
      </c>
      <c r="N83" s="41">
        <f t="shared" si="88"/>
        <v>24.31275</v>
      </c>
      <c r="O83" s="44">
        <f t="shared" si="89"/>
        <v>89.5</v>
      </c>
      <c r="P83" s="44">
        <f t="shared" si="90"/>
        <v>0</v>
      </c>
      <c r="Q83" s="44">
        <f t="shared" si="91"/>
        <v>1148.77525</v>
      </c>
      <c r="R83" s="41">
        <f t="shared" si="92"/>
        <v>0</v>
      </c>
      <c r="S83" s="41">
        <f t="shared" si="93"/>
        <v>259.63</v>
      </c>
      <c r="T83" s="44">
        <f t="shared" si="94"/>
        <v>113.3</v>
      </c>
      <c r="U83" s="41">
        <f t="shared" si="95"/>
        <v>10.42</v>
      </c>
      <c r="V83" s="41">
        <v>0</v>
      </c>
      <c r="W83" s="44">
        <f t="shared" si="96"/>
        <v>89.5</v>
      </c>
      <c r="X83" s="44">
        <f t="shared" si="97"/>
        <v>0</v>
      </c>
      <c r="Y83" s="41">
        <f t="shared" si="98"/>
        <v>472.85</v>
      </c>
      <c r="Z83" s="41">
        <f t="shared" si="99"/>
        <v>1621.62525</v>
      </c>
      <c r="AA83" s="41"/>
      <c r="AB83" s="12" t="s">
        <v>48</v>
      </c>
      <c r="AC83" s="11">
        <f t="shared" si="103"/>
        <v>62.5185</v>
      </c>
      <c r="AD83" s="11">
        <f t="shared" si="100"/>
        <v>778.894</v>
      </c>
      <c r="AE83" s="11">
        <f t="shared" si="101"/>
        <v>566.48</v>
      </c>
      <c r="AF83" s="11">
        <f t="shared" si="104"/>
        <v>34.73275</v>
      </c>
      <c r="AG83" s="11">
        <f t="shared" ref="AG83:AI83" si="119">O83+W83</f>
        <v>179</v>
      </c>
      <c r="AH83" s="11">
        <f t="shared" si="119"/>
        <v>0</v>
      </c>
      <c r="AI83" s="11">
        <f t="shared" si="119"/>
        <v>1621.62525</v>
      </c>
      <c r="AJ83" s="12" t="s">
        <v>1134</v>
      </c>
    </row>
    <row r="84" s="9" customFormat="1" ht="16" customHeight="1" spans="1:36">
      <c r="A84" s="40">
        <f t="shared" si="84"/>
        <v>81</v>
      </c>
      <c r="B84" s="41" t="s">
        <v>164</v>
      </c>
      <c r="C84" s="46" t="s">
        <v>306</v>
      </c>
      <c r="D84" s="342" t="s">
        <v>307</v>
      </c>
      <c r="E84" s="41">
        <v>3473.25</v>
      </c>
      <c r="F84" s="41">
        <f>VLOOKUP(C84,'[1]9月'!$B:$Q,16,0)</f>
        <v>3245.4</v>
      </c>
      <c r="G84" s="44">
        <v>5664.75</v>
      </c>
      <c r="H84" s="41">
        <v>3473.25</v>
      </c>
      <c r="I84" s="44">
        <v>3180</v>
      </c>
      <c r="J84" s="44"/>
      <c r="K84" s="52">
        <f t="shared" si="85"/>
        <v>62.5185</v>
      </c>
      <c r="L84" s="53">
        <f t="shared" si="86"/>
        <v>519.264</v>
      </c>
      <c r="M84" s="44">
        <f t="shared" si="87"/>
        <v>453.18</v>
      </c>
      <c r="N84" s="41">
        <f t="shared" si="88"/>
        <v>24.31275</v>
      </c>
      <c r="O84" s="44">
        <f t="shared" si="89"/>
        <v>159</v>
      </c>
      <c r="P84" s="44">
        <f t="shared" si="90"/>
        <v>0</v>
      </c>
      <c r="Q84" s="44">
        <f t="shared" si="91"/>
        <v>1218.27525</v>
      </c>
      <c r="R84" s="41">
        <f t="shared" si="92"/>
        <v>0</v>
      </c>
      <c r="S84" s="41">
        <f t="shared" si="93"/>
        <v>259.63</v>
      </c>
      <c r="T84" s="44">
        <f t="shared" si="94"/>
        <v>113.3</v>
      </c>
      <c r="U84" s="41">
        <f t="shared" si="95"/>
        <v>10.42</v>
      </c>
      <c r="V84" s="41">
        <v>0</v>
      </c>
      <c r="W84" s="44">
        <f t="shared" si="96"/>
        <v>159</v>
      </c>
      <c r="X84" s="44">
        <f t="shared" si="97"/>
        <v>0</v>
      </c>
      <c r="Y84" s="41">
        <f t="shared" si="98"/>
        <v>542.35</v>
      </c>
      <c r="Z84" s="41">
        <f t="shared" si="99"/>
        <v>1760.62525</v>
      </c>
      <c r="AA84" s="41"/>
      <c r="AB84" s="12" t="s">
        <v>25</v>
      </c>
      <c r="AC84" s="11">
        <f t="shared" si="103"/>
        <v>62.5185</v>
      </c>
      <c r="AD84" s="11">
        <f t="shared" si="100"/>
        <v>778.894</v>
      </c>
      <c r="AE84" s="11">
        <f t="shared" si="101"/>
        <v>566.48</v>
      </c>
      <c r="AF84" s="11">
        <f t="shared" si="104"/>
        <v>34.73275</v>
      </c>
      <c r="AG84" s="11">
        <f t="shared" ref="AG84:AI84" si="120">O84+W84</f>
        <v>318</v>
      </c>
      <c r="AH84" s="11">
        <f t="shared" si="120"/>
        <v>0</v>
      </c>
      <c r="AI84" s="11">
        <f t="shared" si="120"/>
        <v>1760.62525</v>
      </c>
      <c r="AJ84" s="12" t="s">
        <v>1137</v>
      </c>
    </row>
    <row r="85" s="9" customFormat="1" ht="16" customHeight="1" spans="1:36">
      <c r="A85" s="40">
        <f t="shared" si="84"/>
        <v>82</v>
      </c>
      <c r="B85" s="41" t="s">
        <v>285</v>
      </c>
      <c r="C85" s="42" t="s">
        <v>310</v>
      </c>
      <c r="D85" s="41" t="s">
        <v>311</v>
      </c>
      <c r="E85" s="41">
        <v>3473.25</v>
      </c>
      <c r="F85" s="41">
        <f>VLOOKUP(C85,'[1]9月'!$B:$Q,16,0)</f>
        <v>3245.4</v>
      </c>
      <c r="G85" s="44">
        <v>5664.75</v>
      </c>
      <c r="H85" s="41">
        <v>3473.25</v>
      </c>
      <c r="I85" s="44">
        <v>4180</v>
      </c>
      <c r="J85" s="44"/>
      <c r="K85" s="52">
        <f t="shared" si="85"/>
        <v>62.5185</v>
      </c>
      <c r="L85" s="53">
        <f t="shared" si="86"/>
        <v>519.264</v>
      </c>
      <c r="M85" s="44">
        <f t="shared" si="87"/>
        <v>453.18</v>
      </c>
      <c r="N85" s="41">
        <f t="shared" si="88"/>
        <v>24.31275</v>
      </c>
      <c r="O85" s="44">
        <f t="shared" si="89"/>
        <v>209</v>
      </c>
      <c r="P85" s="44">
        <f t="shared" si="90"/>
        <v>0</v>
      </c>
      <c r="Q85" s="44">
        <f t="shared" si="91"/>
        <v>1268.27525</v>
      </c>
      <c r="R85" s="41">
        <f t="shared" si="92"/>
        <v>0</v>
      </c>
      <c r="S85" s="41">
        <f t="shared" si="93"/>
        <v>259.63</v>
      </c>
      <c r="T85" s="44">
        <f t="shared" si="94"/>
        <v>113.3</v>
      </c>
      <c r="U85" s="41">
        <f t="shared" si="95"/>
        <v>10.42</v>
      </c>
      <c r="V85" s="41">
        <v>0</v>
      </c>
      <c r="W85" s="44">
        <f t="shared" si="96"/>
        <v>209</v>
      </c>
      <c r="X85" s="44">
        <f t="shared" si="97"/>
        <v>0</v>
      </c>
      <c r="Y85" s="41">
        <f t="shared" si="98"/>
        <v>592.35</v>
      </c>
      <c r="Z85" s="41">
        <f t="shared" si="99"/>
        <v>1860.62525</v>
      </c>
      <c r="AA85" s="41"/>
      <c r="AB85" s="12" t="s">
        <v>26</v>
      </c>
      <c r="AC85" s="11">
        <f t="shared" si="103"/>
        <v>62.5185</v>
      </c>
      <c r="AD85" s="11">
        <f t="shared" si="100"/>
        <v>778.894</v>
      </c>
      <c r="AE85" s="11">
        <f t="shared" si="101"/>
        <v>566.48</v>
      </c>
      <c r="AF85" s="11">
        <f t="shared" si="104"/>
        <v>34.73275</v>
      </c>
      <c r="AG85" s="11">
        <f t="shared" ref="AG85:AI85" si="121">O85+W85</f>
        <v>418</v>
      </c>
      <c r="AH85" s="11">
        <f t="shared" si="121"/>
        <v>0</v>
      </c>
      <c r="AI85" s="11">
        <f t="shared" si="121"/>
        <v>1860.62525</v>
      </c>
      <c r="AJ85" s="12" t="s">
        <v>1135</v>
      </c>
    </row>
    <row r="86" s="9" customFormat="1" ht="16" customHeight="1" spans="1:36">
      <c r="A86" s="40">
        <f t="shared" si="84"/>
        <v>83</v>
      </c>
      <c r="B86" s="41" t="s">
        <v>896</v>
      </c>
      <c r="C86" s="42" t="s">
        <v>312</v>
      </c>
      <c r="D86" s="41" t="s">
        <v>313</v>
      </c>
      <c r="E86" s="41">
        <v>3473.25</v>
      </c>
      <c r="F86" s="41">
        <f>VLOOKUP(C86,'[1]9月'!$B:$Q,16,0)</f>
        <v>3245.4</v>
      </c>
      <c r="G86" s="44">
        <v>5664.75</v>
      </c>
      <c r="H86" s="41">
        <v>3473.25</v>
      </c>
      <c r="I86" s="44">
        <v>3180</v>
      </c>
      <c r="J86" s="44"/>
      <c r="K86" s="52">
        <f t="shared" si="85"/>
        <v>62.5185</v>
      </c>
      <c r="L86" s="53">
        <f t="shared" si="86"/>
        <v>519.264</v>
      </c>
      <c r="M86" s="44">
        <f t="shared" si="87"/>
        <v>453.18</v>
      </c>
      <c r="N86" s="41">
        <f t="shared" si="88"/>
        <v>24.31275</v>
      </c>
      <c r="O86" s="44">
        <f t="shared" si="89"/>
        <v>159</v>
      </c>
      <c r="P86" s="44">
        <f t="shared" si="90"/>
        <v>0</v>
      </c>
      <c r="Q86" s="44">
        <f t="shared" si="91"/>
        <v>1218.27525</v>
      </c>
      <c r="R86" s="41">
        <f t="shared" si="92"/>
        <v>0</v>
      </c>
      <c r="S86" s="41">
        <f t="shared" si="93"/>
        <v>259.63</v>
      </c>
      <c r="T86" s="44">
        <f t="shared" si="94"/>
        <v>113.3</v>
      </c>
      <c r="U86" s="41">
        <f t="shared" si="95"/>
        <v>10.42</v>
      </c>
      <c r="V86" s="41">
        <v>0</v>
      </c>
      <c r="W86" s="44">
        <f t="shared" si="96"/>
        <v>159</v>
      </c>
      <c r="X86" s="44">
        <f t="shared" si="97"/>
        <v>0</v>
      </c>
      <c r="Y86" s="41">
        <f t="shared" si="98"/>
        <v>542.35</v>
      </c>
      <c r="Z86" s="41">
        <f t="shared" si="99"/>
        <v>1760.62525</v>
      </c>
      <c r="AA86" s="41"/>
      <c r="AB86" s="12" t="s">
        <v>67</v>
      </c>
      <c r="AC86" s="11">
        <f t="shared" si="103"/>
        <v>62.5185</v>
      </c>
      <c r="AD86" s="11">
        <f t="shared" si="100"/>
        <v>778.894</v>
      </c>
      <c r="AE86" s="11">
        <f t="shared" si="101"/>
        <v>566.48</v>
      </c>
      <c r="AF86" s="11">
        <f t="shared" si="104"/>
        <v>34.73275</v>
      </c>
      <c r="AG86" s="11">
        <f t="shared" ref="AG86:AI86" si="122">O86+W86</f>
        <v>318</v>
      </c>
      <c r="AH86" s="11">
        <f t="shared" si="122"/>
        <v>0</v>
      </c>
      <c r="AI86" s="11">
        <f t="shared" si="122"/>
        <v>1760.62525</v>
      </c>
      <c r="AJ86" s="12" t="s">
        <v>1139</v>
      </c>
    </row>
    <row r="87" s="9" customFormat="1" ht="16" customHeight="1" spans="1:36">
      <c r="A87" s="40">
        <f t="shared" si="84"/>
        <v>84</v>
      </c>
      <c r="B87" s="41" t="s">
        <v>1332</v>
      </c>
      <c r="C87" s="42" t="s">
        <v>314</v>
      </c>
      <c r="D87" s="41" t="s">
        <v>315</v>
      </c>
      <c r="E87" s="41">
        <v>3473.25</v>
      </c>
      <c r="F87" s="41">
        <f>VLOOKUP(C87,'[1]9月'!$B:$Q,16,0)</f>
        <v>3245.4</v>
      </c>
      <c r="G87" s="44">
        <v>5664.75</v>
      </c>
      <c r="H87" s="41">
        <v>3473.25</v>
      </c>
      <c r="I87" s="44">
        <v>4180</v>
      </c>
      <c r="J87" s="44"/>
      <c r="K87" s="52">
        <f t="shared" si="85"/>
        <v>62.5185</v>
      </c>
      <c r="L87" s="53">
        <f t="shared" si="86"/>
        <v>519.264</v>
      </c>
      <c r="M87" s="44">
        <f t="shared" si="87"/>
        <v>453.18</v>
      </c>
      <c r="N87" s="41">
        <f t="shared" si="88"/>
        <v>24.31275</v>
      </c>
      <c r="O87" s="44">
        <f t="shared" si="89"/>
        <v>209</v>
      </c>
      <c r="P87" s="44">
        <f t="shared" si="90"/>
        <v>0</v>
      </c>
      <c r="Q87" s="44">
        <f t="shared" si="91"/>
        <v>1268.27525</v>
      </c>
      <c r="R87" s="41">
        <f t="shared" si="92"/>
        <v>0</v>
      </c>
      <c r="S87" s="41">
        <f t="shared" si="93"/>
        <v>259.63</v>
      </c>
      <c r="T87" s="44">
        <f t="shared" si="94"/>
        <v>113.3</v>
      </c>
      <c r="U87" s="41">
        <f t="shared" si="95"/>
        <v>10.42</v>
      </c>
      <c r="V87" s="41">
        <v>0</v>
      </c>
      <c r="W87" s="44">
        <f t="shared" si="96"/>
        <v>209</v>
      </c>
      <c r="X87" s="44">
        <f t="shared" si="97"/>
        <v>0</v>
      </c>
      <c r="Y87" s="41">
        <f t="shared" si="98"/>
        <v>592.35</v>
      </c>
      <c r="Z87" s="41">
        <f t="shared" si="99"/>
        <v>1860.62525</v>
      </c>
      <c r="AA87" s="41"/>
      <c r="AB87" s="12" t="s">
        <v>26</v>
      </c>
      <c r="AC87" s="11">
        <f t="shared" si="103"/>
        <v>62.5185</v>
      </c>
      <c r="AD87" s="11">
        <f t="shared" si="100"/>
        <v>778.894</v>
      </c>
      <c r="AE87" s="11">
        <f t="shared" si="101"/>
        <v>566.48</v>
      </c>
      <c r="AF87" s="11">
        <f t="shared" si="104"/>
        <v>34.73275</v>
      </c>
      <c r="AG87" s="11">
        <f t="shared" ref="AG87:AI87" si="123">O87+W87</f>
        <v>418</v>
      </c>
      <c r="AH87" s="11">
        <f t="shared" si="123"/>
        <v>0</v>
      </c>
      <c r="AI87" s="11">
        <f t="shared" si="123"/>
        <v>1860.62525</v>
      </c>
      <c r="AJ87" s="12" t="s">
        <v>1135</v>
      </c>
    </row>
    <row r="88" s="9" customFormat="1" ht="16" customHeight="1" spans="1:36">
      <c r="A88" s="40">
        <f t="shared" si="84"/>
        <v>85</v>
      </c>
      <c r="B88" s="41" t="s">
        <v>1332</v>
      </c>
      <c r="C88" s="46" t="s">
        <v>318</v>
      </c>
      <c r="D88" s="47" t="s">
        <v>319</v>
      </c>
      <c r="E88" s="41">
        <v>3473.25</v>
      </c>
      <c r="F88" s="41">
        <f>VLOOKUP(C88,'[1]9月'!$B:$Q,16,0)</f>
        <v>3245.4</v>
      </c>
      <c r="G88" s="44">
        <v>5664.75</v>
      </c>
      <c r="H88" s="41">
        <v>3473.25</v>
      </c>
      <c r="I88" s="44">
        <v>3180</v>
      </c>
      <c r="J88" s="44"/>
      <c r="K88" s="52">
        <f t="shared" si="85"/>
        <v>62.5185</v>
      </c>
      <c r="L88" s="53">
        <f t="shared" si="86"/>
        <v>519.264</v>
      </c>
      <c r="M88" s="44">
        <f t="shared" si="87"/>
        <v>453.18</v>
      </c>
      <c r="N88" s="41">
        <f t="shared" si="88"/>
        <v>24.31275</v>
      </c>
      <c r="O88" s="44">
        <f t="shared" si="89"/>
        <v>159</v>
      </c>
      <c r="P88" s="44">
        <f t="shared" si="90"/>
        <v>0</v>
      </c>
      <c r="Q88" s="44">
        <f t="shared" si="91"/>
        <v>1218.27525</v>
      </c>
      <c r="R88" s="41">
        <f t="shared" si="92"/>
        <v>0</v>
      </c>
      <c r="S88" s="41">
        <f t="shared" si="93"/>
        <v>259.63</v>
      </c>
      <c r="T88" s="44">
        <f t="shared" si="94"/>
        <v>113.3</v>
      </c>
      <c r="U88" s="41">
        <f t="shared" si="95"/>
        <v>10.42</v>
      </c>
      <c r="V88" s="41">
        <v>0</v>
      </c>
      <c r="W88" s="44">
        <f t="shared" si="96"/>
        <v>159</v>
      </c>
      <c r="X88" s="44">
        <f t="shared" si="97"/>
        <v>0</v>
      </c>
      <c r="Y88" s="41">
        <f t="shared" si="98"/>
        <v>542.35</v>
      </c>
      <c r="Z88" s="41">
        <f t="shared" si="99"/>
        <v>1760.62525</v>
      </c>
      <c r="AA88" s="41"/>
      <c r="AB88" s="12" t="s">
        <v>26</v>
      </c>
      <c r="AC88" s="11">
        <f t="shared" si="103"/>
        <v>62.5185</v>
      </c>
      <c r="AD88" s="11">
        <f t="shared" si="100"/>
        <v>778.894</v>
      </c>
      <c r="AE88" s="11">
        <f t="shared" si="101"/>
        <v>566.48</v>
      </c>
      <c r="AF88" s="11">
        <f t="shared" si="104"/>
        <v>34.73275</v>
      </c>
      <c r="AG88" s="11">
        <f t="shared" ref="AG88:AI88" si="124">O88+W88</f>
        <v>318</v>
      </c>
      <c r="AH88" s="11">
        <f t="shared" si="124"/>
        <v>0</v>
      </c>
      <c r="AI88" s="11">
        <f t="shared" si="124"/>
        <v>1760.62525</v>
      </c>
      <c r="AJ88" s="12" t="s">
        <v>1135</v>
      </c>
    </row>
    <row r="89" s="9" customFormat="1" ht="16" customHeight="1" spans="1:36">
      <c r="A89" s="40">
        <f t="shared" si="84"/>
        <v>86</v>
      </c>
      <c r="B89" s="41" t="s">
        <v>1332</v>
      </c>
      <c r="C89" s="46" t="s">
        <v>323</v>
      </c>
      <c r="D89" s="343" t="s">
        <v>324</v>
      </c>
      <c r="E89" s="41">
        <v>3473.25</v>
      </c>
      <c r="F89" s="41">
        <f>VLOOKUP(C89,'[1]9月'!$B:$Q,16,0)</f>
        <v>3245.4</v>
      </c>
      <c r="G89" s="44">
        <v>5664.75</v>
      </c>
      <c r="H89" s="41">
        <v>3473.25</v>
      </c>
      <c r="I89" s="44">
        <v>3180</v>
      </c>
      <c r="J89" s="44"/>
      <c r="K89" s="52">
        <f t="shared" si="85"/>
        <v>62.5185</v>
      </c>
      <c r="L89" s="53">
        <f t="shared" si="86"/>
        <v>519.264</v>
      </c>
      <c r="M89" s="44">
        <f t="shared" si="87"/>
        <v>453.18</v>
      </c>
      <c r="N89" s="41">
        <f t="shared" si="88"/>
        <v>24.31275</v>
      </c>
      <c r="O89" s="44">
        <f t="shared" si="89"/>
        <v>159</v>
      </c>
      <c r="P89" s="44">
        <f t="shared" si="90"/>
        <v>0</v>
      </c>
      <c r="Q89" s="44">
        <f t="shared" si="91"/>
        <v>1218.27525</v>
      </c>
      <c r="R89" s="41">
        <f t="shared" si="92"/>
        <v>0</v>
      </c>
      <c r="S89" s="41">
        <f t="shared" si="93"/>
        <v>259.63</v>
      </c>
      <c r="T89" s="44">
        <f t="shared" si="94"/>
        <v>113.3</v>
      </c>
      <c r="U89" s="41">
        <f t="shared" si="95"/>
        <v>10.42</v>
      </c>
      <c r="V89" s="41">
        <v>0</v>
      </c>
      <c r="W89" s="44">
        <f t="shared" si="96"/>
        <v>159</v>
      </c>
      <c r="X89" s="44">
        <f t="shared" si="97"/>
        <v>0</v>
      </c>
      <c r="Y89" s="41">
        <f t="shared" si="98"/>
        <v>542.35</v>
      </c>
      <c r="Z89" s="41">
        <f t="shared" si="99"/>
        <v>1760.62525</v>
      </c>
      <c r="AA89" s="41"/>
      <c r="AB89" s="12" t="s">
        <v>26</v>
      </c>
      <c r="AC89" s="11">
        <f t="shared" si="103"/>
        <v>62.5185</v>
      </c>
      <c r="AD89" s="11">
        <f t="shared" si="100"/>
        <v>778.894</v>
      </c>
      <c r="AE89" s="11">
        <f t="shared" si="101"/>
        <v>566.48</v>
      </c>
      <c r="AF89" s="11">
        <f t="shared" si="104"/>
        <v>34.73275</v>
      </c>
      <c r="AG89" s="11">
        <f t="shared" ref="AG89:AI89" si="125">O89+W89</f>
        <v>318</v>
      </c>
      <c r="AH89" s="11">
        <f t="shared" si="125"/>
        <v>0</v>
      </c>
      <c r="AI89" s="11">
        <f t="shared" si="125"/>
        <v>1760.62525</v>
      </c>
      <c r="AJ89" s="12" t="s">
        <v>1135</v>
      </c>
    </row>
    <row r="90" s="9" customFormat="1" ht="16" customHeight="1" spans="1:36">
      <c r="A90" s="40">
        <f t="shared" si="84"/>
        <v>87</v>
      </c>
      <c r="B90" s="41" t="s">
        <v>1332</v>
      </c>
      <c r="C90" s="42" t="s">
        <v>325</v>
      </c>
      <c r="D90" s="41" t="s">
        <v>326</v>
      </c>
      <c r="E90" s="41">
        <v>3820</v>
      </c>
      <c r="F90" s="41">
        <f>VLOOKUP(C90,'[1]9月'!$B:$Q,16,0)</f>
        <v>3820</v>
      </c>
      <c r="G90" s="44">
        <v>5664.75</v>
      </c>
      <c r="H90" s="41">
        <v>3820</v>
      </c>
      <c r="I90" s="44">
        <v>4180</v>
      </c>
      <c r="J90" s="44"/>
      <c r="K90" s="52">
        <f t="shared" si="85"/>
        <v>68.76</v>
      </c>
      <c r="L90" s="53">
        <f t="shared" si="86"/>
        <v>611.2</v>
      </c>
      <c r="M90" s="44">
        <f t="shared" si="87"/>
        <v>453.18</v>
      </c>
      <c r="N90" s="41">
        <f t="shared" si="88"/>
        <v>26.74</v>
      </c>
      <c r="O90" s="44">
        <f t="shared" si="89"/>
        <v>209</v>
      </c>
      <c r="P90" s="44">
        <f t="shared" si="90"/>
        <v>0</v>
      </c>
      <c r="Q90" s="44">
        <f t="shared" si="91"/>
        <v>1368.88</v>
      </c>
      <c r="R90" s="41">
        <f t="shared" si="92"/>
        <v>0</v>
      </c>
      <c r="S90" s="41">
        <f t="shared" si="93"/>
        <v>305.6</v>
      </c>
      <c r="T90" s="44">
        <f t="shared" si="94"/>
        <v>113.3</v>
      </c>
      <c r="U90" s="41">
        <f t="shared" si="95"/>
        <v>11.46</v>
      </c>
      <c r="V90" s="41">
        <v>0</v>
      </c>
      <c r="W90" s="44">
        <f t="shared" si="96"/>
        <v>209</v>
      </c>
      <c r="X90" s="44">
        <f t="shared" si="97"/>
        <v>0</v>
      </c>
      <c r="Y90" s="41">
        <f t="shared" si="98"/>
        <v>639.36</v>
      </c>
      <c r="Z90" s="41">
        <f t="shared" si="99"/>
        <v>2008.24</v>
      </c>
      <c r="AA90" s="41"/>
      <c r="AB90" s="12" t="s">
        <v>26</v>
      </c>
      <c r="AC90" s="11">
        <f t="shared" si="103"/>
        <v>68.76</v>
      </c>
      <c r="AD90" s="11">
        <f t="shared" si="100"/>
        <v>916.8</v>
      </c>
      <c r="AE90" s="11">
        <f t="shared" si="101"/>
        <v>566.48</v>
      </c>
      <c r="AF90" s="11">
        <f t="shared" si="104"/>
        <v>38.2</v>
      </c>
      <c r="AG90" s="11">
        <f t="shared" ref="AG90:AI90" si="126">O90+W90</f>
        <v>418</v>
      </c>
      <c r="AH90" s="11">
        <f t="shared" si="126"/>
        <v>0</v>
      </c>
      <c r="AI90" s="11">
        <f t="shared" si="126"/>
        <v>2008.24</v>
      </c>
      <c r="AJ90" s="12" t="s">
        <v>1135</v>
      </c>
    </row>
    <row r="91" s="9" customFormat="1" ht="16" customHeight="1" spans="1:36">
      <c r="A91" s="40">
        <f t="shared" si="84"/>
        <v>88</v>
      </c>
      <c r="B91" s="41" t="s">
        <v>285</v>
      </c>
      <c r="C91" s="42" t="s">
        <v>327</v>
      </c>
      <c r="D91" s="41" t="s">
        <v>328</v>
      </c>
      <c r="E91" s="41">
        <v>3473.25</v>
      </c>
      <c r="F91" s="41">
        <f>VLOOKUP(C91,'[1]9月'!$B:$Q,16,0)</f>
        <v>3245.4</v>
      </c>
      <c r="G91" s="44">
        <v>5664.75</v>
      </c>
      <c r="H91" s="41">
        <v>3473.25</v>
      </c>
      <c r="I91" s="44">
        <v>4180</v>
      </c>
      <c r="J91" s="44"/>
      <c r="K91" s="52">
        <f t="shared" si="85"/>
        <v>62.5185</v>
      </c>
      <c r="L91" s="53">
        <f t="shared" si="86"/>
        <v>519.264</v>
      </c>
      <c r="M91" s="44">
        <f t="shared" si="87"/>
        <v>453.18</v>
      </c>
      <c r="N91" s="41">
        <f t="shared" si="88"/>
        <v>24.31275</v>
      </c>
      <c r="O91" s="44">
        <f t="shared" si="89"/>
        <v>209</v>
      </c>
      <c r="P91" s="44">
        <f t="shared" si="90"/>
        <v>0</v>
      </c>
      <c r="Q91" s="44">
        <f t="shared" si="91"/>
        <v>1268.27525</v>
      </c>
      <c r="R91" s="41">
        <f t="shared" si="92"/>
        <v>0</v>
      </c>
      <c r="S91" s="41">
        <f t="shared" si="93"/>
        <v>259.63</v>
      </c>
      <c r="T91" s="44">
        <f t="shared" si="94"/>
        <v>113.3</v>
      </c>
      <c r="U91" s="41">
        <f t="shared" si="95"/>
        <v>10.42</v>
      </c>
      <c r="V91" s="41">
        <v>0</v>
      </c>
      <c r="W91" s="44">
        <f t="shared" si="96"/>
        <v>209</v>
      </c>
      <c r="X91" s="44">
        <f t="shared" si="97"/>
        <v>0</v>
      </c>
      <c r="Y91" s="41">
        <f t="shared" si="98"/>
        <v>592.35</v>
      </c>
      <c r="Z91" s="41">
        <f t="shared" si="99"/>
        <v>1860.62525</v>
      </c>
      <c r="AA91" s="41"/>
      <c r="AB91" s="12" t="s">
        <v>26</v>
      </c>
      <c r="AC91" s="11">
        <f t="shared" si="103"/>
        <v>62.5185</v>
      </c>
      <c r="AD91" s="11">
        <f t="shared" si="100"/>
        <v>778.894</v>
      </c>
      <c r="AE91" s="11">
        <f t="shared" si="101"/>
        <v>566.48</v>
      </c>
      <c r="AF91" s="11">
        <f t="shared" si="104"/>
        <v>34.73275</v>
      </c>
      <c r="AG91" s="11">
        <f t="shared" ref="AG91:AI91" si="127">O91+W91</f>
        <v>418</v>
      </c>
      <c r="AH91" s="11">
        <f t="shared" si="127"/>
        <v>0</v>
      </c>
      <c r="AI91" s="11">
        <f t="shared" si="127"/>
        <v>1860.62525</v>
      </c>
      <c r="AJ91" s="12" t="s">
        <v>1135</v>
      </c>
    </row>
    <row r="92" s="9" customFormat="1" ht="16" customHeight="1" spans="1:36">
      <c r="A92" s="40">
        <f t="shared" si="84"/>
        <v>89</v>
      </c>
      <c r="B92" s="41" t="s">
        <v>167</v>
      </c>
      <c r="C92" s="46" t="s">
        <v>329</v>
      </c>
      <c r="D92" s="47" t="s">
        <v>330</v>
      </c>
      <c r="E92" s="41">
        <v>3473.25</v>
      </c>
      <c r="F92" s="41">
        <f>VLOOKUP(C92,'[1]9月'!$B:$Q,16,0)</f>
        <v>3245.4</v>
      </c>
      <c r="G92" s="44">
        <v>5664.75</v>
      </c>
      <c r="H92" s="41">
        <v>3473.25</v>
      </c>
      <c r="I92" s="44">
        <v>1790</v>
      </c>
      <c r="J92" s="44"/>
      <c r="K92" s="52">
        <f t="shared" si="85"/>
        <v>62.5185</v>
      </c>
      <c r="L92" s="53">
        <f t="shared" si="86"/>
        <v>519.264</v>
      </c>
      <c r="M92" s="44">
        <f t="shared" si="87"/>
        <v>453.18</v>
      </c>
      <c r="N92" s="41">
        <f t="shared" si="88"/>
        <v>24.31275</v>
      </c>
      <c r="O92" s="44">
        <f t="shared" si="89"/>
        <v>89.5</v>
      </c>
      <c r="P92" s="44">
        <f t="shared" si="90"/>
        <v>0</v>
      </c>
      <c r="Q92" s="44">
        <f t="shared" si="91"/>
        <v>1148.77525</v>
      </c>
      <c r="R92" s="41">
        <f t="shared" si="92"/>
        <v>0</v>
      </c>
      <c r="S92" s="41">
        <f t="shared" si="93"/>
        <v>259.63</v>
      </c>
      <c r="T92" s="44">
        <f t="shared" si="94"/>
        <v>113.3</v>
      </c>
      <c r="U92" s="41">
        <f t="shared" si="95"/>
        <v>10.42</v>
      </c>
      <c r="V92" s="41">
        <v>0</v>
      </c>
      <c r="W92" s="44">
        <f t="shared" si="96"/>
        <v>89.5</v>
      </c>
      <c r="X92" s="44">
        <f t="shared" si="97"/>
        <v>0</v>
      </c>
      <c r="Y92" s="41">
        <f t="shared" si="98"/>
        <v>472.85</v>
      </c>
      <c r="Z92" s="41">
        <f t="shared" si="99"/>
        <v>1621.62525</v>
      </c>
      <c r="AA92" s="41"/>
      <c r="AB92" s="12" t="s">
        <v>52</v>
      </c>
      <c r="AC92" s="11">
        <f t="shared" si="103"/>
        <v>62.5185</v>
      </c>
      <c r="AD92" s="11">
        <f t="shared" si="100"/>
        <v>778.894</v>
      </c>
      <c r="AE92" s="11">
        <f t="shared" si="101"/>
        <v>566.48</v>
      </c>
      <c r="AF92" s="11">
        <f t="shared" si="104"/>
        <v>34.73275</v>
      </c>
      <c r="AG92" s="11">
        <f t="shared" ref="AG92:AI92" si="128">O92+W92</f>
        <v>179</v>
      </c>
      <c r="AH92" s="11">
        <f t="shared" si="128"/>
        <v>0</v>
      </c>
      <c r="AI92" s="11">
        <f t="shared" si="128"/>
        <v>1621.62525</v>
      </c>
      <c r="AJ92" s="12" t="s">
        <v>1134</v>
      </c>
    </row>
    <row r="93" s="9" customFormat="1" ht="16" customHeight="1" spans="1:36">
      <c r="A93" s="40">
        <f t="shared" si="84"/>
        <v>90</v>
      </c>
      <c r="B93" s="41" t="s">
        <v>1336</v>
      </c>
      <c r="C93" s="42" t="s">
        <v>333</v>
      </c>
      <c r="D93" s="41" t="s">
        <v>334</v>
      </c>
      <c r="E93" s="41">
        <v>3473.25</v>
      </c>
      <c r="F93" s="41">
        <f>VLOOKUP(C93,'[1]9月'!$B:$Q,16,0)</f>
        <v>3245.4</v>
      </c>
      <c r="G93" s="44">
        <v>5664.75</v>
      </c>
      <c r="H93" s="41">
        <v>3473.25</v>
      </c>
      <c r="I93" s="44">
        <v>1790</v>
      </c>
      <c r="J93" s="44"/>
      <c r="K93" s="52">
        <f t="shared" si="85"/>
        <v>62.5185</v>
      </c>
      <c r="L93" s="53">
        <f t="shared" si="86"/>
        <v>519.264</v>
      </c>
      <c r="M93" s="44">
        <f t="shared" si="87"/>
        <v>453.18</v>
      </c>
      <c r="N93" s="41">
        <f t="shared" si="88"/>
        <v>24.31275</v>
      </c>
      <c r="O93" s="44">
        <f t="shared" si="89"/>
        <v>89.5</v>
      </c>
      <c r="P93" s="44">
        <f t="shared" si="90"/>
        <v>0</v>
      </c>
      <c r="Q93" s="44">
        <f t="shared" si="91"/>
        <v>1148.77525</v>
      </c>
      <c r="R93" s="41">
        <f t="shared" si="92"/>
        <v>0</v>
      </c>
      <c r="S93" s="41">
        <f t="shared" si="93"/>
        <v>259.63</v>
      </c>
      <c r="T93" s="44">
        <f t="shared" si="94"/>
        <v>113.3</v>
      </c>
      <c r="U93" s="41">
        <f t="shared" si="95"/>
        <v>10.42</v>
      </c>
      <c r="V93" s="41">
        <v>0</v>
      </c>
      <c r="W93" s="44">
        <f t="shared" si="96"/>
        <v>89.5</v>
      </c>
      <c r="X93" s="44">
        <f t="shared" si="97"/>
        <v>0</v>
      </c>
      <c r="Y93" s="41">
        <f t="shared" si="98"/>
        <v>472.85</v>
      </c>
      <c r="Z93" s="41">
        <f t="shared" si="99"/>
        <v>1621.62525</v>
      </c>
      <c r="AA93" s="41"/>
      <c r="AB93" s="12" t="s">
        <v>53</v>
      </c>
      <c r="AC93" s="11">
        <f t="shared" si="103"/>
        <v>62.5185</v>
      </c>
      <c r="AD93" s="11">
        <f t="shared" si="100"/>
        <v>778.894</v>
      </c>
      <c r="AE93" s="11">
        <f t="shared" si="101"/>
        <v>566.48</v>
      </c>
      <c r="AF93" s="11">
        <f t="shared" si="104"/>
        <v>34.73275</v>
      </c>
      <c r="AG93" s="11">
        <f t="shared" ref="AG93:AI93" si="129">O93+W93</f>
        <v>179</v>
      </c>
      <c r="AH93" s="11">
        <f t="shared" si="129"/>
        <v>0</v>
      </c>
      <c r="AI93" s="11">
        <f t="shared" si="129"/>
        <v>1621.62525</v>
      </c>
      <c r="AJ93" s="12" t="s">
        <v>1138</v>
      </c>
    </row>
    <row r="94" s="9" customFormat="1" ht="16" customHeight="1" spans="1:36">
      <c r="A94" s="40">
        <f t="shared" si="84"/>
        <v>91</v>
      </c>
      <c r="B94" s="41" t="s">
        <v>1336</v>
      </c>
      <c r="C94" s="42" t="s">
        <v>335</v>
      </c>
      <c r="D94" s="41" t="s">
        <v>336</v>
      </c>
      <c r="E94" s="41">
        <v>3473.25</v>
      </c>
      <c r="F94" s="41">
        <f>VLOOKUP(C94,'[1]9月'!$B:$Q,16,0)</f>
        <v>3245.4</v>
      </c>
      <c r="G94" s="44">
        <v>5664.75</v>
      </c>
      <c r="H94" s="41">
        <v>3473.25</v>
      </c>
      <c r="I94" s="44">
        <v>1790</v>
      </c>
      <c r="J94" s="44"/>
      <c r="K94" s="52">
        <f t="shared" si="85"/>
        <v>62.5185</v>
      </c>
      <c r="L94" s="53">
        <f t="shared" si="86"/>
        <v>519.264</v>
      </c>
      <c r="M94" s="44">
        <f t="shared" si="87"/>
        <v>453.18</v>
      </c>
      <c r="N94" s="41">
        <f t="shared" si="88"/>
        <v>24.31275</v>
      </c>
      <c r="O94" s="44">
        <f t="shared" si="89"/>
        <v>89.5</v>
      </c>
      <c r="P94" s="44">
        <f t="shared" si="90"/>
        <v>0</v>
      </c>
      <c r="Q94" s="44">
        <f t="shared" si="91"/>
        <v>1148.77525</v>
      </c>
      <c r="R94" s="41">
        <f t="shared" si="92"/>
        <v>0</v>
      </c>
      <c r="S94" s="41">
        <f t="shared" si="93"/>
        <v>259.63</v>
      </c>
      <c r="T94" s="44">
        <f t="shared" si="94"/>
        <v>113.3</v>
      </c>
      <c r="U94" s="41">
        <f t="shared" si="95"/>
        <v>10.42</v>
      </c>
      <c r="V94" s="41">
        <v>0</v>
      </c>
      <c r="W94" s="44">
        <f t="shared" si="96"/>
        <v>89.5</v>
      </c>
      <c r="X94" s="44">
        <f t="shared" si="97"/>
        <v>0</v>
      </c>
      <c r="Y94" s="41">
        <f t="shared" si="98"/>
        <v>472.85</v>
      </c>
      <c r="Z94" s="41">
        <f t="shared" si="99"/>
        <v>1621.62525</v>
      </c>
      <c r="AA94" s="41"/>
      <c r="AB94" s="12" t="s">
        <v>53</v>
      </c>
      <c r="AC94" s="11">
        <f t="shared" si="103"/>
        <v>62.5185</v>
      </c>
      <c r="AD94" s="11">
        <f t="shared" si="100"/>
        <v>778.894</v>
      </c>
      <c r="AE94" s="11">
        <f t="shared" si="101"/>
        <v>566.48</v>
      </c>
      <c r="AF94" s="11">
        <f t="shared" si="104"/>
        <v>34.73275</v>
      </c>
      <c r="AG94" s="11">
        <f t="shared" ref="AG94:AI94" si="130">O94+W94</f>
        <v>179</v>
      </c>
      <c r="AH94" s="11">
        <f t="shared" si="130"/>
        <v>0</v>
      </c>
      <c r="AI94" s="11">
        <f t="shared" si="130"/>
        <v>1621.62525</v>
      </c>
      <c r="AJ94" s="12" t="s">
        <v>1138</v>
      </c>
    </row>
    <row r="95" s="9" customFormat="1" ht="16" customHeight="1" spans="1:36">
      <c r="A95" s="40">
        <f t="shared" si="84"/>
        <v>92</v>
      </c>
      <c r="B95" s="41" t="s">
        <v>1336</v>
      </c>
      <c r="C95" s="42" t="s">
        <v>337</v>
      </c>
      <c r="D95" s="41" t="s">
        <v>338</v>
      </c>
      <c r="E95" s="41">
        <v>3473.25</v>
      </c>
      <c r="F95" s="41">
        <f>VLOOKUP(C95,'[1]9月'!$B:$Q,16,0)</f>
        <v>3245.4</v>
      </c>
      <c r="G95" s="44">
        <v>5664.75</v>
      </c>
      <c r="H95" s="41">
        <v>3473.25</v>
      </c>
      <c r="I95" s="44">
        <v>1790</v>
      </c>
      <c r="J95" s="44"/>
      <c r="K95" s="52">
        <f t="shared" si="85"/>
        <v>62.5185</v>
      </c>
      <c r="L95" s="53">
        <f t="shared" si="86"/>
        <v>519.264</v>
      </c>
      <c r="M95" s="44">
        <f t="shared" si="87"/>
        <v>453.18</v>
      </c>
      <c r="N95" s="41">
        <f t="shared" si="88"/>
        <v>24.31275</v>
      </c>
      <c r="O95" s="44">
        <f t="shared" si="89"/>
        <v>89.5</v>
      </c>
      <c r="P95" s="44">
        <f t="shared" si="90"/>
        <v>0</v>
      </c>
      <c r="Q95" s="44">
        <f t="shared" si="91"/>
        <v>1148.77525</v>
      </c>
      <c r="R95" s="41">
        <f t="shared" si="92"/>
        <v>0</v>
      </c>
      <c r="S95" s="41">
        <f t="shared" si="93"/>
        <v>259.63</v>
      </c>
      <c r="T95" s="44">
        <f t="shared" si="94"/>
        <v>113.3</v>
      </c>
      <c r="U95" s="41">
        <f t="shared" si="95"/>
        <v>10.42</v>
      </c>
      <c r="V95" s="41">
        <v>0</v>
      </c>
      <c r="W95" s="44">
        <f t="shared" si="96"/>
        <v>89.5</v>
      </c>
      <c r="X95" s="44">
        <f t="shared" si="97"/>
        <v>0</v>
      </c>
      <c r="Y95" s="41">
        <f t="shared" si="98"/>
        <v>472.85</v>
      </c>
      <c r="Z95" s="41">
        <f t="shared" si="99"/>
        <v>1621.62525</v>
      </c>
      <c r="AA95" s="41"/>
      <c r="AB95" s="12" t="s">
        <v>53</v>
      </c>
      <c r="AC95" s="11">
        <f t="shared" si="103"/>
        <v>62.5185</v>
      </c>
      <c r="AD95" s="11">
        <f t="shared" si="100"/>
        <v>778.894</v>
      </c>
      <c r="AE95" s="11">
        <f t="shared" si="101"/>
        <v>566.48</v>
      </c>
      <c r="AF95" s="11">
        <f t="shared" si="104"/>
        <v>34.73275</v>
      </c>
      <c r="AG95" s="11">
        <f t="shared" ref="AG95:AI95" si="131">O95+W95</f>
        <v>179</v>
      </c>
      <c r="AH95" s="11">
        <f t="shared" si="131"/>
        <v>0</v>
      </c>
      <c r="AI95" s="11">
        <f t="shared" si="131"/>
        <v>1621.62525</v>
      </c>
      <c r="AJ95" s="12" t="s">
        <v>1138</v>
      </c>
    </row>
    <row r="96" s="9" customFormat="1" ht="16" customHeight="1" spans="1:36">
      <c r="A96" s="40">
        <f t="shared" si="84"/>
        <v>93</v>
      </c>
      <c r="B96" s="41" t="s">
        <v>1336</v>
      </c>
      <c r="C96" s="42" t="s">
        <v>339</v>
      </c>
      <c r="D96" s="41" t="s">
        <v>340</v>
      </c>
      <c r="E96" s="41">
        <v>3473.25</v>
      </c>
      <c r="F96" s="41">
        <f>VLOOKUP(C96,'[1]9月'!$B:$Q,16,0)</f>
        <v>3245.4</v>
      </c>
      <c r="G96" s="44">
        <v>5664.75</v>
      </c>
      <c r="H96" s="41">
        <v>3473.25</v>
      </c>
      <c r="I96" s="44">
        <v>1790</v>
      </c>
      <c r="J96" s="44"/>
      <c r="K96" s="52">
        <f t="shared" si="85"/>
        <v>62.5185</v>
      </c>
      <c r="L96" s="53">
        <f t="shared" si="86"/>
        <v>519.264</v>
      </c>
      <c r="M96" s="44">
        <f t="shared" si="87"/>
        <v>453.18</v>
      </c>
      <c r="N96" s="41">
        <f t="shared" si="88"/>
        <v>24.31275</v>
      </c>
      <c r="O96" s="44">
        <f t="shared" si="89"/>
        <v>89.5</v>
      </c>
      <c r="P96" s="44">
        <f t="shared" si="90"/>
        <v>0</v>
      </c>
      <c r="Q96" s="44">
        <f t="shared" si="91"/>
        <v>1148.77525</v>
      </c>
      <c r="R96" s="41">
        <f t="shared" si="92"/>
        <v>0</v>
      </c>
      <c r="S96" s="41">
        <f t="shared" si="93"/>
        <v>259.63</v>
      </c>
      <c r="T96" s="44">
        <f t="shared" si="94"/>
        <v>113.3</v>
      </c>
      <c r="U96" s="41">
        <f t="shared" si="95"/>
        <v>10.42</v>
      </c>
      <c r="V96" s="41">
        <v>0</v>
      </c>
      <c r="W96" s="44">
        <f t="shared" si="96"/>
        <v>89.5</v>
      </c>
      <c r="X96" s="44">
        <f t="shared" si="97"/>
        <v>0</v>
      </c>
      <c r="Y96" s="41">
        <f t="shared" si="98"/>
        <v>472.85</v>
      </c>
      <c r="Z96" s="41">
        <f t="shared" si="99"/>
        <v>1621.62525</v>
      </c>
      <c r="AA96" s="41"/>
      <c r="AB96" s="12" t="s">
        <v>53</v>
      </c>
      <c r="AC96" s="11">
        <f t="shared" si="103"/>
        <v>62.5185</v>
      </c>
      <c r="AD96" s="11">
        <f t="shared" si="100"/>
        <v>778.894</v>
      </c>
      <c r="AE96" s="11">
        <f t="shared" si="101"/>
        <v>566.48</v>
      </c>
      <c r="AF96" s="11">
        <f t="shared" si="104"/>
        <v>34.73275</v>
      </c>
      <c r="AG96" s="11">
        <f t="shared" ref="AG96:AI96" si="132">O96+W96</f>
        <v>179</v>
      </c>
      <c r="AH96" s="11">
        <f t="shared" si="132"/>
        <v>0</v>
      </c>
      <c r="AI96" s="11">
        <f t="shared" si="132"/>
        <v>1621.62525</v>
      </c>
      <c r="AJ96" s="12" t="s">
        <v>1138</v>
      </c>
    </row>
    <row r="97" s="9" customFormat="1" ht="16" customHeight="1" spans="1:36">
      <c r="A97" s="40">
        <f t="shared" si="84"/>
        <v>94</v>
      </c>
      <c r="B97" s="41" t="s">
        <v>1336</v>
      </c>
      <c r="C97" s="42" t="s">
        <v>341</v>
      </c>
      <c r="D97" s="41" t="s">
        <v>342</v>
      </c>
      <c r="E97" s="41">
        <v>3473.25</v>
      </c>
      <c r="F97" s="41">
        <f>VLOOKUP(C97,'[1]9月'!$B:$Q,16,0)</f>
        <v>3245.4</v>
      </c>
      <c r="G97" s="44">
        <v>5664.75</v>
      </c>
      <c r="H97" s="41">
        <v>3473.25</v>
      </c>
      <c r="I97" s="44">
        <v>1790</v>
      </c>
      <c r="J97" s="44"/>
      <c r="K97" s="52">
        <f t="shared" si="85"/>
        <v>62.5185</v>
      </c>
      <c r="L97" s="53">
        <f t="shared" si="86"/>
        <v>519.264</v>
      </c>
      <c r="M97" s="44">
        <f t="shared" si="87"/>
        <v>453.18</v>
      </c>
      <c r="N97" s="41">
        <f t="shared" si="88"/>
        <v>24.31275</v>
      </c>
      <c r="O97" s="44">
        <f t="shared" si="89"/>
        <v>89.5</v>
      </c>
      <c r="P97" s="44">
        <f t="shared" si="90"/>
        <v>0</v>
      </c>
      <c r="Q97" s="44">
        <f t="shared" si="91"/>
        <v>1148.77525</v>
      </c>
      <c r="R97" s="41">
        <f t="shared" si="92"/>
        <v>0</v>
      </c>
      <c r="S97" s="41">
        <f t="shared" si="93"/>
        <v>259.63</v>
      </c>
      <c r="T97" s="44">
        <f t="shared" si="94"/>
        <v>113.3</v>
      </c>
      <c r="U97" s="41">
        <f t="shared" si="95"/>
        <v>10.42</v>
      </c>
      <c r="V97" s="41">
        <v>0</v>
      </c>
      <c r="W97" s="44">
        <f t="shared" si="96"/>
        <v>89.5</v>
      </c>
      <c r="X97" s="44">
        <f t="shared" si="97"/>
        <v>0</v>
      </c>
      <c r="Y97" s="41">
        <f t="shared" si="98"/>
        <v>472.85</v>
      </c>
      <c r="Z97" s="41">
        <f t="shared" si="99"/>
        <v>1621.62525</v>
      </c>
      <c r="AA97" s="41"/>
      <c r="AB97" s="12" t="s">
        <v>53</v>
      </c>
      <c r="AC97" s="11">
        <f t="shared" si="103"/>
        <v>62.5185</v>
      </c>
      <c r="AD97" s="11">
        <f t="shared" si="100"/>
        <v>778.894</v>
      </c>
      <c r="AE97" s="11">
        <f t="shared" si="101"/>
        <v>566.48</v>
      </c>
      <c r="AF97" s="11">
        <f t="shared" si="104"/>
        <v>34.73275</v>
      </c>
      <c r="AG97" s="11">
        <f t="shared" ref="AG97:AI97" si="133">O97+W97</f>
        <v>179</v>
      </c>
      <c r="AH97" s="11">
        <f t="shared" si="133"/>
        <v>0</v>
      </c>
      <c r="AI97" s="11">
        <f t="shared" si="133"/>
        <v>1621.62525</v>
      </c>
      <c r="AJ97" s="12" t="s">
        <v>1138</v>
      </c>
    </row>
    <row r="98" s="9" customFormat="1" ht="16" customHeight="1" spans="1:36">
      <c r="A98" s="40">
        <f t="shared" si="84"/>
        <v>95</v>
      </c>
      <c r="B98" s="41" t="s">
        <v>1336</v>
      </c>
      <c r="C98" s="42" t="s">
        <v>343</v>
      </c>
      <c r="D98" s="41" t="s">
        <v>344</v>
      </c>
      <c r="E98" s="41">
        <v>3473.25</v>
      </c>
      <c r="F98" s="41">
        <f>VLOOKUP(C98,'[1]9月'!$B:$Q,16,0)</f>
        <v>3245.4</v>
      </c>
      <c r="G98" s="44">
        <v>5664.75</v>
      </c>
      <c r="H98" s="41">
        <v>3473.25</v>
      </c>
      <c r="I98" s="44">
        <v>1790</v>
      </c>
      <c r="J98" s="44"/>
      <c r="K98" s="52">
        <f t="shared" si="85"/>
        <v>62.5185</v>
      </c>
      <c r="L98" s="53">
        <f t="shared" si="86"/>
        <v>519.264</v>
      </c>
      <c r="M98" s="44">
        <f t="shared" si="87"/>
        <v>453.18</v>
      </c>
      <c r="N98" s="41">
        <f t="shared" si="88"/>
        <v>24.31275</v>
      </c>
      <c r="O98" s="44">
        <f t="shared" si="89"/>
        <v>89.5</v>
      </c>
      <c r="P98" s="44">
        <f t="shared" si="90"/>
        <v>0</v>
      </c>
      <c r="Q98" s="44">
        <f t="shared" si="91"/>
        <v>1148.77525</v>
      </c>
      <c r="R98" s="41">
        <f t="shared" si="92"/>
        <v>0</v>
      </c>
      <c r="S98" s="41">
        <f t="shared" si="93"/>
        <v>259.63</v>
      </c>
      <c r="T98" s="44">
        <f t="shared" si="94"/>
        <v>113.3</v>
      </c>
      <c r="U98" s="41">
        <f t="shared" si="95"/>
        <v>10.42</v>
      </c>
      <c r="V98" s="41">
        <v>0</v>
      </c>
      <c r="W98" s="44">
        <f t="shared" si="96"/>
        <v>89.5</v>
      </c>
      <c r="X98" s="44">
        <f t="shared" si="97"/>
        <v>0</v>
      </c>
      <c r="Y98" s="41">
        <f t="shared" si="98"/>
        <v>472.85</v>
      </c>
      <c r="Z98" s="41">
        <f t="shared" si="99"/>
        <v>1621.62525</v>
      </c>
      <c r="AA98" s="41"/>
      <c r="AB98" s="12" t="s">
        <v>53</v>
      </c>
      <c r="AC98" s="11">
        <f t="shared" si="103"/>
        <v>62.5185</v>
      </c>
      <c r="AD98" s="11">
        <f t="shared" si="100"/>
        <v>778.894</v>
      </c>
      <c r="AE98" s="11">
        <f t="shared" si="101"/>
        <v>566.48</v>
      </c>
      <c r="AF98" s="11">
        <f t="shared" si="104"/>
        <v>34.73275</v>
      </c>
      <c r="AG98" s="11">
        <f t="shared" ref="AG98:AI98" si="134">O98+W98</f>
        <v>179</v>
      </c>
      <c r="AH98" s="11">
        <f t="shared" si="134"/>
        <v>0</v>
      </c>
      <c r="AI98" s="11">
        <f t="shared" si="134"/>
        <v>1621.62525</v>
      </c>
      <c r="AJ98" s="12" t="s">
        <v>1138</v>
      </c>
    </row>
    <row r="99" s="9" customFormat="1" ht="16" customHeight="1" spans="1:36">
      <c r="A99" s="40">
        <f t="shared" si="84"/>
        <v>96</v>
      </c>
      <c r="B99" s="41" t="s">
        <v>1336</v>
      </c>
      <c r="C99" s="42" t="s">
        <v>345</v>
      </c>
      <c r="D99" s="41" t="s">
        <v>346</v>
      </c>
      <c r="E99" s="41">
        <v>3473.25</v>
      </c>
      <c r="F99" s="41">
        <f>VLOOKUP(C99,'[1]9月'!$B:$Q,16,0)</f>
        <v>3245.4</v>
      </c>
      <c r="G99" s="44">
        <v>5664.75</v>
      </c>
      <c r="H99" s="41">
        <v>3473.25</v>
      </c>
      <c r="I99" s="44">
        <v>0</v>
      </c>
      <c r="J99" s="44"/>
      <c r="K99" s="52">
        <f t="shared" si="85"/>
        <v>62.5185</v>
      </c>
      <c r="L99" s="53">
        <f t="shared" si="86"/>
        <v>519.264</v>
      </c>
      <c r="M99" s="44">
        <f t="shared" si="87"/>
        <v>453.18</v>
      </c>
      <c r="N99" s="41">
        <f t="shared" si="88"/>
        <v>24.31275</v>
      </c>
      <c r="O99" s="44">
        <f t="shared" si="89"/>
        <v>0</v>
      </c>
      <c r="P99" s="44">
        <f t="shared" si="90"/>
        <v>0</v>
      </c>
      <c r="Q99" s="44">
        <f t="shared" si="91"/>
        <v>1059.27525</v>
      </c>
      <c r="R99" s="41">
        <f t="shared" si="92"/>
        <v>0</v>
      </c>
      <c r="S99" s="41">
        <f t="shared" si="93"/>
        <v>259.63</v>
      </c>
      <c r="T99" s="44">
        <f t="shared" si="94"/>
        <v>113.3</v>
      </c>
      <c r="U99" s="41">
        <f t="shared" si="95"/>
        <v>10.42</v>
      </c>
      <c r="V99" s="41">
        <v>0</v>
      </c>
      <c r="W99" s="44">
        <f t="shared" si="96"/>
        <v>0</v>
      </c>
      <c r="X99" s="44">
        <f t="shared" si="97"/>
        <v>0</v>
      </c>
      <c r="Y99" s="41">
        <f t="shared" si="98"/>
        <v>383.35</v>
      </c>
      <c r="Z99" s="41">
        <f t="shared" si="99"/>
        <v>1442.62525</v>
      </c>
      <c r="AA99" s="41"/>
      <c r="AB99" s="12" t="s">
        <v>53</v>
      </c>
      <c r="AC99" s="11">
        <f t="shared" si="103"/>
        <v>62.5185</v>
      </c>
      <c r="AD99" s="11">
        <f t="shared" si="100"/>
        <v>778.894</v>
      </c>
      <c r="AE99" s="11">
        <f t="shared" si="101"/>
        <v>566.48</v>
      </c>
      <c r="AF99" s="11">
        <f t="shared" si="104"/>
        <v>34.73275</v>
      </c>
      <c r="AG99" s="11">
        <f t="shared" ref="AG99:AI99" si="135">O99+W99</f>
        <v>0</v>
      </c>
      <c r="AH99" s="11">
        <f t="shared" si="135"/>
        <v>0</v>
      </c>
      <c r="AI99" s="11">
        <f t="shared" si="135"/>
        <v>1442.62525</v>
      </c>
      <c r="AJ99" s="12" t="s">
        <v>1138</v>
      </c>
    </row>
    <row r="100" s="9" customFormat="1" ht="16" customHeight="1" spans="1:36">
      <c r="A100" s="40">
        <f t="shared" si="84"/>
        <v>97</v>
      </c>
      <c r="B100" s="41" t="s">
        <v>1336</v>
      </c>
      <c r="C100" s="42" t="s">
        <v>347</v>
      </c>
      <c r="D100" s="41" t="s">
        <v>348</v>
      </c>
      <c r="E100" s="41">
        <v>3473.25</v>
      </c>
      <c r="F100" s="41">
        <f>VLOOKUP(C100,'[1]9月'!$B:$Q,16,0)</f>
        <v>3245.4</v>
      </c>
      <c r="G100" s="44">
        <v>5664.75</v>
      </c>
      <c r="H100" s="41">
        <v>3473.25</v>
      </c>
      <c r="I100" s="44">
        <v>1790</v>
      </c>
      <c r="J100" s="44"/>
      <c r="K100" s="52">
        <f t="shared" si="85"/>
        <v>62.5185</v>
      </c>
      <c r="L100" s="53">
        <f t="shared" si="86"/>
        <v>519.264</v>
      </c>
      <c r="M100" s="44">
        <f t="shared" si="87"/>
        <v>453.18</v>
      </c>
      <c r="N100" s="41">
        <f t="shared" si="88"/>
        <v>24.31275</v>
      </c>
      <c r="O100" s="44">
        <f t="shared" si="89"/>
        <v>89.5</v>
      </c>
      <c r="P100" s="44">
        <f t="shared" si="90"/>
        <v>0</v>
      </c>
      <c r="Q100" s="44">
        <f t="shared" si="91"/>
        <v>1148.77525</v>
      </c>
      <c r="R100" s="41">
        <f t="shared" si="92"/>
        <v>0</v>
      </c>
      <c r="S100" s="41">
        <f t="shared" si="93"/>
        <v>259.63</v>
      </c>
      <c r="T100" s="44">
        <f t="shared" si="94"/>
        <v>113.3</v>
      </c>
      <c r="U100" s="41">
        <f t="shared" si="95"/>
        <v>10.42</v>
      </c>
      <c r="V100" s="41">
        <v>0</v>
      </c>
      <c r="W100" s="44">
        <f t="shared" si="96"/>
        <v>89.5</v>
      </c>
      <c r="X100" s="44">
        <f t="shared" si="97"/>
        <v>0</v>
      </c>
      <c r="Y100" s="41">
        <f t="shared" si="98"/>
        <v>472.85</v>
      </c>
      <c r="Z100" s="41">
        <f t="shared" si="99"/>
        <v>1621.62525</v>
      </c>
      <c r="AA100" s="41"/>
      <c r="AB100" s="12" t="s">
        <v>53</v>
      </c>
      <c r="AC100" s="11">
        <f t="shared" si="103"/>
        <v>62.5185</v>
      </c>
      <c r="AD100" s="11">
        <f t="shared" si="100"/>
        <v>778.894</v>
      </c>
      <c r="AE100" s="11">
        <f t="shared" si="101"/>
        <v>566.48</v>
      </c>
      <c r="AF100" s="11">
        <f t="shared" si="104"/>
        <v>34.73275</v>
      </c>
      <c r="AG100" s="11">
        <f t="shared" ref="AG100:AI100" si="136">O100+W100</f>
        <v>179</v>
      </c>
      <c r="AH100" s="11">
        <f t="shared" si="136"/>
        <v>0</v>
      </c>
      <c r="AI100" s="11">
        <f t="shared" si="136"/>
        <v>1621.62525</v>
      </c>
      <c r="AJ100" s="12" t="s">
        <v>1138</v>
      </c>
    </row>
    <row r="101" s="9" customFormat="1" ht="16" customHeight="1" spans="1:36">
      <c r="A101" s="40">
        <f t="shared" si="84"/>
        <v>98</v>
      </c>
      <c r="B101" s="41" t="s">
        <v>1336</v>
      </c>
      <c r="C101" s="42" t="s">
        <v>351</v>
      </c>
      <c r="D101" s="41" t="s">
        <v>352</v>
      </c>
      <c r="E101" s="41">
        <v>3473.25</v>
      </c>
      <c r="F101" s="41">
        <f>VLOOKUP(C101,'[1]9月'!$B:$Q,16,0)</f>
        <v>3245.4</v>
      </c>
      <c r="G101" s="44">
        <v>5664.75</v>
      </c>
      <c r="H101" s="41">
        <v>3473.25</v>
      </c>
      <c r="I101" s="44">
        <v>1790</v>
      </c>
      <c r="J101" s="44"/>
      <c r="K101" s="52">
        <f t="shared" si="85"/>
        <v>62.5185</v>
      </c>
      <c r="L101" s="53">
        <f t="shared" si="86"/>
        <v>519.264</v>
      </c>
      <c r="M101" s="44">
        <f t="shared" si="87"/>
        <v>453.18</v>
      </c>
      <c r="N101" s="41">
        <f t="shared" si="88"/>
        <v>24.31275</v>
      </c>
      <c r="O101" s="44">
        <f t="shared" si="89"/>
        <v>89.5</v>
      </c>
      <c r="P101" s="44">
        <f t="shared" si="90"/>
        <v>0</v>
      </c>
      <c r="Q101" s="44">
        <f t="shared" si="91"/>
        <v>1148.77525</v>
      </c>
      <c r="R101" s="41">
        <f t="shared" si="92"/>
        <v>0</v>
      </c>
      <c r="S101" s="41">
        <f t="shared" si="93"/>
        <v>259.63</v>
      </c>
      <c r="T101" s="44">
        <f t="shared" si="94"/>
        <v>113.3</v>
      </c>
      <c r="U101" s="41">
        <f t="shared" si="95"/>
        <v>10.42</v>
      </c>
      <c r="V101" s="41">
        <v>0</v>
      </c>
      <c r="W101" s="44">
        <f t="shared" si="96"/>
        <v>89.5</v>
      </c>
      <c r="X101" s="44">
        <f t="shared" si="97"/>
        <v>0</v>
      </c>
      <c r="Y101" s="41">
        <f t="shared" si="98"/>
        <v>472.85</v>
      </c>
      <c r="Z101" s="41">
        <f t="shared" si="99"/>
        <v>1621.62525</v>
      </c>
      <c r="AA101" s="41"/>
      <c r="AB101" s="12" t="s">
        <v>53</v>
      </c>
      <c r="AC101" s="11">
        <f t="shared" si="103"/>
        <v>62.5185</v>
      </c>
      <c r="AD101" s="11">
        <f t="shared" si="100"/>
        <v>778.894</v>
      </c>
      <c r="AE101" s="11">
        <f t="shared" si="101"/>
        <v>566.48</v>
      </c>
      <c r="AF101" s="11">
        <f t="shared" si="104"/>
        <v>34.73275</v>
      </c>
      <c r="AG101" s="11">
        <f t="shared" ref="AG101:AI101" si="137">O101+W101</f>
        <v>179</v>
      </c>
      <c r="AH101" s="11">
        <f t="shared" si="137"/>
        <v>0</v>
      </c>
      <c r="AI101" s="11">
        <f t="shared" si="137"/>
        <v>1621.62525</v>
      </c>
      <c r="AJ101" s="12" t="s">
        <v>1138</v>
      </c>
    </row>
    <row r="102" s="9" customFormat="1" ht="16" customHeight="1" spans="1:36">
      <c r="A102" s="40">
        <f t="shared" si="84"/>
        <v>99</v>
      </c>
      <c r="B102" s="41" t="s">
        <v>1336</v>
      </c>
      <c r="C102" s="46" t="s">
        <v>353</v>
      </c>
      <c r="D102" s="47" t="s">
        <v>354</v>
      </c>
      <c r="E102" s="41">
        <v>3473.25</v>
      </c>
      <c r="F102" s="41">
        <v>0</v>
      </c>
      <c r="G102" s="44">
        <v>0</v>
      </c>
      <c r="H102" s="41">
        <v>0</v>
      </c>
      <c r="I102" s="44">
        <v>0</v>
      </c>
      <c r="J102" s="44"/>
      <c r="K102" s="52">
        <f t="shared" si="85"/>
        <v>62.5185</v>
      </c>
      <c r="L102" s="53">
        <f t="shared" si="86"/>
        <v>0</v>
      </c>
      <c r="M102" s="44">
        <f t="shared" si="87"/>
        <v>0</v>
      </c>
      <c r="N102" s="41">
        <f t="shared" si="88"/>
        <v>0</v>
      </c>
      <c r="O102" s="44">
        <f t="shared" si="89"/>
        <v>0</v>
      </c>
      <c r="P102" s="44">
        <f t="shared" si="90"/>
        <v>0</v>
      </c>
      <c r="Q102" s="44">
        <f t="shared" si="91"/>
        <v>62.5185</v>
      </c>
      <c r="R102" s="41">
        <f t="shared" si="92"/>
        <v>0</v>
      </c>
      <c r="S102" s="41">
        <f t="shared" si="93"/>
        <v>0</v>
      </c>
      <c r="T102" s="44">
        <f t="shared" si="94"/>
        <v>0</v>
      </c>
      <c r="U102" s="41">
        <f t="shared" si="95"/>
        <v>0</v>
      </c>
      <c r="V102" s="41">
        <v>0</v>
      </c>
      <c r="W102" s="44">
        <f t="shared" si="96"/>
        <v>0</v>
      </c>
      <c r="X102" s="44">
        <f t="shared" si="97"/>
        <v>0</v>
      </c>
      <c r="Y102" s="41">
        <f t="shared" si="98"/>
        <v>0</v>
      </c>
      <c r="Z102" s="41">
        <f t="shared" si="99"/>
        <v>62.5185</v>
      </c>
      <c r="AA102" s="41"/>
      <c r="AB102" s="12" t="s">
        <v>53</v>
      </c>
      <c r="AC102" s="11">
        <f t="shared" si="103"/>
        <v>62.5185</v>
      </c>
      <c r="AD102" s="11">
        <f t="shared" si="100"/>
        <v>0</v>
      </c>
      <c r="AE102" s="11">
        <f t="shared" si="101"/>
        <v>0</v>
      </c>
      <c r="AF102" s="11">
        <f t="shared" si="104"/>
        <v>0</v>
      </c>
      <c r="AG102" s="11">
        <f t="shared" ref="AG102:AI102" si="138">O102+W102</f>
        <v>0</v>
      </c>
      <c r="AH102" s="11">
        <f t="shared" si="138"/>
        <v>0</v>
      </c>
      <c r="AI102" s="11">
        <f t="shared" si="138"/>
        <v>62.5185</v>
      </c>
      <c r="AJ102" s="12" t="s">
        <v>1138</v>
      </c>
    </row>
    <row r="103" s="9" customFormat="1" ht="16" customHeight="1" spans="1:36">
      <c r="A103" s="40">
        <f t="shared" si="84"/>
        <v>100</v>
      </c>
      <c r="B103" s="41" t="s">
        <v>896</v>
      </c>
      <c r="C103" s="42" t="s">
        <v>355</v>
      </c>
      <c r="D103" s="41" t="s">
        <v>356</v>
      </c>
      <c r="E103" s="41">
        <v>3473.25</v>
      </c>
      <c r="F103" s="41">
        <f>VLOOKUP(C103,'[1]9月'!$B:$Q,16,0)</f>
        <v>3245.4</v>
      </c>
      <c r="G103" s="44">
        <v>5664.75</v>
      </c>
      <c r="H103" s="41">
        <v>3473.25</v>
      </c>
      <c r="I103" s="44">
        <v>1790</v>
      </c>
      <c r="J103" s="44"/>
      <c r="K103" s="52">
        <f t="shared" si="85"/>
        <v>62.5185</v>
      </c>
      <c r="L103" s="53">
        <f t="shared" si="86"/>
        <v>519.264</v>
      </c>
      <c r="M103" s="44">
        <f t="shared" si="87"/>
        <v>453.18</v>
      </c>
      <c r="N103" s="41">
        <f t="shared" si="88"/>
        <v>24.31275</v>
      </c>
      <c r="O103" s="44">
        <f t="shared" si="89"/>
        <v>89.5</v>
      </c>
      <c r="P103" s="44">
        <f t="shared" si="90"/>
        <v>0</v>
      </c>
      <c r="Q103" s="44">
        <f t="shared" si="91"/>
        <v>1148.77525</v>
      </c>
      <c r="R103" s="41">
        <f t="shared" si="92"/>
        <v>0</v>
      </c>
      <c r="S103" s="41">
        <f t="shared" si="93"/>
        <v>259.63</v>
      </c>
      <c r="T103" s="44">
        <f t="shared" si="94"/>
        <v>113.3</v>
      </c>
      <c r="U103" s="41">
        <f t="shared" si="95"/>
        <v>10.42</v>
      </c>
      <c r="V103" s="41">
        <v>0</v>
      </c>
      <c r="W103" s="44">
        <f t="shared" si="96"/>
        <v>89.5</v>
      </c>
      <c r="X103" s="44">
        <f t="shared" si="97"/>
        <v>0</v>
      </c>
      <c r="Y103" s="41">
        <f t="shared" si="98"/>
        <v>472.85</v>
      </c>
      <c r="Z103" s="41">
        <f t="shared" si="99"/>
        <v>1621.62525</v>
      </c>
      <c r="AA103" s="41"/>
      <c r="AB103" s="12" t="s">
        <v>58</v>
      </c>
      <c r="AC103" s="11">
        <f t="shared" si="103"/>
        <v>62.5185</v>
      </c>
      <c r="AD103" s="11">
        <f t="shared" si="100"/>
        <v>778.894</v>
      </c>
      <c r="AE103" s="11">
        <f t="shared" si="101"/>
        <v>566.48</v>
      </c>
      <c r="AF103" s="11">
        <f t="shared" si="104"/>
        <v>34.73275</v>
      </c>
      <c r="AG103" s="11">
        <f t="shared" ref="AG103:AI103" si="139">O103+W103</f>
        <v>179</v>
      </c>
      <c r="AH103" s="11">
        <f t="shared" si="139"/>
        <v>0</v>
      </c>
      <c r="AI103" s="11">
        <f t="shared" si="139"/>
        <v>1621.62525</v>
      </c>
      <c r="AJ103" s="12" t="s">
        <v>1138</v>
      </c>
    </row>
    <row r="104" s="9" customFormat="1" ht="16" customHeight="1" spans="1:36">
      <c r="A104" s="40">
        <f t="shared" si="84"/>
        <v>101</v>
      </c>
      <c r="B104" s="41" t="s">
        <v>896</v>
      </c>
      <c r="C104" s="42" t="s">
        <v>357</v>
      </c>
      <c r="D104" s="41" t="s">
        <v>358</v>
      </c>
      <c r="E104" s="41">
        <v>3473.25</v>
      </c>
      <c r="F104" s="41">
        <f>VLOOKUP(C104,'[1]9月'!$B:$Q,16,0)</f>
        <v>3245.4</v>
      </c>
      <c r="G104" s="44">
        <v>5664.75</v>
      </c>
      <c r="H104" s="41">
        <v>3473.25</v>
      </c>
      <c r="I104" s="44">
        <v>2544</v>
      </c>
      <c r="J104" s="44"/>
      <c r="K104" s="52">
        <f t="shared" si="85"/>
        <v>62.5185</v>
      </c>
      <c r="L104" s="53">
        <f t="shared" si="86"/>
        <v>519.264</v>
      </c>
      <c r="M104" s="44">
        <f t="shared" si="87"/>
        <v>453.18</v>
      </c>
      <c r="N104" s="41">
        <f t="shared" si="88"/>
        <v>24.31275</v>
      </c>
      <c r="O104" s="44">
        <f t="shared" si="89"/>
        <v>127.2</v>
      </c>
      <c r="P104" s="44">
        <f t="shared" si="90"/>
        <v>0</v>
      </c>
      <c r="Q104" s="44">
        <f t="shared" si="91"/>
        <v>1186.47525</v>
      </c>
      <c r="R104" s="41">
        <f t="shared" si="92"/>
        <v>0</v>
      </c>
      <c r="S104" s="41">
        <f t="shared" si="93"/>
        <v>259.63</v>
      </c>
      <c r="T104" s="44">
        <f t="shared" si="94"/>
        <v>113.3</v>
      </c>
      <c r="U104" s="41">
        <f t="shared" si="95"/>
        <v>10.42</v>
      </c>
      <c r="V104" s="41">
        <v>0</v>
      </c>
      <c r="W104" s="44">
        <f t="shared" si="96"/>
        <v>127.2</v>
      </c>
      <c r="X104" s="44">
        <f t="shared" si="97"/>
        <v>0</v>
      </c>
      <c r="Y104" s="41">
        <f t="shared" si="98"/>
        <v>510.55</v>
      </c>
      <c r="Z104" s="41">
        <f t="shared" si="99"/>
        <v>1697.02525</v>
      </c>
      <c r="AA104" s="41"/>
      <c r="AB104" s="12" t="s">
        <v>58</v>
      </c>
      <c r="AC104" s="11">
        <f t="shared" si="103"/>
        <v>62.5185</v>
      </c>
      <c r="AD104" s="11">
        <f t="shared" si="100"/>
        <v>778.894</v>
      </c>
      <c r="AE104" s="11">
        <f t="shared" si="101"/>
        <v>566.48</v>
      </c>
      <c r="AF104" s="11">
        <f t="shared" si="104"/>
        <v>34.73275</v>
      </c>
      <c r="AG104" s="11">
        <f t="shared" ref="AG104:AI104" si="140">O104+W104</f>
        <v>254.4</v>
      </c>
      <c r="AH104" s="11">
        <f t="shared" si="140"/>
        <v>0</v>
      </c>
      <c r="AI104" s="11">
        <f t="shared" si="140"/>
        <v>1697.02525</v>
      </c>
      <c r="AJ104" s="12" t="s">
        <v>1138</v>
      </c>
    </row>
    <row r="105" s="9" customFormat="1" ht="16" customHeight="1" spans="1:36">
      <c r="A105" s="40">
        <f t="shared" si="84"/>
        <v>102</v>
      </c>
      <c r="B105" s="41" t="s">
        <v>1336</v>
      </c>
      <c r="C105" s="42" t="s">
        <v>359</v>
      </c>
      <c r="D105" s="41" t="s">
        <v>360</v>
      </c>
      <c r="E105" s="41">
        <v>3473.25</v>
      </c>
      <c r="F105" s="41">
        <f>VLOOKUP(C105,'[1]9月'!$B:$Q,16,0)</f>
        <v>3245.4</v>
      </c>
      <c r="G105" s="44">
        <v>5664.75</v>
      </c>
      <c r="H105" s="41">
        <v>3473.25</v>
      </c>
      <c r="I105" s="44">
        <v>2544</v>
      </c>
      <c r="J105" s="44"/>
      <c r="K105" s="52">
        <f t="shared" si="85"/>
        <v>62.5185</v>
      </c>
      <c r="L105" s="53">
        <f t="shared" si="86"/>
        <v>519.264</v>
      </c>
      <c r="M105" s="44">
        <f t="shared" si="87"/>
        <v>453.18</v>
      </c>
      <c r="N105" s="41">
        <f t="shared" si="88"/>
        <v>24.31275</v>
      </c>
      <c r="O105" s="44">
        <f t="shared" si="89"/>
        <v>127.2</v>
      </c>
      <c r="P105" s="44">
        <f t="shared" si="90"/>
        <v>0</v>
      </c>
      <c r="Q105" s="44">
        <f t="shared" si="91"/>
        <v>1186.47525</v>
      </c>
      <c r="R105" s="41">
        <f t="shared" si="92"/>
        <v>0</v>
      </c>
      <c r="S105" s="41">
        <f t="shared" si="93"/>
        <v>259.63</v>
      </c>
      <c r="T105" s="44">
        <f t="shared" si="94"/>
        <v>113.3</v>
      </c>
      <c r="U105" s="41">
        <f t="shared" si="95"/>
        <v>10.42</v>
      </c>
      <c r="V105" s="41">
        <v>0</v>
      </c>
      <c r="W105" s="44">
        <f t="shared" si="96"/>
        <v>127.2</v>
      </c>
      <c r="X105" s="44">
        <f t="shared" si="97"/>
        <v>0</v>
      </c>
      <c r="Y105" s="41">
        <f t="shared" si="98"/>
        <v>510.55</v>
      </c>
      <c r="Z105" s="41">
        <f t="shared" si="99"/>
        <v>1697.02525</v>
      </c>
      <c r="AA105" s="41"/>
      <c r="AB105" s="12" t="s">
        <v>53</v>
      </c>
      <c r="AC105" s="11">
        <f t="shared" si="103"/>
        <v>62.5185</v>
      </c>
      <c r="AD105" s="11">
        <f t="shared" si="100"/>
        <v>778.894</v>
      </c>
      <c r="AE105" s="11">
        <f t="shared" si="101"/>
        <v>566.48</v>
      </c>
      <c r="AF105" s="11">
        <f t="shared" si="104"/>
        <v>34.73275</v>
      </c>
      <c r="AG105" s="11">
        <f t="shared" ref="AG105:AI105" si="141">O105+W105</f>
        <v>254.4</v>
      </c>
      <c r="AH105" s="11">
        <f t="shared" si="141"/>
        <v>0</v>
      </c>
      <c r="AI105" s="11">
        <f t="shared" si="141"/>
        <v>1697.02525</v>
      </c>
      <c r="AJ105" s="12" t="s">
        <v>1138</v>
      </c>
    </row>
    <row r="106" s="9" customFormat="1" ht="16" customHeight="1" spans="1:36">
      <c r="A106" s="40">
        <f t="shared" si="84"/>
        <v>103</v>
      </c>
      <c r="B106" s="41" t="s">
        <v>896</v>
      </c>
      <c r="C106" s="42" t="s">
        <v>361</v>
      </c>
      <c r="D106" s="41" t="s">
        <v>362</v>
      </c>
      <c r="E106" s="41">
        <v>3473.25</v>
      </c>
      <c r="F106" s="41">
        <f>VLOOKUP(C106,'[1]9月'!$B:$Q,16,0)</f>
        <v>3245.4</v>
      </c>
      <c r="G106" s="44">
        <v>5664.75</v>
      </c>
      <c r="H106" s="41">
        <v>3473.25</v>
      </c>
      <c r="I106" s="44">
        <v>1790</v>
      </c>
      <c r="J106" s="44"/>
      <c r="K106" s="52">
        <f t="shared" si="85"/>
        <v>62.5185</v>
      </c>
      <c r="L106" s="53">
        <f t="shared" si="86"/>
        <v>519.264</v>
      </c>
      <c r="M106" s="44">
        <f t="shared" si="87"/>
        <v>453.18</v>
      </c>
      <c r="N106" s="41">
        <f t="shared" si="88"/>
        <v>24.31275</v>
      </c>
      <c r="O106" s="44">
        <f t="shared" si="89"/>
        <v>89.5</v>
      </c>
      <c r="P106" s="44">
        <f t="shared" si="90"/>
        <v>0</v>
      </c>
      <c r="Q106" s="44">
        <f t="shared" si="91"/>
        <v>1148.77525</v>
      </c>
      <c r="R106" s="41">
        <f t="shared" si="92"/>
        <v>0</v>
      </c>
      <c r="S106" s="41">
        <f t="shared" si="93"/>
        <v>259.63</v>
      </c>
      <c r="T106" s="44">
        <f t="shared" si="94"/>
        <v>113.3</v>
      </c>
      <c r="U106" s="41">
        <f t="shared" si="95"/>
        <v>10.42</v>
      </c>
      <c r="V106" s="41">
        <v>0</v>
      </c>
      <c r="W106" s="44">
        <f t="shared" si="96"/>
        <v>89.5</v>
      </c>
      <c r="X106" s="44">
        <f t="shared" si="97"/>
        <v>0</v>
      </c>
      <c r="Y106" s="41">
        <f t="shared" si="98"/>
        <v>472.85</v>
      </c>
      <c r="Z106" s="41">
        <f t="shared" si="99"/>
        <v>1621.62525</v>
      </c>
      <c r="AA106" s="41"/>
      <c r="AB106" s="12" t="s">
        <v>58</v>
      </c>
      <c r="AC106" s="11">
        <f t="shared" si="103"/>
        <v>62.5185</v>
      </c>
      <c r="AD106" s="11">
        <f t="shared" si="100"/>
        <v>778.894</v>
      </c>
      <c r="AE106" s="11">
        <f t="shared" si="101"/>
        <v>566.48</v>
      </c>
      <c r="AF106" s="11">
        <f t="shared" si="104"/>
        <v>34.73275</v>
      </c>
      <c r="AG106" s="11">
        <f t="shared" ref="AG106:AI106" si="142">O106+W106</f>
        <v>179</v>
      </c>
      <c r="AH106" s="11">
        <f t="shared" si="142"/>
        <v>0</v>
      </c>
      <c r="AI106" s="11">
        <f t="shared" si="142"/>
        <v>1621.62525</v>
      </c>
      <c r="AJ106" s="12" t="s">
        <v>1138</v>
      </c>
    </row>
    <row r="107" s="9" customFormat="1" ht="16" customHeight="1" spans="1:36">
      <c r="A107" s="40">
        <f t="shared" si="84"/>
        <v>104</v>
      </c>
      <c r="B107" s="41" t="s">
        <v>896</v>
      </c>
      <c r="C107" s="42" t="s">
        <v>363</v>
      </c>
      <c r="D107" s="41" t="s">
        <v>364</v>
      </c>
      <c r="E107" s="41">
        <v>3473.25</v>
      </c>
      <c r="F107" s="41">
        <f>VLOOKUP(C107,'[1]9月'!$B:$Q,16,0)</f>
        <v>3245.4</v>
      </c>
      <c r="G107" s="44">
        <v>5664.75</v>
      </c>
      <c r="H107" s="41">
        <v>3473.25</v>
      </c>
      <c r="I107" s="44">
        <v>2544</v>
      </c>
      <c r="J107" s="44"/>
      <c r="K107" s="52">
        <f t="shared" si="85"/>
        <v>62.5185</v>
      </c>
      <c r="L107" s="53">
        <f t="shared" si="86"/>
        <v>519.264</v>
      </c>
      <c r="M107" s="44">
        <f t="shared" si="87"/>
        <v>453.18</v>
      </c>
      <c r="N107" s="41">
        <f t="shared" si="88"/>
        <v>24.31275</v>
      </c>
      <c r="O107" s="44">
        <f t="shared" si="89"/>
        <v>127.2</v>
      </c>
      <c r="P107" s="44">
        <f t="shared" si="90"/>
        <v>0</v>
      </c>
      <c r="Q107" s="44">
        <f t="shared" si="91"/>
        <v>1186.47525</v>
      </c>
      <c r="R107" s="41">
        <f t="shared" si="92"/>
        <v>0</v>
      </c>
      <c r="S107" s="41">
        <f t="shared" si="93"/>
        <v>259.63</v>
      </c>
      <c r="T107" s="44">
        <f t="shared" si="94"/>
        <v>113.3</v>
      </c>
      <c r="U107" s="41">
        <f t="shared" si="95"/>
        <v>10.42</v>
      </c>
      <c r="V107" s="41">
        <v>0</v>
      </c>
      <c r="W107" s="44">
        <f t="shared" si="96"/>
        <v>127.2</v>
      </c>
      <c r="X107" s="44">
        <f t="shared" si="97"/>
        <v>0</v>
      </c>
      <c r="Y107" s="41">
        <f t="shared" si="98"/>
        <v>510.55</v>
      </c>
      <c r="Z107" s="41">
        <f t="shared" si="99"/>
        <v>1697.02525</v>
      </c>
      <c r="AA107" s="41"/>
      <c r="AB107" s="12" t="s">
        <v>58</v>
      </c>
      <c r="AC107" s="11">
        <f t="shared" si="103"/>
        <v>62.5185</v>
      </c>
      <c r="AD107" s="11">
        <f t="shared" si="100"/>
        <v>778.894</v>
      </c>
      <c r="AE107" s="11">
        <f t="shared" si="101"/>
        <v>566.48</v>
      </c>
      <c r="AF107" s="11">
        <f t="shared" si="104"/>
        <v>34.73275</v>
      </c>
      <c r="AG107" s="11">
        <f t="shared" ref="AG107:AI107" si="143">O107+W107</f>
        <v>254.4</v>
      </c>
      <c r="AH107" s="11">
        <f t="shared" si="143"/>
        <v>0</v>
      </c>
      <c r="AI107" s="11">
        <f t="shared" si="143"/>
        <v>1697.02525</v>
      </c>
      <c r="AJ107" s="12" t="s">
        <v>1138</v>
      </c>
    </row>
    <row r="108" s="9" customFormat="1" ht="16" customHeight="1" spans="1:36">
      <c r="A108" s="40">
        <f t="shared" si="84"/>
        <v>105</v>
      </c>
      <c r="B108" s="41" t="s">
        <v>896</v>
      </c>
      <c r="C108" s="42" t="s">
        <v>365</v>
      </c>
      <c r="D108" s="41" t="s">
        <v>366</v>
      </c>
      <c r="E108" s="41">
        <v>3473.25</v>
      </c>
      <c r="F108" s="41">
        <f>VLOOKUP(C108,'[1]9月'!$B:$Q,16,0)</f>
        <v>3245.4</v>
      </c>
      <c r="G108" s="44">
        <v>5664.75</v>
      </c>
      <c r="H108" s="41">
        <v>3473.25</v>
      </c>
      <c r="I108" s="44">
        <v>1790</v>
      </c>
      <c r="J108" s="44"/>
      <c r="K108" s="52">
        <f t="shared" si="85"/>
        <v>62.5185</v>
      </c>
      <c r="L108" s="53">
        <f t="shared" si="86"/>
        <v>519.264</v>
      </c>
      <c r="M108" s="44">
        <f t="shared" si="87"/>
        <v>453.18</v>
      </c>
      <c r="N108" s="41">
        <f t="shared" si="88"/>
        <v>24.31275</v>
      </c>
      <c r="O108" s="44">
        <f t="shared" si="89"/>
        <v>89.5</v>
      </c>
      <c r="P108" s="44">
        <f t="shared" si="90"/>
        <v>0</v>
      </c>
      <c r="Q108" s="44">
        <f t="shared" si="91"/>
        <v>1148.77525</v>
      </c>
      <c r="R108" s="41">
        <f t="shared" si="92"/>
        <v>0</v>
      </c>
      <c r="S108" s="41">
        <f t="shared" si="93"/>
        <v>259.63</v>
      </c>
      <c r="T108" s="44">
        <f t="shared" si="94"/>
        <v>113.3</v>
      </c>
      <c r="U108" s="41">
        <f t="shared" si="95"/>
        <v>10.42</v>
      </c>
      <c r="V108" s="41">
        <v>0</v>
      </c>
      <c r="W108" s="44">
        <f t="shared" si="96"/>
        <v>89.5</v>
      </c>
      <c r="X108" s="44">
        <f t="shared" si="97"/>
        <v>0</v>
      </c>
      <c r="Y108" s="41">
        <f t="shared" si="98"/>
        <v>472.85</v>
      </c>
      <c r="Z108" s="41">
        <f t="shared" si="99"/>
        <v>1621.62525</v>
      </c>
      <c r="AA108" s="41"/>
      <c r="AB108" s="12" t="s">
        <v>58</v>
      </c>
      <c r="AC108" s="11">
        <f t="shared" si="103"/>
        <v>62.5185</v>
      </c>
      <c r="AD108" s="11">
        <f t="shared" si="100"/>
        <v>778.894</v>
      </c>
      <c r="AE108" s="11">
        <f t="shared" si="101"/>
        <v>566.48</v>
      </c>
      <c r="AF108" s="11">
        <f t="shared" si="104"/>
        <v>34.73275</v>
      </c>
      <c r="AG108" s="11">
        <f t="shared" ref="AG108:AI108" si="144">O108+W108</f>
        <v>179</v>
      </c>
      <c r="AH108" s="11">
        <f t="shared" si="144"/>
        <v>0</v>
      </c>
      <c r="AI108" s="11">
        <f t="shared" si="144"/>
        <v>1621.62525</v>
      </c>
      <c r="AJ108" s="12" t="s">
        <v>1138</v>
      </c>
    </row>
    <row r="109" s="9" customFormat="1" ht="16" customHeight="1" spans="1:36">
      <c r="A109" s="40">
        <f t="shared" si="84"/>
        <v>106</v>
      </c>
      <c r="B109" s="41" t="s">
        <v>896</v>
      </c>
      <c r="C109" s="42" t="s">
        <v>367</v>
      </c>
      <c r="D109" s="41" t="s">
        <v>368</v>
      </c>
      <c r="E109" s="41">
        <v>3473.25</v>
      </c>
      <c r="F109" s="41">
        <f>VLOOKUP(C109,'[1]9月'!$B:$Q,16,0)</f>
        <v>3245.4</v>
      </c>
      <c r="G109" s="44">
        <v>5664.75</v>
      </c>
      <c r="H109" s="41">
        <v>3473.25</v>
      </c>
      <c r="I109" s="44">
        <v>2544</v>
      </c>
      <c r="J109" s="44"/>
      <c r="K109" s="52">
        <f t="shared" si="85"/>
        <v>62.5185</v>
      </c>
      <c r="L109" s="53">
        <f t="shared" si="86"/>
        <v>519.264</v>
      </c>
      <c r="M109" s="44">
        <f t="shared" si="87"/>
        <v>453.18</v>
      </c>
      <c r="N109" s="41">
        <f t="shared" si="88"/>
        <v>24.31275</v>
      </c>
      <c r="O109" s="44">
        <f t="shared" si="89"/>
        <v>127.2</v>
      </c>
      <c r="P109" s="44">
        <f t="shared" si="90"/>
        <v>0</v>
      </c>
      <c r="Q109" s="44">
        <f t="shared" si="91"/>
        <v>1186.47525</v>
      </c>
      <c r="R109" s="41">
        <f t="shared" si="92"/>
        <v>0</v>
      </c>
      <c r="S109" s="41">
        <f t="shared" si="93"/>
        <v>259.63</v>
      </c>
      <c r="T109" s="44">
        <f t="shared" si="94"/>
        <v>113.3</v>
      </c>
      <c r="U109" s="41">
        <f t="shared" si="95"/>
        <v>10.42</v>
      </c>
      <c r="V109" s="41">
        <v>0</v>
      </c>
      <c r="W109" s="44">
        <f t="shared" si="96"/>
        <v>127.2</v>
      </c>
      <c r="X109" s="44">
        <f t="shared" si="97"/>
        <v>0</v>
      </c>
      <c r="Y109" s="41">
        <f t="shared" si="98"/>
        <v>510.55</v>
      </c>
      <c r="Z109" s="41">
        <f t="shared" si="99"/>
        <v>1697.02525</v>
      </c>
      <c r="AA109" s="41"/>
      <c r="AB109" s="12" t="s">
        <v>58</v>
      </c>
      <c r="AC109" s="11">
        <f t="shared" si="103"/>
        <v>62.5185</v>
      </c>
      <c r="AD109" s="11">
        <f t="shared" si="100"/>
        <v>778.894</v>
      </c>
      <c r="AE109" s="11">
        <f t="shared" si="101"/>
        <v>566.48</v>
      </c>
      <c r="AF109" s="11">
        <f t="shared" si="104"/>
        <v>34.73275</v>
      </c>
      <c r="AG109" s="11">
        <f t="shared" ref="AG109:AI109" si="145">O109+W109</f>
        <v>254.4</v>
      </c>
      <c r="AH109" s="11">
        <f t="shared" si="145"/>
        <v>0</v>
      </c>
      <c r="AI109" s="11">
        <f t="shared" si="145"/>
        <v>1697.02525</v>
      </c>
      <c r="AJ109" s="12" t="s">
        <v>1138</v>
      </c>
    </row>
    <row r="110" s="9" customFormat="1" ht="16" customHeight="1" spans="1:36">
      <c r="A110" s="40">
        <f t="shared" si="84"/>
        <v>107</v>
      </c>
      <c r="B110" s="41" t="s">
        <v>896</v>
      </c>
      <c r="C110" s="42" t="s">
        <v>369</v>
      </c>
      <c r="D110" s="41" t="s">
        <v>370</v>
      </c>
      <c r="E110" s="41">
        <v>3473.25</v>
      </c>
      <c r="F110" s="41">
        <f>VLOOKUP(C110,'[1]9月'!$B:$Q,16,0)</f>
        <v>3245.4</v>
      </c>
      <c r="G110" s="44">
        <v>5664.75</v>
      </c>
      <c r="H110" s="41">
        <v>3473.25</v>
      </c>
      <c r="I110" s="44">
        <v>1790</v>
      </c>
      <c r="J110" s="44"/>
      <c r="K110" s="52">
        <f t="shared" si="85"/>
        <v>62.5185</v>
      </c>
      <c r="L110" s="53">
        <f t="shared" si="86"/>
        <v>519.264</v>
      </c>
      <c r="M110" s="44">
        <f t="shared" si="87"/>
        <v>453.18</v>
      </c>
      <c r="N110" s="41">
        <f t="shared" si="88"/>
        <v>24.31275</v>
      </c>
      <c r="O110" s="44">
        <f t="shared" si="89"/>
        <v>89.5</v>
      </c>
      <c r="P110" s="44">
        <f t="shared" si="90"/>
        <v>0</v>
      </c>
      <c r="Q110" s="44">
        <f t="shared" si="91"/>
        <v>1148.77525</v>
      </c>
      <c r="R110" s="41">
        <f t="shared" si="92"/>
        <v>0</v>
      </c>
      <c r="S110" s="41">
        <f t="shared" si="93"/>
        <v>259.63</v>
      </c>
      <c r="T110" s="44">
        <f t="shared" si="94"/>
        <v>113.3</v>
      </c>
      <c r="U110" s="41">
        <f t="shared" si="95"/>
        <v>10.42</v>
      </c>
      <c r="V110" s="41">
        <v>0</v>
      </c>
      <c r="W110" s="44">
        <f t="shared" si="96"/>
        <v>89.5</v>
      </c>
      <c r="X110" s="44">
        <f t="shared" si="97"/>
        <v>0</v>
      </c>
      <c r="Y110" s="41">
        <f t="shared" si="98"/>
        <v>472.85</v>
      </c>
      <c r="Z110" s="41">
        <f t="shared" si="99"/>
        <v>1621.62525</v>
      </c>
      <c r="AA110" s="41"/>
      <c r="AB110" s="12" t="s">
        <v>58</v>
      </c>
      <c r="AC110" s="11">
        <f t="shared" si="103"/>
        <v>62.5185</v>
      </c>
      <c r="AD110" s="11">
        <f t="shared" si="100"/>
        <v>778.894</v>
      </c>
      <c r="AE110" s="11">
        <f t="shared" si="101"/>
        <v>566.48</v>
      </c>
      <c r="AF110" s="11">
        <f t="shared" si="104"/>
        <v>34.73275</v>
      </c>
      <c r="AG110" s="11">
        <f t="shared" ref="AG110:AI110" si="146">O110+W110</f>
        <v>179</v>
      </c>
      <c r="AH110" s="11">
        <f t="shared" si="146"/>
        <v>0</v>
      </c>
      <c r="AI110" s="11">
        <f t="shared" si="146"/>
        <v>1621.62525</v>
      </c>
      <c r="AJ110" s="12" t="s">
        <v>1138</v>
      </c>
    </row>
    <row r="111" s="9" customFormat="1" ht="16" customHeight="1" spans="1:36">
      <c r="A111" s="40">
        <f t="shared" si="84"/>
        <v>108</v>
      </c>
      <c r="B111" s="41" t="s">
        <v>896</v>
      </c>
      <c r="C111" s="42" t="s">
        <v>371</v>
      </c>
      <c r="D111" s="41" t="s">
        <v>372</v>
      </c>
      <c r="E111" s="41">
        <v>3473.25</v>
      </c>
      <c r="F111" s="41">
        <f>VLOOKUP(C111,'[1]9月'!$B:$Q,16,0)</f>
        <v>3245.4</v>
      </c>
      <c r="G111" s="44">
        <v>5664.75</v>
      </c>
      <c r="H111" s="41">
        <v>3473.25</v>
      </c>
      <c r="I111" s="44">
        <v>1790</v>
      </c>
      <c r="J111" s="44"/>
      <c r="K111" s="52">
        <f t="shared" si="85"/>
        <v>62.5185</v>
      </c>
      <c r="L111" s="53">
        <f t="shared" si="86"/>
        <v>519.264</v>
      </c>
      <c r="M111" s="44">
        <f t="shared" si="87"/>
        <v>453.18</v>
      </c>
      <c r="N111" s="41">
        <f t="shared" si="88"/>
        <v>24.31275</v>
      </c>
      <c r="O111" s="44">
        <f t="shared" si="89"/>
        <v>89.5</v>
      </c>
      <c r="P111" s="44">
        <f t="shared" si="90"/>
        <v>0</v>
      </c>
      <c r="Q111" s="44">
        <f t="shared" si="91"/>
        <v>1148.77525</v>
      </c>
      <c r="R111" s="41">
        <f t="shared" si="92"/>
        <v>0</v>
      </c>
      <c r="S111" s="41">
        <f t="shared" si="93"/>
        <v>259.63</v>
      </c>
      <c r="T111" s="44">
        <f t="shared" si="94"/>
        <v>113.3</v>
      </c>
      <c r="U111" s="41">
        <f t="shared" si="95"/>
        <v>10.42</v>
      </c>
      <c r="V111" s="41">
        <v>0</v>
      </c>
      <c r="W111" s="44">
        <f t="shared" si="96"/>
        <v>89.5</v>
      </c>
      <c r="X111" s="44">
        <f t="shared" si="97"/>
        <v>0</v>
      </c>
      <c r="Y111" s="41">
        <f t="shared" si="98"/>
        <v>472.85</v>
      </c>
      <c r="Z111" s="41">
        <f t="shared" si="99"/>
        <v>1621.62525</v>
      </c>
      <c r="AA111" s="41"/>
      <c r="AB111" s="12" t="s">
        <v>58</v>
      </c>
      <c r="AC111" s="11">
        <f t="shared" si="103"/>
        <v>62.5185</v>
      </c>
      <c r="AD111" s="11">
        <f t="shared" si="100"/>
        <v>778.894</v>
      </c>
      <c r="AE111" s="11">
        <f t="shared" si="101"/>
        <v>566.48</v>
      </c>
      <c r="AF111" s="11">
        <f t="shared" si="104"/>
        <v>34.73275</v>
      </c>
      <c r="AG111" s="11">
        <f t="shared" ref="AG111:AI111" si="147">O111+W111</f>
        <v>179</v>
      </c>
      <c r="AH111" s="11">
        <f t="shared" si="147"/>
        <v>0</v>
      </c>
      <c r="AI111" s="11">
        <f t="shared" si="147"/>
        <v>1621.62525</v>
      </c>
      <c r="AJ111" s="12" t="s">
        <v>1138</v>
      </c>
    </row>
    <row r="112" s="9" customFormat="1" ht="16" customHeight="1" spans="1:36">
      <c r="A112" s="40">
        <f t="shared" si="84"/>
        <v>109</v>
      </c>
      <c r="B112" s="41" t="s">
        <v>896</v>
      </c>
      <c r="C112" s="42" t="s">
        <v>373</v>
      </c>
      <c r="D112" s="41" t="s">
        <v>374</v>
      </c>
      <c r="E112" s="41">
        <v>3473.25</v>
      </c>
      <c r="F112" s="41">
        <f>VLOOKUP(C112,'[1]9月'!$B:$Q,16,0)</f>
        <v>3245.4</v>
      </c>
      <c r="G112" s="44">
        <v>5664.75</v>
      </c>
      <c r="H112" s="41">
        <v>3473.25</v>
      </c>
      <c r="I112" s="44">
        <v>2544</v>
      </c>
      <c r="J112" s="44"/>
      <c r="K112" s="52">
        <f t="shared" si="85"/>
        <v>62.5185</v>
      </c>
      <c r="L112" s="53">
        <f t="shared" si="86"/>
        <v>519.264</v>
      </c>
      <c r="M112" s="44">
        <f t="shared" si="87"/>
        <v>453.18</v>
      </c>
      <c r="N112" s="41">
        <f t="shared" si="88"/>
        <v>24.31275</v>
      </c>
      <c r="O112" s="44">
        <f t="shared" si="89"/>
        <v>127.2</v>
      </c>
      <c r="P112" s="44">
        <f t="shared" si="90"/>
        <v>0</v>
      </c>
      <c r="Q112" s="44">
        <f t="shared" si="91"/>
        <v>1186.47525</v>
      </c>
      <c r="R112" s="41">
        <f t="shared" si="92"/>
        <v>0</v>
      </c>
      <c r="S112" s="41">
        <f t="shared" si="93"/>
        <v>259.63</v>
      </c>
      <c r="T112" s="44">
        <f t="shared" si="94"/>
        <v>113.3</v>
      </c>
      <c r="U112" s="41">
        <f t="shared" si="95"/>
        <v>10.42</v>
      </c>
      <c r="V112" s="41">
        <v>0</v>
      </c>
      <c r="W112" s="44">
        <f t="shared" si="96"/>
        <v>127.2</v>
      </c>
      <c r="X112" s="44">
        <f t="shared" si="97"/>
        <v>0</v>
      </c>
      <c r="Y112" s="41">
        <f t="shared" si="98"/>
        <v>510.55</v>
      </c>
      <c r="Z112" s="41">
        <f t="shared" si="99"/>
        <v>1697.02525</v>
      </c>
      <c r="AA112" s="41"/>
      <c r="AB112" s="12" t="s">
        <v>58</v>
      </c>
      <c r="AC112" s="11">
        <f t="shared" si="103"/>
        <v>62.5185</v>
      </c>
      <c r="AD112" s="11">
        <f t="shared" si="100"/>
        <v>778.894</v>
      </c>
      <c r="AE112" s="11">
        <f t="shared" si="101"/>
        <v>566.48</v>
      </c>
      <c r="AF112" s="11">
        <f t="shared" si="104"/>
        <v>34.73275</v>
      </c>
      <c r="AG112" s="11">
        <f t="shared" ref="AG112:AI112" si="148">O112+W112</f>
        <v>254.4</v>
      </c>
      <c r="AH112" s="11">
        <f t="shared" si="148"/>
        <v>0</v>
      </c>
      <c r="AI112" s="11">
        <f t="shared" si="148"/>
        <v>1697.02525</v>
      </c>
      <c r="AJ112" s="12" t="s">
        <v>1138</v>
      </c>
    </row>
    <row r="113" s="9" customFormat="1" ht="16" customHeight="1" spans="1:36">
      <c r="A113" s="40">
        <f t="shared" si="84"/>
        <v>110</v>
      </c>
      <c r="B113" s="41" t="s">
        <v>896</v>
      </c>
      <c r="C113" s="42" t="s">
        <v>375</v>
      </c>
      <c r="D113" s="41" t="s">
        <v>376</v>
      </c>
      <c r="E113" s="41">
        <v>3473.25</v>
      </c>
      <c r="F113" s="41">
        <f>VLOOKUP(C113,'[1]9月'!$B:$Q,16,0)</f>
        <v>3245.4</v>
      </c>
      <c r="G113" s="44">
        <v>5664.75</v>
      </c>
      <c r="H113" s="41">
        <v>3473.25</v>
      </c>
      <c r="I113" s="44">
        <v>1790</v>
      </c>
      <c r="J113" s="44"/>
      <c r="K113" s="52">
        <f t="shared" si="85"/>
        <v>62.5185</v>
      </c>
      <c r="L113" s="53">
        <f t="shared" si="86"/>
        <v>519.264</v>
      </c>
      <c r="M113" s="44">
        <f t="shared" si="87"/>
        <v>453.18</v>
      </c>
      <c r="N113" s="41">
        <f t="shared" si="88"/>
        <v>24.31275</v>
      </c>
      <c r="O113" s="44">
        <f t="shared" si="89"/>
        <v>89.5</v>
      </c>
      <c r="P113" s="44">
        <f t="shared" si="90"/>
        <v>0</v>
      </c>
      <c r="Q113" s="44">
        <f t="shared" si="91"/>
        <v>1148.77525</v>
      </c>
      <c r="R113" s="41">
        <f t="shared" si="92"/>
        <v>0</v>
      </c>
      <c r="S113" s="41">
        <f t="shared" si="93"/>
        <v>259.63</v>
      </c>
      <c r="T113" s="44">
        <f t="shared" si="94"/>
        <v>113.3</v>
      </c>
      <c r="U113" s="41">
        <f t="shared" si="95"/>
        <v>10.42</v>
      </c>
      <c r="V113" s="41">
        <v>0</v>
      </c>
      <c r="W113" s="44">
        <f t="shared" si="96"/>
        <v>89.5</v>
      </c>
      <c r="X113" s="44">
        <f t="shared" si="97"/>
        <v>0</v>
      </c>
      <c r="Y113" s="41">
        <f t="shared" si="98"/>
        <v>472.85</v>
      </c>
      <c r="Z113" s="41">
        <f t="shared" si="99"/>
        <v>1621.62525</v>
      </c>
      <c r="AA113" s="41"/>
      <c r="AB113" s="12" t="s">
        <v>58</v>
      </c>
      <c r="AC113" s="11">
        <f t="shared" si="103"/>
        <v>62.5185</v>
      </c>
      <c r="AD113" s="11">
        <f t="shared" si="100"/>
        <v>778.894</v>
      </c>
      <c r="AE113" s="11">
        <f t="shared" si="101"/>
        <v>566.48</v>
      </c>
      <c r="AF113" s="11">
        <f t="shared" si="104"/>
        <v>34.73275</v>
      </c>
      <c r="AG113" s="11">
        <f t="shared" ref="AG113:AI113" si="149">O113+W113</f>
        <v>179</v>
      </c>
      <c r="AH113" s="11">
        <f t="shared" si="149"/>
        <v>0</v>
      </c>
      <c r="AI113" s="11">
        <f t="shared" si="149"/>
        <v>1621.62525</v>
      </c>
      <c r="AJ113" s="12" t="s">
        <v>1138</v>
      </c>
    </row>
    <row r="114" s="9" customFormat="1" ht="16" customHeight="1" spans="1:36">
      <c r="A114" s="40">
        <f t="shared" si="84"/>
        <v>111</v>
      </c>
      <c r="B114" s="41" t="s">
        <v>896</v>
      </c>
      <c r="C114" s="42" t="s">
        <v>377</v>
      </c>
      <c r="D114" s="41" t="s">
        <v>378</v>
      </c>
      <c r="E114" s="41">
        <v>3473.25</v>
      </c>
      <c r="F114" s="41">
        <f>VLOOKUP(C114,'[1]9月'!$B:$Q,16,0)</f>
        <v>3245.4</v>
      </c>
      <c r="G114" s="44">
        <v>5664.75</v>
      </c>
      <c r="H114" s="41">
        <v>3473.25</v>
      </c>
      <c r="I114" s="44">
        <v>1790</v>
      </c>
      <c r="J114" s="44"/>
      <c r="K114" s="52">
        <f t="shared" si="85"/>
        <v>62.5185</v>
      </c>
      <c r="L114" s="53">
        <f t="shared" si="86"/>
        <v>519.264</v>
      </c>
      <c r="M114" s="44">
        <f t="shared" si="87"/>
        <v>453.18</v>
      </c>
      <c r="N114" s="41">
        <f t="shared" si="88"/>
        <v>24.31275</v>
      </c>
      <c r="O114" s="44">
        <f t="shared" si="89"/>
        <v>89.5</v>
      </c>
      <c r="P114" s="44">
        <f t="shared" si="90"/>
        <v>0</v>
      </c>
      <c r="Q114" s="44">
        <f t="shared" si="91"/>
        <v>1148.77525</v>
      </c>
      <c r="R114" s="41">
        <f t="shared" si="92"/>
        <v>0</v>
      </c>
      <c r="S114" s="41">
        <f t="shared" si="93"/>
        <v>259.63</v>
      </c>
      <c r="T114" s="44">
        <f t="shared" si="94"/>
        <v>113.3</v>
      </c>
      <c r="U114" s="41">
        <f t="shared" si="95"/>
        <v>10.42</v>
      </c>
      <c r="V114" s="41">
        <v>0</v>
      </c>
      <c r="W114" s="44">
        <f t="shared" si="96"/>
        <v>89.5</v>
      </c>
      <c r="X114" s="44">
        <f t="shared" si="97"/>
        <v>0</v>
      </c>
      <c r="Y114" s="41">
        <f t="shared" si="98"/>
        <v>472.85</v>
      </c>
      <c r="Z114" s="41">
        <f t="shared" si="99"/>
        <v>1621.62525</v>
      </c>
      <c r="AA114" s="41"/>
      <c r="AB114" s="12" t="s">
        <v>58</v>
      </c>
      <c r="AC114" s="11">
        <f t="shared" si="103"/>
        <v>62.5185</v>
      </c>
      <c r="AD114" s="11">
        <f t="shared" si="100"/>
        <v>778.894</v>
      </c>
      <c r="AE114" s="11">
        <f t="shared" si="101"/>
        <v>566.48</v>
      </c>
      <c r="AF114" s="11">
        <f t="shared" si="104"/>
        <v>34.73275</v>
      </c>
      <c r="AG114" s="11">
        <f t="shared" ref="AG114:AI114" si="150">O114+W114</f>
        <v>179</v>
      </c>
      <c r="AH114" s="11">
        <f t="shared" si="150"/>
        <v>0</v>
      </c>
      <c r="AI114" s="11">
        <f t="shared" si="150"/>
        <v>1621.62525</v>
      </c>
      <c r="AJ114" s="12" t="s">
        <v>1138</v>
      </c>
    </row>
    <row r="115" s="9" customFormat="1" ht="16" customHeight="1" spans="1:36">
      <c r="A115" s="40">
        <f t="shared" si="84"/>
        <v>112</v>
      </c>
      <c r="B115" s="41" t="s">
        <v>896</v>
      </c>
      <c r="C115" s="42" t="s">
        <v>379</v>
      </c>
      <c r="D115" s="41" t="s">
        <v>380</v>
      </c>
      <c r="E115" s="41">
        <v>3473.25</v>
      </c>
      <c r="F115" s="41">
        <f>VLOOKUP(C115,'[1]9月'!$B:$Q,16,0)</f>
        <v>3245.4</v>
      </c>
      <c r="G115" s="44">
        <v>5664.75</v>
      </c>
      <c r="H115" s="41">
        <v>3473.25</v>
      </c>
      <c r="I115" s="44">
        <v>1790</v>
      </c>
      <c r="J115" s="44"/>
      <c r="K115" s="52">
        <f t="shared" si="85"/>
        <v>62.5185</v>
      </c>
      <c r="L115" s="53">
        <f t="shared" si="86"/>
        <v>519.264</v>
      </c>
      <c r="M115" s="44">
        <f t="shared" si="87"/>
        <v>453.18</v>
      </c>
      <c r="N115" s="41">
        <f t="shared" si="88"/>
        <v>24.31275</v>
      </c>
      <c r="O115" s="44">
        <f t="shared" si="89"/>
        <v>89.5</v>
      </c>
      <c r="P115" s="44">
        <f t="shared" si="90"/>
        <v>0</v>
      </c>
      <c r="Q115" s="44">
        <f t="shared" si="91"/>
        <v>1148.77525</v>
      </c>
      <c r="R115" s="41">
        <f t="shared" si="92"/>
        <v>0</v>
      </c>
      <c r="S115" s="41">
        <f t="shared" si="93"/>
        <v>259.63</v>
      </c>
      <c r="T115" s="44">
        <f t="shared" si="94"/>
        <v>113.3</v>
      </c>
      <c r="U115" s="41">
        <f t="shared" si="95"/>
        <v>10.42</v>
      </c>
      <c r="V115" s="41">
        <v>0</v>
      </c>
      <c r="W115" s="44">
        <f t="shared" si="96"/>
        <v>89.5</v>
      </c>
      <c r="X115" s="44">
        <f t="shared" si="97"/>
        <v>0</v>
      </c>
      <c r="Y115" s="41">
        <f t="shared" si="98"/>
        <v>472.85</v>
      </c>
      <c r="Z115" s="41">
        <f t="shared" si="99"/>
        <v>1621.62525</v>
      </c>
      <c r="AA115" s="41"/>
      <c r="AB115" s="12" t="s">
        <v>58</v>
      </c>
      <c r="AC115" s="11">
        <f t="shared" si="103"/>
        <v>62.5185</v>
      </c>
      <c r="AD115" s="11">
        <f t="shared" si="100"/>
        <v>778.894</v>
      </c>
      <c r="AE115" s="11">
        <f t="shared" si="101"/>
        <v>566.48</v>
      </c>
      <c r="AF115" s="11">
        <f t="shared" si="104"/>
        <v>34.73275</v>
      </c>
      <c r="AG115" s="11">
        <f t="shared" ref="AG115:AI115" si="151">O115+W115</f>
        <v>179</v>
      </c>
      <c r="AH115" s="11">
        <f t="shared" si="151"/>
        <v>0</v>
      </c>
      <c r="AI115" s="11">
        <f t="shared" si="151"/>
        <v>1621.62525</v>
      </c>
      <c r="AJ115" s="12" t="s">
        <v>1138</v>
      </c>
    </row>
    <row r="116" s="9" customFormat="1" ht="16" customHeight="1" spans="1:36">
      <c r="A116" s="40">
        <f t="shared" si="84"/>
        <v>113</v>
      </c>
      <c r="B116" s="41" t="s">
        <v>896</v>
      </c>
      <c r="C116" s="42" t="s">
        <v>381</v>
      </c>
      <c r="D116" s="41" t="s">
        <v>382</v>
      </c>
      <c r="E116" s="41">
        <v>3473.25</v>
      </c>
      <c r="F116" s="41">
        <f>VLOOKUP(C116,'[1]9月'!$B:$Q,16,0)</f>
        <v>3245.4</v>
      </c>
      <c r="G116" s="44">
        <v>5664.75</v>
      </c>
      <c r="H116" s="41">
        <v>3473.25</v>
      </c>
      <c r="I116" s="44">
        <v>1790</v>
      </c>
      <c r="J116" s="44"/>
      <c r="K116" s="52">
        <f t="shared" si="85"/>
        <v>62.5185</v>
      </c>
      <c r="L116" s="53">
        <f t="shared" si="86"/>
        <v>519.264</v>
      </c>
      <c r="M116" s="44">
        <f t="shared" si="87"/>
        <v>453.18</v>
      </c>
      <c r="N116" s="41">
        <f t="shared" si="88"/>
        <v>24.31275</v>
      </c>
      <c r="O116" s="44">
        <f t="shared" si="89"/>
        <v>89.5</v>
      </c>
      <c r="P116" s="44">
        <f t="shared" si="90"/>
        <v>0</v>
      </c>
      <c r="Q116" s="44">
        <f t="shared" si="91"/>
        <v>1148.77525</v>
      </c>
      <c r="R116" s="41">
        <f t="shared" si="92"/>
        <v>0</v>
      </c>
      <c r="S116" s="41">
        <f t="shared" si="93"/>
        <v>259.63</v>
      </c>
      <c r="T116" s="44">
        <f t="shared" si="94"/>
        <v>113.3</v>
      </c>
      <c r="U116" s="41">
        <f t="shared" si="95"/>
        <v>10.42</v>
      </c>
      <c r="V116" s="41">
        <v>0</v>
      </c>
      <c r="W116" s="44">
        <f t="shared" si="96"/>
        <v>89.5</v>
      </c>
      <c r="X116" s="44">
        <f t="shared" si="97"/>
        <v>0</v>
      </c>
      <c r="Y116" s="41">
        <f t="shared" si="98"/>
        <v>472.85</v>
      </c>
      <c r="Z116" s="41">
        <f t="shared" si="99"/>
        <v>1621.62525</v>
      </c>
      <c r="AA116" s="41"/>
      <c r="AB116" s="12" t="s">
        <v>58</v>
      </c>
      <c r="AC116" s="11">
        <f t="shared" si="103"/>
        <v>62.5185</v>
      </c>
      <c r="AD116" s="11">
        <f t="shared" si="100"/>
        <v>778.894</v>
      </c>
      <c r="AE116" s="11">
        <f t="shared" si="101"/>
        <v>566.48</v>
      </c>
      <c r="AF116" s="11">
        <f t="shared" si="104"/>
        <v>34.73275</v>
      </c>
      <c r="AG116" s="11">
        <f t="shared" ref="AG116:AI116" si="152">O116+W116</f>
        <v>179</v>
      </c>
      <c r="AH116" s="11">
        <f t="shared" si="152"/>
        <v>0</v>
      </c>
      <c r="AI116" s="11">
        <f t="shared" si="152"/>
        <v>1621.62525</v>
      </c>
      <c r="AJ116" s="12" t="s">
        <v>1138</v>
      </c>
    </row>
    <row r="117" s="9" customFormat="1" ht="16" customHeight="1" spans="1:36">
      <c r="A117" s="40">
        <f t="shared" si="84"/>
        <v>114</v>
      </c>
      <c r="B117" s="41" t="s">
        <v>896</v>
      </c>
      <c r="C117" s="42" t="s">
        <v>383</v>
      </c>
      <c r="D117" s="41" t="s">
        <v>384</v>
      </c>
      <c r="E117" s="41">
        <v>3473.25</v>
      </c>
      <c r="F117" s="41">
        <f>VLOOKUP(C117,'[1]9月'!$B:$Q,16,0)</f>
        <v>3245.4</v>
      </c>
      <c r="G117" s="44">
        <v>5664.75</v>
      </c>
      <c r="H117" s="41">
        <v>3473.25</v>
      </c>
      <c r="I117" s="44">
        <v>1790</v>
      </c>
      <c r="J117" s="44"/>
      <c r="K117" s="52">
        <f t="shared" si="85"/>
        <v>62.5185</v>
      </c>
      <c r="L117" s="53">
        <f t="shared" si="86"/>
        <v>519.264</v>
      </c>
      <c r="M117" s="44">
        <f t="shared" si="87"/>
        <v>453.18</v>
      </c>
      <c r="N117" s="41">
        <f t="shared" si="88"/>
        <v>24.31275</v>
      </c>
      <c r="O117" s="44">
        <f t="shared" si="89"/>
        <v>89.5</v>
      </c>
      <c r="P117" s="44">
        <f t="shared" si="90"/>
        <v>0</v>
      </c>
      <c r="Q117" s="44">
        <f t="shared" si="91"/>
        <v>1148.77525</v>
      </c>
      <c r="R117" s="41">
        <f t="shared" si="92"/>
        <v>0</v>
      </c>
      <c r="S117" s="41">
        <f t="shared" si="93"/>
        <v>259.63</v>
      </c>
      <c r="T117" s="44">
        <f t="shared" si="94"/>
        <v>113.3</v>
      </c>
      <c r="U117" s="41">
        <f t="shared" si="95"/>
        <v>10.42</v>
      </c>
      <c r="V117" s="41">
        <v>0</v>
      </c>
      <c r="W117" s="44">
        <f t="shared" si="96"/>
        <v>89.5</v>
      </c>
      <c r="X117" s="44">
        <f t="shared" si="97"/>
        <v>0</v>
      </c>
      <c r="Y117" s="41">
        <f t="shared" si="98"/>
        <v>472.85</v>
      </c>
      <c r="Z117" s="41">
        <f t="shared" si="99"/>
        <v>1621.62525</v>
      </c>
      <c r="AA117" s="41"/>
      <c r="AB117" s="12" t="s">
        <v>58</v>
      </c>
      <c r="AC117" s="11">
        <f t="shared" si="103"/>
        <v>62.5185</v>
      </c>
      <c r="AD117" s="11">
        <f t="shared" si="100"/>
        <v>778.894</v>
      </c>
      <c r="AE117" s="11">
        <f t="shared" si="101"/>
        <v>566.48</v>
      </c>
      <c r="AF117" s="11">
        <f t="shared" si="104"/>
        <v>34.73275</v>
      </c>
      <c r="AG117" s="11">
        <f t="shared" ref="AG117:AI117" si="153">O117+W117</f>
        <v>179</v>
      </c>
      <c r="AH117" s="11">
        <f t="shared" si="153"/>
        <v>0</v>
      </c>
      <c r="AI117" s="11">
        <f t="shared" si="153"/>
        <v>1621.62525</v>
      </c>
      <c r="AJ117" s="12" t="s">
        <v>1138</v>
      </c>
    </row>
    <row r="118" s="9" customFormat="1" ht="16" customHeight="1" spans="1:36">
      <c r="A118" s="40">
        <f t="shared" si="84"/>
        <v>115</v>
      </c>
      <c r="B118" s="41" t="s">
        <v>896</v>
      </c>
      <c r="C118" s="42" t="s">
        <v>385</v>
      </c>
      <c r="D118" s="41" t="s">
        <v>386</v>
      </c>
      <c r="E118" s="41">
        <v>3473.25</v>
      </c>
      <c r="F118" s="41">
        <f>VLOOKUP(C118,'[1]9月'!$B:$Q,16,0)</f>
        <v>3245.4</v>
      </c>
      <c r="G118" s="44">
        <v>5664.75</v>
      </c>
      <c r="H118" s="41">
        <v>3473.25</v>
      </c>
      <c r="I118" s="44">
        <v>1790</v>
      </c>
      <c r="J118" s="44"/>
      <c r="K118" s="52">
        <f t="shared" si="85"/>
        <v>62.5185</v>
      </c>
      <c r="L118" s="53">
        <f t="shared" si="86"/>
        <v>519.264</v>
      </c>
      <c r="M118" s="44">
        <f t="shared" si="87"/>
        <v>453.18</v>
      </c>
      <c r="N118" s="41">
        <f t="shared" si="88"/>
        <v>24.31275</v>
      </c>
      <c r="O118" s="44">
        <f t="shared" si="89"/>
        <v>89.5</v>
      </c>
      <c r="P118" s="44">
        <f t="shared" si="90"/>
        <v>0</v>
      </c>
      <c r="Q118" s="44">
        <f t="shared" si="91"/>
        <v>1148.77525</v>
      </c>
      <c r="R118" s="41">
        <f t="shared" si="92"/>
        <v>0</v>
      </c>
      <c r="S118" s="41">
        <f t="shared" si="93"/>
        <v>259.63</v>
      </c>
      <c r="T118" s="44">
        <f t="shared" si="94"/>
        <v>113.3</v>
      </c>
      <c r="U118" s="41">
        <f t="shared" si="95"/>
        <v>10.42</v>
      </c>
      <c r="V118" s="41">
        <v>0</v>
      </c>
      <c r="W118" s="44">
        <f t="shared" si="96"/>
        <v>89.5</v>
      </c>
      <c r="X118" s="44">
        <f t="shared" si="97"/>
        <v>0</v>
      </c>
      <c r="Y118" s="41">
        <f t="shared" si="98"/>
        <v>472.85</v>
      </c>
      <c r="Z118" s="41">
        <f t="shared" si="99"/>
        <v>1621.62525</v>
      </c>
      <c r="AA118" s="41"/>
      <c r="AB118" s="12" t="s">
        <v>58</v>
      </c>
      <c r="AC118" s="11">
        <f t="shared" si="103"/>
        <v>62.5185</v>
      </c>
      <c r="AD118" s="11">
        <f t="shared" si="100"/>
        <v>778.894</v>
      </c>
      <c r="AE118" s="11">
        <f t="shared" si="101"/>
        <v>566.48</v>
      </c>
      <c r="AF118" s="11">
        <f t="shared" si="104"/>
        <v>34.73275</v>
      </c>
      <c r="AG118" s="11">
        <f t="shared" ref="AG118:AI118" si="154">O118+W118</f>
        <v>179</v>
      </c>
      <c r="AH118" s="11">
        <f t="shared" si="154"/>
        <v>0</v>
      </c>
      <c r="AI118" s="11">
        <f t="shared" si="154"/>
        <v>1621.62525</v>
      </c>
      <c r="AJ118" s="12" t="s">
        <v>1138</v>
      </c>
    </row>
    <row r="119" s="9" customFormat="1" ht="16" customHeight="1" spans="1:36">
      <c r="A119" s="40">
        <f t="shared" si="84"/>
        <v>116</v>
      </c>
      <c r="B119" s="41" t="s">
        <v>896</v>
      </c>
      <c r="C119" s="42" t="s">
        <v>387</v>
      </c>
      <c r="D119" s="41" t="s">
        <v>388</v>
      </c>
      <c r="E119" s="41">
        <v>3473.25</v>
      </c>
      <c r="F119" s="41">
        <f>VLOOKUP(C119,'[1]9月'!$B:$Q,16,0)</f>
        <v>3245.4</v>
      </c>
      <c r="G119" s="44">
        <v>5664.75</v>
      </c>
      <c r="H119" s="41">
        <v>3473.25</v>
      </c>
      <c r="I119" s="44">
        <v>1790</v>
      </c>
      <c r="J119" s="44"/>
      <c r="K119" s="52">
        <f t="shared" si="85"/>
        <v>62.5185</v>
      </c>
      <c r="L119" s="53">
        <f t="shared" si="86"/>
        <v>519.264</v>
      </c>
      <c r="M119" s="44">
        <f t="shared" si="87"/>
        <v>453.18</v>
      </c>
      <c r="N119" s="41">
        <f t="shared" si="88"/>
        <v>24.31275</v>
      </c>
      <c r="O119" s="44">
        <f t="shared" si="89"/>
        <v>89.5</v>
      </c>
      <c r="P119" s="44">
        <f t="shared" si="90"/>
        <v>0</v>
      </c>
      <c r="Q119" s="44">
        <f t="shared" si="91"/>
        <v>1148.77525</v>
      </c>
      <c r="R119" s="41">
        <f t="shared" si="92"/>
        <v>0</v>
      </c>
      <c r="S119" s="41">
        <f t="shared" si="93"/>
        <v>259.63</v>
      </c>
      <c r="T119" s="44">
        <f t="shared" si="94"/>
        <v>113.3</v>
      </c>
      <c r="U119" s="41">
        <f t="shared" si="95"/>
        <v>10.42</v>
      </c>
      <c r="V119" s="41">
        <v>0</v>
      </c>
      <c r="W119" s="44">
        <f t="shared" si="96"/>
        <v>89.5</v>
      </c>
      <c r="X119" s="44">
        <f t="shared" si="97"/>
        <v>0</v>
      </c>
      <c r="Y119" s="41">
        <f t="shared" si="98"/>
        <v>472.85</v>
      </c>
      <c r="Z119" s="41">
        <f t="shared" si="99"/>
        <v>1621.62525</v>
      </c>
      <c r="AA119" s="41"/>
      <c r="AB119" s="12" t="s">
        <v>58</v>
      </c>
      <c r="AC119" s="11">
        <f t="shared" si="103"/>
        <v>62.5185</v>
      </c>
      <c r="AD119" s="11">
        <f t="shared" si="100"/>
        <v>778.894</v>
      </c>
      <c r="AE119" s="11">
        <f t="shared" si="101"/>
        <v>566.48</v>
      </c>
      <c r="AF119" s="11">
        <f t="shared" si="104"/>
        <v>34.73275</v>
      </c>
      <c r="AG119" s="11">
        <f t="shared" ref="AG119:AI119" si="155">O119+W119</f>
        <v>179</v>
      </c>
      <c r="AH119" s="11">
        <f t="shared" si="155"/>
        <v>0</v>
      </c>
      <c r="AI119" s="11">
        <f t="shared" si="155"/>
        <v>1621.62525</v>
      </c>
      <c r="AJ119" s="12" t="s">
        <v>1138</v>
      </c>
    </row>
    <row r="120" s="9" customFormat="1" ht="16" customHeight="1" spans="1:36">
      <c r="A120" s="40">
        <f t="shared" si="84"/>
        <v>117</v>
      </c>
      <c r="B120" s="41" t="s">
        <v>896</v>
      </c>
      <c r="C120" s="42" t="s">
        <v>389</v>
      </c>
      <c r="D120" s="41" t="s">
        <v>390</v>
      </c>
      <c r="E120" s="41">
        <v>3473.25</v>
      </c>
      <c r="F120" s="41">
        <f>VLOOKUP(C120,'[1]9月'!$B:$Q,16,0)</f>
        <v>3245.4</v>
      </c>
      <c r="G120" s="44">
        <v>5664.75</v>
      </c>
      <c r="H120" s="41">
        <v>3473.25</v>
      </c>
      <c r="I120" s="44">
        <v>1790</v>
      </c>
      <c r="J120" s="44"/>
      <c r="K120" s="52">
        <f t="shared" si="85"/>
        <v>62.5185</v>
      </c>
      <c r="L120" s="53">
        <f t="shared" si="86"/>
        <v>519.264</v>
      </c>
      <c r="M120" s="44">
        <f t="shared" si="87"/>
        <v>453.18</v>
      </c>
      <c r="N120" s="41">
        <f t="shared" si="88"/>
        <v>24.31275</v>
      </c>
      <c r="O120" s="44">
        <f t="shared" si="89"/>
        <v>89.5</v>
      </c>
      <c r="P120" s="44">
        <f t="shared" si="90"/>
        <v>0</v>
      </c>
      <c r="Q120" s="44">
        <f t="shared" si="91"/>
        <v>1148.77525</v>
      </c>
      <c r="R120" s="41">
        <f t="shared" si="92"/>
        <v>0</v>
      </c>
      <c r="S120" s="41">
        <f t="shared" si="93"/>
        <v>259.63</v>
      </c>
      <c r="T120" s="44">
        <f t="shared" si="94"/>
        <v>113.3</v>
      </c>
      <c r="U120" s="41">
        <f t="shared" si="95"/>
        <v>10.42</v>
      </c>
      <c r="V120" s="41">
        <v>0</v>
      </c>
      <c r="W120" s="44">
        <f t="shared" si="96"/>
        <v>89.5</v>
      </c>
      <c r="X120" s="44">
        <f t="shared" si="97"/>
        <v>0</v>
      </c>
      <c r="Y120" s="41">
        <f t="shared" si="98"/>
        <v>472.85</v>
      </c>
      <c r="Z120" s="41">
        <f t="shared" si="99"/>
        <v>1621.62525</v>
      </c>
      <c r="AA120" s="41"/>
      <c r="AB120" s="12" t="s">
        <v>58</v>
      </c>
      <c r="AC120" s="11">
        <f t="shared" si="103"/>
        <v>62.5185</v>
      </c>
      <c r="AD120" s="11">
        <f t="shared" si="100"/>
        <v>778.894</v>
      </c>
      <c r="AE120" s="11">
        <f t="shared" si="101"/>
        <v>566.48</v>
      </c>
      <c r="AF120" s="11">
        <f t="shared" si="104"/>
        <v>34.73275</v>
      </c>
      <c r="AG120" s="11">
        <f t="shared" ref="AG120:AI120" si="156">O120+W120</f>
        <v>179</v>
      </c>
      <c r="AH120" s="11">
        <f t="shared" si="156"/>
        <v>0</v>
      </c>
      <c r="AI120" s="11">
        <f t="shared" si="156"/>
        <v>1621.62525</v>
      </c>
      <c r="AJ120" s="12" t="s">
        <v>1138</v>
      </c>
    </row>
    <row r="121" s="9" customFormat="1" ht="16" customHeight="1" spans="1:36">
      <c r="A121" s="40">
        <f t="shared" si="84"/>
        <v>118</v>
      </c>
      <c r="B121" s="41" t="s">
        <v>896</v>
      </c>
      <c r="C121" s="42" t="s">
        <v>391</v>
      </c>
      <c r="D121" s="41" t="s">
        <v>392</v>
      </c>
      <c r="E121" s="41">
        <v>3473.25</v>
      </c>
      <c r="F121" s="41">
        <f>VLOOKUP(C121,'[1]9月'!$B:$Q,16,0)</f>
        <v>3245.4</v>
      </c>
      <c r="G121" s="44">
        <v>5664.75</v>
      </c>
      <c r="H121" s="41">
        <v>3473.25</v>
      </c>
      <c r="I121" s="44">
        <v>1790</v>
      </c>
      <c r="J121" s="44"/>
      <c r="K121" s="52">
        <f t="shared" si="85"/>
        <v>62.5185</v>
      </c>
      <c r="L121" s="53">
        <f t="shared" si="86"/>
        <v>519.264</v>
      </c>
      <c r="M121" s="44">
        <f t="shared" si="87"/>
        <v>453.18</v>
      </c>
      <c r="N121" s="41">
        <f t="shared" si="88"/>
        <v>24.31275</v>
      </c>
      <c r="O121" s="44">
        <f t="shared" si="89"/>
        <v>89.5</v>
      </c>
      <c r="P121" s="44">
        <f t="shared" si="90"/>
        <v>0</v>
      </c>
      <c r="Q121" s="44">
        <f t="shared" si="91"/>
        <v>1148.77525</v>
      </c>
      <c r="R121" s="41">
        <f t="shared" si="92"/>
        <v>0</v>
      </c>
      <c r="S121" s="41">
        <f t="shared" si="93"/>
        <v>259.63</v>
      </c>
      <c r="T121" s="44">
        <f t="shared" si="94"/>
        <v>113.3</v>
      </c>
      <c r="U121" s="41">
        <f t="shared" si="95"/>
        <v>10.42</v>
      </c>
      <c r="V121" s="41">
        <v>0</v>
      </c>
      <c r="W121" s="44">
        <f t="shared" si="96"/>
        <v>89.5</v>
      </c>
      <c r="X121" s="44">
        <f t="shared" si="97"/>
        <v>0</v>
      </c>
      <c r="Y121" s="41">
        <f t="shared" si="98"/>
        <v>472.85</v>
      </c>
      <c r="Z121" s="41">
        <f t="shared" si="99"/>
        <v>1621.62525</v>
      </c>
      <c r="AA121" s="41"/>
      <c r="AB121" s="12" t="s">
        <v>58</v>
      </c>
      <c r="AC121" s="11">
        <f t="shared" si="103"/>
        <v>62.5185</v>
      </c>
      <c r="AD121" s="11">
        <f t="shared" si="100"/>
        <v>778.894</v>
      </c>
      <c r="AE121" s="11">
        <f t="shared" si="101"/>
        <v>566.48</v>
      </c>
      <c r="AF121" s="11">
        <f t="shared" si="104"/>
        <v>34.73275</v>
      </c>
      <c r="AG121" s="11">
        <f t="shared" ref="AG121:AI121" si="157">O121+W121</f>
        <v>179</v>
      </c>
      <c r="AH121" s="11">
        <f t="shared" si="157"/>
        <v>0</v>
      </c>
      <c r="AI121" s="11">
        <f t="shared" si="157"/>
        <v>1621.62525</v>
      </c>
      <c r="AJ121" s="12" t="s">
        <v>1138</v>
      </c>
    </row>
    <row r="122" s="9" customFormat="1" ht="16" customHeight="1" spans="1:36">
      <c r="A122" s="40">
        <f t="shared" si="84"/>
        <v>119</v>
      </c>
      <c r="B122" s="41" t="s">
        <v>896</v>
      </c>
      <c r="C122" s="42" t="s">
        <v>393</v>
      </c>
      <c r="D122" s="41" t="s">
        <v>394</v>
      </c>
      <c r="E122" s="41">
        <v>3473.25</v>
      </c>
      <c r="F122" s="41">
        <f>VLOOKUP(C122,'[1]9月'!$B:$Q,16,0)</f>
        <v>3245.4</v>
      </c>
      <c r="G122" s="44">
        <v>5664.75</v>
      </c>
      <c r="H122" s="41">
        <v>3473.25</v>
      </c>
      <c r="I122" s="44">
        <v>1790</v>
      </c>
      <c r="J122" s="44"/>
      <c r="K122" s="52">
        <f t="shared" si="85"/>
        <v>62.5185</v>
      </c>
      <c r="L122" s="53">
        <f t="shared" si="86"/>
        <v>519.264</v>
      </c>
      <c r="M122" s="44">
        <f t="shared" si="87"/>
        <v>453.18</v>
      </c>
      <c r="N122" s="41">
        <f t="shared" si="88"/>
        <v>24.31275</v>
      </c>
      <c r="O122" s="44">
        <f t="shared" si="89"/>
        <v>89.5</v>
      </c>
      <c r="P122" s="44">
        <f t="shared" si="90"/>
        <v>0</v>
      </c>
      <c r="Q122" s="44">
        <f t="shared" si="91"/>
        <v>1148.77525</v>
      </c>
      <c r="R122" s="41">
        <f t="shared" si="92"/>
        <v>0</v>
      </c>
      <c r="S122" s="41">
        <f t="shared" si="93"/>
        <v>259.63</v>
      </c>
      <c r="T122" s="44">
        <f t="shared" si="94"/>
        <v>113.3</v>
      </c>
      <c r="U122" s="41">
        <f t="shared" si="95"/>
        <v>10.42</v>
      </c>
      <c r="V122" s="41">
        <v>0</v>
      </c>
      <c r="W122" s="44">
        <f t="shared" si="96"/>
        <v>89.5</v>
      </c>
      <c r="X122" s="44">
        <f t="shared" si="97"/>
        <v>0</v>
      </c>
      <c r="Y122" s="41">
        <f t="shared" si="98"/>
        <v>472.85</v>
      </c>
      <c r="Z122" s="41">
        <f t="shared" si="99"/>
        <v>1621.62525</v>
      </c>
      <c r="AA122" s="41"/>
      <c r="AB122" s="12" t="s">
        <v>58</v>
      </c>
      <c r="AC122" s="11">
        <f t="shared" si="103"/>
        <v>62.5185</v>
      </c>
      <c r="AD122" s="11">
        <f t="shared" si="100"/>
        <v>778.894</v>
      </c>
      <c r="AE122" s="11">
        <f t="shared" si="101"/>
        <v>566.48</v>
      </c>
      <c r="AF122" s="11">
        <f t="shared" si="104"/>
        <v>34.73275</v>
      </c>
      <c r="AG122" s="11">
        <f t="shared" ref="AG122:AI122" si="158">O122+W122</f>
        <v>179</v>
      </c>
      <c r="AH122" s="11">
        <f t="shared" si="158"/>
        <v>0</v>
      </c>
      <c r="AI122" s="11">
        <f t="shared" si="158"/>
        <v>1621.62525</v>
      </c>
      <c r="AJ122" s="12" t="s">
        <v>1138</v>
      </c>
    </row>
    <row r="123" s="9" customFormat="1" ht="16" customHeight="1" spans="1:36">
      <c r="A123" s="40">
        <f t="shared" si="84"/>
        <v>120</v>
      </c>
      <c r="B123" s="41" t="s">
        <v>896</v>
      </c>
      <c r="C123" s="42" t="s">
        <v>395</v>
      </c>
      <c r="D123" s="350" t="s">
        <v>396</v>
      </c>
      <c r="E123" s="41">
        <v>3473.25</v>
      </c>
      <c r="F123" s="41">
        <f>VLOOKUP(C123,'[1]9月'!$B:$Q,16,0)</f>
        <v>3245.4</v>
      </c>
      <c r="G123" s="44">
        <v>5664.75</v>
      </c>
      <c r="H123" s="41">
        <v>3473.25</v>
      </c>
      <c r="I123" s="44">
        <v>1790</v>
      </c>
      <c r="J123" s="44"/>
      <c r="K123" s="52">
        <f t="shared" si="85"/>
        <v>62.5185</v>
      </c>
      <c r="L123" s="53">
        <f t="shared" si="86"/>
        <v>519.264</v>
      </c>
      <c r="M123" s="44">
        <f t="shared" si="87"/>
        <v>453.18</v>
      </c>
      <c r="N123" s="41">
        <f t="shared" si="88"/>
        <v>24.31275</v>
      </c>
      <c r="O123" s="44">
        <f t="shared" si="89"/>
        <v>89.5</v>
      </c>
      <c r="P123" s="44">
        <f t="shared" si="90"/>
        <v>0</v>
      </c>
      <c r="Q123" s="44">
        <f t="shared" si="91"/>
        <v>1148.77525</v>
      </c>
      <c r="R123" s="41">
        <f t="shared" si="92"/>
        <v>0</v>
      </c>
      <c r="S123" s="41">
        <f t="shared" si="93"/>
        <v>259.63</v>
      </c>
      <c r="T123" s="44">
        <f t="shared" si="94"/>
        <v>113.3</v>
      </c>
      <c r="U123" s="41">
        <f t="shared" si="95"/>
        <v>10.42</v>
      </c>
      <c r="V123" s="41">
        <v>0</v>
      </c>
      <c r="W123" s="44">
        <f t="shared" si="96"/>
        <v>89.5</v>
      </c>
      <c r="X123" s="44">
        <f t="shared" si="97"/>
        <v>0</v>
      </c>
      <c r="Y123" s="41">
        <f t="shared" si="98"/>
        <v>472.85</v>
      </c>
      <c r="Z123" s="41">
        <f t="shared" si="99"/>
        <v>1621.62525</v>
      </c>
      <c r="AA123" s="41"/>
      <c r="AB123" s="12" t="s">
        <v>58</v>
      </c>
      <c r="AC123" s="11">
        <f t="shared" si="103"/>
        <v>62.5185</v>
      </c>
      <c r="AD123" s="11">
        <f t="shared" si="100"/>
        <v>778.894</v>
      </c>
      <c r="AE123" s="11">
        <f t="shared" si="101"/>
        <v>566.48</v>
      </c>
      <c r="AF123" s="11">
        <f t="shared" si="104"/>
        <v>34.73275</v>
      </c>
      <c r="AG123" s="11">
        <f t="shared" ref="AG123:AI123" si="159">O123+W123</f>
        <v>179</v>
      </c>
      <c r="AH123" s="11">
        <f t="shared" si="159"/>
        <v>0</v>
      </c>
      <c r="AI123" s="11">
        <f t="shared" si="159"/>
        <v>1621.62525</v>
      </c>
      <c r="AJ123" s="12" t="s">
        <v>1138</v>
      </c>
    </row>
    <row r="124" s="9" customFormat="1" ht="16" customHeight="1" spans="1:36">
      <c r="A124" s="40">
        <f t="shared" si="84"/>
        <v>121</v>
      </c>
      <c r="B124" s="41" t="s">
        <v>896</v>
      </c>
      <c r="C124" s="42" t="s">
        <v>397</v>
      </c>
      <c r="D124" s="41" t="s">
        <v>398</v>
      </c>
      <c r="E124" s="41">
        <v>3473.25</v>
      </c>
      <c r="F124" s="41">
        <f>VLOOKUP(C124,'[1]9月'!$B:$Q,16,0)</f>
        <v>3245.4</v>
      </c>
      <c r="G124" s="44">
        <v>5664.75</v>
      </c>
      <c r="H124" s="41">
        <v>3473.25</v>
      </c>
      <c r="I124" s="44">
        <v>2544</v>
      </c>
      <c r="J124" s="44"/>
      <c r="K124" s="52">
        <f t="shared" si="85"/>
        <v>62.5185</v>
      </c>
      <c r="L124" s="53">
        <f t="shared" si="86"/>
        <v>519.264</v>
      </c>
      <c r="M124" s="44">
        <f t="shared" si="87"/>
        <v>453.18</v>
      </c>
      <c r="N124" s="41">
        <f t="shared" si="88"/>
        <v>24.31275</v>
      </c>
      <c r="O124" s="44">
        <f t="shared" si="89"/>
        <v>127.2</v>
      </c>
      <c r="P124" s="44">
        <f t="shared" si="90"/>
        <v>0</v>
      </c>
      <c r="Q124" s="44">
        <f t="shared" si="91"/>
        <v>1186.47525</v>
      </c>
      <c r="R124" s="41">
        <f t="shared" si="92"/>
        <v>0</v>
      </c>
      <c r="S124" s="41">
        <f t="shared" si="93"/>
        <v>259.63</v>
      </c>
      <c r="T124" s="44">
        <f t="shared" si="94"/>
        <v>113.3</v>
      </c>
      <c r="U124" s="41">
        <f t="shared" si="95"/>
        <v>10.42</v>
      </c>
      <c r="V124" s="41">
        <v>0</v>
      </c>
      <c r="W124" s="44">
        <f t="shared" si="96"/>
        <v>127.2</v>
      </c>
      <c r="X124" s="44">
        <f t="shared" si="97"/>
        <v>0</v>
      </c>
      <c r="Y124" s="41">
        <f t="shared" si="98"/>
        <v>510.55</v>
      </c>
      <c r="Z124" s="41">
        <f t="shared" si="99"/>
        <v>1697.02525</v>
      </c>
      <c r="AA124" s="41"/>
      <c r="AB124" s="12" t="s">
        <v>58</v>
      </c>
      <c r="AC124" s="11">
        <f t="shared" si="103"/>
        <v>62.5185</v>
      </c>
      <c r="AD124" s="11">
        <f t="shared" si="100"/>
        <v>778.894</v>
      </c>
      <c r="AE124" s="11">
        <f t="shared" si="101"/>
        <v>566.48</v>
      </c>
      <c r="AF124" s="11">
        <f t="shared" si="104"/>
        <v>34.73275</v>
      </c>
      <c r="AG124" s="11">
        <f t="shared" ref="AG124:AI124" si="160">O124+W124</f>
        <v>254.4</v>
      </c>
      <c r="AH124" s="11">
        <f t="shared" si="160"/>
        <v>0</v>
      </c>
      <c r="AI124" s="11">
        <f t="shared" si="160"/>
        <v>1697.02525</v>
      </c>
      <c r="AJ124" s="12" t="s">
        <v>1138</v>
      </c>
    </row>
    <row r="125" s="9" customFormat="1" ht="16" customHeight="1" spans="1:36">
      <c r="A125" s="40">
        <f t="shared" si="84"/>
        <v>122</v>
      </c>
      <c r="B125" s="41" t="s">
        <v>896</v>
      </c>
      <c r="C125" s="42" t="s">
        <v>399</v>
      </c>
      <c r="D125" s="41" t="s">
        <v>400</v>
      </c>
      <c r="E125" s="41">
        <v>3473.25</v>
      </c>
      <c r="F125" s="41">
        <f>VLOOKUP(C125,'[1]9月'!$B:$Q,16,0)</f>
        <v>3245.4</v>
      </c>
      <c r="G125" s="44">
        <v>5664.75</v>
      </c>
      <c r="H125" s="41">
        <v>3473.25</v>
      </c>
      <c r="I125" s="44">
        <v>1790</v>
      </c>
      <c r="J125" s="44"/>
      <c r="K125" s="52">
        <f t="shared" si="85"/>
        <v>62.5185</v>
      </c>
      <c r="L125" s="53">
        <f t="shared" si="86"/>
        <v>519.264</v>
      </c>
      <c r="M125" s="44">
        <f t="shared" si="87"/>
        <v>453.18</v>
      </c>
      <c r="N125" s="41">
        <f t="shared" si="88"/>
        <v>24.31275</v>
      </c>
      <c r="O125" s="44">
        <f t="shared" si="89"/>
        <v>89.5</v>
      </c>
      <c r="P125" s="44">
        <f t="shared" si="90"/>
        <v>0</v>
      </c>
      <c r="Q125" s="44">
        <f t="shared" si="91"/>
        <v>1148.77525</v>
      </c>
      <c r="R125" s="41">
        <f t="shared" si="92"/>
        <v>0</v>
      </c>
      <c r="S125" s="41">
        <f t="shared" si="93"/>
        <v>259.63</v>
      </c>
      <c r="T125" s="44">
        <f t="shared" si="94"/>
        <v>113.3</v>
      </c>
      <c r="U125" s="41">
        <f t="shared" si="95"/>
        <v>10.42</v>
      </c>
      <c r="V125" s="41">
        <v>0</v>
      </c>
      <c r="W125" s="44">
        <f t="shared" si="96"/>
        <v>89.5</v>
      </c>
      <c r="X125" s="44">
        <f t="shared" si="97"/>
        <v>0</v>
      </c>
      <c r="Y125" s="41">
        <f t="shared" si="98"/>
        <v>472.85</v>
      </c>
      <c r="Z125" s="41">
        <f t="shared" si="99"/>
        <v>1621.62525</v>
      </c>
      <c r="AA125" s="41"/>
      <c r="AB125" s="12" t="s">
        <v>58</v>
      </c>
      <c r="AC125" s="11">
        <f t="shared" si="103"/>
        <v>62.5185</v>
      </c>
      <c r="AD125" s="11">
        <f t="shared" si="100"/>
        <v>778.894</v>
      </c>
      <c r="AE125" s="11">
        <f t="shared" si="101"/>
        <v>566.48</v>
      </c>
      <c r="AF125" s="11">
        <f t="shared" si="104"/>
        <v>34.73275</v>
      </c>
      <c r="AG125" s="11">
        <f t="shared" ref="AG125:AI125" si="161">O125+W125</f>
        <v>179</v>
      </c>
      <c r="AH125" s="11">
        <f t="shared" si="161"/>
        <v>0</v>
      </c>
      <c r="AI125" s="11">
        <f t="shared" si="161"/>
        <v>1621.62525</v>
      </c>
      <c r="AJ125" s="12" t="s">
        <v>1138</v>
      </c>
    </row>
    <row r="126" s="9" customFormat="1" ht="16" customHeight="1" spans="1:36">
      <c r="A126" s="40">
        <f t="shared" si="84"/>
        <v>123</v>
      </c>
      <c r="B126" s="41" t="s">
        <v>896</v>
      </c>
      <c r="C126" s="42" t="s">
        <v>403</v>
      </c>
      <c r="D126" s="41" t="s">
        <v>404</v>
      </c>
      <c r="E126" s="41">
        <v>3473.25</v>
      </c>
      <c r="F126" s="41">
        <f>VLOOKUP(C126,'[1]9月'!$B:$Q,16,0)</f>
        <v>3245.4</v>
      </c>
      <c r="G126" s="44">
        <v>5664.75</v>
      </c>
      <c r="H126" s="41">
        <v>3473.25</v>
      </c>
      <c r="I126" s="44">
        <v>2544</v>
      </c>
      <c r="J126" s="44"/>
      <c r="K126" s="52">
        <f t="shared" si="85"/>
        <v>62.5185</v>
      </c>
      <c r="L126" s="53">
        <f t="shared" si="86"/>
        <v>519.264</v>
      </c>
      <c r="M126" s="44">
        <f t="shared" si="87"/>
        <v>453.18</v>
      </c>
      <c r="N126" s="41">
        <f t="shared" si="88"/>
        <v>24.31275</v>
      </c>
      <c r="O126" s="44">
        <f t="shared" si="89"/>
        <v>127.2</v>
      </c>
      <c r="P126" s="44">
        <f t="shared" si="90"/>
        <v>0</v>
      </c>
      <c r="Q126" s="44">
        <f t="shared" si="91"/>
        <v>1186.47525</v>
      </c>
      <c r="R126" s="41">
        <f t="shared" si="92"/>
        <v>0</v>
      </c>
      <c r="S126" s="41">
        <f t="shared" si="93"/>
        <v>259.63</v>
      </c>
      <c r="T126" s="44">
        <f t="shared" si="94"/>
        <v>113.3</v>
      </c>
      <c r="U126" s="41">
        <f t="shared" si="95"/>
        <v>10.42</v>
      </c>
      <c r="V126" s="41">
        <v>0</v>
      </c>
      <c r="W126" s="44">
        <f t="shared" si="96"/>
        <v>127.2</v>
      </c>
      <c r="X126" s="44">
        <f t="shared" si="97"/>
        <v>0</v>
      </c>
      <c r="Y126" s="41">
        <f t="shared" si="98"/>
        <v>510.55</v>
      </c>
      <c r="Z126" s="41">
        <f t="shared" si="99"/>
        <v>1697.02525</v>
      </c>
      <c r="AA126" s="41"/>
      <c r="AB126" s="12" t="s">
        <v>58</v>
      </c>
      <c r="AC126" s="11">
        <f t="shared" si="103"/>
        <v>62.5185</v>
      </c>
      <c r="AD126" s="11">
        <f t="shared" si="100"/>
        <v>778.894</v>
      </c>
      <c r="AE126" s="11">
        <f t="shared" si="101"/>
        <v>566.48</v>
      </c>
      <c r="AF126" s="11">
        <f t="shared" si="104"/>
        <v>34.73275</v>
      </c>
      <c r="AG126" s="11">
        <f t="shared" ref="AG126:AI126" si="162">O126+W126</f>
        <v>254.4</v>
      </c>
      <c r="AH126" s="11">
        <f t="shared" si="162"/>
        <v>0</v>
      </c>
      <c r="AI126" s="11">
        <f t="shared" si="162"/>
        <v>1697.02525</v>
      </c>
      <c r="AJ126" s="12" t="s">
        <v>1138</v>
      </c>
    </row>
    <row r="127" s="9" customFormat="1" ht="16" customHeight="1" spans="1:36">
      <c r="A127" s="40">
        <f t="shared" si="84"/>
        <v>124</v>
      </c>
      <c r="B127" s="41" t="s">
        <v>896</v>
      </c>
      <c r="C127" s="42" t="s">
        <v>405</v>
      </c>
      <c r="D127" s="41" t="s">
        <v>406</v>
      </c>
      <c r="E127" s="41">
        <v>3473.25</v>
      </c>
      <c r="F127" s="41">
        <f>VLOOKUP(C127,'[1]9月'!$B:$Q,16,0)</f>
        <v>3245.4</v>
      </c>
      <c r="G127" s="44">
        <v>5664.75</v>
      </c>
      <c r="H127" s="41">
        <v>3473.25</v>
      </c>
      <c r="I127" s="44">
        <v>2544</v>
      </c>
      <c r="J127" s="44"/>
      <c r="K127" s="52">
        <f t="shared" si="85"/>
        <v>62.5185</v>
      </c>
      <c r="L127" s="53">
        <f t="shared" si="86"/>
        <v>519.264</v>
      </c>
      <c r="M127" s="44">
        <f t="shared" si="87"/>
        <v>453.18</v>
      </c>
      <c r="N127" s="41">
        <f t="shared" si="88"/>
        <v>24.31275</v>
      </c>
      <c r="O127" s="44">
        <f t="shared" si="89"/>
        <v>127.2</v>
      </c>
      <c r="P127" s="44">
        <f t="shared" si="90"/>
        <v>0</v>
      </c>
      <c r="Q127" s="44">
        <f t="shared" si="91"/>
        <v>1186.47525</v>
      </c>
      <c r="R127" s="41">
        <f t="shared" si="92"/>
        <v>0</v>
      </c>
      <c r="S127" s="41">
        <f t="shared" si="93"/>
        <v>259.63</v>
      </c>
      <c r="T127" s="44">
        <f t="shared" si="94"/>
        <v>113.3</v>
      </c>
      <c r="U127" s="41">
        <f t="shared" si="95"/>
        <v>10.42</v>
      </c>
      <c r="V127" s="41">
        <v>0</v>
      </c>
      <c r="W127" s="44">
        <f t="shared" si="96"/>
        <v>127.2</v>
      </c>
      <c r="X127" s="44">
        <f t="shared" si="97"/>
        <v>0</v>
      </c>
      <c r="Y127" s="41">
        <f t="shared" si="98"/>
        <v>510.55</v>
      </c>
      <c r="Z127" s="41">
        <f t="shared" si="99"/>
        <v>1697.02525</v>
      </c>
      <c r="AA127" s="41"/>
      <c r="AB127" s="12" t="s">
        <v>58</v>
      </c>
      <c r="AC127" s="11">
        <f t="shared" si="103"/>
        <v>62.5185</v>
      </c>
      <c r="AD127" s="11">
        <f t="shared" si="100"/>
        <v>778.894</v>
      </c>
      <c r="AE127" s="11">
        <f t="shared" si="101"/>
        <v>566.48</v>
      </c>
      <c r="AF127" s="11">
        <f t="shared" si="104"/>
        <v>34.73275</v>
      </c>
      <c r="AG127" s="11">
        <f t="shared" ref="AG127:AI127" si="163">O127+W127</f>
        <v>254.4</v>
      </c>
      <c r="AH127" s="11">
        <f t="shared" si="163"/>
        <v>0</v>
      </c>
      <c r="AI127" s="11">
        <f t="shared" si="163"/>
        <v>1697.02525</v>
      </c>
      <c r="AJ127" s="12" t="s">
        <v>1138</v>
      </c>
    </row>
    <row r="128" s="9" customFormat="1" ht="16" customHeight="1" spans="1:36">
      <c r="A128" s="40">
        <f t="shared" si="84"/>
        <v>125</v>
      </c>
      <c r="B128" s="41" t="s">
        <v>896</v>
      </c>
      <c r="C128" s="42" t="s">
        <v>409</v>
      </c>
      <c r="D128" s="41" t="s">
        <v>410</v>
      </c>
      <c r="E128" s="41">
        <v>3473.25</v>
      </c>
      <c r="F128" s="41">
        <f>VLOOKUP(C128,'[1]9月'!$B:$Q,16,0)</f>
        <v>3245.4</v>
      </c>
      <c r="G128" s="44">
        <v>5664.75</v>
      </c>
      <c r="H128" s="41">
        <v>3473.25</v>
      </c>
      <c r="I128" s="44">
        <v>2544</v>
      </c>
      <c r="J128" s="44"/>
      <c r="K128" s="52">
        <f t="shared" si="85"/>
        <v>62.5185</v>
      </c>
      <c r="L128" s="53">
        <f t="shared" si="86"/>
        <v>519.264</v>
      </c>
      <c r="M128" s="44">
        <f t="shared" si="87"/>
        <v>453.18</v>
      </c>
      <c r="N128" s="41">
        <f t="shared" si="88"/>
        <v>24.31275</v>
      </c>
      <c r="O128" s="44">
        <f t="shared" si="89"/>
        <v>127.2</v>
      </c>
      <c r="P128" s="44">
        <f t="shared" si="90"/>
        <v>0</v>
      </c>
      <c r="Q128" s="44">
        <f t="shared" si="91"/>
        <v>1186.47525</v>
      </c>
      <c r="R128" s="41">
        <f t="shared" si="92"/>
        <v>0</v>
      </c>
      <c r="S128" s="41">
        <f t="shared" si="93"/>
        <v>259.63</v>
      </c>
      <c r="T128" s="44">
        <f t="shared" si="94"/>
        <v>113.3</v>
      </c>
      <c r="U128" s="41">
        <f t="shared" si="95"/>
        <v>10.42</v>
      </c>
      <c r="V128" s="41">
        <v>0</v>
      </c>
      <c r="W128" s="44">
        <f t="shared" si="96"/>
        <v>127.2</v>
      </c>
      <c r="X128" s="44">
        <f t="shared" si="97"/>
        <v>0</v>
      </c>
      <c r="Y128" s="41">
        <f t="shared" si="98"/>
        <v>510.55</v>
      </c>
      <c r="Z128" s="41">
        <f t="shared" si="99"/>
        <v>1697.02525</v>
      </c>
      <c r="AA128" s="41"/>
      <c r="AB128" s="12" t="s">
        <v>58</v>
      </c>
      <c r="AC128" s="11">
        <f t="shared" si="103"/>
        <v>62.5185</v>
      </c>
      <c r="AD128" s="11">
        <f t="shared" si="100"/>
        <v>778.894</v>
      </c>
      <c r="AE128" s="11">
        <f t="shared" si="101"/>
        <v>566.48</v>
      </c>
      <c r="AF128" s="11">
        <f t="shared" si="104"/>
        <v>34.73275</v>
      </c>
      <c r="AG128" s="11">
        <f t="shared" ref="AG128:AI128" si="164">O128+W128</f>
        <v>254.4</v>
      </c>
      <c r="AH128" s="11">
        <f t="shared" si="164"/>
        <v>0</v>
      </c>
      <c r="AI128" s="11">
        <f t="shared" si="164"/>
        <v>1697.02525</v>
      </c>
      <c r="AJ128" s="12" t="s">
        <v>1138</v>
      </c>
    </row>
    <row r="129" s="9" customFormat="1" ht="16" customHeight="1" spans="1:36">
      <c r="A129" s="40">
        <f t="shared" si="84"/>
        <v>126</v>
      </c>
      <c r="B129" s="41" t="s">
        <v>896</v>
      </c>
      <c r="C129" s="42" t="s">
        <v>411</v>
      </c>
      <c r="D129" s="41" t="s">
        <v>412</v>
      </c>
      <c r="E129" s="41">
        <v>3473.25</v>
      </c>
      <c r="F129" s="41">
        <f>VLOOKUP(C129,'[1]9月'!$B:$Q,16,0)</f>
        <v>3245.4</v>
      </c>
      <c r="G129" s="44">
        <v>5664.75</v>
      </c>
      <c r="H129" s="41">
        <v>3473.25</v>
      </c>
      <c r="I129" s="44">
        <v>3180</v>
      </c>
      <c r="J129" s="44"/>
      <c r="K129" s="52">
        <f t="shared" si="85"/>
        <v>62.5185</v>
      </c>
      <c r="L129" s="53">
        <f t="shared" si="86"/>
        <v>519.264</v>
      </c>
      <c r="M129" s="44">
        <f t="shared" si="87"/>
        <v>453.18</v>
      </c>
      <c r="N129" s="41">
        <f t="shared" si="88"/>
        <v>24.31275</v>
      </c>
      <c r="O129" s="44">
        <f t="shared" si="89"/>
        <v>159</v>
      </c>
      <c r="P129" s="44">
        <f t="shared" si="90"/>
        <v>0</v>
      </c>
      <c r="Q129" s="44">
        <f t="shared" si="91"/>
        <v>1218.27525</v>
      </c>
      <c r="R129" s="41">
        <f t="shared" si="92"/>
        <v>0</v>
      </c>
      <c r="S129" s="41">
        <f t="shared" si="93"/>
        <v>259.63</v>
      </c>
      <c r="T129" s="44">
        <f t="shared" si="94"/>
        <v>113.3</v>
      </c>
      <c r="U129" s="41">
        <f t="shared" si="95"/>
        <v>10.42</v>
      </c>
      <c r="V129" s="41">
        <v>0</v>
      </c>
      <c r="W129" s="44">
        <f t="shared" si="96"/>
        <v>159</v>
      </c>
      <c r="X129" s="44">
        <f t="shared" si="97"/>
        <v>0</v>
      </c>
      <c r="Y129" s="41">
        <f t="shared" si="98"/>
        <v>542.35</v>
      </c>
      <c r="Z129" s="41">
        <f t="shared" si="99"/>
        <v>1760.62525</v>
      </c>
      <c r="AA129" s="41"/>
      <c r="AB129" s="12" t="s">
        <v>58</v>
      </c>
      <c r="AC129" s="11">
        <f t="shared" si="103"/>
        <v>62.5185</v>
      </c>
      <c r="AD129" s="11">
        <f t="shared" si="100"/>
        <v>778.894</v>
      </c>
      <c r="AE129" s="11">
        <f t="shared" si="101"/>
        <v>566.48</v>
      </c>
      <c r="AF129" s="11">
        <f t="shared" si="104"/>
        <v>34.73275</v>
      </c>
      <c r="AG129" s="11">
        <f t="shared" ref="AG129:AI129" si="165">O129+W129</f>
        <v>318</v>
      </c>
      <c r="AH129" s="11">
        <f t="shared" si="165"/>
        <v>0</v>
      </c>
      <c r="AI129" s="11">
        <f t="shared" si="165"/>
        <v>1760.62525</v>
      </c>
      <c r="AJ129" s="12" t="s">
        <v>1138</v>
      </c>
    </row>
    <row r="130" s="9" customFormat="1" ht="16" customHeight="1" spans="1:36">
      <c r="A130" s="40">
        <f t="shared" si="84"/>
        <v>127</v>
      </c>
      <c r="B130" s="41" t="s">
        <v>896</v>
      </c>
      <c r="C130" s="42" t="s">
        <v>413</v>
      </c>
      <c r="D130" s="41" t="s">
        <v>414</v>
      </c>
      <c r="E130" s="41">
        <v>3473.25</v>
      </c>
      <c r="F130" s="41">
        <f>VLOOKUP(C130,'[1]9月'!$B:$Q,16,0)</f>
        <v>3245.4</v>
      </c>
      <c r="G130" s="44">
        <v>5664.75</v>
      </c>
      <c r="H130" s="41">
        <v>3473.25</v>
      </c>
      <c r="I130" s="44">
        <v>1790</v>
      </c>
      <c r="J130" s="44"/>
      <c r="K130" s="52">
        <f t="shared" si="85"/>
        <v>62.5185</v>
      </c>
      <c r="L130" s="53">
        <f t="shared" si="86"/>
        <v>519.264</v>
      </c>
      <c r="M130" s="44">
        <f t="shared" si="87"/>
        <v>453.18</v>
      </c>
      <c r="N130" s="41">
        <f t="shared" si="88"/>
        <v>24.31275</v>
      </c>
      <c r="O130" s="44">
        <f t="shared" si="89"/>
        <v>89.5</v>
      </c>
      <c r="P130" s="44">
        <f t="shared" si="90"/>
        <v>0</v>
      </c>
      <c r="Q130" s="44">
        <f t="shared" si="91"/>
        <v>1148.77525</v>
      </c>
      <c r="R130" s="41">
        <f t="shared" si="92"/>
        <v>0</v>
      </c>
      <c r="S130" s="41">
        <f t="shared" si="93"/>
        <v>259.63</v>
      </c>
      <c r="T130" s="44">
        <f t="shared" si="94"/>
        <v>113.3</v>
      </c>
      <c r="U130" s="41">
        <f t="shared" si="95"/>
        <v>10.42</v>
      </c>
      <c r="V130" s="41">
        <v>0</v>
      </c>
      <c r="W130" s="44">
        <f t="shared" si="96"/>
        <v>89.5</v>
      </c>
      <c r="X130" s="44">
        <f t="shared" si="97"/>
        <v>0</v>
      </c>
      <c r="Y130" s="41">
        <f t="shared" si="98"/>
        <v>472.85</v>
      </c>
      <c r="Z130" s="41">
        <f t="shared" si="99"/>
        <v>1621.62525</v>
      </c>
      <c r="AA130" s="41"/>
      <c r="AB130" s="12" t="s">
        <v>58</v>
      </c>
      <c r="AC130" s="11">
        <f t="shared" si="103"/>
        <v>62.5185</v>
      </c>
      <c r="AD130" s="11">
        <f t="shared" si="100"/>
        <v>778.894</v>
      </c>
      <c r="AE130" s="11">
        <f t="shared" si="101"/>
        <v>566.48</v>
      </c>
      <c r="AF130" s="11">
        <f t="shared" si="104"/>
        <v>34.73275</v>
      </c>
      <c r="AG130" s="11">
        <f t="shared" ref="AG130:AI130" si="166">O130+W130</f>
        <v>179</v>
      </c>
      <c r="AH130" s="11">
        <f t="shared" si="166"/>
        <v>0</v>
      </c>
      <c r="AI130" s="11">
        <f t="shared" si="166"/>
        <v>1621.62525</v>
      </c>
      <c r="AJ130" s="12" t="s">
        <v>1138</v>
      </c>
    </row>
    <row r="131" s="9" customFormat="1" ht="16" customHeight="1" spans="1:36">
      <c r="A131" s="40">
        <f t="shared" si="84"/>
        <v>128</v>
      </c>
      <c r="B131" s="41" t="s">
        <v>896</v>
      </c>
      <c r="C131" s="42" t="s">
        <v>415</v>
      </c>
      <c r="D131" s="45" t="s">
        <v>416</v>
      </c>
      <c r="E131" s="41">
        <v>3473.25</v>
      </c>
      <c r="F131" s="41">
        <f>VLOOKUP(C131,'[1]9月'!$B:$Q,16,0)</f>
        <v>3245.4</v>
      </c>
      <c r="G131" s="44">
        <v>5664.75</v>
      </c>
      <c r="H131" s="41">
        <v>3473.25</v>
      </c>
      <c r="I131" s="44">
        <v>0</v>
      </c>
      <c r="J131" s="44"/>
      <c r="K131" s="52">
        <f t="shared" si="85"/>
        <v>62.5185</v>
      </c>
      <c r="L131" s="53">
        <f t="shared" si="86"/>
        <v>519.264</v>
      </c>
      <c r="M131" s="44">
        <f t="shared" si="87"/>
        <v>453.18</v>
      </c>
      <c r="N131" s="41">
        <f t="shared" si="88"/>
        <v>24.31275</v>
      </c>
      <c r="O131" s="44">
        <f t="shared" si="89"/>
        <v>0</v>
      </c>
      <c r="P131" s="44">
        <f t="shared" si="90"/>
        <v>0</v>
      </c>
      <c r="Q131" s="44">
        <f t="shared" si="91"/>
        <v>1059.27525</v>
      </c>
      <c r="R131" s="41">
        <f t="shared" si="92"/>
        <v>0</v>
      </c>
      <c r="S131" s="41">
        <f t="shared" si="93"/>
        <v>259.63</v>
      </c>
      <c r="T131" s="44">
        <f t="shared" si="94"/>
        <v>113.3</v>
      </c>
      <c r="U131" s="41">
        <f t="shared" si="95"/>
        <v>10.42</v>
      </c>
      <c r="V131" s="41">
        <v>0</v>
      </c>
      <c r="W131" s="44">
        <f t="shared" si="96"/>
        <v>0</v>
      </c>
      <c r="X131" s="44">
        <f t="shared" si="97"/>
        <v>0</v>
      </c>
      <c r="Y131" s="41">
        <f t="shared" si="98"/>
        <v>383.35</v>
      </c>
      <c r="Z131" s="41">
        <f t="shared" si="99"/>
        <v>1442.62525</v>
      </c>
      <c r="AA131" s="41"/>
      <c r="AB131" s="12" t="s">
        <v>58</v>
      </c>
      <c r="AC131" s="11">
        <f t="shared" si="103"/>
        <v>62.5185</v>
      </c>
      <c r="AD131" s="11">
        <f t="shared" si="100"/>
        <v>778.894</v>
      </c>
      <c r="AE131" s="11">
        <f t="shared" si="101"/>
        <v>566.48</v>
      </c>
      <c r="AF131" s="11">
        <f t="shared" si="104"/>
        <v>34.73275</v>
      </c>
      <c r="AG131" s="11">
        <f t="shared" ref="AG131:AI131" si="167">O131+W131</f>
        <v>0</v>
      </c>
      <c r="AH131" s="11">
        <f t="shared" si="167"/>
        <v>0</v>
      </c>
      <c r="AI131" s="11">
        <f t="shared" si="167"/>
        <v>1442.62525</v>
      </c>
      <c r="AJ131" s="12" t="s">
        <v>1138</v>
      </c>
    </row>
    <row r="132" s="9" customFormat="1" ht="16" customHeight="1" spans="1:36">
      <c r="A132" s="40">
        <f t="shared" ref="A132:A195" si="168">ROW()-3</f>
        <v>129</v>
      </c>
      <c r="B132" s="41" t="s">
        <v>896</v>
      </c>
      <c r="C132" s="42" t="s">
        <v>419</v>
      </c>
      <c r="D132" s="344" t="s">
        <v>420</v>
      </c>
      <c r="E132" s="41">
        <v>3473.25</v>
      </c>
      <c r="F132" s="41">
        <f>VLOOKUP(C132,'[1]9月'!$B:$Q,16,0)</f>
        <v>3245.4</v>
      </c>
      <c r="G132" s="44">
        <v>5664.75</v>
      </c>
      <c r="H132" s="41">
        <v>3473.25</v>
      </c>
      <c r="I132" s="44">
        <v>1790</v>
      </c>
      <c r="J132" s="44"/>
      <c r="K132" s="52">
        <f t="shared" ref="K132:K195" si="169">E132*0.018</f>
        <v>62.5185</v>
      </c>
      <c r="L132" s="53">
        <f t="shared" ref="L132:L195" si="170">F132*0.16</f>
        <v>519.264</v>
      </c>
      <c r="M132" s="44">
        <f t="shared" ref="M132:M195" si="171">ROUND(G132*0.08,2)</f>
        <v>453.18</v>
      </c>
      <c r="N132" s="41">
        <f t="shared" ref="N132:N195" si="172">H132*0.007</f>
        <v>24.31275</v>
      </c>
      <c r="O132" s="44">
        <f t="shared" ref="O132:O195" si="173">I132*5%</f>
        <v>89.5</v>
      </c>
      <c r="P132" s="44">
        <f t="shared" ref="P132:P195" si="174">J132*50%</f>
        <v>0</v>
      </c>
      <c r="Q132" s="44">
        <f t="shared" ref="Q132:Q195" si="175">SUM(K132:P132)</f>
        <v>1148.77525</v>
      </c>
      <c r="R132" s="41">
        <f t="shared" ref="R132:R195" si="176">E132*0</f>
        <v>0</v>
      </c>
      <c r="S132" s="41">
        <f t="shared" ref="S132:S195" si="177">ROUND(F132*0.08,2)</f>
        <v>259.63</v>
      </c>
      <c r="T132" s="44">
        <f t="shared" ref="T132:T195" si="178">ROUND(G132*0.02,2)</f>
        <v>113.3</v>
      </c>
      <c r="U132" s="41">
        <f t="shared" ref="U132:U195" si="179">ROUND(H132*0.003,2)</f>
        <v>10.42</v>
      </c>
      <c r="V132" s="41">
        <v>0</v>
      </c>
      <c r="W132" s="44">
        <f t="shared" ref="W132:W195" si="180">I132*5%</f>
        <v>89.5</v>
      </c>
      <c r="X132" s="44">
        <f t="shared" ref="X132:X195" si="181">J132*50%</f>
        <v>0</v>
      </c>
      <c r="Y132" s="41">
        <f t="shared" ref="Y132:Y195" si="182">SUM(R132:X132)</f>
        <v>472.85</v>
      </c>
      <c r="Z132" s="41">
        <f t="shared" ref="Z132:Z195" si="183">Q132+Y132</f>
        <v>1621.62525</v>
      </c>
      <c r="AA132" s="41"/>
      <c r="AB132" s="12" t="s">
        <v>58</v>
      </c>
      <c r="AC132" s="11">
        <f t="shared" si="103"/>
        <v>62.5185</v>
      </c>
      <c r="AD132" s="11">
        <f t="shared" ref="AD132:AD195" si="184">L132+S132</f>
        <v>778.894</v>
      </c>
      <c r="AE132" s="11">
        <f t="shared" ref="AE132:AE195" si="185">M132+T132</f>
        <v>566.48</v>
      </c>
      <c r="AF132" s="11">
        <f t="shared" si="104"/>
        <v>34.73275</v>
      </c>
      <c r="AG132" s="11">
        <f t="shared" ref="AG132:AI132" si="186">O132+W132</f>
        <v>179</v>
      </c>
      <c r="AH132" s="11">
        <f t="shared" si="186"/>
        <v>0</v>
      </c>
      <c r="AI132" s="11">
        <f t="shared" si="186"/>
        <v>1621.62525</v>
      </c>
      <c r="AJ132" s="12" t="s">
        <v>1138</v>
      </c>
    </row>
    <row r="133" s="9" customFormat="1" ht="16" customHeight="1" spans="1:36">
      <c r="A133" s="40">
        <f t="shared" si="168"/>
        <v>130</v>
      </c>
      <c r="B133" s="41" t="s">
        <v>896</v>
      </c>
      <c r="C133" s="42" t="s">
        <v>421</v>
      </c>
      <c r="D133" s="344" t="s">
        <v>422</v>
      </c>
      <c r="E133" s="41">
        <v>3473.25</v>
      </c>
      <c r="F133" s="41">
        <f>VLOOKUP(C133,'[1]9月'!$B:$Q,16,0)</f>
        <v>3245.4</v>
      </c>
      <c r="G133" s="44">
        <v>0</v>
      </c>
      <c r="H133" s="41">
        <v>3473.25</v>
      </c>
      <c r="I133" s="44">
        <v>0</v>
      </c>
      <c r="J133" s="44"/>
      <c r="K133" s="52">
        <f t="shared" si="169"/>
        <v>62.5185</v>
      </c>
      <c r="L133" s="53">
        <f t="shared" si="170"/>
        <v>519.264</v>
      </c>
      <c r="M133" s="44">
        <f t="shared" si="171"/>
        <v>0</v>
      </c>
      <c r="N133" s="41">
        <f t="shared" si="172"/>
        <v>24.31275</v>
      </c>
      <c r="O133" s="44">
        <f t="shared" si="173"/>
        <v>0</v>
      </c>
      <c r="P133" s="44">
        <f t="shared" si="174"/>
        <v>0</v>
      </c>
      <c r="Q133" s="44">
        <f t="shared" si="175"/>
        <v>606.09525</v>
      </c>
      <c r="R133" s="41">
        <f t="shared" si="176"/>
        <v>0</v>
      </c>
      <c r="S133" s="41">
        <f t="shared" si="177"/>
        <v>259.63</v>
      </c>
      <c r="T133" s="44">
        <f t="shared" si="178"/>
        <v>0</v>
      </c>
      <c r="U133" s="41">
        <f t="shared" si="179"/>
        <v>10.42</v>
      </c>
      <c r="V133" s="41">
        <v>0</v>
      </c>
      <c r="W133" s="44">
        <f t="shared" si="180"/>
        <v>0</v>
      </c>
      <c r="X133" s="44">
        <f t="shared" si="181"/>
        <v>0</v>
      </c>
      <c r="Y133" s="41">
        <f t="shared" si="182"/>
        <v>270.05</v>
      </c>
      <c r="Z133" s="41">
        <f t="shared" si="183"/>
        <v>876.14525</v>
      </c>
      <c r="AA133" s="41"/>
      <c r="AB133" s="12" t="s">
        <v>58</v>
      </c>
      <c r="AC133" s="11">
        <f t="shared" ref="AC133:AC196" si="187">K133+R133</f>
        <v>62.5185</v>
      </c>
      <c r="AD133" s="11">
        <f t="shared" si="184"/>
        <v>778.894</v>
      </c>
      <c r="AE133" s="11">
        <f t="shared" si="185"/>
        <v>0</v>
      </c>
      <c r="AF133" s="11">
        <f t="shared" ref="AF133:AF196" si="188">N133+U133+V133</f>
        <v>34.73275</v>
      </c>
      <c r="AG133" s="11">
        <f t="shared" ref="AG133:AI133" si="189">O133+W133</f>
        <v>0</v>
      </c>
      <c r="AH133" s="11">
        <f t="shared" si="189"/>
        <v>0</v>
      </c>
      <c r="AI133" s="11">
        <f t="shared" si="189"/>
        <v>876.14525</v>
      </c>
      <c r="AJ133" s="12" t="s">
        <v>1138</v>
      </c>
    </row>
    <row r="134" s="9" customFormat="1" ht="16" customHeight="1" spans="1:36">
      <c r="A134" s="40">
        <f t="shared" si="168"/>
        <v>131</v>
      </c>
      <c r="B134" s="41" t="s">
        <v>896</v>
      </c>
      <c r="C134" s="42" t="s">
        <v>423</v>
      </c>
      <c r="D134" s="57" t="s">
        <v>424</v>
      </c>
      <c r="E134" s="41">
        <v>3473.25</v>
      </c>
      <c r="F134" s="41">
        <f>VLOOKUP(C134,'[1]9月'!$B:$Q,16,0)</f>
        <v>3245.4</v>
      </c>
      <c r="G134" s="44">
        <v>5664.75</v>
      </c>
      <c r="H134" s="41">
        <v>3473.25</v>
      </c>
      <c r="I134" s="44">
        <v>1790</v>
      </c>
      <c r="J134" s="44"/>
      <c r="K134" s="52">
        <f t="shared" si="169"/>
        <v>62.5185</v>
      </c>
      <c r="L134" s="53">
        <f t="shared" si="170"/>
        <v>519.264</v>
      </c>
      <c r="M134" s="44">
        <f t="shared" si="171"/>
        <v>453.18</v>
      </c>
      <c r="N134" s="41">
        <f t="shared" si="172"/>
        <v>24.31275</v>
      </c>
      <c r="O134" s="44">
        <f t="shared" si="173"/>
        <v>89.5</v>
      </c>
      <c r="P134" s="44">
        <f t="shared" si="174"/>
        <v>0</v>
      </c>
      <c r="Q134" s="44">
        <f t="shared" si="175"/>
        <v>1148.77525</v>
      </c>
      <c r="R134" s="41">
        <f t="shared" si="176"/>
        <v>0</v>
      </c>
      <c r="S134" s="41">
        <f t="shared" si="177"/>
        <v>259.63</v>
      </c>
      <c r="T134" s="44">
        <f t="shared" si="178"/>
        <v>113.3</v>
      </c>
      <c r="U134" s="41">
        <f t="shared" si="179"/>
        <v>10.42</v>
      </c>
      <c r="V134" s="41">
        <v>0</v>
      </c>
      <c r="W134" s="44">
        <f t="shared" si="180"/>
        <v>89.5</v>
      </c>
      <c r="X134" s="44">
        <f t="shared" si="181"/>
        <v>0</v>
      </c>
      <c r="Y134" s="41">
        <f t="shared" si="182"/>
        <v>472.85</v>
      </c>
      <c r="Z134" s="41">
        <f t="shared" si="183"/>
        <v>1621.62525</v>
      </c>
      <c r="AA134" s="41"/>
      <c r="AB134" s="12" t="s">
        <v>58</v>
      </c>
      <c r="AC134" s="11">
        <f t="shared" si="187"/>
        <v>62.5185</v>
      </c>
      <c r="AD134" s="11">
        <f t="shared" si="184"/>
        <v>778.894</v>
      </c>
      <c r="AE134" s="11">
        <f t="shared" si="185"/>
        <v>566.48</v>
      </c>
      <c r="AF134" s="11">
        <f t="shared" si="188"/>
        <v>34.73275</v>
      </c>
      <c r="AG134" s="11">
        <f t="shared" ref="AG134:AI134" si="190">O134+W134</f>
        <v>179</v>
      </c>
      <c r="AH134" s="11">
        <f t="shared" si="190"/>
        <v>0</v>
      </c>
      <c r="AI134" s="11">
        <f t="shared" si="190"/>
        <v>1621.62525</v>
      </c>
      <c r="AJ134" s="12" t="s">
        <v>1138</v>
      </c>
    </row>
    <row r="135" s="9" customFormat="1" ht="16" customHeight="1" spans="1:36">
      <c r="A135" s="40">
        <f t="shared" si="168"/>
        <v>132</v>
      </c>
      <c r="B135" s="41" t="s">
        <v>1336</v>
      </c>
      <c r="C135" s="42" t="s">
        <v>425</v>
      </c>
      <c r="D135" s="57" t="s">
        <v>426</v>
      </c>
      <c r="E135" s="41">
        <v>3473.25</v>
      </c>
      <c r="F135" s="41">
        <f>VLOOKUP(C135,'[1]9月'!$B:$Q,16,0)</f>
        <v>3245.4</v>
      </c>
      <c r="G135" s="44">
        <v>5664.75</v>
      </c>
      <c r="H135" s="41">
        <v>3473.25</v>
      </c>
      <c r="I135" s="44">
        <v>2544</v>
      </c>
      <c r="J135" s="44"/>
      <c r="K135" s="52">
        <f t="shared" si="169"/>
        <v>62.5185</v>
      </c>
      <c r="L135" s="53">
        <f t="shared" si="170"/>
        <v>519.264</v>
      </c>
      <c r="M135" s="44">
        <f t="shared" si="171"/>
        <v>453.18</v>
      </c>
      <c r="N135" s="41">
        <f t="shared" si="172"/>
        <v>24.31275</v>
      </c>
      <c r="O135" s="44">
        <f t="shared" si="173"/>
        <v>127.2</v>
      </c>
      <c r="P135" s="44">
        <f t="shared" si="174"/>
        <v>0</v>
      </c>
      <c r="Q135" s="44">
        <f t="shared" si="175"/>
        <v>1186.47525</v>
      </c>
      <c r="R135" s="41">
        <f t="shared" si="176"/>
        <v>0</v>
      </c>
      <c r="S135" s="41">
        <f t="shared" si="177"/>
        <v>259.63</v>
      </c>
      <c r="T135" s="44">
        <f t="shared" si="178"/>
        <v>113.3</v>
      </c>
      <c r="U135" s="41">
        <f t="shared" si="179"/>
        <v>10.42</v>
      </c>
      <c r="V135" s="41">
        <v>0</v>
      </c>
      <c r="W135" s="44">
        <f t="shared" si="180"/>
        <v>127.2</v>
      </c>
      <c r="X135" s="44">
        <f t="shared" si="181"/>
        <v>0</v>
      </c>
      <c r="Y135" s="41">
        <f t="shared" si="182"/>
        <v>510.55</v>
      </c>
      <c r="Z135" s="41">
        <f t="shared" si="183"/>
        <v>1697.02525</v>
      </c>
      <c r="AA135" s="41"/>
      <c r="AB135" s="12" t="s">
        <v>53</v>
      </c>
      <c r="AC135" s="11">
        <f t="shared" si="187"/>
        <v>62.5185</v>
      </c>
      <c r="AD135" s="11">
        <f t="shared" si="184"/>
        <v>778.894</v>
      </c>
      <c r="AE135" s="11">
        <f t="shared" si="185"/>
        <v>566.48</v>
      </c>
      <c r="AF135" s="11">
        <f t="shared" si="188"/>
        <v>34.73275</v>
      </c>
      <c r="AG135" s="11">
        <f t="shared" ref="AG135:AI135" si="191">O135+W135</f>
        <v>254.4</v>
      </c>
      <c r="AH135" s="11">
        <f t="shared" si="191"/>
        <v>0</v>
      </c>
      <c r="AI135" s="11">
        <f t="shared" si="191"/>
        <v>1697.02525</v>
      </c>
      <c r="AJ135" s="12" t="s">
        <v>1138</v>
      </c>
    </row>
    <row r="136" s="9" customFormat="1" ht="16" customHeight="1" spans="1:36">
      <c r="A136" s="40">
        <f t="shared" si="168"/>
        <v>133</v>
      </c>
      <c r="B136" s="41" t="s">
        <v>896</v>
      </c>
      <c r="C136" s="42" t="s">
        <v>427</v>
      </c>
      <c r="D136" s="57" t="s">
        <v>428</v>
      </c>
      <c r="E136" s="41">
        <v>3473.25</v>
      </c>
      <c r="F136" s="41">
        <f>VLOOKUP(C136,'[1]9月'!$B:$Q,16,0)</f>
        <v>3245.4</v>
      </c>
      <c r="G136" s="44">
        <v>5664.75</v>
      </c>
      <c r="H136" s="41">
        <v>3473.25</v>
      </c>
      <c r="I136" s="44">
        <v>2544</v>
      </c>
      <c r="J136" s="44"/>
      <c r="K136" s="52">
        <f t="shared" si="169"/>
        <v>62.5185</v>
      </c>
      <c r="L136" s="53">
        <f t="shared" si="170"/>
        <v>519.264</v>
      </c>
      <c r="M136" s="44">
        <f t="shared" si="171"/>
        <v>453.18</v>
      </c>
      <c r="N136" s="41">
        <f t="shared" si="172"/>
        <v>24.31275</v>
      </c>
      <c r="O136" s="44">
        <f t="shared" si="173"/>
        <v>127.2</v>
      </c>
      <c r="P136" s="44">
        <f t="shared" si="174"/>
        <v>0</v>
      </c>
      <c r="Q136" s="44">
        <f t="shared" si="175"/>
        <v>1186.47525</v>
      </c>
      <c r="R136" s="41">
        <f t="shared" si="176"/>
        <v>0</v>
      </c>
      <c r="S136" s="41">
        <f t="shared" si="177"/>
        <v>259.63</v>
      </c>
      <c r="T136" s="44">
        <f t="shared" si="178"/>
        <v>113.3</v>
      </c>
      <c r="U136" s="41">
        <f t="shared" si="179"/>
        <v>10.42</v>
      </c>
      <c r="V136" s="41">
        <v>0</v>
      </c>
      <c r="W136" s="44">
        <f t="shared" si="180"/>
        <v>127.2</v>
      </c>
      <c r="X136" s="44">
        <f t="shared" si="181"/>
        <v>0</v>
      </c>
      <c r="Y136" s="41">
        <f t="shared" si="182"/>
        <v>510.55</v>
      </c>
      <c r="Z136" s="41">
        <f t="shared" si="183"/>
        <v>1697.02525</v>
      </c>
      <c r="AA136" s="41"/>
      <c r="AB136" s="12" t="s">
        <v>58</v>
      </c>
      <c r="AC136" s="11">
        <f t="shared" si="187"/>
        <v>62.5185</v>
      </c>
      <c r="AD136" s="11">
        <f t="shared" si="184"/>
        <v>778.894</v>
      </c>
      <c r="AE136" s="11">
        <f t="shared" si="185"/>
        <v>566.48</v>
      </c>
      <c r="AF136" s="11">
        <f t="shared" si="188"/>
        <v>34.73275</v>
      </c>
      <c r="AG136" s="11">
        <f t="shared" ref="AG136:AI136" si="192">O136+W136</f>
        <v>254.4</v>
      </c>
      <c r="AH136" s="11">
        <f t="shared" si="192"/>
        <v>0</v>
      </c>
      <c r="AI136" s="11">
        <f t="shared" si="192"/>
        <v>1697.02525</v>
      </c>
      <c r="AJ136" s="12" t="s">
        <v>1138</v>
      </c>
    </row>
    <row r="137" s="9" customFormat="1" ht="16" customHeight="1" spans="1:36">
      <c r="A137" s="40">
        <f t="shared" si="168"/>
        <v>134</v>
      </c>
      <c r="B137" s="41" t="s">
        <v>98</v>
      </c>
      <c r="C137" s="46" t="s">
        <v>431</v>
      </c>
      <c r="D137" s="47" t="s">
        <v>432</v>
      </c>
      <c r="E137" s="41">
        <v>3473.25</v>
      </c>
      <c r="F137" s="41">
        <f>VLOOKUP(C137,'[1]9月'!$B:$Q,16,0)</f>
        <v>3245.4</v>
      </c>
      <c r="G137" s="44">
        <v>5664.75</v>
      </c>
      <c r="H137" s="41">
        <v>3473.25</v>
      </c>
      <c r="I137" s="44">
        <v>1790</v>
      </c>
      <c r="J137" s="44"/>
      <c r="K137" s="52">
        <f t="shared" si="169"/>
        <v>62.5185</v>
      </c>
      <c r="L137" s="53">
        <f t="shared" si="170"/>
        <v>519.264</v>
      </c>
      <c r="M137" s="44">
        <f t="shared" si="171"/>
        <v>453.18</v>
      </c>
      <c r="N137" s="41">
        <f t="shared" si="172"/>
        <v>24.31275</v>
      </c>
      <c r="O137" s="44">
        <f t="shared" si="173"/>
        <v>89.5</v>
      </c>
      <c r="P137" s="44">
        <f t="shared" si="174"/>
        <v>0</v>
      </c>
      <c r="Q137" s="44">
        <f t="shared" si="175"/>
        <v>1148.77525</v>
      </c>
      <c r="R137" s="41">
        <f t="shared" si="176"/>
        <v>0</v>
      </c>
      <c r="S137" s="41">
        <f t="shared" si="177"/>
        <v>259.63</v>
      </c>
      <c r="T137" s="44">
        <f t="shared" si="178"/>
        <v>113.3</v>
      </c>
      <c r="U137" s="41">
        <f t="shared" si="179"/>
        <v>10.42</v>
      </c>
      <c r="V137" s="41">
        <v>0</v>
      </c>
      <c r="W137" s="44">
        <f t="shared" si="180"/>
        <v>89.5</v>
      </c>
      <c r="X137" s="44">
        <f t="shared" si="181"/>
        <v>0</v>
      </c>
      <c r="Y137" s="41">
        <f t="shared" si="182"/>
        <v>472.85</v>
      </c>
      <c r="Z137" s="41">
        <f t="shared" si="183"/>
        <v>1621.62525</v>
      </c>
      <c r="AA137" s="41"/>
      <c r="AB137" s="12" t="s">
        <v>26</v>
      </c>
      <c r="AC137" s="11">
        <f t="shared" si="187"/>
        <v>62.5185</v>
      </c>
      <c r="AD137" s="11">
        <f t="shared" si="184"/>
        <v>778.894</v>
      </c>
      <c r="AE137" s="11">
        <f t="shared" si="185"/>
        <v>566.48</v>
      </c>
      <c r="AF137" s="11">
        <f t="shared" si="188"/>
        <v>34.73275</v>
      </c>
      <c r="AG137" s="11">
        <f t="shared" ref="AG137:AI137" si="193">O137+W137</f>
        <v>179</v>
      </c>
      <c r="AH137" s="11">
        <f t="shared" si="193"/>
        <v>0</v>
      </c>
      <c r="AI137" s="11">
        <f t="shared" si="193"/>
        <v>1621.62525</v>
      </c>
      <c r="AJ137" s="12" t="s">
        <v>1135</v>
      </c>
    </row>
    <row r="138" s="9" customFormat="1" ht="16" customHeight="1" spans="1:36">
      <c r="A138" s="40">
        <f t="shared" si="168"/>
        <v>135</v>
      </c>
      <c r="B138" s="41" t="s">
        <v>896</v>
      </c>
      <c r="C138" s="46" t="s">
        <v>433</v>
      </c>
      <c r="D138" s="47" t="s">
        <v>434</v>
      </c>
      <c r="E138" s="41">
        <v>3473.25</v>
      </c>
      <c r="F138" s="41">
        <f>VLOOKUP(C138,'[1]9月'!$B:$Q,16,0)</f>
        <v>3245.4</v>
      </c>
      <c r="G138" s="44">
        <v>5664.75</v>
      </c>
      <c r="H138" s="41">
        <v>3473.25</v>
      </c>
      <c r="I138" s="44">
        <v>1790</v>
      </c>
      <c r="J138" s="44"/>
      <c r="K138" s="52">
        <f t="shared" si="169"/>
        <v>62.5185</v>
      </c>
      <c r="L138" s="53">
        <f t="shared" si="170"/>
        <v>519.264</v>
      </c>
      <c r="M138" s="44">
        <f t="shared" si="171"/>
        <v>453.18</v>
      </c>
      <c r="N138" s="41">
        <f t="shared" si="172"/>
        <v>24.31275</v>
      </c>
      <c r="O138" s="44">
        <f t="shared" si="173"/>
        <v>89.5</v>
      </c>
      <c r="P138" s="44">
        <f t="shared" si="174"/>
        <v>0</v>
      </c>
      <c r="Q138" s="44">
        <f t="shared" si="175"/>
        <v>1148.77525</v>
      </c>
      <c r="R138" s="41">
        <f t="shared" si="176"/>
        <v>0</v>
      </c>
      <c r="S138" s="41">
        <f t="shared" si="177"/>
        <v>259.63</v>
      </c>
      <c r="T138" s="44">
        <f t="shared" si="178"/>
        <v>113.3</v>
      </c>
      <c r="U138" s="41">
        <f t="shared" si="179"/>
        <v>10.42</v>
      </c>
      <c r="V138" s="41">
        <v>0</v>
      </c>
      <c r="W138" s="44">
        <f t="shared" si="180"/>
        <v>89.5</v>
      </c>
      <c r="X138" s="44">
        <f t="shared" si="181"/>
        <v>0</v>
      </c>
      <c r="Y138" s="41">
        <f t="shared" si="182"/>
        <v>472.85</v>
      </c>
      <c r="Z138" s="41">
        <f t="shared" si="183"/>
        <v>1621.62525</v>
      </c>
      <c r="AA138" s="41"/>
      <c r="AB138" s="12" t="s">
        <v>58</v>
      </c>
      <c r="AC138" s="11">
        <f t="shared" si="187"/>
        <v>62.5185</v>
      </c>
      <c r="AD138" s="11">
        <f t="shared" si="184"/>
        <v>778.894</v>
      </c>
      <c r="AE138" s="11">
        <f t="shared" si="185"/>
        <v>566.48</v>
      </c>
      <c r="AF138" s="11">
        <f t="shared" si="188"/>
        <v>34.73275</v>
      </c>
      <c r="AG138" s="11">
        <f t="shared" ref="AG138:AI138" si="194">O138+W138</f>
        <v>179</v>
      </c>
      <c r="AH138" s="11">
        <f t="shared" si="194"/>
        <v>0</v>
      </c>
      <c r="AI138" s="11">
        <f t="shared" si="194"/>
        <v>1621.62525</v>
      </c>
      <c r="AJ138" s="12" t="s">
        <v>1138</v>
      </c>
    </row>
    <row r="139" s="9" customFormat="1" ht="16" customHeight="1" spans="1:36">
      <c r="A139" s="40">
        <f t="shared" si="168"/>
        <v>136</v>
      </c>
      <c r="B139" s="41" t="s">
        <v>1336</v>
      </c>
      <c r="C139" s="46" t="s">
        <v>435</v>
      </c>
      <c r="D139" s="47" t="s">
        <v>436</v>
      </c>
      <c r="E139" s="41">
        <v>3473.25</v>
      </c>
      <c r="F139" s="41">
        <f>VLOOKUP(C139,'[1]9月'!$B:$Q,16,0)</f>
        <v>3245.4</v>
      </c>
      <c r="G139" s="44">
        <v>5664.75</v>
      </c>
      <c r="H139" s="41">
        <v>3473.25</v>
      </c>
      <c r="I139" s="44">
        <v>1790</v>
      </c>
      <c r="J139" s="44"/>
      <c r="K139" s="52">
        <f t="shared" si="169"/>
        <v>62.5185</v>
      </c>
      <c r="L139" s="53">
        <f t="shared" si="170"/>
        <v>519.264</v>
      </c>
      <c r="M139" s="44">
        <f t="shared" si="171"/>
        <v>453.18</v>
      </c>
      <c r="N139" s="41">
        <f t="shared" si="172"/>
        <v>24.31275</v>
      </c>
      <c r="O139" s="44">
        <f t="shared" si="173"/>
        <v>89.5</v>
      </c>
      <c r="P139" s="44">
        <f t="shared" si="174"/>
        <v>0</v>
      </c>
      <c r="Q139" s="44">
        <f t="shared" si="175"/>
        <v>1148.77525</v>
      </c>
      <c r="R139" s="41">
        <f t="shared" si="176"/>
        <v>0</v>
      </c>
      <c r="S139" s="41">
        <f t="shared" si="177"/>
        <v>259.63</v>
      </c>
      <c r="T139" s="44">
        <f t="shared" si="178"/>
        <v>113.3</v>
      </c>
      <c r="U139" s="41">
        <f t="shared" si="179"/>
        <v>10.42</v>
      </c>
      <c r="V139" s="41">
        <v>0</v>
      </c>
      <c r="W139" s="44">
        <f t="shared" si="180"/>
        <v>89.5</v>
      </c>
      <c r="X139" s="44">
        <f t="shared" si="181"/>
        <v>0</v>
      </c>
      <c r="Y139" s="41">
        <f t="shared" si="182"/>
        <v>472.85</v>
      </c>
      <c r="Z139" s="41">
        <f t="shared" si="183"/>
        <v>1621.62525</v>
      </c>
      <c r="AA139" s="41"/>
      <c r="AB139" s="12" t="s">
        <v>53</v>
      </c>
      <c r="AC139" s="11">
        <f t="shared" si="187"/>
        <v>62.5185</v>
      </c>
      <c r="AD139" s="11">
        <f t="shared" si="184"/>
        <v>778.894</v>
      </c>
      <c r="AE139" s="11">
        <f t="shared" si="185"/>
        <v>566.48</v>
      </c>
      <c r="AF139" s="11">
        <f t="shared" si="188"/>
        <v>34.73275</v>
      </c>
      <c r="AG139" s="11">
        <f t="shared" ref="AG139:AI139" si="195">O139+W139</f>
        <v>179</v>
      </c>
      <c r="AH139" s="11">
        <f t="shared" si="195"/>
        <v>0</v>
      </c>
      <c r="AI139" s="11">
        <f t="shared" si="195"/>
        <v>1621.62525</v>
      </c>
      <c r="AJ139" s="12" t="s">
        <v>1138</v>
      </c>
    </row>
    <row r="140" s="9" customFormat="1" ht="16" customHeight="1" spans="1:36">
      <c r="A140" s="40">
        <f t="shared" si="168"/>
        <v>137</v>
      </c>
      <c r="B140" s="41" t="s">
        <v>896</v>
      </c>
      <c r="C140" s="46" t="s">
        <v>437</v>
      </c>
      <c r="D140" s="47" t="s">
        <v>438</v>
      </c>
      <c r="E140" s="41">
        <v>3473.25</v>
      </c>
      <c r="F140" s="41">
        <f>VLOOKUP(C140,'[1]9月'!$B:$Q,16,0)</f>
        <v>3245.4</v>
      </c>
      <c r="G140" s="44">
        <v>5664.75</v>
      </c>
      <c r="H140" s="41">
        <v>3473.25</v>
      </c>
      <c r="I140" s="44">
        <v>1790</v>
      </c>
      <c r="J140" s="44"/>
      <c r="K140" s="52">
        <f t="shared" si="169"/>
        <v>62.5185</v>
      </c>
      <c r="L140" s="53">
        <f t="shared" si="170"/>
        <v>519.264</v>
      </c>
      <c r="M140" s="44">
        <f t="shared" si="171"/>
        <v>453.18</v>
      </c>
      <c r="N140" s="41">
        <f t="shared" si="172"/>
        <v>24.31275</v>
      </c>
      <c r="O140" s="44">
        <f t="shared" si="173"/>
        <v>89.5</v>
      </c>
      <c r="P140" s="44">
        <f t="shared" si="174"/>
        <v>0</v>
      </c>
      <c r="Q140" s="44">
        <f t="shared" si="175"/>
        <v>1148.77525</v>
      </c>
      <c r="R140" s="41">
        <f t="shared" si="176"/>
        <v>0</v>
      </c>
      <c r="S140" s="41">
        <f t="shared" si="177"/>
        <v>259.63</v>
      </c>
      <c r="T140" s="44">
        <f t="shared" si="178"/>
        <v>113.3</v>
      </c>
      <c r="U140" s="41">
        <f t="shared" si="179"/>
        <v>10.42</v>
      </c>
      <c r="V140" s="41">
        <v>0</v>
      </c>
      <c r="W140" s="44">
        <f t="shared" si="180"/>
        <v>89.5</v>
      </c>
      <c r="X140" s="44">
        <f t="shared" si="181"/>
        <v>0</v>
      </c>
      <c r="Y140" s="41">
        <f t="shared" si="182"/>
        <v>472.85</v>
      </c>
      <c r="Z140" s="41">
        <f t="shared" si="183"/>
        <v>1621.62525</v>
      </c>
      <c r="AA140" s="41"/>
      <c r="AB140" s="12" t="s">
        <v>58</v>
      </c>
      <c r="AC140" s="11">
        <f t="shared" si="187"/>
        <v>62.5185</v>
      </c>
      <c r="AD140" s="11">
        <f t="shared" si="184"/>
        <v>778.894</v>
      </c>
      <c r="AE140" s="11">
        <f t="shared" si="185"/>
        <v>566.48</v>
      </c>
      <c r="AF140" s="11">
        <f t="shared" si="188"/>
        <v>34.73275</v>
      </c>
      <c r="AG140" s="11">
        <f t="shared" ref="AG140:AI140" si="196">O140+W140</f>
        <v>179</v>
      </c>
      <c r="AH140" s="11">
        <f t="shared" si="196"/>
        <v>0</v>
      </c>
      <c r="AI140" s="11">
        <f t="shared" si="196"/>
        <v>1621.62525</v>
      </c>
      <c r="AJ140" s="12" t="s">
        <v>1138</v>
      </c>
    </row>
    <row r="141" s="9" customFormat="1" ht="16" customHeight="1" spans="1:36">
      <c r="A141" s="40">
        <f t="shared" si="168"/>
        <v>138</v>
      </c>
      <c r="B141" s="41" t="s">
        <v>1336</v>
      </c>
      <c r="C141" s="42" t="s">
        <v>444</v>
      </c>
      <c r="D141" s="41" t="s">
        <v>445</v>
      </c>
      <c r="E141" s="41">
        <v>3473.25</v>
      </c>
      <c r="F141" s="41">
        <f>VLOOKUP(C141,'[1]9月'!$B:$Q,16,0)</f>
        <v>3245.4</v>
      </c>
      <c r="G141" s="44">
        <v>5664.75</v>
      </c>
      <c r="H141" s="41">
        <v>3473.25</v>
      </c>
      <c r="I141" s="44">
        <v>1790</v>
      </c>
      <c r="J141" s="44"/>
      <c r="K141" s="52">
        <f t="shared" si="169"/>
        <v>62.5185</v>
      </c>
      <c r="L141" s="53">
        <f t="shared" si="170"/>
        <v>519.264</v>
      </c>
      <c r="M141" s="44">
        <f t="shared" si="171"/>
        <v>453.18</v>
      </c>
      <c r="N141" s="41">
        <f t="shared" si="172"/>
        <v>24.31275</v>
      </c>
      <c r="O141" s="44">
        <f t="shared" si="173"/>
        <v>89.5</v>
      </c>
      <c r="P141" s="44">
        <f t="shared" si="174"/>
        <v>0</v>
      </c>
      <c r="Q141" s="44">
        <f t="shared" si="175"/>
        <v>1148.77525</v>
      </c>
      <c r="R141" s="41">
        <f t="shared" si="176"/>
        <v>0</v>
      </c>
      <c r="S141" s="41">
        <f t="shared" si="177"/>
        <v>259.63</v>
      </c>
      <c r="T141" s="44">
        <f t="shared" si="178"/>
        <v>113.3</v>
      </c>
      <c r="U141" s="41">
        <f t="shared" si="179"/>
        <v>10.42</v>
      </c>
      <c r="V141" s="41">
        <v>0</v>
      </c>
      <c r="W141" s="44">
        <f t="shared" si="180"/>
        <v>89.5</v>
      </c>
      <c r="X141" s="44">
        <f t="shared" si="181"/>
        <v>0</v>
      </c>
      <c r="Y141" s="41">
        <f t="shared" si="182"/>
        <v>472.85</v>
      </c>
      <c r="Z141" s="41">
        <f t="shared" si="183"/>
        <v>1621.62525</v>
      </c>
      <c r="AA141" s="41"/>
      <c r="AB141" s="12" t="s">
        <v>53</v>
      </c>
      <c r="AC141" s="11">
        <f t="shared" si="187"/>
        <v>62.5185</v>
      </c>
      <c r="AD141" s="11">
        <f t="shared" si="184"/>
        <v>778.894</v>
      </c>
      <c r="AE141" s="11">
        <f t="shared" si="185"/>
        <v>566.48</v>
      </c>
      <c r="AF141" s="11">
        <f t="shared" si="188"/>
        <v>34.73275</v>
      </c>
      <c r="AG141" s="11">
        <f t="shared" ref="AG141:AI141" si="197">O141+W141</f>
        <v>179</v>
      </c>
      <c r="AH141" s="11">
        <f t="shared" si="197"/>
        <v>0</v>
      </c>
      <c r="AI141" s="11">
        <f t="shared" si="197"/>
        <v>1621.62525</v>
      </c>
      <c r="AJ141" s="12" t="s">
        <v>1138</v>
      </c>
    </row>
    <row r="142" s="9" customFormat="1" ht="16" customHeight="1" spans="1:36">
      <c r="A142" s="40">
        <f t="shared" si="168"/>
        <v>139</v>
      </c>
      <c r="B142" s="41" t="s">
        <v>1335</v>
      </c>
      <c r="C142" s="42" t="s">
        <v>446</v>
      </c>
      <c r="D142" s="41" t="s">
        <v>447</v>
      </c>
      <c r="E142" s="41">
        <v>3473.25</v>
      </c>
      <c r="F142" s="41">
        <f>VLOOKUP(C142,'[1]9月'!$B:$Q,16,0)</f>
        <v>3245.4</v>
      </c>
      <c r="G142" s="44">
        <v>5664.75</v>
      </c>
      <c r="H142" s="41">
        <v>3473.25</v>
      </c>
      <c r="I142" s="44">
        <v>1790</v>
      </c>
      <c r="J142" s="44"/>
      <c r="K142" s="52">
        <f t="shared" si="169"/>
        <v>62.5185</v>
      </c>
      <c r="L142" s="53">
        <f t="shared" si="170"/>
        <v>519.264</v>
      </c>
      <c r="M142" s="44">
        <f t="shared" si="171"/>
        <v>453.18</v>
      </c>
      <c r="N142" s="41">
        <f t="shared" si="172"/>
        <v>24.31275</v>
      </c>
      <c r="O142" s="44">
        <f t="shared" si="173"/>
        <v>89.5</v>
      </c>
      <c r="P142" s="44">
        <f t="shared" si="174"/>
        <v>0</v>
      </c>
      <c r="Q142" s="44">
        <f t="shared" si="175"/>
        <v>1148.77525</v>
      </c>
      <c r="R142" s="41">
        <f t="shared" si="176"/>
        <v>0</v>
      </c>
      <c r="S142" s="41">
        <f t="shared" si="177"/>
        <v>259.63</v>
      </c>
      <c r="T142" s="44">
        <f t="shared" si="178"/>
        <v>113.3</v>
      </c>
      <c r="U142" s="41">
        <f t="shared" si="179"/>
        <v>10.42</v>
      </c>
      <c r="V142" s="41">
        <v>0</v>
      </c>
      <c r="W142" s="44">
        <f t="shared" si="180"/>
        <v>89.5</v>
      </c>
      <c r="X142" s="44">
        <f t="shared" si="181"/>
        <v>0</v>
      </c>
      <c r="Y142" s="41">
        <f t="shared" si="182"/>
        <v>472.85</v>
      </c>
      <c r="Z142" s="41">
        <f t="shared" si="183"/>
        <v>1621.62525</v>
      </c>
      <c r="AA142" s="41"/>
      <c r="AB142" s="12" t="s">
        <v>50</v>
      </c>
      <c r="AC142" s="11">
        <f t="shared" si="187"/>
        <v>62.5185</v>
      </c>
      <c r="AD142" s="11">
        <f t="shared" si="184"/>
        <v>778.894</v>
      </c>
      <c r="AE142" s="11">
        <f t="shared" si="185"/>
        <v>566.48</v>
      </c>
      <c r="AF142" s="11">
        <f t="shared" si="188"/>
        <v>34.73275</v>
      </c>
      <c r="AG142" s="11">
        <f t="shared" ref="AG142:AI142" si="198">O142+W142</f>
        <v>179</v>
      </c>
      <c r="AH142" s="11">
        <f t="shared" si="198"/>
        <v>0</v>
      </c>
      <c r="AI142" s="11">
        <f t="shared" si="198"/>
        <v>1621.62525</v>
      </c>
      <c r="AJ142" s="12" t="s">
        <v>1138</v>
      </c>
    </row>
    <row r="143" s="9" customFormat="1" ht="16" customHeight="1" spans="1:36">
      <c r="A143" s="40">
        <f t="shared" si="168"/>
        <v>140</v>
      </c>
      <c r="B143" s="41" t="s">
        <v>1335</v>
      </c>
      <c r="C143" s="42" t="s">
        <v>448</v>
      </c>
      <c r="D143" s="41" t="s">
        <v>449</v>
      </c>
      <c r="E143" s="41">
        <v>3473.25</v>
      </c>
      <c r="F143" s="41">
        <f>VLOOKUP(C143,'[1]9月'!$B:$Q,16,0)</f>
        <v>3245.4</v>
      </c>
      <c r="G143" s="44">
        <v>5664.75</v>
      </c>
      <c r="H143" s="41">
        <v>3473.25</v>
      </c>
      <c r="I143" s="44">
        <v>1790</v>
      </c>
      <c r="J143" s="44"/>
      <c r="K143" s="52">
        <f t="shared" si="169"/>
        <v>62.5185</v>
      </c>
      <c r="L143" s="53">
        <f t="shared" si="170"/>
        <v>519.264</v>
      </c>
      <c r="M143" s="44">
        <f t="shared" si="171"/>
        <v>453.18</v>
      </c>
      <c r="N143" s="41">
        <f t="shared" si="172"/>
        <v>24.31275</v>
      </c>
      <c r="O143" s="44">
        <f t="shared" si="173"/>
        <v>89.5</v>
      </c>
      <c r="P143" s="44">
        <f t="shared" si="174"/>
        <v>0</v>
      </c>
      <c r="Q143" s="44">
        <f t="shared" si="175"/>
        <v>1148.77525</v>
      </c>
      <c r="R143" s="41">
        <f t="shared" si="176"/>
        <v>0</v>
      </c>
      <c r="S143" s="41">
        <f t="shared" si="177"/>
        <v>259.63</v>
      </c>
      <c r="T143" s="44">
        <f t="shared" si="178"/>
        <v>113.3</v>
      </c>
      <c r="U143" s="41">
        <f t="shared" si="179"/>
        <v>10.42</v>
      </c>
      <c r="V143" s="41">
        <v>0</v>
      </c>
      <c r="W143" s="44">
        <f t="shared" si="180"/>
        <v>89.5</v>
      </c>
      <c r="X143" s="44">
        <f t="shared" si="181"/>
        <v>0</v>
      </c>
      <c r="Y143" s="41">
        <f t="shared" si="182"/>
        <v>472.85</v>
      </c>
      <c r="Z143" s="41">
        <f t="shared" si="183"/>
        <v>1621.62525</v>
      </c>
      <c r="AA143" s="41"/>
      <c r="AB143" s="12" t="s">
        <v>50</v>
      </c>
      <c r="AC143" s="11">
        <f t="shared" si="187"/>
        <v>62.5185</v>
      </c>
      <c r="AD143" s="11">
        <f t="shared" si="184"/>
        <v>778.894</v>
      </c>
      <c r="AE143" s="11">
        <f t="shared" si="185"/>
        <v>566.48</v>
      </c>
      <c r="AF143" s="11">
        <f t="shared" si="188"/>
        <v>34.73275</v>
      </c>
      <c r="AG143" s="11">
        <f t="shared" ref="AG143:AI143" si="199">O143+W143</f>
        <v>179</v>
      </c>
      <c r="AH143" s="11">
        <f t="shared" si="199"/>
        <v>0</v>
      </c>
      <c r="AI143" s="11">
        <f t="shared" si="199"/>
        <v>1621.62525</v>
      </c>
      <c r="AJ143" s="12" t="s">
        <v>1138</v>
      </c>
    </row>
    <row r="144" s="9" customFormat="1" ht="16" customHeight="1" spans="1:36">
      <c r="A144" s="40">
        <f t="shared" si="168"/>
        <v>141</v>
      </c>
      <c r="B144" s="41" t="s">
        <v>1335</v>
      </c>
      <c r="C144" s="42" t="s">
        <v>450</v>
      </c>
      <c r="D144" s="41" t="s">
        <v>451</v>
      </c>
      <c r="E144" s="41">
        <v>3473.25</v>
      </c>
      <c r="F144" s="41">
        <f>VLOOKUP(C144,'[1]9月'!$B:$Q,16,0)</f>
        <v>3245.4</v>
      </c>
      <c r="G144" s="44">
        <v>5664.75</v>
      </c>
      <c r="H144" s="41">
        <v>3473.25</v>
      </c>
      <c r="I144" s="44">
        <v>1790</v>
      </c>
      <c r="J144" s="44"/>
      <c r="K144" s="52">
        <f t="shared" si="169"/>
        <v>62.5185</v>
      </c>
      <c r="L144" s="53">
        <f t="shared" si="170"/>
        <v>519.264</v>
      </c>
      <c r="M144" s="44">
        <f t="shared" si="171"/>
        <v>453.18</v>
      </c>
      <c r="N144" s="41">
        <f t="shared" si="172"/>
        <v>24.31275</v>
      </c>
      <c r="O144" s="44">
        <f t="shared" si="173"/>
        <v>89.5</v>
      </c>
      <c r="P144" s="44">
        <f t="shared" si="174"/>
        <v>0</v>
      </c>
      <c r="Q144" s="44">
        <f t="shared" si="175"/>
        <v>1148.77525</v>
      </c>
      <c r="R144" s="41">
        <f t="shared" si="176"/>
        <v>0</v>
      </c>
      <c r="S144" s="41">
        <f t="shared" si="177"/>
        <v>259.63</v>
      </c>
      <c r="T144" s="44">
        <f t="shared" si="178"/>
        <v>113.3</v>
      </c>
      <c r="U144" s="41">
        <f t="shared" si="179"/>
        <v>10.42</v>
      </c>
      <c r="V144" s="41">
        <v>0</v>
      </c>
      <c r="W144" s="44">
        <f t="shared" si="180"/>
        <v>89.5</v>
      </c>
      <c r="X144" s="44">
        <f t="shared" si="181"/>
        <v>0</v>
      </c>
      <c r="Y144" s="41">
        <f t="shared" si="182"/>
        <v>472.85</v>
      </c>
      <c r="Z144" s="41">
        <f t="shared" si="183"/>
        <v>1621.62525</v>
      </c>
      <c r="AA144" s="41"/>
      <c r="AB144" s="12" t="s">
        <v>50</v>
      </c>
      <c r="AC144" s="11">
        <f t="shared" si="187"/>
        <v>62.5185</v>
      </c>
      <c r="AD144" s="11">
        <f t="shared" si="184"/>
        <v>778.894</v>
      </c>
      <c r="AE144" s="11">
        <f t="shared" si="185"/>
        <v>566.48</v>
      </c>
      <c r="AF144" s="11">
        <f t="shared" si="188"/>
        <v>34.73275</v>
      </c>
      <c r="AG144" s="11">
        <f t="shared" ref="AG144:AI144" si="200">O144+W144</f>
        <v>179</v>
      </c>
      <c r="AH144" s="11">
        <f t="shared" si="200"/>
        <v>0</v>
      </c>
      <c r="AI144" s="11">
        <f t="shared" si="200"/>
        <v>1621.62525</v>
      </c>
      <c r="AJ144" s="12" t="s">
        <v>1138</v>
      </c>
    </row>
    <row r="145" s="9" customFormat="1" ht="16" customHeight="1" spans="1:36">
      <c r="A145" s="40">
        <f t="shared" si="168"/>
        <v>142</v>
      </c>
      <c r="B145" s="41" t="s">
        <v>1335</v>
      </c>
      <c r="C145" s="42" t="s">
        <v>452</v>
      </c>
      <c r="D145" s="41" t="s">
        <v>453</v>
      </c>
      <c r="E145" s="41">
        <v>3473.25</v>
      </c>
      <c r="F145" s="41">
        <f>VLOOKUP(C145,'[1]9月'!$B:$Q,16,0)</f>
        <v>3245.4</v>
      </c>
      <c r="G145" s="44">
        <v>5664.75</v>
      </c>
      <c r="H145" s="41">
        <v>3473.25</v>
      </c>
      <c r="I145" s="44">
        <v>1790</v>
      </c>
      <c r="J145" s="44"/>
      <c r="K145" s="52">
        <f t="shared" si="169"/>
        <v>62.5185</v>
      </c>
      <c r="L145" s="53">
        <f t="shared" si="170"/>
        <v>519.264</v>
      </c>
      <c r="M145" s="44">
        <f t="shared" si="171"/>
        <v>453.18</v>
      </c>
      <c r="N145" s="41">
        <f t="shared" si="172"/>
        <v>24.31275</v>
      </c>
      <c r="O145" s="44">
        <f t="shared" si="173"/>
        <v>89.5</v>
      </c>
      <c r="P145" s="44">
        <f t="shared" si="174"/>
        <v>0</v>
      </c>
      <c r="Q145" s="44">
        <f t="shared" si="175"/>
        <v>1148.77525</v>
      </c>
      <c r="R145" s="41">
        <f t="shared" si="176"/>
        <v>0</v>
      </c>
      <c r="S145" s="41">
        <f t="shared" si="177"/>
        <v>259.63</v>
      </c>
      <c r="T145" s="44">
        <f t="shared" si="178"/>
        <v>113.3</v>
      </c>
      <c r="U145" s="41">
        <f t="shared" si="179"/>
        <v>10.42</v>
      </c>
      <c r="V145" s="41">
        <v>0</v>
      </c>
      <c r="W145" s="44">
        <f t="shared" si="180"/>
        <v>89.5</v>
      </c>
      <c r="X145" s="44">
        <f t="shared" si="181"/>
        <v>0</v>
      </c>
      <c r="Y145" s="41">
        <f t="shared" si="182"/>
        <v>472.85</v>
      </c>
      <c r="Z145" s="41">
        <f t="shared" si="183"/>
        <v>1621.62525</v>
      </c>
      <c r="AA145" s="41"/>
      <c r="AB145" s="12" t="s">
        <v>50</v>
      </c>
      <c r="AC145" s="11">
        <f t="shared" si="187"/>
        <v>62.5185</v>
      </c>
      <c r="AD145" s="11">
        <f t="shared" si="184"/>
        <v>778.894</v>
      </c>
      <c r="AE145" s="11">
        <f t="shared" si="185"/>
        <v>566.48</v>
      </c>
      <c r="AF145" s="11">
        <f t="shared" si="188"/>
        <v>34.73275</v>
      </c>
      <c r="AG145" s="11">
        <f t="shared" ref="AG145:AI145" si="201">O145+W145</f>
        <v>179</v>
      </c>
      <c r="AH145" s="11">
        <f t="shared" si="201"/>
        <v>0</v>
      </c>
      <c r="AI145" s="11">
        <f t="shared" si="201"/>
        <v>1621.62525</v>
      </c>
      <c r="AJ145" s="12" t="s">
        <v>1138</v>
      </c>
    </row>
    <row r="146" s="9" customFormat="1" ht="16" customHeight="1" spans="1:36">
      <c r="A146" s="40">
        <f t="shared" si="168"/>
        <v>143</v>
      </c>
      <c r="B146" s="41" t="s">
        <v>1335</v>
      </c>
      <c r="C146" s="42" t="s">
        <v>454</v>
      </c>
      <c r="D146" s="41" t="s">
        <v>455</v>
      </c>
      <c r="E146" s="41">
        <v>3473.25</v>
      </c>
      <c r="F146" s="41">
        <f>VLOOKUP(C146,'[1]9月'!$B:$Q,16,0)</f>
        <v>3245.4</v>
      </c>
      <c r="G146" s="44">
        <v>5664.75</v>
      </c>
      <c r="H146" s="41">
        <v>3473.25</v>
      </c>
      <c r="I146" s="44">
        <v>1790</v>
      </c>
      <c r="J146" s="44"/>
      <c r="K146" s="52">
        <f t="shared" si="169"/>
        <v>62.5185</v>
      </c>
      <c r="L146" s="53">
        <f t="shared" si="170"/>
        <v>519.264</v>
      </c>
      <c r="M146" s="44">
        <f t="shared" si="171"/>
        <v>453.18</v>
      </c>
      <c r="N146" s="41">
        <f t="shared" si="172"/>
        <v>24.31275</v>
      </c>
      <c r="O146" s="44">
        <f t="shared" si="173"/>
        <v>89.5</v>
      </c>
      <c r="P146" s="44">
        <f t="shared" si="174"/>
        <v>0</v>
      </c>
      <c r="Q146" s="44">
        <f t="shared" si="175"/>
        <v>1148.77525</v>
      </c>
      <c r="R146" s="41">
        <f t="shared" si="176"/>
        <v>0</v>
      </c>
      <c r="S146" s="41">
        <f t="shared" si="177"/>
        <v>259.63</v>
      </c>
      <c r="T146" s="44">
        <f t="shared" si="178"/>
        <v>113.3</v>
      </c>
      <c r="U146" s="41">
        <f t="shared" si="179"/>
        <v>10.42</v>
      </c>
      <c r="V146" s="41">
        <v>0</v>
      </c>
      <c r="W146" s="44">
        <f t="shared" si="180"/>
        <v>89.5</v>
      </c>
      <c r="X146" s="44">
        <f t="shared" si="181"/>
        <v>0</v>
      </c>
      <c r="Y146" s="41">
        <f t="shared" si="182"/>
        <v>472.85</v>
      </c>
      <c r="Z146" s="41">
        <f t="shared" si="183"/>
        <v>1621.62525</v>
      </c>
      <c r="AA146" s="41"/>
      <c r="AB146" s="12" t="s">
        <v>50</v>
      </c>
      <c r="AC146" s="11">
        <f t="shared" si="187"/>
        <v>62.5185</v>
      </c>
      <c r="AD146" s="11">
        <f t="shared" si="184"/>
        <v>778.894</v>
      </c>
      <c r="AE146" s="11">
        <f t="shared" si="185"/>
        <v>566.48</v>
      </c>
      <c r="AF146" s="11">
        <f t="shared" si="188"/>
        <v>34.73275</v>
      </c>
      <c r="AG146" s="11">
        <f t="shared" ref="AG146:AI146" si="202">O146+W146</f>
        <v>179</v>
      </c>
      <c r="AH146" s="11">
        <f t="shared" si="202"/>
        <v>0</v>
      </c>
      <c r="AI146" s="11">
        <f t="shared" si="202"/>
        <v>1621.62525</v>
      </c>
      <c r="AJ146" s="12" t="s">
        <v>1138</v>
      </c>
    </row>
    <row r="147" s="9" customFormat="1" ht="16" customHeight="1" spans="1:36">
      <c r="A147" s="40">
        <f t="shared" si="168"/>
        <v>144</v>
      </c>
      <c r="B147" s="41" t="s">
        <v>1335</v>
      </c>
      <c r="C147" s="42" t="s">
        <v>456</v>
      </c>
      <c r="D147" s="41" t="s">
        <v>457</v>
      </c>
      <c r="E147" s="41">
        <v>3473.25</v>
      </c>
      <c r="F147" s="41">
        <f>VLOOKUP(C147,'[1]9月'!$B:$Q,16,0)</f>
        <v>3245.4</v>
      </c>
      <c r="G147" s="44">
        <v>5664.75</v>
      </c>
      <c r="H147" s="41">
        <v>3473.25</v>
      </c>
      <c r="I147" s="44">
        <v>1790</v>
      </c>
      <c r="J147" s="44"/>
      <c r="K147" s="52">
        <f t="shared" si="169"/>
        <v>62.5185</v>
      </c>
      <c r="L147" s="53">
        <f t="shared" si="170"/>
        <v>519.264</v>
      </c>
      <c r="M147" s="44">
        <f t="shared" si="171"/>
        <v>453.18</v>
      </c>
      <c r="N147" s="41">
        <f t="shared" si="172"/>
        <v>24.31275</v>
      </c>
      <c r="O147" s="44">
        <f t="shared" si="173"/>
        <v>89.5</v>
      </c>
      <c r="P147" s="44">
        <f t="shared" si="174"/>
        <v>0</v>
      </c>
      <c r="Q147" s="44">
        <f t="shared" si="175"/>
        <v>1148.77525</v>
      </c>
      <c r="R147" s="41">
        <f t="shared" si="176"/>
        <v>0</v>
      </c>
      <c r="S147" s="41">
        <f t="shared" si="177"/>
        <v>259.63</v>
      </c>
      <c r="T147" s="44">
        <f t="shared" si="178"/>
        <v>113.3</v>
      </c>
      <c r="U147" s="41">
        <f t="shared" si="179"/>
        <v>10.42</v>
      </c>
      <c r="V147" s="41">
        <v>0</v>
      </c>
      <c r="W147" s="44">
        <f t="shared" si="180"/>
        <v>89.5</v>
      </c>
      <c r="X147" s="44">
        <f t="shared" si="181"/>
        <v>0</v>
      </c>
      <c r="Y147" s="41">
        <f t="shared" si="182"/>
        <v>472.85</v>
      </c>
      <c r="Z147" s="41">
        <f t="shared" si="183"/>
        <v>1621.62525</v>
      </c>
      <c r="AA147" s="41"/>
      <c r="AB147" s="12" t="s">
        <v>50</v>
      </c>
      <c r="AC147" s="11">
        <f t="shared" si="187"/>
        <v>62.5185</v>
      </c>
      <c r="AD147" s="11">
        <f t="shared" si="184"/>
        <v>778.894</v>
      </c>
      <c r="AE147" s="11">
        <f t="shared" si="185"/>
        <v>566.48</v>
      </c>
      <c r="AF147" s="11">
        <f t="shared" si="188"/>
        <v>34.73275</v>
      </c>
      <c r="AG147" s="11">
        <f t="shared" ref="AG147:AI147" si="203">O147+W147</f>
        <v>179</v>
      </c>
      <c r="AH147" s="11">
        <f t="shared" si="203"/>
        <v>0</v>
      </c>
      <c r="AI147" s="11">
        <f t="shared" si="203"/>
        <v>1621.62525</v>
      </c>
      <c r="AJ147" s="12" t="s">
        <v>1138</v>
      </c>
    </row>
    <row r="148" s="9" customFormat="1" ht="16" customHeight="1" spans="1:36">
      <c r="A148" s="40">
        <f t="shared" si="168"/>
        <v>145</v>
      </c>
      <c r="B148" s="41" t="s">
        <v>1335</v>
      </c>
      <c r="C148" s="42" t="s">
        <v>458</v>
      </c>
      <c r="D148" s="41" t="s">
        <v>459</v>
      </c>
      <c r="E148" s="41">
        <v>3473.25</v>
      </c>
      <c r="F148" s="41">
        <f>VLOOKUP(C148,'[1]9月'!$B:$Q,16,0)</f>
        <v>3245.4</v>
      </c>
      <c r="G148" s="44">
        <v>5664.75</v>
      </c>
      <c r="H148" s="41">
        <v>3473.25</v>
      </c>
      <c r="I148" s="44">
        <v>1790</v>
      </c>
      <c r="J148" s="44"/>
      <c r="K148" s="52">
        <f t="shared" si="169"/>
        <v>62.5185</v>
      </c>
      <c r="L148" s="53">
        <f t="shared" si="170"/>
        <v>519.264</v>
      </c>
      <c r="M148" s="44">
        <f t="shared" si="171"/>
        <v>453.18</v>
      </c>
      <c r="N148" s="41">
        <f t="shared" si="172"/>
        <v>24.31275</v>
      </c>
      <c r="O148" s="44">
        <f t="shared" si="173"/>
        <v>89.5</v>
      </c>
      <c r="P148" s="44">
        <f t="shared" si="174"/>
        <v>0</v>
      </c>
      <c r="Q148" s="44">
        <f t="shared" si="175"/>
        <v>1148.77525</v>
      </c>
      <c r="R148" s="41">
        <f t="shared" si="176"/>
        <v>0</v>
      </c>
      <c r="S148" s="41">
        <f t="shared" si="177"/>
        <v>259.63</v>
      </c>
      <c r="T148" s="44">
        <f t="shared" si="178"/>
        <v>113.3</v>
      </c>
      <c r="U148" s="41">
        <f t="shared" si="179"/>
        <v>10.42</v>
      </c>
      <c r="V148" s="41">
        <v>0</v>
      </c>
      <c r="W148" s="44">
        <f t="shared" si="180"/>
        <v>89.5</v>
      </c>
      <c r="X148" s="44">
        <f t="shared" si="181"/>
        <v>0</v>
      </c>
      <c r="Y148" s="41">
        <f t="shared" si="182"/>
        <v>472.85</v>
      </c>
      <c r="Z148" s="41">
        <f t="shared" si="183"/>
        <v>1621.62525</v>
      </c>
      <c r="AA148" s="41"/>
      <c r="AB148" s="12" t="s">
        <v>50</v>
      </c>
      <c r="AC148" s="11">
        <f t="shared" si="187"/>
        <v>62.5185</v>
      </c>
      <c r="AD148" s="11">
        <f t="shared" si="184"/>
        <v>778.894</v>
      </c>
      <c r="AE148" s="11">
        <f t="shared" si="185"/>
        <v>566.48</v>
      </c>
      <c r="AF148" s="11">
        <f t="shared" si="188"/>
        <v>34.73275</v>
      </c>
      <c r="AG148" s="11">
        <f t="shared" ref="AG148:AI148" si="204">O148+W148</f>
        <v>179</v>
      </c>
      <c r="AH148" s="11">
        <f t="shared" si="204"/>
        <v>0</v>
      </c>
      <c r="AI148" s="11">
        <f t="shared" si="204"/>
        <v>1621.62525</v>
      </c>
      <c r="AJ148" s="12" t="s">
        <v>1138</v>
      </c>
    </row>
    <row r="149" s="9" customFormat="1" ht="16" customHeight="1" spans="1:36">
      <c r="A149" s="40">
        <f t="shared" si="168"/>
        <v>146</v>
      </c>
      <c r="B149" s="41" t="s">
        <v>1335</v>
      </c>
      <c r="C149" s="42" t="s">
        <v>460</v>
      </c>
      <c r="D149" s="41" t="s">
        <v>461</v>
      </c>
      <c r="E149" s="41">
        <v>3473.25</v>
      </c>
      <c r="F149" s="41">
        <f>VLOOKUP(C149,'[1]9月'!$B:$Q,16,0)</f>
        <v>3245.4</v>
      </c>
      <c r="G149" s="44">
        <v>5664.75</v>
      </c>
      <c r="H149" s="41">
        <v>3473.25</v>
      </c>
      <c r="I149" s="44">
        <v>1790</v>
      </c>
      <c r="J149" s="44"/>
      <c r="K149" s="52">
        <f t="shared" si="169"/>
        <v>62.5185</v>
      </c>
      <c r="L149" s="53">
        <f t="shared" si="170"/>
        <v>519.264</v>
      </c>
      <c r="M149" s="44">
        <f t="shared" si="171"/>
        <v>453.18</v>
      </c>
      <c r="N149" s="41">
        <f t="shared" si="172"/>
        <v>24.31275</v>
      </c>
      <c r="O149" s="44">
        <f t="shared" si="173"/>
        <v>89.5</v>
      </c>
      <c r="P149" s="44">
        <f t="shared" si="174"/>
        <v>0</v>
      </c>
      <c r="Q149" s="44">
        <f t="shared" si="175"/>
        <v>1148.77525</v>
      </c>
      <c r="R149" s="41">
        <f t="shared" si="176"/>
        <v>0</v>
      </c>
      <c r="S149" s="41">
        <f t="shared" si="177"/>
        <v>259.63</v>
      </c>
      <c r="T149" s="44">
        <f t="shared" si="178"/>
        <v>113.3</v>
      </c>
      <c r="U149" s="41">
        <f t="shared" si="179"/>
        <v>10.42</v>
      </c>
      <c r="V149" s="41">
        <v>0</v>
      </c>
      <c r="W149" s="44">
        <f t="shared" si="180"/>
        <v>89.5</v>
      </c>
      <c r="X149" s="44">
        <f t="shared" si="181"/>
        <v>0</v>
      </c>
      <c r="Y149" s="41">
        <f t="shared" si="182"/>
        <v>472.85</v>
      </c>
      <c r="Z149" s="41">
        <f t="shared" si="183"/>
        <v>1621.62525</v>
      </c>
      <c r="AA149" s="41"/>
      <c r="AB149" s="12" t="s">
        <v>50</v>
      </c>
      <c r="AC149" s="11">
        <f t="shared" si="187"/>
        <v>62.5185</v>
      </c>
      <c r="AD149" s="11">
        <f t="shared" si="184"/>
        <v>778.894</v>
      </c>
      <c r="AE149" s="11">
        <f t="shared" si="185"/>
        <v>566.48</v>
      </c>
      <c r="AF149" s="11">
        <f t="shared" si="188"/>
        <v>34.73275</v>
      </c>
      <c r="AG149" s="11">
        <f t="shared" ref="AG149:AI149" si="205">O149+W149</f>
        <v>179</v>
      </c>
      <c r="AH149" s="11">
        <f t="shared" si="205"/>
        <v>0</v>
      </c>
      <c r="AI149" s="11">
        <f t="shared" si="205"/>
        <v>1621.62525</v>
      </c>
      <c r="AJ149" s="12" t="s">
        <v>1138</v>
      </c>
    </row>
    <row r="150" s="9" customFormat="1" ht="16" customHeight="1" spans="1:36">
      <c r="A150" s="40">
        <f t="shared" si="168"/>
        <v>147</v>
      </c>
      <c r="B150" s="41" t="s">
        <v>1335</v>
      </c>
      <c r="C150" s="42" t="s">
        <v>462</v>
      </c>
      <c r="D150" s="41" t="s">
        <v>463</v>
      </c>
      <c r="E150" s="41">
        <v>3473.25</v>
      </c>
      <c r="F150" s="41">
        <f>VLOOKUP(C150,'[1]9月'!$B:$Q,16,0)</f>
        <v>3245.4</v>
      </c>
      <c r="G150" s="44">
        <v>5664.75</v>
      </c>
      <c r="H150" s="41">
        <v>3473.25</v>
      </c>
      <c r="I150" s="44">
        <v>1790</v>
      </c>
      <c r="J150" s="44"/>
      <c r="K150" s="52">
        <f t="shared" si="169"/>
        <v>62.5185</v>
      </c>
      <c r="L150" s="53">
        <f t="shared" si="170"/>
        <v>519.264</v>
      </c>
      <c r="M150" s="44">
        <f t="shared" si="171"/>
        <v>453.18</v>
      </c>
      <c r="N150" s="41">
        <f t="shared" si="172"/>
        <v>24.31275</v>
      </c>
      <c r="O150" s="44">
        <f t="shared" si="173"/>
        <v>89.5</v>
      </c>
      <c r="P150" s="44">
        <f t="shared" si="174"/>
        <v>0</v>
      </c>
      <c r="Q150" s="44">
        <f t="shared" si="175"/>
        <v>1148.77525</v>
      </c>
      <c r="R150" s="41">
        <f t="shared" si="176"/>
        <v>0</v>
      </c>
      <c r="S150" s="41">
        <f t="shared" si="177"/>
        <v>259.63</v>
      </c>
      <c r="T150" s="44">
        <f t="shared" si="178"/>
        <v>113.3</v>
      </c>
      <c r="U150" s="41">
        <f t="shared" si="179"/>
        <v>10.42</v>
      </c>
      <c r="V150" s="41">
        <v>0</v>
      </c>
      <c r="W150" s="44">
        <f t="shared" si="180"/>
        <v>89.5</v>
      </c>
      <c r="X150" s="44">
        <f t="shared" si="181"/>
        <v>0</v>
      </c>
      <c r="Y150" s="41">
        <f t="shared" si="182"/>
        <v>472.85</v>
      </c>
      <c r="Z150" s="41">
        <f t="shared" si="183"/>
        <v>1621.62525</v>
      </c>
      <c r="AA150" s="41"/>
      <c r="AB150" s="12" t="s">
        <v>50</v>
      </c>
      <c r="AC150" s="11">
        <f t="shared" si="187"/>
        <v>62.5185</v>
      </c>
      <c r="AD150" s="11">
        <f t="shared" si="184"/>
        <v>778.894</v>
      </c>
      <c r="AE150" s="11">
        <f t="shared" si="185"/>
        <v>566.48</v>
      </c>
      <c r="AF150" s="11">
        <f t="shared" si="188"/>
        <v>34.73275</v>
      </c>
      <c r="AG150" s="11">
        <f t="shared" ref="AG150:AI150" si="206">O150+W150</f>
        <v>179</v>
      </c>
      <c r="AH150" s="11">
        <f t="shared" si="206"/>
        <v>0</v>
      </c>
      <c r="AI150" s="11">
        <f t="shared" si="206"/>
        <v>1621.62525</v>
      </c>
      <c r="AJ150" s="12" t="s">
        <v>1138</v>
      </c>
    </row>
    <row r="151" s="9" customFormat="1" ht="16" customHeight="1" spans="1:36">
      <c r="A151" s="40">
        <f t="shared" si="168"/>
        <v>148</v>
      </c>
      <c r="B151" s="41" t="s">
        <v>1335</v>
      </c>
      <c r="C151" s="42" t="s">
        <v>466</v>
      </c>
      <c r="D151" s="41" t="s">
        <v>467</v>
      </c>
      <c r="E151" s="41">
        <v>3473.25</v>
      </c>
      <c r="F151" s="41">
        <f>VLOOKUP(C151,'[1]9月'!$B:$Q,16,0)</f>
        <v>3245.4</v>
      </c>
      <c r="G151" s="44">
        <v>5664.75</v>
      </c>
      <c r="H151" s="41">
        <v>3473.25</v>
      </c>
      <c r="I151" s="44">
        <v>1790</v>
      </c>
      <c r="J151" s="44"/>
      <c r="K151" s="52">
        <f t="shared" si="169"/>
        <v>62.5185</v>
      </c>
      <c r="L151" s="53">
        <f t="shared" si="170"/>
        <v>519.264</v>
      </c>
      <c r="M151" s="44">
        <f t="shared" si="171"/>
        <v>453.18</v>
      </c>
      <c r="N151" s="41">
        <f t="shared" si="172"/>
        <v>24.31275</v>
      </c>
      <c r="O151" s="44">
        <f t="shared" si="173"/>
        <v>89.5</v>
      </c>
      <c r="P151" s="44">
        <f t="shared" si="174"/>
        <v>0</v>
      </c>
      <c r="Q151" s="44">
        <f t="shared" si="175"/>
        <v>1148.77525</v>
      </c>
      <c r="R151" s="41">
        <f t="shared" si="176"/>
        <v>0</v>
      </c>
      <c r="S151" s="41">
        <f t="shared" si="177"/>
        <v>259.63</v>
      </c>
      <c r="T151" s="44">
        <f t="shared" si="178"/>
        <v>113.3</v>
      </c>
      <c r="U151" s="41">
        <f t="shared" si="179"/>
        <v>10.42</v>
      </c>
      <c r="V151" s="41">
        <v>0</v>
      </c>
      <c r="W151" s="44">
        <f t="shared" si="180"/>
        <v>89.5</v>
      </c>
      <c r="X151" s="44">
        <f t="shared" si="181"/>
        <v>0</v>
      </c>
      <c r="Y151" s="41">
        <f t="shared" si="182"/>
        <v>472.85</v>
      </c>
      <c r="Z151" s="41">
        <f t="shared" si="183"/>
        <v>1621.62525</v>
      </c>
      <c r="AA151" s="41"/>
      <c r="AB151" s="12" t="s">
        <v>50</v>
      </c>
      <c r="AC151" s="11">
        <f t="shared" si="187"/>
        <v>62.5185</v>
      </c>
      <c r="AD151" s="11">
        <f t="shared" si="184"/>
        <v>778.894</v>
      </c>
      <c r="AE151" s="11">
        <f t="shared" si="185"/>
        <v>566.48</v>
      </c>
      <c r="AF151" s="11">
        <f t="shared" si="188"/>
        <v>34.73275</v>
      </c>
      <c r="AG151" s="11">
        <f t="shared" ref="AG151:AI151" si="207">O151+W151</f>
        <v>179</v>
      </c>
      <c r="AH151" s="11">
        <f t="shared" si="207"/>
        <v>0</v>
      </c>
      <c r="AI151" s="11">
        <f t="shared" si="207"/>
        <v>1621.62525</v>
      </c>
      <c r="AJ151" s="12" t="s">
        <v>1138</v>
      </c>
    </row>
    <row r="152" s="9" customFormat="1" ht="16" customHeight="1" spans="1:36">
      <c r="A152" s="40">
        <f t="shared" si="168"/>
        <v>149</v>
      </c>
      <c r="B152" s="41" t="s">
        <v>1335</v>
      </c>
      <c r="C152" s="42" t="s">
        <v>468</v>
      </c>
      <c r="D152" s="350" t="s">
        <v>469</v>
      </c>
      <c r="E152" s="41">
        <v>3473.25</v>
      </c>
      <c r="F152" s="41">
        <f>VLOOKUP(C152,'[1]9月'!$B:$Q,16,0)</f>
        <v>3245.4</v>
      </c>
      <c r="G152" s="44">
        <v>5664.75</v>
      </c>
      <c r="H152" s="41">
        <v>3473.25</v>
      </c>
      <c r="I152" s="44">
        <v>1790</v>
      </c>
      <c r="J152" s="44"/>
      <c r="K152" s="52">
        <f t="shared" si="169"/>
        <v>62.5185</v>
      </c>
      <c r="L152" s="53">
        <f t="shared" si="170"/>
        <v>519.264</v>
      </c>
      <c r="M152" s="44">
        <f t="shared" si="171"/>
        <v>453.18</v>
      </c>
      <c r="N152" s="41">
        <f t="shared" si="172"/>
        <v>24.31275</v>
      </c>
      <c r="O152" s="44">
        <f t="shared" si="173"/>
        <v>89.5</v>
      </c>
      <c r="P152" s="44">
        <f t="shared" si="174"/>
        <v>0</v>
      </c>
      <c r="Q152" s="44">
        <f t="shared" si="175"/>
        <v>1148.77525</v>
      </c>
      <c r="R152" s="41">
        <f t="shared" si="176"/>
        <v>0</v>
      </c>
      <c r="S152" s="41">
        <f t="shared" si="177"/>
        <v>259.63</v>
      </c>
      <c r="T152" s="44">
        <f t="shared" si="178"/>
        <v>113.3</v>
      </c>
      <c r="U152" s="41">
        <f t="shared" si="179"/>
        <v>10.42</v>
      </c>
      <c r="V152" s="41">
        <v>0</v>
      </c>
      <c r="W152" s="44">
        <f t="shared" si="180"/>
        <v>89.5</v>
      </c>
      <c r="X152" s="44">
        <f t="shared" si="181"/>
        <v>0</v>
      </c>
      <c r="Y152" s="41">
        <f t="shared" si="182"/>
        <v>472.85</v>
      </c>
      <c r="Z152" s="41">
        <f t="shared" si="183"/>
        <v>1621.62525</v>
      </c>
      <c r="AA152" s="41"/>
      <c r="AB152" s="12" t="s">
        <v>50</v>
      </c>
      <c r="AC152" s="11">
        <f t="shared" si="187"/>
        <v>62.5185</v>
      </c>
      <c r="AD152" s="11">
        <f t="shared" si="184"/>
        <v>778.894</v>
      </c>
      <c r="AE152" s="11">
        <f t="shared" si="185"/>
        <v>566.48</v>
      </c>
      <c r="AF152" s="11">
        <f t="shared" si="188"/>
        <v>34.73275</v>
      </c>
      <c r="AG152" s="11">
        <f t="shared" ref="AG152:AI152" si="208">O152+W152</f>
        <v>179</v>
      </c>
      <c r="AH152" s="11">
        <f t="shared" si="208"/>
        <v>0</v>
      </c>
      <c r="AI152" s="11">
        <f t="shared" si="208"/>
        <v>1621.62525</v>
      </c>
      <c r="AJ152" s="12" t="s">
        <v>1138</v>
      </c>
    </row>
    <row r="153" s="9" customFormat="1" ht="16" customHeight="1" spans="1:36">
      <c r="A153" s="40">
        <f t="shared" si="168"/>
        <v>150</v>
      </c>
      <c r="B153" s="41" t="s">
        <v>470</v>
      </c>
      <c r="C153" s="46" t="s">
        <v>471</v>
      </c>
      <c r="D153" s="58" t="s">
        <v>472</v>
      </c>
      <c r="E153" s="41">
        <v>3473.25</v>
      </c>
      <c r="F153" s="41">
        <v>3245.4</v>
      </c>
      <c r="G153" s="44">
        <v>5664.75</v>
      </c>
      <c r="H153" s="41">
        <v>3473.25</v>
      </c>
      <c r="I153" s="44">
        <v>1790</v>
      </c>
      <c r="J153" s="44"/>
      <c r="K153" s="52">
        <f t="shared" si="169"/>
        <v>62.5185</v>
      </c>
      <c r="L153" s="53">
        <f t="shared" si="170"/>
        <v>519.264</v>
      </c>
      <c r="M153" s="44">
        <f t="shared" si="171"/>
        <v>453.18</v>
      </c>
      <c r="N153" s="41">
        <f t="shared" si="172"/>
        <v>24.31275</v>
      </c>
      <c r="O153" s="44">
        <f t="shared" si="173"/>
        <v>89.5</v>
      </c>
      <c r="P153" s="44">
        <f t="shared" si="174"/>
        <v>0</v>
      </c>
      <c r="Q153" s="44">
        <f t="shared" si="175"/>
        <v>1148.77525</v>
      </c>
      <c r="R153" s="41">
        <f t="shared" si="176"/>
        <v>0</v>
      </c>
      <c r="S153" s="41">
        <f t="shared" si="177"/>
        <v>259.63</v>
      </c>
      <c r="T153" s="44">
        <f t="shared" si="178"/>
        <v>113.3</v>
      </c>
      <c r="U153" s="41">
        <f t="shared" si="179"/>
        <v>10.42</v>
      </c>
      <c r="V153" s="41">
        <v>0</v>
      </c>
      <c r="W153" s="44">
        <f t="shared" si="180"/>
        <v>89.5</v>
      </c>
      <c r="X153" s="44">
        <f t="shared" si="181"/>
        <v>0</v>
      </c>
      <c r="Y153" s="41">
        <f t="shared" si="182"/>
        <v>472.85</v>
      </c>
      <c r="Z153" s="41">
        <f t="shared" si="183"/>
        <v>1621.62525</v>
      </c>
      <c r="AA153" s="54"/>
      <c r="AB153" s="12" t="s">
        <v>54</v>
      </c>
      <c r="AC153" s="11">
        <f t="shared" si="187"/>
        <v>62.5185</v>
      </c>
      <c r="AD153" s="11">
        <f t="shared" si="184"/>
        <v>778.894</v>
      </c>
      <c r="AE153" s="11">
        <f t="shared" si="185"/>
        <v>566.48</v>
      </c>
      <c r="AF153" s="11">
        <f t="shared" si="188"/>
        <v>34.73275</v>
      </c>
      <c r="AG153" s="11">
        <f t="shared" ref="AG153:AI153" si="209">O153+W153</f>
        <v>179</v>
      </c>
      <c r="AH153" s="11">
        <f t="shared" si="209"/>
        <v>0</v>
      </c>
      <c r="AI153" s="11">
        <f t="shared" si="209"/>
        <v>1621.62525</v>
      </c>
      <c r="AJ153" s="12" t="s">
        <v>1138</v>
      </c>
    </row>
    <row r="154" s="9" customFormat="1" ht="16" customHeight="1" spans="1:36">
      <c r="A154" s="40">
        <f t="shared" si="168"/>
        <v>151</v>
      </c>
      <c r="B154" s="41" t="s">
        <v>1335</v>
      </c>
      <c r="C154" s="46" t="s">
        <v>475</v>
      </c>
      <c r="D154" s="352" t="s">
        <v>476</v>
      </c>
      <c r="E154" s="41">
        <v>3473.25</v>
      </c>
      <c r="F154" s="41">
        <v>3245.4</v>
      </c>
      <c r="G154" s="44">
        <v>5664.75</v>
      </c>
      <c r="H154" s="41">
        <v>3473.25</v>
      </c>
      <c r="I154" s="44">
        <v>1790</v>
      </c>
      <c r="J154" s="59"/>
      <c r="K154" s="52">
        <f t="shared" si="169"/>
        <v>62.5185</v>
      </c>
      <c r="L154" s="53">
        <f t="shared" si="170"/>
        <v>519.264</v>
      </c>
      <c r="M154" s="44">
        <f t="shared" si="171"/>
        <v>453.18</v>
      </c>
      <c r="N154" s="41">
        <f t="shared" si="172"/>
        <v>24.31275</v>
      </c>
      <c r="O154" s="44">
        <f t="shared" si="173"/>
        <v>89.5</v>
      </c>
      <c r="P154" s="44">
        <f t="shared" si="174"/>
        <v>0</v>
      </c>
      <c r="Q154" s="44">
        <f t="shared" si="175"/>
        <v>1148.77525</v>
      </c>
      <c r="R154" s="41">
        <f t="shared" si="176"/>
        <v>0</v>
      </c>
      <c r="S154" s="41">
        <f t="shared" si="177"/>
        <v>259.63</v>
      </c>
      <c r="T154" s="44">
        <f t="shared" si="178"/>
        <v>113.3</v>
      </c>
      <c r="U154" s="41">
        <f t="shared" si="179"/>
        <v>10.42</v>
      </c>
      <c r="V154" s="41">
        <v>0</v>
      </c>
      <c r="W154" s="44">
        <f t="shared" si="180"/>
        <v>89.5</v>
      </c>
      <c r="X154" s="44">
        <f t="shared" si="181"/>
        <v>0</v>
      </c>
      <c r="Y154" s="41">
        <f t="shared" si="182"/>
        <v>472.85</v>
      </c>
      <c r="Z154" s="41">
        <f t="shared" si="183"/>
        <v>1621.62525</v>
      </c>
      <c r="AA154" s="54"/>
      <c r="AB154" s="12" t="s">
        <v>50</v>
      </c>
      <c r="AC154" s="11">
        <f t="shared" si="187"/>
        <v>62.5185</v>
      </c>
      <c r="AD154" s="11">
        <f t="shared" si="184"/>
        <v>778.894</v>
      </c>
      <c r="AE154" s="11">
        <f t="shared" si="185"/>
        <v>566.48</v>
      </c>
      <c r="AF154" s="11">
        <f t="shared" si="188"/>
        <v>34.73275</v>
      </c>
      <c r="AG154" s="11">
        <f t="shared" ref="AG154:AI154" si="210">O154+W154</f>
        <v>179</v>
      </c>
      <c r="AH154" s="11">
        <f t="shared" si="210"/>
        <v>0</v>
      </c>
      <c r="AI154" s="11">
        <f t="shared" si="210"/>
        <v>1621.62525</v>
      </c>
      <c r="AJ154" s="12" t="s">
        <v>1138</v>
      </c>
    </row>
    <row r="155" s="9" customFormat="1" ht="16" customHeight="1" spans="1:36">
      <c r="A155" s="40">
        <f t="shared" si="168"/>
        <v>152</v>
      </c>
      <c r="B155" s="41" t="s">
        <v>1335</v>
      </c>
      <c r="C155" s="46" t="s">
        <v>477</v>
      </c>
      <c r="D155" s="45" t="s">
        <v>478</v>
      </c>
      <c r="E155" s="41">
        <v>3473.25</v>
      </c>
      <c r="F155" s="41">
        <v>3245.4</v>
      </c>
      <c r="G155" s="44">
        <v>5664.75</v>
      </c>
      <c r="H155" s="41">
        <v>3473.25</v>
      </c>
      <c r="I155" s="44">
        <v>0</v>
      </c>
      <c r="J155" s="44"/>
      <c r="K155" s="52">
        <f t="shared" si="169"/>
        <v>62.5185</v>
      </c>
      <c r="L155" s="53">
        <f t="shared" si="170"/>
        <v>519.264</v>
      </c>
      <c r="M155" s="44">
        <f t="shared" si="171"/>
        <v>453.18</v>
      </c>
      <c r="N155" s="41">
        <f t="shared" si="172"/>
        <v>24.31275</v>
      </c>
      <c r="O155" s="44">
        <f t="shared" si="173"/>
        <v>0</v>
      </c>
      <c r="P155" s="44">
        <f t="shared" si="174"/>
        <v>0</v>
      </c>
      <c r="Q155" s="44">
        <f t="shared" si="175"/>
        <v>1059.27525</v>
      </c>
      <c r="R155" s="41">
        <f t="shared" si="176"/>
        <v>0</v>
      </c>
      <c r="S155" s="41">
        <f t="shared" si="177"/>
        <v>259.63</v>
      </c>
      <c r="T155" s="44">
        <f t="shared" si="178"/>
        <v>113.3</v>
      </c>
      <c r="U155" s="41">
        <f t="shared" si="179"/>
        <v>10.42</v>
      </c>
      <c r="V155" s="41">
        <v>0</v>
      </c>
      <c r="W155" s="44">
        <f t="shared" si="180"/>
        <v>0</v>
      </c>
      <c r="X155" s="44">
        <f t="shared" si="181"/>
        <v>0</v>
      </c>
      <c r="Y155" s="41">
        <f t="shared" si="182"/>
        <v>383.35</v>
      </c>
      <c r="Z155" s="41">
        <f t="shared" si="183"/>
        <v>1442.62525</v>
      </c>
      <c r="AA155" s="54"/>
      <c r="AB155" s="12" t="s">
        <v>50</v>
      </c>
      <c r="AC155" s="11">
        <f t="shared" si="187"/>
        <v>62.5185</v>
      </c>
      <c r="AD155" s="11">
        <f t="shared" si="184"/>
        <v>778.894</v>
      </c>
      <c r="AE155" s="11">
        <f t="shared" si="185"/>
        <v>566.48</v>
      </c>
      <c r="AF155" s="11">
        <f t="shared" si="188"/>
        <v>34.73275</v>
      </c>
      <c r="AG155" s="11">
        <f t="shared" ref="AG155:AI155" si="211">O155+W155</f>
        <v>0</v>
      </c>
      <c r="AH155" s="11">
        <f t="shared" si="211"/>
        <v>0</v>
      </c>
      <c r="AI155" s="11">
        <f t="shared" si="211"/>
        <v>1442.62525</v>
      </c>
      <c r="AJ155" s="12" t="s">
        <v>1138</v>
      </c>
    </row>
    <row r="156" s="9" customFormat="1" ht="16" customHeight="1" spans="1:36">
      <c r="A156" s="40">
        <f t="shared" si="168"/>
        <v>153</v>
      </c>
      <c r="B156" s="41" t="s">
        <v>470</v>
      </c>
      <c r="C156" s="42" t="s">
        <v>481</v>
      </c>
      <c r="D156" s="41" t="s">
        <v>482</v>
      </c>
      <c r="E156" s="41">
        <v>3473.25</v>
      </c>
      <c r="F156" s="41">
        <f>VLOOKUP(C156,'[1]9月'!$B:$Q,16,0)</f>
        <v>3245.4</v>
      </c>
      <c r="G156" s="44">
        <v>5664.75</v>
      </c>
      <c r="H156" s="41">
        <v>3473.25</v>
      </c>
      <c r="I156" s="44">
        <v>1790</v>
      </c>
      <c r="J156" s="44"/>
      <c r="K156" s="52">
        <f t="shared" si="169"/>
        <v>62.5185</v>
      </c>
      <c r="L156" s="53">
        <f t="shared" si="170"/>
        <v>519.264</v>
      </c>
      <c r="M156" s="44">
        <f t="shared" si="171"/>
        <v>453.18</v>
      </c>
      <c r="N156" s="41">
        <f t="shared" si="172"/>
        <v>24.31275</v>
      </c>
      <c r="O156" s="44">
        <f t="shared" si="173"/>
        <v>89.5</v>
      </c>
      <c r="P156" s="44">
        <f t="shared" si="174"/>
        <v>0</v>
      </c>
      <c r="Q156" s="44">
        <f t="shared" si="175"/>
        <v>1148.77525</v>
      </c>
      <c r="R156" s="41">
        <f t="shared" si="176"/>
        <v>0</v>
      </c>
      <c r="S156" s="41">
        <f t="shared" si="177"/>
        <v>259.63</v>
      </c>
      <c r="T156" s="44">
        <f t="shared" si="178"/>
        <v>113.3</v>
      </c>
      <c r="U156" s="41">
        <f t="shared" si="179"/>
        <v>10.42</v>
      </c>
      <c r="V156" s="41">
        <v>0</v>
      </c>
      <c r="W156" s="44">
        <f t="shared" si="180"/>
        <v>89.5</v>
      </c>
      <c r="X156" s="44">
        <f t="shared" si="181"/>
        <v>0</v>
      </c>
      <c r="Y156" s="41">
        <f t="shared" si="182"/>
        <v>472.85</v>
      </c>
      <c r="Z156" s="41">
        <f t="shared" si="183"/>
        <v>1621.62525</v>
      </c>
      <c r="AA156" s="41"/>
      <c r="AB156" s="12" t="s">
        <v>54</v>
      </c>
      <c r="AC156" s="11">
        <f t="shared" si="187"/>
        <v>62.5185</v>
      </c>
      <c r="AD156" s="11">
        <f t="shared" si="184"/>
        <v>778.894</v>
      </c>
      <c r="AE156" s="11">
        <f t="shared" si="185"/>
        <v>566.48</v>
      </c>
      <c r="AF156" s="11">
        <f t="shared" si="188"/>
        <v>34.73275</v>
      </c>
      <c r="AG156" s="11">
        <f t="shared" ref="AG156:AI156" si="212">O156+W156</f>
        <v>179</v>
      </c>
      <c r="AH156" s="11">
        <f t="shared" si="212"/>
        <v>0</v>
      </c>
      <c r="AI156" s="11">
        <f t="shared" si="212"/>
        <v>1621.62525</v>
      </c>
      <c r="AJ156" s="12" t="s">
        <v>1138</v>
      </c>
    </row>
    <row r="157" s="9" customFormat="1" ht="16" customHeight="1" spans="1:36">
      <c r="A157" s="40">
        <f t="shared" si="168"/>
        <v>154</v>
      </c>
      <c r="B157" s="41" t="s">
        <v>470</v>
      </c>
      <c r="C157" s="42" t="s">
        <v>483</v>
      </c>
      <c r="D157" s="41" t="s">
        <v>484</v>
      </c>
      <c r="E157" s="41">
        <v>3473.25</v>
      </c>
      <c r="F157" s="41">
        <f>VLOOKUP(C157,'[1]9月'!$B:$Q,16,0)</f>
        <v>3245.4</v>
      </c>
      <c r="G157" s="44">
        <v>5664.75</v>
      </c>
      <c r="H157" s="41">
        <v>3473.25</v>
      </c>
      <c r="I157" s="44">
        <v>1790</v>
      </c>
      <c r="J157" s="44"/>
      <c r="K157" s="52">
        <f t="shared" si="169"/>
        <v>62.5185</v>
      </c>
      <c r="L157" s="53">
        <f t="shared" si="170"/>
        <v>519.264</v>
      </c>
      <c r="M157" s="44">
        <f t="shared" si="171"/>
        <v>453.18</v>
      </c>
      <c r="N157" s="41">
        <f t="shared" si="172"/>
        <v>24.31275</v>
      </c>
      <c r="O157" s="44">
        <f t="shared" si="173"/>
        <v>89.5</v>
      </c>
      <c r="P157" s="44">
        <f t="shared" si="174"/>
        <v>0</v>
      </c>
      <c r="Q157" s="44">
        <f t="shared" si="175"/>
        <v>1148.77525</v>
      </c>
      <c r="R157" s="41">
        <f t="shared" si="176"/>
        <v>0</v>
      </c>
      <c r="S157" s="41">
        <f t="shared" si="177"/>
        <v>259.63</v>
      </c>
      <c r="T157" s="44">
        <f t="shared" si="178"/>
        <v>113.3</v>
      </c>
      <c r="U157" s="41">
        <f t="shared" si="179"/>
        <v>10.42</v>
      </c>
      <c r="V157" s="41">
        <v>0</v>
      </c>
      <c r="W157" s="44">
        <f t="shared" si="180"/>
        <v>89.5</v>
      </c>
      <c r="X157" s="44">
        <f t="shared" si="181"/>
        <v>0</v>
      </c>
      <c r="Y157" s="41">
        <f t="shared" si="182"/>
        <v>472.85</v>
      </c>
      <c r="Z157" s="41">
        <f t="shared" si="183"/>
        <v>1621.62525</v>
      </c>
      <c r="AA157" s="41"/>
      <c r="AB157" s="12" t="s">
        <v>54</v>
      </c>
      <c r="AC157" s="11">
        <f t="shared" si="187"/>
        <v>62.5185</v>
      </c>
      <c r="AD157" s="11">
        <f t="shared" si="184"/>
        <v>778.894</v>
      </c>
      <c r="AE157" s="11">
        <f t="shared" si="185"/>
        <v>566.48</v>
      </c>
      <c r="AF157" s="11">
        <f t="shared" si="188"/>
        <v>34.73275</v>
      </c>
      <c r="AG157" s="11">
        <f t="shared" ref="AG157:AI157" si="213">O157+W157</f>
        <v>179</v>
      </c>
      <c r="AH157" s="11">
        <f t="shared" si="213"/>
        <v>0</v>
      </c>
      <c r="AI157" s="11">
        <f t="shared" si="213"/>
        <v>1621.62525</v>
      </c>
      <c r="AJ157" s="12" t="s">
        <v>1138</v>
      </c>
    </row>
    <row r="158" s="9" customFormat="1" ht="16" customHeight="1" spans="1:36">
      <c r="A158" s="40">
        <f t="shared" si="168"/>
        <v>155</v>
      </c>
      <c r="B158" s="41" t="s">
        <v>470</v>
      </c>
      <c r="C158" s="42" t="s">
        <v>485</v>
      </c>
      <c r="D158" s="41" t="s">
        <v>486</v>
      </c>
      <c r="E158" s="41">
        <v>3473.25</v>
      </c>
      <c r="F158" s="41">
        <f>VLOOKUP(C158,'[1]9月'!$B:$Q,16,0)</f>
        <v>3245.4</v>
      </c>
      <c r="G158" s="44">
        <v>5664.75</v>
      </c>
      <c r="H158" s="41">
        <v>3473.25</v>
      </c>
      <c r="I158" s="44">
        <v>1790</v>
      </c>
      <c r="J158" s="44"/>
      <c r="K158" s="52">
        <f t="shared" si="169"/>
        <v>62.5185</v>
      </c>
      <c r="L158" s="53">
        <f t="shared" si="170"/>
        <v>519.264</v>
      </c>
      <c r="M158" s="44">
        <f t="shared" si="171"/>
        <v>453.18</v>
      </c>
      <c r="N158" s="41">
        <f t="shared" si="172"/>
        <v>24.31275</v>
      </c>
      <c r="O158" s="44">
        <f t="shared" si="173"/>
        <v>89.5</v>
      </c>
      <c r="P158" s="44">
        <f t="shared" si="174"/>
        <v>0</v>
      </c>
      <c r="Q158" s="44">
        <f t="shared" si="175"/>
        <v>1148.77525</v>
      </c>
      <c r="R158" s="41">
        <f t="shared" si="176"/>
        <v>0</v>
      </c>
      <c r="S158" s="41">
        <f t="shared" si="177"/>
        <v>259.63</v>
      </c>
      <c r="T158" s="44">
        <f t="shared" si="178"/>
        <v>113.3</v>
      </c>
      <c r="U158" s="41">
        <f t="shared" si="179"/>
        <v>10.42</v>
      </c>
      <c r="V158" s="41">
        <v>0</v>
      </c>
      <c r="W158" s="44">
        <f t="shared" si="180"/>
        <v>89.5</v>
      </c>
      <c r="X158" s="44">
        <f t="shared" si="181"/>
        <v>0</v>
      </c>
      <c r="Y158" s="41">
        <f t="shared" si="182"/>
        <v>472.85</v>
      </c>
      <c r="Z158" s="41">
        <f t="shared" si="183"/>
        <v>1621.62525</v>
      </c>
      <c r="AA158" s="41"/>
      <c r="AB158" s="12" t="s">
        <v>54</v>
      </c>
      <c r="AC158" s="11">
        <f t="shared" si="187"/>
        <v>62.5185</v>
      </c>
      <c r="AD158" s="11">
        <f t="shared" si="184"/>
        <v>778.894</v>
      </c>
      <c r="AE158" s="11">
        <f t="shared" si="185"/>
        <v>566.48</v>
      </c>
      <c r="AF158" s="11">
        <f t="shared" si="188"/>
        <v>34.73275</v>
      </c>
      <c r="AG158" s="11">
        <f t="shared" ref="AG158:AI158" si="214">O158+W158</f>
        <v>179</v>
      </c>
      <c r="AH158" s="11">
        <f t="shared" si="214"/>
        <v>0</v>
      </c>
      <c r="AI158" s="11">
        <f t="shared" si="214"/>
        <v>1621.62525</v>
      </c>
      <c r="AJ158" s="12" t="s">
        <v>1138</v>
      </c>
    </row>
    <row r="159" s="9" customFormat="1" ht="16" customHeight="1" spans="1:36">
      <c r="A159" s="40">
        <f t="shared" si="168"/>
        <v>156</v>
      </c>
      <c r="B159" s="41" t="s">
        <v>470</v>
      </c>
      <c r="C159" s="42" t="s">
        <v>487</v>
      </c>
      <c r="D159" s="41" t="s">
        <v>488</v>
      </c>
      <c r="E159" s="41">
        <v>3473.25</v>
      </c>
      <c r="F159" s="41">
        <f>VLOOKUP(C159,'[1]9月'!$B:$Q,16,0)</f>
        <v>3245.4</v>
      </c>
      <c r="G159" s="44">
        <v>5664.75</v>
      </c>
      <c r="H159" s="41">
        <v>3473.25</v>
      </c>
      <c r="I159" s="44">
        <v>1790</v>
      </c>
      <c r="J159" s="44"/>
      <c r="K159" s="52">
        <f t="shared" si="169"/>
        <v>62.5185</v>
      </c>
      <c r="L159" s="53">
        <f t="shared" si="170"/>
        <v>519.264</v>
      </c>
      <c r="M159" s="44">
        <f t="shared" si="171"/>
        <v>453.18</v>
      </c>
      <c r="N159" s="41">
        <f t="shared" si="172"/>
        <v>24.31275</v>
      </c>
      <c r="O159" s="44">
        <f t="shared" si="173"/>
        <v>89.5</v>
      </c>
      <c r="P159" s="44">
        <f t="shared" si="174"/>
        <v>0</v>
      </c>
      <c r="Q159" s="44">
        <f t="shared" si="175"/>
        <v>1148.77525</v>
      </c>
      <c r="R159" s="41">
        <f t="shared" si="176"/>
        <v>0</v>
      </c>
      <c r="S159" s="41">
        <f t="shared" si="177"/>
        <v>259.63</v>
      </c>
      <c r="T159" s="44">
        <f t="shared" si="178"/>
        <v>113.3</v>
      </c>
      <c r="U159" s="41">
        <f t="shared" si="179"/>
        <v>10.42</v>
      </c>
      <c r="V159" s="41">
        <v>0</v>
      </c>
      <c r="W159" s="44">
        <f t="shared" si="180"/>
        <v>89.5</v>
      </c>
      <c r="X159" s="44">
        <f t="shared" si="181"/>
        <v>0</v>
      </c>
      <c r="Y159" s="41">
        <f t="shared" si="182"/>
        <v>472.85</v>
      </c>
      <c r="Z159" s="41">
        <f t="shared" si="183"/>
        <v>1621.62525</v>
      </c>
      <c r="AA159" s="41"/>
      <c r="AB159" s="12" t="s">
        <v>54</v>
      </c>
      <c r="AC159" s="11">
        <f t="shared" si="187"/>
        <v>62.5185</v>
      </c>
      <c r="AD159" s="11">
        <f t="shared" si="184"/>
        <v>778.894</v>
      </c>
      <c r="AE159" s="11">
        <f t="shared" si="185"/>
        <v>566.48</v>
      </c>
      <c r="AF159" s="11">
        <f t="shared" si="188"/>
        <v>34.73275</v>
      </c>
      <c r="AG159" s="11">
        <f t="shared" ref="AG159:AI159" si="215">O159+W159</f>
        <v>179</v>
      </c>
      <c r="AH159" s="11">
        <f t="shared" si="215"/>
        <v>0</v>
      </c>
      <c r="AI159" s="11">
        <f t="shared" si="215"/>
        <v>1621.62525</v>
      </c>
      <c r="AJ159" s="12" t="s">
        <v>1138</v>
      </c>
    </row>
    <row r="160" s="9" customFormat="1" ht="16" customHeight="1" spans="1:36">
      <c r="A160" s="40">
        <f t="shared" si="168"/>
        <v>157</v>
      </c>
      <c r="B160" s="41" t="s">
        <v>1089</v>
      </c>
      <c r="C160" s="42" t="s">
        <v>489</v>
      </c>
      <c r="D160" s="41" t="s">
        <v>490</v>
      </c>
      <c r="E160" s="41">
        <v>3473.25</v>
      </c>
      <c r="F160" s="41">
        <f>VLOOKUP(C160,'[1]9月'!$B:$Q,16,0)</f>
        <v>3245.4</v>
      </c>
      <c r="G160" s="44">
        <v>5664.75</v>
      </c>
      <c r="H160" s="41">
        <v>3473.25</v>
      </c>
      <c r="I160" s="44">
        <v>1790</v>
      </c>
      <c r="J160" s="44"/>
      <c r="K160" s="52">
        <f t="shared" si="169"/>
        <v>62.5185</v>
      </c>
      <c r="L160" s="53">
        <f t="shared" si="170"/>
        <v>519.264</v>
      </c>
      <c r="M160" s="44">
        <f t="shared" si="171"/>
        <v>453.18</v>
      </c>
      <c r="N160" s="41">
        <f t="shared" si="172"/>
        <v>24.31275</v>
      </c>
      <c r="O160" s="44">
        <f t="shared" si="173"/>
        <v>89.5</v>
      </c>
      <c r="P160" s="44">
        <f t="shared" si="174"/>
        <v>0</v>
      </c>
      <c r="Q160" s="44">
        <f t="shared" si="175"/>
        <v>1148.77525</v>
      </c>
      <c r="R160" s="41">
        <f t="shared" si="176"/>
        <v>0</v>
      </c>
      <c r="S160" s="41">
        <f t="shared" si="177"/>
        <v>259.63</v>
      </c>
      <c r="T160" s="44">
        <f t="shared" si="178"/>
        <v>113.3</v>
      </c>
      <c r="U160" s="41">
        <f t="shared" si="179"/>
        <v>10.42</v>
      </c>
      <c r="V160" s="41">
        <v>0</v>
      </c>
      <c r="W160" s="44">
        <f t="shared" si="180"/>
        <v>89.5</v>
      </c>
      <c r="X160" s="44">
        <f t="shared" si="181"/>
        <v>0</v>
      </c>
      <c r="Y160" s="41">
        <f t="shared" si="182"/>
        <v>472.85</v>
      </c>
      <c r="Z160" s="41">
        <f t="shared" si="183"/>
        <v>1621.62525</v>
      </c>
      <c r="AA160" s="41"/>
      <c r="AB160" s="12" t="s">
        <v>56</v>
      </c>
      <c r="AC160" s="11">
        <f t="shared" si="187"/>
        <v>62.5185</v>
      </c>
      <c r="AD160" s="11">
        <f t="shared" si="184"/>
        <v>778.894</v>
      </c>
      <c r="AE160" s="11">
        <f t="shared" si="185"/>
        <v>566.48</v>
      </c>
      <c r="AF160" s="11">
        <f t="shared" si="188"/>
        <v>34.73275</v>
      </c>
      <c r="AG160" s="11">
        <f t="shared" ref="AG160:AI160" si="216">O160+W160</f>
        <v>179</v>
      </c>
      <c r="AH160" s="11">
        <f t="shared" si="216"/>
        <v>0</v>
      </c>
      <c r="AI160" s="11">
        <f t="shared" si="216"/>
        <v>1621.62525</v>
      </c>
      <c r="AJ160" s="12" t="s">
        <v>1138</v>
      </c>
    </row>
    <row r="161" s="9" customFormat="1" ht="16" customHeight="1" spans="1:36">
      <c r="A161" s="40">
        <f t="shared" si="168"/>
        <v>158</v>
      </c>
      <c r="B161" s="41" t="s">
        <v>1089</v>
      </c>
      <c r="C161" s="42" t="s">
        <v>491</v>
      </c>
      <c r="D161" s="41" t="s">
        <v>492</v>
      </c>
      <c r="E161" s="41">
        <v>3473.25</v>
      </c>
      <c r="F161" s="41">
        <f>VLOOKUP(C161,'[1]9月'!$B:$Q,16,0)</f>
        <v>3245.4</v>
      </c>
      <c r="G161" s="44">
        <v>5664.75</v>
      </c>
      <c r="H161" s="41">
        <v>3473.25</v>
      </c>
      <c r="I161" s="44">
        <v>1790</v>
      </c>
      <c r="J161" s="44"/>
      <c r="K161" s="52">
        <f t="shared" si="169"/>
        <v>62.5185</v>
      </c>
      <c r="L161" s="53">
        <f t="shared" si="170"/>
        <v>519.264</v>
      </c>
      <c r="M161" s="44">
        <f t="shared" si="171"/>
        <v>453.18</v>
      </c>
      <c r="N161" s="41">
        <f t="shared" si="172"/>
        <v>24.31275</v>
      </c>
      <c r="O161" s="44">
        <f t="shared" si="173"/>
        <v>89.5</v>
      </c>
      <c r="P161" s="44">
        <f t="shared" si="174"/>
        <v>0</v>
      </c>
      <c r="Q161" s="44">
        <f t="shared" si="175"/>
        <v>1148.77525</v>
      </c>
      <c r="R161" s="41">
        <f t="shared" si="176"/>
        <v>0</v>
      </c>
      <c r="S161" s="41">
        <f t="shared" si="177"/>
        <v>259.63</v>
      </c>
      <c r="T161" s="44">
        <f t="shared" si="178"/>
        <v>113.3</v>
      </c>
      <c r="U161" s="41">
        <f t="shared" si="179"/>
        <v>10.42</v>
      </c>
      <c r="V161" s="41">
        <v>0</v>
      </c>
      <c r="W161" s="44">
        <f t="shared" si="180"/>
        <v>89.5</v>
      </c>
      <c r="X161" s="44">
        <f t="shared" si="181"/>
        <v>0</v>
      </c>
      <c r="Y161" s="41">
        <f t="shared" si="182"/>
        <v>472.85</v>
      </c>
      <c r="Z161" s="41">
        <f t="shared" si="183"/>
        <v>1621.62525</v>
      </c>
      <c r="AA161" s="41"/>
      <c r="AB161" s="12" t="s">
        <v>56</v>
      </c>
      <c r="AC161" s="11">
        <f t="shared" si="187"/>
        <v>62.5185</v>
      </c>
      <c r="AD161" s="11">
        <f t="shared" si="184"/>
        <v>778.894</v>
      </c>
      <c r="AE161" s="11">
        <f t="shared" si="185"/>
        <v>566.48</v>
      </c>
      <c r="AF161" s="11">
        <f t="shared" si="188"/>
        <v>34.73275</v>
      </c>
      <c r="AG161" s="11">
        <f t="shared" ref="AG161:AI161" si="217">O161+W161</f>
        <v>179</v>
      </c>
      <c r="AH161" s="11">
        <f t="shared" si="217"/>
        <v>0</v>
      </c>
      <c r="AI161" s="11">
        <f t="shared" si="217"/>
        <v>1621.62525</v>
      </c>
      <c r="AJ161" s="12" t="s">
        <v>1138</v>
      </c>
    </row>
    <row r="162" s="9" customFormat="1" ht="16" customHeight="1" spans="1:36">
      <c r="A162" s="40">
        <f t="shared" si="168"/>
        <v>159</v>
      </c>
      <c r="B162" s="41" t="s">
        <v>1089</v>
      </c>
      <c r="C162" s="42" t="s">
        <v>493</v>
      </c>
      <c r="D162" s="41" t="s">
        <v>494</v>
      </c>
      <c r="E162" s="41">
        <v>3473.25</v>
      </c>
      <c r="F162" s="41">
        <f>VLOOKUP(C162,'[1]9月'!$B:$Q,16,0)</f>
        <v>3245.4</v>
      </c>
      <c r="G162" s="44">
        <v>5664.75</v>
      </c>
      <c r="H162" s="41">
        <v>3473.25</v>
      </c>
      <c r="I162" s="44">
        <v>1790</v>
      </c>
      <c r="J162" s="44"/>
      <c r="K162" s="52">
        <f t="shared" si="169"/>
        <v>62.5185</v>
      </c>
      <c r="L162" s="53">
        <f t="shared" si="170"/>
        <v>519.264</v>
      </c>
      <c r="M162" s="44">
        <f t="shared" si="171"/>
        <v>453.18</v>
      </c>
      <c r="N162" s="41">
        <f t="shared" si="172"/>
        <v>24.31275</v>
      </c>
      <c r="O162" s="44">
        <f t="shared" si="173"/>
        <v>89.5</v>
      </c>
      <c r="P162" s="44">
        <f t="shared" si="174"/>
        <v>0</v>
      </c>
      <c r="Q162" s="44">
        <f t="shared" si="175"/>
        <v>1148.77525</v>
      </c>
      <c r="R162" s="41">
        <f t="shared" si="176"/>
        <v>0</v>
      </c>
      <c r="S162" s="41">
        <f t="shared" si="177"/>
        <v>259.63</v>
      </c>
      <c r="T162" s="44">
        <f t="shared" si="178"/>
        <v>113.3</v>
      </c>
      <c r="U162" s="41">
        <f t="shared" si="179"/>
        <v>10.42</v>
      </c>
      <c r="V162" s="41">
        <v>0</v>
      </c>
      <c r="W162" s="44">
        <f t="shared" si="180"/>
        <v>89.5</v>
      </c>
      <c r="X162" s="44">
        <f t="shared" si="181"/>
        <v>0</v>
      </c>
      <c r="Y162" s="41">
        <f t="shared" si="182"/>
        <v>472.85</v>
      </c>
      <c r="Z162" s="41">
        <f t="shared" si="183"/>
        <v>1621.62525</v>
      </c>
      <c r="AA162" s="41"/>
      <c r="AB162" s="12" t="s">
        <v>56</v>
      </c>
      <c r="AC162" s="11">
        <f t="shared" si="187"/>
        <v>62.5185</v>
      </c>
      <c r="AD162" s="11">
        <f t="shared" si="184"/>
        <v>778.894</v>
      </c>
      <c r="AE162" s="11">
        <f t="shared" si="185"/>
        <v>566.48</v>
      </c>
      <c r="AF162" s="11">
        <f t="shared" si="188"/>
        <v>34.73275</v>
      </c>
      <c r="AG162" s="11">
        <f t="shared" ref="AG162:AI162" si="218">O162+W162</f>
        <v>179</v>
      </c>
      <c r="AH162" s="11">
        <f t="shared" si="218"/>
        <v>0</v>
      </c>
      <c r="AI162" s="11">
        <f t="shared" si="218"/>
        <v>1621.62525</v>
      </c>
      <c r="AJ162" s="12" t="s">
        <v>1138</v>
      </c>
    </row>
    <row r="163" s="9" customFormat="1" ht="16" customHeight="1" spans="1:36">
      <c r="A163" s="40">
        <f t="shared" si="168"/>
        <v>160</v>
      </c>
      <c r="B163" s="41" t="s">
        <v>1089</v>
      </c>
      <c r="C163" s="42" t="s">
        <v>495</v>
      </c>
      <c r="D163" s="41" t="s">
        <v>496</v>
      </c>
      <c r="E163" s="41">
        <v>3473.25</v>
      </c>
      <c r="F163" s="41">
        <f>VLOOKUP(C163,'[1]9月'!$B:$Q,16,0)</f>
        <v>3245.4</v>
      </c>
      <c r="G163" s="44">
        <v>5664.75</v>
      </c>
      <c r="H163" s="41">
        <v>3473.25</v>
      </c>
      <c r="I163" s="44">
        <v>1790</v>
      </c>
      <c r="J163" s="44"/>
      <c r="K163" s="52">
        <f t="shared" si="169"/>
        <v>62.5185</v>
      </c>
      <c r="L163" s="53">
        <f t="shared" si="170"/>
        <v>519.264</v>
      </c>
      <c r="M163" s="44">
        <f t="shared" si="171"/>
        <v>453.18</v>
      </c>
      <c r="N163" s="41">
        <f t="shared" si="172"/>
        <v>24.31275</v>
      </c>
      <c r="O163" s="44">
        <f t="shared" si="173"/>
        <v>89.5</v>
      </c>
      <c r="P163" s="44">
        <f t="shared" si="174"/>
        <v>0</v>
      </c>
      <c r="Q163" s="44">
        <f t="shared" si="175"/>
        <v>1148.77525</v>
      </c>
      <c r="R163" s="41">
        <f t="shared" si="176"/>
        <v>0</v>
      </c>
      <c r="S163" s="41">
        <f t="shared" si="177"/>
        <v>259.63</v>
      </c>
      <c r="T163" s="44">
        <f t="shared" si="178"/>
        <v>113.3</v>
      </c>
      <c r="U163" s="41">
        <f t="shared" si="179"/>
        <v>10.42</v>
      </c>
      <c r="V163" s="41">
        <v>0</v>
      </c>
      <c r="W163" s="44">
        <f t="shared" si="180"/>
        <v>89.5</v>
      </c>
      <c r="X163" s="44">
        <f t="shared" si="181"/>
        <v>0</v>
      </c>
      <c r="Y163" s="41">
        <f t="shared" si="182"/>
        <v>472.85</v>
      </c>
      <c r="Z163" s="41">
        <f t="shared" si="183"/>
        <v>1621.62525</v>
      </c>
      <c r="AA163" s="41"/>
      <c r="AB163" s="12" t="s">
        <v>56</v>
      </c>
      <c r="AC163" s="11">
        <f t="shared" si="187"/>
        <v>62.5185</v>
      </c>
      <c r="AD163" s="11">
        <f t="shared" si="184"/>
        <v>778.894</v>
      </c>
      <c r="AE163" s="11">
        <f t="shared" si="185"/>
        <v>566.48</v>
      </c>
      <c r="AF163" s="11">
        <f t="shared" si="188"/>
        <v>34.73275</v>
      </c>
      <c r="AG163" s="11">
        <f t="shared" ref="AG163:AI163" si="219">O163+W163</f>
        <v>179</v>
      </c>
      <c r="AH163" s="11">
        <f t="shared" si="219"/>
        <v>0</v>
      </c>
      <c r="AI163" s="11">
        <f t="shared" si="219"/>
        <v>1621.62525</v>
      </c>
      <c r="AJ163" s="12" t="s">
        <v>1138</v>
      </c>
    </row>
    <row r="164" s="9" customFormat="1" ht="16" customHeight="1" spans="1:36">
      <c r="A164" s="40">
        <f t="shared" si="168"/>
        <v>161</v>
      </c>
      <c r="B164" s="41" t="s">
        <v>1089</v>
      </c>
      <c r="C164" s="46" t="s">
        <v>499</v>
      </c>
      <c r="D164" s="47" t="s">
        <v>500</v>
      </c>
      <c r="E164" s="41">
        <v>3473.25</v>
      </c>
      <c r="F164" s="41">
        <f>VLOOKUP(C164,'[1]9月'!$B:$Q,16,0)</f>
        <v>3245.4</v>
      </c>
      <c r="G164" s="44">
        <v>5664.75</v>
      </c>
      <c r="H164" s="41">
        <v>3473.25</v>
      </c>
      <c r="I164" s="44">
        <v>1790</v>
      </c>
      <c r="J164" s="44"/>
      <c r="K164" s="52">
        <f t="shared" si="169"/>
        <v>62.5185</v>
      </c>
      <c r="L164" s="53">
        <f t="shared" si="170"/>
        <v>519.264</v>
      </c>
      <c r="M164" s="44">
        <f t="shared" si="171"/>
        <v>453.18</v>
      </c>
      <c r="N164" s="41">
        <f t="shared" si="172"/>
        <v>24.31275</v>
      </c>
      <c r="O164" s="44">
        <f t="shared" si="173"/>
        <v>89.5</v>
      </c>
      <c r="P164" s="44">
        <f t="shared" si="174"/>
        <v>0</v>
      </c>
      <c r="Q164" s="44">
        <f t="shared" si="175"/>
        <v>1148.77525</v>
      </c>
      <c r="R164" s="41">
        <f t="shared" si="176"/>
        <v>0</v>
      </c>
      <c r="S164" s="41">
        <f t="shared" si="177"/>
        <v>259.63</v>
      </c>
      <c r="T164" s="44">
        <f t="shared" si="178"/>
        <v>113.3</v>
      </c>
      <c r="U164" s="41">
        <f t="shared" si="179"/>
        <v>10.42</v>
      </c>
      <c r="V164" s="41">
        <v>0</v>
      </c>
      <c r="W164" s="44">
        <f t="shared" si="180"/>
        <v>89.5</v>
      </c>
      <c r="X164" s="44">
        <f t="shared" si="181"/>
        <v>0</v>
      </c>
      <c r="Y164" s="41">
        <f t="shared" si="182"/>
        <v>472.85</v>
      </c>
      <c r="Z164" s="41">
        <f t="shared" si="183"/>
        <v>1621.62525</v>
      </c>
      <c r="AA164" s="54"/>
      <c r="AB164" s="12" t="s">
        <v>56</v>
      </c>
      <c r="AC164" s="11">
        <f t="shared" si="187"/>
        <v>62.5185</v>
      </c>
      <c r="AD164" s="11">
        <f t="shared" si="184"/>
        <v>778.894</v>
      </c>
      <c r="AE164" s="11">
        <f t="shared" si="185"/>
        <v>566.48</v>
      </c>
      <c r="AF164" s="11">
        <f t="shared" si="188"/>
        <v>34.73275</v>
      </c>
      <c r="AG164" s="11">
        <f t="shared" ref="AG164:AI164" si="220">O164+W164</f>
        <v>179</v>
      </c>
      <c r="AH164" s="11">
        <f t="shared" si="220"/>
        <v>0</v>
      </c>
      <c r="AI164" s="11">
        <f t="shared" si="220"/>
        <v>1621.62525</v>
      </c>
      <c r="AJ164" s="12" t="s">
        <v>1138</v>
      </c>
    </row>
    <row r="165" s="9" customFormat="1" ht="16" customHeight="1" spans="1:36">
      <c r="A165" s="40">
        <f t="shared" si="168"/>
        <v>162</v>
      </c>
      <c r="B165" s="41" t="s">
        <v>1337</v>
      </c>
      <c r="C165" s="42" t="s">
        <v>504</v>
      </c>
      <c r="D165" s="41" t="s">
        <v>505</v>
      </c>
      <c r="E165" s="41">
        <v>3473.25</v>
      </c>
      <c r="F165" s="41">
        <f>VLOOKUP(C165,'[1]9月'!$B:$Q,16,0)</f>
        <v>3245.4</v>
      </c>
      <c r="G165" s="44">
        <v>5664.75</v>
      </c>
      <c r="H165" s="41">
        <v>3473.25</v>
      </c>
      <c r="I165" s="44">
        <v>1790</v>
      </c>
      <c r="J165" s="44"/>
      <c r="K165" s="52">
        <f t="shared" si="169"/>
        <v>62.5185</v>
      </c>
      <c r="L165" s="53">
        <f t="shared" si="170"/>
        <v>519.264</v>
      </c>
      <c r="M165" s="44">
        <f t="shared" si="171"/>
        <v>453.18</v>
      </c>
      <c r="N165" s="41">
        <f t="shared" si="172"/>
        <v>24.31275</v>
      </c>
      <c r="O165" s="44">
        <f t="shared" si="173"/>
        <v>89.5</v>
      </c>
      <c r="P165" s="44">
        <f t="shared" si="174"/>
        <v>0</v>
      </c>
      <c r="Q165" s="44">
        <f t="shared" si="175"/>
        <v>1148.77525</v>
      </c>
      <c r="R165" s="41">
        <f t="shared" si="176"/>
        <v>0</v>
      </c>
      <c r="S165" s="41">
        <f t="shared" si="177"/>
        <v>259.63</v>
      </c>
      <c r="T165" s="44">
        <f t="shared" si="178"/>
        <v>113.3</v>
      </c>
      <c r="U165" s="41">
        <f t="shared" si="179"/>
        <v>10.42</v>
      </c>
      <c r="V165" s="41">
        <v>0</v>
      </c>
      <c r="W165" s="44">
        <f t="shared" si="180"/>
        <v>89.5</v>
      </c>
      <c r="X165" s="44">
        <f t="shared" si="181"/>
        <v>0</v>
      </c>
      <c r="Y165" s="41">
        <f t="shared" si="182"/>
        <v>472.85</v>
      </c>
      <c r="Z165" s="41">
        <f t="shared" si="183"/>
        <v>1621.62525</v>
      </c>
      <c r="AA165" s="41"/>
      <c r="AB165" s="12" t="s">
        <v>57</v>
      </c>
      <c r="AC165" s="11">
        <f t="shared" si="187"/>
        <v>62.5185</v>
      </c>
      <c r="AD165" s="11">
        <f t="shared" si="184"/>
        <v>778.894</v>
      </c>
      <c r="AE165" s="11">
        <f t="shared" si="185"/>
        <v>566.48</v>
      </c>
      <c r="AF165" s="11">
        <f t="shared" si="188"/>
        <v>34.73275</v>
      </c>
      <c r="AG165" s="11">
        <f t="shared" ref="AG165:AI165" si="221">O165+W165</f>
        <v>179</v>
      </c>
      <c r="AH165" s="11">
        <f t="shared" si="221"/>
        <v>0</v>
      </c>
      <c r="AI165" s="11">
        <f t="shared" si="221"/>
        <v>1621.62525</v>
      </c>
      <c r="AJ165" s="12" t="s">
        <v>1138</v>
      </c>
    </row>
    <row r="166" s="9" customFormat="1" ht="16" customHeight="1" spans="1:36">
      <c r="A166" s="40">
        <f t="shared" si="168"/>
        <v>163</v>
      </c>
      <c r="B166" s="41" t="s">
        <v>1337</v>
      </c>
      <c r="C166" s="42" t="s">
        <v>506</v>
      </c>
      <c r="D166" s="41" t="s">
        <v>507</v>
      </c>
      <c r="E166" s="41">
        <v>3473.25</v>
      </c>
      <c r="F166" s="41">
        <f>VLOOKUP(C166,'[1]9月'!$B:$Q,16,0)</f>
        <v>3245.4</v>
      </c>
      <c r="G166" s="44">
        <v>5664.75</v>
      </c>
      <c r="H166" s="41">
        <v>3473.25</v>
      </c>
      <c r="I166" s="44">
        <v>1790</v>
      </c>
      <c r="J166" s="44"/>
      <c r="K166" s="52">
        <f t="shared" si="169"/>
        <v>62.5185</v>
      </c>
      <c r="L166" s="53">
        <f t="shared" si="170"/>
        <v>519.264</v>
      </c>
      <c r="M166" s="44">
        <f t="shared" si="171"/>
        <v>453.18</v>
      </c>
      <c r="N166" s="41">
        <f t="shared" si="172"/>
        <v>24.31275</v>
      </c>
      <c r="O166" s="44">
        <f t="shared" si="173"/>
        <v>89.5</v>
      </c>
      <c r="P166" s="44">
        <f t="shared" si="174"/>
        <v>0</v>
      </c>
      <c r="Q166" s="44">
        <f t="shared" si="175"/>
        <v>1148.77525</v>
      </c>
      <c r="R166" s="41">
        <f t="shared" si="176"/>
        <v>0</v>
      </c>
      <c r="S166" s="41">
        <f t="shared" si="177"/>
        <v>259.63</v>
      </c>
      <c r="T166" s="44">
        <f t="shared" si="178"/>
        <v>113.3</v>
      </c>
      <c r="U166" s="41">
        <f t="shared" si="179"/>
        <v>10.42</v>
      </c>
      <c r="V166" s="41">
        <v>0</v>
      </c>
      <c r="W166" s="44">
        <f t="shared" si="180"/>
        <v>89.5</v>
      </c>
      <c r="X166" s="44">
        <f t="shared" si="181"/>
        <v>0</v>
      </c>
      <c r="Y166" s="41">
        <f t="shared" si="182"/>
        <v>472.85</v>
      </c>
      <c r="Z166" s="41">
        <f t="shared" si="183"/>
        <v>1621.62525</v>
      </c>
      <c r="AA166" s="41"/>
      <c r="AB166" s="12" t="s">
        <v>57</v>
      </c>
      <c r="AC166" s="11">
        <f t="shared" si="187"/>
        <v>62.5185</v>
      </c>
      <c r="AD166" s="11">
        <f t="shared" si="184"/>
        <v>778.894</v>
      </c>
      <c r="AE166" s="11">
        <f t="shared" si="185"/>
        <v>566.48</v>
      </c>
      <c r="AF166" s="11">
        <f t="shared" si="188"/>
        <v>34.73275</v>
      </c>
      <c r="AG166" s="11">
        <f t="shared" ref="AG166:AI166" si="222">O166+W166</f>
        <v>179</v>
      </c>
      <c r="AH166" s="11">
        <f t="shared" si="222"/>
        <v>0</v>
      </c>
      <c r="AI166" s="11">
        <f t="shared" si="222"/>
        <v>1621.62525</v>
      </c>
      <c r="AJ166" s="12" t="s">
        <v>1138</v>
      </c>
    </row>
    <row r="167" s="9" customFormat="1" ht="16" customHeight="1" spans="1:36">
      <c r="A167" s="40">
        <f t="shared" si="168"/>
        <v>164</v>
      </c>
      <c r="B167" s="41" t="s">
        <v>1337</v>
      </c>
      <c r="C167" s="42" t="s">
        <v>508</v>
      </c>
      <c r="D167" s="41" t="s">
        <v>509</v>
      </c>
      <c r="E167" s="41">
        <v>3473.25</v>
      </c>
      <c r="F167" s="41">
        <f>VLOOKUP(C167,'[1]9月'!$B:$Q,16,0)</f>
        <v>3245.4</v>
      </c>
      <c r="G167" s="44">
        <v>5664.75</v>
      </c>
      <c r="H167" s="41">
        <v>3473.25</v>
      </c>
      <c r="I167" s="44">
        <v>1790</v>
      </c>
      <c r="J167" s="44"/>
      <c r="K167" s="52">
        <f t="shared" si="169"/>
        <v>62.5185</v>
      </c>
      <c r="L167" s="53">
        <f t="shared" si="170"/>
        <v>519.264</v>
      </c>
      <c r="M167" s="44">
        <f t="shared" si="171"/>
        <v>453.18</v>
      </c>
      <c r="N167" s="41">
        <f t="shared" si="172"/>
        <v>24.31275</v>
      </c>
      <c r="O167" s="44">
        <f t="shared" si="173"/>
        <v>89.5</v>
      </c>
      <c r="P167" s="44">
        <f t="shared" si="174"/>
        <v>0</v>
      </c>
      <c r="Q167" s="44">
        <f t="shared" si="175"/>
        <v>1148.77525</v>
      </c>
      <c r="R167" s="41">
        <f t="shared" si="176"/>
        <v>0</v>
      </c>
      <c r="S167" s="41">
        <f t="shared" si="177"/>
        <v>259.63</v>
      </c>
      <c r="T167" s="44">
        <f t="shared" si="178"/>
        <v>113.3</v>
      </c>
      <c r="U167" s="41">
        <f t="shared" si="179"/>
        <v>10.42</v>
      </c>
      <c r="V167" s="41">
        <v>0</v>
      </c>
      <c r="W167" s="44">
        <f t="shared" si="180"/>
        <v>89.5</v>
      </c>
      <c r="X167" s="44">
        <f t="shared" si="181"/>
        <v>0</v>
      </c>
      <c r="Y167" s="41">
        <f t="shared" si="182"/>
        <v>472.85</v>
      </c>
      <c r="Z167" s="41">
        <f t="shared" si="183"/>
        <v>1621.62525</v>
      </c>
      <c r="AA167" s="41"/>
      <c r="AB167" s="12" t="s">
        <v>57</v>
      </c>
      <c r="AC167" s="11">
        <f t="shared" si="187"/>
        <v>62.5185</v>
      </c>
      <c r="AD167" s="11">
        <f t="shared" si="184"/>
        <v>778.894</v>
      </c>
      <c r="AE167" s="11">
        <f t="shared" si="185"/>
        <v>566.48</v>
      </c>
      <c r="AF167" s="11">
        <f t="shared" si="188"/>
        <v>34.73275</v>
      </c>
      <c r="AG167" s="11">
        <f t="shared" ref="AG167:AI167" si="223">O167+W167</f>
        <v>179</v>
      </c>
      <c r="AH167" s="11">
        <f t="shared" si="223"/>
        <v>0</v>
      </c>
      <c r="AI167" s="11">
        <f t="shared" si="223"/>
        <v>1621.62525</v>
      </c>
      <c r="AJ167" s="12" t="s">
        <v>1138</v>
      </c>
    </row>
    <row r="168" s="9" customFormat="1" ht="16" customHeight="1" spans="1:36">
      <c r="A168" s="40">
        <f t="shared" si="168"/>
        <v>165</v>
      </c>
      <c r="B168" s="41" t="s">
        <v>1337</v>
      </c>
      <c r="C168" s="42" t="s">
        <v>510</v>
      </c>
      <c r="D168" s="41" t="s">
        <v>511</v>
      </c>
      <c r="E168" s="41">
        <v>3473.25</v>
      </c>
      <c r="F168" s="41">
        <f>VLOOKUP(C168,'[1]9月'!$B:$Q,16,0)</f>
        <v>3245.4</v>
      </c>
      <c r="G168" s="44">
        <v>5664.75</v>
      </c>
      <c r="H168" s="41">
        <v>3473.25</v>
      </c>
      <c r="I168" s="44">
        <v>1790</v>
      </c>
      <c r="J168" s="44"/>
      <c r="K168" s="52">
        <f t="shared" si="169"/>
        <v>62.5185</v>
      </c>
      <c r="L168" s="53">
        <f t="shared" si="170"/>
        <v>519.264</v>
      </c>
      <c r="M168" s="44">
        <f t="shared" si="171"/>
        <v>453.18</v>
      </c>
      <c r="N168" s="41">
        <f t="shared" si="172"/>
        <v>24.31275</v>
      </c>
      <c r="O168" s="44">
        <f t="shared" si="173"/>
        <v>89.5</v>
      </c>
      <c r="P168" s="44">
        <f t="shared" si="174"/>
        <v>0</v>
      </c>
      <c r="Q168" s="44">
        <f t="shared" si="175"/>
        <v>1148.77525</v>
      </c>
      <c r="R168" s="41">
        <f t="shared" si="176"/>
        <v>0</v>
      </c>
      <c r="S168" s="41">
        <f t="shared" si="177"/>
        <v>259.63</v>
      </c>
      <c r="T168" s="44">
        <f t="shared" si="178"/>
        <v>113.3</v>
      </c>
      <c r="U168" s="41">
        <f t="shared" si="179"/>
        <v>10.42</v>
      </c>
      <c r="V168" s="41">
        <v>0</v>
      </c>
      <c r="W168" s="44">
        <f t="shared" si="180"/>
        <v>89.5</v>
      </c>
      <c r="X168" s="44">
        <f t="shared" si="181"/>
        <v>0</v>
      </c>
      <c r="Y168" s="41">
        <f t="shared" si="182"/>
        <v>472.85</v>
      </c>
      <c r="Z168" s="41">
        <f t="shared" si="183"/>
        <v>1621.62525</v>
      </c>
      <c r="AA168" s="41"/>
      <c r="AB168" s="12" t="s">
        <v>57</v>
      </c>
      <c r="AC168" s="11">
        <f t="shared" si="187"/>
        <v>62.5185</v>
      </c>
      <c r="AD168" s="11">
        <f t="shared" si="184"/>
        <v>778.894</v>
      </c>
      <c r="AE168" s="11">
        <f t="shared" si="185"/>
        <v>566.48</v>
      </c>
      <c r="AF168" s="11">
        <f t="shared" si="188"/>
        <v>34.73275</v>
      </c>
      <c r="AG168" s="11">
        <f t="shared" ref="AG168:AI168" si="224">O168+W168</f>
        <v>179</v>
      </c>
      <c r="AH168" s="11">
        <f t="shared" si="224"/>
        <v>0</v>
      </c>
      <c r="AI168" s="11">
        <f t="shared" si="224"/>
        <v>1621.62525</v>
      </c>
      <c r="AJ168" s="12" t="s">
        <v>1138</v>
      </c>
    </row>
    <row r="169" s="9" customFormat="1" ht="16" customHeight="1" spans="1:36">
      <c r="A169" s="40">
        <f t="shared" si="168"/>
        <v>166</v>
      </c>
      <c r="B169" s="41" t="s">
        <v>1337</v>
      </c>
      <c r="C169" s="42" t="s">
        <v>512</v>
      </c>
      <c r="D169" s="41" t="s">
        <v>513</v>
      </c>
      <c r="E169" s="41">
        <v>3473.25</v>
      </c>
      <c r="F169" s="41">
        <f>VLOOKUP(C169,'[1]9月'!$B:$Q,16,0)</f>
        <v>3245.4</v>
      </c>
      <c r="G169" s="44">
        <v>5664.75</v>
      </c>
      <c r="H169" s="41">
        <v>3473.25</v>
      </c>
      <c r="I169" s="44">
        <v>1790</v>
      </c>
      <c r="J169" s="44"/>
      <c r="K169" s="52">
        <f t="shared" si="169"/>
        <v>62.5185</v>
      </c>
      <c r="L169" s="53">
        <f t="shared" si="170"/>
        <v>519.264</v>
      </c>
      <c r="M169" s="44">
        <f t="shared" si="171"/>
        <v>453.18</v>
      </c>
      <c r="N169" s="41">
        <f t="shared" si="172"/>
        <v>24.31275</v>
      </c>
      <c r="O169" s="44">
        <f t="shared" si="173"/>
        <v>89.5</v>
      </c>
      <c r="P169" s="44">
        <f t="shared" si="174"/>
        <v>0</v>
      </c>
      <c r="Q169" s="44">
        <f t="shared" si="175"/>
        <v>1148.77525</v>
      </c>
      <c r="R169" s="41">
        <f t="shared" si="176"/>
        <v>0</v>
      </c>
      <c r="S169" s="41">
        <f t="shared" si="177"/>
        <v>259.63</v>
      </c>
      <c r="T169" s="44">
        <f t="shared" si="178"/>
        <v>113.3</v>
      </c>
      <c r="U169" s="41">
        <f t="shared" si="179"/>
        <v>10.42</v>
      </c>
      <c r="V169" s="41">
        <v>0</v>
      </c>
      <c r="W169" s="44">
        <f t="shared" si="180"/>
        <v>89.5</v>
      </c>
      <c r="X169" s="44">
        <f t="shared" si="181"/>
        <v>0</v>
      </c>
      <c r="Y169" s="41">
        <f t="shared" si="182"/>
        <v>472.85</v>
      </c>
      <c r="Z169" s="41">
        <f t="shared" si="183"/>
        <v>1621.62525</v>
      </c>
      <c r="AA169" s="41"/>
      <c r="AB169" s="12" t="s">
        <v>57</v>
      </c>
      <c r="AC169" s="11">
        <f t="shared" si="187"/>
        <v>62.5185</v>
      </c>
      <c r="AD169" s="11">
        <f t="shared" si="184"/>
        <v>778.894</v>
      </c>
      <c r="AE169" s="11">
        <f t="shared" si="185"/>
        <v>566.48</v>
      </c>
      <c r="AF169" s="11">
        <f t="shared" si="188"/>
        <v>34.73275</v>
      </c>
      <c r="AG169" s="11">
        <f t="shared" ref="AG169:AI169" si="225">O169+W169</f>
        <v>179</v>
      </c>
      <c r="AH169" s="11">
        <f t="shared" si="225"/>
        <v>0</v>
      </c>
      <c r="AI169" s="11">
        <f t="shared" si="225"/>
        <v>1621.62525</v>
      </c>
      <c r="AJ169" s="12" t="s">
        <v>1138</v>
      </c>
    </row>
    <row r="170" s="9" customFormat="1" ht="16" customHeight="1" spans="1:36">
      <c r="A170" s="40">
        <f t="shared" si="168"/>
        <v>167</v>
      </c>
      <c r="B170" s="41" t="s">
        <v>1337</v>
      </c>
      <c r="C170" s="42" t="s">
        <v>514</v>
      </c>
      <c r="D170" s="41" t="s">
        <v>515</v>
      </c>
      <c r="E170" s="41">
        <v>3473.25</v>
      </c>
      <c r="F170" s="41">
        <f>VLOOKUP(C170,'[1]9月'!$B:$Q,16,0)</f>
        <v>3245.4</v>
      </c>
      <c r="G170" s="44">
        <v>5664.75</v>
      </c>
      <c r="H170" s="41">
        <v>3473.25</v>
      </c>
      <c r="I170" s="44">
        <v>1790</v>
      </c>
      <c r="J170" s="44"/>
      <c r="K170" s="52">
        <f t="shared" si="169"/>
        <v>62.5185</v>
      </c>
      <c r="L170" s="53">
        <f t="shared" si="170"/>
        <v>519.264</v>
      </c>
      <c r="M170" s="44">
        <f t="shared" si="171"/>
        <v>453.18</v>
      </c>
      <c r="N170" s="41">
        <f t="shared" si="172"/>
        <v>24.31275</v>
      </c>
      <c r="O170" s="44">
        <f t="shared" si="173"/>
        <v>89.5</v>
      </c>
      <c r="P170" s="44">
        <f t="shared" si="174"/>
        <v>0</v>
      </c>
      <c r="Q170" s="44">
        <f t="shared" si="175"/>
        <v>1148.77525</v>
      </c>
      <c r="R170" s="41">
        <f t="shared" si="176"/>
        <v>0</v>
      </c>
      <c r="S170" s="41">
        <f t="shared" si="177"/>
        <v>259.63</v>
      </c>
      <c r="T170" s="44">
        <f t="shared" si="178"/>
        <v>113.3</v>
      </c>
      <c r="U170" s="41">
        <f t="shared" si="179"/>
        <v>10.42</v>
      </c>
      <c r="V170" s="41">
        <v>0</v>
      </c>
      <c r="W170" s="44">
        <f t="shared" si="180"/>
        <v>89.5</v>
      </c>
      <c r="X170" s="44">
        <f t="shared" si="181"/>
        <v>0</v>
      </c>
      <c r="Y170" s="41">
        <f t="shared" si="182"/>
        <v>472.85</v>
      </c>
      <c r="Z170" s="41">
        <f t="shared" si="183"/>
        <v>1621.62525</v>
      </c>
      <c r="AA170" s="41"/>
      <c r="AB170" s="12" t="s">
        <v>57</v>
      </c>
      <c r="AC170" s="11">
        <f t="shared" si="187"/>
        <v>62.5185</v>
      </c>
      <c r="AD170" s="11">
        <f t="shared" si="184"/>
        <v>778.894</v>
      </c>
      <c r="AE170" s="11">
        <f t="shared" si="185"/>
        <v>566.48</v>
      </c>
      <c r="AF170" s="11">
        <f t="shared" si="188"/>
        <v>34.73275</v>
      </c>
      <c r="AG170" s="11">
        <f t="shared" ref="AG170:AI170" si="226">O170+W170</f>
        <v>179</v>
      </c>
      <c r="AH170" s="11">
        <f t="shared" si="226"/>
        <v>0</v>
      </c>
      <c r="AI170" s="11">
        <f t="shared" si="226"/>
        <v>1621.62525</v>
      </c>
      <c r="AJ170" s="12" t="s">
        <v>1138</v>
      </c>
    </row>
    <row r="171" s="9" customFormat="1" ht="16" customHeight="1" spans="1:36">
      <c r="A171" s="40">
        <f t="shared" si="168"/>
        <v>168</v>
      </c>
      <c r="B171" s="41" t="s">
        <v>1337</v>
      </c>
      <c r="C171" s="42" t="s">
        <v>516</v>
      </c>
      <c r="D171" s="41" t="s">
        <v>517</v>
      </c>
      <c r="E171" s="41">
        <v>3473.25</v>
      </c>
      <c r="F171" s="41">
        <f>VLOOKUP(C171,'[1]9月'!$B:$Q,16,0)</f>
        <v>3245.4</v>
      </c>
      <c r="G171" s="44">
        <v>5664.75</v>
      </c>
      <c r="H171" s="41">
        <v>3473.25</v>
      </c>
      <c r="I171" s="44">
        <v>1790</v>
      </c>
      <c r="J171" s="44"/>
      <c r="K171" s="52">
        <f t="shared" si="169"/>
        <v>62.5185</v>
      </c>
      <c r="L171" s="53">
        <f t="shared" si="170"/>
        <v>519.264</v>
      </c>
      <c r="M171" s="44">
        <f t="shared" si="171"/>
        <v>453.18</v>
      </c>
      <c r="N171" s="41">
        <f t="shared" si="172"/>
        <v>24.31275</v>
      </c>
      <c r="O171" s="44">
        <f t="shared" si="173"/>
        <v>89.5</v>
      </c>
      <c r="P171" s="44">
        <f t="shared" si="174"/>
        <v>0</v>
      </c>
      <c r="Q171" s="44">
        <f t="shared" si="175"/>
        <v>1148.77525</v>
      </c>
      <c r="R171" s="41">
        <f t="shared" si="176"/>
        <v>0</v>
      </c>
      <c r="S171" s="41">
        <f t="shared" si="177"/>
        <v>259.63</v>
      </c>
      <c r="T171" s="44">
        <f t="shared" si="178"/>
        <v>113.3</v>
      </c>
      <c r="U171" s="41">
        <f t="shared" si="179"/>
        <v>10.42</v>
      </c>
      <c r="V171" s="41">
        <v>0</v>
      </c>
      <c r="W171" s="44">
        <f t="shared" si="180"/>
        <v>89.5</v>
      </c>
      <c r="X171" s="44">
        <f t="shared" si="181"/>
        <v>0</v>
      </c>
      <c r="Y171" s="41">
        <f t="shared" si="182"/>
        <v>472.85</v>
      </c>
      <c r="Z171" s="41">
        <f t="shared" si="183"/>
        <v>1621.62525</v>
      </c>
      <c r="AA171" s="41"/>
      <c r="AB171" s="12" t="s">
        <v>57</v>
      </c>
      <c r="AC171" s="11">
        <f t="shared" si="187"/>
        <v>62.5185</v>
      </c>
      <c r="AD171" s="11">
        <f t="shared" si="184"/>
        <v>778.894</v>
      </c>
      <c r="AE171" s="11">
        <f t="shared" si="185"/>
        <v>566.48</v>
      </c>
      <c r="AF171" s="11">
        <f t="shared" si="188"/>
        <v>34.73275</v>
      </c>
      <c r="AG171" s="11">
        <f t="shared" ref="AG171:AI171" si="227">O171+W171</f>
        <v>179</v>
      </c>
      <c r="AH171" s="11">
        <f t="shared" si="227"/>
        <v>0</v>
      </c>
      <c r="AI171" s="11">
        <f t="shared" si="227"/>
        <v>1621.62525</v>
      </c>
      <c r="AJ171" s="12" t="s">
        <v>1138</v>
      </c>
    </row>
    <row r="172" s="9" customFormat="1" ht="16" customHeight="1" spans="1:36">
      <c r="A172" s="40">
        <f t="shared" si="168"/>
        <v>169</v>
      </c>
      <c r="B172" s="41" t="s">
        <v>1337</v>
      </c>
      <c r="C172" s="42" t="s">
        <v>518</v>
      </c>
      <c r="D172" s="41" t="s">
        <v>519</v>
      </c>
      <c r="E172" s="41">
        <v>3473.25</v>
      </c>
      <c r="F172" s="41">
        <f>VLOOKUP(C172,'[1]9月'!$B:$Q,16,0)</f>
        <v>3245.4</v>
      </c>
      <c r="G172" s="44">
        <v>5664.75</v>
      </c>
      <c r="H172" s="41">
        <v>3473.25</v>
      </c>
      <c r="I172" s="44">
        <v>1790</v>
      </c>
      <c r="J172" s="44"/>
      <c r="K172" s="52">
        <f t="shared" si="169"/>
        <v>62.5185</v>
      </c>
      <c r="L172" s="53">
        <f t="shared" si="170"/>
        <v>519.264</v>
      </c>
      <c r="M172" s="44">
        <f t="shared" si="171"/>
        <v>453.18</v>
      </c>
      <c r="N172" s="41">
        <f t="shared" si="172"/>
        <v>24.31275</v>
      </c>
      <c r="O172" s="44">
        <f t="shared" si="173"/>
        <v>89.5</v>
      </c>
      <c r="P172" s="44">
        <f t="shared" si="174"/>
        <v>0</v>
      </c>
      <c r="Q172" s="44">
        <f t="shared" si="175"/>
        <v>1148.77525</v>
      </c>
      <c r="R172" s="41">
        <f t="shared" si="176"/>
        <v>0</v>
      </c>
      <c r="S172" s="41">
        <f t="shared" si="177"/>
        <v>259.63</v>
      </c>
      <c r="T172" s="44">
        <f t="shared" si="178"/>
        <v>113.3</v>
      </c>
      <c r="U172" s="41">
        <f t="shared" si="179"/>
        <v>10.42</v>
      </c>
      <c r="V172" s="41">
        <v>0</v>
      </c>
      <c r="W172" s="44">
        <f t="shared" si="180"/>
        <v>89.5</v>
      </c>
      <c r="X172" s="44">
        <f t="shared" si="181"/>
        <v>0</v>
      </c>
      <c r="Y172" s="41">
        <f t="shared" si="182"/>
        <v>472.85</v>
      </c>
      <c r="Z172" s="41">
        <f t="shared" si="183"/>
        <v>1621.62525</v>
      </c>
      <c r="AA172" s="41"/>
      <c r="AB172" s="12" t="s">
        <v>57</v>
      </c>
      <c r="AC172" s="11">
        <f t="shared" si="187"/>
        <v>62.5185</v>
      </c>
      <c r="AD172" s="11">
        <f t="shared" si="184"/>
        <v>778.894</v>
      </c>
      <c r="AE172" s="11">
        <f t="shared" si="185"/>
        <v>566.48</v>
      </c>
      <c r="AF172" s="11">
        <f t="shared" si="188"/>
        <v>34.73275</v>
      </c>
      <c r="AG172" s="11">
        <f t="shared" ref="AG172:AI172" si="228">O172+W172</f>
        <v>179</v>
      </c>
      <c r="AH172" s="11">
        <f t="shared" si="228"/>
        <v>0</v>
      </c>
      <c r="AI172" s="11">
        <f t="shared" si="228"/>
        <v>1621.62525</v>
      </c>
      <c r="AJ172" s="12" t="s">
        <v>1138</v>
      </c>
    </row>
    <row r="173" s="9" customFormat="1" ht="16" customHeight="1" spans="1:36">
      <c r="A173" s="40">
        <f t="shared" si="168"/>
        <v>170</v>
      </c>
      <c r="B173" s="41" t="s">
        <v>1337</v>
      </c>
      <c r="C173" s="42" t="s">
        <v>520</v>
      </c>
      <c r="D173" s="41" t="s">
        <v>521</v>
      </c>
      <c r="E173" s="41">
        <v>3473.25</v>
      </c>
      <c r="F173" s="41">
        <f>VLOOKUP(C173,'[1]9月'!$B:$Q,16,0)</f>
        <v>3245.4</v>
      </c>
      <c r="G173" s="44">
        <v>5664.75</v>
      </c>
      <c r="H173" s="41">
        <v>3473.25</v>
      </c>
      <c r="I173" s="44">
        <v>1790</v>
      </c>
      <c r="J173" s="44"/>
      <c r="K173" s="52">
        <f t="shared" si="169"/>
        <v>62.5185</v>
      </c>
      <c r="L173" s="53">
        <f t="shared" si="170"/>
        <v>519.264</v>
      </c>
      <c r="M173" s="44">
        <f t="shared" si="171"/>
        <v>453.18</v>
      </c>
      <c r="N173" s="41">
        <f t="shared" si="172"/>
        <v>24.31275</v>
      </c>
      <c r="O173" s="44">
        <f t="shared" si="173"/>
        <v>89.5</v>
      </c>
      <c r="P173" s="44">
        <f t="shared" si="174"/>
        <v>0</v>
      </c>
      <c r="Q173" s="44">
        <f t="shared" si="175"/>
        <v>1148.77525</v>
      </c>
      <c r="R173" s="41">
        <f t="shared" si="176"/>
        <v>0</v>
      </c>
      <c r="S173" s="41">
        <f t="shared" si="177"/>
        <v>259.63</v>
      </c>
      <c r="T173" s="44">
        <f t="shared" si="178"/>
        <v>113.3</v>
      </c>
      <c r="U173" s="41">
        <f t="shared" si="179"/>
        <v>10.42</v>
      </c>
      <c r="V173" s="41">
        <v>0</v>
      </c>
      <c r="W173" s="44">
        <f t="shared" si="180"/>
        <v>89.5</v>
      </c>
      <c r="X173" s="44">
        <f t="shared" si="181"/>
        <v>0</v>
      </c>
      <c r="Y173" s="41">
        <f t="shared" si="182"/>
        <v>472.85</v>
      </c>
      <c r="Z173" s="41">
        <f t="shared" si="183"/>
        <v>1621.62525</v>
      </c>
      <c r="AA173" s="41"/>
      <c r="AB173" s="12" t="s">
        <v>57</v>
      </c>
      <c r="AC173" s="11">
        <f t="shared" si="187"/>
        <v>62.5185</v>
      </c>
      <c r="AD173" s="11">
        <f t="shared" si="184"/>
        <v>778.894</v>
      </c>
      <c r="AE173" s="11">
        <f t="shared" si="185"/>
        <v>566.48</v>
      </c>
      <c r="AF173" s="11">
        <f t="shared" si="188"/>
        <v>34.73275</v>
      </c>
      <c r="AG173" s="11">
        <f t="shared" ref="AG173:AI173" si="229">O173+W173</f>
        <v>179</v>
      </c>
      <c r="AH173" s="11">
        <f t="shared" si="229"/>
        <v>0</v>
      </c>
      <c r="AI173" s="11">
        <f t="shared" si="229"/>
        <v>1621.62525</v>
      </c>
      <c r="AJ173" s="12" t="s">
        <v>1138</v>
      </c>
    </row>
    <row r="174" s="9" customFormat="1" ht="16" customHeight="1" spans="1:36">
      <c r="A174" s="40">
        <f t="shared" si="168"/>
        <v>171</v>
      </c>
      <c r="B174" s="41" t="s">
        <v>1337</v>
      </c>
      <c r="C174" s="42" t="s">
        <v>522</v>
      </c>
      <c r="D174" s="41" t="s">
        <v>523</v>
      </c>
      <c r="E174" s="41">
        <v>3473.25</v>
      </c>
      <c r="F174" s="41">
        <f>VLOOKUP(C174,'[1]9月'!$B:$Q,16,0)</f>
        <v>3245.4</v>
      </c>
      <c r="G174" s="44">
        <v>5664.75</v>
      </c>
      <c r="H174" s="41">
        <v>3473.25</v>
      </c>
      <c r="I174" s="44">
        <v>1790</v>
      </c>
      <c r="J174" s="44"/>
      <c r="K174" s="52">
        <f t="shared" si="169"/>
        <v>62.5185</v>
      </c>
      <c r="L174" s="53">
        <f t="shared" si="170"/>
        <v>519.264</v>
      </c>
      <c r="M174" s="44">
        <f t="shared" si="171"/>
        <v>453.18</v>
      </c>
      <c r="N174" s="41">
        <f t="shared" si="172"/>
        <v>24.31275</v>
      </c>
      <c r="O174" s="44">
        <f t="shared" si="173"/>
        <v>89.5</v>
      </c>
      <c r="P174" s="44">
        <f t="shared" si="174"/>
        <v>0</v>
      </c>
      <c r="Q174" s="44">
        <f t="shared" si="175"/>
        <v>1148.77525</v>
      </c>
      <c r="R174" s="41">
        <f t="shared" si="176"/>
        <v>0</v>
      </c>
      <c r="S174" s="41">
        <f t="shared" si="177"/>
        <v>259.63</v>
      </c>
      <c r="T174" s="44">
        <f t="shared" si="178"/>
        <v>113.3</v>
      </c>
      <c r="U174" s="41">
        <f t="shared" si="179"/>
        <v>10.42</v>
      </c>
      <c r="V174" s="41">
        <v>0</v>
      </c>
      <c r="W174" s="44">
        <f t="shared" si="180"/>
        <v>89.5</v>
      </c>
      <c r="X174" s="44">
        <f t="shared" si="181"/>
        <v>0</v>
      </c>
      <c r="Y174" s="41">
        <f t="shared" si="182"/>
        <v>472.85</v>
      </c>
      <c r="Z174" s="41">
        <f t="shared" si="183"/>
        <v>1621.62525</v>
      </c>
      <c r="AA174" s="41"/>
      <c r="AB174" s="12" t="s">
        <v>57</v>
      </c>
      <c r="AC174" s="11">
        <f t="shared" si="187"/>
        <v>62.5185</v>
      </c>
      <c r="AD174" s="11">
        <f t="shared" si="184"/>
        <v>778.894</v>
      </c>
      <c r="AE174" s="11">
        <f t="shared" si="185"/>
        <v>566.48</v>
      </c>
      <c r="AF174" s="11">
        <f t="shared" si="188"/>
        <v>34.73275</v>
      </c>
      <c r="AG174" s="11">
        <f t="shared" ref="AG174:AI174" si="230">O174+W174</f>
        <v>179</v>
      </c>
      <c r="AH174" s="11">
        <f t="shared" si="230"/>
        <v>0</v>
      </c>
      <c r="AI174" s="11">
        <f t="shared" si="230"/>
        <v>1621.62525</v>
      </c>
      <c r="AJ174" s="12" t="s">
        <v>1138</v>
      </c>
    </row>
    <row r="175" s="9" customFormat="1" ht="16" customHeight="1" spans="1:36">
      <c r="A175" s="40">
        <f t="shared" si="168"/>
        <v>172</v>
      </c>
      <c r="B175" s="41" t="s">
        <v>1337</v>
      </c>
      <c r="C175" s="42" t="s">
        <v>524</v>
      </c>
      <c r="D175" s="41" t="s">
        <v>525</v>
      </c>
      <c r="E175" s="41">
        <v>3473.25</v>
      </c>
      <c r="F175" s="41">
        <f>VLOOKUP(C175,'[1]9月'!$B:$Q,16,0)</f>
        <v>3245.4</v>
      </c>
      <c r="G175" s="44">
        <v>5664.75</v>
      </c>
      <c r="H175" s="41">
        <v>3473.25</v>
      </c>
      <c r="I175" s="44">
        <v>1790</v>
      </c>
      <c r="J175" s="44"/>
      <c r="K175" s="52">
        <f t="shared" si="169"/>
        <v>62.5185</v>
      </c>
      <c r="L175" s="53">
        <f t="shared" si="170"/>
        <v>519.264</v>
      </c>
      <c r="M175" s="44">
        <f t="shared" si="171"/>
        <v>453.18</v>
      </c>
      <c r="N175" s="41">
        <f t="shared" si="172"/>
        <v>24.31275</v>
      </c>
      <c r="O175" s="44">
        <f t="shared" si="173"/>
        <v>89.5</v>
      </c>
      <c r="P175" s="44">
        <f t="shared" si="174"/>
        <v>0</v>
      </c>
      <c r="Q175" s="44">
        <f t="shared" si="175"/>
        <v>1148.77525</v>
      </c>
      <c r="R175" s="41">
        <f t="shared" si="176"/>
        <v>0</v>
      </c>
      <c r="S175" s="41">
        <f t="shared" si="177"/>
        <v>259.63</v>
      </c>
      <c r="T175" s="44">
        <f t="shared" si="178"/>
        <v>113.3</v>
      </c>
      <c r="U175" s="41">
        <f t="shared" si="179"/>
        <v>10.42</v>
      </c>
      <c r="V175" s="41">
        <v>0</v>
      </c>
      <c r="W175" s="44">
        <f t="shared" si="180"/>
        <v>89.5</v>
      </c>
      <c r="X175" s="44">
        <f t="shared" si="181"/>
        <v>0</v>
      </c>
      <c r="Y175" s="41">
        <f t="shared" si="182"/>
        <v>472.85</v>
      </c>
      <c r="Z175" s="41">
        <f t="shared" si="183"/>
        <v>1621.62525</v>
      </c>
      <c r="AA175" s="41"/>
      <c r="AB175" s="12" t="s">
        <v>57</v>
      </c>
      <c r="AC175" s="11">
        <f t="shared" si="187"/>
        <v>62.5185</v>
      </c>
      <c r="AD175" s="11">
        <f t="shared" si="184"/>
        <v>778.894</v>
      </c>
      <c r="AE175" s="11">
        <f t="shared" si="185"/>
        <v>566.48</v>
      </c>
      <c r="AF175" s="11">
        <f t="shared" si="188"/>
        <v>34.73275</v>
      </c>
      <c r="AG175" s="11">
        <f t="shared" ref="AG175:AI175" si="231">O175+W175</f>
        <v>179</v>
      </c>
      <c r="AH175" s="11">
        <f t="shared" si="231"/>
        <v>0</v>
      </c>
      <c r="AI175" s="11">
        <f t="shared" si="231"/>
        <v>1621.62525</v>
      </c>
      <c r="AJ175" s="12" t="s">
        <v>1138</v>
      </c>
    </row>
    <row r="176" s="9" customFormat="1" ht="16" customHeight="1" spans="1:36">
      <c r="A176" s="40">
        <f t="shared" si="168"/>
        <v>173</v>
      </c>
      <c r="B176" s="41" t="s">
        <v>1337</v>
      </c>
      <c r="C176" s="42" t="s">
        <v>526</v>
      </c>
      <c r="D176" s="41" t="s">
        <v>527</v>
      </c>
      <c r="E176" s="41">
        <v>3473.25</v>
      </c>
      <c r="F176" s="41">
        <f>VLOOKUP(C176,'[1]9月'!$B:$Q,16,0)</f>
        <v>3245.4</v>
      </c>
      <c r="G176" s="44">
        <v>5664.75</v>
      </c>
      <c r="H176" s="41">
        <v>3473.25</v>
      </c>
      <c r="I176" s="44">
        <v>1790</v>
      </c>
      <c r="J176" s="44"/>
      <c r="K176" s="52">
        <f t="shared" si="169"/>
        <v>62.5185</v>
      </c>
      <c r="L176" s="53">
        <f t="shared" si="170"/>
        <v>519.264</v>
      </c>
      <c r="M176" s="44">
        <f t="shared" si="171"/>
        <v>453.18</v>
      </c>
      <c r="N176" s="41">
        <f t="shared" si="172"/>
        <v>24.31275</v>
      </c>
      <c r="O176" s="44">
        <f t="shared" si="173"/>
        <v>89.5</v>
      </c>
      <c r="P176" s="44">
        <f t="shared" si="174"/>
        <v>0</v>
      </c>
      <c r="Q176" s="44">
        <f t="shared" si="175"/>
        <v>1148.77525</v>
      </c>
      <c r="R176" s="41">
        <f t="shared" si="176"/>
        <v>0</v>
      </c>
      <c r="S176" s="41">
        <f t="shared" si="177"/>
        <v>259.63</v>
      </c>
      <c r="T176" s="44">
        <f t="shared" si="178"/>
        <v>113.3</v>
      </c>
      <c r="U176" s="41">
        <f t="shared" si="179"/>
        <v>10.42</v>
      </c>
      <c r="V176" s="41">
        <v>0</v>
      </c>
      <c r="W176" s="44">
        <f t="shared" si="180"/>
        <v>89.5</v>
      </c>
      <c r="X176" s="44">
        <f t="shared" si="181"/>
        <v>0</v>
      </c>
      <c r="Y176" s="41">
        <f t="shared" si="182"/>
        <v>472.85</v>
      </c>
      <c r="Z176" s="41">
        <f t="shared" si="183"/>
        <v>1621.62525</v>
      </c>
      <c r="AA176" s="41"/>
      <c r="AB176" s="12" t="s">
        <v>57</v>
      </c>
      <c r="AC176" s="11">
        <f t="shared" si="187"/>
        <v>62.5185</v>
      </c>
      <c r="AD176" s="11">
        <f t="shared" si="184"/>
        <v>778.894</v>
      </c>
      <c r="AE176" s="11">
        <f t="shared" si="185"/>
        <v>566.48</v>
      </c>
      <c r="AF176" s="11">
        <f t="shared" si="188"/>
        <v>34.73275</v>
      </c>
      <c r="AG176" s="11">
        <f t="shared" ref="AG176:AI176" si="232">O176+W176</f>
        <v>179</v>
      </c>
      <c r="AH176" s="11">
        <f t="shared" si="232"/>
        <v>0</v>
      </c>
      <c r="AI176" s="11">
        <f t="shared" si="232"/>
        <v>1621.62525</v>
      </c>
      <c r="AJ176" s="12" t="s">
        <v>1138</v>
      </c>
    </row>
    <row r="177" s="9" customFormat="1" ht="16" customHeight="1" spans="1:36">
      <c r="A177" s="40">
        <f t="shared" si="168"/>
        <v>174</v>
      </c>
      <c r="B177" s="41" t="s">
        <v>1337</v>
      </c>
      <c r="C177" s="42" t="s">
        <v>528</v>
      </c>
      <c r="D177" s="41" t="s">
        <v>529</v>
      </c>
      <c r="E177" s="41">
        <v>3473.25</v>
      </c>
      <c r="F177" s="41">
        <f>VLOOKUP(C177,'[1]9月'!$B:$Q,16,0)</f>
        <v>3245.4</v>
      </c>
      <c r="G177" s="44">
        <v>5664.75</v>
      </c>
      <c r="H177" s="41">
        <v>3473.25</v>
      </c>
      <c r="I177" s="44">
        <v>1790</v>
      </c>
      <c r="J177" s="44"/>
      <c r="K177" s="52">
        <f t="shared" si="169"/>
        <v>62.5185</v>
      </c>
      <c r="L177" s="53">
        <f t="shared" si="170"/>
        <v>519.264</v>
      </c>
      <c r="M177" s="44">
        <f t="shared" si="171"/>
        <v>453.18</v>
      </c>
      <c r="N177" s="41">
        <f t="shared" si="172"/>
        <v>24.31275</v>
      </c>
      <c r="O177" s="44">
        <f t="shared" si="173"/>
        <v>89.5</v>
      </c>
      <c r="P177" s="44">
        <f t="shared" si="174"/>
        <v>0</v>
      </c>
      <c r="Q177" s="44">
        <f t="shared" si="175"/>
        <v>1148.77525</v>
      </c>
      <c r="R177" s="41">
        <f t="shared" si="176"/>
        <v>0</v>
      </c>
      <c r="S177" s="41">
        <f t="shared" si="177"/>
        <v>259.63</v>
      </c>
      <c r="T177" s="44">
        <f t="shared" si="178"/>
        <v>113.3</v>
      </c>
      <c r="U177" s="41">
        <f t="shared" si="179"/>
        <v>10.42</v>
      </c>
      <c r="V177" s="41">
        <v>0</v>
      </c>
      <c r="W177" s="44">
        <f t="shared" si="180"/>
        <v>89.5</v>
      </c>
      <c r="X177" s="44">
        <f t="shared" si="181"/>
        <v>0</v>
      </c>
      <c r="Y177" s="41">
        <f t="shared" si="182"/>
        <v>472.85</v>
      </c>
      <c r="Z177" s="41">
        <f t="shared" si="183"/>
        <v>1621.62525</v>
      </c>
      <c r="AA177" s="41"/>
      <c r="AB177" s="12" t="s">
        <v>57</v>
      </c>
      <c r="AC177" s="11">
        <f t="shared" si="187"/>
        <v>62.5185</v>
      </c>
      <c r="AD177" s="11">
        <f t="shared" si="184"/>
        <v>778.894</v>
      </c>
      <c r="AE177" s="11">
        <f t="shared" si="185"/>
        <v>566.48</v>
      </c>
      <c r="AF177" s="11">
        <f t="shared" si="188"/>
        <v>34.73275</v>
      </c>
      <c r="AG177" s="11">
        <f t="shared" ref="AG177:AI177" si="233">O177+W177</f>
        <v>179</v>
      </c>
      <c r="AH177" s="11">
        <f t="shared" si="233"/>
        <v>0</v>
      </c>
      <c r="AI177" s="11">
        <f t="shared" si="233"/>
        <v>1621.62525</v>
      </c>
      <c r="AJ177" s="12" t="s">
        <v>1138</v>
      </c>
    </row>
    <row r="178" s="9" customFormat="1" ht="16" customHeight="1" spans="1:36">
      <c r="A178" s="40">
        <f t="shared" si="168"/>
        <v>175</v>
      </c>
      <c r="B178" s="41" t="s">
        <v>1337</v>
      </c>
      <c r="C178" s="42" t="s">
        <v>530</v>
      </c>
      <c r="D178" s="41" t="s">
        <v>531</v>
      </c>
      <c r="E178" s="41">
        <v>3473.25</v>
      </c>
      <c r="F178" s="41">
        <f>VLOOKUP(C178,'[1]9月'!$B:$Q,16,0)</f>
        <v>3245.4</v>
      </c>
      <c r="G178" s="44">
        <v>5664.75</v>
      </c>
      <c r="H178" s="41">
        <v>3473.25</v>
      </c>
      <c r="I178" s="44">
        <v>1790</v>
      </c>
      <c r="J178" s="44"/>
      <c r="K178" s="52">
        <f t="shared" si="169"/>
        <v>62.5185</v>
      </c>
      <c r="L178" s="53">
        <f t="shared" si="170"/>
        <v>519.264</v>
      </c>
      <c r="M178" s="44">
        <f t="shared" si="171"/>
        <v>453.18</v>
      </c>
      <c r="N178" s="41">
        <f t="shared" si="172"/>
        <v>24.31275</v>
      </c>
      <c r="O178" s="44">
        <f t="shared" si="173"/>
        <v>89.5</v>
      </c>
      <c r="P178" s="44">
        <f t="shared" si="174"/>
        <v>0</v>
      </c>
      <c r="Q178" s="44">
        <f t="shared" si="175"/>
        <v>1148.77525</v>
      </c>
      <c r="R178" s="41">
        <f t="shared" si="176"/>
        <v>0</v>
      </c>
      <c r="S178" s="41">
        <f t="shared" si="177"/>
        <v>259.63</v>
      </c>
      <c r="T178" s="44">
        <f t="shared" si="178"/>
        <v>113.3</v>
      </c>
      <c r="U178" s="41">
        <f t="shared" si="179"/>
        <v>10.42</v>
      </c>
      <c r="V178" s="41">
        <v>0</v>
      </c>
      <c r="W178" s="44">
        <f t="shared" si="180"/>
        <v>89.5</v>
      </c>
      <c r="X178" s="44">
        <f t="shared" si="181"/>
        <v>0</v>
      </c>
      <c r="Y178" s="41">
        <f t="shared" si="182"/>
        <v>472.85</v>
      </c>
      <c r="Z178" s="41">
        <f t="shared" si="183"/>
        <v>1621.62525</v>
      </c>
      <c r="AA178" s="41"/>
      <c r="AB178" s="12" t="s">
        <v>57</v>
      </c>
      <c r="AC178" s="11">
        <f t="shared" si="187"/>
        <v>62.5185</v>
      </c>
      <c r="AD178" s="11">
        <f t="shared" si="184"/>
        <v>778.894</v>
      </c>
      <c r="AE178" s="11">
        <f t="shared" si="185"/>
        <v>566.48</v>
      </c>
      <c r="AF178" s="11">
        <f t="shared" si="188"/>
        <v>34.73275</v>
      </c>
      <c r="AG178" s="11">
        <f t="shared" ref="AG178:AI178" si="234">O178+W178</f>
        <v>179</v>
      </c>
      <c r="AH178" s="11">
        <f t="shared" si="234"/>
        <v>0</v>
      </c>
      <c r="AI178" s="11">
        <f t="shared" si="234"/>
        <v>1621.62525</v>
      </c>
      <c r="AJ178" s="12" t="s">
        <v>1138</v>
      </c>
    </row>
    <row r="179" s="9" customFormat="1" ht="16" customHeight="1" spans="1:36">
      <c r="A179" s="40">
        <f t="shared" si="168"/>
        <v>176</v>
      </c>
      <c r="B179" s="41" t="s">
        <v>1337</v>
      </c>
      <c r="C179" s="42" t="s">
        <v>532</v>
      </c>
      <c r="D179" s="41" t="s">
        <v>533</v>
      </c>
      <c r="E179" s="41">
        <v>3473.25</v>
      </c>
      <c r="F179" s="41">
        <f>VLOOKUP(C179,'[1]9月'!$B:$Q,16,0)</f>
        <v>3245.4</v>
      </c>
      <c r="G179" s="44">
        <v>5664.75</v>
      </c>
      <c r="H179" s="41">
        <v>3473.25</v>
      </c>
      <c r="I179" s="44">
        <v>1790</v>
      </c>
      <c r="J179" s="44"/>
      <c r="K179" s="52">
        <f t="shared" si="169"/>
        <v>62.5185</v>
      </c>
      <c r="L179" s="53">
        <f t="shared" si="170"/>
        <v>519.264</v>
      </c>
      <c r="M179" s="44">
        <f t="shared" si="171"/>
        <v>453.18</v>
      </c>
      <c r="N179" s="41">
        <f t="shared" si="172"/>
        <v>24.31275</v>
      </c>
      <c r="O179" s="44">
        <f t="shared" si="173"/>
        <v>89.5</v>
      </c>
      <c r="P179" s="44">
        <f t="shared" si="174"/>
        <v>0</v>
      </c>
      <c r="Q179" s="44">
        <f t="shared" si="175"/>
        <v>1148.77525</v>
      </c>
      <c r="R179" s="41">
        <f t="shared" si="176"/>
        <v>0</v>
      </c>
      <c r="S179" s="41">
        <f t="shared" si="177"/>
        <v>259.63</v>
      </c>
      <c r="T179" s="44">
        <f t="shared" si="178"/>
        <v>113.3</v>
      </c>
      <c r="U179" s="41">
        <f t="shared" si="179"/>
        <v>10.42</v>
      </c>
      <c r="V179" s="41">
        <v>0</v>
      </c>
      <c r="W179" s="44">
        <f t="shared" si="180"/>
        <v>89.5</v>
      </c>
      <c r="X179" s="44">
        <f t="shared" si="181"/>
        <v>0</v>
      </c>
      <c r="Y179" s="41">
        <f t="shared" si="182"/>
        <v>472.85</v>
      </c>
      <c r="Z179" s="41">
        <f t="shared" si="183"/>
        <v>1621.62525</v>
      </c>
      <c r="AA179" s="41"/>
      <c r="AB179" s="12" t="s">
        <v>57</v>
      </c>
      <c r="AC179" s="11">
        <f t="shared" si="187"/>
        <v>62.5185</v>
      </c>
      <c r="AD179" s="11">
        <f t="shared" si="184"/>
        <v>778.894</v>
      </c>
      <c r="AE179" s="11">
        <f t="shared" si="185"/>
        <v>566.48</v>
      </c>
      <c r="AF179" s="11">
        <f t="shared" si="188"/>
        <v>34.73275</v>
      </c>
      <c r="AG179" s="11">
        <f t="shared" ref="AG179:AI179" si="235">O179+W179</f>
        <v>179</v>
      </c>
      <c r="AH179" s="11">
        <f t="shared" si="235"/>
        <v>0</v>
      </c>
      <c r="AI179" s="11">
        <f t="shared" si="235"/>
        <v>1621.62525</v>
      </c>
      <c r="AJ179" s="12" t="s">
        <v>1138</v>
      </c>
    </row>
    <row r="180" s="9" customFormat="1" ht="16" customHeight="1" spans="1:36">
      <c r="A180" s="40">
        <f t="shared" si="168"/>
        <v>177</v>
      </c>
      <c r="B180" s="41" t="s">
        <v>1337</v>
      </c>
      <c r="C180" s="42" t="s">
        <v>534</v>
      </c>
      <c r="D180" s="41" t="s">
        <v>535</v>
      </c>
      <c r="E180" s="41">
        <v>3473.25</v>
      </c>
      <c r="F180" s="41">
        <f>VLOOKUP(C180,'[1]9月'!$B:$Q,16,0)</f>
        <v>3245.4</v>
      </c>
      <c r="G180" s="44">
        <v>5664.75</v>
      </c>
      <c r="H180" s="41">
        <v>3473.25</v>
      </c>
      <c r="I180" s="44">
        <v>1790</v>
      </c>
      <c r="J180" s="44"/>
      <c r="K180" s="52">
        <f t="shared" si="169"/>
        <v>62.5185</v>
      </c>
      <c r="L180" s="53">
        <f t="shared" si="170"/>
        <v>519.264</v>
      </c>
      <c r="M180" s="44">
        <f t="shared" si="171"/>
        <v>453.18</v>
      </c>
      <c r="N180" s="41">
        <f t="shared" si="172"/>
        <v>24.31275</v>
      </c>
      <c r="O180" s="44">
        <f t="shared" si="173"/>
        <v>89.5</v>
      </c>
      <c r="P180" s="44">
        <f t="shared" si="174"/>
        <v>0</v>
      </c>
      <c r="Q180" s="44">
        <f t="shared" si="175"/>
        <v>1148.77525</v>
      </c>
      <c r="R180" s="41">
        <f t="shared" si="176"/>
        <v>0</v>
      </c>
      <c r="S180" s="41">
        <f t="shared" si="177"/>
        <v>259.63</v>
      </c>
      <c r="T180" s="44">
        <f t="shared" si="178"/>
        <v>113.3</v>
      </c>
      <c r="U180" s="41">
        <f t="shared" si="179"/>
        <v>10.42</v>
      </c>
      <c r="V180" s="41">
        <v>0</v>
      </c>
      <c r="W180" s="44">
        <f t="shared" si="180"/>
        <v>89.5</v>
      </c>
      <c r="X180" s="44">
        <f t="shared" si="181"/>
        <v>0</v>
      </c>
      <c r="Y180" s="41">
        <f t="shared" si="182"/>
        <v>472.85</v>
      </c>
      <c r="Z180" s="41">
        <f t="shared" si="183"/>
        <v>1621.62525</v>
      </c>
      <c r="AA180" s="41"/>
      <c r="AB180" s="12" t="s">
        <v>57</v>
      </c>
      <c r="AC180" s="11">
        <f t="shared" si="187"/>
        <v>62.5185</v>
      </c>
      <c r="AD180" s="11">
        <f t="shared" si="184"/>
        <v>778.894</v>
      </c>
      <c r="AE180" s="11">
        <f t="shared" si="185"/>
        <v>566.48</v>
      </c>
      <c r="AF180" s="11">
        <f t="shared" si="188"/>
        <v>34.73275</v>
      </c>
      <c r="AG180" s="11">
        <f t="shared" ref="AG180:AI180" si="236">O180+W180</f>
        <v>179</v>
      </c>
      <c r="AH180" s="11">
        <f t="shared" si="236"/>
        <v>0</v>
      </c>
      <c r="AI180" s="11">
        <f t="shared" si="236"/>
        <v>1621.62525</v>
      </c>
      <c r="AJ180" s="12" t="s">
        <v>1138</v>
      </c>
    </row>
    <row r="181" s="9" customFormat="1" ht="16" customHeight="1" spans="1:36">
      <c r="A181" s="40">
        <f t="shared" si="168"/>
        <v>178</v>
      </c>
      <c r="B181" s="41" t="s">
        <v>1337</v>
      </c>
      <c r="C181" s="42" t="s">
        <v>536</v>
      </c>
      <c r="D181" s="41" t="s">
        <v>537</v>
      </c>
      <c r="E181" s="41">
        <v>3473.25</v>
      </c>
      <c r="F181" s="41">
        <f>VLOOKUP(C181,'[1]9月'!$B:$Q,16,0)</f>
        <v>3245.4</v>
      </c>
      <c r="G181" s="44">
        <v>5664.75</v>
      </c>
      <c r="H181" s="41">
        <v>3473.25</v>
      </c>
      <c r="I181" s="44">
        <v>1790</v>
      </c>
      <c r="J181" s="44"/>
      <c r="K181" s="52">
        <f t="shared" si="169"/>
        <v>62.5185</v>
      </c>
      <c r="L181" s="53">
        <f t="shared" si="170"/>
        <v>519.264</v>
      </c>
      <c r="M181" s="44">
        <f t="shared" si="171"/>
        <v>453.18</v>
      </c>
      <c r="N181" s="41">
        <f t="shared" si="172"/>
        <v>24.31275</v>
      </c>
      <c r="O181" s="44">
        <f t="shared" si="173"/>
        <v>89.5</v>
      </c>
      <c r="P181" s="44">
        <f t="shared" si="174"/>
        <v>0</v>
      </c>
      <c r="Q181" s="44">
        <f t="shared" si="175"/>
        <v>1148.77525</v>
      </c>
      <c r="R181" s="41">
        <f t="shared" si="176"/>
        <v>0</v>
      </c>
      <c r="S181" s="41">
        <f t="shared" si="177"/>
        <v>259.63</v>
      </c>
      <c r="T181" s="44">
        <f t="shared" si="178"/>
        <v>113.3</v>
      </c>
      <c r="U181" s="41">
        <f t="shared" si="179"/>
        <v>10.42</v>
      </c>
      <c r="V181" s="41">
        <v>0</v>
      </c>
      <c r="W181" s="44">
        <f t="shared" si="180"/>
        <v>89.5</v>
      </c>
      <c r="X181" s="44">
        <f t="shared" si="181"/>
        <v>0</v>
      </c>
      <c r="Y181" s="41">
        <f t="shared" si="182"/>
        <v>472.85</v>
      </c>
      <c r="Z181" s="41">
        <f t="shared" si="183"/>
        <v>1621.62525</v>
      </c>
      <c r="AA181" s="41"/>
      <c r="AB181" s="12" t="s">
        <v>57</v>
      </c>
      <c r="AC181" s="11">
        <f t="shared" si="187"/>
        <v>62.5185</v>
      </c>
      <c r="AD181" s="11">
        <f t="shared" si="184"/>
        <v>778.894</v>
      </c>
      <c r="AE181" s="11">
        <f t="shared" si="185"/>
        <v>566.48</v>
      </c>
      <c r="AF181" s="11">
        <f t="shared" si="188"/>
        <v>34.73275</v>
      </c>
      <c r="AG181" s="11">
        <f t="shared" ref="AG181:AI181" si="237">O181+W181</f>
        <v>179</v>
      </c>
      <c r="AH181" s="11">
        <f t="shared" si="237"/>
        <v>0</v>
      </c>
      <c r="AI181" s="11">
        <f t="shared" si="237"/>
        <v>1621.62525</v>
      </c>
      <c r="AJ181" s="12" t="s">
        <v>1138</v>
      </c>
    </row>
    <row r="182" s="9" customFormat="1" ht="16" customHeight="1" spans="1:36">
      <c r="A182" s="40">
        <f t="shared" si="168"/>
        <v>179</v>
      </c>
      <c r="B182" s="41" t="s">
        <v>1337</v>
      </c>
      <c r="C182" s="42" t="s">
        <v>538</v>
      </c>
      <c r="D182" s="41" t="s">
        <v>539</v>
      </c>
      <c r="E182" s="41">
        <v>3473.25</v>
      </c>
      <c r="F182" s="41">
        <f>VLOOKUP(C182,'[1]9月'!$B:$Q,16,0)</f>
        <v>3245.4</v>
      </c>
      <c r="G182" s="44">
        <v>5664.75</v>
      </c>
      <c r="H182" s="41">
        <v>3473.25</v>
      </c>
      <c r="I182" s="44">
        <v>1790</v>
      </c>
      <c r="J182" s="44"/>
      <c r="K182" s="52">
        <f t="shared" si="169"/>
        <v>62.5185</v>
      </c>
      <c r="L182" s="53">
        <f t="shared" si="170"/>
        <v>519.264</v>
      </c>
      <c r="M182" s="44">
        <f t="shared" si="171"/>
        <v>453.18</v>
      </c>
      <c r="N182" s="41">
        <f t="shared" si="172"/>
        <v>24.31275</v>
      </c>
      <c r="O182" s="44">
        <f t="shared" si="173"/>
        <v>89.5</v>
      </c>
      <c r="P182" s="44">
        <f t="shared" si="174"/>
        <v>0</v>
      </c>
      <c r="Q182" s="44">
        <f t="shared" si="175"/>
        <v>1148.77525</v>
      </c>
      <c r="R182" s="41">
        <f t="shared" si="176"/>
        <v>0</v>
      </c>
      <c r="S182" s="41">
        <f t="shared" si="177"/>
        <v>259.63</v>
      </c>
      <c r="T182" s="44">
        <f t="shared" si="178"/>
        <v>113.3</v>
      </c>
      <c r="U182" s="41">
        <f t="shared" si="179"/>
        <v>10.42</v>
      </c>
      <c r="V182" s="41">
        <v>0</v>
      </c>
      <c r="W182" s="44">
        <f t="shared" si="180"/>
        <v>89.5</v>
      </c>
      <c r="X182" s="44">
        <f t="shared" si="181"/>
        <v>0</v>
      </c>
      <c r="Y182" s="41">
        <f t="shared" si="182"/>
        <v>472.85</v>
      </c>
      <c r="Z182" s="41">
        <f t="shared" si="183"/>
        <v>1621.62525</v>
      </c>
      <c r="AA182" s="41"/>
      <c r="AB182" s="12" t="s">
        <v>57</v>
      </c>
      <c r="AC182" s="11">
        <f t="shared" si="187"/>
        <v>62.5185</v>
      </c>
      <c r="AD182" s="11">
        <f t="shared" si="184"/>
        <v>778.894</v>
      </c>
      <c r="AE182" s="11">
        <f t="shared" si="185"/>
        <v>566.48</v>
      </c>
      <c r="AF182" s="11">
        <f t="shared" si="188"/>
        <v>34.73275</v>
      </c>
      <c r="AG182" s="11">
        <f t="shared" ref="AG182:AI182" si="238">O182+W182</f>
        <v>179</v>
      </c>
      <c r="AH182" s="11">
        <f t="shared" si="238"/>
        <v>0</v>
      </c>
      <c r="AI182" s="11">
        <f t="shared" si="238"/>
        <v>1621.62525</v>
      </c>
      <c r="AJ182" s="12" t="s">
        <v>1138</v>
      </c>
    </row>
    <row r="183" s="9" customFormat="1" ht="16" customHeight="1" spans="1:36">
      <c r="A183" s="40">
        <f t="shared" si="168"/>
        <v>180</v>
      </c>
      <c r="B183" s="41" t="s">
        <v>1337</v>
      </c>
      <c r="C183" s="42" t="s">
        <v>540</v>
      </c>
      <c r="D183" s="41" t="s">
        <v>541</v>
      </c>
      <c r="E183" s="41">
        <v>3473.25</v>
      </c>
      <c r="F183" s="41">
        <f>VLOOKUP(C183,'[1]9月'!$B:$Q,16,0)</f>
        <v>3245.4</v>
      </c>
      <c r="G183" s="44">
        <v>5664.75</v>
      </c>
      <c r="H183" s="41">
        <v>3473.25</v>
      </c>
      <c r="I183" s="44">
        <v>1790</v>
      </c>
      <c r="J183" s="44"/>
      <c r="K183" s="52">
        <f t="shared" si="169"/>
        <v>62.5185</v>
      </c>
      <c r="L183" s="53">
        <f t="shared" si="170"/>
        <v>519.264</v>
      </c>
      <c r="M183" s="44">
        <f t="shared" si="171"/>
        <v>453.18</v>
      </c>
      <c r="N183" s="41">
        <f t="shared" si="172"/>
        <v>24.31275</v>
      </c>
      <c r="O183" s="44">
        <f t="shared" si="173"/>
        <v>89.5</v>
      </c>
      <c r="P183" s="44">
        <f t="shared" si="174"/>
        <v>0</v>
      </c>
      <c r="Q183" s="44">
        <f t="shared" si="175"/>
        <v>1148.77525</v>
      </c>
      <c r="R183" s="41">
        <f t="shared" si="176"/>
        <v>0</v>
      </c>
      <c r="S183" s="41">
        <f t="shared" si="177"/>
        <v>259.63</v>
      </c>
      <c r="T183" s="44">
        <f t="shared" si="178"/>
        <v>113.3</v>
      </c>
      <c r="U183" s="41">
        <f t="shared" si="179"/>
        <v>10.42</v>
      </c>
      <c r="V183" s="41">
        <v>0</v>
      </c>
      <c r="W183" s="44">
        <f t="shared" si="180"/>
        <v>89.5</v>
      </c>
      <c r="X183" s="44">
        <f t="shared" si="181"/>
        <v>0</v>
      </c>
      <c r="Y183" s="41">
        <f t="shared" si="182"/>
        <v>472.85</v>
      </c>
      <c r="Z183" s="41">
        <f t="shared" si="183"/>
        <v>1621.62525</v>
      </c>
      <c r="AA183" s="41"/>
      <c r="AB183" s="12" t="s">
        <v>57</v>
      </c>
      <c r="AC183" s="11">
        <f t="shared" si="187"/>
        <v>62.5185</v>
      </c>
      <c r="AD183" s="11">
        <f t="shared" si="184"/>
        <v>778.894</v>
      </c>
      <c r="AE183" s="11">
        <f t="shared" si="185"/>
        <v>566.48</v>
      </c>
      <c r="AF183" s="11">
        <f t="shared" si="188"/>
        <v>34.73275</v>
      </c>
      <c r="AG183" s="11">
        <f t="shared" ref="AG183:AI183" si="239">O183+W183</f>
        <v>179</v>
      </c>
      <c r="AH183" s="11">
        <f t="shared" si="239"/>
        <v>0</v>
      </c>
      <c r="AI183" s="11">
        <f t="shared" si="239"/>
        <v>1621.62525</v>
      </c>
      <c r="AJ183" s="12" t="s">
        <v>1138</v>
      </c>
    </row>
    <row r="184" s="9" customFormat="1" ht="16" customHeight="1" spans="1:36">
      <c r="A184" s="40">
        <f t="shared" si="168"/>
        <v>181</v>
      </c>
      <c r="B184" s="41" t="s">
        <v>1337</v>
      </c>
      <c r="C184" s="42" t="s">
        <v>542</v>
      </c>
      <c r="D184" s="41" t="s">
        <v>543</v>
      </c>
      <c r="E184" s="41">
        <v>3473.25</v>
      </c>
      <c r="F184" s="41">
        <f>VLOOKUP(C184,'[1]9月'!$B:$Q,16,0)</f>
        <v>3245.4</v>
      </c>
      <c r="G184" s="44">
        <v>5664.75</v>
      </c>
      <c r="H184" s="41">
        <v>3473.25</v>
      </c>
      <c r="I184" s="44">
        <v>1790</v>
      </c>
      <c r="J184" s="44"/>
      <c r="K184" s="52">
        <f t="shared" si="169"/>
        <v>62.5185</v>
      </c>
      <c r="L184" s="53">
        <f t="shared" si="170"/>
        <v>519.264</v>
      </c>
      <c r="M184" s="44">
        <f t="shared" si="171"/>
        <v>453.18</v>
      </c>
      <c r="N184" s="41">
        <f t="shared" si="172"/>
        <v>24.31275</v>
      </c>
      <c r="O184" s="44">
        <f t="shared" si="173"/>
        <v>89.5</v>
      </c>
      <c r="P184" s="44">
        <f t="shared" si="174"/>
        <v>0</v>
      </c>
      <c r="Q184" s="44">
        <f t="shared" si="175"/>
        <v>1148.77525</v>
      </c>
      <c r="R184" s="41">
        <f t="shared" si="176"/>
        <v>0</v>
      </c>
      <c r="S184" s="41">
        <f t="shared" si="177"/>
        <v>259.63</v>
      </c>
      <c r="T184" s="44">
        <f t="shared" si="178"/>
        <v>113.3</v>
      </c>
      <c r="U184" s="41">
        <f t="shared" si="179"/>
        <v>10.42</v>
      </c>
      <c r="V184" s="41">
        <v>0</v>
      </c>
      <c r="W184" s="44">
        <f t="shared" si="180"/>
        <v>89.5</v>
      </c>
      <c r="X184" s="44">
        <f t="shared" si="181"/>
        <v>0</v>
      </c>
      <c r="Y184" s="41">
        <f t="shared" si="182"/>
        <v>472.85</v>
      </c>
      <c r="Z184" s="41">
        <f t="shared" si="183"/>
        <v>1621.62525</v>
      </c>
      <c r="AA184" s="41"/>
      <c r="AB184" s="12" t="s">
        <v>57</v>
      </c>
      <c r="AC184" s="11">
        <f t="shared" si="187"/>
        <v>62.5185</v>
      </c>
      <c r="AD184" s="11">
        <f t="shared" si="184"/>
        <v>778.894</v>
      </c>
      <c r="AE184" s="11">
        <f t="shared" si="185"/>
        <v>566.48</v>
      </c>
      <c r="AF184" s="11">
        <f t="shared" si="188"/>
        <v>34.73275</v>
      </c>
      <c r="AG184" s="11">
        <f t="shared" ref="AG184:AI184" si="240">O184+W184</f>
        <v>179</v>
      </c>
      <c r="AH184" s="11">
        <f t="shared" si="240"/>
        <v>0</v>
      </c>
      <c r="AI184" s="11">
        <f t="shared" si="240"/>
        <v>1621.62525</v>
      </c>
      <c r="AJ184" s="12" t="s">
        <v>1138</v>
      </c>
    </row>
    <row r="185" s="9" customFormat="1" ht="16" customHeight="1" spans="1:36">
      <c r="A185" s="40">
        <f t="shared" si="168"/>
        <v>182</v>
      </c>
      <c r="B185" s="41" t="s">
        <v>1337</v>
      </c>
      <c r="C185" s="42" t="s">
        <v>544</v>
      </c>
      <c r="D185" s="41" t="s">
        <v>545</v>
      </c>
      <c r="E185" s="41">
        <v>3473.25</v>
      </c>
      <c r="F185" s="41">
        <f>VLOOKUP(C185,'[1]9月'!$B:$Q,16,0)</f>
        <v>3245.4</v>
      </c>
      <c r="G185" s="44">
        <v>5664.75</v>
      </c>
      <c r="H185" s="41">
        <v>3473.25</v>
      </c>
      <c r="I185" s="44">
        <v>1790</v>
      </c>
      <c r="J185" s="44"/>
      <c r="K185" s="52">
        <f t="shared" si="169"/>
        <v>62.5185</v>
      </c>
      <c r="L185" s="53">
        <f t="shared" si="170"/>
        <v>519.264</v>
      </c>
      <c r="M185" s="44">
        <f t="shared" si="171"/>
        <v>453.18</v>
      </c>
      <c r="N185" s="41">
        <f t="shared" si="172"/>
        <v>24.31275</v>
      </c>
      <c r="O185" s="44">
        <f t="shared" si="173"/>
        <v>89.5</v>
      </c>
      <c r="P185" s="44">
        <f t="shared" si="174"/>
        <v>0</v>
      </c>
      <c r="Q185" s="44">
        <f t="shared" si="175"/>
        <v>1148.77525</v>
      </c>
      <c r="R185" s="41">
        <f t="shared" si="176"/>
        <v>0</v>
      </c>
      <c r="S185" s="41">
        <f t="shared" si="177"/>
        <v>259.63</v>
      </c>
      <c r="T185" s="44">
        <f t="shared" si="178"/>
        <v>113.3</v>
      </c>
      <c r="U185" s="41">
        <f t="shared" si="179"/>
        <v>10.42</v>
      </c>
      <c r="V185" s="41">
        <v>0</v>
      </c>
      <c r="W185" s="44">
        <f t="shared" si="180"/>
        <v>89.5</v>
      </c>
      <c r="X185" s="44">
        <f t="shared" si="181"/>
        <v>0</v>
      </c>
      <c r="Y185" s="41">
        <f t="shared" si="182"/>
        <v>472.85</v>
      </c>
      <c r="Z185" s="41">
        <f t="shared" si="183"/>
        <v>1621.62525</v>
      </c>
      <c r="AA185" s="41"/>
      <c r="AB185" s="12" t="s">
        <v>57</v>
      </c>
      <c r="AC185" s="11">
        <f t="shared" si="187"/>
        <v>62.5185</v>
      </c>
      <c r="AD185" s="11">
        <f t="shared" si="184"/>
        <v>778.894</v>
      </c>
      <c r="AE185" s="11">
        <f t="shared" si="185"/>
        <v>566.48</v>
      </c>
      <c r="AF185" s="11">
        <f t="shared" si="188"/>
        <v>34.73275</v>
      </c>
      <c r="AG185" s="11">
        <f t="shared" ref="AG185:AI185" si="241">O185+W185</f>
        <v>179</v>
      </c>
      <c r="AH185" s="11">
        <f t="shared" si="241"/>
        <v>0</v>
      </c>
      <c r="AI185" s="11">
        <f t="shared" si="241"/>
        <v>1621.62525</v>
      </c>
      <c r="AJ185" s="12" t="s">
        <v>1138</v>
      </c>
    </row>
    <row r="186" s="9" customFormat="1" ht="16" customHeight="1" spans="1:36">
      <c r="A186" s="40">
        <f t="shared" si="168"/>
        <v>183</v>
      </c>
      <c r="B186" s="41" t="s">
        <v>1337</v>
      </c>
      <c r="C186" s="42" t="s">
        <v>546</v>
      </c>
      <c r="D186" s="41" t="s">
        <v>547</v>
      </c>
      <c r="E186" s="41">
        <v>3473.25</v>
      </c>
      <c r="F186" s="41">
        <f>VLOOKUP(C186,'[1]9月'!$B:$Q,16,0)</f>
        <v>3245.4</v>
      </c>
      <c r="G186" s="44">
        <v>5664.75</v>
      </c>
      <c r="H186" s="41">
        <v>3473.25</v>
      </c>
      <c r="I186" s="44">
        <v>1790</v>
      </c>
      <c r="J186" s="44"/>
      <c r="K186" s="52">
        <f t="shared" si="169"/>
        <v>62.5185</v>
      </c>
      <c r="L186" s="53">
        <f t="shared" si="170"/>
        <v>519.264</v>
      </c>
      <c r="M186" s="44">
        <f t="shared" si="171"/>
        <v>453.18</v>
      </c>
      <c r="N186" s="41">
        <f t="shared" si="172"/>
        <v>24.31275</v>
      </c>
      <c r="O186" s="44">
        <f t="shared" si="173"/>
        <v>89.5</v>
      </c>
      <c r="P186" s="44">
        <f t="shared" si="174"/>
        <v>0</v>
      </c>
      <c r="Q186" s="44">
        <f t="shared" si="175"/>
        <v>1148.77525</v>
      </c>
      <c r="R186" s="41">
        <f t="shared" si="176"/>
        <v>0</v>
      </c>
      <c r="S186" s="41">
        <f t="shared" si="177"/>
        <v>259.63</v>
      </c>
      <c r="T186" s="44">
        <f t="shared" si="178"/>
        <v>113.3</v>
      </c>
      <c r="U186" s="41">
        <f t="shared" si="179"/>
        <v>10.42</v>
      </c>
      <c r="V186" s="41">
        <v>0</v>
      </c>
      <c r="W186" s="44">
        <f t="shared" si="180"/>
        <v>89.5</v>
      </c>
      <c r="X186" s="44">
        <f t="shared" si="181"/>
        <v>0</v>
      </c>
      <c r="Y186" s="41">
        <f t="shared" si="182"/>
        <v>472.85</v>
      </c>
      <c r="Z186" s="41">
        <f t="shared" si="183"/>
        <v>1621.62525</v>
      </c>
      <c r="AA186" s="41"/>
      <c r="AB186" s="12" t="s">
        <v>57</v>
      </c>
      <c r="AC186" s="11">
        <f t="shared" si="187"/>
        <v>62.5185</v>
      </c>
      <c r="AD186" s="11">
        <f t="shared" si="184"/>
        <v>778.894</v>
      </c>
      <c r="AE186" s="11">
        <f t="shared" si="185"/>
        <v>566.48</v>
      </c>
      <c r="AF186" s="11">
        <f t="shared" si="188"/>
        <v>34.73275</v>
      </c>
      <c r="AG186" s="11">
        <f t="shared" ref="AG186:AI186" si="242">O186+W186</f>
        <v>179</v>
      </c>
      <c r="AH186" s="11">
        <f t="shared" si="242"/>
        <v>0</v>
      </c>
      <c r="AI186" s="11">
        <f t="shared" si="242"/>
        <v>1621.62525</v>
      </c>
      <c r="AJ186" s="12" t="s">
        <v>1138</v>
      </c>
    </row>
    <row r="187" s="9" customFormat="1" ht="16" customHeight="1" spans="1:36">
      <c r="A187" s="40">
        <f t="shared" si="168"/>
        <v>184</v>
      </c>
      <c r="B187" s="41" t="s">
        <v>1337</v>
      </c>
      <c r="C187" s="42" t="s">
        <v>550</v>
      </c>
      <c r="D187" s="41" t="s">
        <v>551</v>
      </c>
      <c r="E187" s="41">
        <v>3473.25</v>
      </c>
      <c r="F187" s="41">
        <f>VLOOKUP(C187,'[1]9月'!$B:$Q,16,0)</f>
        <v>3245.4</v>
      </c>
      <c r="G187" s="44">
        <v>5664.75</v>
      </c>
      <c r="H187" s="41">
        <v>3473.25</v>
      </c>
      <c r="I187" s="44">
        <v>1790</v>
      </c>
      <c r="J187" s="44"/>
      <c r="K187" s="52">
        <f t="shared" si="169"/>
        <v>62.5185</v>
      </c>
      <c r="L187" s="53">
        <f t="shared" si="170"/>
        <v>519.264</v>
      </c>
      <c r="M187" s="44">
        <f t="shared" si="171"/>
        <v>453.18</v>
      </c>
      <c r="N187" s="41">
        <f t="shared" si="172"/>
        <v>24.31275</v>
      </c>
      <c r="O187" s="44">
        <f t="shared" si="173"/>
        <v>89.5</v>
      </c>
      <c r="P187" s="44">
        <f t="shared" si="174"/>
        <v>0</v>
      </c>
      <c r="Q187" s="44">
        <f t="shared" si="175"/>
        <v>1148.77525</v>
      </c>
      <c r="R187" s="41">
        <f t="shared" si="176"/>
        <v>0</v>
      </c>
      <c r="S187" s="41">
        <f t="shared" si="177"/>
        <v>259.63</v>
      </c>
      <c r="T187" s="44">
        <f t="shared" si="178"/>
        <v>113.3</v>
      </c>
      <c r="U187" s="41">
        <f t="shared" si="179"/>
        <v>10.42</v>
      </c>
      <c r="V187" s="41">
        <v>0</v>
      </c>
      <c r="W187" s="44">
        <f t="shared" si="180"/>
        <v>89.5</v>
      </c>
      <c r="X187" s="44">
        <f t="shared" si="181"/>
        <v>0</v>
      </c>
      <c r="Y187" s="41">
        <f t="shared" si="182"/>
        <v>472.85</v>
      </c>
      <c r="Z187" s="41">
        <f t="shared" si="183"/>
        <v>1621.62525</v>
      </c>
      <c r="AA187" s="41"/>
      <c r="AB187" s="12" t="s">
        <v>57</v>
      </c>
      <c r="AC187" s="11">
        <f t="shared" si="187"/>
        <v>62.5185</v>
      </c>
      <c r="AD187" s="11">
        <f t="shared" si="184"/>
        <v>778.894</v>
      </c>
      <c r="AE187" s="11">
        <f t="shared" si="185"/>
        <v>566.48</v>
      </c>
      <c r="AF187" s="11">
        <f t="shared" si="188"/>
        <v>34.73275</v>
      </c>
      <c r="AG187" s="11">
        <f t="shared" ref="AG187:AI187" si="243">O187+W187</f>
        <v>179</v>
      </c>
      <c r="AH187" s="11">
        <f t="shared" si="243"/>
        <v>0</v>
      </c>
      <c r="AI187" s="11">
        <f t="shared" si="243"/>
        <v>1621.62525</v>
      </c>
      <c r="AJ187" s="12" t="s">
        <v>1138</v>
      </c>
    </row>
    <row r="188" s="9" customFormat="1" ht="16" customHeight="1" spans="1:36">
      <c r="A188" s="40">
        <f t="shared" si="168"/>
        <v>185</v>
      </c>
      <c r="B188" s="41" t="s">
        <v>1337</v>
      </c>
      <c r="C188" s="46" t="s">
        <v>552</v>
      </c>
      <c r="D188" s="45" t="s">
        <v>553</v>
      </c>
      <c r="E188" s="41">
        <v>3473.25</v>
      </c>
      <c r="F188" s="41">
        <f>VLOOKUP(C188,'[1]9月'!$B:$Q,16,0)</f>
        <v>3245.4</v>
      </c>
      <c r="G188" s="44">
        <v>5664.75</v>
      </c>
      <c r="H188" s="41">
        <v>3473.25</v>
      </c>
      <c r="I188" s="44">
        <v>1790</v>
      </c>
      <c r="J188" s="44"/>
      <c r="K188" s="52">
        <f t="shared" si="169"/>
        <v>62.5185</v>
      </c>
      <c r="L188" s="53">
        <f t="shared" si="170"/>
        <v>519.264</v>
      </c>
      <c r="M188" s="44">
        <f t="shared" si="171"/>
        <v>453.18</v>
      </c>
      <c r="N188" s="41">
        <f t="shared" si="172"/>
        <v>24.31275</v>
      </c>
      <c r="O188" s="44">
        <f t="shared" si="173"/>
        <v>89.5</v>
      </c>
      <c r="P188" s="44">
        <f t="shared" si="174"/>
        <v>0</v>
      </c>
      <c r="Q188" s="44">
        <f t="shared" si="175"/>
        <v>1148.77525</v>
      </c>
      <c r="R188" s="41">
        <f t="shared" si="176"/>
        <v>0</v>
      </c>
      <c r="S188" s="41">
        <f t="shared" si="177"/>
        <v>259.63</v>
      </c>
      <c r="T188" s="44">
        <f t="shared" si="178"/>
        <v>113.3</v>
      </c>
      <c r="U188" s="41">
        <f t="shared" si="179"/>
        <v>10.42</v>
      </c>
      <c r="V188" s="41">
        <v>0</v>
      </c>
      <c r="W188" s="44">
        <f t="shared" si="180"/>
        <v>89.5</v>
      </c>
      <c r="X188" s="44">
        <f t="shared" si="181"/>
        <v>0</v>
      </c>
      <c r="Y188" s="41">
        <f t="shared" si="182"/>
        <v>472.85</v>
      </c>
      <c r="Z188" s="41">
        <f t="shared" si="183"/>
        <v>1621.62525</v>
      </c>
      <c r="AA188" s="41"/>
      <c r="AB188" s="12" t="s">
        <v>57</v>
      </c>
      <c r="AC188" s="11">
        <f t="shared" si="187"/>
        <v>62.5185</v>
      </c>
      <c r="AD188" s="11">
        <f t="shared" si="184"/>
        <v>778.894</v>
      </c>
      <c r="AE188" s="11">
        <f t="shared" si="185"/>
        <v>566.48</v>
      </c>
      <c r="AF188" s="11">
        <f t="shared" si="188"/>
        <v>34.73275</v>
      </c>
      <c r="AG188" s="11">
        <f t="shared" ref="AG188:AI188" si="244">O188+W188</f>
        <v>179</v>
      </c>
      <c r="AH188" s="11">
        <f t="shared" si="244"/>
        <v>0</v>
      </c>
      <c r="AI188" s="11">
        <f t="shared" si="244"/>
        <v>1621.62525</v>
      </c>
      <c r="AJ188" s="12" t="s">
        <v>1138</v>
      </c>
    </row>
    <row r="189" s="9" customFormat="1" ht="16" customHeight="1" spans="1:36">
      <c r="A189" s="40">
        <f t="shared" si="168"/>
        <v>186</v>
      </c>
      <c r="B189" s="41" t="s">
        <v>1306</v>
      </c>
      <c r="C189" s="42" t="s">
        <v>554</v>
      </c>
      <c r="D189" s="41" t="s">
        <v>555</v>
      </c>
      <c r="E189" s="41">
        <v>3473.25</v>
      </c>
      <c r="F189" s="41">
        <f>VLOOKUP(C189,'[1]9月'!$B:$Q,16,0)</f>
        <v>3245.4</v>
      </c>
      <c r="G189" s="44">
        <v>5664.75</v>
      </c>
      <c r="H189" s="41">
        <v>3473.25</v>
      </c>
      <c r="I189" s="44">
        <v>1790</v>
      </c>
      <c r="J189" s="44"/>
      <c r="K189" s="52">
        <f t="shared" si="169"/>
        <v>62.5185</v>
      </c>
      <c r="L189" s="53">
        <f t="shared" si="170"/>
        <v>519.264</v>
      </c>
      <c r="M189" s="44">
        <f t="shared" si="171"/>
        <v>453.18</v>
      </c>
      <c r="N189" s="41">
        <f t="shared" si="172"/>
        <v>24.31275</v>
      </c>
      <c r="O189" s="44">
        <f t="shared" si="173"/>
        <v>89.5</v>
      </c>
      <c r="P189" s="44">
        <f t="shared" si="174"/>
        <v>0</v>
      </c>
      <c r="Q189" s="44">
        <f t="shared" si="175"/>
        <v>1148.77525</v>
      </c>
      <c r="R189" s="41">
        <f t="shared" si="176"/>
        <v>0</v>
      </c>
      <c r="S189" s="41">
        <f t="shared" si="177"/>
        <v>259.63</v>
      </c>
      <c r="T189" s="44">
        <f t="shared" si="178"/>
        <v>113.3</v>
      </c>
      <c r="U189" s="41">
        <f t="shared" si="179"/>
        <v>10.42</v>
      </c>
      <c r="V189" s="41">
        <v>0</v>
      </c>
      <c r="W189" s="44">
        <f t="shared" si="180"/>
        <v>89.5</v>
      </c>
      <c r="X189" s="44">
        <f t="shared" si="181"/>
        <v>0</v>
      </c>
      <c r="Y189" s="41">
        <f t="shared" si="182"/>
        <v>472.85</v>
      </c>
      <c r="Z189" s="41">
        <f t="shared" si="183"/>
        <v>1621.62525</v>
      </c>
      <c r="AA189" s="41"/>
      <c r="AB189" s="12" t="s">
        <v>60</v>
      </c>
      <c r="AC189" s="11">
        <f t="shared" si="187"/>
        <v>62.5185</v>
      </c>
      <c r="AD189" s="11">
        <f t="shared" si="184"/>
        <v>778.894</v>
      </c>
      <c r="AE189" s="11">
        <f t="shared" si="185"/>
        <v>566.48</v>
      </c>
      <c r="AF189" s="11">
        <f t="shared" si="188"/>
        <v>34.73275</v>
      </c>
      <c r="AG189" s="11">
        <f t="shared" ref="AG189:AI189" si="245">O189+W189</f>
        <v>179</v>
      </c>
      <c r="AH189" s="11">
        <f t="shared" si="245"/>
        <v>0</v>
      </c>
      <c r="AI189" s="11">
        <f t="shared" si="245"/>
        <v>1621.62525</v>
      </c>
      <c r="AJ189" s="12" t="s">
        <v>1138</v>
      </c>
    </row>
    <row r="190" s="9" customFormat="1" ht="16" customHeight="1" spans="1:36">
      <c r="A190" s="40">
        <f t="shared" si="168"/>
        <v>187</v>
      </c>
      <c r="B190" s="41" t="s">
        <v>1306</v>
      </c>
      <c r="C190" s="42" t="s">
        <v>556</v>
      </c>
      <c r="D190" s="41" t="s">
        <v>557</v>
      </c>
      <c r="E190" s="41">
        <v>3473.25</v>
      </c>
      <c r="F190" s="41">
        <f>VLOOKUP(C190,'[1]9月'!$B:$Q,16,0)</f>
        <v>3245.4</v>
      </c>
      <c r="G190" s="44">
        <v>5664.75</v>
      </c>
      <c r="H190" s="41">
        <v>3473.25</v>
      </c>
      <c r="I190" s="44">
        <v>1790</v>
      </c>
      <c r="J190" s="44"/>
      <c r="K190" s="52">
        <f t="shared" si="169"/>
        <v>62.5185</v>
      </c>
      <c r="L190" s="53">
        <f t="shared" si="170"/>
        <v>519.264</v>
      </c>
      <c r="M190" s="44">
        <f t="shared" si="171"/>
        <v>453.18</v>
      </c>
      <c r="N190" s="41">
        <f t="shared" si="172"/>
        <v>24.31275</v>
      </c>
      <c r="O190" s="44">
        <f t="shared" si="173"/>
        <v>89.5</v>
      </c>
      <c r="P190" s="44">
        <f t="shared" si="174"/>
        <v>0</v>
      </c>
      <c r="Q190" s="44">
        <f t="shared" si="175"/>
        <v>1148.77525</v>
      </c>
      <c r="R190" s="41">
        <f t="shared" si="176"/>
        <v>0</v>
      </c>
      <c r="S190" s="41">
        <f t="shared" si="177"/>
        <v>259.63</v>
      </c>
      <c r="T190" s="44">
        <f t="shared" si="178"/>
        <v>113.3</v>
      </c>
      <c r="U190" s="41">
        <f t="shared" si="179"/>
        <v>10.42</v>
      </c>
      <c r="V190" s="41">
        <v>0</v>
      </c>
      <c r="W190" s="44">
        <f t="shared" si="180"/>
        <v>89.5</v>
      </c>
      <c r="X190" s="44">
        <f t="shared" si="181"/>
        <v>0</v>
      </c>
      <c r="Y190" s="41">
        <f t="shared" si="182"/>
        <v>472.85</v>
      </c>
      <c r="Z190" s="41">
        <f t="shared" si="183"/>
        <v>1621.62525</v>
      </c>
      <c r="AA190" s="41"/>
      <c r="AB190" s="12" t="s">
        <v>60</v>
      </c>
      <c r="AC190" s="11">
        <f t="shared" si="187"/>
        <v>62.5185</v>
      </c>
      <c r="AD190" s="11">
        <f t="shared" si="184"/>
        <v>778.894</v>
      </c>
      <c r="AE190" s="11">
        <f t="shared" si="185"/>
        <v>566.48</v>
      </c>
      <c r="AF190" s="11">
        <f t="shared" si="188"/>
        <v>34.73275</v>
      </c>
      <c r="AG190" s="11">
        <f t="shared" ref="AG190:AI190" si="246">O190+W190</f>
        <v>179</v>
      </c>
      <c r="AH190" s="11">
        <f t="shared" si="246"/>
        <v>0</v>
      </c>
      <c r="AI190" s="11">
        <f t="shared" si="246"/>
        <v>1621.62525</v>
      </c>
      <c r="AJ190" s="12" t="s">
        <v>1138</v>
      </c>
    </row>
    <row r="191" s="9" customFormat="1" ht="16" customHeight="1" spans="1:36">
      <c r="A191" s="40">
        <f t="shared" si="168"/>
        <v>188</v>
      </c>
      <c r="B191" s="41" t="s">
        <v>1306</v>
      </c>
      <c r="C191" s="42" t="s">
        <v>558</v>
      </c>
      <c r="D191" s="41" t="s">
        <v>559</v>
      </c>
      <c r="E191" s="41">
        <v>3473.25</v>
      </c>
      <c r="F191" s="41">
        <f>VLOOKUP(C191,'[1]9月'!$B:$Q,16,0)</f>
        <v>3245.4</v>
      </c>
      <c r="G191" s="44">
        <v>5664.75</v>
      </c>
      <c r="H191" s="41">
        <v>3473.25</v>
      </c>
      <c r="I191" s="44">
        <v>1790</v>
      </c>
      <c r="J191" s="44"/>
      <c r="K191" s="52">
        <f t="shared" si="169"/>
        <v>62.5185</v>
      </c>
      <c r="L191" s="53">
        <f t="shared" si="170"/>
        <v>519.264</v>
      </c>
      <c r="M191" s="44">
        <f t="shared" si="171"/>
        <v>453.18</v>
      </c>
      <c r="N191" s="41">
        <f t="shared" si="172"/>
        <v>24.31275</v>
      </c>
      <c r="O191" s="44">
        <f t="shared" si="173"/>
        <v>89.5</v>
      </c>
      <c r="P191" s="44">
        <f t="shared" si="174"/>
        <v>0</v>
      </c>
      <c r="Q191" s="44">
        <f t="shared" si="175"/>
        <v>1148.77525</v>
      </c>
      <c r="R191" s="41">
        <f t="shared" si="176"/>
        <v>0</v>
      </c>
      <c r="S191" s="41">
        <f t="shared" si="177"/>
        <v>259.63</v>
      </c>
      <c r="T191" s="44">
        <f t="shared" si="178"/>
        <v>113.3</v>
      </c>
      <c r="U191" s="41">
        <f t="shared" si="179"/>
        <v>10.42</v>
      </c>
      <c r="V191" s="41">
        <v>0</v>
      </c>
      <c r="W191" s="44">
        <f t="shared" si="180"/>
        <v>89.5</v>
      </c>
      <c r="X191" s="44">
        <f t="shared" si="181"/>
        <v>0</v>
      </c>
      <c r="Y191" s="41">
        <f t="shared" si="182"/>
        <v>472.85</v>
      </c>
      <c r="Z191" s="41">
        <f t="shared" si="183"/>
        <v>1621.62525</v>
      </c>
      <c r="AA191" s="41"/>
      <c r="AB191" s="12" t="s">
        <v>60</v>
      </c>
      <c r="AC191" s="11">
        <f t="shared" si="187"/>
        <v>62.5185</v>
      </c>
      <c r="AD191" s="11">
        <f t="shared" si="184"/>
        <v>778.894</v>
      </c>
      <c r="AE191" s="11">
        <f t="shared" si="185"/>
        <v>566.48</v>
      </c>
      <c r="AF191" s="11">
        <f t="shared" si="188"/>
        <v>34.73275</v>
      </c>
      <c r="AG191" s="11">
        <f t="shared" ref="AG191:AI191" si="247">O191+W191</f>
        <v>179</v>
      </c>
      <c r="AH191" s="11">
        <f t="shared" si="247"/>
        <v>0</v>
      </c>
      <c r="AI191" s="11">
        <f t="shared" si="247"/>
        <v>1621.62525</v>
      </c>
      <c r="AJ191" s="12" t="s">
        <v>1138</v>
      </c>
    </row>
    <row r="192" s="9" customFormat="1" ht="16" customHeight="1" spans="1:36">
      <c r="A192" s="40">
        <f t="shared" si="168"/>
        <v>189</v>
      </c>
      <c r="B192" s="41" t="s">
        <v>1306</v>
      </c>
      <c r="C192" s="42" t="s">
        <v>560</v>
      </c>
      <c r="D192" s="41" t="s">
        <v>561</v>
      </c>
      <c r="E192" s="41">
        <v>3473.25</v>
      </c>
      <c r="F192" s="41">
        <f>VLOOKUP(C192,'[1]9月'!$B:$Q,16,0)</f>
        <v>3245.4</v>
      </c>
      <c r="G192" s="44">
        <v>5664.75</v>
      </c>
      <c r="H192" s="41">
        <v>3473.25</v>
      </c>
      <c r="I192" s="44">
        <v>4180</v>
      </c>
      <c r="J192" s="44"/>
      <c r="K192" s="52">
        <f t="shared" si="169"/>
        <v>62.5185</v>
      </c>
      <c r="L192" s="53">
        <f t="shared" si="170"/>
        <v>519.264</v>
      </c>
      <c r="M192" s="44">
        <f t="shared" si="171"/>
        <v>453.18</v>
      </c>
      <c r="N192" s="41">
        <f t="shared" si="172"/>
        <v>24.31275</v>
      </c>
      <c r="O192" s="44">
        <f t="shared" si="173"/>
        <v>209</v>
      </c>
      <c r="P192" s="44">
        <f t="shared" si="174"/>
        <v>0</v>
      </c>
      <c r="Q192" s="44">
        <f t="shared" si="175"/>
        <v>1268.27525</v>
      </c>
      <c r="R192" s="41">
        <f t="shared" si="176"/>
        <v>0</v>
      </c>
      <c r="S192" s="41">
        <f t="shared" si="177"/>
        <v>259.63</v>
      </c>
      <c r="T192" s="44">
        <f t="shared" si="178"/>
        <v>113.3</v>
      </c>
      <c r="U192" s="41">
        <f t="shared" si="179"/>
        <v>10.42</v>
      </c>
      <c r="V192" s="41">
        <v>0</v>
      </c>
      <c r="W192" s="44">
        <f t="shared" si="180"/>
        <v>209</v>
      </c>
      <c r="X192" s="44">
        <f t="shared" si="181"/>
        <v>0</v>
      </c>
      <c r="Y192" s="41">
        <f t="shared" si="182"/>
        <v>592.35</v>
      </c>
      <c r="Z192" s="41">
        <f t="shared" si="183"/>
        <v>1860.62525</v>
      </c>
      <c r="AA192" s="41"/>
      <c r="AB192" s="12" t="s">
        <v>60</v>
      </c>
      <c r="AC192" s="11">
        <f t="shared" si="187"/>
        <v>62.5185</v>
      </c>
      <c r="AD192" s="11">
        <f t="shared" si="184"/>
        <v>778.894</v>
      </c>
      <c r="AE192" s="11">
        <f t="shared" si="185"/>
        <v>566.48</v>
      </c>
      <c r="AF192" s="11">
        <f t="shared" si="188"/>
        <v>34.73275</v>
      </c>
      <c r="AG192" s="11">
        <f t="shared" ref="AG192:AI192" si="248">O192+W192</f>
        <v>418</v>
      </c>
      <c r="AH192" s="11">
        <f t="shared" si="248"/>
        <v>0</v>
      </c>
      <c r="AI192" s="11">
        <f t="shared" si="248"/>
        <v>1860.62525</v>
      </c>
      <c r="AJ192" s="12" t="s">
        <v>1138</v>
      </c>
    </row>
    <row r="193" s="9" customFormat="1" ht="16" customHeight="1" spans="1:36">
      <c r="A193" s="40">
        <f t="shared" si="168"/>
        <v>190</v>
      </c>
      <c r="B193" s="41" t="s">
        <v>1306</v>
      </c>
      <c r="C193" s="42" t="s">
        <v>562</v>
      </c>
      <c r="D193" s="41" t="s">
        <v>563</v>
      </c>
      <c r="E193" s="41">
        <v>3473.25</v>
      </c>
      <c r="F193" s="41">
        <f>VLOOKUP(C193,'[1]9月'!$B:$Q,16,0)</f>
        <v>3245.4</v>
      </c>
      <c r="G193" s="44">
        <v>5664.75</v>
      </c>
      <c r="H193" s="41">
        <v>3473.25</v>
      </c>
      <c r="I193" s="44">
        <v>4180</v>
      </c>
      <c r="J193" s="44"/>
      <c r="K193" s="52">
        <f t="shared" si="169"/>
        <v>62.5185</v>
      </c>
      <c r="L193" s="53">
        <f t="shared" si="170"/>
        <v>519.264</v>
      </c>
      <c r="M193" s="44">
        <f t="shared" si="171"/>
        <v>453.18</v>
      </c>
      <c r="N193" s="41">
        <f t="shared" si="172"/>
        <v>24.31275</v>
      </c>
      <c r="O193" s="44">
        <f t="shared" si="173"/>
        <v>209</v>
      </c>
      <c r="P193" s="44">
        <f t="shared" si="174"/>
        <v>0</v>
      </c>
      <c r="Q193" s="44">
        <f t="shared" si="175"/>
        <v>1268.27525</v>
      </c>
      <c r="R193" s="41">
        <f t="shared" si="176"/>
        <v>0</v>
      </c>
      <c r="S193" s="41">
        <f t="shared" si="177"/>
        <v>259.63</v>
      </c>
      <c r="T193" s="44">
        <f t="shared" si="178"/>
        <v>113.3</v>
      </c>
      <c r="U193" s="41">
        <f t="shared" si="179"/>
        <v>10.42</v>
      </c>
      <c r="V193" s="41">
        <v>0</v>
      </c>
      <c r="W193" s="44">
        <f t="shared" si="180"/>
        <v>209</v>
      </c>
      <c r="X193" s="44">
        <f t="shared" si="181"/>
        <v>0</v>
      </c>
      <c r="Y193" s="41">
        <f t="shared" si="182"/>
        <v>592.35</v>
      </c>
      <c r="Z193" s="41">
        <f t="shared" si="183"/>
        <v>1860.62525</v>
      </c>
      <c r="AA193" s="41"/>
      <c r="AB193" s="12" t="s">
        <v>60</v>
      </c>
      <c r="AC193" s="11">
        <f t="shared" si="187"/>
        <v>62.5185</v>
      </c>
      <c r="AD193" s="11">
        <f t="shared" si="184"/>
        <v>778.894</v>
      </c>
      <c r="AE193" s="11">
        <f t="shared" si="185"/>
        <v>566.48</v>
      </c>
      <c r="AF193" s="11">
        <f t="shared" si="188"/>
        <v>34.73275</v>
      </c>
      <c r="AG193" s="11">
        <f t="shared" ref="AG193:AI193" si="249">O193+W193</f>
        <v>418</v>
      </c>
      <c r="AH193" s="11">
        <f t="shared" si="249"/>
        <v>0</v>
      </c>
      <c r="AI193" s="11">
        <f t="shared" si="249"/>
        <v>1860.62525</v>
      </c>
      <c r="AJ193" s="12" t="s">
        <v>1138</v>
      </c>
    </row>
    <row r="194" s="9" customFormat="1" ht="16" customHeight="1" spans="1:36">
      <c r="A194" s="40">
        <f t="shared" si="168"/>
        <v>191</v>
      </c>
      <c r="B194" s="41" t="s">
        <v>1306</v>
      </c>
      <c r="C194" s="42" t="s">
        <v>564</v>
      </c>
      <c r="D194" s="41" t="s">
        <v>565</v>
      </c>
      <c r="E194" s="41">
        <v>3473.25</v>
      </c>
      <c r="F194" s="41">
        <f>VLOOKUP(C194,'[1]9月'!$B:$Q,16,0)</f>
        <v>3245.4</v>
      </c>
      <c r="G194" s="44">
        <v>5664.75</v>
      </c>
      <c r="H194" s="41">
        <v>3473.25</v>
      </c>
      <c r="I194" s="44">
        <v>4180</v>
      </c>
      <c r="J194" s="44"/>
      <c r="K194" s="52">
        <f t="shared" si="169"/>
        <v>62.5185</v>
      </c>
      <c r="L194" s="53">
        <f t="shared" si="170"/>
        <v>519.264</v>
      </c>
      <c r="M194" s="44">
        <f t="shared" si="171"/>
        <v>453.18</v>
      </c>
      <c r="N194" s="41">
        <f t="shared" si="172"/>
        <v>24.31275</v>
      </c>
      <c r="O194" s="44">
        <f t="shared" si="173"/>
        <v>209</v>
      </c>
      <c r="P194" s="44">
        <f t="shared" si="174"/>
        <v>0</v>
      </c>
      <c r="Q194" s="44">
        <f t="shared" si="175"/>
        <v>1268.27525</v>
      </c>
      <c r="R194" s="41">
        <f t="shared" si="176"/>
        <v>0</v>
      </c>
      <c r="S194" s="41">
        <f t="shared" si="177"/>
        <v>259.63</v>
      </c>
      <c r="T194" s="44">
        <f t="shared" si="178"/>
        <v>113.3</v>
      </c>
      <c r="U194" s="41">
        <f t="shared" si="179"/>
        <v>10.42</v>
      </c>
      <c r="V194" s="41">
        <v>0</v>
      </c>
      <c r="W194" s="44">
        <f t="shared" si="180"/>
        <v>209</v>
      </c>
      <c r="X194" s="44">
        <f t="shared" si="181"/>
        <v>0</v>
      </c>
      <c r="Y194" s="41">
        <f t="shared" si="182"/>
        <v>592.35</v>
      </c>
      <c r="Z194" s="41">
        <f t="shared" si="183"/>
        <v>1860.62525</v>
      </c>
      <c r="AA194" s="41"/>
      <c r="AB194" s="12" t="s">
        <v>60</v>
      </c>
      <c r="AC194" s="11">
        <f t="shared" si="187"/>
        <v>62.5185</v>
      </c>
      <c r="AD194" s="11">
        <f t="shared" si="184"/>
        <v>778.894</v>
      </c>
      <c r="AE194" s="11">
        <f t="shared" si="185"/>
        <v>566.48</v>
      </c>
      <c r="AF194" s="11">
        <f t="shared" si="188"/>
        <v>34.73275</v>
      </c>
      <c r="AG194" s="11">
        <f t="shared" ref="AG194:AI194" si="250">O194+W194</f>
        <v>418</v>
      </c>
      <c r="AH194" s="11">
        <f t="shared" si="250"/>
        <v>0</v>
      </c>
      <c r="AI194" s="11">
        <f t="shared" si="250"/>
        <v>1860.62525</v>
      </c>
      <c r="AJ194" s="12" t="s">
        <v>1138</v>
      </c>
    </row>
    <row r="195" s="9" customFormat="1" ht="16" customHeight="1" spans="1:36">
      <c r="A195" s="40">
        <f t="shared" si="168"/>
        <v>192</v>
      </c>
      <c r="B195" s="41" t="s">
        <v>173</v>
      </c>
      <c r="C195" s="42" t="s">
        <v>566</v>
      </c>
      <c r="D195" s="41" t="s">
        <v>567</v>
      </c>
      <c r="E195" s="41">
        <v>3473.25</v>
      </c>
      <c r="F195" s="41">
        <f>VLOOKUP(C195,'[1]9月'!$B:$Q,16,0)</f>
        <v>3245.4</v>
      </c>
      <c r="G195" s="44">
        <v>5664.75</v>
      </c>
      <c r="H195" s="41">
        <v>3473.25</v>
      </c>
      <c r="I195" s="44">
        <v>4180</v>
      </c>
      <c r="J195" s="44"/>
      <c r="K195" s="52">
        <f t="shared" si="169"/>
        <v>62.5185</v>
      </c>
      <c r="L195" s="53">
        <f t="shared" si="170"/>
        <v>519.264</v>
      </c>
      <c r="M195" s="44">
        <f t="shared" si="171"/>
        <v>453.18</v>
      </c>
      <c r="N195" s="41">
        <f t="shared" si="172"/>
        <v>24.31275</v>
      </c>
      <c r="O195" s="44">
        <f t="shared" si="173"/>
        <v>209</v>
      </c>
      <c r="P195" s="44">
        <f t="shared" si="174"/>
        <v>0</v>
      </c>
      <c r="Q195" s="44">
        <f t="shared" si="175"/>
        <v>1268.27525</v>
      </c>
      <c r="R195" s="41">
        <f t="shared" si="176"/>
        <v>0</v>
      </c>
      <c r="S195" s="41">
        <f t="shared" si="177"/>
        <v>259.63</v>
      </c>
      <c r="T195" s="44">
        <f t="shared" si="178"/>
        <v>113.3</v>
      </c>
      <c r="U195" s="41">
        <f t="shared" si="179"/>
        <v>10.42</v>
      </c>
      <c r="V195" s="41">
        <v>0</v>
      </c>
      <c r="W195" s="44">
        <f t="shared" si="180"/>
        <v>209</v>
      </c>
      <c r="X195" s="44">
        <f t="shared" si="181"/>
        <v>0</v>
      </c>
      <c r="Y195" s="41">
        <f t="shared" si="182"/>
        <v>592.35</v>
      </c>
      <c r="Z195" s="41">
        <f t="shared" si="183"/>
        <v>1860.62525</v>
      </c>
      <c r="AA195" s="41"/>
      <c r="AB195" s="12" t="s">
        <v>25</v>
      </c>
      <c r="AC195" s="11">
        <f t="shared" si="187"/>
        <v>62.5185</v>
      </c>
      <c r="AD195" s="11">
        <f t="shared" si="184"/>
        <v>778.894</v>
      </c>
      <c r="AE195" s="11">
        <f t="shared" si="185"/>
        <v>566.48</v>
      </c>
      <c r="AF195" s="11">
        <f t="shared" si="188"/>
        <v>34.73275</v>
      </c>
      <c r="AG195" s="11">
        <f t="shared" ref="AG195:AI195" si="251">O195+W195</f>
        <v>418</v>
      </c>
      <c r="AH195" s="11">
        <f t="shared" si="251"/>
        <v>0</v>
      </c>
      <c r="AI195" s="11">
        <f t="shared" si="251"/>
        <v>1860.62525</v>
      </c>
      <c r="AJ195" s="12" t="s">
        <v>1137</v>
      </c>
    </row>
    <row r="196" s="9" customFormat="1" ht="16" customHeight="1" spans="1:36">
      <c r="A196" s="40">
        <f t="shared" ref="A196:A211" si="252">ROW()-3</f>
        <v>193</v>
      </c>
      <c r="B196" s="41" t="s">
        <v>1306</v>
      </c>
      <c r="C196" s="42" t="s">
        <v>568</v>
      </c>
      <c r="D196" s="41" t="s">
        <v>569</v>
      </c>
      <c r="E196" s="41">
        <v>3473.25</v>
      </c>
      <c r="F196" s="41">
        <f>VLOOKUP(C196,'[1]9月'!$B:$Q,16,0)</f>
        <v>3245.4</v>
      </c>
      <c r="G196" s="44">
        <v>5664.75</v>
      </c>
      <c r="H196" s="41">
        <v>3473.25</v>
      </c>
      <c r="I196" s="44">
        <v>4180</v>
      </c>
      <c r="J196" s="44"/>
      <c r="K196" s="52">
        <f t="shared" ref="K196:K211" si="253">E196*0.018</f>
        <v>62.5185</v>
      </c>
      <c r="L196" s="53">
        <f t="shared" ref="L196:L211" si="254">F196*0.16</f>
        <v>519.264</v>
      </c>
      <c r="M196" s="44">
        <f t="shared" ref="M196:M211" si="255">ROUND(G196*0.08,2)</f>
        <v>453.18</v>
      </c>
      <c r="N196" s="41">
        <f t="shared" ref="N196:N211" si="256">H196*0.007</f>
        <v>24.31275</v>
      </c>
      <c r="O196" s="44">
        <f t="shared" ref="O196:O211" si="257">I196*5%</f>
        <v>209</v>
      </c>
      <c r="P196" s="44">
        <f t="shared" ref="P196:P211" si="258">J196*50%</f>
        <v>0</v>
      </c>
      <c r="Q196" s="44">
        <f t="shared" ref="Q196:Q211" si="259">SUM(K196:P196)</f>
        <v>1268.27525</v>
      </c>
      <c r="R196" s="41">
        <f t="shared" ref="R196:R211" si="260">E196*0</f>
        <v>0</v>
      </c>
      <c r="S196" s="41">
        <f t="shared" ref="S196:S211" si="261">ROUND(F196*0.08,2)</f>
        <v>259.63</v>
      </c>
      <c r="T196" s="44">
        <f t="shared" ref="T196:T211" si="262">ROUND(G196*0.02,2)</f>
        <v>113.3</v>
      </c>
      <c r="U196" s="41">
        <f t="shared" ref="U196:U211" si="263">ROUND(H196*0.003,2)</f>
        <v>10.42</v>
      </c>
      <c r="V196" s="41">
        <v>0</v>
      </c>
      <c r="W196" s="44">
        <f t="shared" ref="W196:W211" si="264">I196*5%</f>
        <v>209</v>
      </c>
      <c r="X196" s="44">
        <f t="shared" ref="X196:X211" si="265">J196*50%</f>
        <v>0</v>
      </c>
      <c r="Y196" s="41">
        <f t="shared" ref="Y196:Y211" si="266">SUM(R196:X196)</f>
        <v>592.35</v>
      </c>
      <c r="Z196" s="41">
        <f t="shared" ref="Z196:Z211" si="267">Q196+Y196</f>
        <v>1860.62525</v>
      </c>
      <c r="AA196" s="41"/>
      <c r="AB196" s="12" t="s">
        <v>60</v>
      </c>
      <c r="AC196" s="11">
        <f t="shared" si="187"/>
        <v>62.5185</v>
      </c>
      <c r="AD196" s="11">
        <f t="shared" ref="AD196:AD211" si="268">L196+S196</f>
        <v>778.894</v>
      </c>
      <c r="AE196" s="11">
        <f t="shared" ref="AE196:AE211" si="269">M196+T196</f>
        <v>566.48</v>
      </c>
      <c r="AF196" s="11">
        <f t="shared" si="188"/>
        <v>34.73275</v>
      </c>
      <c r="AG196" s="11">
        <f t="shared" ref="AG196:AI196" si="270">O196+W196</f>
        <v>418</v>
      </c>
      <c r="AH196" s="11">
        <f t="shared" si="270"/>
        <v>0</v>
      </c>
      <c r="AI196" s="11">
        <f t="shared" si="270"/>
        <v>1860.62525</v>
      </c>
      <c r="AJ196" s="12" t="s">
        <v>1138</v>
      </c>
    </row>
    <row r="197" s="9" customFormat="1" ht="16" customHeight="1" spans="1:36">
      <c r="A197" s="40">
        <f t="shared" si="252"/>
        <v>194</v>
      </c>
      <c r="B197" s="41" t="s">
        <v>1306</v>
      </c>
      <c r="C197" s="42" t="s">
        <v>570</v>
      </c>
      <c r="D197" s="41" t="s">
        <v>571</v>
      </c>
      <c r="E197" s="41">
        <v>3473.25</v>
      </c>
      <c r="F197" s="41">
        <f>VLOOKUP(C197,'[1]9月'!$B:$Q,16,0)</f>
        <v>3245.4</v>
      </c>
      <c r="G197" s="44">
        <v>5664.75</v>
      </c>
      <c r="H197" s="41">
        <v>3473.25</v>
      </c>
      <c r="I197" s="44">
        <v>4180</v>
      </c>
      <c r="J197" s="44"/>
      <c r="K197" s="52">
        <f t="shared" si="253"/>
        <v>62.5185</v>
      </c>
      <c r="L197" s="53">
        <f t="shared" si="254"/>
        <v>519.264</v>
      </c>
      <c r="M197" s="44">
        <f t="shared" si="255"/>
        <v>453.18</v>
      </c>
      <c r="N197" s="41">
        <f t="shared" si="256"/>
        <v>24.31275</v>
      </c>
      <c r="O197" s="44">
        <f t="shared" si="257"/>
        <v>209</v>
      </c>
      <c r="P197" s="44">
        <f t="shared" si="258"/>
        <v>0</v>
      </c>
      <c r="Q197" s="44">
        <f t="shared" si="259"/>
        <v>1268.27525</v>
      </c>
      <c r="R197" s="41">
        <f t="shared" si="260"/>
        <v>0</v>
      </c>
      <c r="S197" s="41">
        <f t="shared" si="261"/>
        <v>259.63</v>
      </c>
      <c r="T197" s="44">
        <f t="shared" si="262"/>
        <v>113.3</v>
      </c>
      <c r="U197" s="41">
        <f t="shared" si="263"/>
        <v>10.42</v>
      </c>
      <c r="V197" s="41">
        <v>0</v>
      </c>
      <c r="W197" s="44">
        <f t="shared" si="264"/>
        <v>209</v>
      </c>
      <c r="X197" s="44">
        <f t="shared" si="265"/>
        <v>0</v>
      </c>
      <c r="Y197" s="41">
        <f t="shared" si="266"/>
        <v>592.35</v>
      </c>
      <c r="Z197" s="41">
        <f t="shared" si="267"/>
        <v>1860.62525</v>
      </c>
      <c r="AA197" s="41"/>
      <c r="AB197" s="12" t="s">
        <v>60</v>
      </c>
      <c r="AC197" s="11">
        <f t="shared" ref="AC197:AC260" si="271">K197+R197</f>
        <v>62.5185</v>
      </c>
      <c r="AD197" s="11">
        <f t="shared" si="268"/>
        <v>778.894</v>
      </c>
      <c r="AE197" s="11">
        <f t="shared" si="269"/>
        <v>566.48</v>
      </c>
      <c r="AF197" s="11">
        <f t="shared" ref="AF197:AF260" si="272">N197+U197+V197</f>
        <v>34.73275</v>
      </c>
      <c r="AG197" s="11">
        <f t="shared" ref="AG197:AI197" si="273">O197+W197</f>
        <v>418</v>
      </c>
      <c r="AH197" s="11">
        <f t="shared" si="273"/>
        <v>0</v>
      </c>
      <c r="AI197" s="11">
        <f t="shared" si="273"/>
        <v>1860.62525</v>
      </c>
      <c r="AJ197" s="12" t="s">
        <v>1138</v>
      </c>
    </row>
    <row r="198" s="9" customFormat="1" ht="16" customHeight="1" spans="1:36">
      <c r="A198" s="40">
        <f t="shared" si="252"/>
        <v>195</v>
      </c>
      <c r="B198" s="41" t="s">
        <v>1306</v>
      </c>
      <c r="C198" s="42" t="s">
        <v>572</v>
      </c>
      <c r="D198" s="41" t="s">
        <v>573</v>
      </c>
      <c r="E198" s="41">
        <v>3473.25</v>
      </c>
      <c r="F198" s="41">
        <f>VLOOKUP(C198,'[1]9月'!$B:$Q,16,0)</f>
        <v>3245.4</v>
      </c>
      <c r="G198" s="44">
        <v>5664.75</v>
      </c>
      <c r="H198" s="41">
        <v>3473.25</v>
      </c>
      <c r="I198" s="44">
        <v>1790</v>
      </c>
      <c r="J198" s="44"/>
      <c r="K198" s="52">
        <f t="shared" si="253"/>
        <v>62.5185</v>
      </c>
      <c r="L198" s="53">
        <f t="shared" si="254"/>
        <v>519.264</v>
      </c>
      <c r="M198" s="44">
        <f t="shared" si="255"/>
        <v>453.18</v>
      </c>
      <c r="N198" s="41">
        <f t="shared" si="256"/>
        <v>24.31275</v>
      </c>
      <c r="O198" s="44">
        <f t="shared" si="257"/>
        <v>89.5</v>
      </c>
      <c r="P198" s="44">
        <f t="shared" si="258"/>
        <v>0</v>
      </c>
      <c r="Q198" s="44">
        <f t="shared" si="259"/>
        <v>1148.77525</v>
      </c>
      <c r="R198" s="41">
        <f t="shared" si="260"/>
        <v>0</v>
      </c>
      <c r="S198" s="41">
        <f t="shared" si="261"/>
        <v>259.63</v>
      </c>
      <c r="T198" s="44">
        <f t="shared" si="262"/>
        <v>113.3</v>
      </c>
      <c r="U198" s="41">
        <f t="shared" si="263"/>
        <v>10.42</v>
      </c>
      <c r="V198" s="41">
        <v>0</v>
      </c>
      <c r="W198" s="44">
        <f t="shared" si="264"/>
        <v>89.5</v>
      </c>
      <c r="X198" s="44">
        <f t="shared" si="265"/>
        <v>0</v>
      </c>
      <c r="Y198" s="41">
        <f t="shared" si="266"/>
        <v>472.85</v>
      </c>
      <c r="Z198" s="41">
        <f t="shared" si="267"/>
        <v>1621.62525</v>
      </c>
      <c r="AA198" s="41"/>
      <c r="AB198" s="12" t="s">
        <v>60</v>
      </c>
      <c r="AC198" s="11">
        <f t="shared" si="271"/>
        <v>62.5185</v>
      </c>
      <c r="AD198" s="11">
        <f t="shared" si="268"/>
        <v>778.894</v>
      </c>
      <c r="AE198" s="11">
        <f t="shared" si="269"/>
        <v>566.48</v>
      </c>
      <c r="AF198" s="11">
        <f t="shared" si="272"/>
        <v>34.73275</v>
      </c>
      <c r="AG198" s="11">
        <f t="shared" ref="AG198:AI198" si="274">O198+W198</f>
        <v>179</v>
      </c>
      <c r="AH198" s="11">
        <f t="shared" si="274"/>
        <v>0</v>
      </c>
      <c r="AI198" s="11">
        <f t="shared" si="274"/>
        <v>1621.62525</v>
      </c>
      <c r="AJ198" s="12" t="s">
        <v>1138</v>
      </c>
    </row>
    <row r="199" s="9" customFormat="1" ht="16" customHeight="1" spans="1:36">
      <c r="A199" s="40">
        <f t="shared" si="252"/>
        <v>196</v>
      </c>
      <c r="B199" s="41" t="s">
        <v>167</v>
      </c>
      <c r="C199" s="42" t="s">
        <v>574</v>
      </c>
      <c r="D199" s="41" t="s">
        <v>575</v>
      </c>
      <c r="E199" s="41">
        <v>3473.25</v>
      </c>
      <c r="F199" s="41">
        <f>VLOOKUP(C199,'[1]9月'!$B:$Q,16,0)</f>
        <v>3245.4</v>
      </c>
      <c r="G199" s="44">
        <v>5664.75</v>
      </c>
      <c r="H199" s="41">
        <v>3473.25</v>
      </c>
      <c r="I199" s="44">
        <v>1790</v>
      </c>
      <c r="J199" s="44"/>
      <c r="K199" s="52">
        <f t="shared" si="253"/>
        <v>62.5185</v>
      </c>
      <c r="L199" s="53">
        <f t="shared" si="254"/>
        <v>519.264</v>
      </c>
      <c r="M199" s="44">
        <f t="shared" si="255"/>
        <v>453.18</v>
      </c>
      <c r="N199" s="41">
        <f t="shared" si="256"/>
        <v>24.31275</v>
      </c>
      <c r="O199" s="44">
        <f t="shared" si="257"/>
        <v>89.5</v>
      </c>
      <c r="P199" s="44">
        <f t="shared" si="258"/>
        <v>0</v>
      </c>
      <c r="Q199" s="44">
        <f t="shared" si="259"/>
        <v>1148.77525</v>
      </c>
      <c r="R199" s="41">
        <f t="shared" si="260"/>
        <v>0</v>
      </c>
      <c r="S199" s="41">
        <f t="shared" si="261"/>
        <v>259.63</v>
      </c>
      <c r="T199" s="44">
        <f t="shared" si="262"/>
        <v>113.3</v>
      </c>
      <c r="U199" s="41">
        <f t="shared" si="263"/>
        <v>10.42</v>
      </c>
      <c r="V199" s="41">
        <v>0</v>
      </c>
      <c r="W199" s="44">
        <f t="shared" si="264"/>
        <v>89.5</v>
      </c>
      <c r="X199" s="44">
        <f t="shared" si="265"/>
        <v>0</v>
      </c>
      <c r="Y199" s="41">
        <f t="shared" si="266"/>
        <v>472.85</v>
      </c>
      <c r="Z199" s="41">
        <f t="shared" si="267"/>
        <v>1621.62525</v>
      </c>
      <c r="AA199" s="41"/>
      <c r="AB199" s="12" t="s">
        <v>52</v>
      </c>
      <c r="AC199" s="11">
        <f t="shared" si="271"/>
        <v>62.5185</v>
      </c>
      <c r="AD199" s="11">
        <f t="shared" si="268"/>
        <v>778.894</v>
      </c>
      <c r="AE199" s="11">
        <f t="shared" si="269"/>
        <v>566.48</v>
      </c>
      <c r="AF199" s="11">
        <f t="shared" si="272"/>
        <v>34.73275</v>
      </c>
      <c r="AG199" s="11">
        <f t="shared" ref="AG199:AI199" si="275">O199+W199</f>
        <v>179</v>
      </c>
      <c r="AH199" s="11">
        <f t="shared" si="275"/>
        <v>0</v>
      </c>
      <c r="AI199" s="11">
        <f t="shared" si="275"/>
        <v>1621.62525</v>
      </c>
      <c r="AJ199" s="12" t="s">
        <v>1134</v>
      </c>
    </row>
    <row r="200" s="9" customFormat="1" ht="16" customHeight="1" spans="1:36">
      <c r="A200" s="40">
        <f t="shared" si="252"/>
        <v>197</v>
      </c>
      <c r="B200" s="41" t="s">
        <v>1306</v>
      </c>
      <c r="C200" s="42" t="s">
        <v>576</v>
      </c>
      <c r="D200" s="341" t="s">
        <v>577</v>
      </c>
      <c r="E200" s="41">
        <v>3473.25</v>
      </c>
      <c r="F200" s="41">
        <f>VLOOKUP(C200,'[1]9月'!$B:$Q,16,0)</f>
        <v>3245.4</v>
      </c>
      <c r="G200" s="44">
        <v>5664.75</v>
      </c>
      <c r="H200" s="41">
        <v>3473.25</v>
      </c>
      <c r="I200" s="44">
        <v>1790</v>
      </c>
      <c r="J200" s="44"/>
      <c r="K200" s="52">
        <f t="shared" si="253"/>
        <v>62.5185</v>
      </c>
      <c r="L200" s="53">
        <f t="shared" si="254"/>
        <v>519.264</v>
      </c>
      <c r="M200" s="44">
        <f t="shared" si="255"/>
        <v>453.18</v>
      </c>
      <c r="N200" s="41">
        <f t="shared" si="256"/>
        <v>24.31275</v>
      </c>
      <c r="O200" s="44">
        <f t="shared" si="257"/>
        <v>89.5</v>
      </c>
      <c r="P200" s="44">
        <f t="shared" si="258"/>
        <v>0</v>
      </c>
      <c r="Q200" s="44">
        <f t="shared" si="259"/>
        <v>1148.77525</v>
      </c>
      <c r="R200" s="41">
        <f t="shared" si="260"/>
        <v>0</v>
      </c>
      <c r="S200" s="41">
        <f t="shared" si="261"/>
        <v>259.63</v>
      </c>
      <c r="T200" s="44">
        <f t="shared" si="262"/>
        <v>113.3</v>
      </c>
      <c r="U200" s="41">
        <f t="shared" si="263"/>
        <v>10.42</v>
      </c>
      <c r="V200" s="41">
        <v>0</v>
      </c>
      <c r="W200" s="44">
        <f t="shared" si="264"/>
        <v>89.5</v>
      </c>
      <c r="X200" s="44">
        <f t="shared" si="265"/>
        <v>0</v>
      </c>
      <c r="Y200" s="41">
        <f t="shared" si="266"/>
        <v>472.85</v>
      </c>
      <c r="Z200" s="41">
        <f t="shared" si="267"/>
        <v>1621.62525</v>
      </c>
      <c r="AA200" s="41"/>
      <c r="AB200" s="12" t="s">
        <v>60</v>
      </c>
      <c r="AC200" s="11">
        <f t="shared" si="271"/>
        <v>62.5185</v>
      </c>
      <c r="AD200" s="11">
        <f t="shared" si="268"/>
        <v>778.894</v>
      </c>
      <c r="AE200" s="11">
        <f t="shared" si="269"/>
        <v>566.48</v>
      </c>
      <c r="AF200" s="11">
        <f t="shared" si="272"/>
        <v>34.73275</v>
      </c>
      <c r="AG200" s="11">
        <f t="shared" ref="AG200:AI200" si="276">O200+W200</f>
        <v>179</v>
      </c>
      <c r="AH200" s="11">
        <f t="shared" si="276"/>
        <v>0</v>
      </c>
      <c r="AI200" s="11">
        <f t="shared" si="276"/>
        <v>1621.62525</v>
      </c>
      <c r="AJ200" s="12" t="s">
        <v>1138</v>
      </c>
    </row>
    <row r="201" s="9" customFormat="1" ht="16" customHeight="1" spans="1:36">
      <c r="A201" s="40">
        <f t="shared" si="252"/>
        <v>198</v>
      </c>
      <c r="B201" s="41" t="s">
        <v>1306</v>
      </c>
      <c r="C201" s="42" t="s">
        <v>580</v>
      </c>
      <c r="D201" s="41" t="s">
        <v>581</v>
      </c>
      <c r="E201" s="41">
        <v>3473.25</v>
      </c>
      <c r="F201" s="41">
        <f>VLOOKUP(C201,'[1]9月'!$B:$Q,16,0)</f>
        <v>3245.4</v>
      </c>
      <c r="G201" s="44">
        <v>5664.75</v>
      </c>
      <c r="H201" s="41">
        <v>3473.25</v>
      </c>
      <c r="I201" s="44">
        <v>3180</v>
      </c>
      <c r="J201" s="44"/>
      <c r="K201" s="52">
        <f t="shared" si="253"/>
        <v>62.5185</v>
      </c>
      <c r="L201" s="53">
        <f t="shared" si="254"/>
        <v>519.264</v>
      </c>
      <c r="M201" s="44">
        <f t="shared" si="255"/>
        <v>453.18</v>
      </c>
      <c r="N201" s="41">
        <f t="shared" si="256"/>
        <v>24.31275</v>
      </c>
      <c r="O201" s="44">
        <f t="shared" si="257"/>
        <v>159</v>
      </c>
      <c r="P201" s="44">
        <f t="shared" si="258"/>
        <v>0</v>
      </c>
      <c r="Q201" s="44">
        <f t="shared" si="259"/>
        <v>1218.27525</v>
      </c>
      <c r="R201" s="41">
        <f t="shared" si="260"/>
        <v>0</v>
      </c>
      <c r="S201" s="41">
        <f t="shared" si="261"/>
        <v>259.63</v>
      </c>
      <c r="T201" s="44">
        <f t="shared" si="262"/>
        <v>113.3</v>
      </c>
      <c r="U201" s="41">
        <f t="shared" si="263"/>
        <v>10.42</v>
      </c>
      <c r="V201" s="41">
        <v>0</v>
      </c>
      <c r="W201" s="44">
        <f t="shared" si="264"/>
        <v>159</v>
      </c>
      <c r="X201" s="44">
        <f t="shared" si="265"/>
        <v>0</v>
      </c>
      <c r="Y201" s="41">
        <f t="shared" si="266"/>
        <v>542.35</v>
      </c>
      <c r="Z201" s="41">
        <f t="shared" si="267"/>
        <v>1760.62525</v>
      </c>
      <c r="AA201" s="41"/>
      <c r="AB201" s="12" t="s">
        <v>60</v>
      </c>
      <c r="AC201" s="11">
        <f t="shared" si="271"/>
        <v>62.5185</v>
      </c>
      <c r="AD201" s="11">
        <f t="shared" si="268"/>
        <v>778.894</v>
      </c>
      <c r="AE201" s="11">
        <f t="shared" si="269"/>
        <v>566.48</v>
      </c>
      <c r="AF201" s="11">
        <f t="shared" si="272"/>
        <v>34.73275</v>
      </c>
      <c r="AG201" s="11">
        <f t="shared" ref="AG201:AI201" si="277">O201+W201</f>
        <v>318</v>
      </c>
      <c r="AH201" s="11">
        <f t="shared" si="277"/>
        <v>0</v>
      </c>
      <c r="AI201" s="11">
        <f t="shared" si="277"/>
        <v>1760.62525</v>
      </c>
      <c r="AJ201" s="12" t="s">
        <v>1138</v>
      </c>
    </row>
    <row r="202" s="9" customFormat="1" ht="16" customHeight="1" spans="1:36">
      <c r="A202" s="40">
        <f t="shared" si="252"/>
        <v>199</v>
      </c>
      <c r="B202" s="41" t="s">
        <v>1306</v>
      </c>
      <c r="C202" s="42" t="s">
        <v>586</v>
      </c>
      <c r="D202" s="345" t="s">
        <v>587</v>
      </c>
      <c r="E202" s="41">
        <v>3473.25</v>
      </c>
      <c r="F202" s="41">
        <f>VLOOKUP(C202,'[1]9月'!$B:$Q,16,0)</f>
        <v>3245.4</v>
      </c>
      <c r="G202" s="44">
        <v>5664.75</v>
      </c>
      <c r="H202" s="41">
        <v>3473.25</v>
      </c>
      <c r="I202" s="44">
        <v>1790</v>
      </c>
      <c r="J202" s="44"/>
      <c r="K202" s="52">
        <f t="shared" si="253"/>
        <v>62.5185</v>
      </c>
      <c r="L202" s="53">
        <f t="shared" si="254"/>
        <v>519.264</v>
      </c>
      <c r="M202" s="44">
        <f t="shared" si="255"/>
        <v>453.18</v>
      </c>
      <c r="N202" s="41">
        <f t="shared" si="256"/>
        <v>24.31275</v>
      </c>
      <c r="O202" s="44">
        <f t="shared" si="257"/>
        <v>89.5</v>
      </c>
      <c r="P202" s="44">
        <f t="shared" si="258"/>
        <v>0</v>
      </c>
      <c r="Q202" s="44">
        <f t="shared" si="259"/>
        <v>1148.77525</v>
      </c>
      <c r="R202" s="41">
        <f t="shared" si="260"/>
        <v>0</v>
      </c>
      <c r="S202" s="41">
        <f t="shared" si="261"/>
        <v>259.63</v>
      </c>
      <c r="T202" s="44">
        <f t="shared" si="262"/>
        <v>113.3</v>
      </c>
      <c r="U202" s="41">
        <f t="shared" si="263"/>
        <v>10.42</v>
      </c>
      <c r="V202" s="41">
        <v>0</v>
      </c>
      <c r="W202" s="44">
        <f t="shared" si="264"/>
        <v>89.5</v>
      </c>
      <c r="X202" s="44">
        <f t="shared" si="265"/>
        <v>0</v>
      </c>
      <c r="Y202" s="41">
        <f t="shared" si="266"/>
        <v>472.85</v>
      </c>
      <c r="Z202" s="41">
        <f t="shared" si="267"/>
        <v>1621.62525</v>
      </c>
      <c r="AA202" s="41"/>
      <c r="AB202" s="12" t="s">
        <v>60</v>
      </c>
      <c r="AC202" s="11">
        <f t="shared" si="271"/>
        <v>62.5185</v>
      </c>
      <c r="AD202" s="11">
        <f t="shared" si="268"/>
        <v>778.894</v>
      </c>
      <c r="AE202" s="11">
        <f t="shared" si="269"/>
        <v>566.48</v>
      </c>
      <c r="AF202" s="11">
        <f t="shared" si="272"/>
        <v>34.73275</v>
      </c>
      <c r="AG202" s="11">
        <f t="shared" ref="AG202:AI202" si="278">O202+W202</f>
        <v>179</v>
      </c>
      <c r="AH202" s="11">
        <f t="shared" si="278"/>
        <v>0</v>
      </c>
      <c r="AI202" s="11">
        <f t="shared" si="278"/>
        <v>1621.62525</v>
      </c>
      <c r="AJ202" s="12" t="s">
        <v>1138</v>
      </c>
    </row>
    <row r="203" s="9" customFormat="1" ht="16" customHeight="1" spans="1:36">
      <c r="A203" s="40">
        <f t="shared" si="252"/>
        <v>200</v>
      </c>
      <c r="B203" s="41" t="s">
        <v>1306</v>
      </c>
      <c r="C203" s="46" t="s">
        <v>590</v>
      </c>
      <c r="D203" s="47" t="s">
        <v>591</v>
      </c>
      <c r="E203" s="41">
        <v>3473.25</v>
      </c>
      <c r="F203" s="41">
        <f>VLOOKUP(C203,'[1]9月'!$B:$Q,16,0)</f>
        <v>3245.4</v>
      </c>
      <c r="G203" s="44">
        <v>5664.75</v>
      </c>
      <c r="H203" s="41">
        <v>3473.25</v>
      </c>
      <c r="I203" s="44">
        <v>0</v>
      </c>
      <c r="J203" s="44"/>
      <c r="K203" s="52">
        <f t="shared" si="253"/>
        <v>62.5185</v>
      </c>
      <c r="L203" s="53">
        <f t="shared" si="254"/>
        <v>519.264</v>
      </c>
      <c r="M203" s="44">
        <f t="shared" si="255"/>
        <v>453.18</v>
      </c>
      <c r="N203" s="41">
        <f t="shared" si="256"/>
        <v>24.31275</v>
      </c>
      <c r="O203" s="44">
        <f t="shared" si="257"/>
        <v>0</v>
      </c>
      <c r="P203" s="44">
        <f t="shared" si="258"/>
        <v>0</v>
      </c>
      <c r="Q203" s="44">
        <f t="shared" si="259"/>
        <v>1059.27525</v>
      </c>
      <c r="R203" s="41">
        <f t="shared" si="260"/>
        <v>0</v>
      </c>
      <c r="S203" s="41">
        <f t="shared" si="261"/>
        <v>259.63</v>
      </c>
      <c r="T203" s="44">
        <f t="shared" si="262"/>
        <v>113.3</v>
      </c>
      <c r="U203" s="41">
        <f t="shared" si="263"/>
        <v>10.42</v>
      </c>
      <c r="V203" s="41">
        <v>0</v>
      </c>
      <c r="W203" s="44">
        <f t="shared" si="264"/>
        <v>0</v>
      </c>
      <c r="X203" s="44">
        <f t="shared" si="265"/>
        <v>0</v>
      </c>
      <c r="Y203" s="41">
        <f t="shared" si="266"/>
        <v>383.35</v>
      </c>
      <c r="Z203" s="41">
        <f t="shared" si="267"/>
        <v>1442.62525</v>
      </c>
      <c r="AA203" s="41"/>
      <c r="AB203" s="12" t="s">
        <v>60</v>
      </c>
      <c r="AC203" s="11">
        <f t="shared" si="271"/>
        <v>62.5185</v>
      </c>
      <c r="AD203" s="11">
        <f t="shared" si="268"/>
        <v>778.894</v>
      </c>
      <c r="AE203" s="11">
        <f t="shared" si="269"/>
        <v>566.48</v>
      </c>
      <c r="AF203" s="11">
        <f t="shared" si="272"/>
        <v>34.73275</v>
      </c>
      <c r="AG203" s="11">
        <f t="shared" ref="AG203:AI203" si="279">O203+W203</f>
        <v>0</v>
      </c>
      <c r="AH203" s="11">
        <f t="shared" si="279"/>
        <v>0</v>
      </c>
      <c r="AI203" s="11">
        <f t="shared" si="279"/>
        <v>1442.62525</v>
      </c>
      <c r="AJ203" s="12" t="s">
        <v>1138</v>
      </c>
    </row>
    <row r="204" s="9" customFormat="1" ht="16" customHeight="1" spans="1:36">
      <c r="A204" s="40">
        <f t="shared" si="252"/>
        <v>201</v>
      </c>
      <c r="B204" s="41" t="s">
        <v>1306</v>
      </c>
      <c r="C204" s="46" t="s">
        <v>594</v>
      </c>
      <c r="D204" s="47" t="s">
        <v>595</v>
      </c>
      <c r="E204" s="41">
        <v>3473.25</v>
      </c>
      <c r="F204" s="41">
        <f>VLOOKUP(C204,'[1]9月'!$B:$Q,16,0)</f>
        <v>3245.4</v>
      </c>
      <c r="G204" s="44">
        <v>5664.75</v>
      </c>
      <c r="H204" s="41">
        <v>3473.25</v>
      </c>
      <c r="I204" s="44">
        <v>1790</v>
      </c>
      <c r="J204" s="44"/>
      <c r="K204" s="52">
        <f t="shared" si="253"/>
        <v>62.5185</v>
      </c>
      <c r="L204" s="53">
        <f t="shared" si="254"/>
        <v>519.264</v>
      </c>
      <c r="M204" s="44">
        <f t="shared" si="255"/>
        <v>453.18</v>
      </c>
      <c r="N204" s="41">
        <f t="shared" si="256"/>
        <v>24.31275</v>
      </c>
      <c r="O204" s="44">
        <f t="shared" si="257"/>
        <v>89.5</v>
      </c>
      <c r="P204" s="44">
        <f t="shared" si="258"/>
        <v>0</v>
      </c>
      <c r="Q204" s="44">
        <f t="shared" si="259"/>
        <v>1148.77525</v>
      </c>
      <c r="R204" s="41">
        <f t="shared" si="260"/>
        <v>0</v>
      </c>
      <c r="S204" s="41">
        <f t="shared" si="261"/>
        <v>259.63</v>
      </c>
      <c r="T204" s="44">
        <f t="shared" si="262"/>
        <v>113.3</v>
      </c>
      <c r="U204" s="41">
        <f t="shared" si="263"/>
        <v>10.42</v>
      </c>
      <c r="V204" s="41">
        <v>0</v>
      </c>
      <c r="W204" s="44">
        <f t="shared" si="264"/>
        <v>89.5</v>
      </c>
      <c r="X204" s="44">
        <f t="shared" si="265"/>
        <v>0</v>
      </c>
      <c r="Y204" s="41">
        <f t="shared" si="266"/>
        <v>472.85</v>
      </c>
      <c r="Z204" s="41">
        <f t="shared" si="267"/>
        <v>1621.62525</v>
      </c>
      <c r="AA204" s="41"/>
      <c r="AB204" s="12" t="s">
        <v>60</v>
      </c>
      <c r="AC204" s="11">
        <f t="shared" si="271"/>
        <v>62.5185</v>
      </c>
      <c r="AD204" s="11">
        <f t="shared" si="268"/>
        <v>778.894</v>
      </c>
      <c r="AE204" s="11">
        <f t="shared" si="269"/>
        <v>566.48</v>
      </c>
      <c r="AF204" s="11">
        <f t="shared" si="272"/>
        <v>34.73275</v>
      </c>
      <c r="AG204" s="11">
        <f t="shared" ref="AG204:AI204" si="280">O204+W204</f>
        <v>179</v>
      </c>
      <c r="AH204" s="11">
        <f t="shared" si="280"/>
        <v>0</v>
      </c>
      <c r="AI204" s="11">
        <f t="shared" si="280"/>
        <v>1621.62525</v>
      </c>
      <c r="AJ204" s="12" t="s">
        <v>1138</v>
      </c>
    </row>
    <row r="205" s="9" customFormat="1" ht="16" customHeight="1" spans="1:36">
      <c r="A205" s="40">
        <f t="shared" si="252"/>
        <v>202</v>
      </c>
      <c r="B205" s="41" t="s">
        <v>1306</v>
      </c>
      <c r="C205" s="46" t="s">
        <v>596</v>
      </c>
      <c r="D205" s="47" t="s">
        <v>597</v>
      </c>
      <c r="E205" s="41">
        <v>3473.25</v>
      </c>
      <c r="F205" s="41">
        <f>VLOOKUP(C205,'[1]9月'!$B:$Q,16,0)</f>
        <v>3245.4</v>
      </c>
      <c r="G205" s="44">
        <v>5664.75</v>
      </c>
      <c r="H205" s="41">
        <v>3473.25</v>
      </c>
      <c r="I205" s="44">
        <v>1790</v>
      </c>
      <c r="J205" s="44"/>
      <c r="K205" s="52">
        <f t="shared" si="253"/>
        <v>62.5185</v>
      </c>
      <c r="L205" s="53">
        <f t="shared" si="254"/>
        <v>519.264</v>
      </c>
      <c r="M205" s="44">
        <f t="shared" si="255"/>
        <v>453.18</v>
      </c>
      <c r="N205" s="41">
        <f t="shared" si="256"/>
        <v>24.31275</v>
      </c>
      <c r="O205" s="44">
        <f t="shared" si="257"/>
        <v>89.5</v>
      </c>
      <c r="P205" s="44">
        <f t="shared" si="258"/>
        <v>0</v>
      </c>
      <c r="Q205" s="44">
        <f t="shared" si="259"/>
        <v>1148.77525</v>
      </c>
      <c r="R205" s="41">
        <f t="shared" si="260"/>
        <v>0</v>
      </c>
      <c r="S205" s="41">
        <f t="shared" si="261"/>
        <v>259.63</v>
      </c>
      <c r="T205" s="44">
        <f t="shared" si="262"/>
        <v>113.3</v>
      </c>
      <c r="U205" s="41">
        <f t="shared" si="263"/>
        <v>10.42</v>
      </c>
      <c r="V205" s="41">
        <v>0</v>
      </c>
      <c r="W205" s="44">
        <f t="shared" si="264"/>
        <v>89.5</v>
      </c>
      <c r="X205" s="44">
        <f t="shared" si="265"/>
        <v>0</v>
      </c>
      <c r="Y205" s="41">
        <f t="shared" si="266"/>
        <v>472.85</v>
      </c>
      <c r="Z205" s="41">
        <f t="shared" si="267"/>
        <v>1621.62525</v>
      </c>
      <c r="AA205" s="41"/>
      <c r="AB205" s="12" t="s">
        <v>60</v>
      </c>
      <c r="AC205" s="11">
        <f t="shared" si="271"/>
        <v>62.5185</v>
      </c>
      <c r="AD205" s="11">
        <f t="shared" si="268"/>
        <v>778.894</v>
      </c>
      <c r="AE205" s="11">
        <f t="shared" si="269"/>
        <v>566.48</v>
      </c>
      <c r="AF205" s="11">
        <f t="shared" si="272"/>
        <v>34.73275</v>
      </c>
      <c r="AG205" s="11">
        <f t="shared" ref="AG205:AI205" si="281">O205+W205</f>
        <v>179</v>
      </c>
      <c r="AH205" s="11">
        <f t="shared" si="281"/>
        <v>0</v>
      </c>
      <c r="AI205" s="11">
        <f t="shared" si="281"/>
        <v>1621.62525</v>
      </c>
      <c r="AJ205" s="12" t="s">
        <v>1138</v>
      </c>
    </row>
    <row r="206" s="9" customFormat="1" ht="16" customHeight="1" spans="1:36">
      <c r="A206" s="40">
        <f t="shared" si="252"/>
        <v>203</v>
      </c>
      <c r="B206" s="41" t="s">
        <v>1306</v>
      </c>
      <c r="C206" s="46" t="s">
        <v>598</v>
      </c>
      <c r="D206" s="47" t="s">
        <v>599</v>
      </c>
      <c r="E206" s="41">
        <v>3473.25</v>
      </c>
      <c r="F206" s="41">
        <v>3245.4</v>
      </c>
      <c r="G206" s="44">
        <v>5664.75</v>
      </c>
      <c r="H206" s="41">
        <v>3473.25</v>
      </c>
      <c r="I206" s="44">
        <v>1790</v>
      </c>
      <c r="J206" s="44"/>
      <c r="K206" s="52">
        <f t="shared" si="253"/>
        <v>62.5185</v>
      </c>
      <c r="L206" s="53">
        <f t="shared" si="254"/>
        <v>519.264</v>
      </c>
      <c r="M206" s="44">
        <f t="shared" si="255"/>
        <v>453.18</v>
      </c>
      <c r="N206" s="41">
        <f t="shared" si="256"/>
        <v>24.31275</v>
      </c>
      <c r="O206" s="44">
        <f t="shared" si="257"/>
        <v>89.5</v>
      </c>
      <c r="P206" s="44">
        <f t="shared" si="258"/>
        <v>0</v>
      </c>
      <c r="Q206" s="44">
        <f t="shared" si="259"/>
        <v>1148.77525</v>
      </c>
      <c r="R206" s="41">
        <f t="shared" si="260"/>
        <v>0</v>
      </c>
      <c r="S206" s="41">
        <f t="shared" si="261"/>
        <v>259.63</v>
      </c>
      <c r="T206" s="44">
        <f t="shared" si="262"/>
        <v>113.3</v>
      </c>
      <c r="U206" s="41">
        <f t="shared" si="263"/>
        <v>10.42</v>
      </c>
      <c r="V206" s="41">
        <v>0</v>
      </c>
      <c r="W206" s="44">
        <f t="shared" si="264"/>
        <v>89.5</v>
      </c>
      <c r="X206" s="44">
        <f t="shared" si="265"/>
        <v>0</v>
      </c>
      <c r="Y206" s="41">
        <f t="shared" si="266"/>
        <v>472.85</v>
      </c>
      <c r="Z206" s="41">
        <f t="shared" si="267"/>
        <v>1621.62525</v>
      </c>
      <c r="AA206" s="41"/>
      <c r="AB206" s="12" t="s">
        <v>60</v>
      </c>
      <c r="AC206" s="11">
        <f t="shared" si="271"/>
        <v>62.5185</v>
      </c>
      <c r="AD206" s="11">
        <f t="shared" si="268"/>
        <v>778.894</v>
      </c>
      <c r="AE206" s="11">
        <f t="shared" si="269"/>
        <v>566.48</v>
      </c>
      <c r="AF206" s="11">
        <f t="shared" si="272"/>
        <v>34.73275</v>
      </c>
      <c r="AG206" s="11">
        <f t="shared" ref="AG206:AI206" si="282">O206+W206</f>
        <v>179</v>
      </c>
      <c r="AH206" s="11">
        <f t="shared" si="282"/>
        <v>0</v>
      </c>
      <c r="AI206" s="11">
        <f t="shared" si="282"/>
        <v>1621.62525</v>
      </c>
      <c r="AJ206" s="12" t="s">
        <v>1138</v>
      </c>
    </row>
    <row r="207" s="9" customFormat="1" ht="16" customHeight="1" spans="1:36">
      <c r="A207" s="40">
        <f t="shared" si="252"/>
        <v>204</v>
      </c>
      <c r="B207" s="41" t="s">
        <v>1306</v>
      </c>
      <c r="C207" s="46" t="s">
        <v>600</v>
      </c>
      <c r="D207" s="47" t="s">
        <v>601</v>
      </c>
      <c r="E207" s="41">
        <v>3473.25</v>
      </c>
      <c r="F207" s="41">
        <f>VLOOKUP(C207,'[1]9月'!$B:$Q,16,0)</f>
        <v>3245.4</v>
      </c>
      <c r="G207" s="44">
        <v>5664.75</v>
      </c>
      <c r="H207" s="41">
        <v>3473.25</v>
      </c>
      <c r="I207" s="44">
        <v>1790</v>
      </c>
      <c r="J207" s="68"/>
      <c r="K207" s="52">
        <f t="shared" si="253"/>
        <v>62.5185</v>
      </c>
      <c r="L207" s="53">
        <f t="shared" si="254"/>
        <v>519.264</v>
      </c>
      <c r="M207" s="44">
        <f t="shared" si="255"/>
        <v>453.18</v>
      </c>
      <c r="N207" s="41">
        <f t="shared" si="256"/>
        <v>24.31275</v>
      </c>
      <c r="O207" s="44">
        <f t="shared" si="257"/>
        <v>89.5</v>
      </c>
      <c r="P207" s="44">
        <f t="shared" si="258"/>
        <v>0</v>
      </c>
      <c r="Q207" s="44">
        <f t="shared" si="259"/>
        <v>1148.77525</v>
      </c>
      <c r="R207" s="41">
        <f t="shared" si="260"/>
        <v>0</v>
      </c>
      <c r="S207" s="41">
        <f t="shared" si="261"/>
        <v>259.63</v>
      </c>
      <c r="T207" s="44">
        <f t="shared" si="262"/>
        <v>113.3</v>
      </c>
      <c r="U207" s="41">
        <f t="shared" si="263"/>
        <v>10.42</v>
      </c>
      <c r="V207" s="41">
        <v>0</v>
      </c>
      <c r="W207" s="44">
        <f t="shared" si="264"/>
        <v>89.5</v>
      </c>
      <c r="X207" s="44">
        <f t="shared" si="265"/>
        <v>0</v>
      </c>
      <c r="Y207" s="41">
        <f t="shared" si="266"/>
        <v>472.85</v>
      </c>
      <c r="Z207" s="41">
        <f t="shared" si="267"/>
        <v>1621.62525</v>
      </c>
      <c r="AA207" s="41"/>
      <c r="AB207" s="12" t="s">
        <v>60</v>
      </c>
      <c r="AC207" s="11">
        <f t="shared" si="271"/>
        <v>62.5185</v>
      </c>
      <c r="AD207" s="11">
        <f t="shared" si="268"/>
        <v>778.894</v>
      </c>
      <c r="AE207" s="11">
        <f t="shared" si="269"/>
        <v>566.48</v>
      </c>
      <c r="AF207" s="11">
        <f t="shared" si="272"/>
        <v>34.73275</v>
      </c>
      <c r="AG207" s="11">
        <f t="shared" ref="AG207:AI207" si="283">O207+W207</f>
        <v>179</v>
      </c>
      <c r="AH207" s="11">
        <f t="shared" si="283"/>
        <v>0</v>
      </c>
      <c r="AI207" s="11">
        <f t="shared" si="283"/>
        <v>1621.62525</v>
      </c>
      <c r="AJ207" s="12" t="s">
        <v>1138</v>
      </c>
    </row>
    <row r="208" s="9" customFormat="1" ht="16" customHeight="1" spans="1:36">
      <c r="A208" s="40">
        <f t="shared" si="252"/>
        <v>205</v>
      </c>
      <c r="B208" s="41" t="s">
        <v>1306</v>
      </c>
      <c r="C208" s="46" t="s">
        <v>602</v>
      </c>
      <c r="D208" s="47" t="s">
        <v>603</v>
      </c>
      <c r="E208" s="41">
        <v>3473.25</v>
      </c>
      <c r="F208" s="41">
        <f>VLOOKUP(C208,'[1]9月'!$B:$Q,16,0)</f>
        <v>3245.4</v>
      </c>
      <c r="G208" s="44">
        <v>5664.75</v>
      </c>
      <c r="H208" s="41">
        <v>3473.25</v>
      </c>
      <c r="I208" s="44">
        <v>1790</v>
      </c>
      <c r="J208" s="69"/>
      <c r="K208" s="70">
        <f t="shared" si="253"/>
        <v>62.5185</v>
      </c>
      <c r="L208" s="71">
        <f t="shared" si="254"/>
        <v>519.264</v>
      </c>
      <c r="M208" s="69">
        <f t="shared" si="255"/>
        <v>453.18</v>
      </c>
      <c r="N208" s="72">
        <f t="shared" si="256"/>
        <v>24.31275</v>
      </c>
      <c r="O208" s="69">
        <f t="shared" si="257"/>
        <v>89.5</v>
      </c>
      <c r="P208" s="69">
        <f t="shared" si="258"/>
        <v>0</v>
      </c>
      <c r="Q208" s="44">
        <f t="shared" si="259"/>
        <v>1148.77525</v>
      </c>
      <c r="R208" s="72">
        <f t="shared" si="260"/>
        <v>0</v>
      </c>
      <c r="S208" s="72">
        <f t="shared" si="261"/>
        <v>259.63</v>
      </c>
      <c r="T208" s="69">
        <f t="shared" si="262"/>
        <v>113.3</v>
      </c>
      <c r="U208" s="72">
        <f t="shared" si="263"/>
        <v>10.42</v>
      </c>
      <c r="V208" s="41">
        <v>0</v>
      </c>
      <c r="W208" s="69">
        <f t="shared" si="264"/>
        <v>89.5</v>
      </c>
      <c r="X208" s="69">
        <f t="shared" si="265"/>
        <v>0</v>
      </c>
      <c r="Y208" s="41">
        <f t="shared" si="266"/>
        <v>472.85</v>
      </c>
      <c r="Z208" s="41">
        <f t="shared" si="267"/>
        <v>1621.62525</v>
      </c>
      <c r="AA208" s="41"/>
      <c r="AB208" s="12" t="s">
        <v>60</v>
      </c>
      <c r="AC208" s="11">
        <f t="shared" si="271"/>
        <v>62.5185</v>
      </c>
      <c r="AD208" s="11">
        <f t="shared" si="268"/>
        <v>778.894</v>
      </c>
      <c r="AE208" s="11">
        <f t="shared" si="269"/>
        <v>566.48</v>
      </c>
      <c r="AF208" s="11">
        <f t="shared" si="272"/>
        <v>34.73275</v>
      </c>
      <c r="AG208" s="11">
        <f t="shared" ref="AG208:AI208" si="284">O208+W208</f>
        <v>179</v>
      </c>
      <c r="AH208" s="11">
        <f t="shared" si="284"/>
        <v>0</v>
      </c>
      <c r="AI208" s="11">
        <f t="shared" si="284"/>
        <v>1621.62525</v>
      </c>
      <c r="AJ208" s="12" t="s">
        <v>1138</v>
      </c>
    </row>
    <row r="209" s="9" customFormat="1" ht="16" customHeight="1" spans="1:36">
      <c r="A209" s="40">
        <f t="shared" si="252"/>
        <v>206</v>
      </c>
      <c r="B209" s="41" t="s">
        <v>1306</v>
      </c>
      <c r="C209" s="46" t="s">
        <v>604</v>
      </c>
      <c r="D209" s="47" t="s">
        <v>605</v>
      </c>
      <c r="E209" s="41">
        <v>3473.25</v>
      </c>
      <c r="F209" s="41">
        <f>VLOOKUP(C209,'[1]9月'!$B:$Q,16,0)</f>
        <v>3245.4</v>
      </c>
      <c r="G209" s="44">
        <v>5664.75</v>
      </c>
      <c r="H209" s="41">
        <v>3473.25</v>
      </c>
      <c r="I209" s="44">
        <v>1790</v>
      </c>
      <c r="J209" s="68"/>
      <c r="K209" s="52">
        <f t="shared" si="253"/>
        <v>62.5185</v>
      </c>
      <c r="L209" s="53">
        <f t="shared" si="254"/>
        <v>519.264</v>
      </c>
      <c r="M209" s="44">
        <f t="shared" si="255"/>
        <v>453.18</v>
      </c>
      <c r="N209" s="41">
        <f t="shared" si="256"/>
        <v>24.31275</v>
      </c>
      <c r="O209" s="44">
        <f t="shared" si="257"/>
        <v>89.5</v>
      </c>
      <c r="P209" s="44">
        <f t="shared" si="258"/>
        <v>0</v>
      </c>
      <c r="Q209" s="44">
        <f t="shared" si="259"/>
        <v>1148.77525</v>
      </c>
      <c r="R209" s="41">
        <f t="shared" si="260"/>
        <v>0</v>
      </c>
      <c r="S209" s="41">
        <f t="shared" si="261"/>
        <v>259.63</v>
      </c>
      <c r="T209" s="44">
        <f t="shared" si="262"/>
        <v>113.3</v>
      </c>
      <c r="U209" s="41">
        <f t="shared" si="263"/>
        <v>10.42</v>
      </c>
      <c r="V209" s="41">
        <v>0</v>
      </c>
      <c r="W209" s="44">
        <f t="shared" si="264"/>
        <v>89.5</v>
      </c>
      <c r="X209" s="44">
        <f t="shared" si="265"/>
        <v>0</v>
      </c>
      <c r="Y209" s="41">
        <f t="shared" si="266"/>
        <v>472.85</v>
      </c>
      <c r="Z209" s="41">
        <f t="shared" si="267"/>
        <v>1621.62525</v>
      </c>
      <c r="AA209" s="41"/>
      <c r="AB209" s="12" t="s">
        <v>60</v>
      </c>
      <c r="AC209" s="11">
        <f t="shared" si="271"/>
        <v>62.5185</v>
      </c>
      <c r="AD209" s="11">
        <f t="shared" si="268"/>
        <v>778.894</v>
      </c>
      <c r="AE209" s="11">
        <f t="shared" si="269"/>
        <v>566.48</v>
      </c>
      <c r="AF209" s="11">
        <f t="shared" si="272"/>
        <v>34.73275</v>
      </c>
      <c r="AG209" s="11">
        <f t="shared" ref="AG209:AI209" si="285">O209+W209</f>
        <v>179</v>
      </c>
      <c r="AH209" s="11">
        <f t="shared" si="285"/>
        <v>0</v>
      </c>
      <c r="AI209" s="11">
        <f t="shared" si="285"/>
        <v>1621.62525</v>
      </c>
      <c r="AJ209" s="12" t="s">
        <v>1138</v>
      </c>
    </row>
    <row r="210" s="9" customFormat="1" ht="16" customHeight="1" spans="1:36">
      <c r="A210" s="40">
        <f t="shared" si="252"/>
        <v>207</v>
      </c>
      <c r="B210" s="41" t="s">
        <v>1306</v>
      </c>
      <c r="C210" s="46" t="s">
        <v>606</v>
      </c>
      <c r="D210" s="45" t="s">
        <v>607</v>
      </c>
      <c r="E210" s="41">
        <v>3473.25</v>
      </c>
      <c r="F210" s="41">
        <f>VLOOKUP(C210,'[1]9月'!$B:$Q,16,0)</f>
        <v>3245.4</v>
      </c>
      <c r="G210" s="44">
        <v>5664.75</v>
      </c>
      <c r="H210" s="41">
        <v>3473.25</v>
      </c>
      <c r="I210" s="44">
        <v>1790</v>
      </c>
      <c r="J210" s="68"/>
      <c r="K210" s="52">
        <f t="shared" si="253"/>
        <v>62.5185</v>
      </c>
      <c r="L210" s="53">
        <f t="shared" si="254"/>
        <v>519.264</v>
      </c>
      <c r="M210" s="44">
        <f t="shared" si="255"/>
        <v>453.18</v>
      </c>
      <c r="N210" s="41">
        <f t="shared" si="256"/>
        <v>24.31275</v>
      </c>
      <c r="O210" s="44">
        <f t="shared" si="257"/>
        <v>89.5</v>
      </c>
      <c r="P210" s="44">
        <f t="shared" si="258"/>
        <v>0</v>
      </c>
      <c r="Q210" s="44">
        <f t="shared" si="259"/>
        <v>1148.77525</v>
      </c>
      <c r="R210" s="41">
        <f t="shared" si="260"/>
        <v>0</v>
      </c>
      <c r="S210" s="41">
        <f t="shared" si="261"/>
        <v>259.63</v>
      </c>
      <c r="T210" s="44">
        <f t="shared" si="262"/>
        <v>113.3</v>
      </c>
      <c r="U210" s="41">
        <f t="shared" si="263"/>
        <v>10.42</v>
      </c>
      <c r="V210" s="41">
        <v>0</v>
      </c>
      <c r="W210" s="44">
        <f t="shared" si="264"/>
        <v>89.5</v>
      </c>
      <c r="X210" s="44">
        <f t="shared" si="265"/>
        <v>0</v>
      </c>
      <c r="Y210" s="41">
        <f t="shared" si="266"/>
        <v>472.85</v>
      </c>
      <c r="Z210" s="41">
        <f t="shared" si="267"/>
        <v>1621.62525</v>
      </c>
      <c r="AA210" s="41"/>
      <c r="AB210" s="12" t="s">
        <v>60</v>
      </c>
      <c r="AC210" s="11">
        <f t="shared" si="271"/>
        <v>62.5185</v>
      </c>
      <c r="AD210" s="11">
        <f t="shared" si="268"/>
        <v>778.894</v>
      </c>
      <c r="AE210" s="11">
        <f t="shared" si="269"/>
        <v>566.48</v>
      </c>
      <c r="AF210" s="11">
        <f t="shared" si="272"/>
        <v>34.73275</v>
      </c>
      <c r="AG210" s="11">
        <f t="shared" ref="AG210:AI210" si="286">O210+W210</f>
        <v>179</v>
      </c>
      <c r="AH210" s="11">
        <f t="shared" si="286"/>
        <v>0</v>
      </c>
      <c r="AI210" s="11">
        <f t="shared" si="286"/>
        <v>1621.62525</v>
      </c>
      <c r="AJ210" s="12" t="s">
        <v>1138</v>
      </c>
    </row>
    <row r="211" s="9" customFormat="1" ht="16" customHeight="1" spans="1:36">
      <c r="A211" s="40">
        <f t="shared" si="252"/>
        <v>208</v>
      </c>
      <c r="B211" s="41" t="s">
        <v>1306</v>
      </c>
      <c r="C211" s="46" t="s">
        <v>610</v>
      </c>
      <c r="D211" s="45" t="s">
        <v>611</v>
      </c>
      <c r="E211" s="41">
        <v>3473.25</v>
      </c>
      <c r="F211" s="41">
        <f>VLOOKUP(C211,'[1]9月'!$B:$Q,16,0)</f>
        <v>3245.4</v>
      </c>
      <c r="G211" s="44">
        <v>5664.75</v>
      </c>
      <c r="H211" s="41">
        <v>3473.25</v>
      </c>
      <c r="I211" s="44">
        <v>0</v>
      </c>
      <c r="J211" s="68"/>
      <c r="K211" s="52">
        <f t="shared" si="253"/>
        <v>62.5185</v>
      </c>
      <c r="L211" s="53">
        <f t="shared" si="254"/>
        <v>519.264</v>
      </c>
      <c r="M211" s="44">
        <f t="shared" si="255"/>
        <v>453.18</v>
      </c>
      <c r="N211" s="41">
        <f t="shared" si="256"/>
        <v>24.31275</v>
      </c>
      <c r="O211" s="44">
        <f t="shared" si="257"/>
        <v>0</v>
      </c>
      <c r="P211" s="44">
        <f t="shared" si="258"/>
        <v>0</v>
      </c>
      <c r="Q211" s="44">
        <f t="shared" si="259"/>
        <v>1059.27525</v>
      </c>
      <c r="R211" s="41">
        <f t="shared" si="260"/>
        <v>0</v>
      </c>
      <c r="S211" s="41">
        <f t="shared" si="261"/>
        <v>259.63</v>
      </c>
      <c r="T211" s="44">
        <f t="shared" si="262"/>
        <v>113.3</v>
      </c>
      <c r="U211" s="41">
        <f t="shared" si="263"/>
        <v>10.42</v>
      </c>
      <c r="V211" s="41">
        <v>0</v>
      </c>
      <c r="W211" s="44">
        <f t="shared" si="264"/>
        <v>0</v>
      </c>
      <c r="X211" s="44">
        <f t="shared" si="265"/>
        <v>0</v>
      </c>
      <c r="Y211" s="41">
        <f t="shared" si="266"/>
        <v>383.35</v>
      </c>
      <c r="Z211" s="41">
        <f t="shared" si="267"/>
        <v>1442.62525</v>
      </c>
      <c r="AA211" s="41"/>
      <c r="AB211" s="12" t="s">
        <v>60</v>
      </c>
      <c r="AC211" s="11">
        <f t="shared" si="271"/>
        <v>62.5185</v>
      </c>
      <c r="AD211" s="11">
        <f t="shared" si="268"/>
        <v>778.894</v>
      </c>
      <c r="AE211" s="11">
        <f t="shared" si="269"/>
        <v>566.48</v>
      </c>
      <c r="AF211" s="11">
        <f t="shared" si="272"/>
        <v>34.73275</v>
      </c>
      <c r="AG211" s="11">
        <f t="shared" ref="AG211:AI211" si="287">O211+W211</f>
        <v>0</v>
      </c>
      <c r="AH211" s="11">
        <f t="shared" si="287"/>
        <v>0</v>
      </c>
      <c r="AI211" s="11">
        <f t="shared" si="287"/>
        <v>1442.62525</v>
      </c>
      <c r="AJ211" s="12" t="s">
        <v>1138</v>
      </c>
    </row>
    <row r="212" s="9" customFormat="1" ht="16" customHeight="1" spans="1:36">
      <c r="A212" s="40">
        <f t="shared" ref="A212:A258" si="288">ROW()-3</f>
        <v>209</v>
      </c>
      <c r="B212" s="41" t="s">
        <v>173</v>
      </c>
      <c r="C212" s="46" t="s">
        <v>620</v>
      </c>
      <c r="D212" s="342" t="s">
        <v>621</v>
      </c>
      <c r="E212" s="41">
        <v>3473.25</v>
      </c>
      <c r="F212" s="41">
        <v>3245.4</v>
      </c>
      <c r="G212" s="44">
        <v>5664.75</v>
      </c>
      <c r="H212" s="41">
        <v>3473.25</v>
      </c>
      <c r="I212" s="44">
        <v>3180</v>
      </c>
      <c r="J212" s="68"/>
      <c r="K212" s="52">
        <f t="shared" ref="K212:K258" si="289">E212*0.018</f>
        <v>62.5185</v>
      </c>
      <c r="L212" s="53">
        <f t="shared" ref="L212:L258" si="290">F212*0.16</f>
        <v>519.264</v>
      </c>
      <c r="M212" s="44">
        <f t="shared" ref="M212:M258" si="291">ROUND(G212*0.08,2)</f>
        <v>453.18</v>
      </c>
      <c r="N212" s="41">
        <f t="shared" ref="N212:N258" si="292">H212*0.007</f>
        <v>24.31275</v>
      </c>
      <c r="O212" s="44">
        <f t="shared" ref="O212:O258" si="293">I212*5%</f>
        <v>159</v>
      </c>
      <c r="P212" s="44">
        <f t="shared" ref="P212:P258" si="294">J212*50%</f>
        <v>0</v>
      </c>
      <c r="Q212" s="44">
        <f t="shared" ref="Q212:Q258" si="295">SUM(K212:P212)</f>
        <v>1218.27525</v>
      </c>
      <c r="R212" s="41">
        <f t="shared" ref="R212:R258" si="296">E212*0</f>
        <v>0</v>
      </c>
      <c r="S212" s="41">
        <f t="shared" ref="S212:S258" si="297">ROUND(F212*0.08,2)</f>
        <v>259.63</v>
      </c>
      <c r="T212" s="44">
        <f t="shared" ref="T212:T258" si="298">ROUND(G212*0.02,2)</f>
        <v>113.3</v>
      </c>
      <c r="U212" s="41">
        <f t="shared" ref="U212:U258" si="299">ROUND(H212*0.003,2)</f>
        <v>10.42</v>
      </c>
      <c r="V212" s="41">
        <v>0</v>
      </c>
      <c r="W212" s="44">
        <f t="shared" ref="W212:W258" si="300">I212*5%</f>
        <v>159</v>
      </c>
      <c r="X212" s="44">
        <f t="shared" ref="X212:X258" si="301">J212*50%</f>
        <v>0</v>
      </c>
      <c r="Y212" s="41">
        <f t="shared" ref="Y212:Y258" si="302">SUM(R212:X212)</f>
        <v>542.35</v>
      </c>
      <c r="Z212" s="41">
        <f t="shared" ref="Z212:Z258" si="303">Q212+Y212</f>
        <v>1760.62525</v>
      </c>
      <c r="AA212" s="41"/>
      <c r="AB212" s="12" t="s">
        <v>25</v>
      </c>
      <c r="AC212" s="11">
        <f t="shared" si="271"/>
        <v>62.5185</v>
      </c>
      <c r="AD212" s="11">
        <f t="shared" ref="AD212:AD258" si="304">L212+S212</f>
        <v>778.894</v>
      </c>
      <c r="AE212" s="11">
        <f t="shared" ref="AE212:AE258" si="305">M212+T212</f>
        <v>566.48</v>
      </c>
      <c r="AF212" s="11">
        <f t="shared" si="272"/>
        <v>34.73275</v>
      </c>
      <c r="AG212" s="11">
        <f t="shared" ref="AG212:AI212" si="306">O212+W212</f>
        <v>318</v>
      </c>
      <c r="AH212" s="11">
        <f t="shared" si="306"/>
        <v>0</v>
      </c>
      <c r="AI212" s="11">
        <f t="shared" si="306"/>
        <v>1760.62525</v>
      </c>
      <c r="AJ212" s="12" t="s">
        <v>1137</v>
      </c>
    </row>
    <row r="213" s="9" customFormat="1" ht="16" customHeight="1" spans="1:36">
      <c r="A213" s="40">
        <f t="shared" si="288"/>
        <v>210</v>
      </c>
      <c r="B213" s="41" t="s">
        <v>1306</v>
      </c>
      <c r="C213" s="46" t="s">
        <v>628</v>
      </c>
      <c r="D213" s="45" t="s">
        <v>629</v>
      </c>
      <c r="E213" s="41">
        <v>3473.25</v>
      </c>
      <c r="F213" s="41">
        <v>3245.4</v>
      </c>
      <c r="G213" s="44">
        <v>5664.75</v>
      </c>
      <c r="H213" s="41">
        <v>3473.25</v>
      </c>
      <c r="I213" s="44">
        <v>1790</v>
      </c>
      <c r="J213" s="44"/>
      <c r="K213" s="52">
        <f t="shared" si="289"/>
        <v>62.5185</v>
      </c>
      <c r="L213" s="53">
        <f t="shared" si="290"/>
        <v>519.264</v>
      </c>
      <c r="M213" s="44">
        <f t="shared" si="291"/>
        <v>453.18</v>
      </c>
      <c r="N213" s="41">
        <f t="shared" si="292"/>
        <v>24.31275</v>
      </c>
      <c r="O213" s="44">
        <f t="shared" si="293"/>
        <v>89.5</v>
      </c>
      <c r="P213" s="44">
        <f t="shared" si="294"/>
        <v>0</v>
      </c>
      <c r="Q213" s="44">
        <f t="shared" si="295"/>
        <v>1148.77525</v>
      </c>
      <c r="R213" s="41">
        <f t="shared" si="296"/>
        <v>0</v>
      </c>
      <c r="S213" s="41">
        <f t="shared" si="297"/>
        <v>259.63</v>
      </c>
      <c r="T213" s="44">
        <f t="shared" si="298"/>
        <v>113.3</v>
      </c>
      <c r="U213" s="41">
        <f t="shared" si="299"/>
        <v>10.42</v>
      </c>
      <c r="V213" s="41">
        <v>0</v>
      </c>
      <c r="W213" s="44">
        <f t="shared" si="300"/>
        <v>89.5</v>
      </c>
      <c r="X213" s="44">
        <f t="shared" si="301"/>
        <v>0</v>
      </c>
      <c r="Y213" s="41">
        <f t="shared" si="302"/>
        <v>472.85</v>
      </c>
      <c r="Z213" s="41">
        <f t="shared" si="303"/>
        <v>1621.62525</v>
      </c>
      <c r="AA213" s="41"/>
      <c r="AB213" s="12" t="s">
        <v>60</v>
      </c>
      <c r="AC213" s="11">
        <f t="shared" si="271"/>
        <v>62.5185</v>
      </c>
      <c r="AD213" s="11">
        <f t="shared" si="304"/>
        <v>778.894</v>
      </c>
      <c r="AE213" s="11">
        <f t="shared" si="305"/>
        <v>566.48</v>
      </c>
      <c r="AF213" s="11">
        <f t="shared" si="272"/>
        <v>34.73275</v>
      </c>
      <c r="AG213" s="11">
        <f t="shared" ref="AG213:AI213" si="307">O213+W213</f>
        <v>179</v>
      </c>
      <c r="AH213" s="11">
        <f t="shared" si="307"/>
        <v>0</v>
      </c>
      <c r="AI213" s="11">
        <f t="shared" si="307"/>
        <v>1621.62525</v>
      </c>
      <c r="AJ213" s="12" t="s">
        <v>1138</v>
      </c>
    </row>
    <row r="214" s="9" customFormat="1" ht="16" customHeight="1" spans="1:36">
      <c r="A214" s="40">
        <f t="shared" si="288"/>
        <v>211</v>
      </c>
      <c r="B214" s="41" t="s">
        <v>1334</v>
      </c>
      <c r="C214" s="61" t="s">
        <v>636</v>
      </c>
      <c r="D214" s="62" t="s">
        <v>637</v>
      </c>
      <c r="E214" s="44">
        <v>3820</v>
      </c>
      <c r="F214" s="44">
        <v>3820</v>
      </c>
      <c r="G214" s="44">
        <v>5664.75</v>
      </c>
      <c r="H214" s="44">
        <v>3820</v>
      </c>
      <c r="I214" s="44">
        <v>4180</v>
      </c>
      <c r="J214" s="44"/>
      <c r="K214" s="73">
        <f t="shared" si="289"/>
        <v>68.76</v>
      </c>
      <c r="L214" s="74">
        <f t="shared" si="290"/>
        <v>611.2</v>
      </c>
      <c r="M214" s="44">
        <f t="shared" si="291"/>
        <v>453.18</v>
      </c>
      <c r="N214" s="44">
        <f t="shared" si="292"/>
        <v>26.74</v>
      </c>
      <c r="O214" s="44">
        <f t="shared" si="293"/>
        <v>209</v>
      </c>
      <c r="P214" s="44">
        <f t="shared" si="294"/>
        <v>0</v>
      </c>
      <c r="Q214" s="44">
        <f t="shared" si="295"/>
        <v>1368.88</v>
      </c>
      <c r="R214" s="41">
        <f t="shared" si="296"/>
        <v>0</v>
      </c>
      <c r="S214" s="44">
        <f t="shared" si="297"/>
        <v>305.6</v>
      </c>
      <c r="T214" s="44">
        <f t="shared" si="298"/>
        <v>113.3</v>
      </c>
      <c r="U214" s="44">
        <f t="shared" si="299"/>
        <v>11.46</v>
      </c>
      <c r="V214" s="41">
        <v>0</v>
      </c>
      <c r="W214" s="44">
        <f t="shared" si="300"/>
        <v>209</v>
      </c>
      <c r="X214" s="44">
        <f t="shared" si="301"/>
        <v>0</v>
      </c>
      <c r="Y214" s="41">
        <f t="shared" si="302"/>
        <v>639.36</v>
      </c>
      <c r="Z214" s="44">
        <f t="shared" si="303"/>
        <v>2008.24</v>
      </c>
      <c r="AA214" s="44"/>
      <c r="AB214" s="12" t="s">
        <v>68</v>
      </c>
      <c r="AC214" s="11">
        <f t="shared" si="271"/>
        <v>68.76</v>
      </c>
      <c r="AD214" s="11">
        <f t="shared" si="304"/>
        <v>916.8</v>
      </c>
      <c r="AE214" s="11">
        <f t="shared" si="305"/>
        <v>566.48</v>
      </c>
      <c r="AF214" s="11">
        <f t="shared" si="272"/>
        <v>38.2</v>
      </c>
      <c r="AG214" s="11">
        <f t="shared" ref="AG214:AI214" si="308">O214+W214</f>
        <v>418</v>
      </c>
      <c r="AH214" s="11">
        <f t="shared" si="308"/>
        <v>0</v>
      </c>
      <c r="AI214" s="11">
        <f t="shared" si="308"/>
        <v>2008.24</v>
      </c>
      <c r="AJ214" s="12" t="s">
        <v>1139</v>
      </c>
    </row>
    <row r="215" s="9" customFormat="1" ht="16" customHeight="1" spans="1:36">
      <c r="A215" s="40">
        <f t="shared" si="288"/>
        <v>212</v>
      </c>
      <c r="B215" s="41" t="s">
        <v>1335</v>
      </c>
      <c r="C215" s="61" t="s">
        <v>638</v>
      </c>
      <c r="D215" s="63" t="s">
        <v>639</v>
      </c>
      <c r="E215" s="44">
        <v>3473.25</v>
      </c>
      <c r="F215" s="44">
        <v>3245.5</v>
      </c>
      <c r="G215" s="44">
        <v>5664.75</v>
      </c>
      <c r="H215" s="44">
        <v>3473.25</v>
      </c>
      <c r="I215" s="44">
        <v>1790</v>
      </c>
      <c r="J215" s="44"/>
      <c r="K215" s="73">
        <f t="shared" si="289"/>
        <v>62.5185</v>
      </c>
      <c r="L215" s="74">
        <f t="shared" si="290"/>
        <v>519.28</v>
      </c>
      <c r="M215" s="44">
        <f t="shared" si="291"/>
        <v>453.18</v>
      </c>
      <c r="N215" s="44">
        <f t="shared" si="292"/>
        <v>24.31275</v>
      </c>
      <c r="O215" s="44">
        <f t="shared" si="293"/>
        <v>89.5</v>
      </c>
      <c r="P215" s="44">
        <f t="shared" si="294"/>
        <v>0</v>
      </c>
      <c r="Q215" s="44">
        <f t="shared" si="295"/>
        <v>1148.79125</v>
      </c>
      <c r="R215" s="41">
        <f t="shared" si="296"/>
        <v>0</v>
      </c>
      <c r="S215" s="44">
        <f t="shared" si="297"/>
        <v>259.64</v>
      </c>
      <c r="T215" s="44">
        <f t="shared" si="298"/>
        <v>113.3</v>
      </c>
      <c r="U215" s="44">
        <f t="shared" si="299"/>
        <v>10.42</v>
      </c>
      <c r="V215" s="41">
        <v>0</v>
      </c>
      <c r="W215" s="44">
        <f t="shared" si="300"/>
        <v>89.5</v>
      </c>
      <c r="X215" s="44">
        <f t="shared" si="301"/>
        <v>0</v>
      </c>
      <c r="Y215" s="41">
        <f t="shared" si="302"/>
        <v>472.86</v>
      </c>
      <c r="Z215" s="44">
        <f t="shared" si="303"/>
        <v>1621.65125</v>
      </c>
      <c r="AA215" s="44"/>
      <c r="AB215" s="12" t="s">
        <v>50</v>
      </c>
      <c r="AC215" s="11">
        <f t="shared" si="271"/>
        <v>62.5185</v>
      </c>
      <c r="AD215" s="11">
        <f t="shared" si="304"/>
        <v>778.92</v>
      </c>
      <c r="AE215" s="11">
        <f t="shared" si="305"/>
        <v>566.48</v>
      </c>
      <c r="AF215" s="11">
        <f t="shared" si="272"/>
        <v>34.73275</v>
      </c>
      <c r="AG215" s="11">
        <f t="shared" ref="AG215:AI215" si="309">O215+W215</f>
        <v>179</v>
      </c>
      <c r="AH215" s="11">
        <f t="shared" si="309"/>
        <v>0</v>
      </c>
      <c r="AI215" s="11">
        <f t="shared" si="309"/>
        <v>1621.65125</v>
      </c>
      <c r="AJ215" s="12" t="s">
        <v>1138</v>
      </c>
    </row>
    <row r="216" s="9" customFormat="1" ht="16" customHeight="1" spans="1:36">
      <c r="A216" s="40">
        <f t="shared" si="288"/>
        <v>213</v>
      </c>
      <c r="B216" s="41" t="s">
        <v>1089</v>
      </c>
      <c r="C216" s="61" t="s">
        <v>644</v>
      </c>
      <c r="D216" s="63" t="s">
        <v>645</v>
      </c>
      <c r="E216" s="44">
        <v>3473.25</v>
      </c>
      <c r="F216" s="44">
        <v>3245.5</v>
      </c>
      <c r="G216" s="44">
        <v>5664.75</v>
      </c>
      <c r="H216" s="44">
        <v>3473.25</v>
      </c>
      <c r="I216" s="44">
        <v>1790</v>
      </c>
      <c r="J216" s="44"/>
      <c r="K216" s="73">
        <f t="shared" si="289"/>
        <v>62.5185</v>
      </c>
      <c r="L216" s="74">
        <f t="shared" si="290"/>
        <v>519.28</v>
      </c>
      <c r="M216" s="44">
        <f t="shared" si="291"/>
        <v>453.18</v>
      </c>
      <c r="N216" s="44">
        <f t="shared" si="292"/>
        <v>24.31275</v>
      </c>
      <c r="O216" s="44">
        <f t="shared" si="293"/>
        <v>89.5</v>
      </c>
      <c r="P216" s="44">
        <f t="shared" si="294"/>
        <v>0</v>
      </c>
      <c r="Q216" s="44">
        <f t="shared" si="295"/>
        <v>1148.79125</v>
      </c>
      <c r="R216" s="41">
        <f t="shared" si="296"/>
        <v>0</v>
      </c>
      <c r="S216" s="44">
        <f t="shared" si="297"/>
        <v>259.64</v>
      </c>
      <c r="T216" s="44">
        <f t="shared" si="298"/>
        <v>113.3</v>
      </c>
      <c r="U216" s="44">
        <f t="shared" si="299"/>
        <v>10.42</v>
      </c>
      <c r="V216" s="41">
        <v>0</v>
      </c>
      <c r="W216" s="44">
        <f t="shared" si="300"/>
        <v>89.5</v>
      </c>
      <c r="X216" s="44">
        <f t="shared" si="301"/>
        <v>0</v>
      </c>
      <c r="Y216" s="41">
        <f t="shared" si="302"/>
        <v>472.86</v>
      </c>
      <c r="Z216" s="44">
        <f t="shared" si="303"/>
        <v>1621.65125</v>
      </c>
      <c r="AA216" s="44"/>
      <c r="AB216" s="12" t="s">
        <v>56</v>
      </c>
      <c r="AC216" s="11">
        <f t="shared" si="271"/>
        <v>62.5185</v>
      </c>
      <c r="AD216" s="11">
        <f t="shared" si="304"/>
        <v>778.92</v>
      </c>
      <c r="AE216" s="11">
        <f t="shared" si="305"/>
        <v>566.48</v>
      </c>
      <c r="AF216" s="11">
        <f t="shared" si="272"/>
        <v>34.73275</v>
      </c>
      <c r="AG216" s="11">
        <f t="shared" ref="AG216:AI216" si="310">O216+W216</f>
        <v>179</v>
      </c>
      <c r="AH216" s="11">
        <f t="shared" si="310"/>
        <v>0</v>
      </c>
      <c r="AI216" s="11">
        <f t="shared" si="310"/>
        <v>1621.65125</v>
      </c>
      <c r="AJ216" s="12" t="s">
        <v>1138</v>
      </c>
    </row>
    <row r="217" s="9" customFormat="1" ht="16" customHeight="1" spans="1:36">
      <c r="A217" s="40">
        <f t="shared" si="288"/>
        <v>214</v>
      </c>
      <c r="B217" s="41" t="s">
        <v>1336</v>
      </c>
      <c r="C217" s="61" t="s">
        <v>650</v>
      </c>
      <c r="D217" s="62" t="s">
        <v>651</v>
      </c>
      <c r="E217" s="44">
        <v>3473.25</v>
      </c>
      <c r="F217" s="44">
        <v>3245.5</v>
      </c>
      <c r="G217" s="44">
        <v>5664.75</v>
      </c>
      <c r="H217" s="44">
        <v>3473.25</v>
      </c>
      <c r="I217" s="44">
        <v>1790</v>
      </c>
      <c r="J217" s="69"/>
      <c r="K217" s="75">
        <f t="shared" si="289"/>
        <v>62.5185</v>
      </c>
      <c r="L217" s="76">
        <f t="shared" si="290"/>
        <v>519.28</v>
      </c>
      <c r="M217" s="69">
        <f t="shared" si="291"/>
        <v>453.18</v>
      </c>
      <c r="N217" s="69">
        <f t="shared" si="292"/>
        <v>24.31275</v>
      </c>
      <c r="O217" s="69">
        <f t="shared" si="293"/>
        <v>89.5</v>
      </c>
      <c r="P217" s="69">
        <f t="shared" si="294"/>
        <v>0</v>
      </c>
      <c r="Q217" s="44">
        <f t="shared" si="295"/>
        <v>1148.79125</v>
      </c>
      <c r="R217" s="72">
        <f t="shared" si="296"/>
        <v>0</v>
      </c>
      <c r="S217" s="69">
        <f t="shared" si="297"/>
        <v>259.64</v>
      </c>
      <c r="T217" s="69">
        <f t="shared" si="298"/>
        <v>113.3</v>
      </c>
      <c r="U217" s="69">
        <f t="shared" si="299"/>
        <v>10.42</v>
      </c>
      <c r="V217" s="41">
        <v>0</v>
      </c>
      <c r="W217" s="69">
        <f t="shared" si="300"/>
        <v>89.5</v>
      </c>
      <c r="X217" s="69">
        <f t="shared" si="301"/>
        <v>0</v>
      </c>
      <c r="Y217" s="41">
        <f t="shared" si="302"/>
        <v>472.86</v>
      </c>
      <c r="Z217" s="44">
        <f t="shared" si="303"/>
        <v>1621.65125</v>
      </c>
      <c r="AA217" s="44"/>
      <c r="AB217" s="12" t="s">
        <v>53</v>
      </c>
      <c r="AC217" s="11">
        <f t="shared" si="271"/>
        <v>62.5185</v>
      </c>
      <c r="AD217" s="11">
        <f t="shared" si="304"/>
        <v>778.92</v>
      </c>
      <c r="AE217" s="11">
        <f t="shared" si="305"/>
        <v>566.48</v>
      </c>
      <c r="AF217" s="11">
        <f t="shared" si="272"/>
        <v>34.73275</v>
      </c>
      <c r="AG217" s="11">
        <f t="shared" ref="AG217:AI217" si="311">O217+W217</f>
        <v>179</v>
      </c>
      <c r="AH217" s="11">
        <f t="shared" si="311"/>
        <v>0</v>
      </c>
      <c r="AI217" s="11">
        <f t="shared" si="311"/>
        <v>1621.65125</v>
      </c>
      <c r="AJ217" s="12" t="s">
        <v>1138</v>
      </c>
    </row>
    <row r="218" s="9" customFormat="1" ht="16" customHeight="1" spans="1:36">
      <c r="A218" s="40">
        <f t="shared" si="288"/>
        <v>215</v>
      </c>
      <c r="B218" s="41" t="s">
        <v>1336</v>
      </c>
      <c r="C218" s="61" t="s">
        <v>652</v>
      </c>
      <c r="D218" s="62" t="s">
        <v>653</v>
      </c>
      <c r="E218" s="44">
        <v>3473.25</v>
      </c>
      <c r="F218" s="44">
        <v>3245.5</v>
      </c>
      <c r="G218" s="44">
        <v>5664.75</v>
      </c>
      <c r="H218" s="44">
        <v>3473.25</v>
      </c>
      <c r="I218" s="44">
        <v>1790</v>
      </c>
      <c r="J218" s="68"/>
      <c r="K218" s="73">
        <f t="shared" si="289"/>
        <v>62.5185</v>
      </c>
      <c r="L218" s="74">
        <f t="shared" si="290"/>
        <v>519.28</v>
      </c>
      <c r="M218" s="44">
        <f t="shared" si="291"/>
        <v>453.18</v>
      </c>
      <c r="N218" s="44">
        <f t="shared" si="292"/>
        <v>24.31275</v>
      </c>
      <c r="O218" s="44">
        <f t="shared" si="293"/>
        <v>89.5</v>
      </c>
      <c r="P218" s="44">
        <f t="shared" si="294"/>
        <v>0</v>
      </c>
      <c r="Q218" s="44">
        <f t="shared" si="295"/>
        <v>1148.79125</v>
      </c>
      <c r="R218" s="41">
        <f t="shared" si="296"/>
        <v>0</v>
      </c>
      <c r="S218" s="44">
        <f t="shared" si="297"/>
        <v>259.64</v>
      </c>
      <c r="T218" s="44">
        <f t="shared" si="298"/>
        <v>113.3</v>
      </c>
      <c r="U218" s="44">
        <f t="shared" si="299"/>
        <v>10.42</v>
      </c>
      <c r="V218" s="41">
        <v>0</v>
      </c>
      <c r="W218" s="44">
        <f t="shared" si="300"/>
        <v>89.5</v>
      </c>
      <c r="X218" s="44">
        <f t="shared" si="301"/>
        <v>0</v>
      </c>
      <c r="Y218" s="41">
        <f t="shared" si="302"/>
        <v>472.86</v>
      </c>
      <c r="Z218" s="44">
        <f t="shared" si="303"/>
        <v>1621.65125</v>
      </c>
      <c r="AA218" s="44"/>
      <c r="AB218" s="12" t="s">
        <v>53</v>
      </c>
      <c r="AC218" s="11">
        <f t="shared" si="271"/>
        <v>62.5185</v>
      </c>
      <c r="AD218" s="11">
        <f t="shared" si="304"/>
        <v>778.92</v>
      </c>
      <c r="AE218" s="11">
        <f t="shared" si="305"/>
        <v>566.48</v>
      </c>
      <c r="AF218" s="11">
        <f t="shared" si="272"/>
        <v>34.73275</v>
      </c>
      <c r="AG218" s="11">
        <f t="shared" ref="AG218:AI218" si="312">O218+W218</f>
        <v>179</v>
      </c>
      <c r="AH218" s="11">
        <f t="shared" si="312"/>
        <v>0</v>
      </c>
      <c r="AI218" s="11">
        <f t="shared" si="312"/>
        <v>1621.65125</v>
      </c>
      <c r="AJ218" s="12" t="s">
        <v>1138</v>
      </c>
    </row>
    <row r="219" s="9" customFormat="1" ht="16" customHeight="1" spans="1:36">
      <c r="A219" s="40">
        <f t="shared" si="288"/>
        <v>216</v>
      </c>
      <c r="B219" s="41" t="s">
        <v>1336</v>
      </c>
      <c r="C219" s="61" t="s">
        <v>656</v>
      </c>
      <c r="D219" s="62" t="s">
        <v>657</v>
      </c>
      <c r="E219" s="44">
        <v>3473.25</v>
      </c>
      <c r="F219" s="44">
        <v>3245.5</v>
      </c>
      <c r="G219" s="44">
        <v>5664.75</v>
      </c>
      <c r="H219" s="44">
        <v>3473.25</v>
      </c>
      <c r="I219" s="44">
        <v>1790</v>
      </c>
      <c r="J219" s="68"/>
      <c r="K219" s="73">
        <f t="shared" si="289"/>
        <v>62.5185</v>
      </c>
      <c r="L219" s="74">
        <f t="shared" si="290"/>
        <v>519.28</v>
      </c>
      <c r="M219" s="44">
        <f t="shared" si="291"/>
        <v>453.18</v>
      </c>
      <c r="N219" s="44">
        <f t="shared" si="292"/>
        <v>24.31275</v>
      </c>
      <c r="O219" s="44">
        <f t="shared" si="293"/>
        <v>89.5</v>
      </c>
      <c r="P219" s="44">
        <f t="shared" si="294"/>
        <v>0</v>
      </c>
      <c r="Q219" s="44">
        <f t="shared" si="295"/>
        <v>1148.79125</v>
      </c>
      <c r="R219" s="41">
        <f t="shared" si="296"/>
        <v>0</v>
      </c>
      <c r="S219" s="44">
        <f t="shared" si="297"/>
        <v>259.64</v>
      </c>
      <c r="T219" s="44">
        <f t="shared" si="298"/>
        <v>113.3</v>
      </c>
      <c r="U219" s="44">
        <f t="shared" si="299"/>
        <v>10.42</v>
      </c>
      <c r="V219" s="41">
        <v>0</v>
      </c>
      <c r="W219" s="44">
        <f t="shared" si="300"/>
        <v>89.5</v>
      </c>
      <c r="X219" s="44">
        <f t="shared" si="301"/>
        <v>0</v>
      </c>
      <c r="Y219" s="41">
        <f t="shared" si="302"/>
        <v>472.86</v>
      </c>
      <c r="Z219" s="44">
        <f t="shared" si="303"/>
        <v>1621.65125</v>
      </c>
      <c r="AA219" s="44"/>
      <c r="AB219" s="12" t="s">
        <v>53</v>
      </c>
      <c r="AC219" s="11">
        <f t="shared" si="271"/>
        <v>62.5185</v>
      </c>
      <c r="AD219" s="11">
        <f t="shared" si="304"/>
        <v>778.92</v>
      </c>
      <c r="AE219" s="11">
        <f t="shared" si="305"/>
        <v>566.48</v>
      </c>
      <c r="AF219" s="11">
        <f t="shared" si="272"/>
        <v>34.73275</v>
      </c>
      <c r="AG219" s="11">
        <f t="shared" ref="AG219:AI219" si="313">O219+W219</f>
        <v>179</v>
      </c>
      <c r="AH219" s="11">
        <f t="shared" si="313"/>
        <v>0</v>
      </c>
      <c r="AI219" s="11">
        <f t="shared" si="313"/>
        <v>1621.65125</v>
      </c>
      <c r="AJ219" s="12" t="s">
        <v>1138</v>
      </c>
    </row>
    <row r="220" s="9" customFormat="1" ht="16" customHeight="1" spans="1:36">
      <c r="A220" s="40">
        <f t="shared" si="288"/>
        <v>217</v>
      </c>
      <c r="B220" s="41" t="s">
        <v>1306</v>
      </c>
      <c r="C220" s="61" t="s">
        <v>658</v>
      </c>
      <c r="D220" s="62" t="s">
        <v>659</v>
      </c>
      <c r="E220" s="44">
        <v>3473.25</v>
      </c>
      <c r="F220" s="44">
        <v>3245.5</v>
      </c>
      <c r="G220" s="44">
        <v>5664.75</v>
      </c>
      <c r="H220" s="44">
        <v>3473.25</v>
      </c>
      <c r="I220" s="44">
        <v>1790</v>
      </c>
      <c r="J220" s="69"/>
      <c r="K220" s="75">
        <f t="shared" si="289"/>
        <v>62.5185</v>
      </c>
      <c r="L220" s="76">
        <f t="shared" si="290"/>
        <v>519.28</v>
      </c>
      <c r="M220" s="69">
        <f t="shared" si="291"/>
        <v>453.18</v>
      </c>
      <c r="N220" s="69">
        <f t="shared" si="292"/>
        <v>24.31275</v>
      </c>
      <c r="O220" s="69">
        <f t="shared" si="293"/>
        <v>89.5</v>
      </c>
      <c r="P220" s="69">
        <f t="shared" si="294"/>
        <v>0</v>
      </c>
      <c r="Q220" s="44">
        <f t="shared" si="295"/>
        <v>1148.79125</v>
      </c>
      <c r="R220" s="72">
        <f t="shared" si="296"/>
        <v>0</v>
      </c>
      <c r="S220" s="69">
        <f t="shared" si="297"/>
        <v>259.64</v>
      </c>
      <c r="T220" s="69">
        <f t="shared" si="298"/>
        <v>113.3</v>
      </c>
      <c r="U220" s="69">
        <f t="shared" si="299"/>
        <v>10.42</v>
      </c>
      <c r="V220" s="41">
        <v>0</v>
      </c>
      <c r="W220" s="69">
        <f t="shared" si="300"/>
        <v>89.5</v>
      </c>
      <c r="X220" s="69">
        <f t="shared" si="301"/>
        <v>0</v>
      </c>
      <c r="Y220" s="41">
        <f t="shared" si="302"/>
        <v>472.86</v>
      </c>
      <c r="Z220" s="44">
        <f t="shared" si="303"/>
        <v>1621.65125</v>
      </c>
      <c r="AA220" s="44"/>
      <c r="AB220" s="12" t="s">
        <v>60</v>
      </c>
      <c r="AC220" s="11">
        <f t="shared" si="271"/>
        <v>62.5185</v>
      </c>
      <c r="AD220" s="11">
        <f t="shared" si="304"/>
        <v>778.92</v>
      </c>
      <c r="AE220" s="11">
        <f t="shared" si="305"/>
        <v>566.48</v>
      </c>
      <c r="AF220" s="11">
        <f t="shared" si="272"/>
        <v>34.73275</v>
      </c>
      <c r="AG220" s="11">
        <f t="shared" ref="AG220:AI220" si="314">O220+W220</f>
        <v>179</v>
      </c>
      <c r="AH220" s="11">
        <f t="shared" si="314"/>
        <v>0</v>
      </c>
      <c r="AI220" s="11">
        <f t="shared" si="314"/>
        <v>1621.65125</v>
      </c>
      <c r="AJ220" s="12" t="s">
        <v>1138</v>
      </c>
    </row>
    <row r="221" s="30" customFormat="1" ht="16" customHeight="1" spans="1:36">
      <c r="A221" s="40">
        <f t="shared" si="288"/>
        <v>218</v>
      </c>
      <c r="B221" s="41" t="s">
        <v>1306</v>
      </c>
      <c r="C221" s="61" t="s">
        <v>664</v>
      </c>
      <c r="D221" s="62" t="s">
        <v>665</v>
      </c>
      <c r="E221" s="44">
        <v>3473.25</v>
      </c>
      <c r="F221" s="44">
        <v>3245.5</v>
      </c>
      <c r="G221" s="44">
        <v>5664.75</v>
      </c>
      <c r="H221" s="44">
        <v>3473.25</v>
      </c>
      <c r="I221" s="44">
        <v>1790</v>
      </c>
      <c r="J221" s="68"/>
      <c r="K221" s="73">
        <f t="shared" si="289"/>
        <v>62.5185</v>
      </c>
      <c r="L221" s="74">
        <f t="shared" si="290"/>
        <v>519.28</v>
      </c>
      <c r="M221" s="44">
        <f t="shared" si="291"/>
        <v>453.18</v>
      </c>
      <c r="N221" s="44">
        <f t="shared" si="292"/>
        <v>24.31275</v>
      </c>
      <c r="O221" s="44">
        <f t="shared" si="293"/>
        <v>89.5</v>
      </c>
      <c r="P221" s="44">
        <f t="shared" si="294"/>
        <v>0</v>
      </c>
      <c r="Q221" s="44">
        <f t="shared" si="295"/>
        <v>1148.79125</v>
      </c>
      <c r="R221" s="41">
        <f t="shared" si="296"/>
        <v>0</v>
      </c>
      <c r="S221" s="44">
        <f t="shared" si="297"/>
        <v>259.64</v>
      </c>
      <c r="T221" s="44">
        <f t="shared" si="298"/>
        <v>113.3</v>
      </c>
      <c r="U221" s="44">
        <f t="shared" si="299"/>
        <v>10.42</v>
      </c>
      <c r="V221" s="41">
        <v>0</v>
      </c>
      <c r="W221" s="44">
        <f t="shared" si="300"/>
        <v>89.5</v>
      </c>
      <c r="X221" s="44">
        <f t="shared" si="301"/>
        <v>0</v>
      </c>
      <c r="Y221" s="41">
        <f t="shared" si="302"/>
        <v>472.86</v>
      </c>
      <c r="Z221" s="44">
        <f t="shared" si="303"/>
        <v>1621.65125</v>
      </c>
      <c r="AA221" s="44"/>
      <c r="AB221" s="12" t="s">
        <v>60</v>
      </c>
      <c r="AC221" s="11">
        <f t="shared" si="271"/>
        <v>62.5185</v>
      </c>
      <c r="AD221" s="11">
        <f t="shared" si="304"/>
        <v>778.92</v>
      </c>
      <c r="AE221" s="11">
        <f t="shared" si="305"/>
        <v>566.48</v>
      </c>
      <c r="AF221" s="11">
        <f t="shared" si="272"/>
        <v>34.73275</v>
      </c>
      <c r="AG221" s="11">
        <f t="shared" ref="AG221:AI221" si="315">O221+W221</f>
        <v>179</v>
      </c>
      <c r="AH221" s="11">
        <f t="shared" si="315"/>
        <v>0</v>
      </c>
      <c r="AI221" s="11">
        <f t="shared" si="315"/>
        <v>1621.65125</v>
      </c>
      <c r="AJ221" s="12" t="s">
        <v>1138</v>
      </c>
    </row>
    <row r="222" s="30" customFormat="1" ht="16" customHeight="1" spans="1:36">
      <c r="A222" s="40">
        <f t="shared" si="288"/>
        <v>219</v>
      </c>
      <c r="B222" s="41" t="s">
        <v>1230</v>
      </c>
      <c r="C222" s="61" t="s">
        <v>666</v>
      </c>
      <c r="D222" s="62" t="s">
        <v>667</v>
      </c>
      <c r="E222" s="44">
        <v>3473.25</v>
      </c>
      <c r="F222" s="44">
        <v>3245.5</v>
      </c>
      <c r="G222" s="44">
        <v>5664.75</v>
      </c>
      <c r="H222" s="44">
        <v>3473.25</v>
      </c>
      <c r="I222" s="44">
        <v>3180</v>
      </c>
      <c r="J222" s="68"/>
      <c r="K222" s="73">
        <f t="shared" si="289"/>
        <v>62.5185</v>
      </c>
      <c r="L222" s="74">
        <f t="shared" si="290"/>
        <v>519.28</v>
      </c>
      <c r="M222" s="44">
        <f t="shared" si="291"/>
        <v>453.18</v>
      </c>
      <c r="N222" s="44">
        <f t="shared" si="292"/>
        <v>24.31275</v>
      </c>
      <c r="O222" s="44">
        <f t="shared" si="293"/>
        <v>159</v>
      </c>
      <c r="P222" s="44">
        <f t="shared" si="294"/>
        <v>0</v>
      </c>
      <c r="Q222" s="44">
        <f t="shared" si="295"/>
        <v>1218.29125</v>
      </c>
      <c r="R222" s="41">
        <f t="shared" si="296"/>
        <v>0</v>
      </c>
      <c r="S222" s="44">
        <f t="shared" si="297"/>
        <v>259.64</v>
      </c>
      <c r="T222" s="44">
        <f t="shared" si="298"/>
        <v>113.3</v>
      </c>
      <c r="U222" s="44">
        <f t="shared" si="299"/>
        <v>10.42</v>
      </c>
      <c r="V222" s="41">
        <v>0</v>
      </c>
      <c r="W222" s="44">
        <f t="shared" si="300"/>
        <v>159</v>
      </c>
      <c r="X222" s="44">
        <f t="shared" si="301"/>
        <v>0</v>
      </c>
      <c r="Y222" s="41">
        <f t="shared" si="302"/>
        <v>542.36</v>
      </c>
      <c r="Z222" s="44">
        <f t="shared" si="303"/>
        <v>1760.65125</v>
      </c>
      <c r="AA222" s="44"/>
      <c r="AB222" s="12" t="s">
        <v>25</v>
      </c>
      <c r="AC222" s="11">
        <f t="shared" si="271"/>
        <v>62.5185</v>
      </c>
      <c r="AD222" s="11">
        <f t="shared" si="304"/>
        <v>778.92</v>
      </c>
      <c r="AE222" s="11">
        <f t="shared" si="305"/>
        <v>566.48</v>
      </c>
      <c r="AF222" s="11">
        <f t="shared" si="272"/>
        <v>34.73275</v>
      </c>
      <c r="AG222" s="11">
        <f t="shared" ref="AG222:AI222" si="316">O222+W222</f>
        <v>318</v>
      </c>
      <c r="AH222" s="11">
        <f t="shared" si="316"/>
        <v>0</v>
      </c>
      <c r="AI222" s="11">
        <f t="shared" si="316"/>
        <v>1760.65125</v>
      </c>
      <c r="AJ222" s="12" t="s">
        <v>1137</v>
      </c>
    </row>
    <row r="223" s="9" customFormat="1" ht="16" customHeight="1" spans="1:36">
      <c r="A223" s="40">
        <f t="shared" si="288"/>
        <v>220</v>
      </c>
      <c r="B223" s="41" t="s">
        <v>1306</v>
      </c>
      <c r="C223" s="61" t="s">
        <v>668</v>
      </c>
      <c r="D223" s="360" t="s">
        <v>669</v>
      </c>
      <c r="E223" s="44">
        <v>3473.25</v>
      </c>
      <c r="F223" s="44">
        <v>3245.5</v>
      </c>
      <c r="G223" s="44">
        <v>5664.75</v>
      </c>
      <c r="H223" s="44">
        <v>3473.25</v>
      </c>
      <c r="I223" s="44">
        <v>1790</v>
      </c>
      <c r="J223" s="69"/>
      <c r="K223" s="75">
        <f t="shared" si="289"/>
        <v>62.5185</v>
      </c>
      <c r="L223" s="76">
        <f t="shared" si="290"/>
        <v>519.28</v>
      </c>
      <c r="M223" s="69">
        <f t="shared" si="291"/>
        <v>453.18</v>
      </c>
      <c r="N223" s="69">
        <f t="shared" si="292"/>
        <v>24.31275</v>
      </c>
      <c r="O223" s="69">
        <f t="shared" si="293"/>
        <v>89.5</v>
      </c>
      <c r="P223" s="69">
        <f t="shared" si="294"/>
        <v>0</v>
      </c>
      <c r="Q223" s="44">
        <f t="shared" si="295"/>
        <v>1148.79125</v>
      </c>
      <c r="R223" s="72">
        <f t="shared" si="296"/>
        <v>0</v>
      </c>
      <c r="S223" s="69">
        <f t="shared" si="297"/>
        <v>259.64</v>
      </c>
      <c r="T223" s="69">
        <f t="shared" si="298"/>
        <v>113.3</v>
      </c>
      <c r="U223" s="69">
        <f t="shared" si="299"/>
        <v>10.42</v>
      </c>
      <c r="V223" s="41">
        <v>0</v>
      </c>
      <c r="W223" s="69">
        <f t="shared" si="300"/>
        <v>89.5</v>
      </c>
      <c r="X223" s="69">
        <f t="shared" si="301"/>
        <v>0</v>
      </c>
      <c r="Y223" s="41">
        <f t="shared" si="302"/>
        <v>472.86</v>
      </c>
      <c r="Z223" s="44">
        <f t="shared" si="303"/>
        <v>1621.65125</v>
      </c>
      <c r="AA223" s="44"/>
      <c r="AB223" s="12" t="s">
        <v>25</v>
      </c>
      <c r="AC223" s="11">
        <f t="shared" si="271"/>
        <v>62.5185</v>
      </c>
      <c r="AD223" s="11">
        <f t="shared" si="304"/>
        <v>778.92</v>
      </c>
      <c r="AE223" s="11">
        <f t="shared" si="305"/>
        <v>566.48</v>
      </c>
      <c r="AF223" s="11">
        <f t="shared" si="272"/>
        <v>34.73275</v>
      </c>
      <c r="AG223" s="11">
        <f t="shared" ref="AG223:AI223" si="317">O223+W223</f>
        <v>179</v>
      </c>
      <c r="AH223" s="11">
        <f t="shared" si="317"/>
        <v>0</v>
      </c>
      <c r="AI223" s="11">
        <f t="shared" si="317"/>
        <v>1621.65125</v>
      </c>
      <c r="AJ223" s="12" t="s">
        <v>1137</v>
      </c>
    </row>
    <row r="224" s="30" customFormat="1" ht="16" customHeight="1" spans="1:36">
      <c r="A224" s="40">
        <f t="shared" si="288"/>
        <v>221</v>
      </c>
      <c r="B224" s="41" t="s">
        <v>285</v>
      </c>
      <c r="C224" s="61" t="s">
        <v>672</v>
      </c>
      <c r="D224" s="62" t="s">
        <v>673</v>
      </c>
      <c r="E224" s="44">
        <v>3820</v>
      </c>
      <c r="F224" s="44">
        <v>3820</v>
      </c>
      <c r="G224" s="44">
        <v>5664.75</v>
      </c>
      <c r="H224" s="44">
        <v>3820</v>
      </c>
      <c r="I224" s="44">
        <v>4180</v>
      </c>
      <c r="J224" s="68"/>
      <c r="K224" s="73">
        <f t="shared" si="289"/>
        <v>68.76</v>
      </c>
      <c r="L224" s="74">
        <f t="shared" si="290"/>
        <v>611.2</v>
      </c>
      <c r="M224" s="44">
        <f t="shared" si="291"/>
        <v>453.18</v>
      </c>
      <c r="N224" s="44">
        <f t="shared" si="292"/>
        <v>26.74</v>
      </c>
      <c r="O224" s="44">
        <f t="shared" si="293"/>
        <v>209</v>
      </c>
      <c r="P224" s="44">
        <f t="shared" si="294"/>
        <v>0</v>
      </c>
      <c r="Q224" s="44">
        <f t="shared" si="295"/>
        <v>1368.88</v>
      </c>
      <c r="R224" s="41">
        <f t="shared" si="296"/>
        <v>0</v>
      </c>
      <c r="S224" s="44">
        <f t="shared" si="297"/>
        <v>305.6</v>
      </c>
      <c r="T224" s="44">
        <f t="shared" si="298"/>
        <v>113.3</v>
      </c>
      <c r="U224" s="44">
        <f t="shared" si="299"/>
        <v>11.46</v>
      </c>
      <c r="V224" s="41">
        <v>0</v>
      </c>
      <c r="W224" s="44">
        <f t="shared" si="300"/>
        <v>209</v>
      </c>
      <c r="X224" s="44">
        <f t="shared" si="301"/>
        <v>0</v>
      </c>
      <c r="Y224" s="41">
        <f t="shared" si="302"/>
        <v>639.36</v>
      </c>
      <c r="Z224" s="44">
        <f t="shared" si="303"/>
        <v>2008.24</v>
      </c>
      <c r="AA224" s="44"/>
      <c r="AB224" s="12" t="s">
        <v>26</v>
      </c>
      <c r="AC224" s="11">
        <f t="shared" si="271"/>
        <v>68.76</v>
      </c>
      <c r="AD224" s="11">
        <f t="shared" si="304"/>
        <v>916.8</v>
      </c>
      <c r="AE224" s="11">
        <f t="shared" si="305"/>
        <v>566.48</v>
      </c>
      <c r="AF224" s="11">
        <f t="shared" si="272"/>
        <v>38.2</v>
      </c>
      <c r="AG224" s="11">
        <f t="shared" ref="AG224:AI224" si="318">O224+W224</f>
        <v>418</v>
      </c>
      <c r="AH224" s="11">
        <f t="shared" si="318"/>
        <v>0</v>
      </c>
      <c r="AI224" s="11">
        <f t="shared" si="318"/>
        <v>2008.24</v>
      </c>
      <c r="AJ224" s="12" t="s">
        <v>1135</v>
      </c>
    </row>
    <row r="225" s="30" customFormat="1" ht="16" customHeight="1" spans="1:36">
      <c r="A225" s="40">
        <f t="shared" si="288"/>
        <v>222</v>
      </c>
      <c r="B225" s="41" t="s">
        <v>184</v>
      </c>
      <c r="C225" s="65" t="s">
        <v>676</v>
      </c>
      <c r="D225" s="41" t="s">
        <v>677</v>
      </c>
      <c r="E225" s="41">
        <v>3473.25</v>
      </c>
      <c r="F225" s="41">
        <f>VLOOKUP(C225,'[1]9月'!$B:$Q,16,0)</f>
        <v>3245.4</v>
      </c>
      <c r="G225" s="44">
        <v>5664.75</v>
      </c>
      <c r="H225" s="41">
        <v>3473.25</v>
      </c>
      <c r="I225" s="44">
        <v>4180</v>
      </c>
      <c r="J225" s="68"/>
      <c r="K225" s="52">
        <f t="shared" si="289"/>
        <v>62.5185</v>
      </c>
      <c r="L225" s="53">
        <f t="shared" si="290"/>
        <v>519.264</v>
      </c>
      <c r="M225" s="44">
        <f t="shared" si="291"/>
        <v>453.18</v>
      </c>
      <c r="N225" s="41">
        <f t="shared" si="292"/>
        <v>24.31275</v>
      </c>
      <c r="O225" s="44">
        <f t="shared" si="293"/>
        <v>209</v>
      </c>
      <c r="P225" s="44">
        <f t="shared" si="294"/>
        <v>0</v>
      </c>
      <c r="Q225" s="44">
        <f t="shared" si="295"/>
        <v>1268.27525</v>
      </c>
      <c r="R225" s="41">
        <f t="shared" si="296"/>
        <v>0</v>
      </c>
      <c r="S225" s="41">
        <f t="shared" si="297"/>
        <v>259.63</v>
      </c>
      <c r="T225" s="44">
        <f t="shared" si="298"/>
        <v>113.3</v>
      </c>
      <c r="U225" s="41">
        <f t="shared" si="299"/>
        <v>10.42</v>
      </c>
      <c r="V225" s="41">
        <v>0</v>
      </c>
      <c r="W225" s="44">
        <f t="shared" si="300"/>
        <v>209</v>
      </c>
      <c r="X225" s="44">
        <f t="shared" si="301"/>
        <v>0</v>
      </c>
      <c r="Y225" s="41">
        <f t="shared" si="302"/>
        <v>592.35</v>
      </c>
      <c r="Z225" s="41">
        <f t="shared" si="303"/>
        <v>1860.62525</v>
      </c>
      <c r="AA225" s="41"/>
      <c r="AB225" s="12" t="s">
        <v>47</v>
      </c>
      <c r="AC225" s="11">
        <f t="shared" si="271"/>
        <v>62.5185</v>
      </c>
      <c r="AD225" s="11">
        <f t="shared" si="304"/>
        <v>778.894</v>
      </c>
      <c r="AE225" s="11">
        <f t="shared" si="305"/>
        <v>566.48</v>
      </c>
      <c r="AF225" s="11">
        <f t="shared" si="272"/>
        <v>34.73275</v>
      </c>
      <c r="AG225" s="11">
        <f t="shared" ref="AG225:AI225" si="319">O225+W225</f>
        <v>418</v>
      </c>
      <c r="AH225" s="11">
        <f t="shared" si="319"/>
        <v>0</v>
      </c>
      <c r="AI225" s="11">
        <f t="shared" si="319"/>
        <v>1860.62525</v>
      </c>
      <c r="AJ225" s="12" t="s">
        <v>1134</v>
      </c>
    </row>
    <row r="226" s="30" customFormat="1" ht="16" customHeight="1" spans="1:36">
      <c r="A226" s="40">
        <f t="shared" si="288"/>
        <v>223</v>
      </c>
      <c r="B226" s="41" t="s">
        <v>145</v>
      </c>
      <c r="C226" s="65" t="s">
        <v>678</v>
      </c>
      <c r="D226" s="41" t="s">
        <v>679</v>
      </c>
      <c r="E226" s="41">
        <v>3473.25</v>
      </c>
      <c r="F226" s="41">
        <f>VLOOKUP(C226,'[1]9月'!$B:$Q,16,0)</f>
        <v>3245.4</v>
      </c>
      <c r="G226" s="44">
        <v>5664.75</v>
      </c>
      <c r="H226" s="41">
        <v>3473.25</v>
      </c>
      <c r="I226" s="44">
        <v>4180</v>
      </c>
      <c r="J226" s="68"/>
      <c r="K226" s="52">
        <f t="shared" si="289"/>
        <v>62.5185</v>
      </c>
      <c r="L226" s="53">
        <f t="shared" si="290"/>
        <v>519.264</v>
      </c>
      <c r="M226" s="44">
        <f t="shared" si="291"/>
        <v>453.18</v>
      </c>
      <c r="N226" s="41">
        <f t="shared" si="292"/>
        <v>24.31275</v>
      </c>
      <c r="O226" s="44">
        <f t="shared" si="293"/>
        <v>209</v>
      </c>
      <c r="P226" s="44">
        <f t="shared" si="294"/>
        <v>0</v>
      </c>
      <c r="Q226" s="44">
        <f t="shared" si="295"/>
        <v>1268.27525</v>
      </c>
      <c r="R226" s="41">
        <f t="shared" si="296"/>
        <v>0</v>
      </c>
      <c r="S226" s="41">
        <f t="shared" si="297"/>
        <v>259.63</v>
      </c>
      <c r="T226" s="44">
        <f t="shared" si="298"/>
        <v>113.3</v>
      </c>
      <c r="U226" s="41">
        <f t="shared" si="299"/>
        <v>10.42</v>
      </c>
      <c r="V226" s="41">
        <v>0</v>
      </c>
      <c r="W226" s="44">
        <f t="shared" si="300"/>
        <v>209</v>
      </c>
      <c r="X226" s="44">
        <f t="shared" si="301"/>
        <v>0</v>
      </c>
      <c r="Y226" s="41">
        <f t="shared" si="302"/>
        <v>592.35</v>
      </c>
      <c r="Z226" s="41">
        <f t="shared" si="303"/>
        <v>1860.62525</v>
      </c>
      <c r="AA226" s="41"/>
      <c r="AB226" s="12" t="s">
        <v>13</v>
      </c>
      <c r="AC226" s="11">
        <f t="shared" si="271"/>
        <v>62.5185</v>
      </c>
      <c r="AD226" s="11">
        <f t="shared" si="304"/>
        <v>778.894</v>
      </c>
      <c r="AE226" s="11">
        <f t="shared" si="305"/>
        <v>566.48</v>
      </c>
      <c r="AF226" s="11">
        <f t="shared" si="272"/>
        <v>34.73275</v>
      </c>
      <c r="AG226" s="11">
        <f t="shared" ref="AG226:AI226" si="320">O226+W226</f>
        <v>418</v>
      </c>
      <c r="AH226" s="11">
        <f t="shared" si="320"/>
        <v>0</v>
      </c>
      <c r="AI226" s="11">
        <f t="shared" si="320"/>
        <v>1860.62525</v>
      </c>
      <c r="AJ226" s="12" t="s">
        <v>1134</v>
      </c>
    </row>
    <row r="227" s="30" customFormat="1" ht="16" customHeight="1" spans="1:36">
      <c r="A227" s="40">
        <f t="shared" si="288"/>
        <v>224</v>
      </c>
      <c r="B227" s="41" t="s">
        <v>1332</v>
      </c>
      <c r="C227" s="48" t="s">
        <v>680</v>
      </c>
      <c r="D227" s="66" t="s">
        <v>681</v>
      </c>
      <c r="E227" s="41">
        <v>3473.25</v>
      </c>
      <c r="F227" s="41">
        <f>VLOOKUP(C227,'[1]9月'!$B:$Q,16,0)</f>
        <v>3245.4</v>
      </c>
      <c r="G227" s="44">
        <v>5664.75</v>
      </c>
      <c r="H227" s="41">
        <v>3473.25</v>
      </c>
      <c r="I227" s="44">
        <v>3180</v>
      </c>
      <c r="J227" s="68"/>
      <c r="K227" s="52">
        <f t="shared" si="289"/>
        <v>62.5185</v>
      </c>
      <c r="L227" s="53">
        <f t="shared" si="290"/>
        <v>519.264</v>
      </c>
      <c r="M227" s="44">
        <f t="shared" si="291"/>
        <v>453.18</v>
      </c>
      <c r="N227" s="41">
        <f t="shared" si="292"/>
        <v>24.31275</v>
      </c>
      <c r="O227" s="44">
        <f t="shared" si="293"/>
        <v>159</v>
      </c>
      <c r="P227" s="44">
        <f t="shared" si="294"/>
        <v>0</v>
      </c>
      <c r="Q227" s="44">
        <f t="shared" si="295"/>
        <v>1218.27525</v>
      </c>
      <c r="R227" s="41">
        <f t="shared" si="296"/>
        <v>0</v>
      </c>
      <c r="S227" s="41">
        <f t="shared" si="297"/>
        <v>259.63</v>
      </c>
      <c r="T227" s="44">
        <f t="shared" si="298"/>
        <v>113.3</v>
      </c>
      <c r="U227" s="41">
        <f t="shared" si="299"/>
        <v>10.42</v>
      </c>
      <c r="V227" s="41">
        <v>0</v>
      </c>
      <c r="W227" s="44">
        <f t="shared" si="300"/>
        <v>159</v>
      </c>
      <c r="X227" s="44">
        <f t="shared" si="301"/>
        <v>0</v>
      </c>
      <c r="Y227" s="41">
        <f t="shared" si="302"/>
        <v>542.35</v>
      </c>
      <c r="Z227" s="41">
        <f t="shared" si="303"/>
        <v>1760.62525</v>
      </c>
      <c r="AA227" s="41"/>
      <c r="AB227" s="12" t="s">
        <v>26</v>
      </c>
      <c r="AC227" s="11">
        <f t="shared" si="271"/>
        <v>62.5185</v>
      </c>
      <c r="AD227" s="11">
        <f t="shared" si="304"/>
        <v>778.894</v>
      </c>
      <c r="AE227" s="11">
        <f t="shared" si="305"/>
        <v>566.48</v>
      </c>
      <c r="AF227" s="11">
        <f t="shared" si="272"/>
        <v>34.73275</v>
      </c>
      <c r="AG227" s="11">
        <f t="shared" ref="AG227:AI227" si="321">O227+W227</f>
        <v>318</v>
      </c>
      <c r="AH227" s="11">
        <f t="shared" si="321"/>
        <v>0</v>
      </c>
      <c r="AI227" s="11">
        <f t="shared" si="321"/>
        <v>1760.62525</v>
      </c>
      <c r="AJ227" s="12" t="s">
        <v>1135</v>
      </c>
    </row>
    <row r="228" s="30" customFormat="1" ht="16" customHeight="1" spans="1:36">
      <c r="A228" s="40">
        <f t="shared" si="288"/>
        <v>225</v>
      </c>
      <c r="B228" s="41" t="s">
        <v>98</v>
      </c>
      <c r="C228" s="48" t="s">
        <v>682</v>
      </c>
      <c r="D228" s="66" t="s">
        <v>683</v>
      </c>
      <c r="E228" s="41">
        <v>3473.25</v>
      </c>
      <c r="F228" s="41">
        <f>VLOOKUP(C228,'[1]9月'!$B:$Q,16,0)</f>
        <v>3245.4</v>
      </c>
      <c r="G228" s="44">
        <v>5664.75</v>
      </c>
      <c r="H228" s="41">
        <v>3473.25</v>
      </c>
      <c r="I228" s="44">
        <v>3180</v>
      </c>
      <c r="J228" s="44"/>
      <c r="K228" s="52">
        <f t="shared" si="289"/>
        <v>62.5185</v>
      </c>
      <c r="L228" s="53">
        <f t="shared" si="290"/>
        <v>519.264</v>
      </c>
      <c r="M228" s="44">
        <f t="shared" si="291"/>
        <v>453.18</v>
      </c>
      <c r="N228" s="41">
        <f t="shared" si="292"/>
        <v>24.31275</v>
      </c>
      <c r="O228" s="44">
        <f t="shared" si="293"/>
        <v>159</v>
      </c>
      <c r="P228" s="44">
        <f t="shared" si="294"/>
        <v>0</v>
      </c>
      <c r="Q228" s="44">
        <f t="shared" si="295"/>
        <v>1218.27525</v>
      </c>
      <c r="R228" s="41">
        <f t="shared" si="296"/>
        <v>0</v>
      </c>
      <c r="S228" s="41">
        <f t="shared" si="297"/>
        <v>259.63</v>
      </c>
      <c r="T228" s="44">
        <f t="shared" si="298"/>
        <v>113.3</v>
      </c>
      <c r="U228" s="41">
        <f t="shared" si="299"/>
        <v>10.42</v>
      </c>
      <c r="V228" s="41">
        <v>0</v>
      </c>
      <c r="W228" s="44">
        <f t="shared" si="300"/>
        <v>159</v>
      </c>
      <c r="X228" s="44">
        <f t="shared" si="301"/>
        <v>0</v>
      </c>
      <c r="Y228" s="41">
        <f t="shared" si="302"/>
        <v>542.35</v>
      </c>
      <c r="Z228" s="41">
        <f t="shared" si="303"/>
        <v>1760.62525</v>
      </c>
      <c r="AA228" s="41"/>
      <c r="AB228" s="12" t="s">
        <v>26</v>
      </c>
      <c r="AC228" s="11">
        <f t="shared" si="271"/>
        <v>62.5185</v>
      </c>
      <c r="AD228" s="11">
        <f t="shared" si="304"/>
        <v>778.894</v>
      </c>
      <c r="AE228" s="11">
        <f t="shared" si="305"/>
        <v>566.48</v>
      </c>
      <c r="AF228" s="11">
        <f t="shared" si="272"/>
        <v>34.73275</v>
      </c>
      <c r="AG228" s="11">
        <f t="shared" ref="AG228:AI228" si="322">O228+W228</f>
        <v>318</v>
      </c>
      <c r="AH228" s="11">
        <f t="shared" si="322"/>
        <v>0</v>
      </c>
      <c r="AI228" s="11">
        <f t="shared" si="322"/>
        <v>1760.62525</v>
      </c>
      <c r="AJ228" s="12" t="s">
        <v>1135</v>
      </c>
    </row>
    <row r="229" s="30" customFormat="1" ht="16" customHeight="1" spans="1:36">
      <c r="A229" s="40">
        <f t="shared" si="288"/>
        <v>226</v>
      </c>
      <c r="B229" s="41" t="s">
        <v>1299</v>
      </c>
      <c r="C229" s="48" t="s">
        <v>685</v>
      </c>
      <c r="D229" s="66" t="s">
        <v>686</v>
      </c>
      <c r="E229" s="41">
        <v>3473.25</v>
      </c>
      <c r="F229" s="41">
        <f>VLOOKUP(C229,'[1]9月'!$B:$Q,16,0)</f>
        <v>3245.4</v>
      </c>
      <c r="G229" s="44">
        <v>5664.75</v>
      </c>
      <c r="H229" s="41">
        <v>3473.25</v>
      </c>
      <c r="I229" s="44">
        <v>3180</v>
      </c>
      <c r="J229" s="44"/>
      <c r="K229" s="52">
        <f t="shared" si="289"/>
        <v>62.5185</v>
      </c>
      <c r="L229" s="53">
        <f t="shared" si="290"/>
        <v>519.264</v>
      </c>
      <c r="M229" s="44">
        <f t="shared" si="291"/>
        <v>453.18</v>
      </c>
      <c r="N229" s="41">
        <f t="shared" si="292"/>
        <v>24.31275</v>
      </c>
      <c r="O229" s="44">
        <f t="shared" si="293"/>
        <v>159</v>
      </c>
      <c r="P229" s="44">
        <f t="shared" si="294"/>
        <v>0</v>
      </c>
      <c r="Q229" s="44">
        <f t="shared" si="295"/>
        <v>1218.27525</v>
      </c>
      <c r="R229" s="41">
        <f t="shared" si="296"/>
        <v>0</v>
      </c>
      <c r="S229" s="41">
        <f t="shared" si="297"/>
        <v>259.63</v>
      </c>
      <c r="T229" s="44">
        <f t="shared" si="298"/>
        <v>113.3</v>
      </c>
      <c r="U229" s="41">
        <f t="shared" si="299"/>
        <v>10.42</v>
      </c>
      <c r="V229" s="41">
        <v>0</v>
      </c>
      <c r="W229" s="44">
        <f t="shared" si="300"/>
        <v>159</v>
      </c>
      <c r="X229" s="44">
        <f t="shared" si="301"/>
        <v>0</v>
      </c>
      <c r="Y229" s="41">
        <f t="shared" si="302"/>
        <v>542.35</v>
      </c>
      <c r="Z229" s="41">
        <f t="shared" si="303"/>
        <v>1760.62525</v>
      </c>
      <c r="AA229" s="41"/>
      <c r="AB229" s="12" t="s">
        <v>59</v>
      </c>
      <c r="AC229" s="11">
        <f t="shared" si="271"/>
        <v>62.5185</v>
      </c>
      <c r="AD229" s="11">
        <f t="shared" si="304"/>
        <v>778.894</v>
      </c>
      <c r="AE229" s="11">
        <f t="shared" si="305"/>
        <v>566.48</v>
      </c>
      <c r="AF229" s="11">
        <f t="shared" si="272"/>
        <v>34.73275</v>
      </c>
      <c r="AG229" s="11">
        <f t="shared" ref="AG229:AI229" si="323">O229+W229</f>
        <v>318</v>
      </c>
      <c r="AH229" s="11">
        <f t="shared" si="323"/>
        <v>0</v>
      </c>
      <c r="AI229" s="11">
        <f t="shared" si="323"/>
        <v>1760.62525</v>
      </c>
      <c r="AJ229" s="12" t="s">
        <v>1138</v>
      </c>
    </row>
    <row r="230" s="30" customFormat="1" ht="16" customHeight="1" spans="1:36">
      <c r="A230" s="40">
        <f t="shared" si="288"/>
        <v>227</v>
      </c>
      <c r="B230" s="41" t="s">
        <v>285</v>
      </c>
      <c r="C230" s="48" t="s">
        <v>687</v>
      </c>
      <c r="D230" s="66" t="s">
        <v>688</v>
      </c>
      <c r="E230" s="41">
        <v>3473.25</v>
      </c>
      <c r="F230" s="41">
        <f>VLOOKUP(C230,'[1]9月'!$B:$Q,16,0)</f>
        <v>3245.4</v>
      </c>
      <c r="G230" s="44">
        <v>5664.75</v>
      </c>
      <c r="H230" s="41">
        <v>3473.25</v>
      </c>
      <c r="I230" s="44">
        <v>4180</v>
      </c>
      <c r="J230" s="44"/>
      <c r="K230" s="52">
        <f t="shared" si="289"/>
        <v>62.5185</v>
      </c>
      <c r="L230" s="53">
        <f t="shared" si="290"/>
        <v>519.264</v>
      </c>
      <c r="M230" s="44">
        <f t="shared" si="291"/>
        <v>453.18</v>
      </c>
      <c r="N230" s="41">
        <f t="shared" si="292"/>
        <v>24.31275</v>
      </c>
      <c r="O230" s="44">
        <f t="shared" si="293"/>
        <v>209</v>
      </c>
      <c r="P230" s="44">
        <f t="shared" si="294"/>
        <v>0</v>
      </c>
      <c r="Q230" s="44">
        <f t="shared" si="295"/>
        <v>1268.27525</v>
      </c>
      <c r="R230" s="41">
        <f t="shared" si="296"/>
        <v>0</v>
      </c>
      <c r="S230" s="41">
        <f t="shared" si="297"/>
        <v>259.63</v>
      </c>
      <c r="T230" s="44">
        <f t="shared" si="298"/>
        <v>113.3</v>
      </c>
      <c r="U230" s="41">
        <f t="shared" si="299"/>
        <v>10.42</v>
      </c>
      <c r="V230" s="41">
        <v>0</v>
      </c>
      <c r="W230" s="44">
        <f t="shared" si="300"/>
        <v>209</v>
      </c>
      <c r="X230" s="44">
        <f t="shared" si="301"/>
        <v>0</v>
      </c>
      <c r="Y230" s="41">
        <f t="shared" si="302"/>
        <v>592.35</v>
      </c>
      <c r="Z230" s="41">
        <f t="shared" si="303"/>
        <v>1860.62525</v>
      </c>
      <c r="AA230" s="41"/>
      <c r="AB230" s="12" t="s">
        <v>26</v>
      </c>
      <c r="AC230" s="11">
        <f t="shared" si="271"/>
        <v>62.5185</v>
      </c>
      <c r="AD230" s="11">
        <f t="shared" si="304"/>
        <v>778.894</v>
      </c>
      <c r="AE230" s="11">
        <f t="shared" si="305"/>
        <v>566.48</v>
      </c>
      <c r="AF230" s="11">
        <f t="shared" si="272"/>
        <v>34.73275</v>
      </c>
      <c r="AG230" s="11">
        <f t="shared" ref="AG230:AI230" si="324">O230+W230</f>
        <v>418</v>
      </c>
      <c r="AH230" s="11">
        <f t="shared" si="324"/>
        <v>0</v>
      </c>
      <c r="AI230" s="11">
        <f t="shared" si="324"/>
        <v>1860.62525</v>
      </c>
      <c r="AJ230" s="12" t="s">
        <v>1135</v>
      </c>
    </row>
    <row r="231" s="30" customFormat="1" ht="16" customHeight="1" spans="1:36">
      <c r="A231" s="40">
        <f t="shared" si="288"/>
        <v>228</v>
      </c>
      <c r="B231" s="41" t="s">
        <v>167</v>
      </c>
      <c r="C231" s="48" t="s">
        <v>689</v>
      </c>
      <c r="D231" s="66" t="s">
        <v>690</v>
      </c>
      <c r="E231" s="41">
        <v>3473.25</v>
      </c>
      <c r="F231" s="41">
        <f>VLOOKUP(C231,'[1]9月'!$B:$Q,16,0)</f>
        <v>3245.4</v>
      </c>
      <c r="G231" s="44">
        <v>5664.75</v>
      </c>
      <c r="H231" s="41">
        <v>3473.25</v>
      </c>
      <c r="I231" s="44">
        <v>1790</v>
      </c>
      <c r="J231" s="44"/>
      <c r="K231" s="52">
        <f t="shared" si="289"/>
        <v>62.5185</v>
      </c>
      <c r="L231" s="53">
        <f t="shared" si="290"/>
        <v>519.264</v>
      </c>
      <c r="M231" s="44">
        <f t="shared" si="291"/>
        <v>453.18</v>
      </c>
      <c r="N231" s="41">
        <f t="shared" si="292"/>
        <v>24.31275</v>
      </c>
      <c r="O231" s="44">
        <f t="shared" si="293"/>
        <v>89.5</v>
      </c>
      <c r="P231" s="44">
        <f t="shared" si="294"/>
        <v>0</v>
      </c>
      <c r="Q231" s="44">
        <f t="shared" si="295"/>
        <v>1148.77525</v>
      </c>
      <c r="R231" s="41">
        <f t="shared" si="296"/>
        <v>0</v>
      </c>
      <c r="S231" s="41">
        <f t="shared" si="297"/>
        <v>259.63</v>
      </c>
      <c r="T231" s="44">
        <f t="shared" si="298"/>
        <v>113.3</v>
      </c>
      <c r="U231" s="41">
        <f t="shared" si="299"/>
        <v>10.42</v>
      </c>
      <c r="V231" s="41">
        <v>0</v>
      </c>
      <c r="W231" s="44">
        <f t="shared" si="300"/>
        <v>89.5</v>
      </c>
      <c r="X231" s="44">
        <f t="shared" si="301"/>
        <v>0</v>
      </c>
      <c r="Y231" s="41">
        <f t="shared" si="302"/>
        <v>472.85</v>
      </c>
      <c r="Z231" s="41">
        <f t="shared" si="303"/>
        <v>1621.62525</v>
      </c>
      <c r="AA231" s="41"/>
      <c r="AB231" s="12" t="s">
        <v>49</v>
      </c>
      <c r="AC231" s="11">
        <f t="shared" si="271"/>
        <v>62.5185</v>
      </c>
      <c r="AD231" s="11">
        <f t="shared" si="304"/>
        <v>778.894</v>
      </c>
      <c r="AE231" s="11">
        <f t="shared" si="305"/>
        <v>566.48</v>
      </c>
      <c r="AF231" s="11">
        <f t="shared" si="272"/>
        <v>34.73275</v>
      </c>
      <c r="AG231" s="11">
        <f t="shared" ref="AG231:AI231" si="325">O231+W231</f>
        <v>179</v>
      </c>
      <c r="AH231" s="11">
        <f t="shared" si="325"/>
        <v>0</v>
      </c>
      <c r="AI231" s="11">
        <f t="shared" si="325"/>
        <v>1621.62525</v>
      </c>
      <c r="AJ231" s="12" t="s">
        <v>1134</v>
      </c>
    </row>
    <row r="232" s="30" customFormat="1" ht="16" customHeight="1" spans="1:36">
      <c r="A232" s="40">
        <f t="shared" si="288"/>
        <v>229</v>
      </c>
      <c r="B232" s="41" t="s">
        <v>164</v>
      </c>
      <c r="C232" s="48" t="s">
        <v>691</v>
      </c>
      <c r="D232" s="66" t="s">
        <v>692</v>
      </c>
      <c r="E232" s="41">
        <v>3473.25</v>
      </c>
      <c r="F232" s="41">
        <f>VLOOKUP(C232,'[1]9月'!$B:$Q,16,0)</f>
        <v>3245.4</v>
      </c>
      <c r="G232" s="44">
        <v>5664.75</v>
      </c>
      <c r="H232" s="41">
        <v>3473.25</v>
      </c>
      <c r="I232" s="44">
        <v>3180</v>
      </c>
      <c r="J232" s="44"/>
      <c r="K232" s="52">
        <f t="shared" si="289"/>
        <v>62.5185</v>
      </c>
      <c r="L232" s="53">
        <f t="shared" si="290"/>
        <v>519.264</v>
      </c>
      <c r="M232" s="44">
        <f t="shared" si="291"/>
        <v>453.18</v>
      </c>
      <c r="N232" s="41">
        <f t="shared" si="292"/>
        <v>24.31275</v>
      </c>
      <c r="O232" s="44">
        <f t="shared" si="293"/>
        <v>159</v>
      </c>
      <c r="P232" s="44">
        <f t="shared" si="294"/>
        <v>0</v>
      </c>
      <c r="Q232" s="44">
        <f t="shared" si="295"/>
        <v>1218.27525</v>
      </c>
      <c r="R232" s="41">
        <f t="shared" si="296"/>
        <v>0</v>
      </c>
      <c r="S232" s="41">
        <f t="shared" si="297"/>
        <v>259.63</v>
      </c>
      <c r="T232" s="44">
        <f t="shared" si="298"/>
        <v>113.3</v>
      </c>
      <c r="U232" s="41">
        <f t="shared" si="299"/>
        <v>10.42</v>
      </c>
      <c r="V232" s="41">
        <v>0</v>
      </c>
      <c r="W232" s="44">
        <f t="shared" si="300"/>
        <v>159</v>
      </c>
      <c r="X232" s="44">
        <f t="shared" si="301"/>
        <v>0</v>
      </c>
      <c r="Y232" s="41">
        <f t="shared" si="302"/>
        <v>542.35</v>
      </c>
      <c r="Z232" s="41">
        <f t="shared" si="303"/>
        <v>1760.62525</v>
      </c>
      <c r="AA232" s="41"/>
      <c r="AB232" s="12" t="s">
        <v>25</v>
      </c>
      <c r="AC232" s="11">
        <f t="shared" si="271"/>
        <v>62.5185</v>
      </c>
      <c r="AD232" s="11">
        <f t="shared" si="304"/>
        <v>778.894</v>
      </c>
      <c r="AE232" s="11">
        <f t="shared" si="305"/>
        <v>566.48</v>
      </c>
      <c r="AF232" s="11">
        <f t="shared" si="272"/>
        <v>34.73275</v>
      </c>
      <c r="AG232" s="11">
        <f t="shared" ref="AG232:AI232" si="326">O232+W232</f>
        <v>318</v>
      </c>
      <c r="AH232" s="11">
        <f t="shared" si="326"/>
        <v>0</v>
      </c>
      <c r="AI232" s="11">
        <f t="shared" si="326"/>
        <v>1760.62525</v>
      </c>
      <c r="AJ232" s="12" t="s">
        <v>1137</v>
      </c>
    </row>
    <row r="233" s="9" customFormat="1" ht="16" customHeight="1" spans="1:36">
      <c r="A233" s="40">
        <f t="shared" si="288"/>
        <v>230</v>
      </c>
      <c r="B233" s="41" t="s">
        <v>167</v>
      </c>
      <c r="C233" s="48" t="s">
        <v>693</v>
      </c>
      <c r="D233" s="41" t="s">
        <v>694</v>
      </c>
      <c r="E233" s="41">
        <v>3473.25</v>
      </c>
      <c r="F233" s="41">
        <v>3342.69</v>
      </c>
      <c r="G233" s="44">
        <v>5664.75</v>
      </c>
      <c r="H233" s="41">
        <v>3473.25</v>
      </c>
      <c r="I233" s="44">
        <v>3180</v>
      </c>
      <c r="J233" s="44"/>
      <c r="K233" s="52">
        <f t="shared" si="289"/>
        <v>62.5185</v>
      </c>
      <c r="L233" s="53">
        <f t="shared" si="290"/>
        <v>534.8304</v>
      </c>
      <c r="M233" s="44">
        <f t="shared" si="291"/>
        <v>453.18</v>
      </c>
      <c r="N233" s="41">
        <f t="shared" si="292"/>
        <v>24.31275</v>
      </c>
      <c r="O233" s="44">
        <f t="shared" si="293"/>
        <v>159</v>
      </c>
      <c r="P233" s="44">
        <f t="shared" si="294"/>
        <v>0</v>
      </c>
      <c r="Q233" s="44">
        <f t="shared" si="295"/>
        <v>1233.84165</v>
      </c>
      <c r="R233" s="41">
        <f t="shared" si="296"/>
        <v>0</v>
      </c>
      <c r="S233" s="41">
        <f t="shared" si="297"/>
        <v>267.42</v>
      </c>
      <c r="T233" s="44">
        <f t="shared" si="298"/>
        <v>113.3</v>
      </c>
      <c r="U233" s="41">
        <f t="shared" si="299"/>
        <v>10.42</v>
      </c>
      <c r="V233" s="41">
        <v>0</v>
      </c>
      <c r="W233" s="44">
        <f t="shared" si="300"/>
        <v>159</v>
      </c>
      <c r="X233" s="44">
        <f t="shared" si="301"/>
        <v>0</v>
      </c>
      <c r="Y233" s="41">
        <f t="shared" si="302"/>
        <v>550.14</v>
      </c>
      <c r="Z233" s="41">
        <f t="shared" si="303"/>
        <v>1783.98165</v>
      </c>
      <c r="AA233" s="41"/>
      <c r="AB233" s="12" t="s">
        <v>49</v>
      </c>
      <c r="AC233" s="11">
        <f t="shared" si="271"/>
        <v>62.5185</v>
      </c>
      <c r="AD233" s="11">
        <f t="shared" si="304"/>
        <v>802.2504</v>
      </c>
      <c r="AE233" s="11">
        <f t="shared" si="305"/>
        <v>566.48</v>
      </c>
      <c r="AF233" s="11">
        <f t="shared" si="272"/>
        <v>34.73275</v>
      </c>
      <c r="AG233" s="11">
        <f t="shared" ref="AG233:AI233" si="327">O233+W233</f>
        <v>318</v>
      </c>
      <c r="AH233" s="11">
        <f t="shared" si="327"/>
        <v>0</v>
      </c>
      <c r="AI233" s="11">
        <f t="shared" si="327"/>
        <v>1783.98165</v>
      </c>
      <c r="AJ233" s="12" t="s">
        <v>1134</v>
      </c>
    </row>
    <row r="234" s="9" customFormat="1" ht="16" customHeight="1" spans="1:36">
      <c r="A234" s="40">
        <f t="shared" si="288"/>
        <v>231</v>
      </c>
      <c r="B234" s="41" t="s">
        <v>167</v>
      </c>
      <c r="C234" s="48" t="s">
        <v>695</v>
      </c>
      <c r="D234" s="41" t="s">
        <v>696</v>
      </c>
      <c r="E234" s="41">
        <v>3473.25</v>
      </c>
      <c r="F234" s="41">
        <f>VLOOKUP(C234,'[1]9月'!$B:$Q,16,0)</f>
        <v>3245.4</v>
      </c>
      <c r="G234" s="44">
        <v>5664.75</v>
      </c>
      <c r="H234" s="41">
        <v>3473.25</v>
      </c>
      <c r="I234" s="44">
        <v>3180</v>
      </c>
      <c r="J234" s="44"/>
      <c r="K234" s="52">
        <f t="shared" si="289"/>
        <v>62.5185</v>
      </c>
      <c r="L234" s="53">
        <f t="shared" si="290"/>
        <v>519.264</v>
      </c>
      <c r="M234" s="44">
        <f t="shared" si="291"/>
        <v>453.18</v>
      </c>
      <c r="N234" s="41">
        <f t="shared" si="292"/>
        <v>24.31275</v>
      </c>
      <c r="O234" s="44">
        <f t="shared" si="293"/>
        <v>159</v>
      </c>
      <c r="P234" s="44">
        <f t="shared" si="294"/>
        <v>0</v>
      </c>
      <c r="Q234" s="44">
        <f t="shared" si="295"/>
        <v>1218.27525</v>
      </c>
      <c r="R234" s="41">
        <f t="shared" si="296"/>
        <v>0</v>
      </c>
      <c r="S234" s="41">
        <f t="shared" si="297"/>
        <v>259.63</v>
      </c>
      <c r="T234" s="44">
        <f t="shared" si="298"/>
        <v>113.3</v>
      </c>
      <c r="U234" s="41">
        <f t="shared" si="299"/>
        <v>10.42</v>
      </c>
      <c r="V234" s="41">
        <v>0</v>
      </c>
      <c r="W234" s="44">
        <f t="shared" si="300"/>
        <v>159</v>
      </c>
      <c r="X234" s="44">
        <f t="shared" si="301"/>
        <v>0</v>
      </c>
      <c r="Y234" s="41">
        <f t="shared" si="302"/>
        <v>542.35</v>
      </c>
      <c r="Z234" s="41">
        <f t="shared" si="303"/>
        <v>1760.62525</v>
      </c>
      <c r="AA234" s="41"/>
      <c r="AB234" s="12" t="s">
        <v>49</v>
      </c>
      <c r="AC234" s="11">
        <f t="shared" si="271"/>
        <v>62.5185</v>
      </c>
      <c r="AD234" s="11">
        <f t="shared" si="304"/>
        <v>778.894</v>
      </c>
      <c r="AE234" s="11">
        <f t="shared" si="305"/>
        <v>566.48</v>
      </c>
      <c r="AF234" s="11">
        <f t="shared" si="272"/>
        <v>34.73275</v>
      </c>
      <c r="AG234" s="11">
        <f t="shared" ref="AG234:AI234" si="328">O234+W234</f>
        <v>318</v>
      </c>
      <c r="AH234" s="11">
        <f t="shared" si="328"/>
        <v>0</v>
      </c>
      <c r="AI234" s="11">
        <f t="shared" si="328"/>
        <v>1760.62525</v>
      </c>
      <c r="AJ234" s="12" t="s">
        <v>1134</v>
      </c>
    </row>
    <row r="235" s="9" customFormat="1" ht="16" customHeight="1" spans="1:36">
      <c r="A235" s="40">
        <f t="shared" si="288"/>
        <v>232</v>
      </c>
      <c r="B235" s="41" t="s">
        <v>1231</v>
      </c>
      <c r="C235" s="48" t="s">
        <v>697</v>
      </c>
      <c r="D235" s="41" t="s">
        <v>698</v>
      </c>
      <c r="E235" s="41">
        <v>3820</v>
      </c>
      <c r="F235" s="41">
        <f>VLOOKUP(C235,'[1]9月'!$B:$Q,16,0)</f>
        <v>3820</v>
      </c>
      <c r="G235" s="44">
        <v>5664.75</v>
      </c>
      <c r="H235" s="41">
        <v>3820</v>
      </c>
      <c r="I235" s="44">
        <v>4180</v>
      </c>
      <c r="J235" s="44"/>
      <c r="K235" s="52">
        <f t="shared" si="289"/>
        <v>68.76</v>
      </c>
      <c r="L235" s="53">
        <f t="shared" si="290"/>
        <v>611.2</v>
      </c>
      <c r="M235" s="44">
        <f t="shared" si="291"/>
        <v>453.18</v>
      </c>
      <c r="N235" s="41">
        <f t="shared" si="292"/>
        <v>26.74</v>
      </c>
      <c r="O235" s="44">
        <f t="shared" si="293"/>
        <v>209</v>
      </c>
      <c r="P235" s="44">
        <f t="shared" si="294"/>
        <v>0</v>
      </c>
      <c r="Q235" s="44">
        <f t="shared" si="295"/>
        <v>1368.88</v>
      </c>
      <c r="R235" s="41">
        <f t="shared" si="296"/>
        <v>0</v>
      </c>
      <c r="S235" s="41">
        <f t="shared" si="297"/>
        <v>305.6</v>
      </c>
      <c r="T235" s="44">
        <f t="shared" si="298"/>
        <v>113.3</v>
      </c>
      <c r="U235" s="41">
        <f t="shared" si="299"/>
        <v>11.46</v>
      </c>
      <c r="V235" s="41">
        <v>0</v>
      </c>
      <c r="W235" s="44">
        <f t="shared" si="300"/>
        <v>209</v>
      </c>
      <c r="X235" s="44">
        <f t="shared" si="301"/>
        <v>0</v>
      </c>
      <c r="Y235" s="41">
        <f t="shared" si="302"/>
        <v>639.36</v>
      </c>
      <c r="Z235" s="41">
        <f t="shared" si="303"/>
        <v>2008.24</v>
      </c>
      <c r="AA235" s="41"/>
      <c r="AB235" s="12" t="s">
        <v>49</v>
      </c>
      <c r="AC235" s="11">
        <f t="shared" si="271"/>
        <v>68.76</v>
      </c>
      <c r="AD235" s="11">
        <f t="shared" si="304"/>
        <v>916.8</v>
      </c>
      <c r="AE235" s="11">
        <f t="shared" si="305"/>
        <v>566.48</v>
      </c>
      <c r="AF235" s="11">
        <f t="shared" si="272"/>
        <v>38.2</v>
      </c>
      <c r="AG235" s="11">
        <f t="shared" ref="AG235:AI235" si="329">O235+W235</f>
        <v>418</v>
      </c>
      <c r="AH235" s="11">
        <f t="shared" si="329"/>
        <v>0</v>
      </c>
      <c r="AI235" s="11">
        <f t="shared" si="329"/>
        <v>2008.24</v>
      </c>
      <c r="AJ235" s="12" t="s">
        <v>1134</v>
      </c>
    </row>
    <row r="236" s="9" customFormat="1" ht="16" customHeight="1" spans="1:36">
      <c r="A236" s="40">
        <f t="shared" si="288"/>
        <v>233</v>
      </c>
      <c r="B236" s="41" t="s">
        <v>1230</v>
      </c>
      <c r="C236" s="48" t="s">
        <v>701</v>
      </c>
      <c r="D236" s="41" t="s">
        <v>702</v>
      </c>
      <c r="E236" s="41">
        <v>3820</v>
      </c>
      <c r="F236" s="41">
        <f>VLOOKUP(C236,'[1]9月'!$B:$Q,16,0)</f>
        <v>3820</v>
      </c>
      <c r="G236" s="44">
        <v>5664.75</v>
      </c>
      <c r="H236" s="41">
        <v>3820</v>
      </c>
      <c r="I236" s="44">
        <v>4180</v>
      </c>
      <c r="J236" s="44"/>
      <c r="K236" s="52">
        <f t="shared" si="289"/>
        <v>68.76</v>
      </c>
      <c r="L236" s="53">
        <f t="shared" si="290"/>
        <v>611.2</v>
      </c>
      <c r="M236" s="44">
        <f t="shared" si="291"/>
        <v>453.18</v>
      </c>
      <c r="N236" s="41">
        <f t="shared" si="292"/>
        <v>26.74</v>
      </c>
      <c r="O236" s="44">
        <f t="shared" si="293"/>
        <v>209</v>
      </c>
      <c r="P236" s="44">
        <f t="shared" si="294"/>
        <v>0</v>
      </c>
      <c r="Q236" s="44">
        <f t="shared" si="295"/>
        <v>1368.88</v>
      </c>
      <c r="R236" s="41">
        <f t="shared" si="296"/>
        <v>0</v>
      </c>
      <c r="S236" s="41">
        <f t="shared" si="297"/>
        <v>305.6</v>
      </c>
      <c r="T236" s="44">
        <f t="shared" si="298"/>
        <v>113.3</v>
      </c>
      <c r="U236" s="41">
        <f t="shared" si="299"/>
        <v>11.46</v>
      </c>
      <c r="V236" s="41">
        <v>0</v>
      </c>
      <c r="W236" s="44">
        <f t="shared" si="300"/>
        <v>209</v>
      </c>
      <c r="X236" s="44">
        <f t="shared" si="301"/>
        <v>0</v>
      </c>
      <c r="Y236" s="41">
        <f t="shared" si="302"/>
        <v>639.36</v>
      </c>
      <c r="Z236" s="41">
        <f t="shared" si="303"/>
        <v>2008.24</v>
      </c>
      <c r="AA236" s="41"/>
      <c r="AB236" s="12" t="s">
        <v>25</v>
      </c>
      <c r="AC236" s="11">
        <f t="shared" si="271"/>
        <v>68.76</v>
      </c>
      <c r="AD236" s="11">
        <f t="shared" si="304"/>
        <v>916.8</v>
      </c>
      <c r="AE236" s="11">
        <f t="shared" si="305"/>
        <v>566.48</v>
      </c>
      <c r="AF236" s="11">
        <f t="shared" si="272"/>
        <v>38.2</v>
      </c>
      <c r="AG236" s="11">
        <f t="shared" ref="AG236:AI236" si="330">O236+W236</f>
        <v>418</v>
      </c>
      <c r="AH236" s="11">
        <f t="shared" si="330"/>
        <v>0</v>
      </c>
      <c r="AI236" s="11">
        <f t="shared" si="330"/>
        <v>2008.24</v>
      </c>
      <c r="AJ236" s="12" t="s">
        <v>1137</v>
      </c>
    </row>
    <row r="237" s="9" customFormat="1" ht="16" customHeight="1" spans="1:36">
      <c r="A237" s="40">
        <f t="shared" si="288"/>
        <v>234</v>
      </c>
      <c r="B237" s="41" t="s">
        <v>173</v>
      </c>
      <c r="C237" s="48" t="s">
        <v>703</v>
      </c>
      <c r="D237" s="41" t="s">
        <v>704</v>
      </c>
      <c r="E237" s="41">
        <v>3473.25</v>
      </c>
      <c r="F237" s="41">
        <f>VLOOKUP(C237,'[1]9月'!$B:$Q,16,0)</f>
        <v>3245.4</v>
      </c>
      <c r="G237" s="44">
        <v>5664.75</v>
      </c>
      <c r="H237" s="41">
        <v>3473.25</v>
      </c>
      <c r="I237" s="44">
        <v>3180</v>
      </c>
      <c r="J237" s="44"/>
      <c r="K237" s="52">
        <f t="shared" si="289"/>
        <v>62.5185</v>
      </c>
      <c r="L237" s="53">
        <f t="shared" si="290"/>
        <v>519.264</v>
      </c>
      <c r="M237" s="44">
        <f t="shared" si="291"/>
        <v>453.18</v>
      </c>
      <c r="N237" s="41">
        <f t="shared" si="292"/>
        <v>24.31275</v>
      </c>
      <c r="O237" s="44">
        <f t="shared" si="293"/>
        <v>159</v>
      </c>
      <c r="P237" s="44">
        <f t="shared" si="294"/>
        <v>0</v>
      </c>
      <c r="Q237" s="44">
        <f t="shared" si="295"/>
        <v>1218.27525</v>
      </c>
      <c r="R237" s="41">
        <f t="shared" si="296"/>
        <v>0</v>
      </c>
      <c r="S237" s="41">
        <f t="shared" si="297"/>
        <v>259.63</v>
      </c>
      <c r="T237" s="44">
        <f t="shared" si="298"/>
        <v>113.3</v>
      </c>
      <c r="U237" s="41">
        <f t="shared" si="299"/>
        <v>10.42</v>
      </c>
      <c r="V237" s="41">
        <v>0</v>
      </c>
      <c r="W237" s="44">
        <f t="shared" si="300"/>
        <v>159</v>
      </c>
      <c r="X237" s="44">
        <f t="shared" si="301"/>
        <v>0</v>
      </c>
      <c r="Y237" s="41">
        <f t="shared" si="302"/>
        <v>542.35</v>
      </c>
      <c r="Z237" s="41">
        <f t="shared" si="303"/>
        <v>1760.62525</v>
      </c>
      <c r="AA237" s="41"/>
      <c r="AB237" s="12" t="s">
        <v>25</v>
      </c>
      <c r="AC237" s="11">
        <f t="shared" si="271"/>
        <v>62.5185</v>
      </c>
      <c r="AD237" s="11">
        <f t="shared" si="304"/>
        <v>778.894</v>
      </c>
      <c r="AE237" s="11">
        <f t="shared" si="305"/>
        <v>566.48</v>
      </c>
      <c r="AF237" s="11">
        <f t="shared" si="272"/>
        <v>34.73275</v>
      </c>
      <c r="AG237" s="11">
        <f t="shared" ref="AG237:AI237" si="331">O237+W237</f>
        <v>318</v>
      </c>
      <c r="AH237" s="11">
        <f t="shared" si="331"/>
        <v>0</v>
      </c>
      <c r="AI237" s="11">
        <f t="shared" si="331"/>
        <v>1760.62525</v>
      </c>
      <c r="AJ237" s="12" t="s">
        <v>1137</v>
      </c>
    </row>
    <row r="238" s="9" customFormat="1" ht="16" customHeight="1" spans="1:36">
      <c r="A238" s="40">
        <f t="shared" si="288"/>
        <v>235</v>
      </c>
      <c r="B238" s="41" t="s">
        <v>173</v>
      </c>
      <c r="C238" s="48" t="s">
        <v>705</v>
      </c>
      <c r="D238" s="41" t="s">
        <v>706</v>
      </c>
      <c r="E238" s="41">
        <v>3473.25</v>
      </c>
      <c r="F238" s="41">
        <f>VLOOKUP(C238,'[1]9月'!$B:$Q,16,0)</f>
        <v>3245.4</v>
      </c>
      <c r="G238" s="44">
        <v>5664.75</v>
      </c>
      <c r="H238" s="41">
        <v>3473.25</v>
      </c>
      <c r="I238" s="44">
        <v>3180</v>
      </c>
      <c r="J238" s="44"/>
      <c r="K238" s="52">
        <f t="shared" si="289"/>
        <v>62.5185</v>
      </c>
      <c r="L238" s="53">
        <f t="shared" si="290"/>
        <v>519.264</v>
      </c>
      <c r="M238" s="44">
        <f t="shared" si="291"/>
        <v>453.18</v>
      </c>
      <c r="N238" s="41">
        <f t="shared" si="292"/>
        <v>24.31275</v>
      </c>
      <c r="O238" s="44">
        <f t="shared" si="293"/>
        <v>159</v>
      </c>
      <c r="P238" s="44">
        <f t="shared" si="294"/>
        <v>0</v>
      </c>
      <c r="Q238" s="44">
        <f t="shared" si="295"/>
        <v>1218.27525</v>
      </c>
      <c r="R238" s="41">
        <f t="shared" si="296"/>
        <v>0</v>
      </c>
      <c r="S238" s="41">
        <f t="shared" si="297"/>
        <v>259.63</v>
      </c>
      <c r="T238" s="44">
        <f t="shared" si="298"/>
        <v>113.3</v>
      </c>
      <c r="U238" s="41">
        <f t="shared" si="299"/>
        <v>10.42</v>
      </c>
      <c r="V238" s="41">
        <v>0</v>
      </c>
      <c r="W238" s="44">
        <f t="shared" si="300"/>
        <v>159</v>
      </c>
      <c r="X238" s="44">
        <f t="shared" si="301"/>
        <v>0</v>
      </c>
      <c r="Y238" s="41">
        <f t="shared" si="302"/>
        <v>542.35</v>
      </c>
      <c r="Z238" s="41">
        <f t="shared" si="303"/>
        <v>1760.62525</v>
      </c>
      <c r="AA238" s="41"/>
      <c r="AB238" s="12" t="s">
        <v>25</v>
      </c>
      <c r="AC238" s="11">
        <f t="shared" si="271"/>
        <v>62.5185</v>
      </c>
      <c r="AD238" s="11">
        <f t="shared" si="304"/>
        <v>778.894</v>
      </c>
      <c r="AE238" s="11">
        <f t="shared" si="305"/>
        <v>566.48</v>
      </c>
      <c r="AF238" s="11">
        <f t="shared" si="272"/>
        <v>34.73275</v>
      </c>
      <c r="AG238" s="11">
        <f t="shared" ref="AG238:AI238" si="332">O238+W238</f>
        <v>318</v>
      </c>
      <c r="AH238" s="11">
        <f t="shared" si="332"/>
        <v>0</v>
      </c>
      <c r="AI238" s="11">
        <f t="shared" si="332"/>
        <v>1760.62525</v>
      </c>
      <c r="AJ238" s="12" t="s">
        <v>1137</v>
      </c>
    </row>
    <row r="239" s="9" customFormat="1" ht="16" customHeight="1" spans="1:36">
      <c r="A239" s="40">
        <f t="shared" si="288"/>
        <v>236</v>
      </c>
      <c r="B239" s="41" t="s">
        <v>164</v>
      </c>
      <c r="C239" s="48" t="s">
        <v>707</v>
      </c>
      <c r="D239" s="41" t="s">
        <v>708</v>
      </c>
      <c r="E239" s="41">
        <v>3473.25</v>
      </c>
      <c r="F239" s="41">
        <f>VLOOKUP(C239,'[1]9月'!$B:$Q,16,0)</f>
        <v>3245.4</v>
      </c>
      <c r="G239" s="44">
        <v>5664.75</v>
      </c>
      <c r="H239" s="41">
        <v>3473.25</v>
      </c>
      <c r="I239" s="44">
        <v>3180</v>
      </c>
      <c r="J239" s="44"/>
      <c r="K239" s="52">
        <f t="shared" si="289"/>
        <v>62.5185</v>
      </c>
      <c r="L239" s="53">
        <f t="shared" si="290"/>
        <v>519.264</v>
      </c>
      <c r="M239" s="44">
        <f t="shared" si="291"/>
        <v>453.18</v>
      </c>
      <c r="N239" s="41">
        <f t="shared" si="292"/>
        <v>24.31275</v>
      </c>
      <c r="O239" s="44">
        <f t="shared" si="293"/>
        <v>159</v>
      </c>
      <c r="P239" s="44">
        <f t="shared" si="294"/>
        <v>0</v>
      </c>
      <c r="Q239" s="44">
        <f t="shared" si="295"/>
        <v>1218.27525</v>
      </c>
      <c r="R239" s="41">
        <f t="shared" si="296"/>
        <v>0</v>
      </c>
      <c r="S239" s="41">
        <f t="shared" si="297"/>
        <v>259.63</v>
      </c>
      <c r="T239" s="44">
        <f t="shared" si="298"/>
        <v>113.3</v>
      </c>
      <c r="U239" s="41">
        <f t="shared" si="299"/>
        <v>10.42</v>
      </c>
      <c r="V239" s="41">
        <v>0</v>
      </c>
      <c r="W239" s="44">
        <f t="shared" si="300"/>
        <v>159</v>
      </c>
      <c r="X239" s="44">
        <f t="shared" si="301"/>
        <v>0</v>
      </c>
      <c r="Y239" s="41">
        <f t="shared" si="302"/>
        <v>542.35</v>
      </c>
      <c r="Z239" s="41">
        <f t="shared" si="303"/>
        <v>1760.62525</v>
      </c>
      <c r="AA239" s="41"/>
      <c r="AB239" s="12" t="s">
        <v>25</v>
      </c>
      <c r="AC239" s="11">
        <f t="shared" si="271"/>
        <v>62.5185</v>
      </c>
      <c r="AD239" s="11">
        <f t="shared" si="304"/>
        <v>778.894</v>
      </c>
      <c r="AE239" s="11">
        <f t="shared" si="305"/>
        <v>566.48</v>
      </c>
      <c r="AF239" s="11">
        <f t="shared" si="272"/>
        <v>34.73275</v>
      </c>
      <c r="AG239" s="11">
        <f t="shared" ref="AG239:AI239" si="333">O239+W239</f>
        <v>318</v>
      </c>
      <c r="AH239" s="11">
        <f t="shared" si="333"/>
        <v>0</v>
      </c>
      <c r="AI239" s="11">
        <f t="shared" si="333"/>
        <v>1760.62525</v>
      </c>
      <c r="AJ239" s="12" t="s">
        <v>1137</v>
      </c>
    </row>
    <row r="240" s="9" customFormat="1" ht="16" customHeight="1" spans="1:36">
      <c r="A240" s="40">
        <f t="shared" si="288"/>
        <v>237</v>
      </c>
      <c r="B240" s="41" t="s">
        <v>98</v>
      </c>
      <c r="C240" s="48" t="s">
        <v>709</v>
      </c>
      <c r="D240" s="41" t="s">
        <v>710</v>
      </c>
      <c r="E240" s="41">
        <v>3473.25</v>
      </c>
      <c r="F240" s="41">
        <f>VLOOKUP(C240,'[1]9月'!$B:$Q,16,0)</f>
        <v>3245.4</v>
      </c>
      <c r="G240" s="44">
        <v>5664.75</v>
      </c>
      <c r="H240" s="41">
        <v>3473.25</v>
      </c>
      <c r="I240" s="44">
        <v>3180</v>
      </c>
      <c r="J240" s="44"/>
      <c r="K240" s="52">
        <f t="shared" si="289"/>
        <v>62.5185</v>
      </c>
      <c r="L240" s="53">
        <f t="shared" si="290"/>
        <v>519.264</v>
      </c>
      <c r="M240" s="44">
        <f t="shared" si="291"/>
        <v>453.18</v>
      </c>
      <c r="N240" s="41">
        <f t="shared" si="292"/>
        <v>24.31275</v>
      </c>
      <c r="O240" s="44">
        <f t="shared" si="293"/>
        <v>159</v>
      </c>
      <c r="P240" s="44">
        <f t="shared" si="294"/>
        <v>0</v>
      </c>
      <c r="Q240" s="44">
        <f t="shared" si="295"/>
        <v>1218.27525</v>
      </c>
      <c r="R240" s="41">
        <f t="shared" si="296"/>
        <v>0</v>
      </c>
      <c r="S240" s="41">
        <f t="shared" si="297"/>
        <v>259.63</v>
      </c>
      <c r="T240" s="44">
        <f t="shared" si="298"/>
        <v>113.3</v>
      </c>
      <c r="U240" s="41">
        <f t="shared" si="299"/>
        <v>10.42</v>
      </c>
      <c r="V240" s="41">
        <v>0</v>
      </c>
      <c r="W240" s="44">
        <f t="shared" si="300"/>
        <v>159</v>
      </c>
      <c r="X240" s="44">
        <f t="shared" si="301"/>
        <v>0</v>
      </c>
      <c r="Y240" s="41">
        <f t="shared" si="302"/>
        <v>542.35</v>
      </c>
      <c r="Z240" s="41">
        <f t="shared" si="303"/>
        <v>1760.62525</v>
      </c>
      <c r="AA240" s="41"/>
      <c r="AB240" s="12" t="s">
        <v>26</v>
      </c>
      <c r="AC240" s="11">
        <f t="shared" si="271"/>
        <v>62.5185</v>
      </c>
      <c r="AD240" s="11">
        <f t="shared" si="304"/>
        <v>778.894</v>
      </c>
      <c r="AE240" s="11">
        <f t="shared" si="305"/>
        <v>566.48</v>
      </c>
      <c r="AF240" s="11">
        <f t="shared" si="272"/>
        <v>34.73275</v>
      </c>
      <c r="AG240" s="11">
        <f t="shared" ref="AG240:AI240" si="334">O240+W240</f>
        <v>318</v>
      </c>
      <c r="AH240" s="11">
        <f t="shared" si="334"/>
        <v>0</v>
      </c>
      <c r="AI240" s="11">
        <f t="shared" si="334"/>
        <v>1760.62525</v>
      </c>
      <c r="AJ240" s="12" t="s">
        <v>1135</v>
      </c>
    </row>
    <row r="241" s="9" customFormat="1" ht="16" customHeight="1" spans="1:36">
      <c r="A241" s="40">
        <f t="shared" si="288"/>
        <v>238</v>
      </c>
      <c r="B241" s="41" t="s">
        <v>285</v>
      </c>
      <c r="C241" s="48" t="s">
        <v>711</v>
      </c>
      <c r="D241" s="41" t="s">
        <v>712</v>
      </c>
      <c r="E241" s="41">
        <v>3473.25</v>
      </c>
      <c r="F241" s="41">
        <f>VLOOKUP(C241,'[1]9月'!$B:$Q,16,0)</f>
        <v>3245.4</v>
      </c>
      <c r="G241" s="44">
        <v>5664.75</v>
      </c>
      <c r="H241" s="41">
        <v>3473.25</v>
      </c>
      <c r="I241" s="44">
        <v>4180</v>
      </c>
      <c r="J241" s="44"/>
      <c r="K241" s="52">
        <f t="shared" si="289"/>
        <v>62.5185</v>
      </c>
      <c r="L241" s="53">
        <f t="shared" si="290"/>
        <v>519.264</v>
      </c>
      <c r="M241" s="44">
        <f t="shared" si="291"/>
        <v>453.18</v>
      </c>
      <c r="N241" s="41">
        <f t="shared" si="292"/>
        <v>24.31275</v>
      </c>
      <c r="O241" s="44">
        <f t="shared" si="293"/>
        <v>209</v>
      </c>
      <c r="P241" s="44">
        <f t="shared" si="294"/>
        <v>0</v>
      </c>
      <c r="Q241" s="44">
        <f t="shared" si="295"/>
        <v>1268.27525</v>
      </c>
      <c r="R241" s="41">
        <f t="shared" si="296"/>
        <v>0</v>
      </c>
      <c r="S241" s="41">
        <f t="shared" si="297"/>
        <v>259.63</v>
      </c>
      <c r="T241" s="44">
        <f t="shared" si="298"/>
        <v>113.3</v>
      </c>
      <c r="U241" s="41">
        <f t="shared" si="299"/>
        <v>10.42</v>
      </c>
      <c r="V241" s="41">
        <v>0</v>
      </c>
      <c r="W241" s="44">
        <f t="shared" si="300"/>
        <v>209</v>
      </c>
      <c r="X241" s="44">
        <f t="shared" si="301"/>
        <v>0</v>
      </c>
      <c r="Y241" s="41">
        <f t="shared" si="302"/>
        <v>592.35</v>
      </c>
      <c r="Z241" s="41">
        <f t="shared" si="303"/>
        <v>1860.62525</v>
      </c>
      <c r="AA241" s="41"/>
      <c r="AB241" s="12" t="s">
        <v>26</v>
      </c>
      <c r="AC241" s="11">
        <f t="shared" si="271"/>
        <v>62.5185</v>
      </c>
      <c r="AD241" s="11">
        <f t="shared" si="304"/>
        <v>778.894</v>
      </c>
      <c r="AE241" s="11">
        <f t="shared" si="305"/>
        <v>566.48</v>
      </c>
      <c r="AF241" s="11">
        <f t="shared" si="272"/>
        <v>34.73275</v>
      </c>
      <c r="AG241" s="11">
        <f t="shared" ref="AG241:AI241" si="335">O241+W241</f>
        <v>418</v>
      </c>
      <c r="AH241" s="11">
        <f t="shared" si="335"/>
        <v>0</v>
      </c>
      <c r="AI241" s="11">
        <f t="shared" si="335"/>
        <v>1860.62525</v>
      </c>
      <c r="AJ241" s="12" t="s">
        <v>1135</v>
      </c>
    </row>
    <row r="242" s="9" customFormat="1" ht="16" customHeight="1" spans="1:36">
      <c r="A242" s="40">
        <f t="shared" si="288"/>
        <v>239</v>
      </c>
      <c r="B242" s="41" t="s">
        <v>285</v>
      </c>
      <c r="C242" s="48" t="s">
        <v>713</v>
      </c>
      <c r="D242" s="341" t="s">
        <v>714</v>
      </c>
      <c r="E242" s="41">
        <v>3473.25</v>
      </c>
      <c r="F242" s="41">
        <f>VLOOKUP(C242,'[1]9月'!$B:$Q,16,0)</f>
        <v>3245.4</v>
      </c>
      <c r="G242" s="44">
        <v>5664.75</v>
      </c>
      <c r="H242" s="41">
        <v>3473.25</v>
      </c>
      <c r="I242" s="44">
        <v>4180</v>
      </c>
      <c r="J242" s="44"/>
      <c r="K242" s="52">
        <f t="shared" si="289"/>
        <v>62.5185</v>
      </c>
      <c r="L242" s="53">
        <f t="shared" si="290"/>
        <v>519.264</v>
      </c>
      <c r="M242" s="44">
        <f t="shared" si="291"/>
        <v>453.18</v>
      </c>
      <c r="N242" s="41">
        <f t="shared" si="292"/>
        <v>24.31275</v>
      </c>
      <c r="O242" s="44">
        <f t="shared" si="293"/>
        <v>209</v>
      </c>
      <c r="P242" s="44">
        <f t="shared" si="294"/>
        <v>0</v>
      </c>
      <c r="Q242" s="44">
        <f t="shared" si="295"/>
        <v>1268.27525</v>
      </c>
      <c r="R242" s="41">
        <f t="shared" si="296"/>
        <v>0</v>
      </c>
      <c r="S242" s="41">
        <f t="shared" si="297"/>
        <v>259.63</v>
      </c>
      <c r="T242" s="44">
        <f t="shared" si="298"/>
        <v>113.3</v>
      </c>
      <c r="U242" s="41">
        <f t="shared" si="299"/>
        <v>10.42</v>
      </c>
      <c r="V242" s="41">
        <v>0</v>
      </c>
      <c r="W242" s="44">
        <f t="shared" si="300"/>
        <v>209</v>
      </c>
      <c r="X242" s="44">
        <f t="shared" si="301"/>
        <v>0</v>
      </c>
      <c r="Y242" s="41">
        <f t="shared" si="302"/>
        <v>592.35</v>
      </c>
      <c r="Z242" s="41">
        <f t="shared" si="303"/>
        <v>1860.62525</v>
      </c>
      <c r="AA242" s="41"/>
      <c r="AB242" s="12" t="s">
        <v>26</v>
      </c>
      <c r="AC242" s="11">
        <f t="shared" si="271"/>
        <v>62.5185</v>
      </c>
      <c r="AD242" s="11">
        <f t="shared" si="304"/>
        <v>778.894</v>
      </c>
      <c r="AE242" s="11">
        <f t="shared" si="305"/>
        <v>566.48</v>
      </c>
      <c r="AF242" s="11">
        <f t="shared" si="272"/>
        <v>34.73275</v>
      </c>
      <c r="AG242" s="11">
        <f t="shared" ref="AG242:AI242" si="336">O242+W242</f>
        <v>418</v>
      </c>
      <c r="AH242" s="11">
        <f t="shared" si="336"/>
        <v>0</v>
      </c>
      <c r="AI242" s="11">
        <f t="shared" si="336"/>
        <v>1860.62525</v>
      </c>
      <c r="AJ242" s="12" t="s">
        <v>1135</v>
      </c>
    </row>
    <row r="243" s="9" customFormat="1" ht="16" customHeight="1" spans="1:36">
      <c r="A243" s="40">
        <f t="shared" si="288"/>
        <v>240</v>
      </c>
      <c r="B243" s="41" t="s">
        <v>1338</v>
      </c>
      <c r="C243" s="48" t="s">
        <v>716</v>
      </c>
      <c r="D243" s="41" t="s">
        <v>717</v>
      </c>
      <c r="E243" s="41">
        <v>3473.25</v>
      </c>
      <c r="F243" s="41">
        <f>VLOOKUP(C243,'[1]9月'!$B:$Q,16,0)</f>
        <v>3245.4</v>
      </c>
      <c r="G243" s="44">
        <v>5664.75</v>
      </c>
      <c r="H243" s="41">
        <v>3473.25</v>
      </c>
      <c r="I243" s="44">
        <v>1790</v>
      </c>
      <c r="J243" s="44"/>
      <c r="K243" s="52">
        <f t="shared" si="289"/>
        <v>62.5185</v>
      </c>
      <c r="L243" s="53">
        <f t="shared" si="290"/>
        <v>519.264</v>
      </c>
      <c r="M243" s="44">
        <f t="shared" si="291"/>
        <v>453.18</v>
      </c>
      <c r="N243" s="41">
        <f t="shared" si="292"/>
        <v>24.31275</v>
      </c>
      <c r="O243" s="44">
        <f t="shared" si="293"/>
        <v>89.5</v>
      </c>
      <c r="P243" s="44">
        <f t="shared" si="294"/>
        <v>0</v>
      </c>
      <c r="Q243" s="44">
        <f t="shared" si="295"/>
        <v>1148.77525</v>
      </c>
      <c r="R243" s="41">
        <f t="shared" si="296"/>
        <v>0</v>
      </c>
      <c r="S243" s="41">
        <f t="shared" si="297"/>
        <v>259.63</v>
      </c>
      <c r="T243" s="44">
        <f t="shared" si="298"/>
        <v>113.3</v>
      </c>
      <c r="U243" s="41">
        <f t="shared" si="299"/>
        <v>10.42</v>
      </c>
      <c r="V243" s="41">
        <v>0</v>
      </c>
      <c r="W243" s="44">
        <f t="shared" si="300"/>
        <v>89.5</v>
      </c>
      <c r="X243" s="44">
        <f t="shared" si="301"/>
        <v>0</v>
      </c>
      <c r="Y243" s="41">
        <f t="shared" si="302"/>
        <v>472.85</v>
      </c>
      <c r="Z243" s="41">
        <f t="shared" si="303"/>
        <v>1621.62525</v>
      </c>
      <c r="AA243" s="41"/>
      <c r="AB243" s="12" t="s">
        <v>20</v>
      </c>
      <c r="AC243" s="11">
        <f t="shared" si="271"/>
        <v>62.5185</v>
      </c>
      <c r="AD243" s="11">
        <f t="shared" si="304"/>
        <v>778.894</v>
      </c>
      <c r="AE243" s="11">
        <f t="shared" si="305"/>
        <v>566.48</v>
      </c>
      <c r="AF243" s="11">
        <f t="shared" si="272"/>
        <v>34.73275</v>
      </c>
      <c r="AG243" s="11">
        <f t="shared" ref="AG243:AI243" si="337">O243+W243</f>
        <v>179</v>
      </c>
      <c r="AH243" s="11">
        <f t="shared" si="337"/>
        <v>0</v>
      </c>
      <c r="AI243" s="11">
        <f t="shared" si="337"/>
        <v>1621.62525</v>
      </c>
      <c r="AJ243" s="12" t="s">
        <v>1138</v>
      </c>
    </row>
    <row r="244" s="9" customFormat="1" ht="16" customHeight="1" spans="1:36">
      <c r="A244" s="40">
        <f t="shared" si="288"/>
        <v>241</v>
      </c>
      <c r="B244" s="41" t="s">
        <v>1338</v>
      </c>
      <c r="C244" s="48" t="s">
        <v>718</v>
      </c>
      <c r="D244" s="41" t="s">
        <v>719</v>
      </c>
      <c r="E244" s="41">
        <v>3473.25</v>
      </c>
      <c r="F244" s="41">
        <f>VLOOKUP(C244,'[1]9月'!$B:$Q,16,0)</f>
        <v>3245.4</v>
      </c>
      <c r="G244" s="44">
        <v>5664.75</v>
      </c>
      <c r="H244" s="41">
        <v>3473.25</v>
      </c>
      <c r="I244" s="44">
        <v>1790</v>
      </c>
      <c r="J244" s="44"/>
      <c r="K244" s="52">
        <f t="shared" si="289"/>
        <v>62.5185</v>
      </c>
      <c r="L244" s="53">
        <f t="shared" si="290"/>
        <v>519.264</v>
      </c>
      <c r="M244" s="44">
        <f t="shared" si="291"/>
        <v>453.18</v>
      </c>
      <c r="N244" s="41">
        <f t="shared" si="292"/>
        <v>24.31275</v>
      </c>
      <c r="O244" s="44">
        <f t="shared" si="293"/>
        <v>89.5</v>
      </c>
      <c r="P244" s="44">
        <f t="shared" si="294"/>
        <v>0</v>
      </c>
      <c r="Q244" s="44">
        <f t="shared" si="295"/>
        <v>1148.77525</v>
      </c>
      <c r="R244" s="41">
        <f t="shared" si="296"/>
        <v>0</v>
      </c>
      <c r="S244" s="41">
        <f t="shared" si="297"/>
        <v>259.63</v>
      </c>
      <c r="T244" s="44">
        <f t="shared" si="298"/>
        <v>113.3</v>
      </c>
      <c r="U244" s="41">
        <f t="shared" si="299"/>
        <v>10.42</v>
      </c>
      <c r="V244" s="41">
        <v>0</v>
      </c>
      <c r="W244" s="44">
        <f t="shared" si="300"/>
        <v>89.5</v>
      </c>
      <c r="X244" s="44">
        <f t="shared" si="301"/>
        <v>0</v>
      </c>
      <c r="Y244" s="41">
        <f t="shared" si="302"/>
        <v>472.85</v>
      </c>
      <c r="Z244" s="41">
        <f t="shared" si="303"/>
        <v>1621.62525</v>
      </c>
      <c r="AA244" s="41"/>
      <c r="AB244" s="12" t="s">
        <v>20</v>
      </c>
      <c r="AC244" s="11">
        <f t="shared" si="271"/>
        <v>62.5185</v>
      </c>
      <c r="AD244" s="11">
        <f t="shared" si="304"/>
        <v>778.894</v>
      </c>
      <c r="AE244" s="11">
        <f t="shared" si="305"/>
        <v>566.48</v>
      </c>
      <c r="AF244" s="11">
        <f t="shared" si="272"/>
        <v>34.73275</v>
      </c>
      <c r="AG244" s="11">
        <f t="shared" ref="AG244:AI244" si="338">O244+W244</f>
        <v>179</v>
      </c>
      <c r="AH244" s="11">
        <f t="shared" si="338"/>
        <v>0</v>
      </c>
      <c r="AI244" s="11">
        <f t="shared" si="338"/>
        <v>1621.62525</v>
      </c>
      <c r="AJ244" s="12" t="s">
        <v>1138</v>
      </c>
    </row>
    <row r="245" s="9" customFormat="1" ht="16" customHeight="1" spans="1:36">
      <c r="A245" s="40">
        <f t="shared" si="288"/>
        <v>242</v>
      </c>
      <c r="B245" s="41" t="s">
        <v>1338</v>
      </c>
      <c r="C245" s="48" t="s">
        <v>720</v>
      </c>
      <c r="D245" s="41" t="s">
        <v>721</v>
      </c>
      <c r="E245" s="41">
        <v>3473.25</v>
      </c>
      <c r="F245" s="41">
        <f>VLOOKUP(C245,'[1]9月'!$B:$Q,16,0)</f>
        <v>3245.4</v>
      </c>
      <c r="G245" s="44">
        <v>5664.75</v>
      </c>
      <c r="H245" s="41">
        <v>3473.25</v>
      </c>
      <c r="I245" s="44">
        <v>3180</v>
      </c>
      <c r="J245" s="44"/>
      <c r="K245" s="52">
        <f t="shared" si="289"/>
        <v>62.5185</v>
      </c>
      <c r="L245" s="53">
        <f t="shared" si="290"/>
        <v>519.264</v>
      </c>
      <c r="M245" s="44">
        <f t="shared" si="291"/>
        <v>453.18</v>
      </c>
      <c r="N245" s="41">
        <f t="shared" si="292"/>
        <v>24.31275</v>
      </c>
      <c r="O245" s="44">
        <f t="shared" si="293"/>
        <v>159</v>
      </c>
      <c r="P245" s="44">
        <f t="shared" si="294"/>
        <v>0</v>
      </c>
      <c r="Q245" s="44">
        <f t="shared" si="295"/>
        <v>1218.27525</v>
      </c>
      <c r="R245" s="41">
        <f t="shared" si="296"/>
        <v>0</v>
      </c>
      <c r="S245" s="41">
        <f t="shared" si="297"/>
        <v>259.63</v>
      </c>
      <c r="T245" s="44">
        <f t="shared" si="298"/>
        <v>113.3</v>
      </c>
      <c r="U245" s="41">
        <f t="shared" si="299"/>
        <v>10.42</v>
      </c>
      <c r="V245" s="41">
        <v>0</v>
      </c>
      <c r="W245" s="44">
        <f t="shared" si="300"/>
        <v>159</v>
      </c>
      <c r="X245" s="44">
        <f t="shared" si="301"/>
        <v>0</v>
      </c>
      <c r="Y245" s="41">
        <f t="shared" si="302"/>
        <v>542.35</v>
      </c>
      <c r="Z245" s="41">
        <f t="shared" si="303"/>
        <v>1760.62525</v>
      </c>
      <c r="AA245" s="41"/>
      <c r="AB245" s="12" t="s">
        <v>20</v>
      </c>
      <c r="AC245" s="11">
        <f t="shared" si="271"/>
        <v>62.5185</v>
      </c>
      <c r="AD245" s="11">
        <f t="shared" si="304"/>
        <v>778.894</v>
      </c>
      <c r="AE245" s="11">
        <f t="shared" si="305"/>
        <v>566.48</v>
      </c>
      <c r="AF245" s="11">
        <f t="shared" si="272"/>
        <v>34.73275</v>
      </c>
      <c r="AG245" s="11">
        <f t="shared" ref="AG245:AI245" si="339">O245+W245</f>
        <v>318</v>
      </c>
      <c r="AH245" s="11">
        <f t="shared" si="339"/>
        <v>0</v>
      </c>
      <c r="AI245" s="11">
        <f t="shared" si="339"/>
        <v>1760.62525</v>
      </c>
      <c r="AJ245" s="12" t="s">
        <v>1138</v>
      </c>
    </row>
    <row r="246" s="9" customFormat="1" ht="16" customHeight="1" spans="1:36">
      <c r="A246" s="40">
        <f t="shared" si="288"/>
        <v>243</v>
      </c>
      <c r="B246" s="41" t="s">
        <v>1338</v>
      </c>
      <c r="C246" s="48" t="s">
        <v>722</v>
      </c>
      <c r="D246" s="41" t="s">
        <v>723</v>
      </c>
      <c r="E246" s="41">
        <v>3473.25</v>
      </c>
      <c r="F246" s="41">
        <f>VLOOKUP(C246,'[1]9月'!$B:$Q,16,0)</f>
        <v>3245.4</v>
      </c>
      <c r="G246" s="44">
        <v>5664.75</v>
      </c>
      <c r="H246" s="41">
        <v>3473.25</v>
      </c>
      <c r="I246" s="44">
        <v>1790</v>
      </c>
      <c r="J246" s="44"/>
      <c r="K246" s="52">
        <f t="shared" si="289"/>
        <v>62.5185</v>
      </c>
      <c r="L246" s="53">
        <f t="shared" si="290"/>
        <v>519.264</v>
      </c>
      <c r="M246" s="44">
        <f t="shared" si="291"/>
        <v>453.18</v>
      </c>
      <c r="N246" s="41">
        <f t="shared" si="292"/>
        <v>24.31275</v>
      </c>
      <c r="O246" s="44">
        <f t="shared" si="293"/>
        <v>89.5</v>
      </c>
      <c r="P246" s="44">
        <f t="shared" si="294"/>
        <v>0</v>
      </c>
      <c r="Q246" s="44">
        <f t="shared" si="295"/>
        <v>1148.77525</v>
      </c>
      <c r="R246" s="41">
        <f t="shared" si="296"/>
        <v>0</v>
      </c>
      <c r="S246" s="41">
        <f t="shared" si="297"/>
        <v>259.63</v>
      </c>
      <c r="T246" s="44">
        <f t="shared" si="298"/>
        <v>113.3</v>
      </c>
      <c r="U246" s="41">
        <f t="shared" si="299"/>
        <v>10.42</v>
      </c>
      <c r="V246" s="41">
        <v>0</v>
      </c>
      <c r="W246" s="44">
        <f t="shared" si="300"/>
        <v>89.5</v>
      </c>
      <c r="X246" s="44">
        <f t="shared" si="301"/>
        <v>0</v>
      </c>
      <c r="Y246" s="41">
        <f t="shared" si="302"/>
        <v>472.85</v>
      </c>
      <c r="Z246" s="41">
        <f t="shared" si="303"/>
        <v>1621.62525</v>
      </c>
      <c r="AA246" s="41"/>
      <c r="AB246" s="12" t="s">
        <v>20</v>
      </c>
      <c r="AC246" s="11">
        <f t="shared" si="271"/>
        <v>62.5185</v>
      </c>
      <c r="AD246" s="11">
        <f t="shared" si="304"/>
        <v>778.894</v>
      </c>
      <c r="AE246" s="11">
        <f t="shared" si="305"/>
        <v>566.48</v>
      </c>
      <c r="AF246" s="11">
        <f t="shared" si="272"/>
        <v>34.73275</v>
      </c>
      <c r="AG246" s="11">
        <f t="shared" ref="AG246:AI246" si="340">O246+W246</f>
        <v>179</v>
      </c>
      <c r="AH246" s="11">
        <f t="shared" si="340"/>
        <v>0</v>
      </c>
      <c r="AI246" s="11">
        <f t="shared" si="340"/>
        <v>1621.62525</v>
      </c>
      <c r="AJ246" s="12" t="s">
        <v>1138</v>
      </c>
    </row>
    <row r="247" s="9" customFormat="1" ht="16" customHeight="1" spans="1:36">
      <c r="A247" s="40">
        <f t="shared" si="288"/>
        <v>244</v>
      </c>
      <c r="B247" s="41" t="s">
        <v>1338</v>
      </c>
      <c r="C247" s="48" t="s">
        <v>724</v>
      </c>
      <c r="D247" s="41" t="s">
        <v>725</v>
      </c>
      <c r="E247" s="41">
        <v>3473.25</v>
      </c>
      <c r="F247" s="41">
        <f>VLOOKUP(C247,'[1]9月'!$B:$Q,16,0)</f>
        <v>3245.4</v>
      </c>
      <c r="G247" s="44">
        <v>5664.75</v>
      </c>
      <c r="H247" s="41">
        <v>3473.25</v>
      </c>
      <c r="I247" s="44">
        <v>3180</v>
      </c>
      <c r="J247" s="44"/>
      <c r="K247" s="52">
        <f t="shared" si="289"/>
        <v>62.5185</v>
      </c>
      <c r="L247" s="53">
        <f t="shared" si="290"/>
        <v>519.264</v>
      </c>
      <c r="M247" s="44">
        <f t="shared" si="291"/>
        <v>453.18</v>
      </c>
      <c r="N247" s="41">
        <f t="shared" si="292"/>
        <v>24.31275</v>
      </c>
      <c r="O247" s="44">
        <f t="shared" si="293"/>
        <v>159</v>
      </c>
      <c r="P247" s="44">
        <f t="shared" si="294"/>
        <v>0</v>
      </c>
      <c r="Q247" s="44">
        <f t="shared" si="295"/>
        <v>1218.27525</v>
      </c>
      <c r="R247" s="41">
        <f t="shared" si="296"/>
        <v>0</v>
      </c>
      <c r="S247" s="41">
        <f t="shared" si="297"/>
        <v>259.63</v>
      </c>
      <c r="T247" s="44">
        <f t="shared" si="298"/>
        <v>113.3</v>
      </c>
      <c r="U247" s="41">
        <f t="shared" si="299"/>
        <v>10.42</v>
      </c>
      <c r="V247" s="41">
        <v>0</v>
      </c>
      <c r="W247" s="44">
        <f t="shared" si="300"/>
        <v>159</v>
      </c>
      <c r="X247" s="44">
        <f t="shared" si="301"/>
        <v>0</v>
      </c>
      <c r="Y247" s="41">
        <f t="shared" si="302"/>
        <v>542.35</v>
      </c>
      <c r="Z247" s="41">
        <f t="shared" si="303"/>
        <v>1760.62525</v>
      </c>
      <c r="AA247" s="41"/>
      <c r="AB247" s="12" t="s">
        <v>20</v>
      </c>
      <c r="AC247" s="11">
        <f t="shared" si="271"/>
        <v>62.5185</v>
      </c>
      <c r="AD247" s="11">
        <f t="shared" si="304"/>
        <v>778.894</v>
      </c>
      <c r="AE247" s="11">
        <f t="shared" si="305"/>
        <v>566.48</v>
      </c>
      <c r="AF247" s="11">
        <f t="shared" si="272"/>
        <v>34.73275</v>
      </c>
      <c r="AG247" s="11">
        <f t="shared" ref="AG247:AI247" si="341">O247+W247</f>
        <v>318</v>
      </c>
      <c r="AH247" s="11">
        <f t="shared" si="341"/>
        <v>0</v>
      </c>
      <c r="AI247" s="11">
        <f t="shared" si="341"/>
        <v>1760.62525</v>
      </c>
      <c r="AJ247" s="12" t="s">
        <v>1138</v>
      </c>
    </row>
    <row r="248" s="9" customFormat="1" ht="16" customHeight="1" spans="1:36">
      <c r="A248" s="40">
        <f t="shared" si="288"/>
        <v>245</v>
      </c>
      <c r="B248" s="41" t="s">
        <v>1299</v>
      </c>
      <c r="C248" s="67" t="s">
        <v>732</v>
      </c>
      <c r="D248" s="41" t="s">
        <v>733</v>
      </c>
      <c r="E248" s="41">
        <v>3473.25</v>
      </c>
      <c r="F248" s="41">
        <f>VLOOKUP(C248,'[1]9月'!$B:$Q,16,0)</f>
        <v>3245.4</v>
      </c>
      <c r="G248" s="44">
        <v>5664.75</v>
      </c>
      <c r="H248" s="41">
        <v>3473.25</v>
      </c>
      <c r="I248" s="44">
        <v>1790</v>
      </c>
      <c r="J248" s="44"/>
      <c r="K248" s="52">
        <f t="shared" si="289"/>
        <v>62.5185</v>
      </c>
      <c r="L248" s="53">
        <f t="shared" si="290"/>
        <v>519.264</v>
      </c>
      <c r="M248" s="44">
        <f t="shared" si="291"/>
        <v>453.18</v>
      </c>
      <c r="N248" s="41">
        <f t="shared" si="292"/>
        <v>24.31275</v>
      </c>
      <c r="O248" s="44">
        <f t="shared" si="293"/>
        <v>89.5</v>
      </c>
      <c r="P248" s="44">
        <f t="shared" si="294"/>
        <v>0</v>
      </c>
      <c r="Q248" s="44">
        <f t="shared" si="295"/>
        <v>1148.77525</v>
      </c>
      <c r="R248" s="41">
        <f t="shared" si="296"/>
        <v>0</v>
      </c>
      <c r="S248" s="41">
        <f t="shared" si="297"/>
        <v>259.63</v>
      </c>
      <c r="T248" s="44">
        <f t="shared" si="298"/>
        <v>113.3</v>
      </c>
      <c r="U248" s="41">
        <f t="shared" si="299"/>
        <v>10.42</v>
      </c>
      <c r="V248" s="41">
        <v>0</v>
      </c>
      <c r="W248" s="44">
        <f t="shared" si="300"/>
        <v>89.5</v>
      </c>
      <c r="X248" s="44">
        <f t="shared" si="301"/>
        <v>0</v>
      </c>
      <c r="Y248" s="41">
        <f t="shared" si="302"/>
        <v>472.85</v>
      </c>
      <c r="Z248" s="41">
        <f t="shared" si="303"/>
        <v>1621.62525</v>
      </c>
      <c r="AA248" s="41"/>
      <c r="AB248" s="12" t="s">
        <v>59</v>
      </c>
      <c r="AC248" s="11">
        <f t="shared" si="271"/>
        <v>62.5185</v>
      </c>
      <c r="AD248" s="11">
        <f t="shared" si="304"/>
        <v>778.894</v>
      </c>
      <c r="AE248" s="11">
        <f t="shared" si="305"/>
        <v>566.48</v>
      </c>
      <c r="AF248" s="11">
        <f t="shared" si="272"/>
        <v>34.73275</v>
      </c>
      <c r="AG248" s="11">
        <f t="shared" ref="AG248:AI248" si="342">O248+W248</f>
        <v>179</v>
      </c>
      <c r="AH248" s="11">
        <f t="shared" si="342"/>
        <v>0</v>
      </c>
      <c r="AI248" s="11">
        <f t="shared" si="342"/>
        <v>1621.62525</v>
      </c>
      <c r="AJ248" s="12" t="s">
        <v>1138</v>
      </c>
    </row>
    <row r="249" s="9" customFormat="1" ht="16" customHeight="1" spans="1:36">
      <c r="A249" s="40">
        <f t="shared" si="288"/>
        <v>246</v>
      </c>
      <c r="B249" s="41" t="s">
        <v>1299</v>
      </c>
      <c r="C249" s="48" t="s">
        <v>734</v>
      </c>
      <c r="D249" s="41" t="s">
        <v>735</v>
      </c>
      <c r="E249" s="41">
        <v>3473.25</v>
      </c>
      <c r="F249" s="41">
        <f>VLOOKUP(C249,'[1]9月'!$B:$Q,16,0)</f>
        <v>3245.4</v>
      </c>
      <c r="G249" s="44">
        <v>5664.75</v>
      </c>
      <c r="H249" s="41">
        <v>3473.25</v>
      </c>
      <c r="I249" s="44">
        <v>1790</v>
      </c>
      <c r="J249" s="44"/>
      <c r="K249" s="52">
        <f t="shared" si="289"/>
        <v>62.5185</v>
      </c>
      <c r="L249" s="53">
        <f t="shared" si="290"/>
        <v>519.264</v>
      </c>
      <c r="M249" s="44">
        <f t="shared" si="291"/>
        <v>453.18</v>
      </c>
      <c r="N249" s="41">
        <f t="shared" si="292"/>
        <v>24.31275</v>
      </c>
      <c r="O249" s="44">
        <f t="shared" si="293"/>
        <v>89.5</v>
      </c>
      <c r="P249" s="44">
        <f t="shared" si="294"/>
        <v>0</v>
      </c>
      <c r="Q249" s="44">
        <f t="shared" si="295"/>
        <v>1148.77525</v>
      </c>
      <c r="R249" s="41">
        <f t="shared" si="296"/>
        <v>0</v>
      </c>
      <c r="S249" s="41">
        <f t="shared" si="297"/>
        <v>259.63</v>
      </c>
      <c r="T249" s="44">
        <f t="shared" si="298"/>
        <v>113.3</v>
      </c>
      <c r="U249" s="41">
        <f t="shared" si="299"/>
        <v>10.42</v>
      </c>
      <c r="V249" s="41">
        <v>0</v>
      </c>
      <c r="W249" s="44">
        <f t="shared" si="300"/>
        <v>89.5</v>
      </c>
      <c r="X249" s="44">
        <f t="shared" si="301"/>
        <v>0</v>
      </c>
      <c r="Y249" s="41">
        <f t="shared" si="302"/>
        <v>472.85</v>
      </c>
      <c r="Z249" s="41">
        <f t="shared" si="303"/>
        <v>1621.62525</v>
      </c>
      <c r="AA249" s="41"/>
      <c r="AB249" s="12" t="s">
        <v>59</v>
      </c>
      <c r="AC249" s="11">
        <f t="shared" si="271"/>
        <v>62.5185</v>
      </c>
      <c r="AD249" s="11">
        <f t="shared" si="304"/>
        <v>778.894</v>
      </c>
      <c r="AE249" s="11">
        <f t="shared" si="305"/>
        <v>566.48</v>
      </c>
      <c r="AF249" s="11">
        <f t="shared" si="272"/>
        <v>34.73275</v>
      </c>
      <c r="AG249" s="11">
        <f t="shared" ref="AG249:AI249" si="343">O249+W249</f>
        <v>179</v>
      </c>
      <c r="AH249" s="11">
        <f t="shared" si="343"/>
        <v>0</v>
      </c>
      <c r="AI249" s="11">
        <f t="shared" si="343"/>
        <v>1621.62525</v>
      </c>
      <c r="AJ249" s="12" t="s">
        <v>1138</v>
      </c>
    </row>
    <row r="250" s="9" customFormat="1" ht="16" customHeight="1" spans="1:36">
      <c r="A250" s="40">
        <f t="shared" si="288"/>
        <v>247</v>
      </c>
      <c r="B250" s="41" t="s">
        <v>1339</v>
      </c>
      <c r="C250" s="48" t="s">
        <v>739</v>
      </c>
      <c r="D250" s="41" t="s">
        <v>740</v>
      </c>
      <c r="E250" s="41">
        <v>3473.25</v>
      </c>
      <c r="F250" s="41">
        <f>VLOOKUP(C250,'[1]9月'!$B:$Q,16,0)</f>
        <v>3245.4</v>
      </c>
      <c r="G250" s="44">
        <v>5664.75</v>
      </c>
      <c r="H250" s="41">
        <v>3473.25</v>
      </c>
      <c r="I250" s="44">
        <v>1790</v>
      </c>
      <c r="J250" s="44"/>
      <c r="K250" s="52">
        <f t="shared" si="289"/>
        <v>62.5185</v>
      </c>
      <c r="L250" s="53">
        <f t="shared" si="290"/>
        <v>519.264</v>
      </c>
      <c r="M250" s="44">
        <f t="shared" si="291"/>
        <v>453.18</v>
      </c>
      <c r="N250" s="41">
        <f t="shared" si="292"/>
        <v>24.31275</v>
      </c>
      <c r="O250" s="44">
        <f t="shared" si="293"/>
        <v>89.5</v>
      </c>
      <c r="P250" s="44">
        <f t="shared" si="294"/>
        <v>0</v>
      </c>
      <c r="Q250" s="44">
        <f t="shared" si="295"/>
        <v>1148.77525</v>
      </c>
      <c r="R250" s="41">
        <f t="shared" si="296"/>
        <v>0</v>
      </c>
      <c r="S250" s="41">
        <f t="shared" si="297"/>
        <v>259.63</v>
      </c>
      <c r="T250" s="44">
        <f t="shared" si="298"/>
        <v>113.3</v>
      </c>
      <c r="U250" s="41">
        <f t="shared" si="299"/>
        <v>10.42</v>
      </c>
      <c r="V250" s="41">
        <v>0</v>
      </c>
      <c r="W250" s="44">
        <f t="shared" si="300"/>
        <v>89.5</v>
      </c>
      <c r="X250" s="44">
        <f t="shared" si="301"/>
        <v>0</v>
      </c>
      <c r="Y250" s="41">
        <f t="shared" si="302"/>
        <v>472.85</v>
      </c>
      <c r="Z250" s="41">
        <f t="shared" si="303"/>
        <v>1621.62525</v>
      </c>
      <c r="AA250" s="41"/>
      <c r="AB250" s="12" t="s">
        <v>55</v>
      </c>
      <c r="AC250" s="11">
        <f t="shared" si="271"/>
        <v>62.5185</v>
      </c>
      <c r="AD250" s="11">
        <f t="shared" si="304"/>
        <v>778.894</v>
      </c>
      <c r="AE250" s="11">
        <f t="shared" si="305"/>
        <v>566.48</v>
      </c>
      <c r="AF250" s="11">
        <f t="shared" si="272"/>
        <v>34.73275</v>
      </c>
      <c r="AG250" s="11">
        <f t="shared" ref="AG250:AI250" si="344">O250+W250</f>
        <v>179</v>
      </c>
      <c r="AH250" s="11">
        <f t="shared" si="344"/>
        <v>0</v>
      </c>
      <c r="AI250" s="11">
        <f t="shared" si="344"/>
        <v>1621.62525</v>
      </c>
      <c r="AJ250" s="12" t="s">
        <v>1138</v>
      </c>
    </row>
    <row r="251" s="9" customFormat="1" ht="16" customHeight="1" spans="1:36">
      <c r="A251" s="40">
        <f t="shared" si="288"/>
        <v>248</v>
      </c>
      <c r="B251" s="41" t="s">
        <v>1339</v>
      </c>
      <c r="C251" s="48" t="s">
        <v>741</v>
      </c>
      <c r="D251" s="41" t="s">
        <v>742</v>
      </c>
      <c r="E251" s="41">
        <v>3473.25</v>
      </c>
      <c r="F251" s="41">
        <f>VLOOKUP(C251,'[1]9月'!$B:$Q,16,0)</f>
        <v>3245.4</v>
      </c>
      <c r="G251" s="44">
        <v>5664.75</v>
      </c>
      <c r="H251" s="41">
        <v>3473.25</v>
      </c>
      <c r="I251" s="44">
        <v>1790</v>
      </c>
      <c r="J251" s="44"/>
      <c r="K251" s="52">
        <f t="shared" si="289"/>
        <v>62.5185</v>
      </c>
      <c r="L251" s="53">
        <f t="shared" si="290"/>
        <v>519.264</v>
      </c>
      <c r="M251" s="44">
        <f t="shared" si="291"/>
        <v>453.18</v>
      </c>
      <c r="N251" s="41">
        <f t="shared" si="292"/>
        <v>24.31275</v>
      </c>
      <c r="O251" s="44">
        <f t="shared" si="293"/>
        <v>89.5</v>
      </c>
      <c r="P251" s="44">
        <f t="shared" si="294"/>
        <v>0</v>
      </c>
      <c r="Q251" s="44">
        <f t="shared" si="295"/>
        <v>1148.77525</v>
      </c>
      <c r="R251" s="41">
        <f t="shared" si="296"/>
        <v>0</v>
      </c>
      <c r="S251" s="41">
        <f t="shared" si="297"/>
        <v>259.63</v>
      </c>
      <c r="T251" s="44">
        <f t="shared" si="298"/>
        <v>113.3</v>
      </c>
      <c r="U251" s="41">
        <f t="shared" si="299"/>
        <v>10.42</v>
      </c>
      <c r="V251" s="41">
        <v>0</v>
      </c>
      <c r="W251" s="44">
        <f t="shared" si="300"/>
        <v>89.5</v>
      </c>
      <c r="X251" s="44">
        <f t="shared" si="301"/>
        <v>0</v>
      </c>
      <c r="Y251" s="41">
        <f t="shared" si="302"/>
        <v>472.85</v>
      </c>
      <c r="Z251" s="41">
        <f t="shared" si="303"/>
        <v>1621.62525</v>
      </c>
      <c r="AA251" s="41"/>
      <c r="AB251" s="12" t="s">
        <v>55</v>
      </c>
      <c r="AC251" s="11">
        <f t="shared" si="271"/>
        <v>62.5185</v>
      </c>
      <c r="AD251" s="11">
        <f t="shared" si="304"/>
        <v>778.894</v>
      </c>
      <c r="AE251" s="11">
        <f t="shared" si="305"/>
        <v>566.48</v>
      </c>
      <c r="AF251" s="11">
        <f t="shared" si="272"/>
        <v>34.73275</v>
      </c>
      <c r="AG251" s="11">
        <f t="shared" ref="AG251:AI251" si="345">O251+W251</f>
        <v>179</v>
      </c>
      <c r="AH251" s="11">
        <f t="shared" si="345"/>
        <v>0</v>
      </c>
      <c r="AI251" s="11">
        <f t="shared" si="345"/>
        <v>1621.62525</v>
      </c>
      <c r="AJ251" s="12" t="s">
        <v>1138</v>
      </c>
    </row>
    <row r="252" s="9" customFormat="1" ht="16" customHeight="1" spans="1:36">
      <c r="A252" s="40">
        <f t="shared" si="288"/>
        <v>249</v>
      </c>
      <c r="B252" s="41" t="s">
        <v>1306</v>
      </c>
      <c r="C252" s="48" t="s">
        <v>743</v>
      </c>
      <c r="D252" s="41" t="s">
        <v>744</v>
      </c>
      <c r="E252" s="41">
        <v>3473.25</v>
      </c>
      <c r="F252" s="41">
        <f>VLOOKUP(C252,'[1]9月'!$B:$Q,16,0)</f>
        <v>3245.4</v>
      </c>
      <c r="G252" s="44">
        <v>5664.75</v>
      </c>
      <c r="H252" s="41">
        <v>3473.25</v>
      </c>
      <c r="I252" s="44">
        <v>1790</v>
      </c>
      <c r="J252" s="44"/>
      <c r="K252" s="52">
        <f t="shared" si="289"/>
        <v>62.5185</v>
      </c>
      <c r="L252" s="53">
        <f t="shared" si="290"/>
        <v>519.264</v>
      </c>
      <c r="M252" s="44">
        <f t="shared" si="291"/>
        <v>453.18</v>
      </c>
      <c r="N252" s="41">
        <f t="shared" si="292"/>
        <v>24.31275</v>
      </c>
      <c r="O252" s="44">
        <f t="shared" si="293"/>
        <v>89.5</v>
      </c>
      <c r="P252" s="44">
        <f t="shared" si="294"/>
        <v>0</v>
      </c>
      <c r="Q252" s="44">
        <f t="shared" si="295"/>
        <v>1148.77525</v>
      </c>
      <c r="R252" s="41">
        <f t="shared" si="296"/>
        <v>0</v>
      </c>
      <c r="S252" s="41">
        <f t="shared" si="297"/>
        <v>259.63</v>
      </c>
      <c r="T252" s="44">
        <f t="shared" si="298"/>
        <v>113.3</v>
      </c>
      <c r="U252" s="41">
        <f t="shared" si="299"/>
        <v>10.42</v>
      </c>
      <c r="V252" s="41">
        <v>0</v>
      </c>
      <c r="W252" s="44">
        <f t="shared" si="300"/>
        <v>89.5</v>
      </c>
      <c r="X252" s="44">
        <f t="shared" si="301"/>
        <v>0</v>
      </c>
      <c r="Y252" s="41">
        <f t="shared" si="302"/>
        <v>472.85</v>
      </c>
      <c r="Z252" s="41">
        <f t="shared" si="303"/>
        <v>1621.62525</v>
      </c>
      <c r="AA252" s="41"/>
      <c r="AB252" s="12" t="s">
        <v>60</v>
      </c>
      <c r="AC252" s="11">
        <f t="shared" si="271"/>
        <v>62.5185</v>
      </c>
      <c r="AD252" s="11">
        <f t="shared" si="304"/>
        <v>778.894</v>
      </c>
      <c r="AE252" s="11">
        <f t="shared" si="305"/>
        <v>566.48</v>
      </c>
      <c r="AF252" s="11">
        <f t="shared" si="272"/>
        <v>34.73275</v>
      </c>
      <c r="AG252" s="11">
        <f t="shared" ref="AG252:AI252" si="346">O252+W252</f>
        <v>179</v>
      </c>
      <c r="AH252" s="11">
        <f t="shared" si="346"/>
        <v>0</v>
      </c>
      <c r="AI252" s="11">
        <f t="shared" si="346"/>
        <v>1621.62525</v>
      </c>
      <c r="AJ252" s="12" t="s">
        <v>1138</v>
      </c>
    </row>
    <row r="253" s="9" customFormat="1" ht="16" customHeight="1" spans="1:36">
      <c r="A253" s="40">
        <f t="shared" si="288"/>
        <v>250</v>
      </c>
      <c r="B253" s="41" t="s">
        <v>1339</v>
      </c>
      <c r="C253" s="48" t="s">
        <v>745</v>
      </c>
      <c r="D253" s="41" t="s">
        <v>746</v>
      </c>
      <c r="E253" s="41">
        <v>3473.25</v>
      </c>
      <c r="F253" s="41">
        <f>VLOOKUP(C253,'[1]9月'!$B:$Q,16,0)</f>
        <v>3245.4</v>
      </c>
      <c r="G253" s="44">
        <v>5664.75</v>
      </c>
      <c r="H253" s="41">
        <v>3473.25</v>
      </c>
      <c r="I253" s="44">
        <v>1790</v>
      </c>
      <c r="J253" s="44"/>
      <c r="K253" s="52">
        <f t="shared" si="289"/>
        <v>62.5185</v>
      </c>
      <c r="L253" s="53">
        <f t="shared" si="290"/>
        <v>519.264</v>
      </c>
      <c r="M253" s="44">
        <f t="shared" si="291"/>
        <v>453.18</v>
      </c>
      <c r="N253" s="41">
        <f t="shared" si="292"/>
        <v>24.31275</v>
      </c>
      <c r="O253" s="44">
        <f t="shared" si="293"/>
        <v>89.5</v>
      </c>
      <c r="P253" s="44">
        <f t="shared" si="294"/>
        <v>0</v>
      </c>
      <c r="Q253" s="44">
        <f t="shared" si="295"/>
        <v>1148.77525</v>
      </c>
      <c r="R253" s="41">
        <f t="shared" si="296"/>
        <v>0</v>
      </c>
      <c r="S253" s="41">
        <f t="shared" si="297"/>
        <v>259.63</v>
      </c>
      <c r="T253" s="44">
        <f t="shared" si="298"/>
        <v>113.3</v>
      </c>
      <c r="U253" s="41">
        <f t="shared" si="299"/>
        <v>10.42</v>
      </c>
      <c r="V253" s="41">
        <v>0</v>
      </c>
      <c r="W253" s="44">
        <f t="shared" si="300"/>
        <v>89.5</v>
      </c>
      <c r="X253" s="44">
        <f t="shared" si="301"/>
        <v>0</v>
      </c>
      <c r="Y253" s="41">
        <f t="shared" si="302"/>
        <v>472.85</v>
      </c>
      <c r="Z253" s="41">
        <f t="shared" si="303"/>
        <v>1621.62525</v>
      </c>
      <c r="AA253" s="41"/>
      <c r="AB253" s="12" t="s">
        <v>55</v>
      </c>
      <c r="AC253" s="11">
        <f t="shared" si="271"/>
        <v>62.5185</v>
      </c>
      <c r="AD253" s="11">
        <f t="shared" si="304"/>
        <v>778.894</v>
      </c>
      <c r="AE253" s="11">
        <f t="shared" si="305"/>
        <v>566.48</v>
      </c>
      <c r="AF253" s="11">
        <f t="shared" si="272"/>
        <v>34.73275</v>
      </c>
      <c r="AG253" s="11">
        <f t="shared" ref="AG253:AI253" si="347">O253+W253</f>
        <v>179</v>
      </c>
      <c r="AH253" s="11">
        <f t="shared" si="347"/>
        <v>0</v>
      </c>
      <c r="AI253" s="11">
        <f t="shared" si="347"/>
        <v>1621.62525</v>
      </c>
      <c r="AJ253" s="12" t="s">
        <v>1138</v>
      </c>
    </row>
    <row r="254" s="9" customFormat="1" ht="16" customHeight="1" spans="1:36">
      <c r="A254" s="40">
        <f t="shared" si="288"/>
        <v>251</v>
      </c>
      <c r="B254" s="41" t="s">
        <v>1339</v>
      </c>
      <c r="C254" s="48" t="s">
        <v>747</v>
      </c>
      <c r="D254" s="41" t="s">
        <v>748</v>
      </c>
      <c r="E254" s="41">
        <v>3473.25</v>
      </c>
      <c r="F254" s="41">
        <f>VLOOKUP(C254,'[1]9月'!$B:$Q,16,0)</f>
        <v>3245.4</v>
      </c>
      <c r="G254" s="44">
        <v>5664.75</v>
      </c>
      <c r="H254" s="41">
        <v>3473.25</v>
      </c>
      <c r="I254" s="44">
        <v>1790</v>
      </c>
      <c r="J254" s="44"/>
      <c r="K254" s="52">
        <f t="shared" si="289"/>
        <v>62.5185</v>
      </c>
      <c r="L254" s="53">
        <f t="shared" si="290"/>
        <v>519.264</v>
      </c>
      <c r="M254" s="44">
        <f t="shared" si="291"/>
        <v>453.18</v>
      </c>
      <c r="N254" s="41">
        <f t="shared" si="292"/>
        <v>24.31275</v>
      </c>
      <c r="O254" s="44">
        <f t="shared" si="293"/>
        <v>89.5</v>
      </c>
      <c r="P254" s="44">
        <f t="shared" si="294"/>
        <v>0</v>
      </c>
      <c r="Q254" s="44">
        <f t="shared" si="295"/>
        <v>1148.77525</v>
      </c>
      <c r="R254" s="41">
        <f t="shared" si="296"/>
        <v>0</v>
      </c>
      <c r="S254" s="41">
        <f t="shared" si="297"/>
        <v>259.63</v>
      </c>
      <c r="T254" s="44">
        <f t="shared" si="298"/>
        <v>113.3</v>
      </c>
      <c r="U254" s="41">
        <f t="shared" si="299"/>
        <v>10.42</v>
      </c>
      <c r="V254" s="41">
        <v>0</v>
      </c>
      <c r="W254" s="44">
        <f t="shared" si="300"/>
        <v>89.5</v>
      </c>
      <c r="X254" s="44">
        <f t="shared" si="301"/>
        <v>0</v>
      </c>
      <c r="Y254" s="41">
        <f t="shared" si="302"/>
        <v>472.85</v>
      </c>
      <c r="Z254" s="41">
        <f t="shared" si="303"/>
        <v>1621.62525</v>
      </c>
      <c r="AA254" s="41"/>
      <c r="AB254" s="12" t="s">
        <v>55</v>
      </c>
      <c r="AC254" s="11">
        <f t="shared" si="271"/>
        <v>62.5185</v>
      </c>
      <c r="AD254" s="11">
        <f t="shared" si="304"/>
        <v>778.894</v>
      </c>
      <c r="AE254" s="11">
        <f t="shared" si="305"/>
        <v>566.48</v>
      </c>
      <c r="AF254" s="11">
        <f t="shared" si="272"/>
        <v>34.73275</v>
      </c>
      <c r="AG254" s="11">
        <f t="shared" ref="AG254:AI254" si="348">O254+W254</f>
        <v>179</v>
      </c>
      <c r="AH254" s="11">
        <f t="shared" si="348"/>
        <v>0</v>
      </c>
      <c r="AI254" s="11">
        <f t="shared" si="348"/>
        <v>1621.62525</v>
      </c>
      <c r="AJ254" s="12" t="s">
        <v>1138</v>
      </c>
    </row>
    <row r="255" s="9" customFormat="1" ht="16" customHeight="1" spans="1:36">
      <c r="A255" s="40">
        <f t="shared" si="288"/>
        <v>252</v>
      </c>
      <c r="B255" s="41" t="s">
        <v>1339</v>
      </c>
      <c r="C255" s="48" t="s">
        <v>749</v>
      </c>
      <c r="D255" s="41" t="s">
        <v>750</v>
      </c>
      <c r="E255" s="41">
        <v>3473.25</v>
      </c>
      <c r="F255" s="41">
        <f>VLOOKUP(C255,'[1]9月'!$B:$Q,16,0)</f>
        <v>3245.4</v>
      </c>
      <c r="G255" s="44">
        <v>5664.75</v>
      </c>
      <c r="H255" s="41">
        <v>3473.25</v>
      </c>
      <c r="I255" s="44">
        <v>1790</v>
      </c>
      <c r="J255" s="44"/>
      <c r="K255" s="52">
        <f t="shared" si="289"/>
        <v>62.5185</v>
      </c>
      <c r="L255" s="53">
        <f t="shared" si="290"/>
        <v>519.264</v>
      </c>
      <c r="M255" s="44">
        <f t="shared" si="291"/>
        <v>453.18</v>
      </c>
      <c r="N255" s="41">
        <f t="shared" si="292"/>
        <v>24.31275</v>
      </c>
      <c r="O255" s="44">
        <f t="shared" si="293"/>
        <v>89.5</v>
      </c>
      <c r="P255" s="44">
        <f t="shared" si="294"/>
        <v>0</v>
      </c>
      <c r="Q255" s="44">
        <f t="shared" si="295"/>
        <v>1148.77525</v>
      </c>
      <c r="R255" s="72">
        <f t="shared" si="296"/>
        <v>0</v>
      </c>
      <c r="S255" s="72">
        <f t="shared" si="297"/>
        <v>259.63</v>
      </c>
      <c r="T255" s="69">
        <f t="shared" si="298"/>
        <v>113.3</v>
      </c>
      <c r="U255" s="72">
        <f t="shared" si="299"/>
        <v>10.42</v>
      </c>
      <c r="V255" s="41">
        <v>0</v>
      </c>
      <c r="W255" s="69">
        <f t="shared" si="300"/>
        <v>89.5</v>
      </c>
      <c r="X255" s="69">
        <f t="shared" si="301"/>
        <v>0</v>
      </c>
      <c r="Y255" s="41">
        <f t="shared" si="302"/>
        <v>472.85</v>
      </c>
      <c r="Z255" s="41">
        <f t="shared" si="303"/>
        <v>1621.62525</v>
      </c>
      <c r="AA255" s="41"/>
      <c r="AB255" s="12" t="s">
        <v>55</v>
      </c>
      <c r="AC255" s="11">
        <f t="shared" si="271"/>
        <v>62.5185</v>
      </c>
      <c r="AD255" s="11">
        <f t="shared" si="304"/>
        <v>778.894</v>
      </c>
      <c r="AE255" s="11">
        <f t="shared" si="305"/>
        <v>566.48</v>
      </c>
      <c r="AF255" s="11">
        <f t="shared" si="272"/>
        <v>34.73275</v>
      </c>
      <c r="AG255" s="11">
        <f t="shared" ref="AG255:AI255" si="349">O255+W255</f>
        <v>179</v>
      </c>
      <c r="AH255" s="11">
        <f t="shared" si="349"/>
        <v>0</v>
      </c>
      <c r="AI255" s="11">
        <f t="shared" si="349"/>
        <v>1621.62525</v>
      </c>
      <c r="AJ255" s="12" t="s">
        <v>1138</v>
      </c>
    </row>
    <row r="256" s="9" customFormat="1" ht="16" customHeight="1" spans="1:36">
      <c r="A256" s="40">
        <f t="shared" si="288"/>
        <v>253</v>
      </c>
      <c r="B256" s="41" t="s">
        <v>1339</v>
      </c>
      <c r="C256" s="48" t="s">
        <v>751</v>
      </c>
      <c r="D256" s="41" t="s">
        <v>752</v>
      </c>
      <c r="E256" s="41">
        <v>3473.25</v>
      </c>
      <c r="F256" s="41">
        <f>VLOOKUP(C256,'[1]9月'!$B:$Q,16,0)</f>
        <v>3245.4</v>
      </c>
      <c r="G256" s="44">
        <v>5664.75</v>
      </c>
      <c r="H256" s="41">
        <v>3473.25</v>
      </c>
      <c r="I256" s="44">
        <v>1790</v>
      </c>
      <c r="J256" s="44"/>
      <c r="K256" s="52">
        <f t="shared" si="289"/>
        <v>62.5185</v>
      </c>
      <c r="L256" s="53">
        <f t="shared" si="290"/>
        <v>519.264</v>
      </c>
      <c r="M256" s="44">
        <f t="shared" si="291"/>
        <v>453.18</v>
      </c>
      <c r="N256" s="41">
        <f t="shared" si="292"/>
        <v>24.31275</v>
      </c>
      <c r="O256" s="44">
        <f t="shared" si="293"/>
        <v>89.5</v>
      </c>
      <c r="P256" s="44">
        <f t="shared" si="294"/>
        <v>0</v>
      </c>
      <c r="Q256" s="44">
        <f t="shared" si="295"/>
        <v>1148.77525</v>
      </c>
      <c r="R256" s="41">
        <f t="shared" si="296"/>
        <v>0</v>
      </c>
      <c r="S256" s="41">
        <f t="shared" si="297"/>
        <v>259.63</v>
      </c>
      <c r="T256" s="44">
        <f t="shared" si="298"/>
        <v>113.3</v>
      </c>
      <c r="U256" s="41">
        <f t="shared" si="299"/>
        <v>10.42</v>
      </c>
      <c r="V256" s="41">
        <v>0</v>
      </c>
      <c r="W256" s="44">
        <f t="shared" si="300"/>
        <v>89.5</v>
      </c>
      <c r="X256" s="44">
        <f t="shared" si="301"/>
        <v>0</v>
      </c>
      <c r="Y256" s="41">
        <f t="shared" si="302"/>
        <v>472.85</v>
      </c>
      <c r="Z256" s="41">
        <f t="shared" si="303"/>
        <v>1621.62525</v>
      </c>
      <c r="AA256" s="41"/>
      <c r="AB256" s="12" t="s">
        <v>55</v>
      </c>
      <c r="AC256" s="11">
        <f t="shared" si="271"/>
        <v>62.5185</v>
      </c>
      <c r="AD256" s="11">
        <f t="shared" si="304"/>
        <v>778.894</v>
      </c>
      <c r="AE256" s="11">
        <f t="shared" si="305"/>
        <v>566.48</v>
      </c>
      <c r="AF256" s="11">
        <f t="shared" si="272"/>
        <v>34.73275</v>
      </c>
      <c r="AG256" s="11">
        <f t="shared" ref="AG256:AI256" si="350">O256+W256</f>
        <v>179</v>
      </c>
      <c r="AH256" s="11">
        <f t="shared" si="350"/>
        <v>0</v>
      </c>
      <c r="AI256" s="11">
        <f t="shared" si="350"/>
        <v>1621.62525</v>
      </c>
      <c r="AJ256" s="12" t="s">
        <v>1138</v>
      </c>
    </row>
    <row r="257" s="9" customFormat="1" ht="16" customHeight="1" spans="1:36">
      <c r="A257" s="40">
        <f t="shared" si="288"/>
        <v>254</v>
      </c>
      <c r="B257" s="41" t="s">
        <v>1339</v>
      </c>
      <c r="C257" s="48" t="s">
        <v>753</v>
      </c>
      <c r="D257" s="41" t="s">
        <v>754</v>
      </c>
      <c r="E257" s="41">
        <v>3473.25</v>
      </c>
      <c r="F257" s="41">
        <f>VLOOKUP(C257,'[1]9月'!$B:$Q,16,0)</f>
        <v>3245.4</v>
      </c>
      <c r="G257" s="44">
        <v>5664.75</v>
      </c>
      <c r="H257" s="41">
        <v>3473.25</v>
      </c>
      <c r="I257" s="44">
        <v>1790</v>
      </c>
      <c r="J257" s="44"/>
      <c r="K257" s="52">
        <f t="shared" si="289"/>
        <v>62.5185</v>
      </c>
      <c r="L257" s="53">
        <f t="shared" si="290"/>
        <v>519.264</v>
      </c>
      <c r="M257" s="44">
        <f t="shared" si="291"/>
        <v>453.18</v>
      </c>
      <c r="N257" s="41">
        <f t="shared" si="292"/>
        <v>24.31275</v>
      </c>
      <c r="O257" s="44">
        <f t="shared" si="293"/>
        <v>89.5</v>
      </c>
      <c r="P257" s="44">
        <f t="shared" si="294"/>
        <v>0</v>
      </c>
      <c r="Q257" s="44">
        <f t="shared" si="295"/>
        <v>1148.77525</v>
      </c>
      <c r="R257" s="41">
        <f t="shared" si="296"/>
        <v>0</v>
      </c>
      <c r="S257" s="41">
        <f t="shared" si="297"/>
        <v>259.63</v>
      </c>
      <c r="T257" s="44">
        <f t="shared" si="298"/>
        <v>113.3</v>
      </c>
      <c r="U257" s="41">
        <f t="shared" si="299"/>
        <v>10.42</v>
      </c>
      <c r="V257" s="41">
        <v>0</v>
      </c>
      <c r="W257" s="44">
        <f t="shared" si="300"/>
        <v>89.5</v>
      </c>
      <c r="X257" s="44">
        <f t="shared" si="301"/>
        <v>0</v>
      </c>
      <c r="Y257" s="41">
        <f t="shared" si="302"/>
        <v>472.85</v>
      </c>
      <c r="Z257" s="41">
        <f t="shared" si="303"/>
        <v>1621.62525</v>
      </c>
      <c r="AA257" s="41"/>
      <c r="AB257" s="12" t="s">
        <v>55</v>
      </c>
      <c r="AC257" s="11">
        <f t="shared" si="271"/>
        <v>62.5185</v>
      </c>
      <c r="AD257" s="11">
        <f t="shared" si="304"/>
        <v>778.894</v>
      </c>
      <c r="AE257" s="11">
        <f t="shared" si="305"/>
        <v>566.48</v>
      </c>
      <c r="AF257" s="11">
        <f t="shared" si="272"/>
        <v>34.73275</v>
      </c>
      <c r="AG257" s="11">
        <f t="shared" ref="AG257:AI257" si="351">O257+W257</f>
        <v>179</v>
      </c>
      <c r="AH257" s="11">
        <f t="shared" si="351"/>
        <v>0</v>
      </c>
      <c r="AI257" s="11">
        <f t="shared" si="351"/>
        <v>1621.62525</v>
      </c>
      <c r="AJ257" s="12" t="s">
        <v>1138</v>
      </c>
    </row>
    <row r="258" s="9" customFormat="1" ht="16" customHeight="1" spans="1:36">
      <c r="A258" s="40">
        <f t="shared" si="288"/>
        <v>255</v>
      </c>
      <c r="B258" s="41" t="s">
        <v>1339</v>
      </c>
      <c r="C258" s="48" t="s">
        <v>755</v>
      </c>
      <c r="D258" s="41" t="s">
        <v>756</v>
      </c>
      <c r="E258" s="41">
        <v>3473.25</v>
      </c>
      <c r="F258" s="41">
        <f>VLOOKUP(C258,'[1]9月'!$B:$Q,16,0)</f>
        <v>3245.4</v>
      </c>
      <c r="G258" s="44">
        <v>5664.75</v>
      </c>
      <c r="H258" s="41">
        <v>3473.25</v>
      </c>
      <c r="I258" s="44">
        <v>1790</v>
      </c>
      <c r="J258" s="44"/>
      <c r="K258" s="52">
        <f t="shared" si="289"/>
        <v>62.5185</v>
      </c>
      <c r="L258" s="53">
        <f t="shared" si="290"/>
        <v>519.264</v>
      </c>
      <c r="M258" s="44">
        <f t="shared" si="291"/>
        <v>453.18</v>
      </c>
      <c r="N258" s="41">
        <f t="shared" si="292"/>
        <v>24.31275</v>
      </c>
      <c r="O258" s="44">
        <f t="shared" si="293"/>
        <v>89.5</v>
      </c>
      <c r="P258" s="44">
        <f t="shared" si="294"/>
        <v>0</v>
      </c>
      <c r="Q258" s="44">
        <f t="shared" si="295"/>
        <v>1148.77525</v>
      </c>
      <c r="R258" s="41">
        <f t="shared" si="296"/>
        <v>0</v>
      </c>
      <c r="S258" s="41">
        <f t="shared" si="297"/>
        <v>259.63</v>
      </c>
      <c r="T258" s="44">
        <f t="shared" si="298"/>
        <v>113.3</v>
      </c>
      <c r="U258" s="41">
        <f t="shared" si="299"/>
        <v>10.42</v>
      </c>
      <c r="V258" s="41">
        <v>0</v>
      </c>
      <c r="W258" s="44">
        <f t="shared" si="300"/>
        <v>89.5</v>
      </c>
      <c r="X258" s="44">
        <f t="shared" si="301"/>
        <v>0</v>
      </c>
      <c r="Y258" s="41">
        <f t="shared" si="302"/>
        <v>472.85</v>
      </c>
      <c r="Z258" s="41">
        <f t="shared" si="303"/>
        <v>1621.62525</v>
      </c>
      <c r="AA258" s="41"/>
      <c r="AB258" s="12" t="s">
        <v>55</v>
      </c>
      <c r="AC258" s="11">
        <f t="shared" si="271"/>
        <v>62.5185</v>
      </c>
      <c r="AD258" s="11">
        <f t="shared" si="304"/>
        <v>778.894</v>
      </c>
      <c r="AE258" s="11">
        <f t="shared" si="305"/>
        <v>566.48</v>
      </c>
      <c r="AF258" s="11">
        <f t="shared" si="272"/>
        <v>34.73275</v>
      </c>
      <c r="AG258" s="11">
        <f t="shared" ref="AG258:AI258" si="352">O258+W258</f>
        <v>179</v>
      </c>
      <c r="AH258" s="11">
        <f t="shared" si="352"/>
        <v>0</v>
      </c>
      <c r="AI258" s="11">
        <f t="shared" si="352"/>
        <v>1621.62525</v>
      </c>
      <c r="AJ258" s="12" t="s">
        <v>1138</v>
      </c>
    </row>
    <row r="259" s="9" customFormat="1" ht="16" customHeight="1" spans="1:36">
      <c r="A259" s="40">
        <f t="shared" ref="A259:A322" si="353">ROW()-3</f>
        <v>256</v>
      </c>
      <c r="B259" s="41" t="s">
        <v>1306</v>
      </c>
      <c r="C259" s="48" t="s">
        <v>757</v>
      </c>
      <c r="D259" s="41" t="s">
        <v>758</v>
      </c>
      <c r="E259" s="41">
        <v>3473.25</v>
      </c>
      <c r="F259" s="41">
        <f>VLOOKUP(C259,'[1]9月'!$B:$Q,16,0)</f>
        <v>3245.4</v>
      </c>
      <c r="G259" s="44">
        <v>5664.75</v>
      </c>
      <c r="H259" s="41">
        <v>3473.25</v>
      </c>
      <c r="I259" s="44">
        <v>3180</v>
      </c>
      <c r="J259" s="44"/>
      <c r="K259" s="52">
        <f t="shared" ref="K259:K322" si="354">E259*0.018</f>
        <v>62.5185</v>
      </c>
      <c r="L259" s="53">
        <f t="shared" ref="L259:L322" si="355">F259*0.16</f>
        <v>519.264</v>
      </c>
      <c r="M259" s="44">
        <f t="shared" ref="M259:M322" si="356">ROUND(G259*0.08,2)</f>
        <v>453.18</v>
      </c>
      <c r="N259" s="41">
        <f t="shared" ref="N259:N322" si="357">H259*0.007</f>
        <v>24.31275</v>
      </c>
      <c r="O259" s="44">
        <f t="shared" ref="O259:O322" si="358">I259*5%</f>
        <v>159</v>
      </c>
      <c r="P259" s="44">
        <f t="shared" ref="P259:P322" si="359">J259*50%</f>
        <v>0</v>
      </c>
      <c r="Q259" s="44">
        <f t="shared" ref="Q259:Q322" si="360">SUM(K259:P259)</f>
        <v>1218.27525</v>
      </c>
      <c r="R259" s="41">
        <f t="shared" ref="R259:R322" si="361">E259*0</f>
        <v>0</v>
      </c>
      <c r="S259" s="41">
        <f t="shared" ref="S259:S322" si="362">ROUND(F259*0.08,2)</f>
        <v>259.63</v>
      </c>
      <c r="T259" s="44">
        <f t="shared" ref="T259:T322" si="363">ROUND(G259*0.02,2)</f>
        <v>113.3</v>
      </c>
      <c r="U259" s="41">
        <f t="shared" ref="U259:U322" si="364">ROUND(H259*0.003,2)</f>
        <v>10.42</v>
      </c>
      <c r="V259" s="41">
        <v>0</v>
      </c>
      <c r="W259" s="44">
        <f t="shared" ref="W259:W322" si="365">I259*5%</f>
        <v>159</v>
      </c>
      <c r="X259" s="44">
        <f t="shared" ref="X259:X322" si="366">J259*50%</f>
        <v>0</v>
      </c>
      <c r="Y259" s="41">
        <f t="shared" ref="Y259:Y322" si="367">SUM(R259:X259)</f>
        <v>542.35</v>
      </c>
      <c r="Z259" s="41">
        <f t="shared" ref="Z259:Z322" si="368">Q259+Y259</f>
        <v>1760.62525</v>
      </c>
      <c r="AA259" s="41"/>
      <c r="AB259" s="12" t="s">
        <v>60</v>
      </c>
      <c r="AC259" s="11">
        <f t="shared" si="271"/>
        <v>62.5185</v>
      </c>
      <c r="AD259" s="11">
        <f t="shared" ref="AD259:AD322" si="369">L259+S259</f>
        <v>778.894</v>
      </c>
      <c r="AE259" s="11">
        <f t="shared" ref="AE259:AE322" si="370">M259+T259</f>
        <v>566.48</v>
      </c>
      <c r="AF259" s="11">
        <f t="shared" si="272"/>
        <v>34.73275</v>
      </c>
      <c r="AG259" s="11">
        <f t="shared" ref="AG259:AI259" si="371">O259+W259</f>
        <v>318</v>
      </c>
      <c r="AH259" s="11">
        <f t="shared" si="371"/>
        <v>0</v>
      </c>
      <c r="AI259" s="11">
        <f t="shared" si="371"/>
        <v>1760.62525</v>
      </c>
      <c r="AJ259" s="12" t="s">
        <v>1138</v>
      </c>
    </row>
    <row r="260" s="9" customFormat="1" ht="16" customHeight="1" spans="1:36">
      <c r="A260" s="40">
        <f t="shared" si="353"/>
        <v>257</v>
      </c>
      <c r="B260" s="41" t="s">
        <v>1339</v>
      </c>
      <c r="C260" s="48" t="s">
        <v>759</v>
      </c>
      <c r="D260" s="41" t="s">
        <v>760</v>
      </c>
      <c r="E260" s="41">
        <v>3473.25</v>
      </c>
      <c r="F260" s="41">
        <f>VLOOKUP(C260,'[1]9月'!$B:$Q,16,0)</f>
        <v>3245.4</v>
      </c>
      <c r="G260" s="44">
        <v>5664.75</v>
      </c>
      <c r="H260" s="41">
        <v>3473.25</v>
      </c>
      <c r="I260" s="44">
        <v>1790</v>
      </c>
      <c r="J260" s="44"/>
      <c r="K260" s="52">
        <f t="shared" si="354"/>
        <v>62.5185</v>
      </c>
      <c r="L260" s="53">
        <f t="shared" si="355"/>
        <v>519.264</v>
      </c>
      <c r="M260" s="44">
        <f t="shared" si="356"/>
        <v>453.18</v>
      </c>
      <c r="N260" s="41">
        <f t="shared" si="357"/>
        <v>24.31275</v>
      </c>
      <c r="O260" s="44">
        <f t="shared" si="358"/>
        <v>89.5</v>
      </c>
      <c r="P260" s="44">
        <f t="shared" si="359"/>
        <v>0</v>
      </c>
      <c r="Q260" s="44">
        <f t="shared" si="360"/>
        <v>1148.77525</v>
      </c>
      <c r="R260" s="41">
        <f t="shared" si="361"/>
        <v>0</v>
      </c>
      <c r="S260" s="41">
        <f t="shared" si="362"/>
        <v>259.63</v>
      </c>
      <c r="T260" s="44">
        <f t="shared" si="363"/>
        <v>113.3</v>
      </c>
      <c r="U260" s="41">
        <f t="shared" si="364"/>
        <v>10.42</v>
      </c>
      <c r="V260" s="41">
        <v>0</v>
      </c>
      <c r="W260" s="44">
        <f t="shared" si="365"/>
        <v>89.5</v>
      </c>
      <c r="X260" s="44">
        <f t="shared" si="366"/>
        <v>0</v>
      </c>
      <c r="Y260" s="41">
        <f t="shared" si="367"/>
        <v>472.85</v>
      </c>
      <c r="Z260" s="41">
        <f t="shared" si="368"/>
        <v>1621.62525</v>
      </c>
      <c r="AA260" s="41"/>
      <c r="AB260" s="12" t="s">
        <v>55</v>
      </c>
      <c r="AC260" s="11">
        <f t="shared" si="271"/>
        <v>62.5185</v>
      </c>
      <c r="AD260" s="11">
        <f t="shared" si="369"/>
        <v>778.894</v>
      </c>
      <c r="AE260" s="11">
        <f t="shared" si="370"/>
        <v>566.48</v>
      </c>
      <c r="AF260" s="11">
        <f t="shared" si="272"/>
        <v>34.73275</v>
      </c>
      <c r="AG260" s="11">
        <f t="shared" ref="AG260:AI260" si="372">O260+W260</f>
        <v>179</v>
      </c>
      <c r="AH260" s="11">
        <f t="shared" si="372"/>
        <v>0</v>
      </c>
      <c r="AI260" s="11">
        <f t="shared" si="372"/>
        <v>1621.62525</v>
      </c>
      <c r="AJ260" s="12" t="s">
        <v>1138</v>
      </c>
    </row>
    <row r="261" s="9" customFormat="1" ht="16" customHeight="1" spans="1:36">
      <c r="A261" s="40">
        <f t="shared" si="353"/>
        <v>258</v>
      </c>
      <c r="B261" s="41" t="s">
        <v>1339</v>
      </c>
      <c r="C261" s="48" t="s">
        <v>763</v>
      </c>
      <c r="D261" s="41" t="s">
        <v>764</v>
      </c>
      <c r="E261" s="41">
        <v>3473.25</v>
      </c>
      <c r="F261" s="41">
        <f>VLOOKUP(C261,'[1]9月'!$B:$Q,16,0)</f>
        <v>3245.4</v>
      </c>
      <c r="G261" s="44">
        <v>5664.75</v>
      </c>
      <c r="H261" s="41">
        <v>3473.25</v>
      </c>
      <c r="I261" s="44">
        <v>1790</v>
      </c>
      <c r="J261" s="44"/>
      <c r="K261" s="52">
        <f t="shared" si="354"/>
        <v>62.5185</v>
      </c>
      <c r="L261" s="53">
        <f t="shared" si="355"/>
        <v>519.264</v>
      </c>
      <c r="M261" s="44">
        <f t="shared" si="356"/>
        <v>453.18</v>
      </c>
      <c r="N261" s="41">
        <f t="shared" si="357"/>
        <v>24.31275</v>
      </c>
      <c r="O261" s="44">
        <f t="shared" si="358"/>
        <v>89.5</v>
      </c>
      <c r="P261" s="44">
        <f t="shared" si="359"/>
        <v>0</v>
      </c>
      <c r="Q261" s="44">
        <f t="shared" si="360"/>
        <v>1148.77525</v>
      </c>
      <c r="R261" s="41">
        <f t="shared" si="361"/>
        <v>0</v>
      </c>
      <c r="S261" s="41">
        <f t="shared" si="362"/>
        <v>259.63</v>
      </c>
      <c r="T261" s="44">
        <f t="shared" si="363"/>
        <v>113.3</v>
      </c>
      <c r="U261" s="41">
        <f t="shared" si="364"/>
        <v>10.42</v>
      </c>
      <c r="V261" s="41">
        <v>0</v>
      </c>
      <c r="W261" s="44">
        <f t="shared" si="365"/>
        <v>89.5</v>
      </c>
      <c r="X261" s="44">
        <f t="shared" si="366"/>
        <v>0</v>
      </c>
      <c r="Y261" s="41">
        <f t="shared" si="367"/>
        <v>472.85</v>
      </c>
      <c r="Z261" s="41">
        <f t="shared" si="368"/>
        <v>1621.62525</v>
      </c>
      <c r="AA261" s="41"/>
      <c r="AB261" s="12" t="s">
        <v>55</v>
      </c>
      <c r="AC261" s="11">
        <f t="shared" ref="AC261:AC324" si="373">K261+R261</f>
        <v>62.5185</v>
      </c>
      <c r="AD261" s="11">
        <f t="shared" si="369"/>
        <v>778.894</v>
      </c>
      <c r="AE261" s="11">
        <f t="shared" si="370"/>
        <v>566.48</v>
      </c>
      <c r="AF261" s="11">
        <f t="shared" ref="AF261:AF324" si="374">N261+U261+V261</f>
        <v>34.73275</v>
      </c>
      <c r="AG261" s="11">
        <f t="shared" ref="AG261:AI261" si="375">O261+W261</f>
        <v>179</v>
      </c>
      <c r="AH261" s="11">
        <f t="shared" si="375"/>
        <v>0</v>
      </c>
      <c r="AI261" s="11">
        <f t="shared" si="375"/>
        <v>1621.62525</v>
      </c>
      <c r="AJ261" s="12" t="s">
        <v>1138</v>
      </c>
    </row>
    <row r="262" s="9" customFormat="1" ht="16" customHeight="1" spans="1:36">
      <c r="A262" s="40">
        <f t="shared" si="353"/>
        <v>259</v>
      </c>
      <c r="B262" s="41" t="s">
        <v>1339</v>
      </c>
      <c r="C262" s="48" t="s">
        <v>765</v>
      </c>
      <c r="D262" s="41" t="s">
        <v>766</v>
      </c>
      <c r="E262" s="41">
        <v>3473.25</v>
      </c>
      <c r="F262" s="41">
        <f>VLOOKUP(C262,'[1]9月'!$B:$Q,16,0)</f>
        <v>3245.4</v>
      </c>
      <c r="G262" s="44">
        <v>5664.75</v>
      </c>
      <c r="H262" s="41">
        <v>3473.25</v>
      </c>
      <c r="I262" s="44">
        <v>1790</v>
      </c>
      <c r="J262" s="44"/>
      <c r="K262" s="52">
        <f t="shared" si="354"/>
        <v>62.5185</v>
      </c>
      <c r="L262" s="53">
        <f t="shared" si="355"/>
        <v>519.264</v>
      </c>
      <c r="M262" s="44">
        <f t="shared" si="356"/>
        <v>453.18</v>
      </c>
      <c r="N262" s="41">
        <f t="shared" si="357"/>
        <v>24.31275</v>
      </c>
      <c r="O262" s="44">
        <f t="shared" si="358"/>
        <v>89.5</v>
      </c>
      <c r="P262" s="44">
        <f t="shared" si="359"/>
        <v>0</v>
      </c>
      <c r="Q262" s="44">
        <f t="shared" si="360"/>
        <v>1148.77525</v>
      </c>
      <c r="R262" s="41">
        <f t="shared" si="361"/>
        <v>0</v>
      </c>
      <c r="S262" s="41">
        <f t="shared" si="362"/>
        <v>259.63</v>
      </c>
      <c r="T262" s="44">
        <f t="shared" si="363"/>
        <v>113.3</v>
      </c>
      <c r="U262" s="41">
        <f t="shared" si="364"/>
        <v>10.42</v>
      </c>
      <c r="V262" s="41">
        <v>0</v>
      </c>
      <c r="W262" s="44">
        <f t="shared" si="365"/>
        <v>89.5</v>
      </c>
      <c r="X262" s="44">
        <f t="shared" si="366"/>
        <v>0</v>
      </c>
      <c r="Y262" s="41">
        <f t="shared" si="367"/>
        <v>472.85</v>
      </c>
      <c r="Z262" s="41">
        <f t="shared" si="368"/>
        <v>1621.62525</v>
      </c>
      <c r="AA262" s="41"/>
      <c r="AB262" s="12" t="s">
        <v>55</v>
      </c>
      <c r="AC262" s="11">
        <f t="shared" si="373"/>
        <v>62.5185</v>
      </c>
      <c r="AD262" s="11">
        <f t="shared" si="369"/>
        <v>778.894</v>
      </c>
      <c r="AE262" s="11">
        <f t="shared" si="370"/>
        <v>566.48</v>
      </c>
      <c r="AF262" s="11">
        <f t="shared" si="374"/>
        <v>34.73275</v>
      </c>
      <c r="AG262" s="11">
        <f t="shared" ref="AG262:AI262" si="376">O262+W262</f>
        <v>179</v>
      </c>
      <c r="AH262" s="11">
        <f t="shared" si="376"/>
        <v>0</v>
      </c>
      <c r="AI262" s="11">
        <f t="shared" si="376"/>
        <v>1621.62525</v>
      </c>
      <c r="AJ262" s="12" t="s">
        <v>1138</v>
      </c>
    </row>
    <row r="263" s="9" customFormat="1" ht="16" customHeight="1" spans="1:36">
      <c r="A263" s="40">
        <f t="shared" si="353"/>
        <v>260</v>
      </c>
      <c r="B263" s="41" t="s">
        <v>1339</v>
      </c>
      <c r="C263" s="48" t="s">
        <v>767</v>
      </c>
      <c r="D263" s="41" t="s">
        <v>768</v>
      </c>
      <c r="E263" s="41">
        <v>3473.25</v>
      </c>
      <c r="F263" s="41">
        <f>VLOOKUP(C263,'[1]9月'!$B:$Q,16,0)</f>
        <v>3245.4</v>
      </c>
      <c r="G263" s="44">
        <v>5664.75</v>
      </c>
      <c r="H263" s="41">
        <v>3473.25</v>
      </c>
      <c r="I263" s="44">
        <v>1790</v>
      </c>
      <c r="J263" s="44"/>
      <c r="K263" s="52">
        <f t="shared" si="354"/>
        <v>62.5185</v>
      </c>
      <c r="L263" s="53">
        <f t="shared" si="355"/>
        <v>519.264</v>
      </c>
      <c r="M263" s="44">
        <f t="shared" si="356"/>
        <v>453.18</v>
      </c>
      <c r="N263" s="41">
        <f t="shared" si="357"/>
        <v>24.31275</v>
      </c>
      <c r="O263" s="44">
        <f t="shared" si="358"/>
        <v>89.5</v>
      </c>
      <c r="P263" s="44">
        <f t="shared" si="359"/>
        <v>0</v>
      </c>
      <c r="Q263" s="44">
        <f t="shared" si="360"/>
        <v>1148.77525</v>
      </c>
      <c r="R263" s="41">
        <f t="shared" si="361"/>
        <v>0</v>
      </c>
      <c r="S263" s="41">
        <f t="shared" si="362"/>
        <v>259.63</v>
      </c>
      <c r="T263" s="44">
        <f t="shared" si="363"/>
        <v>113.3</v>
      </c>
      <c r="U263" s="41">
        <f t="shared" si="364"/>
        <v>10.42</v>
      </c>
      <c r="V263" s="41">
        <v>0</v>
      </c>
      <c r="W263" s="44">
        <f t="shared" si="365"/>
        <v>89.5</v>
      </c>
      <c r="X263" s="44">
        <f t="shared" si="366"/>
        <v>0</v>
      </c>
      <c r="Y263" s="41">
        <f t="shared" si="367"/>
        <v>472.85</v>
      </c>
      <c r="Z263" s="41">
        <f t="shared" si="368"/>
        <v>1621.62525</v>
      </c>
      <c r="AA263" s="41"/>
      <c r="AB263" s="12" t="s">
        <v>55</v>
      </c>
      <c r="AC263" s="11">
        <f t="shared" si="373"/>
        <v>62.5185</v>
      </c>
      <c r="AD263" s="11">
        <f t="shared" si="369"/>
        <v>778.894</v>
      </c>
      <c r="AE263" s="11">
        <f t="shared" si="370"/>
        <v>566.48</v>
      </c>
      <c r="AF263" s="11">
        <f t="shared" si="374"/>
        <v>34.73275</v>
      </c>
      <c r="AG263" s="11">
        <f t="shared" ref="AG263:AI263" si="377">O263+W263</f>
        <v>179</v>
      </c>
      <c r="AH263" s="11">
        <f t="shared" si="377"/>
        <v>0</v>
      </c>
      <c r="AI263" s="11">
        <f t="shared" si="377"/>
        <v>1621.62525</v>
      </c>
      <c r="AJ263" s="12" t="s">
        <v>1138</v>
      </c>
    </row>
    <row r="264" s="9" customFormat="1" ht="16" customHeight="1" spans="1:36">
      <c r="A264" s="40">
        <f t="shared" si="353"/>
        <v>261</v>
      </c>
      <c r="B264" s="41" t="s">
        <v>1339</v>
      </c>
      <c r="C264" s="48" t="s">
        <v>770</v>
      </c>
      <c r="D264" s="41" t="s">
        <v>771</v>
      </c>
      <c r="E264" s="41">
        <v>3473.25</v>
      </c>
      <c r="F264" s="41">
        <f>VLOOKUP(C264,'[1]9月'!$B:$Q,16,0)</f>
        <v>3245.4</v>
      </c>
      <c r="G264" s="44">
        <v>5664.75</v>
      </c>
      <c r="H264" s="41">
        <v>3473.25</v>
      </c>
      <c r="I264" s="44">
        <v>1790</v>
      </c>
      <c r="J264" s="44"/>
      <c r="K264" s="52">
        <f t="shared" si="354"/>
        <v>62.5185</v>
      </c>
      <c r="L264" s="53">
        <f t="shared" si="355"/>
        <v>519.264</v>
      </c>
      <c r="M264" s="44">
        <f t="shared" si="356"/>
        <v>453.18</v>
      </c>
      <c r="N264" s="41">
        <f t="shared" si="357"/>
        <v>24.31275</v>
      </c>
      <c r="O264" s="44">
        <f t="shared" si="358"/>
        <v>89.5</v>
      </c>
      <c r="P264" s="44">
        <f t="shared" si="359"/>
        <v>0</v>
      </c>
      <c r="Q264" s="44">
        <f t="shared" si="360"/>
        <v>1148.77525</v>
      </c>
      <c r="R264" s="41">
        <f t="shared" si="361"/>
        <v>0</v>
      </c>
      <c r="S264" s="41">
        <f t="shared" si="362"/>
        <v>259.63</v>
      </c>
      <c r="T264" s="44">
        <f t="shared" si="363"/>
        <v>113.3</v>
      </c>
      <c r="U264" s="41">
        <f t="shared" si="364"/>
        <v>10.42</v>
      </c>
      <c r="V264" s="41">
        <v>0</v>
      </c>
      <c r="W264" s="44">
        <f t="shared" si="365"/>
        <v>89.5</v>
      </c>
      <c r="X264" s="44">
        <f t="shared" si="366"/>
        <v>0</v>
      </c>
      <c r="Y264" s="41">
        <f t="shared" si="367"/>
        <v>472.85</v>
      </c>
      <c r="Z264" s="41">
        <f t="shared" si="368"/>
        <v>1621.62525</v>
      </c>
      <c r="AA264" s="41"/>
      <c r="AB264" s="12" t="s">
        <v>55</v>
      </c>
      <c r="AC264" s="11">
        <f t="shared" si="373"/>
        <v>62.5185</v>
      </c>
      <c r="AD264" s="11">
        <f t="shared" si="369"/>
        <v>778.894</v>
      </c>
      <c r="AE264" s="11">
        <f t="shared" si="370"/>
        <v>566.48</v>
      </c>
      <c r="AF264" s="11">
        <f t="shared" si="374"/>
        <v>34.73275</v>
      </c>
      <c r="AG264" s="11">
        <f t="shared" ref="AG264:AI264" si="378">O264+W264</f>
        <v>179</v>
      </c>
      <c r="AH264" s="11">
        <f t="shared" si="378"/>
        <v>0</v>
      </c>
      <c r="AI264" s="11">
        <f t="shared" si="378"/>
        <v>1621.62525</v>
      </c>
      <c r="AJ264" s="12" t="s">
        <v>1138</v>
      </c>
    </row>
    <row r="265" s="9" customFormat="1" ht="16" customHeight="1" spans="1:36">
      <c r="A265" s="40">
        <f t="shared" si="353"/>
        <v>262</v>
      </c>
      <c r="B265" s="41" t="s">
        <v>1339</v>
      </c>
      <c r="C265" s="48" t="s">
        <v>773</v>
      </c>
      <c r="D265" s="41" t="s">
        <v>774</v>
      </c>
      <c r="E265" s="41">
        <v>3473.25</v>
      </c>
      <c r="F265" s="41">
        <f>VLOOKUP(C265,'[1]9月'!$B:$Q,16,0)</f>
        <v>3245.4</v>
      </c>
      <c r="G265" s="44">
        <v>5664.75</v>
      </c>
      <c r="H265" s="41">
        <v>3473.25</v>
      </c>
      <c r="I265" s="44">
        <v>0</v>
      </c>
      <c r="J265" s="44"/>
      <c r="K265" s="52">
        <f t="shared" si="354"/>
        <v>62.5185</v>
      </c>
      <c r="L265" s="53">
        <f t="shared" si="355"/>
        <v>519.264</v>
      </c>
      <c r="M265" s="44">
        <f t="shared" si="356"/>
        <v>453.18</v>
      </c>
      <c r="N265" s="41">
        <f t="shared" si="357"/>
        <v>24.31275</v>
      </c>
      <c r="O265" s="44">
        <f t="shared" si="358"/>
        <v>0</v>
      </c>
      <c r="P265" s="44">
        <f t="shared" si="359"/>
        <v>0</v>
      </c>
      <c r="Q265" s="44">
        <f t="shared" si="360"/>
        <v>1059.27525</v>
      </c>
      <c r="R265" s="41">
        <f t="shared" si="361"/>
        <v>0</v>
      </c>
      <c r="S265" s="41">
        <f t="shared" si="362"/>
        <v>259.63</v>
      </c>
      <c r="T265" s="44">
        <f t="shared" si="363"/>
        <v>113.3</v>
      </c>
      <c r="U265" s="41">
        <f t="shared" si="364"/>
        <v>10.42</v>
      </c>
      <c r="V265" s="41">
        <v>0</v>
      </c>
      <c r="W265" s="44">
        <f t="shared" si="365"/>
        <v>0</v>
      </c>
      <c r="X265" s="44">
        <f t="shared" si="366"/>
        <v>0</v>
      </c>
      <c r="Y265" s="41">
        <f t="shared" si="367"/>
        <v>383.35</v>
      </c>
      <c r="Z265" s="41">
        <f t="shared" si="368"/>
        <v>1442.62525</v>
      </c>
      <c r="AA265" s="41"/>
      <c r="AB265" s="12" t="s">
        <v>55</v>
      </c>
      <c r="AC265" s="11">
        <f t="shared" si="373"/>
        <v>62.5185</v>
      </c>
      <c r="AD265" s="11">
        <f t="shared" si="369"/>
        <v>778.894</v>
      </c>
      <c r="AE265" s="11">
        <f t="shared" si="370"/>
        <v>566.48</v>
      </c>
      <c r="AF265" s="11">
        <f t="shared" si="374"/>
        <v>34.73275</v>
      </c>
      <c r="AG265" s="11">
        <f t="shared" ref="AG265:AI265" si="379">O265+W265</f>
        <v>0</v>
      </c>
      <c r="AH265" s="11">
        <f t="shared" si="379"/>
        <v>0</v>
      </c>
      <c r="AI265" s="11">
        <f t="shared" si="379"/>
        <v>1442.62525</v>
      </c>
      <c r="AJ265" s="12" t="s">
        <v>1138</v>
      </c>
    </row>
    <row r="266" s="9" customFormat="1" ht="16" customHeight="1" spans="1:36">
      <c r="A266" s="40">
        <f t="shared" si="353"/>
        <v>263</v>
      </c>
      <c r="B266" s="41" t="s">
        <v>1339</v>
      </c>
      <c r="C266" s="48" t="s">
        <v>776</v>
      </c>
      <c r="D266" s="41" t="s">
        <v>777</v>
      </c>
      <c r="E266" s="41">
        <v>3473.25</v>
      </c>
      <c r="F266" s="41">
        <f>VLOOKUP(C266,'[1]9月'!$B:$Q,16,0)</f>
        <v>3245.4</v>
      </c>
      <c r="G266" s="44">
        <v>5664.75</v>
      </c>
      <c r="H266" s="41">
        <v>3473.25</v>
      </c>
      <c r="I266" s="44">
        <v>0</v>
      </c>
      <c r="J266" s="44"/>
      <c r="K266" s="52">
        <f t="shared" si="354"/>
        <v>62.5185</v>
      </c>
      <c r="L266" s="53">
        <f t="shared" si="355"/>
        <v>519.264</v>
      </c>
      <c r="M266" s="44">
        <f t="shared" si="356"/>
        <v>453.18</v>
      </c>
      <c r="N266" s="41">
        <f t="shared" si="357"/>
        <v>24.31275</v>
      </c>
      <c r="O266" s="44">
        <f t="shared" si="358"/>
        <v>0</v>
      </c>
      <c r="P266" s="44">
        <f t="shared" si="359"/>
        <v>0</v>
      </c>
      <c r="Q266" s="44">
        <f t="shared" si="360"/>
        <v>1059.27525</v>
      </c>
      <c r="R266" s="41">
        <f t="shared" si="361"/>
        <v>0</v>
      </c>
      <c r="S266" s="41">
        <f t="shared" si="362"/>
        <v>259.63</v>
      </c>
      <c r="T266" s="44">
        <f t="shared" si="363"/>
        <v>113.3</v>
      </c>
      <c r="U266" s="41">
        <f t="shared" si="364"/>
        <v>10.42</v>
      </c>
      <c r="V266" s="41">
        <v>0</v>
      </c>
      <c r="W266" s="44">
        <f t="shared" si="365"/>
        <v>0</v>
      </c>
      <c r="X266" s="44">
        <f t="shared" si="366"/>
        <v>0</v>
      </c>
      <c r="Y266" s="41">
        <f t="shared" si="367"/>
        <v>383.35</v>
      </c>
      <c r="Z266" s="41">
        <f t="shared" si="368"/>
        <v>1442.62525</v>
      </c>
      <c r="AA266" s="41"/>
      <c r="AB266" s="12" t="s">
        <v>55</v>
      </c>
      <c r="AC266" s="11">
        <f t="shared" si="373"/>
        <v>62.5185</v>
      </c>
      <c r="AD266" s="11">
        <f t="shared" si="369"/>
        <v>778.894</v>
      </c>
      <c r="AE266" s="11">
        <f t="shared" si="370"/>
        <v>566.48</v>
      </c>
      <c r="AF266" s="11">
        <f t="shared" si="374"/>
        <v>34.73275</v>
      </c>
      <c r="AG266" s="11">
        <f t="shared" ref="AG266:AI266" si="380">O266+W266</f>
        <v>0</v>
      </c>
      <c r="AH266" s="11">
        <f t="shared" si="380"/>
        <v>0</v>
      </c>
      <c r="AI266" s="11">
        <f t="shared" si="380"/>
        <v>1442.62525</v>
      </c>
      <c r="AJ266" s="12" t="s">
        <v>1138</v>
      </c>
    </row>
    <row r="267" s="9" customFormat="1" ht="16" customHeight="1" spans="1:36">
      <c r="A267" s="40">
        <f t="shared" si="353"/>
        <v>264</v>
      </c>
      <c r="B267" s="41" t="s">
        <v>1339</v>
      </c>
      <c r="C267" s="48" t="s">
        <v>779</v>
      </c>
      <c r="D267" s="41" t="s">
        <v>780</v>
      </c>
      <c r="E267" s="41">
        <v>3473.25</v>
      </c>
      <c r="F267" s="41">
        <f>VLOOKUP(C267,'[1]9月'!$B:$Q,16,0)</f>
        <v>3245.4</v>
      </c>
      <c r="G267" s="44">
        <v>5664.75</v>
      </c>
      <c r="H267" s="41">
        <v>3473.25</v>
      </c>
      <c r="I267" s="44">
        <v>1790</v>
      </c>
      <c r="J267" s="44"/>
      <c r="K267" s="52">
        <f t="shared" si="354"/>
        <v>62.5185</v>
      </c>
      <c r="L267" s="53">
        <f t="shared" si="355"/>
        <v>519.264</v>
      </c>
      <c r="M267" s="44">
        <f t="shared" si="356"/>
        <v>453.18</v>
      </c>
      <c r="N267" s="41">
        <f t="shared" si="357"/>
        <v>24.31275</v>
      </c>
      <c r="O267" s="44">
        <f t="shared" si="358"/>
        <v>89.5</v>
      </c>
      <c r="P267" s="44">
        <f t="shared" si="359"/>
        <v>0</v>
      </c>
      <c r="Q267" s="44">
        <f t="shared" si="360"/>
        <v>1148.77525</v>
      </c>
      <c r="R267" s="41">
        <f t="shared" si="361"/>
        <v>0</v>
      </c>
      <c r="S267" s="41">
        <f t="shared" si="362"/>
        <v>259.63</v>
      </c>
      <c r="T267" s="44">
        <f t="shared" si="363"/>
        <v>113.3</v>
      </c>
      <c r="U267" s="41">
        <f t="shared" si="364"/>
        <v>10.42</v>
      </c>
      <c r="V267" s="41">
        <v>0</v>
      </c>
      <c r="W267" s="44">
        <f t="shared" si="365"/>
        <v>89.5</v>
      </c>
      <c r="X267" s="44">
        <f t="shared" si="366"/>
        <v>0</v>
      </c>
      <c r="Y267" s="41">
        <f t="shared" si="367"/>
        <v>472.85</v>
      </c>
      <c r="Z267" s="41">
        <f t="shared" si="368"/>
        <v>1621.62525</v>
      </c>
      <c r="AA267" s="41"/>
      <c r="AB267" s="12" t="s">
        <v>55</v>
      </c>
      <c r="AC267" s="11">
        <f t="shared" si="373"/>
        <v>62.5185</v>
      </c>
      <c r="AD267" s="11">
        <f t="shared" si="369"/>
        <v>778.894</v>
      </c>
      <c r="AE267" s="11">
        <f t="shared" si="370"/>
        <v>566.48</v>
      </c>
      <c r="AF267" s="11">
        <f t="shared" si="374"/>
        <v>34.73275</v>
      </c>
      <c r="AG267" s="11">
        <f t="shared" ref="AG267:AI267" si="381">O267+W267</f>
        <v>179</v>
      </c>
      <c r="AH267" s="11">
        <f t="shared" si="381"/>
        <v>0</v>
      </c>
      <c r="AI267" s="11">
        <f t="shared" si="381"/>
        <v>1621.62525</v>
      </c>
      <c r="AJ267" s="12" t="s">
        <v>1138</v>
      </c>
    </row>
    <row r="268" s="9" customFormat="1" ht="16" customHeight="1" spans="1:36">
      <c r="A268" s="40">
        <f t="shared" si="353"/>
        <v>265</v>
      </c>
      <c r="B268" s="41" t="s">
        <v>1339</v>
      </c>
      <c r="C268" s="48" t="s">
        <v>782</v>
      </c>
      <c r="D268" s="41" t="s">
        <v>783</v>
      </c>
      <c r="E268" s="41">
        <v>3473.25</v>
      </c>
      <c r="F268" s="41">
        <f>VLOOKUP(C268,'[1]9月'!$B:$Q,16,0)</f>
        <v>3245.4</v>
      </c>
      <c r="G268" s="44">
        <v>5664.75</v>
      </c>
      <c r="H268" s="41">
        <v>3473.25</v>
      </c>
      <c r="I268" s="44">
        <v>1790</v>
      </c>
      <c r="J268" s="44"/>
      <c r="K268" s="52">
        <f t="shared" si="354"/>
        <v>62.5185</v>
      </c>
      <c r="L268" s="53">
        <f t="shared" si="355"/>
        <v>519.264</v>
      </c>
      <c r="M268" s="44">
        <f t="shared" si="356"/>
        <v>453.18</v>
      </c>
      <c r="N268" s="41">
        <f t="shared" si="357"/>
        <v>24.31275</v>
      </c>
      <c r="O268" s="44">
        <f t="shared" si="358"/>
        <v>89.5</v>
      </c>
      <c r="P268" s="44">
        <f t="shared" si="359"/>
        <v>0</v>
      </c>
      <c r="Q268" s="44">
        <f t="shared" si="360"/>
        <v>1148.77525</v>
      </c>
      <c r="R268" s="41">
        <f t="shared" si="361"/>
        <v>0</v>
      </c>
      <c r="S268" s="41">
        <f t="shared" si="362"/>
        <v>259.63</v>
      </c>
      <c r="T268" s="44">
        <f t="shared" si="363"/>
        <v>113.3</v>
      </c>
      <c r="U268" s="41">
        <f t="shared" si="364"/>
        <v>10.42</v>
      </c>
      <c r="V268" s="41">
        <v>0</v>
      </c>
      <c r="W268" s="44">
        <f t="shared" si="365"/>
        <v>89.5</v>
      </c>
      <c r="X268" s="44">
        <f t="shared" si="366"/>
        <v>0</v>
      </c>
      <c r="Y268" s="41">
        <f t="shared" si="367"/>
        <v>472.85</v>
      </c>
      <c r="Z268" s="41">
        <f t="shared" si="368"/>
        <v>1621.62525</v>
      </c>
      <c r="AA268" s="41"/>
      <c r="AB268" s="12" t="s">
        <v>55</v>
      </c>
      <c r="AC268" s="11">
        <f t="shared" si="373"/>
        <v>62.5185</v>
      </c>
      <c r="AD268" s="11">
        <f t="shared" si="369"/>
        <v>778.894</v>
      </c>
      <c r="AE268" s="11">
        <f t="shared" si="370"/>
        <v>566.48</v>
      </c>
      <c r="AF268" s="11">
        <f t="shared" si="374"/>
        <v>34.73275</v>
      </c>
      <c r="AG268" s="11">
        <f t="shared" ref="AG268:AI268" si="382">O268+W268</f>
        <v>179</v>
      </c>
      <c r="AH268" s="11">
        <f t="shared" si="382"/>
        <v>0</v>
      </c>
      <c r="AI268" s="11">
        <f t="shared" si="382"/>
        <v>1621.62525</v>
      </c>
      <c r="AJ268" s="12" t="s">
        <v>1138</v>
      </c>
    </row>
    <row r="269" s="9" customFormat="1" ht="16" customHeight="1" spans="1:36">
      <c r="A269" s="40">
        <f t="shared" si="353"/>
        <v>266</v>
      </c>
      <c r="B269" s="41" t="s">
        <v>1339</v>
      </c>
      <c r="C269" s="48" t="s">
        <v>785</v>
      </c>
      <c r="D269" s="41" t="s">
        <v>786</v>
      </c>
      <c r="E269" s="41">
        <v>3473.25</v>
      </c>
      <c r="F269" s="41">
        <f>VLOOKUP(C269,'[1]9月'!$B:$Q,16,0)</f>
        <v>3245.4</v>
      </c>
      <c r="G269" s="44">
        <v>5664.75</v>
      </c>
      <c r="H269" s="41">
        <v>3473.25</v>
      </c>
      <c r="I269" s="44">
        <v>1790</v>
      </c>
      <c r="J269" s="44"/>
      <c r="K269" s="52">
        <f t="shared" si="354"/>
        <v>62.5185</v>
      </c>
      <c r="L269" s="53">
        <f t="shared" si="355"/>
        <v>519.264</v>
      </c>
      <c r="M269" s="44">
        <f t="shared" si="356"/>
        <v>453.18</v>
      </c>
      <c r="N269" s="41">
        <f t="shared" si="357"/>
        <v>24.31275</v>
      </c>
      <c r="O269" s="44">
        <f t="shared" si="358"/>
        <v>89.5</v>
      </c>
      <c r="P269" s="44">
        <f t="shared" si="359"/>
        <v>0</v>
      </c>
      <c r="Q269" s="44">
        <f t="shared" si="360"/>
        <v>1148.77525</v>
      </c>
      <c r="R269" s="41">
        <f t="shared" si="361"/>
        <v>0</v>
      </c>
      <c r="S269" s="41">
        <f t="shared" si="362"/>
        <v>259.63</v>
      </c>
      <c r="T269" s="44">
        <f t="shared" si="363"/>
        <v>113.3</v>
      </c>
      <c r="U269" s="41">
        <f t="shared" si="364"/>
        <v>10.42</v>
      </c>
      <c r="V269" s="41">
        <v>0</v>
      </c>
      <c r="W269" s="44">
        <f t="shared" si="365"/>
        <v>89.5</v>
      </c>
      <c r="X269" s="44">
        <f t="shared" si="366"/>
        <v>0</v>
      </c>
      <c r="Y269" s="41">
        <f t="shared" si="367"/>
        <v>472.85</v>
      </c>
      <c r="Z269" s="41">
        <f t="shared" si="368"/>
        <v>1621.62525</v>
      </c>
      <c r="AA269" s="41"/>
      <c r="AB269" s="12" t="s">
        <v>55</v>
      </c>
      <c r="AC269" s="11">
        <f t="shared" si="373"/>
        <v>62.5185</v>
      </c>
      <c r="AD269" s="11">
        <f t="shared" si="369"/>
        <v>778.894</v>
      </c>
      <c r="AE269" s="11">
        <f t="shared" si="370"/>
        <v>566.48</v>
      </c>
      <c r="AF269" s="11">
        <f t="shared" si="374"/>
        <v>34.73275</v>
      </c>
      <c r="AG269" s="11">
        <f t="shared" ref="AG269:AI269" si="383">O269+W269</f>
        <v>179</v>
      </c>
      <c r="AH269" s="11">
        <f t="shared" si="383"/>
        <v>0</v>
      </c>
      <c r="AI269" s="11">
        <f t="shared" si="383"/>
        <v>1621.62525</v>
      </c>
      <c r="AJ269" s="12" t="s">
        <v>1138</v>
      </c>
    </row>
    <row r="270" s="9" customFormat="1" ht="16" customHeight="1" spans="1:36">
      <c r="A270" s="40">
        <f t="shared" si="353"/>
        <v>267</v>
      </c>
      <c r="B270" s="41" t="s">
        <v>167</v>
      </c>
      <c r="C270" s="48" t="s">
        <v>788</v>
      </c>
      <c r="D270" s="41" t="s">
        <v>789</v>
      </c>
      <c r="E270" s="41">
        <v>3473.25</v>
      </c>
      <c r="F270" s="41">
        <f>VLOOKUP(C270,'[1]9月'!$B:$Q,16,0)</f>
        <v>3245.4</v>
      </c>
      <c r="G270" s="44">
        <v>5664.75</v>
      </c>
      <c r="H270" s="41">
        <v>3473.25</v>
      </c>
      <c r="I270" s="44">
        <v>3180</v>
      </c>
      <c r="J270" s="44"/>
      <c r="K270" s="52">
        <f t="shared" si="354"/>
        <v>62.5185</v>
      </c>
      <c r="L270" s="53">
        <f t="shared" si="355"/>
        <v>519.264</v>
      </c>
      <c r="M270" s="44">
        <f t="shared" si="356"/>
        <v>453.18</v>
      </c>
      <c r="N270" s="41">
        <f t="shared" si="357"/>
        <v>24.31275</v>
      </c>
      <c r="O270" s="44">
        <f t="shared" si="358"/>
        <v>159</v>
      </c>
      <c r="P270" s="44">
        <f t="shared" si="359"/>
        <v>0</v>
      </c>
      <c r="Q270" s="44">
        <f t="shared" si="360"/>
        <v>1218.27525</v>
      </c>
      <c r="R270" s="41">
        <f t="shared" si="361"/>
        <v>0</v>
      </c>
      <c r="S270" s="41">
        <f t="shared" si="362"/>
        <v>259.63</v>
      </c>
      <c r="T270" s="44">
        <f t="shared" si="363"/>
        <v>113.3</v>
      </c>
      <c r="U270" s="41">
        <f t="shared" si="364"/>
        <v>10.42</v>
      </c>
      <c r="V270" s="41">
        <v>0</v>
      </c>
      <c r="W270" s="44">
        <f t="shared" si="365"/>
        <v>159</v>
      </c>
      <c r="X270" s="44">
        <f t="shared" si="366"/>
        <v>0</v>
      </c>
      <c r="Y270" s="41">
        <f t="shared" si="367"/>
        <v>542.35</v>
      </c>
      <c r="Z270" s="41">
        <f t="shared" si="368"/>
        <v>1760.62525</v>
      </c>
      <c r="AA270" s="41"/>
      <c r="AB270" s="12" t="s">
        <v>49</v>
      </c>
      <c r="AC270" s="11">
        <f t="shared" si="373"/>
        <v>62.5185</v>
      </c>
      <c r="AD270" s="11">
        <f t="shared" si="369"/>
        <v>778.894</v>
      </c>
      <c r="AE270" s="11">
        <f t="shared" si="370"/>
        <v>566.48</v>
      </c>
      <c r="AF270" s="11">
        <f t="shared" si="374"/>
        <v>34.73275</v>
      </c>
      <c r="AG270" s="11">
        <f t="shared" ref="AG270:AI270" si="384">O270+W270</f>
        <v>318</v>
      </c>
      <c r="AH270" s="11">
        <f t="shared" si="384"/>
        <v>0</v>
      </c>
      <c r="AI270" s="11">
        <f t="shared" si="384"/>
        <v>1760.62525</v>
      </c>
      <c r="AJ270" s="12" t="s">
        <v>1134</v>
      </c>
    </row>
    <row r="271" s="9" customFormat="1" ht="16" customHeight="1" spans="1:36">
      <c r="A271" s="40">
        <f t="shared" si="353"/>
        <v>268</v>
      </c>
      <c r="B271" s="41" t="s">
        <v>145</v>
      </c>
      <c r="C271" s="48" t="s">
        <v>791</v>
      </c>
      <c r="D271" s="41" t="s">
        <v>792</v>
      </c>
      <c r="E271" s="41">
        <v>3473.25</v>
      </c>
      <c r="F271" s="41">
        <f>VLOOKUP(C271,'[1]9月'!$B:$Q,16,0)</f>
        <v>3245.4</v>
      </c>
      <c r="G271" s="44">
        <v>5664.75</v>
      </c>
      <c r="H271" s="41">
        <v>3473.25</v>
      </c>
      <c r="I271" s="44">
        <v>3180</v>
      </c>
      <c r="J271" s="44"/>
      <c r="K271" s="52">
        <f t="shared" si="354"/>
        <v>62.5185</v>
      </c>
      <c r="L271" s="53">
        <f t="shared" si="355"/>
        <v>519.264</v>
      </c>
      <c r="M271" s="44">
        <f t="shared" si="356"/>
        <v>453.18</v>
      </c>
      <c r="N271" s="41">
        <f t="shared" si="357"/>
        <v>24.31275</v>
      </c>
      <c r="O271" s="44">
        <f t="shared" si="358"/>
        <v>159</v>
      </c>
      <c r="P271" s="44">
        <f t="shared" si="359"/>
        <v>0</v>
      </c>
      <c r="Q271" s="44">
        <f t="shared" si="360"/>
        <v>1218.27525</v>
      </c>
      <c r="R271" s="41">
        <f t="shared" si="361"/>
        <v>0</v>
      </c>
      <c r="S271" s="41">
        <f t="shared" si="362"/>
        <v>259.63</v>
      </c>
      <c r="T271" s="44">
        <f t="shared" si="363"/>
        <v>113.3</v>
      </c>
      <c r="U271" s="41">
        <f t="shared" si="364"/>
        <v>10.42</v>
      </c>
      <c r="V271" s="41">
        <v>0</v>
      </c>
      <c r="W271" s="44">
        <f t="shared" si="365"/>
        <v>159</v>
      </c>
      <c r="X271" s="44">
        <f t="shared" si="366"/>
        <v>0</v>
      </c>
      <c r="Y271" s="41">
        <f t="shared" si="367"/>
        <v>542.35</v>
      </c>
      <c r="Z271" s="41">
        <f t="shared" si="368"/>
        <v>1760.62525</v>
      </c>
      <c r="AA271" s="41"/>
      <c r="AB271" s="12" t="s">
        <v>9</v>
      </c>
      <c r="AC271" s="11">
        <f t="shared" si="373"/>
        <v>62.5185</v>
      </c>
      <c r="AD271" s="11">
        <f t="shared" si="369"/>
        <v>778.894</v>
      </c>
      <c r="AE271" s="11">
        <f t="shared" si="370"/>
        <v>566.48</v>
      </c>
      <c r="AF271" s="11">
        <f t="shared" si="374"/>
        <v>34.73275</v>
      </c>
      <c r="AG271" s="11">
        <f t="shared" ref="AG271:AI271" si="385">O271+W271</f>
        <v>318</v>
      </c>
      <c r="AH271" s="11">
        <f t="shared" si="385"/>
        <v>0</v>
      </c>
      <c r="AI271" s="11">
        <f t="shared" si="385"/>
        <v>1760.62525</v>
      </c>
      <c r="AJ271" s="12" t="s">
        <v>1136</v>
      </c>
    </row>
    <row r="272" s="9" customFormat="1" ht="16" customHeight="1" spans="1:36">
      <c r="A272" s="40">
        <f t="shared" si="353"/>
        <v>269</v>
      </c>
      <c r="B272" s="41" t="s">
        <v>1299</v>
      </c>
      <c r="C272" s="48" t="s">
        <v>794</v>
      </c>
      <c r="D272" s="41" t="s">
        <v>795</v>
      </c>
      <c r="E272" s="41">
        <v>3473.25</v>
      </c>
      <c r="F272" s="41">
        <f>VLOOKUP(C272,'[1]9月'!$B:$Q,16,0)</f>
        <v>3245.4</v>
      </c>
      <c r="G272" s="44">
        <v>5664.75</v>
      </c>
      <c r="H272" s="41">
        <v>3473.25</v>
      </c>
      <c r="I272" s="44">
        <v>1790</v>
      </c>
      <c r="J272" s="44"/>
      <c r="K272" s="52">
        <f t="shared" si="354"/>
        <v>62.5185</v>
      </c>
      <c r="L272" s="53">
        <f t="shared" si="355"/>
        <v>519.264</v>
      </c>
      <c r="M272" s="44">
        <f t="shared" si="356"/>
        <v>453.18</v>
      </c>
      <c r="N272" s="41">
        <f t="shared" si="357"/>
        <v>24.31275</v>
      </c>
      <c r="O272" s="44">
        <f t="shared" si="358"/>
        <v>89.5</v>
      </c>
      <c r="P272" s="44">
        <f t="shared" si="359"/>
        <v>0</v>
      </c>
      <c r="Q272" s="44">
        <f t="shared" si="360"/>
        <v>1148.77525</v>
      </c>
      <c r="R272" s="41">
        <f t="shared" si="361"/>
        <v>0</v>
      </c>
      <c r="S272" s="41">
        <f t="shared" si="362"/>
        <v>259.63</v>
      </c>
      <c r="T272" s="44">
        <f t="shared" si="363"/>
        <v>113.3</v>
      </c>
      <c r="U272" s="41">
        <f t="shared" si="364"/>
        <v>10.42</v>
      </c>
      <c r="V272" s="41">
        <v>0</v>
      </c>
      <c r="W272" s="44">
        <f t="shared" si="365"/>
        <v>89.5</v>
      </c>
      <c r="X272" s="44">
        <f t="shared" si="366"/>
        <v>0</v>
      </c>
      <c r="Y272" s="41">
        <f t="shared" si="367"/>
        <v>472.85</v>
      </c>
      <c r="Z272" s="41">
        <f t="shared" si="368"/>
        <v>1621.62525</v>
      </c>
      <c r="AA272" s="41"/>
      <c r="AB272" s="12" t="s">
        <v>59</v>
      </c>
      <c r="AC272" s="11">
        <f t="shared" si="373"/>
        <v>62.5185</v>
      </c>
      <c r="AD272" s="11">
        <f t="shared" si="369"/>
        <v>778.894</v>
      </c>
      <c r="AE272" s="11">
        <f t="shared" si="370"/>
        <v>566.48</v>
      </c>
      <c r="AF272" s="11">
        <f t="shared" si="374"/>
        <v>34.73275</v>
      </c>
      <c r="AG272" s="11">
        <f t="shared" ref="AG272:AI272" si="386">O272+W272</f>
        <v>179</v>
      </c>
      <c r="AH272" s="11">
        <f t="shared" si="386"/>
        <v>0</v>
      </c>
      <c r="AI272" s="11">
        <f t="shared" si="386"/>
        <v>1621.62525</v>
      </c>
      <c r="AJ272" s="12" t="s">
        <v>1138</v>
      </c>
    </row>
    <row r="273" s="9" customFormat="1" ht="16" customHeight="1" spans="1:36">
      <c r="A273" s="40">
        <f t="shared" si="353"/>
        <v>270</v>
      </c>
      <c r="B273" s="41" t="s">
        <v>1339</v>
      </c>
      <c r="C273" s="48" t="s">
        <v>800</v>
      </c>
      <c r="D273" s="41" t="s">
        <v>801</v>
      </c>
      <c r="E273" s="41">
        <v>3473.25</v>
      </c>
      <c r="F273" s="41">
        <f>VLOOKUP(C273,'[1]9月'!$B:$Q,16,0)</f>
        <v>3245.4</v>
      </c>
      <c r="G273" s="44">
        <v>5664.75</v>
      </c>
      <c r="H273" s="41">
        <v>3473.25</v>
      </c>
      <c r="I273" s="44">
        <v>1790</v>
      </c>
      <c r="J273" s="44"/>
      <c r="K273" s="52">
        <f t="shared" si="354"/>
        <v>62.5185</v>
      </c>
      <c r="L273" s="53">
        <f t="shared" si="355"/>
        <v>519.264</v>
      </c>
      <c r="M273" s="44">
        <f t="shared" si="356"/>
        <v>453.18</v>
      </c>
      <c r="N273" s="41">
        <f t="shared" si="357"/>
        <v>24.31275</v>
      </c>
      <c r="O273" s="44">
        <f t="shared" si="358"/>
        <v>89.5</v>
      </c>
      <c r="P273" s="44">
        <f t="shared" si="359"/>
        <v>0</v>
      </c>
      <c r="Q273" s="44">
        <f t="shared" si="360"/>
        <v>1148.77525</v>
      </c>
      <c r="R273" s="41">
        <f t="shared" si="361"/>
        <v>0</v>
      </c>
      <c r="S273" s="41">
        <f t="shared" si="362"/>
        <v>259.63</v>
      </c>
      <c r="T273" s="44">
        <f t="shared" si="363"/>
        <v>113.3</v>
      </c>
      <c r="U273" s="41">
        <f t="shared" si="364"/>
        <v>10.42</v>
      </c>
      <c r="V273" s="41">
        <v>0</v>
      </c>
      <c r="W273" s="44">
        <f t="shared" si="365"/>
        <v>89.5</v>
      </c>
      <c r="X273" s="44">
        <f t="shared" si="366"/>
        <v>0</v>
      </c>
      <c r="Y273" s="41">
        <f t="shared" si="367"/>
        <v>472.85</v>
      </c>
      <c r="Z273" s="41">
        <f t="shared" si="368"/>
        <v>1621.62525</v>
      </c>
      <c r="AA273" s="41"/>
      <c r="AB273" s="12" t="s">
        <v>55</v>
      </c>
      <c r="AC273" s="11">
        <f t="shared" si="373"/>
        <v>62.5185</v>
      </c>
      <c r="AD273" s="11">
        <f t="shared" si="369"/>
        <v>778.894</v>
      </c>
      <c r="AE273" s="11">
        <f t="shared" si="370"/>
        <v>566.48</v>
      </c>
      <c r="AF273" s="11">
        <f t="shared" si="374"/>
        <v>34.73275</v>
      </c>
      <c r="AG273" s="11">
        <f t="shared" ref="AG273:AI273" si="387">O273+W273</f>
        <v>179</v>
      </c>
      <c r="AH273" s="11">
        <f t="shared" si="387"/>
        <v>0</v>
      </c>
      <c r="AI273" s="11">
        <f t="shared" si="387"/>
        <v>1621.62525</v>
      </c>
      <c r="AJ273" s="12" t="s">
        <v>1138</v>
      </c>
    </row>
    <row r="274" s="9" customFormat="1" ht="16" customHeight="1" spans="1:36">
      <c r="A274" s="40">
        <f t="shared" si="353"/>
        <v>271</v>
      </c>
      <c r="B274" s="41" t="s">
        <v>1339</v>
      </c>
      <c r="C274" s="48" t="s">
        <v>803</v>
      </c>
      <c r="D274" s="41" t="s">
        <v>804</v>
      </c>
      <c r="E274" s="41">
        <v>3473.25</v>
      </c>
      <c r="F274" s="41">
        <f>VLOOKUP(C274,'[1]9月'!$B:$Q,16,0)</f>
        <v>3245.4</v>
      </c>
      <c r="G274" s="44">
        <v>5664.75</v>
      </c>
      <c r="H274" s="41">
        <v>3473.25</v>
      </c>
      <c r="I274" s="44">
        <v>1790</v>
      </c>
      <c r="J274" s="44"/>
      <c r="K274" s="52">
        <f t="shared" si="354"/>
        <v>62.5185</v>
      </c>
      <c r="L274" s="53">
        <f t="shared" si="355"/>
        <v>519.264</v>
      </c>
      <c r="M274" s="44">
        <f t="shared" si="356"/>
        <v>453.18</v>
      </c>
      <c r="N274" s="41">
        <f t="shared" si="357"/>
        <v>24.31275</v>
      </c>
      <c r="O274" s="44">
        <f t="shared" si="358"/>
        <v>89.5</v>
      </c>
      <c r="P274" s="44">
        <f t="shared" si="359"/>
        <v>0</v>
      </c>
      <c r="Q274" s="44">
        <f t="shared" si="360"/>
        <v>1148.77525</v>
      </c>
      <c r="R274" s="41">
        <f t="shared" si="361"/>
        <v>0</v>
      </c>
      <c r="S274" s="41">
        <f t="shared" si="362"/>
        <v>259.63</v>
      </c>
      <c r="T274" s="44">
        <f t="shared" si="363"/>
        <v>113.3</v>
      </c>
      <c r="U274" s="41">
        <f t="shared" si="364"/>
        <v>10.42</v>
      </c>
      <c r="V274" s="41">
        <v>0</v>
      </c>
      <c r="W274" s="44">
        <f t="shared" si="365"/>
        <v>89.5</v>
      </c>
      <c r="X274" s="44">
        <f t="shared" si="366"/>
        <v>0</v>
      </c>
      <c r="Y274" s="41">
        <f t="shared" si="367"/>
        <v>472.85</v>
      </c>
      <c r="Z274" s="41">
        <f t="shared" si="368"/>
        <v>1621.62525</v>
      </c>
      <c r="AA274" s="41"/>
      <c r="AB274" s="12" t="s">
        <v>55</v>
      </c>
      <c r="AC274" s="11">
        <f t="shared" si="373"/>
        <v>62.5185</v>
      </c>
      <c r="AD274" s="11">
        <f t="shared" si="369"/>
        <v>778.894</v>
      </c>
      <c r="AE274" s="11">
        <f t="shared" si="370"/>
        <v>566.48</v>
      </c>
      <c r="AF274" s="11">
        <f t="shared" si="374"/>
        <v>34.73275</v>
      </c>
      <c r="AG274" s="11">
        <f t="shared" ref="AG274:AI274" si="388">O274+W274</f>
        <v>179</v>
      </c>
      <c r="AH274" s="11">
        <f t="shared" si="388"/>
        <v>0</v>
      </c>
      <c r="AI274" s="11">
        <f t="shared" si="388"/>
        <v>1621.62525</v>
      </c>
      <c r="AJ274" s="12" t="s">
        <v>1138</v>
      </c>
    </row>
    <row r="275" s="9" customFormat="1" ht="16" customHeight="1" spans="1:36">
      <c r="A275" s="40">
        <f t="shared" si="353"/>
        <v>272</v>
      </c>
      <c r="B275" s="41" t="s">
        <v>1339</v>
      </c>
      <c r="C275" s="77" t="s">
        <v>806</v>
      </c>
      <c r="D275" s="41" t="s">
        <v>807</v>
      </c>
      <c r="E275" s="41">
        <v>3473.25</v>
      </c>
      <c r="F275" s="41">
        <f>VLOOKUP(C275,'[1]9月'!$B:$Q,16,0)</f>
        <v>3245.4</v>
      </c>
      <c r="G275" s="44">
        <v>5664.75</v>
      </c>
      <c r="H275" s="41">
        <v>3473.25</v>
      </c>
      <c r="I275" s="44">
        <v>1790</v>
      </c>
      <c r="J275" s="44"/>
      <c r="K275" s="52">
        <f t="shared" si="354"/>
        <v>62.5185</v>
      </c>
      <c r="L275" s="53">
        <f t="shared" si="355"/>
        <v>519.264</v>
      </c>
      <c r="M275" s="44">
        <f t="shared" si="356"/>
        <v>453.18</v>
      </c>
      <c r="N275" s="41">
        <f t="shared" si="357"/>
        <v>24.31275</v>
      </c>
      <c r="O275" s="44">
        <f t="shared" si="358"/>
        <v>89.5</v>
      </c>
      <c r="P275" s="44">
        <f t="shared" si="359"/>
        <v>0</v>
      </c>
      <c r="Q275" s="44">
        <f t="shared" si="360"/>
        <v>1148.77525</v>
      </c>
      <c r="R275" s="41">
        <f t="shared" si="361"/>
        <v>0</v>
      </c>
      <c r="S275" s="41">
        <f t="shared" si="362"/>
        <v>259.63</v>
      </c>
      <c r="T275" s="44">
        <f t="shared" si="363"/>
        <v>113.3</v>
      </c>
      <c r="U275" s="41">
        <f t="shared" si="364"/>
        <v>10.42</v>
      </c>
      <c r="V275" s="41">
        <v>0</v>
      </c>
      <c r="W275" s="44">
        <f t="shared" si="365"/>
        <v>89.5</v>
      </c>
      <c r="X275" s="44">
        <f t="shared" si="366"/>
        <v>0</v>
      </c>
      <c r="Y275" s="41">
        <f t="shared" si="367"/>
        <v>472.85</v>
      </c>
      <c r="Z275" s="41">
        <f t="shared" si="368"/>
        <v>1621.62525</v>
      </c>
      <c r="AA275" s="41"/>
      <c r="AB275" s="12" t="s">
        <v>55</v>
      </c>
      <c r="AC275" s="11">
        <f t="shared" si="373"/>
        <v>62.5185</v>
      </c>
      <c r="AD275" s="11">
        <f t="shared" si="369"/>
        <v>778.894</v>
      </c>
      <c r="AE275" s="11">
        <f t="shared" si="370"/>
        <v>566.48</v>
      </c>
      <c r="AF275" s="11">
        <f t="shared" si="374"/>
        <v>34.73275</v>
      </c>
      <c r="AG275" s="11">
        <f t="shared" ref="AG275:AI275" si="389">O275+W275</f>
        <v>179</v>
      </c>
      <c r="AH275" s="11">
        <f t="shared" si="389"/>
        <v>0</v>
      </c>
      <c r="AI275" s="11">
        <f t="shared" si="389"/>
        <v>1621.62525</v>
      </c>
      <c r="AJ275" s="12" t="s">
        <v>1138</v>
      </c>
    </row>
    <row r="276" s="9" customFormat="1" ht="16" customHeight="1" spans="1:36">
      <c r="A276" s="40">
        <f t="shared" si="353"/>
        <v>273</v>
      </c>
      <c r="B276" s="41" t="s">
        <v>1299</v>
      </c>
      <c r="C276" s="46" t="s">
        <v>808</v>
      </c>
      <c r="D276" s="45" t="s">
        <v>809</v>
      </c>
      <c r="E276" s="41">
        <v>3473.25</v>
      </c>
      <c r="F276" s="41">
        <f>VLOOKUP(C276,'[1]9月'!$B:$Q,16,0)</f>
        <v>3245.4</v>
      </c>
      <c r="G276" s="44">
        <v>5664.75</v>
      </c>
      <c r="H276" s="41">
        <v>3473.25</v>
      </c>
      <c r="I276" s="44">
        <v>1790</v>
      </c>
      <c r="J276" s="44"/>
      <c r="K276" s="52">
        <f t="shared" si="354"/>
        <v>62.5185</v>
      </c>
      <c r="L276" s="53">
        <f t="shared" si="355"/>
        <v>519.264</v>
      </c>
      <c r="M276" s="44">
        <f t="shared" si="356"/>
        <v>453.18</v>
      </c>
      <c r="N276" s="41">
        <f t="shared" si="357"/>
        <v>24.31275</v>
      </c>
      <c r="O276" s="44">
        <f t="shared" si="358"/>
        <v>89.5</v>
      </c>
      <c r="P276" s="44">
        <f t="shared" si="359"/>
        <v>0</v>
      </c>
      <c r="Q276" s="44">
        <f t="shared" si="360"/>
        <v>1148.77525</v>
      </c>
      <c r="R276" s="41">
        <f t="shared" si="361"/>
        <v>0</v>
      </c>
      <c r="S276" s="41">
        <f t="shared" si="362"/>
        <v>259.63</v>
      </c>
      <c r="T276" s="44">
        <f t="shared" si="363"/>
        <v>113.3</v>
      </c>
      <c r="U276" s="41">
        <f t="shared" si="364"/>
        <v>10.42</v>
      </c>
      <c r="V276" s="41">
        <v>0</v>
      </c>
      <c r="W276" s="44">
        <f t="shared" si="365"/>
        <v>89.5</v>
      </c>
      <c r="X276" s="44">
        <f t="shared" si="366"/>
        <v>0</v>
      </c>
      <c r="Y276" s="41">
        <f t="shared" si="367"/>
        <v>472.85</v>
      </c>
      <c r="Z276" s="41">
        <f t="shared" si="368"/>
        <v>1621.62525</v>
      </c>
      <c r="AA276" s="41"/>
      <c r="AB276" s="12" t="s">
        <v>59</v>
      </c>
      <c r="AC276" s="11">
        <f t="shared" si="373"/>
        <v>62.5185</v>
      </c>
      <c r="AD276" s="11">
        <f t="shared" si="369"/>
        <v>778.894</v>
      </c>
      <c r="AE276" s="11">
        <f t="shared" si="370"/>
        <v>566.48</v>
      </c>
      <c r="AF276" s="11">
        <f t="shared" si="374"/>
        <v>34.73275</v>
      </c>
      <c r="AG276" s="11">
        <f t="shared" ref="AG276:AI276" si="390">O276+W276</f>
        <v>179</v>
      </c>
      <c r="AH276" s="11">
        <f t="shared" si="390"/>
        <v>0</v>
      </c>
      <c r="AI276" s="11">
        <f t="shared" si="390"/>
        <v>1621.62525</v>
      </c>
      <c r="AJ276" s="12" t="s">
        <v>1138</v>
      </c>
    </row>
    <row r="277" s="9" customFormat="1" ht="16" customHeight="1" spans="1:36">
      <c r="A277" s="40">
        <f t="shared" si="353"/>
        <v>274</v>
      </c>
      <c r="B277" s="41" t="s">
        <v>1339</v>
      </c>
      <c r="C277" s="46" t="s">
        <v>810</v>
      </c>
      <c r="D277" s="45" t="s">
        <v>811</v>
      </c>
      <c r="E277" s="41">
        <v>3473.25</v>
      </c>
      <c r="F277" s="41">
        <f>VLOOKUP(C277,'[1]9月'!$B:$Q,16,0)</f>
        <v>3245.4</v>
      </c>
      <c r="G277" s="44">
        <v>5664.75</v>
      </c>
      <c r="H277" s="41">
        <v>3473.25</v>
      </c>
      <c r="I277" s="44">
        <v>1790</v>
      </c>
      <c r="J277" s="44"/>
      <c r="K277" s="52">
        <f t="shared" si="354"/>
        <v>62.5185</v>
      </c>
      <c r="L277" s="53">
        <f t="shared" si="355"/>
        <v>519.264</v>
      </c>
      <c r="M277" s="44">
        <f t="shared" si="356"/>
        <v>453.18</v>
      </c>
      <c r="N277" s="41">
        <f t="shared" si="357"/>
        <v>24.31275</v>
      </c>
      <c r="O277" s="44">
        <f t="shared" si="358"/>
        <v>89.5</v>
      </c>
      <c r="P277" s="44">
        <f t="shared" si="359"/>
        <v>0</v>
      </c>
      <c r="Q277" s="44">
        <f t="shared" si="360"/>
        <v>1148.77525</v>
      </c>
      <c r="R277" s="41">
        <f t="shared" si="361"/>
        <v>0</v>
      </c>
      <c r="S277" s="41">
        <f t="shared" si="362"/>
        <v>259.63</v>
      </c>
      <c r="T277" s="44">
        <f t="shared" si="363"/>
        <v>113.3</v>
      </c>
      <c r="U277" s="41">
        <f t="shared" si="364"/>
        <v>10.42</v>
      </c>
      <c r="V277" s="41">
        <v>0</v>
      </c>
      <c r="W277" s="44">
        <f t="shared" si="365"/>
        <v>89.5</v>
      </c>
      <c r="X277" s="44">
        <f t="shared" si="366"/>
        <v>0</v>
      </c>
      <c r="Y277" s="41">
        <f t="shared" si="367"/>
        <v>472.85</v>
      </c>
      <c r="Z277" s="41">
        <f t="shared" si="368"/>
        <v>1621.62525</v>
      </c>
      <c r="AA277" s="41"/>
      <c r="AB277" s="12" t="s">
        <v>55</v>
      </c>
      <c r="AC277" s="11">
        <f t="shared" si="373"/>
        <v>62.5185</v>
      </c>
      <c r="AD277" s="11">
        <f t="shared" si="369"/>
        <v>778.894</v>
      </c>
      <c r="AE277" s="11">
        <f t="shared" si="370"/>
        <v>566.48</v>
      </c>
      <c r="AF277" s="11">
        <f t="shared" si="374"/>
        <v>34.73275</v>
      </c>
      <c r="AG277" s="11">
        <f t="shared" ref="AG277:AI277" si="391">O277+W277</f>
        <v>179</v>
      </c>
      <c r="AH277" s="11">
        <f t="shared" si="391"/>
        <v>0</v>
      </c>
      <c r="AI277" s="11">
        <f t="shared" si="391"/>
        <v>1621.62525</v>
      </c>
      <c r="AJ277" s="12" t="s">
        <v>1138</v>
      </c>
    </row>
    <row r="278" s="9" customFormat="1" ht="16" customHeight="1" spans="1:36">
      <c r="A278" s="40">
        <f t="shared" si="353"/>
        <v>275</v>
      </c>
      <c r="B278" s="41" t="s">
        <v>167</v>
      </c>
      <c r="C278" s="78" t="s">
        <v>814</v>
      </c>
      <c r="D278" s="43" t="s">
        <v>815</v>
      </c>
      <c r="E278" s="41">
        <v>3473.25</v>
      </c>
      <c r="F278" s="41">
        <f>VLOOKUP(C278,'[1]9月'!$B:$Q,16,0)</f>
        <v>3245.4</v>
      </c>
      <c r="G278" s="44">
        <v>5664.75</v>
      </c>
      <c r="H278" s="41">
        <v>3473.25</v>
      </c>
      <c r="I278" s="44">
        <v>3180</v>
      </c>
      <c r="J278" s="44"/>
      <c r="K278" s="52">
        <f t="shared" si="354"/>
        <v>62.5185</v>
      </c>
      <c r="L278" s="53">
        <f t="shared" si="355"/>
        <v>519.264</v>
      </c>
      <c r="M278" s="44">
        <f t="shared" si="356"/>
        <v>453.18</v>
      </c>
      <c r="N278" s="41">
        <f t="shared" si="357"/>
        <v>24.31275</v>
      </c>
      <c r="O278" s="44">
        <f t="shared" si="358"/>
        <v>159</v>
      </c>
      <c r="P278" s="44">
        <f t="shared" si="359"/>
        <v>0</v>
      </c>
      <c r="Q278" s="44">
        <f t="shared" si="360"/>
        <v>1218.27525</v>
      </c>
      <c r="R278" s="41">
        <f t="shared" si="361"/>
        <v>0</v>
      </c>
      <c r="S278" s="41">
        <f t="shared" si="362"/>
        <v>259.63</v>
      </c>
      <c r="T278" s="44">
        <f t="shared" si="363"/>
        <v>113.3</v>
      </c>
      <c r="U278" s="41">
        <f t="shared" si="364"/>
        <v>10.42</v>
      </c>
      <c r="V278" s="41">
        <v>0</v>
      </c>
      <c r="W278" s="44">
        <f t="shared" si="365"/>
        <v>159</v>
      </c>
      <c r="X278" s="44">
        <f t="shared" si="366"/>
        <v>0</v>
      </c>
      <c r="Y278" s="41">
        <f t="shared" si="367"/>
        <v>542.35</v>
      </c>
      <c r="Z278" s="41">
        <f t="shared" si="368"/>
        <v>1760.62525</v>
      </c>
      <c r="AA278" s="41"/>
      <c r="AB278" s="12" t="s">
        <v>49</v>
      </c>
      <c r="AC278" s="11">
        <f t="shared" si="373"/>
        <v>62.5185</v>
      </c>
      <c r="AD278" s="11">
        <f t="shared" si="369"/>
        <v>778.894</v>
      </c>
      <c r="AE278" s="11">
        <f t="shared" si="370"/>
        <v>566.48</v>
      </c>
      <c r="AF278" s="11">
        <f t="shared" si="374"/>
        <v>34.73275</v>
      </c>
      <c r="AG278" s="11">
        <f t="shared" ref="AG278:AI278" si="392">O278+W278</f>
        <v>318</v>
      </c>
      <c r="AH278" s="11">
        <f t="shared" si="392"/>
        <v>0</v>
      </c>
      <c r="AI278" s="11">
        <f t="shared" si="392"/>
        <v>1760.62525</v>
      </c>
      <c r="AJ278" s="12" t="s">
        <v>1134</v>
      </c>
    </row>
    <row r="279" s="9" customFormat="1" ht="16" customHeight="1" spans="1:36">
      <c r="A279" s="40">
        <f t="shared" si="353"/>
        <v>276</v>
      </c>
      <c r="B279" s="41" t="s">
        <v>1339</v>
      </c>
      <c r="C279" s="46" t="s">
        <v>828</v>
      </c>
      <c r="D279" s="79" t="s">
        <v>829</v>
      </c>
      <c r="E279" s="41">
        <v>3473.25</v>
      </c>
      <c r="F279" s="41">
        <v>3245.4</v>
      </c>
      <c r="G279" s="44">
        <v>5664.75</v>
      </c>
      <c r="H279" s="41">
        <v>3473.25</v>
      </c>
      <c r="I279" s="44">
        <v>1790</v>
      </c>
      <c r="J279" s="44"/>
      <c r="K279" s="52">
        <f t="shared" si="354"/>
        <v>62.5185</v>
      </c>
      <c r="L279" s="53">
        <f t="shared" si="355"/>
        <v>519.264</v>
      </c>
      <c r="M279" s="44">
        <f t="shared" si="356"/>
        <v>453.18</v>
      </c>
      <c r="N279" s="41">
        <f t="shared" si="357"/>
        <v>24.31275</v>
      </c>
      <c r="O279" s="44">
        <f t="shared" si="358"/>
        <v>89.5</v>
      </c>
      <c r="P279" s="44">
        <f t="shared" si="359"/>
        <v>0</v>
      </c>
      <c r="Q279" s="44">
        <f t="shared" si="360"/>
        <v>1148.77525</v>
      </c>
      <c r="R279" s="41">
        <f t="shared" si="361"/>
        <v>0</v>
      </c>
      <c r="S279" s="41">
        <f t="shared" si="362"/>
        <v>259.63</v>
      </c>
      <c r="T279" s="44">
        <f t="shared" si="363"/>
        <v>113.3</v>
      </c>
      <c r="U279" s="41">
        <f t="shared" si="364"/>
        <v>10.42</v>
      </c>
      <c r="V279" s="41">
        <v>0</v>
      </c>
      <c r="W279" s="44">
        <f t="shared" si="365"/>
        <v>89.5</v>
      </c>
      <c r="X279" s="44">
        <f t="shared" si="366"/>
        <v>0</v>
      </c>
      <c r="Y279" s="41">
        <f t="shared" si="367"/>
        <v>472.85</v>
      </c>
      <c r="Z279" s="41">
        <f t="shared" si="368"/>
        <v>1621.62525</v>
      </c>
      <c r="AA279" s="41"/>
      <c r="AB279" s="12" t="s">
        <v>55</v>
      </c>
      <c r="AC279" s="11">
        <f t="shared" si="373"/>
        <v>62.5185</v>
      </c>
      <c r="AD279" s="11">
        <f t="shared" si="369"/>
        <v>778.894</v>
      </c>
      <c r="AE279" s="11">
        <f t="shared" si="370"/>
        <v>566.48</v>
      </c>
      <c r="AF279" s="11">
        <f t="shared" si="374"/>
        <v>34.73275</v>
      </c>
      <c r="AG279" s="11">
        <f t="shared" ref="AG279:AI279" si="393">O279+W279</f>
        <v>179</v>
      </c>
      <c r="AH279" s="11">
        <f t="shared" si="393"/>
        <v>0</v>
      </c>
      <c r="AI279" s="11">
        <f t="shared" si="393"/>
        <v>1621.62525</v>
      </c>
      <c r="AJ279" s="12" t="s">
        <v>1138</v>
      </c>
    </row>
    <row r="280" s="9" customFormat="1" ht="16" customHeight="1" spans="1:36">
      <c r="A280" s="40">
        <f t="shared" si="353"/>
        <v>277</v>
      </c>
      <c r="B280" s="41" t="s">
        <v>1299</v>
      </c>
      <c r="C280" s="46" t="s">
        <v>830</v>
      </c>
      <c r="D280" s="79" t="s">
        <v>831</v>
      </c>
      <c r="E280" s="41">
        <v>3473.25</v>
      </c>
      <c r="F280" s="41">
        <v>3245.4</v>
      </c>
      <c r="G280" s="44">
        <v>5664.75</v>
      </c>
      <c r="H280" s="41">
        <v>3473.25</v>
      </c>
      <c r="I280" s="44">
        <v>1790</v>
      </c>
      <c r="J280" s="44"/>
      <c r="K280" s="52">
        <f t="shared" si="354"/>
        <v>62.5185</v>
      </c>
      <c r="L280" s="53">
        <f t="shared" si="355"/>
        <v>519.264</v>
      </c>
      <c r="M280" s="44">
        <f t="shared" si="356"/>
        <v>453.18</v>
      </c>
      <c r="N280" s="41">
        <f t="shared" si="357"/>
        <v>24.31275</v>
      </c>
      <c r="O280" s="44">
        <f t="shared" si="358"/>
        <v>89.5</v>
      </c>
      <c r="P280" s="44">
        <f t="shared" si="359"/>
        <v>0</v>
      </c>
      <c r="Q280" s="44">
        <f t="shared" si="360"/>
        <v>1148.77525</v>
      </c>
      <c r="R280" s="41">
        <f t="shared" si="361"/>
        <v>0</v>
      </c>
      <c r="S280" s="41">
        <f t="shared" si="362"/>
        <v>259.63</v>
      </c>
      <c r="T280" s="44">
        <f t="shared" si="363"/>
        <v>113.3</v>
      </c>
      <c r="U280" s="41">
        <f t="shared" si="364"/>
        <v>10.42</v>
      </c>
      <c r="V280" s="41">
        <v>0</v>
      </c>
      <c r="W280" s="44">
        <f t="shared" si="365"/>
        <v>89.5</v>
      </c>
      <c r="X280" s="44">
        <f t="shared" si="366"/>
        <v>0</v>
      </c>
      <c r="Y280" s="41">
        <f t="shared" si="367"/>
        <v>472.85</v>
      </c>
      <c r="Z280" s="41">
        <f t="shared" si="368"/>
        <v>1621.62525</v>
      </c>
      <c r="AA280" s="41"/>
      <c r="AB280" s="12" t="s">
        <v>59</v>
      </c>
      <c r="AC280" s="11">
        <f t="shared" si="373"/>
        <v>62.5185</v>
      </c>
      <c r="AD280" s="11">
        <f t="shared" si="369"/>
        <v>778.894</v>
      </c>
      <c r="AE280" s="11">
        <f t="shared" si="370"/>
        <v>566.48</v>
      </c>
      <c r="AF280" s="11">
        <f t="shared" si="374"/>
        <v>34.73275</v>
      </c>
      <c r="AG280" s="11">
        <f t="shared" ref="AG280:AI280" si="394">O280+W280</f>
        <v>179</v>
      </c>
      <c r="AH280" s="11">
        <f t="shared" si="394"/>
        <v>0</v>
      </c>
      <c r="AI280" s="11">
        <f t="shared" si="394"/>
        <v>1621.62525</v>
      </c>
      <c r="AJ280" s="12" t="s">
        <v>1138</v>
      </c>
    </row>
    <row r="281" s="9" customFormat="1" ht="16" customHeight="1" spans="1:36">
      <c r="A281" s="40">
        <f t="shared" si="353"/>
        <v>278</v>
      </c>
      <c r="B281" s="41" t="s">
        <v>145</v>
      </c>
      <c r="C281" s="80" t="s">
        <v>836</v>
      </c>
      <c r="D281" s="81" t="s">
        <v>837</v>
      </c>
      <c r="E281" s="41">
        <v>3473.25</v>
      </c>
      <c r="F281" s="41">
        <v>3245.5</v>
      </c>
      <c r="G281" s="44">
        <v>5664.75</v>
      </c>
      <c r="H281" s="41">
        <v>3473.25</v>
      </c>
      <c r="I281" s="44">
        <v>0</v>
      </c>
      <c r="J281" s="44"/>
      <c r="K281" s="52">
        <f t="shared" si="354"/>
        <v>62.5185</v>
      </c>
      <c r="L281" s="53">
        <f t="shared" si="355"/>
        <v>519.28</v>
      </c>
      <c r="M281" s="44">
        <f t="shared" si="356"/>
        <v>453.18</v>
      </c>
      <c r="N281" s="41">
        <f t="shared" si="357"/>
        <v>24.31275</v>
      </c>
      <c r="O281" s="44">
        <f t="shared" si="358"/>
        <v>0</v>
      </c>
      <c r="P281" s="44">
        <f t="shared" si="359"/>
        <v>0</v>
      </c>
      <c r="Q281" s="44">
        <f t="shared" si="360"/>
        <v>1059.29125</v>
      </c>
      <c r="R281" s="41">
        <f t="shared" si="361"/>
        <v>0</v>
      </c>
      <c r="S281" s="41">
        <f t="shared" si="362"/>
        <v>259.64</v>
      </c>
      <c r="T281" s="44">
        <f t="shared" si="363"/>
        <v>113.3</v>
      </c>
      <c r="U281" s="41">
        <f t="shared" si="364"/>
        <v>10.42</v>
      </c>
      <c r="V281" s="41">
        <v>0</v>
      </c>
      <c r="W281" s="44">
        <f t="shared" si="365"/>
        <v>0</v>
      </c>
      <c r="X281" s="44">
        <f t="shared" si="366"/>
        <v>0</v>
      </c>
      <c r="Y281" s="41">
        <f t="shared" si="367"/>
        <v>383.36</v>
      </c>
      <c r="Z281" s="41">
        <f t="shared" si="368"/>
        <v>1442.65125</v>
      </c>
      <c r="AA281" s="41"/>
      <c r="AB281" s="12" t="s">
        <v>13</v>
      </c>
      <c r="AC281" s="11">
        <f t="shared" si="373"/>
        <v>62.5185</v>
      </c>
      <c r="AD281" s="11">
        <f t="shared" si="369"/>
        <v>778.92</v>
      </c>
      <c r="AE281" s="11">
        <f t="shared" si="370"/>
        <v>566.48</v>
      </c>
      <c r="AF281" s="11">
        <f t="shared" si="374"/>
        <v>34.73275</v>
      </c>
      <c r="AG281" s="11">
        <f t="shared" ref="AG281:AI281" si="395">O281+W281</f>
        <v>0</v>
      </c>
      <c r="AH281" s="11">
        <f t="shared" si="395"/>
        <v>0</v>
      </c>
      <c r="AI281" s="11">
        <f t="shared" si="395"/>
        <v>1442.65125</v>
      </c>
      <c r="AJ281" s="12" t="s">
        <v>1134</v>
      </c>
    </row>
    <row r="282" s="9" customFormat="1" ht="16" customHeight="1" spans="1:36">
      <c r="A282" s="40">
        <f t="shared" si="353"/>
        <v>279</v>
      </c>
      <c r="B282" s="41" t="s">
        <v>145</v>
      </c>
      <c r="C282" s="80" t="s">
        <v>838</v>
      </c>
      <c r="D282" s="81" t="s">
        <v>839</v>
      </c>
      <c r="E282" s="41">
        <v>3473.25</v>
      </c>
      <c r="F282" s="41">
        <v>3245.5</v>
      </c>
      <c r="G282" s="44">
        <v>5664.75</v>
      </c>
      <c r="H282" s="41">
        <v>3473.25</v>
      </c>
      <c r="I282" s="44">
        <v>0</v>
      </c>
      <c r="J282" s="44"/>
      <c r="K282" s="52">
        <f t="shared" si="354"/>
        <v>62.5185</v>
      </c>
      <c r="L282" s="53">
        <f t="shared" si="355"/>
        <v>519.28</v>
      </c>
      <c r="M282" s="44">
        <f t="shared" si="356"/>
        <v>453.18</v>
      </c>
      <c r="N282" s="41">
        <f t="shared" si="357"/>
        <v>24.31275</v>
      </c>
      <c r="O282" s="44">
        <f t="shared" si="358"/>
        <v>0</v>
      </c>
      <c r="P282" s="44">
        <f t="shared" si="359"/>
        <v>0</v>
      </c>
      <c r="Q282" s="44">
        <f t="shared" si="360"/>
        <v>1059.29125</v>
      </c>
      <c r="R282" s="41">
        <f t="shared" si="361"/>
        <v>0</v>
      </c>
      <c r="S282" s="41">
        <f t="shared" si="362"/>
        <v>259.64</v>
      </c>
      <c r="T282" s="44">
        <f t="shared" si="363"/>
        <v>113.3</v>
      </c>
      <c r="U282" s="41">
        <f t="shared" si="364"/>
        <v>10.42</v>
      </c>
      <c r="V282" s="41">
        <v>0</v>
      </c>
      <c r="W282" s="44">
        <f t="shared" si="365"/>
        <v>0</v>
      </c>
      <c r="X282" s="44">
        <f t="shared" si="366"/>
        <v>0</v>
      </c>
      <c r="Y282" s="41">
        <f t="shared" si="367"/>
        <v>383.36</v>
      </c>
      <c r="Z282" s="41">
        <f t="shared" si="368"/>
        <v>1442.65125</v>
      </c>
      <c r="AA282" s="41"/>
      <c r="AB282" s="12" t="s">
        <v>13</v>
      </c>
      <c r="AC282" s="11">
        <f t="shared" si="373"/>
        <v>62.5185</v>
      </c>
      <c r="AD282" s="11">
        <f t="shared" si="369"/>
        <v>778.92</v>
      </c>
      <c r="AE282" s="11">
        <f t="shared" si="370"/>
        <v>566.48</v>
      </c>
      <c r="AF282" s="11">
        <f t="shared" si="374"/>
        <v>34.73275</v>
      </c>
      <c r="AG282" s="11">
        <f t="shared" ref="AG282:AI282" si="396">O282+W282</f>
        <v>0</v>
      </c>
      <c r="AH282" s="11">
        <f t="shared" si="396"/>
        <v>0</v>
      </c>
      <c r="AI282" s="11">
        <f t="shared" si="396"/>
        <v>1442.65125</v>
      </c>
      <c r="AJ282" s="12" t="s">
        <v>1134</v>
      </c>
    </row>
    <row r="283" s="9" customFormat="1" ht="16" customHeight="1" spans="1:36">
      <c r="A283" s="40">
        <f t="shared" si="353"/>
        <v>280</v>
      </c>
      <c r="B283" s="41" t="s">
        <v>145</v>
      </c>
      <c r="C283" s="80" t="s">
        <v>840</v>
      </c>
      <c r="D283" s="81" t="s">
        <v>841</v>
      </c>
      <c r="E283" s="41">
        <v>3473.25</v>
      </c>
      <c r="F283" s="41">
        <v>3245.5</v>
      </c>
      <c r="G283" s="44">
        <v>5664.75</v>
      </c>
      <c r="H283" s="41">
        <v>3473.25</v>
      </c>
      <c r="I283" s="44">
        <v>0</v>
      </c>
      <c r="J283" s="44"/>
      <c r="K283" s="52">
        <f t="shared" si="354"/>
        <v>62.5185</v>
      </c>
      <c r="L283" s="53">
        <f t="shared" si="355"/>
        <v>519.28</v>
      </c>
      <c r="M283" s="44">
        <f t="shared" si="356"/>
        <v>453.18</v>
      </c>
      <c r="N283" s="41">
        <f t="shared" si="357"/>
        <v>24.31275</v>
      </c>
      <c r="O283" s="44">
        <f t="shared" si="358"/>
        <v>0</v>
      </c>
      <c r="P283" s="44">
        <f t="shared" si="359"/>
        <v>0</v>
      </c>
      <c r="Q283" s="44">
        <f t="shared" si="360"/>
        <v>1059.29125</v>
      </c>
      <c r="R283" s="41">
        <f t="shared" si="361"/>
        <v>0</v>
      </c>
      <c r="S283" s="41">
        <f t="shared" si="362"/>
        <v>259.64</v>
      </c>
      <c r="T283" s="44">
        <f t="shared" si="363"/>
        <v>113.3</v>
      </c>
      <c r="U283" s="41">
        <f t="shared" si="364"/>
        <v>10.42</v>
      </c>
      <c r="V283" s="41">
        <v>0</v>
      </c>
      <c r="W283" s="44">
        <f t="shared" si="365"/>
        <v>0</v>
      </c>
      <c r="X283" s="44">
        <f t="shared" si="366"/>
        <v>0</v>
      </c>
      <c r="Y283" s="41">
        <f t="shared" si="367"/>
        <v>383.36</v>
      </c>
      <c r="Z283" s="41">
        <f t="shared" si="368"/>
        <v>1442.65125</v>
      </c>
      <c r="AA283" s="41"/>
      <c r="AB283" s="12" t="s">
        <v>13</v>
      </c>
      <c r="AC283" s="11">
        <f t="shared" si="373"/>
        <v>62.5185</v>
      </c>
      <c r="AD283" s="11">
        <f t="shared" si="369"/>
        <v>778.92</v>
      </c>
      <c r="AE283" s="11">
        <f t="shared" si="370"/>
        <v>566.48</v>
      </c>
      <c r="AF283" s="11">
        <f t="shared" si="374"/>
        <v>34.73275</v>
      </c>
      <c r="AG283" s="11">
        <f t="shared" ref="AG283:AI283" si="397">O283+W283</f>
        <v>0</v>
      </c>
      <c r="AH283" s="11">
        <f t="shared" si="397"/>
        <v>0</v>
      </c>
      <c r="AI283" s="11">
        <f t="shared" si="397"/>
        <v>1442.65125</v>
      </c>
      <c r="AJ283" s="12" t="s">
        <v>1134</v>
      </c>
    </row>
    <row r="284" s="9" customFormat="1" ht="16" customHeight="1" spans="1:36">
      <c r="A284" s="40">
        <f t="shared" si="353"/>
        <v>281</v>
      </c>
      <c r="B284" s="41" t="s">
        <v>1306</v>
      </c>
      <c r="C284" s="46" t="s">
        <v>842</v>
      </c>
      <c r="D284" s="343" t="s">
        <v>843</v>
      </c>
      <c r="E284" s="41">
        <v>3473.25</v>
      </c>
      <c r="F284" s="41">
        <v>3245.5</v>
      </c>
      <c r="G284" s="44">
        <v>5664.75</v>
      </c>
      <c r="H284" s="41">
        <v>3473.25</v>
      </c>
      <c r="I284" s="44">
        <v>4180</v>
      </c>
      <c r="J284" s="44"/>
      <c r="K284" s="52">
        <f t="shared" si="354"/>
        <v>62.5185</v>
      </c>
      <c r="L284" s="53">
        <f t="shared" si="355"/>
        <v>519.28</v>
      </c>
      <c r="M284" s="44">
        <f t="shared" si="356"/>
        <v>453.18</v>
      </c>
      <c r="N284" s="41">
        <f t="shared" si="357"/>
        <v>24.31275</v>
      </c>
      <c r="O284" s="44">
        <f t="shared" si="358"/>
        <v>209</v>
      </c>
      <c r="P284" s="44">
        <f t="shared" si="359"/>
        <v>0</v>
      </c>
      <c r="Q284" s="44">
        <f t="shared" si="360"/>
        <v>1268.29125</v>
      </c>
      <c r="R284" s="41">
        <f t="shared" si="361"/>
        <v>0</v>
      </c>
      <c r="S284" s="41">
        <f t="shared" si="362"/>
        <v>259.64</v>
      </c>
      <c r="T284" s="44">
        <f t="shared" si="363"/>
        <v>113.3</v>
      </c>
      <c r="U284" s="41">
        <f t="shared" si="364"/>
        <v>10.42</v>
      </c>
      <c r="V284" s="41">
        <v>0</v>
      </c>
      <c r="W284" s="44">
        <f t="shared" si="365"/>
        <v>209</v>
      </c>
      <c r="X284" s="44">
        <f t="shared" si="366"/>
        <v>0</v>
      </c>
      <c r="Y284" s="41">
        <f t="shared" si="367"/>
        <v>592.36</v>
      </c>
      <c r="Z284" s="41">
        <f t="shared" si="368"/>
        <v>1860.65125</v>
      </c>
      <c r="AA284" s="41"/>
      <c r="AB284" s="12" t="s">
        <v>60</v>
      </c>
      <c r="AC284" s="11">
        <f t="shared" si="373"/>
        <v>62.5185</v>
      </c>
      <c r="AD284" s="11">
        <f t="shared" si="369"/>
        <v>778.92</v>
      </c>
      <c r="AE284" s="11">
        <f t="shared" si="370"/>
        <v>566.48</v>
      </c>
      <c r="AF284" s="11">
        <f t="shared" si="374"/>
        <v>34.73275</v>
      </c>
      <c r="AG284" s="11">
        <f t="shared" ref="AG284:AI284" si="398">O284+W284</f>
        <v>418</v>
      </c>
      <c r="AH284" s="11">
        <f t="shared" si="398"/>
        <v>0</v>
      </c>
      <c r="AI284" s="11">
        <f t="shared" si="398"/>
        <v>1860.65125</v>
      </c>
      <c r="AJ284" s="12" t="s">
        <v>1138</v>
      </c>
    </row>
    <row r="285" s="9" customFormat="1" ht="16" customHeight="1" spans="1:36">
      <c r="A285" s="40">
        <f t="shared" si="353"/>
        <v>282</v>
      </c>
      <c r="B285" s="41" t="s">
        <v>285</v>
      </c>
      <c r="C285" s="46" t="s">
        <v>844</v>
      </c>
      <c r="D285" s="343" t="s">
        <v>845</v>
      </c>
      <c r="E285" s="41">
        <v>3473.25</v>
      </c>
      <c r="F285" s="41">
        <v>3245.5</v>
      </c>
      <c r="G285" s="44">
        <v>5664.75</v>
      </c>
      <c r="H285" s="41">
        <v>3473.25</v>
      </c>
      <c r="I285" s="44">
        <v>4180</v>
      </c>
      <c r="J285" s="44"/>
      <c r="K285" s="52">
        <f t="shared" si="354"/>
        <v>62.5185</v>
      </c>
      <c r="L285" s="53">
        <f t="shared" si="355"/>
        <v>519.28</v>
      </c>
      <c r="M285" s="44">
        <f t="shared" si="356"/>
        <v>453.18</v>
      </c>
      <c r="N285" s="41">
        <f t="shared" si="357"/>
        <v>24.31275</v>
      </c>
      <c r="O285" s="44">
        <f t="shared" si="358"/>
        <v>209</v>
      </c>
      <c r="P285" s="44">
        <f t="shared" si="359"/>
        <v>0</v>
      </c>
      <c r="Q285" s="44">
        <f t="shared" si="360"/>
        <v>1268.29125</v>
      </c>
      <c r="R285" s="41">
        <f t="shared" si="361"/>
        <v>0</v>
      </c>
      <c r="S285" s="41">
        <f t="shared" si="362"/>
        <v>259.64</v>
      </c>
      <c r="T285" s="44">
        <f t="shared" si="363"/>
        <v>113.3</v>
      </c>
      <c r="U285" s="41">
        <f t="shared" si="364"/>
        <v>10.42</v>
      </c>
      <c r="V285" s="41">
        <v>0</v>
      </c>
      <c r="W285" s="44">
        <f t="shared" si="365"/>
        <v>209</v>
      </c>
      <c r="X285" s="44">
        <f t="shared" si="366"/>
        <v>0</v>
      </c>
      <c r="Y285" s="41">
        <f t="shared" si="367"/>
        <v>592.36</v>
      </c>
      <c r="Z285" s="41">
        <f t="shared" si="368"/>
        <v>1860.65125</v>
      </c>
      <c r="AA285" s="41"/>
      <c r="AB285" s="12" t="s">
        <v>26</v>
      </c>
      <c r="AC285" s="11">
        <f t="shared" si="373"/>
        <v>62.5185</v>
      </c>
      <c r="AD285" s="11">
        <f t="shared" si="369"/>
        <v>778.92</v>
      </c>
      <c r="AE285" s="11">
        <f t="shared" si="370"/>
        <v>566.48</v>
      </c>
      <c r="AF285" s="11">
        <f t="shared" si="374"/>
        <v>34.73275</v>
      </c>
      <c r="AG285" s="11">
        <f t="shared" ref="AG285:AI285" si="399">O285+W285</f>
        <v>418</v>
      </c>
      <c r="AH285" s="11">
        <f t="shared" si="399"/>
        <v>0</v>
      </c>
      <c r="AI285" s="11">
        <f t="shared" si="399"/>
        <v>1860.65125</v>
      </c>
      <c r="AJ285" s="12" t="s">
        <v>1135</v>
      </c>
    </row>
    <row r="286" s="9" customFormat="1" ht="16" customHeight="1" spans="1:36">
      <c r="A286" s="40">
        <f t="shared" si="353"/>
        <v>283</v>
      </c>
      <c r="B286" s="41" t="s">
        <v>1306</v>
      </c>
      <c r="C286" s="46" t="s">
        <v>846</v>
      </c>
      <c r="D286" s="58" t="s">
        <v>847</v>
      </c>
      <c r="E286" s="82">
        <v>3473.25</v>
      </c>
      <c r="F286" s="82">
        <v>3245.5</v>
      </c>
      <c r="G286" s="68">
        <v>5664.75</v>
      </c>
      <c r="H286" s="82">
        <v>3473.25</v>
      </c>
      <c r="I286" s="68">
        <v>1790</v>
      </c>
      <c r="J286" s="68"/>
      <c r="K286" s="52">
        <f t="shared" si="354"/>
        <v>62.5185</v>
      </c>
      <c r="L286" s="53">
        <f t="shared" si="355"/>
        <v>519.28</v>
      </c>
      <c r="M286" s="44">
        <f t="shared" si="356"/>
        <v>453.18</v>
      </c>
      <c r="N286" s="41">
        <f t="shared" si="357"/>
        <v>24.31275</v>
      </c>
      <c r="O286" s="44">
        <f t="shared" si="358"/>
        <v>89.5</v>
      </c>
      <c r="P286" s="44">
        <f t="shared" si="359"/>
        <v>0</v>
      </c>
      <c r="Q286" s="44">
        <f t="shared" si="360"/>
        <v>1148.79125</v>
      </c>
      <c r="R286" s="41">
        <f t="shared" si="361"/>
        <v>0</v>
      </c>
      <c r="S286" s="41">
        <f t="shared" si="362"/>
        <v>259.64</v>
      </c>
      <c r="T286" s="44">
        <f t="shared" si="363"/>
        <v>113.3</v>
      </c>
      <c r="U286" s="41">
        <f t="shared" si="364"/>
        <v>10.42</v>
      </c>
      <c r="V286" s="41">
        <v>0</v>
      </c>
      <c r="W286" s="44">
        <f t="shared" si="365"/>
        <v>89.5</v>
      </c>
      <c r="X286" s="44">
        <f t="shared" si="366"/>
        <v>0</v>
      </c>
      <c r="Y286" s="41">
        <f t="shared" si="367"/>
        <v>472.86</v>
      </c>
      <c r="Z286" s="41">
        <f t="shared" si="368"/>
        <v>1621.65125</v>
      </c>
      <c r="AA286" s="41"/>
      <c r="AB286" s="12" t="s">
        <v>60</v>
      </c>
      <c r="AC286" s="11">
        <f t="shared" si="373"/>
        <v>62.5185</v>
      </c>
      <c r="AD286" s="11">
        <f t="shared" si="369"/>
        <v>778.92</v>
      </c>
      <c r="AE286" s="11">
        <f t="shared" si="370"/>
        <v>566.48</v>
      </c>
      <c r="AF286" s="11">
        <f t="shared" si="374"/>
        <v>34.73275</v>
      </c>
      <c r="AG286" s="11">
        <f t="shared" ref="AG286:AI286" si="400">O286+W286</f>
        <v>179</v>
      </c>
      <c r="AH286" s="11">
        <f t="shared" si="400"/>
        <v>0</v>
      </c>
      <c r="AI286" s="11">
        <f t="shared" si="400"/>
        <v>1621.65125</v>
      </c>
      <c r="AJ286" s="12" t="s">
        <v>1138</v>
      </c>
    </row>
    <row r="287" s="9" customFormat="1" ht="16" customHeight="1" spans="1:36">
      <c r="A287" s="40">
        <f t="shared" si="353"/>
        <v>284</v>
      </c>
      <c r="B287" s="41" t="s">
        <v>145</v>
      </c>
      <c r="C287" s="46" t="s">
        <v>848</v>
      </c>
      <c r="D287" s="352" t="s">
        <v>849</v>
      </c>
      <c r="E287" s="82">
        <v>3473.25</v>
      </c>
      <c r="F287" s="82">
        <v>3245.5</v>
      </c>
      <c r="G287" s="68">
        <v>5664.75</v>
      </c>
      <c r="H287" s="82">
        <v>3473.25</v>
      </c>
      <c r="I287" s="68">
        <v>3180</v>
      </c>
      <c r="J287" s="68"/>
      <c r="K287" s="52">
        <f t="shared" si="354"/>
        <v>62.5185</v>
      </c>
      <c r="L287" s="53">
        <f t="shared" si="355"/>
        <v>519.28</v>
      </c>
      <c r="M287" s="44">
        <f t="shared" si="356"/>
        <v>453.18</v>
      </c>
      <c r="N287" s="41">
        <f t="shared" si="357"/>
        <v>24.31275</v>
      </c>
      <c r="O287" s="44">
        <f t="shared" si="358"/>
        <v>159</v>
      </c>
      <c r="P287" s="44">
        <f t="shared" si="359"/>
        <v>0</v>
      </c>
      <c r="Q287" s="44">
        <f t="shared" si="360"/>
        <v>1218.29125</v>
      </c>
      <c r="R287" s="41">
        <f t="shared" si="361"/>
        <v>0</v>
      </c>
      <c r="S287" s="41">
        <f t="shared" si="362"/>
        <v>259.64</v>
      </c>
      <c r="T287" s="44">
        <f t="shared" si="363"/>
        <v>113.3</v>
      </c>
      <c r="U287" s="41">
        <f t="shared" si="364"/>
        <v>10.42</v>
      </c>
      <c r="V287" s="41">
        <v>0</v>
      </c>
      <c r="W287" s="44">
        <f t="shared" si="365"/>
        <v>159</v>
      </c>
      <c r="X287" s="44">
        <f t="shared" si="366"/>
        <v>0</v>
      </c>
      <c r="Y287" s="41">
        <f t="shared" si="367"/>
        <v>542.36</v>
      </c>
      <c r="Z287" s="41">
        <f t="shared" si="368"/>
        <v>1760.65125</v>
      </c>
      <c r="AA287" s="41"/>
      <c r="AB287" s="12" t="s">
        <v>9</v>
      </c>
      <c r="AC287" s="11">
        <f t="shared" si="373"/>
        <v>62.5185</v>
      </c>
      <c r="AD287" s="11">
        <f t="shared" si="369"/>
        <v>778.92</v>
      </c>
      <c r="AE287" s="11">
        <f t="shared" si="370"/>
        <v>566.48</v>
      </c>
      <c r="AF287" s="11">
        <f t="shared" si="374"/>
        <v>34.73275</v>
      </c>
      <c r="AG287" s="11">
        <f t="shared" ref="AG287:AI287" si="401">O287+W287</f>
        <v>318</v>
      </c>
      <c r="AH287" s="11">
        <f t="shared" si="401"/>
        <v>0</v>
      </c>
      <c r="AI287" s="11">
        <f t="shared" si="401"/>
        <v>1760.65125</v>
      </c>
      <c r="AJ287" s="12" t="s">
        <v>1136</v>
      </c>
    </row>
    <row r="288" s="9" customFormat="1" ht="16" customHeight="1" spans="1:36">
      <c r="A288" s="40">
        <f t="shared" si="353"/>
        <v>285</v>
      </c>
      <c r="B288" s="41" t="s">
        <v>167</v>
      </c>
      <c r="C288" s="61" t="s">
        <v>852</v>
      </c>
      <c r="D288" s="45" t="s">
        <v>853</v>
      </c>
      <c r="E288" s="82">
        <v>3473.25</v>
      </c>
      <c r="F288" s="82">
        <v>3245.5</v>
      </c>
      <c r="G288" s="68">
        <v>5664.75</v>
      </c>
      <c r="H288" s="82">
        <v>3473.25</v>
      </c>
      <c r="I288" s="44">
        <v>3180</v>
      </c>
      <c r="J288" s="68"/>
      <c r="K288" s="52">
        <f t="shared" si="354"/>
        <v>62.5185</v>
      </c>
      <c r="L288" s="53">
        <f t="shared" si="355"/>
        <v>519.28</v>
      </c>
      <c r="M288" s="44">
        <f t="shared" si="356"/>
        <v>453.18</v>
      </c>
      <c r="N288" s="41">
        <f t="shared" si="357"/>
        <v>24.31275</v>
      </c>
      <c r="O288" s="44">
        <f t="shared" si="358"/>
        <v>159</v>
      </c>
      <c r="P288" s="44">
        <f t="shared" si="359"/>
        <v>0</v>
      </c>
      <c r="Q288" s="44">
        <f t="shared" si="360"/>
        <v>1218.29125</v>
      </c>
      <c r="R288" s="41">
        <f t="shared" si="361"/>
        <v>0</v>
      </c>
      <c r="S288" s="41">
        <f t="shared" si="362"/>
        <v>259.64</v>
      </c>
      <c r="T288" s="44">
        <f t="shared" si="363"/>
        <v>113.3</v>
      </c>
      <c r="U288" s="41">
        <f t="shared" si="364"/>
        <v>10.42</v>
      </c>
      <c r="V288" s="41">
        <v>0</v>
      </c>
      <c r="W288" s="44">
        <f t="shared" si="365"/>
        <v>159</v>
      </c>
      <c r="X288" s="44">
        <f t="shared" si="366"/>
        <v>0</v>
      </c>
      <c r="Y288" s="41">
        <f t="shared" si="367"/>
        <v>542.36</v>
      </c>
      <c r="Z288" s="41">
        <f t="shared" si="368"/>
        <v>1760.65125</v>
      </c>
      <c r="AA288" s="41"/>
      <c r="AB288" s="12" t="s">
        <v>49</v>
      </c>
      <c r="AC288" s="11">
        <f t="shared" si="373"/>
        <v>62.5185</v>
      </c>
      <c r="AD288" s="11">
        <f t="shared" si="369"/>
        <v>778.92</v>
      </c>
      <c r="AE288" s="11">
        <f t="shared" si="370"/>
        <v>566.48</v>
      </c>
      <c r="AF288" s="11">
        <f t="shared" si="374"/>
        <v>34.73275</v>
      </c>
      <c r="AG288" s="11">
        <f t="shared" ref="AG288:AI288" si="402">O288+W288</f>
        <v>318</v>
      </c>
      <c r="AH288" s="11">
        <f t="shared" si="402"/>
        <v>0</v>
      </c>
      <c r="AI288" s="11">
        <f t="shared" si="402"/>
        <v>1760.65125</v>
      </c>
      <c r="AJ288" s="12" t="s">
        <v>1134</v>
      </c>
    </row>
    <row r="289" s="9" customFormat="1" ht="16" customHeight="1" spans="1:36">
      <c r="A289" s="40">
        <f t="shared" si="353"/>
        <v>286</v>
      </c>
      <c r="B289" s="41" t="s">
        <v>167</v>
      </c>
      <c r="C289" s="61" t="s">
        <v>854</v>
      </c>
      <c r="D289" s="45" t="s">
        <v>855</v>
      </c>
      <c r="E289" s="82">
        <v>3473.25</v>
      </c>
      <c r="F289" s="82">
        <v>3245.5</v>
      </c>
      <c r="G289" s="68">
        <v>5664.75</v>
      </c>
      <c r="H289" s="82">
        <v>3473.25</v>
      </c>
      <c r="I289" s="44">
        <v>3180</v>
      </c>
      <c r="J289" s="68"/>
      <c r="K289" s="52">
        <f t="shared" si="354"/>
        <v>62.5185</v>
      </c>
      <c r="L289" s="53">
        <f t="shared" si="355"/>
        <v>519.28</v>
      </c>
      <c r="M289" s="44">
        <f t="shared" si="356"/>
        <v>453.18</v>
      </c>
      <c r="N289" s="41">
        <f t="shared" si="357"/>
        <v>24.31275</v>
      </c>
      <c r="O289" s="44">
        <f t="shared" si="358"/>
        <v>159</v>
      </c>
      <c r="P289" s="44">
        <f t="shared" si="359"/>
        <v>0</v>
      </c>
      <c r="Q289" s="44">
        <f t="shared" si="360"/>
        <v>1218.29125</v>
      </c>
      <c r="R289" s="41">
        <f t="shared" si="361"/>
        <v>0</v>
      </c>
      <c r="S289" s="41">
        <f t="shared" si="362"/>
        <v>259.64</v>
      </c>
      <c r="T289" s="44">
        <f t="shared" si="363"/>
        <v>113.3</v>
      </c>
      <c r="U289" s="41">
        <f t="shared" si="364"/>
        <v>10.42</v>
      </c>
      <c r="V289" s="41">
        <v>0</v>
      </c>
      <c r="W289" s="44">
        <f t="shared" si="365"/>
        <v>159</v>
      </c>
      <c r="X289" s="44">
        <f t="shared" si="366"/>
        <v>0</v>
      </c>
      <c r="Y289" s="41">
        <f t="shared" si="367"/>
        <v>542.36</v>
      </c>
      <c r="Z289" s="41">
        <f t="shared" si="368"/>
        <v>1760.65125</v>
      </c>
      <c r="AA289" s="41"/>
      <c r="AB289" s="12" t="s">
        <v>49</v>
      </c>
      <c r="AC289" s="11">
        <f t="shared" si="373"/>
        <v>62.5185</v>
      </c>
      <c r="AD289" s="11">
        <f t="shared" si="369"/>
        <v>778.92</v>
      </c>
      <c r="AE289" s="11">
        <f t="shared" si="370"/>
        <v>566.48</v>
      </c>
      <c r="AF289" s="11">
        <f t="shared" si="374"/>
        <v>34.73275</v>
      </c>
      <c r="AG289" s="11">
        <f t="shared" ref="AG289:AI289" si="403">O289+W289</f>
        <v>318</v>
      </c>
      <c r="AH289" s="11">
        <f t="shared" si="403"/>
        <v>0</v>
      </c>
      <c r="AI289" s="11">
        <f t="shared" si="403"/>
        <v>1760.65125</v>
      </c>
      <c r="AJ289" s="12" t="s">
        <v>1134</v>
      </c>
    </row>
    <row r="290" s="9" customFormat="1" ht="16" customHeight="1" spans="1:36">
      <c r="A290" s="40">
        <f t="shared" si="353"/>
        <v>287</v>
      </c>
      <c r="B290" s="41" t="s">
        <v>167</v>
      </c>
      <c r="C290" s="61" t="s">
        <v>632</v>
      </c>
      <c r="D290" s="63" t="s">
        <v>633</v>
      </c>
      <c r="E290" s="68">
        <v>3473.25</v>
      </c>
      <c r="F290" s="68">
        <v>3245.5</v>
      </c>
      <c r="G290" s="68">
        <v>5664.75</v>
      </c>
      <c r="H290" s="68">
        <v>3473.25</v>
      </c>
      <c r="I290" s="44">
        <v>3180</v>
      </c>
      <c r="J290" s="68"/>
      <c r="K290" s="73">
        <f t="shared" si="354"/>
        <v>62.5185</v>
      </c>
      <c r="L290" s="74">
        <f t="shared" si="355"/>
        <v>519.28</v>
      </c>
      <c r="M290" s="44">
        <f t="shared" si="356"/>
        <v>453.18</v>
      </c>
      <c r="N290" s="44">
        <f t="shared" si="357"/>
        <v>24.31275</v>
      </c>
      <c r="O290" s="44">
        <f t="shared" si="358"/>
        <v>159</v>
      </c>
      <c r="P290" s="44">
        <f t="shared" si="359"/>
        <v>0</v>
      </c>
      <c r="Q290" s="44">
        <f t="shared" si="360"/>
        <v>1218.29125</v>
      </c>
      <c r="R290" s="41">
        <f t="shared" si="361"/>
        <v>0</v>
      </c>
      <c r="S290" s="44">
        <f t="shared" si="362"/>
        <v>259.64</v>
      </c>
      <c r="T290" s="44">
        <f t="shared" si="363"/>
        <v>113.3</v>
      </c>
      <c r="U290" s="44">
        <f t="shared" si="364"/>
        <v>10.42</v>
      </c>
      <c r="V290" s="41">
        <v>0</v>
      </c>
      <c r="W290" s="44">
        <f t="shared" si="365"/>
        <v>159</v>
      </c>
      <c r="X290" s="44">
        <f t="shared" si="366"/>
        <v>0</v>
      </c>
      <c r="Y290" s="41">
        <f t="shared" si="367"/>
        <v>542.36</v>
      </c>
      <c r="Z290" s="44">
        <f t="shared" si="368"/>
        <v>1760.65125</v>
      </c>
      <c r="AA290" s="44"/>
      <c r="AB290" s="12" t="s">
        <v>48</v>
      </c>
      <c r="AC290" s="11">
        <f t="shared" si="373"/>
        <v>62.5185</v>
      </c>
      <c r="AD290" s="11">
        <f t="shared" si="369"/>
        <v>778.92</v>
      </c>
      <c r="AE290" s="11">
        <f t="shared" si="370"/>
        <v>566.48</v>
      </c>
      <c r="AF290" s="11">
        <f t="shared" si="374"/>
        <v>34.73275</v>
      </c>
      <c r="AG290" s="11">
        <f t="shared" ref="AG290:AI290" si="404">O290+W290</f>
        <v>318</v>
      </c>
      <c r="AH290" s="11">
        <f t="shared" si="404"/>
        <v>0</v>
      </c>
      <c r="AI290" s="11">
        <f t="shared" si="404"/>
        <v>1760.65125</v>
      </c>
      <c r="AJ290" s="12" t="s">
        <v>1134</v>
      </c>
    </row>
    <row r="291" s="9" customFormat="1" ht="16" customHeight="1" spans="1:36">
      <c r="A291" s="40">
        <f t="shared" si="353"/>
        <v>288</v>
      </c>
      <c r="B291" s="41" t="s">
        <v>1337</v>
      </c>
      <c r="C291" s="46" t="s">
        <v>861</v>
      </c>
      <c r="D291" s="352" t="s">
        <v>862</v>
      </c>
      <c r="E291" s="82">
        <v>3473.25</v>
      </c>
      <c r="F291" s="82">
        <v>3245.5</v>
      </c>
      <c r="G291" s="68">
        <v>5664.75</v>
      </c>
      <c r="H291" s="82">
        <v>3473.25</v>
      </c>
      <c r="I291" s="44">
        <v>1790</v>
      </c>
      <c r="J291" s="68"/>
      <c r="K291" s="52">
        <f t="shared" si="354"/>
        <v>62.5185</v>
      </c>
      <c r="L291" s="53">
        <f t="shared" si="355"/>
        <v>519.28</v>
      </c>
      <c r="M291" s="44">
        <f t="shared" si="356"/>
        <v>453.18</v>
      </c>
      <c r="N291" s="41">
        <f t="shared" si="357"/>
        <v>24.31275</v>
      </c>
      <c r="O291" s="44">
        <f t="shared" si="358"/>
        <v>89.5</v>
      </c>
      <c r="P291" s="44">
        <f t="shared" si="359"/>
        <v>0</v>
      </c>
      <c r="Q291" s="44">
        <f t="shared" si="360"/>
        <v>1148.79125</v>
      </c>
      <c r="R291" s="41">
        <f t="shared" si="361"/>
        <v>0</v>
      </c>
      <c r="S291" s="41">
        <f t="shared" si="362"/>
        <v>259.64</v>
      </c>
      <c r="T291" s="44">
        <f t="shared" si="363"/>
        <v>113.3</v>
      </c>
      <c r="U291" s="41">
        <f t="shared" si="364"/>
        <v>10.42</v>
      </c>
      <c r="V291" s="41">
        <v>0</v>
      </c>
      <c r="W291" s="44">
        <f t="shared" si="365"/>
        <v>89.5</v>
      </c>
      <c r="X291" s="44">
        <f t="shared" si="366"/>
        <v>0</v>
      </c>
      <c r="Y291" s="41">
        <f t="shared" si="367"/>
        <v>472.86</v>
      </c>
      <c r="Z291" s="41">
        <f t="shared" si="368"/>
        <v>1621.65125</v>
      </c>
      <c r="AA291" s="41"/>
      <c r="AB291" s="12" t="s">
        <v>57</v>
      </c>
      <c r="AC291" s="11">
        <f t="shared" si="373"/>
        <v>62.5185</v>
      </c>
      <c r="AD291" s="11">
        <f t="shared" si="369"/>
        <v>778.92</v>
      </c>
      <c r="AE291" s="11">
        <f t="shared" si="370"/>
        <v>566.48</v>
      </c>
      <c r="AF291" s="11">
        <f t="shared" si="374"/>
        <v>34.73275</v>
      </c>
      <c r="AG291" s="11">
        <f t="shared" ref="AG291:AI291" si="405">O291+W291</f>
        <v>179</v>
      </c>
      <c r="AH291" s="11">
        <f t="shared" si="405"/>
        <v>0</v>
      </c>
      <c r="AI291" s="11">
        <f t="shared" si="405"/>
        <v>1621.65125</v>
      </c>
      <c r="AJ291" s="12" t="s">
        <v>1138</v>
      </c>
    </row>
    <row r="292" s="9" customFormat="1" ht="16" customHeight="1" spans="1:36">
      <c r="A292" s="40">
        <f t="shared" si="353"/>
        <v>289</v>
      </c>
      <c r="B292" s="41" t="s">
        <v>1335</v>
      </c>
      <c r="C292" s="46" t="s">
        <v>867</v>
      </c>
      <c r="D292" s="352" t="s">
        <v>868</v>
      </c>
      <c r="E292" s="82">
        <v>3473.25</v>
      </c>
      <c r="F292" s="82">
        <v>3245.5</v>
      </c>
      <c r="G292" s="68">
        <v>5664.75</v>
      </c>
      <c r="H292" s="82">
        <v>3473.25</v>
      </c>
      <c r="I292" s="44">
        <v>1790</v>
      </c>
      <c r="J292" s="68"/>
      <c r="K292" s="52">
        <f t="shared" si="354"/>
        <v>62.5185</v>
      </c>
      <c r="L292" s="53">
        <f t="shared" si="355"/>
        <v>519.28</v>
      </c>
      <c r="M292" s="44">
        <f t="shared" si="356"/>
        <v>453.18</v>
      </c>
      <c r="N292" s="41">
        <f t="shared" si="357"/>
        <v>24.31275</v>
      </c>
      <c r="O292" s="44">
        <f t="shared" si="358"/>
        <v>89.5</v>
      </c>
      <c r="P292" s="44">
        <f t="shared" si="359"/>
        <v>0</v>
      </c>
      <c r="Q292" s="44">
        <f t="shared" si="360"/>
        <v>1148.79125</v>
      </c>
      <c r="R292" s="41">
        <f t="shared" si="361"/>
        <v>0</v>
      </c>
      <c r="S292" s="41">
        <f t="shared" si="362"/>
        <v>259.64</v>
      </c>
      <c r="T292" s="44">
        <f t="shared" si="363"/>
        <v>113.3</v>
      </c>
      <c r="U292" s="41">
        <f t="shared" si="364"/>
        <v>10.42</v>
      </c>
      <c r="V292" s="41">
        <v>0</v>
      </c>
      <c r="W292" s="44">
        <f t="shared" si="365"/>
        <v>89.5</v>
      </c>
      <c r="X292" s="44">
        <f t="shared" si="366"/>
        <v>0</v>
      </c>
      <c r="Y292" s="41">
        <f t="shared" si="367"/>
        <v>472.86</v>
      </c>
      <c r="Z292" s="41">
        <f t="shared" si="368"/>
        <v>1621.65125</v>
      </c>
      <c r="AA292" s="41"/>
      <c r="AB292" s="12" t="s">
        <v>50</v>
      </c>
      <c r="AC292" s="11">
        <f t="shared" si="373"/>
        <v>62.5185</v>
      </c>
      <c r="AD292" s="11">
        <f t="shared" si="369"/>
        <v>778.92</v>
      </c>
      <c r="AE292" s="11">
        <f t="shared" si="370"/>
        <v>566.48</v>
      </c>
      <c r="AF292" s="11">
        <f t="shared" si="374"/>
        <v>34.73275</v>
      </c>
      <c r="AG292" s="11">
        <f t="shared" ref="AG292:AI292" si="406">O292+W292</f>
        <v>179</v>
      </c>
      <c r="AH292" s="11">
        <f t="shared" si="406"/>
        <v>0</v>
      </c>
      <c r="AI292" s="11">
        <f t="shared" si="406"/>
        <v>1621.65125</v>
      </c>
      <c r="AJ292" s="12" t="s">
        <v>1138</v>
      </c>
    </row>
    <row r="293" s="9" customFormat="1" ht="16" customHeight="1" spans="1:36">
      <c r="A293" s="40">
        <f t="shared" si="353"/>
        <v>290</v>
      </c>
      <c r="B293" s="41" t="s">
        <v>470</v>
      </c>
      <c r="C293" s="46" t="s">
        <v>871</v>
      </c>
      <c r="D293" s="352" t="s">
        <v>872</v>
      </c>
      <c r="E293" s="82">
        <v>3473.25</v>
      </c>
      <c r="F293" s="82">
        <v>3245.5</v>
      </c>
      <c r="G293" s="68">
        <v>5664.75</v>
      </c>
      <c r="H293" s="82">
        <v>3473.25</v>
      </c>
      <c r="I293" s="44">
        <v>1790</v>
      </c>
      <c r="J293" s="68"/>
      <c r="K293" s="52">
        <f t="shared" si="354"/>
        <v>62.5185</v>
      </c>
      <c r="L293" s="53">
        <f t="shared" si="355"/>
        <v>519.28</v>
      </c>
      <c r="M293" s="44">
        <f t="shared" si="356"/>
        <v>453.18</v>
      </c>
      <c r="N293" s="41">
        <f t="shared" si="357"/>
        <v>24.31275</v>
      </c>
      <c r="O293" s="44">
        <f t="shared" si="358"/>
        <v>89.5</v>
      </c>
      <c r="P293" s="44">
        <f t="shared" si="359"/>
        <v>0</v>
      </c>
      <c r="Q293" s="44">
        <f t="shared" si="360"/>
        <v>1148.79125</v>
      </c>
      <c r="R293" s="41">
        <f t="shared" si="361"/>
        <v>0</v>
      </c>
      <c r="S293" s="41">
        <f t="shared" si="362"/>
        <v>259.64</v>
      </c>
      <c r="T293" s="44">
        <f t="shared" si="363"/>
        <v>113.3</v>
      </c>
      <c r="U293" s="41">
        <f t="shared" si="364"/>
        <v>10.42</v>
      </c>
      <c r="V293" s="41">
        <v>0</v>
      </c>
      <c r="W293" s="44">
        <f t="shared" si="365"/>
        <v>89.5</v>
      </c>
      <c r="X293" s="44">
        <f t="shared" si="366"/>
        <v>0</v>
      </c>
      <c r="Y293" s="41">
        <f t="shared" si="367"/>
        <v>472.86</v>
      </c>
      <c r="Z293" s="41">
        <f t="shared" si="368"/>
        <v>1621.65125</v>
      </c>
      <c r="AA293" s="41"/>
      <c r="AB293" s="12" t="s">
        <v>54</v>
      </c>
      <c r="AC293" s="11">
        <f t="shared" si="373"/>
        <v>62.5185</v>
      </c>
      <c r="AD293" s="11">
        <f t="shared" si="369"/>
        <v>778.92</v>
      </c>
      <c r="AE293" s="11">
        <f t="shared" si="370"/>
        <v>566.48</v>
      </c>
      <c r="AF293" s="11">
        <f t="shared" si="374"/>
        <v>34.73275</v>
      </c>
      <c r="AG293" s="11">
        <f t="shared" ref="AG293:AI293" si="407">O293+W293</f>
        <v>179</v>
      </c>
      <c r="AH293" s="11">
        <f t="shared" si="407"/>
        <v>0</v>
      </c>
      <c r="AI293" s="11">
        <f t="shared" si="407"/>
        <v>1621.65125</v>
      </c>
      <c r="AJ293" s="12" t="s">
        <v>1138</v>
      </c>
    </row>
    <row r="294" s="9" customFormat="1" ht="16" customHeight="1" spans="1:36">
      <c r="A294" s="40">
        <f t="shared" si="353"/>
        <v>291</v>
      </c>
      <c r="B294" s="41" t="s">
        <v>1336</v>
      </c>
      <c r="C294" s="83" t="s">
        <v>873</v>
      </c>
      <c r="D294" s="357" t="s">
        <v>874</v>
      </c>
      <c r="E294" s="82">
        <v>3473.25</v>
      </c>
      <c r="F294" s="82">
        <v>3245.5</v>
      </c>
      <c r="G294" s="68">
        <v>5664.75</v>
      </c>
      <c r="H294" s="82">
        <v>3473.25</v>
      </c>
      <c r="I294" s="44">
        <v>1790</v>
      </c>
      <c r="J294" s="68"/>
      <c r="K294" s="52">
        <f t="shared" si="354"/>
        <v>62.5185</v>
      </c>
      <c r="L294" s="53">
        <f t="shared" si="355"/>
        <v>519.28</v>
      </c>
      <c r="M294" s="44">
        <f t="shared" si="356"/>
        <v>453.18</v>
      </c>
      <c r="N294" s="41">
        <f t="shared" si="357"/>
        <v>24.31275</v>
      </c>
      <c r="O294" s="44">
        <f t="shared" si="358"/>
        <v>89.5</v>
      </c>
      <c r="P294" s="44">
        <f t="shared" si="359"/>
        <v>0</v>
      </c>
      <c r="Q294" s="44">
        <f t="shared" si="360"/>
        <v>1148.79125</v>
      </c>
      <c r="R294" s="41">
        <f t="shared" si="361"/>
        <v>0</v>
      </c>
      <c r="S294" s="41">
        <f t="shared" si="362"/>
        <v>259.64</v>
      </c>
      <c r="T294" s="44">
        <f t="shared" si="363"/>
        <v>113.3</v>
      </c>
      <c r="U294" s="41">
        <f t="shared" si="364"/>
        <v>10.42</v>
      </c>
      <c r="V294" s="41">
        <v>0</v>
      </c>
      <c r="W294" s="44">
        <f t="shared" si="365"/>
        <v>89.5</v>
      </c>
      <c r="X294" s="44">
        <f t="shared" si="366"/>
        <v>0</v>
      </c>
      <c r="Y294" s="41">
        <f t="shared" si="367"/>
        <v>472.86</v>
      </c>
      <c r="Z294" s="41">
        <f t="shared" si="368"/>
        <v>1621.65125</v>
      </c>
      <c r="AA294" s="41"/>
      <c r="AB294" s="12" t="s">
        <v>53</v>
      </c>
      <c r="AC294" s="11">
        <f t="shared" si="373"/>
        <v>62.5185</v>
      </c>
      <c r="AD294" s="11">
        <f t="shared" si="369"/>
        <v>778.92</v>
      </c>
      <c r="AE294" s="11">
        <f t="shared" si="370"/>
        <v>566.48</v>
      </c>
      <c r="AF294" s="11">
        <f t="shared" si="374"/>
        <v>34.73275</v>
      </c>
      <c r="AG294" s="11">
        <f t="shared" ref="AG294:AI294" si="408">O294+W294</f>
        <v>179</v>
      </c>
      <c r="AH294" s="11">
        <f t="shared" si="408"/>
        <v>0</v>
      </c>
      <c r="AI294" s="11">
        <f t="shared" si="408"/>
        <v>1621.65125</v>
      </c>
      <c r="AJ294" s="12" t="s">
        <v>1138</v>
      </c>
    </row>
    <row r="295" s="30" customFormat="1" ht="16" customHeight="1" spans="1:36">
      <c r="A295" s="40">
        <f t="shared" si="353"/>
        <v>292</v>
      </c>
      <c r="B295" s="41" t="s">
        <v>1335</v>
      </c>
      <c r="C295" s="46" t="s">
        <v>875</v>
      </c>
      <c r="D295" s="358" t="s">
        <v>876</v>
      </c>
      <c r="E295" s="41">
        <v>3473.25</v>
      </c>
      <c r="F295" s="41">
        <v>3245.5</v>
      </c>
      <c r="G295" s="44">
        <v>5664.75</v>
      </c>
      <c r="H295" s="41">
        <v>3473.25</v>
      </c>
      <c r="I295" s="44">
        <v>1790</v>
      </c>
      <c r="J295" s="44"/>
      <c r="K295" s="52">
        <f t="shared" si="354"/>
        <v>62.5185</v>
      </c>
      <c r="L295" s="53">
        <f t="shared" si="355"/>
        <v>519.28</v>
      </c>
      <c r="M295" s="44">
        <f t="shared" si="356"/>
        <v>453.18</v>
      </c>
      <c r="N295" s="41">
        <f t="shared" si="357"/>
        <v>24.31275</v>
      </c>
      <c r="O295" s="44">
        <f t="shared" si="358"/>
        <v>89.5</v>
      </c>
      <c r="P295" s="44">
        <f t="shared" si="359"/>
        <v>0</v>
      </c>
      <c r="Q295" s="44">
        <f t="shared" si="360"/>
        <v>1148.79125</v>
      </c>
      <c r="R295" s="41">
        <f t="shared" si="361"/>
        <v>0</v>
      </c>
      <c r="S295" s="41">
        <f t="shared" si="362"/>
        <v>259.64</v>
      </c>
      <c r="T295" s="44">
        <f t="shared" si="363"/>
        <v>113.3</v>
      </c>
      <c r="U295" s="41">
        <f t="shared" si="364"/>
        <v>10.42</v>
      </c>
      <c r="V295" s="41">
        <v>0</v>
      </c>
      <c r="W295" s="44">
        <f t="shared" si="365"/>
        <v>89.5</v>
      </c>
      <c r="X295" s="44">
        <f t="shared" si="366"/>
        <v>0</v>
      </c>
      <c r="Y295" s="41">
        <f t="shared" si="367"/>
        <v>472.86</v>
      </c>
      <c r="Z295" s="41">
        <f t="shared" si="368"/>
        <v>1621.65125</v>
      </c>
      <c r="AA295" s="41"/>
      <c r="AB295" s="12" t="s">
        <v>50</v>
      </c>
      <c r="AC295" s="11">
        <f t="shared" si="373"/>
        <v>62.5185</v>
      </c>
      <c r="AD295" s="11">
        <f t="shared" si="369"/>
        <v>778.92</v>
      </c>
      <c r="AE295" s="11">
        <f t="shared" si="370"/>
        <v>566.48</v>
      </c>
      <c r="AF295" s="11">
        <f t="shared" si="374"/>
        <v>34.73275</v>
      </c>
      <c r="AG295" s="11">
        <f t="shared" ref="AG295:AI295" si="409">O295+W295</f>
        <v>179</v>
      </c>
      <c r="AH295" s="11">
        <f t="shared" si="409"/>
        <v>0</v>
      </c>
      <c r="AI295" s="11">
        <f t="shared" si="409"/>
        <v>1621.65125</v>
      </c>
      <c r="AJ295" s="12" t="s">
        <v>1138</v>
      </c>
    </row>
    <row r="296" s="9" customFormat="1" ht="16" customHeight="1" spans="1:36">
      <c r="A296" s="40">
        <f t="shared" si="353"/>
        <v>293</v>
      </c>
      <c r="B296" s="41" t="s">
        <v>1306</v>
      </c>
      <c r="C296" s="64" t="s">
        <v>916</v>
      </c>
      <c r="D296" s="343" t="s">
        <v>917</v>
      </c>
      <c r="E296" s="82">
        <v>3473.25</v>
      </c>
      <c r="F296" s="82">
        <v>3245.5</v>
      </c>
      <c r="G296" s="68">
        <v>5664.75</v>
      </c>
      <c r="H296" s="82">
        <v>3473.25</v>
      </c>
      <c r="I296" s="44">
        <v>1790</v>
      </c>
      <c r="J296" s="68"/>
      <c r="K296" s="52">
        <f t="shared" si="354"/>
        <v>62.5185</v>
      </c>
      <c r="L296" s="53">
        <f t="shared" si="355"/>
        <v>519.28</v>
      </c>
      <c r="M296" s="44">
        <f t="shared" si="356"/>
        <v>453.18</v>
      </c>
      <c r="N296" s="41">
        <f t="shared" si="357"/>
        <v>24.31275</v>
      </c>
      <c r="O296" s="44">
        <f t="shared" si="358"/>
        <v>89.5</v>
      </c>
      <c r="P296" s="44">
        <f t="shared" si="359"/>
        <v>0</v>
      </c>
      <c r="Q296" s="44">
        <f t="shared" si="360"/>
        <v>1148.79125</v>
      </c>
      <c r="R296" s="41">
        <f t="shared" si="361"/>
        <v>0</v>
      </c>
      <c r="S296" s="41">
        <f t="shared" si="362"/>
        <v>259.64</v>
      </c>
      <c r="T296" s="44">
        <f t="shared" si="363"/>
        <v>113.3</v>
      </c>
      <c r="U296" s="41">
        <f t="shared" si="364"/>
        <v>10.42</v>
      </c>
      <c r="V296" s="41">
        <v>0</v>
      </c>
      <c r="W296" s="44">
        <f t="shared" si="365"/>
        <v>89.5</v>
      </c>
      <c r="X296" s="44">
        <f t="shared" si="366"/>
        <v>0</v>
      </c>
      <c r="Y296" s="41">
        <f t="shared" si="367"/>
        <v>472.86</v>
      </c>
      <c r="Z296" s="41">
        <f t="shared" si="368"/>
        <v>1621.65125</v>
      </c>
      <c r="AA296" s="41"/>
      <c r="AB296" s="12" t="s">
        <v>60</v>
      </c>
      <c r="AC296" s="11">
        <f t="shared" si="373"/>
        <v>62.5185</v>
      </c>
      <c r="AD296" s="11">
        <f t="shared" si="369"/>
        <v>778.92</v>
      </c>
      <c r="AE296" s="11">
        <f t="shared" si="370"/>
        <v>566.48</v>
      </c>
      <c r="AF296" s="11">
        <f t="shared" si="374"/>
        <v>34.73275</v>
      </c>
      <c r="AG296" s="11">
        <f t="shared" ref="AG296:AI296" si="410">O296+W296</f>
        <v>179</v>
      </c>
      <c r="AH296" s="11">
        <f t="shared" si="410"/>
        <v>0</v>
      </c>
      <c r="AI296" s="11">
        <f t="shared" si="410"/>
        <v>1621.65125</v>
      </c>
      <c r="AJ296" s="12" t="s">
        <v>1138</v>
      </c>
    </row>
    <row r="297" s="9" customFormat="1" ht="16" customHeight="1" spans="1:36">
      <c r="A297" s="40">
        <f t="shared" si="353"/>
        <v>294</v>
      </c>
      <c r="B297" s="41" t="s">
        <v>1333</v>
      </c>
      <c r="C297" s="64" t="s">
        <v>918</v>
      </c>
      <c r="D297" s="45" t="s">
        <v>919</v>
      </c>
      <c r="E297" s="82">
        <v>3473.25</v>
      </c>
      <c r="F297" s="82">
        <v>3245.5</v>
      </c>
      <c r="G297" s="68">
        <v>5664.75</v>
      </c>
      <c r="H297" s="82">
        <v>3473.25</v>
      </c>
      <c r="I297" s="44">
        <v>3180</v>
      </c>
      <c r="J297" s="68"/>
      <c r="K297" s="52">
        <f t="shared" si="354"/>
        <v>62.5185</v>
      </c>
      <c r="L297" s="53">
        <f t="shared" si="355"/>
        <v>519.28</v>
      </c>
      <c r="M297" s="44">
        <f t="shared" si="356"/>
        <v>453.18</v>
      </c>
      <c r="N297" s="41">
        <f t="shared" si="357"/>
        <v>24.31275</v>
      </c>
      <c r="O297" s="44">
        <f t="shared" si="358"/>
        <v>159</v>
      </c>
      <c r="P297" s="44">
        <f t="shared" si="359"/>
        <v>0</v>
      </c>
      <c r="Q297" s="44">
        <f t="shared" si="360"/>
        <v>1218.29125</v>
      </c>
      <c r="R297" s="41">
        <f t="shared" si="361"/>
        <v>0</v>
      </c>
      <c r="S297" s="41">
        <f t="shared" si="362"/>
        <v>259.64</v>
      </c>
      <c r="T297" s="44">
        <f t="shared" si="363"/>
        <v>113.3</v>
      </c>
      <c r="U297" s="41">
        <f t="shared" si="364"/>
        <v>10.42</v>
      </c>
      <c r="V297" s="41">
        <v>0</v>
      </c>
      <c r="W297" s="44">
        <f t="shared" si="365"/>
        <v>159</v>
      </c>
      <c r="X297" s="44">
        <f t="shared" si="366"/>
        <v>0</v>
      </c>
      <c r="Y297" s="41">
        <f t="shared" si="367"/>
        <v>542.36</v>
      </c>
      <c r="Z297" s="41">
        <f t="shared" si="368"/>
        <v>1760.65125</v>
      </c>
      <c r="AA297" s="41"/>
      <c r="AB297" s="12" t="s">
        <v>26</v>
      </c>
      <c r="AC297" s="11">
        <f t="shared" si="373"/>
        <v>62.5185</v>
      </c>
      <c r="AD297" s="11">
        <f t="shared" si="369"/>
        <v>778.92</v>
      </c>
      <c r="AE297" s="11">
        <f t="shared" si="370"/>
        <v>566.48</v>
      </c>
      <c r="AF297" s="11">
        <f t="shared" si="374"/>
        <v>34.73275</v>
      </c>
      <c r="AG297" s="11">
        <f t="shared" ref="AG297:AI297" si="411">O297+W297</f>
        <v>318</v>
      </c>
      <c r="AH297" s="11">
        <f t="shared" si="411"/>
        <v>0</v>
      </c>
      <c r="AI297" s="11">
        <f t="shared" si="411"/>
        <v>1760.65125</v>
      </c>
      <c r="AJ297" s="12" t="s">
        <v>1135</v>
      </c>
    </row>
    <row r="298" s="9" customFormat="1" ht="16" customHeight="1" spans="1:36">
      <c r="A298" s="40">
        <f t="shared" si="353"/>
        <v>295</v>
      </c>
      <c r="B298" s="41" t="s">
        <v>164</v>
      </c>
      <c r="C298" s="64" t="s">
        <v>920</v>
      </c>
      <c r="D298" s="45" t="s">
        <v>921</v>
      </c>
      <c r="E298" s="82">
        <v>3473.25</v>
      </c>
      <c r="F298" s="82">
        <v>3245.5</v>
      </c>
      <c r="G298" s="68">
        <v>5664.75</v>
      </c>
      <c r="H298" s="82">
        <v>3473.25</v>
      </c>
      <c r="I298" s="44">
        <v>3180</v>
      </c>
      <c r="J298" s="68"/>
      <c r="K298" s="52">
        <f t="shared" si="354"/>
        <v>62.5185</v>
      </c>
      <c r="L298" s="53">
        <f t="shared" si="355"/>
        <v>519.28</v>
      </c>
      <c r="M298" s="44">
        <f t="shared" si="356"/>
        <v>453.18</v>
      </c>
      <c r="N298" s="41">
        <f t="shared" si="357"/>
        <v>24.31275</v>
      </c>
      <c r="O298" s="44">
        <f t="shared" si="358"/>
        <v>159</v>
      </c>
      <c r="P298" s="44">
        <f t="shared" si="359"/>
        <v>0</v>
      </c>
      <c r="Q298" s="44">
        <f t="shared" si="360"/>
        <v>1218.29125</v>
      </c>
      <c r="R298" s="41">
        <f t="shared" si="361"/>
        <v>0</v>
      </c>
      <c r="S298" s="41">
        <f t="shared" si="362"/>
        <v>259.64</v>
      </c>
      <c r="T298" s="44">
        <f t="shared" si="363"/>
        <v>113.3</v>
      </c>
      <c r="U298" s="41">
        <f t="shared" si="364"/>
        <v>10.42</v>
      </c>
      <c r="V298" s="41">
        <v>0</v>
      </c>
      <c r="W298" s="44">
        <f t="shared" si="365"/>
        <v>159</v>
      </c>
      <c r="X298" s="44">
        <f t="shared" si="366"/>
        <v>0</v>
      </c>
      <c r="Y298" s="41">
        <f t="shared" si="367"/>
        <v>542.36</v>
      </c>
      <c r="Z298" s="41">
        <f t="shared" si="368"/>
        <v>1760.65125</v>
      </c>
      <c r="AA298" s="41"/>
      <c r="AB298" s="12" t="s">
        <v>25</v>
      </c>
      <c r="AC298" s="11">
        <f t="shared" si="373"/>
        <v>62.5185</v>
      </c>
      <c r="AD298" s="11">
        <f t="shared" si="369"/>
        <v>778.92</v>
      </c>
      <c r="AE298" s="11">
        <f t="shared" si="370"/>
        <v>566.48</v>
      </c>
      <c r="AF298" s="11">
        <f t="shared" si="374"/>
        <v>34.73275</v>
      </c>
      <c r="AG298" s="11">
        <f t="shared" ref="AG298:AI298" si="412">O298+W298</f>
        <v>318</v>
      </c>
      <c r="AH298" s="11">
        <f t="shared" si="412"/>
        <v>0</v>
      </c>
      <c r="AI298" s="11">
        <f t="shared" si="412"/>
        <v>1760.65125</v>
      </c>
      <c r="AJ298" s="12" t="s">
        <v>1137</v>
      </c>
    </row>
    <row r="299" s="9" customFormat="1" ht="16" customHeight="1" spans="1:36">
      <c r="A299" s="40">
        <f t="shared" si="353"/>
        <v>296</v>
      </c>
      <c r="B299" s="41" t="s">
        <v>167</v>
      </c>
      <c r="C299" s="64" t="s">
        <v>924</v>
      </c>
      <c r="D299" s="45" t="s">
        <v>925</v>
      </c>
      <c r="E299" s="82">
        <v>3473.25</v>
      </c>
      <c r="F299" s="82">
        <v>3245.5</v>
      </c>
      <c r="G299" s="68">
        <v>5664.75</v>
      </c>
      <c r="H299" s="82">
        <v>3473.25</v>
      </c>
      <c r="I299" s="44">
        <v>3180</v>
      </c>
      <c r="J299" s="68"/>
      <c r="K299" s="52">
        <f t="shared" si="354"/>
        <v>62.5185</v>
      </c>
      <c r="L299" s="53">
        <f t="shared" si="355"/>
        <v>519.28</v>
      </c>
      <c r="M299" s="44">
        <f t="shared" si="356"/>
        <v>453.18</v>
      </c>
      <c r="N299" s="41">
        <f t="shared" si="357"/>
        <v>24.31275</v>
      </c>
      <c r="O299" s="44">
        <f t="shared" si="358"/>
        <v>159</v>
      </c>
      <c r="P299" s="44">
        <f t="shared" si="359"/>
        <v>0</v>
      </c>
      <c r="Q299" s="44">
        <f t="shared" si="360"/>
        <v>1218.29125</v>
      </c>
      <c r="R299" s="41">
        <f t="shared" si="361"/>
        <v>0</v>
      </c>
      <c r="S299" s="41">
        <f t="shared" si="362"/>
        <v>259.64</v>
      </c>
      <c r="T299" s="44">
        <f t="shared" si="363"/>
        <v>113.3</v>
      </c>
      <c r="U299" s="41">
        <f t="shared" si="364"/>
        <v>10.42</v>
      </c>
      <c r="V299" s="41">
        <v>0</v>
      </c>
      <c r="W299" s="44">
        <f t="shared" si="365"/>
        <v>159</v>
      </c>
      <c r="X299" s="44">
        <f t="shared" si="366"/>
        <v>0</v>
      </c>
      <c r="Y299" s="41">
        <f t="shared" si="367"/>
        <v>542.36</v>
      </c>
      <c r="Z299" s="41">
        <f t="shared" si="368"/>
        <v>1760.65125</v>
      </c>
      <c r="AA299" s="41"/>
      <c r="AB299" s="12" t="s">
        <v>49</v>
      </c>
      <c r="AC299" s="11">
        <f t="shared" si="373"/>
        <v>62.5185</v>
      </c>
      <c r="AD299" s="11">
        <f t="shared" si="369"/>
        <v>778.92</v>
      </c>
      <c r="AE299" s="11">
        <f t="shared" si="370"/>
        <v>566.48</v>
      </c>
      <c r="AF299" s="11">
        <f t="shared" si="374"/>
        <v>34.73275</v>
      </c>
      <c r="AG299" s="11">
        <f t="shared" ref="AG299:AI299" si="413">O299+W299</f>
        <v>318</v>
      </c>
      <c r="AH299" s="11">
        <f t="shared" si="413"/>
        <v>0</v>
      </c>
      <c r="AI299" s="11">
        <f t="shared" si="413"/>
        <v>1760.65125</v>
      </c>
      <c r="AJ299" s="12" t="s">
        <v>1134</v>
      </c>
    </row>
    <row r="300" s="9" customFormat="1" ht="16" customHeight="1" spans="1:36">
      <c r="A300" s="40">
        <f t="shared" si="353"/>
        <v>297</v>
      </c>
      <c r="B300" s="41" t="s">
        <v>1332</v>
      </c>
      <c r="C300" s="86" t="s">
        <v>928</v>
      </c>
      <c r="D300" s="351" t="s">
        <v>929</v>
      </c>
      <c r="E300" s="82">
        <v>3473.25</v>
      </c>
      <c r="F300" s="82">
        <v>3245.5</v>
      </c>
      <c r="G300" s="68">
        <v>5664.75</v>
      </c>
      <c r="H300" s="82">
        <v>3473.25</v>
      </c>
      <c r="I300" s="44">
        <v>3180</v>
      </c>
      <c r="J300" s="68"/>
      <c r="K300" s="52">
        <f t="shared" si="354"/>
        <v>62.5185</v>
      </c>
      <c r="L300" s="53">
        <f t="shared" si="355"/>
        <v>519.28</v>
      </c>
      <c r="M300" s="44">
        <f t="shared" si="356"/>
        <v>453.18</v>
      </c>
      <c r="N300" s="41">
        <f t="shared" si="357"/>
        <v>24.31275</v>
      </c>
      <c r="O300" s="44">
        <f t="shared" si="358"/>
        <v>159</v>
      </c>
      <c r="P300" s="44">
        <f t="shared" si="359"/>
        <v>0</v>
      </c>
      <c r="Q300" s="44">
        <f t="shared" si="360"/>
        <v>1218.29125</v>
      </c>
      <c r="R300" s="41">
        <f t="shared" si="361"/>
        <v>0</v>
      </c>
      <c r="S300" s="41">
        <f t="shared" si="362"/>
        <v>259.64</v>
      </c>
      <c r="T300" s="44">
        <f t="shared" si="363"/>
        <v>113.3</v>
      </c>
      <c r="U300" s="41">
        <f t="shared" si="364"/>
        <v>10.42</v>
      </c>
      <c r="V300" s="41">
        <v>0</v>
      </c>
      <c r="W300" s="44">
        <f t="shared" si="365"/>
        <v>159</v>
      </c>
      <c r="X300" s="44">
        <f t="shared" si="366"/>
        <v>0</v>
      </c>
      <c r="Y300" s="41">
        <f t="shared" si="367"/>
        <v>542.36</v>
      </c>
      <c r="Z300" s="41">
        <f t="shared" si="368"/>
        <v>1760.65125</v>
      </c>
      <c r="AA300" s="41"/>
      <c r="AB300" s="12" t="s">
        <v>26</v>
      </c>
      <c r="AC300" s="11">
        <f t="shared" si="373"/>
        <v>62.5185</v>
      </c>
      <c r="AD300" s="11">
        <f t="shared" si="369"/>
        <v>778.92</v>
      </c>
      <c r="AE300" s="11">
        <f t="shared" si="370"/>
        <v>566.48</v>
      </c>
      <c r="AF300" s="11">
        <f t="shared" si="374"/>
        <v>34.73275</v>
      </c>
      <c r="AG300" s="11">
        <f t="shared" ref="AG300:AI300" si="414">O300+W300</f>
        <v>318</v>
      </c>
      <c r="AH300" s="11">
        <f t="shared" si="414"/>
        <v>0</v>
      </c>
      <c r="AI300" s="11">
        <f t="shared" si="414"/>
        <v>1760.65125</v>
      </c>
      <c r="AJ300" s="12" t="s">
        <v>1135</v>
      </c>
    </row>
    <row r="301" s="9" customFormat="1" ht="16" customHeight="1" spans="1:36">
      <c r="A301" s="40">
        <f t="shared" si="353"/>
        <v>298</v>
      </c>
      <c r="B301" s="41" t="s">
        <v>1337</v>
      </c>
      <c r="C301" s="64" t="s">
        <v>932</v>
      </c>
      <c r="D301" s="343" t="s">
        <v>933</v>
      </c>
      <c r="E301" s="82">
        <v>3473.25</v>
      </c>
      <c r="F301" s="82">
        <v>3245.5</v>
      </c>
      <c r="G301" s="68">
        <v>5664.75</v>
      </c>
      <c r="H301" s="82">
        <v>3473.25</v>
      </c>
      <c r="I301" s="44">
        <v>1790</v>
      </c>
      <c r="J301" s="68"/>
      <c r="K301" s="52">
        <f t="shared" si="354"/>
        <v>62.5185</v>
      </c>
      <c r="L301" s="53">
        <f t="shared" si="355"/>
        <v>519.28</v>
      </c>
      <c r="M301" s="44">
        <f t="shared" si="356"/>
        <v>453.18</v>
      </c>
      <c r="N301" s="41">
        <f t="shared" si="357"/>
        <v>24.31275</v>
      </c>
      <c r="O301" s="44">
        <f t="shared" si="358"/>
        <v>89.5</v>
      </c>
      <c r="P301" s="44">
        <f t="shared" si="359"/>
        <v>0</v>
      </c>
      <c r="Q301" s="44">
        <f t="shared" si="360"/>
        <v>1148.79125</v>
      </c>
      <c r="R301" s="41">
        <f t="shared" si="361"/>
        <v>0</v>
      </c>
      <c r="S301" s="41">
        <f t="shared" si="362"/>
        <v>259.64</v>
      </c>
      <c r="T301" s="44">
        <f t="shared" si="363"/>
        <v>113.3</v>
      </c>
      <c r="U301" s="41">
        <f t="shared" si="364"/>
        <v>10.42</v>
      </c>
      <c r="V301" s="41">
        <v>0</v>
      </c>
      <c r="W301" s="44">
        <f t="shared" si="365"/>
        <v>89.5</v>
      </c>
      <c r="X301" s="44">
        <f t="shared" si="366"/>
        <v>0</v>
      </c>
      <c r="Y301" s="41">
        <f t="shared" si="367"/>
        <v>472.86</v>
      </c>
      <c r="Z301" s="41">
        <f t="shared" si="368"/>
        <v>1621.65125</v>
      </c>
      <c r="AA301" s="41"/>
      <c r="AB301" s="12" t="s">
        <v>57</v>
      </c>
      <c r="AC301" s="11">
        <f t="shared" si="373"/>
        <v>62.5185</v>
      </c>
      <c r="AD301" s="11">
        <f t="shared" si="369"/>
        <v>778.92</v>
      </c>
      <c r="AE301" s="11">
        <f t="shared" si="370"/>
        <v>566.48</v>
      </c>
      <c r="AF301" s="11">
        <f t="shared" si="374"/>
        <v>34.73275</v>
      </c>
      <c r="AG301" s="11">
        <f t="shared" ref="AG301:AI301" si="415">O301+W301</f>
        <v>179</v>
      </c>
      <c r="AH301" s="11">
        <f t="shared" si="415"/>
        <v>0</v>
      </c>
      <c r="AI301" s="11">
        <f t="shared" si="415"/>
        <v>1621.65125</v>
      </c>
      <c r="AJ301" s="12" t="s">
        <v>1138</v>
      </c>
    </row>
    <row r="302" s="9" customFormat="1" ht="16" customHeight="1" spans="1:36">
      <c r="A302" s="40">
        <f t="shared" si="353"/>
        <v>299</v>
      </c>
      <c r="B302" s="41" t="s">
        <v>184</v>
      </c>
      <c r="C302" s="86" t="s">
        <v>938</v>
      </c>
      <c r="D302" s="87" t="s">
        <v>939</v>
      </c>
      <c r="E302" s="82">
        <v>3473.25</v>
      </c>
      <c r="F302" s="82">
        <v>3245.5</v>
      </c>
      <c r="G302" s="68">
        <v>5664.75</v>
      </c>
      <c r="H302" s="82">
        <v>3473.25</v>
      </c>
      <c r="I302" s="44">
        <v>3180</v>
      </c>
      <c r="J302" s="68"/>
      <c r="K302" s="52">
        <f t="shared" si="354"/>
        <v>62.5185</v>
      </c>
      <c r="L302" s="53">
        <f t="shared" si="355"/>
        <v>519.28</v>
      </c>
      <c r="M302" s="44">
        <f t="shared" si="356"/>
        <v>453.18</v>
      </c>
      <c r="N302" s="41">
        <f t="shared" si="357"/>
        <v>24.31275</v>
      </c>
      <c r="O302" s="44">
        <f t="shared" si="358"/>
        <v>159</v>
      </c>
      <c r="P302" s="44">
        <f t="shared" si="359"/>
        <v>0</v>
      </c>
      <c r="Q302" s="44">
        <f t="shared" si="360"/>
        <v>1218.29125</v>
      </c>
      <c r="R302" s="41">
        <f t="shared" si="361"/>
        <v>0</v>
      </c>
      <c r="S302" s="41">
        <f t="shared" si="362"/>
        <v>259.64</v>
      </c>
      <c r="T302" s="44">
        <f t="shared" si="363"/>
        <v>113.3</v>
      </c>
      <c r="U302" s="41">
        <f t="shared" si="364"/>
        <v>10.42</v>
      </c>
      <c r="V302" s="41">
        <v>0</v>
      </c>
      <c r="W302" s="44">
        <f t="shared" si="365"/>
        <v>159</v>
      </c>
      <c r="X302" s="44">
        <f t="shared" si="366"/>
        <v>0</v>
      </c>
      <c r="Y302" s="41">
        <f t="shared" si="367"/>
        <v>542.36</v>
      </c>
      <c r="Z302" s="41">
        <f t="shared" si="368"/>
        <v>1760.65125</v>
      </c>
      <c r="AA302" s="41"/>
      <c r="AB302" s="12" t="s">
        <v>47</v>
      </c>
      <c r="AC302" s="11">
        <f t="shared" si="373"/>
        <v>62.5185</v>
      </c>
      <c r="AD302" s="11">
        <f t="shared" si="369"/>
        <v>778.92</v>
      </c>
      <c r="AE302" s="11">
        <f t="shared" si="370"/>
        <v>566.48</v>
      </c>
      <c r="AF302" s="11">
        <f t="shared" si="374"/>
        <v>34.73275</v>
      </c>
      <c r="AG302" s="11">
        <f t="shared" ref="AG302:AI302" si="416">O302+W302</f>
        <v>318</v>
      </c>
      <c r="AH302" s="11">
        <f t="shared" si="416"/>
        <v>0</v>
      </c>
      <c r="AI302" s="11">
        <f t="shared" si="416"/>
        <v>1760.65125</v>
      </c>
      <c r="AJ302" s="12" t="s">
        <v>1134</v>
      </c>
    </row>
    <row r="303" s="9" customFormat="1" ht="16" customHeight="1" spans="1:36">
      <c r="A303" s="40">
        <f t="shared" si="353"/>
        <v>300</v>
      </c>
      <c r="B303" s="41" t="s">
        <v>1336</v>
      </c>
      <c r="C303" s="47" t="s">
        <v>934</v>
      </c>
      <c r="D303" s="343" t="s">
        <v>935</v>
      </c>
      <c r="E303" s="82">
        <v>3473.25</v>
      </c>
      <c r="F303" s="82">
        <v>3245.5</v>
      </c>
      <c r="G303" s="68">
        <v>5664.75</v>
      </c>
      <c r="H303" s="82">
        <v>3473.25</v>
      </c>
      <c r="I303" s="88">
        <v>1790</v>
      </c>
      <c r="J303" s="82"/>
      <c r="K303" s="52">
        <f t="shared" si="354"/>
        <v>62.5185</v>
      </c>
      <c r="L303" s="53">
        <f t="shared" si="355"/>
        <v>519.28</v>
      </c>
      <c r="M303" s="44">
        <f t="shared" si="356"/>
        <v>453.18</v>
      </c>
      <c r="N303" s="41">
        <f t="shared" si="357"/>
        <v>24.31275</v>
      </c>
      <c r="O303" s="44">
        <f t="shared" si="358"/>
        <v>89.5</v>
      </c>
      <c r="P303" s="44">
        <f t="shared" si="359"/>
        <v>0</v>
      </c>
      <c r="Q303" s="44">
        <f t="shared" si="360"/>
        <v>1148.79125</v>
      </c>
      <c r="R303" s="41">
        <f t="shared" si="361"/>
        <v>0</v>
      </c>
      <c r="S303" s="41">
        <f t="shared" si="362"/>
        <v>259.64</v>
      </c>
      <c r="T303" s="44">
        <f t="shared" si="363"/>
        <v>113.3</v>
      </c>
      <c r="U303" s="41">
        <f t="shared" si="364"/>
        <v>10.42</v>
      </c>
      <c r="V303" s="41">
        <v>0</v>
      </c>
      <c r="W303" s="44">
        <f t="shared" si="365"/>
        <v>89.5</v>
      </c>
      <c r="X303" s="44">
        <f t="shared" si="366"/>
        <v>0</v>
      </c>
      <c r="Y303" s="41">
        <f t="shared" si="367"/>
        <v>472.86</v>
      </c>
      <c r="Z303" s="41">
        <f t="shared" si="368"/>
        <v>1621.65125</v>
      </c>
      <c r="AA303" s="41"/>
      <c r="AB303" s="12" t="s">
        <v>53</v>
      </c>
      <c r="AC303" s="11">
        <f t="shared" si="373"/>
        <v>62.5185</v>
      </c>
      <c r="AD303" s="11">
        <f t="shared" si="369"/>
        <v>778.92</v>
      </c>
      <c r="AE303" s="11">
        <f t="shared" si="370"/>
        <v>566.48</v>
      </c>
      <c r="AF303" s="11">
        <f t="shared" si="374"/>
        <v>34.73275</v>
      </c>
      <c r="AG303" s="11">
        <f t="shared" ref="AG303:AI303" si="417">O303+W303</f>
        <v>179</v>
      </c>
      <c r="AH303" s="11">
        <f t="shared" si="417"/>
        <v>0</v>
      </c>
      <c r="AI303" s="11">
        <f t="shared" si="417"/>
        <v>1621.65125</v>
      </c>
      <c r="AJ303" s="12" t="s">
        <v>1138</v>
      </c>
    </row>
    <row r="304" s="9" customFormat="1" ht="16" customHeight="1" spans="1:36">
      <c r="A304" s="40">
        <f t="shared" si="353"/>
        <v>301</v>
      </c>
      <c r="B304" s="41" t="s">
        <v>1446</v>
      </c>
      <c r="C304" s="64" t="s">
        <v>940</v>
      </c>
      <c r="D304" s="45" t="s">
        <v>941</v>
      </c>
      <c r="E304" s="82">
        <v>3473.25</v>
      </c>
      <c r="F304" s="82">
        <v>3245.5</v>
      </c>
      <c r="G304" s="68">
        <v>5664.75</v>
      </c>
      <c r="H304" s="82">
        <v>3473.25</v>
      </c>
      <c r="I304" s="44">
        <v>3180</v>
      </c>
      <c r="J304" s="68"/>
      <c r="K304" s="52">
        <f t="shared" si="354"/>
        <v>62.5185</v>
      </c>
      <c r="L304" s="53">
        <f t="shared" si="355"/>
        <v>519.28</v>
      </c>
      <c r="M304" s="44">
        <f t="shared" si="356"/>
        <v>453.18</v>
      </c>
      <c r="N304" s="41">
        <f t="shared" si="357"/>
        <v>24.31275</v>
      </c>
      <c r="O304" s="44">
        <f t="shared" si="358"/>
        <v>159</v>
      </c>
      <c r="P304" s="44">
        <f t="shared" si="359"/>
        <v>0</v>
      </c>
      <c r="Q304" s="44">
        <f t="shared" si="360"/>
        <v>1218.29125</v>
      </c>
      <c r="R304" s="41">
        <f t="shared" si="361"/>
        <v>0</v>
      </c>
      <c r="S304" s="41">
        <f t="shared" si="362"/>
        <v>259.64</v>
      </c>
      <c r="T304" s="44">
        <f t="shared" si="363"/>
        <v>113.3</v>
      </c>
      <c r="U304" s="41">
        <f t="shared" si="364"/>
        <v>10.42</v>
      </c>
      <c r="V304" s="41">
        <v>0</v>
      </c>
      <c r="W304" s="44">
        <f t="shared" si="365"/>
        <v>159</v>
      </c>
      <c r="X304" s="44">
        <f t="shared" si="366"/>
        <v>0</v>
      </c>
      <c r="Y304" s="41">
        <f t="shared" si="367"/>
        <v>542.36</v>
      </c>
      <c r="Z304" s="41">
        <f t="shared" si="368"/>
        <v>1760.65125</v>
      </c>
      <c r="AA304" s="41"/>
      <c r="AB304" s="12" t="s">
        <v>67</v>
      </c>
      <c r="AC304" s="11">
        <f t="shared" si="373"/>
        <v>62.5185</v>
      </c>
      <c r="AD304" s="11">
        <f t="shared" si="369"/>
        <v>778.92</v>
      </c>
      <c r="AE304" s="11">
        <f t="shared" si="370"/>
        <v>566.48</v>
      </c>
      <c r="AF304" s="11">
        <f t="shared" si="374"/>
        <v>34.73275</v>
      </c>
      <c r="AG304" s="11">
        <f t="shared" ref="AG304:AI304" si="418">O304+W304</f>
        <v>318</v>
      </c>
      <c r="AH304" s="11">
        <f t="shared" si="418"/>
        <v>0</v>
      </c>
      <c r="AI304" s="11">
        <f t="shared" si="418"/>
        <v>1760.65125</v>
      </c>
      <c r="AJ304" s="12" t="s">
        <v>1139</v>
      </c>
    </row>
    <row r="305" s="9" customFormat="1" ht="16" customHeight="1" spans="1:36">
      <c r="A305" s="40">
        <f t="shared" si="353"/>
        <v>302</v>
      </c>
      <c r="B305" s="41" t="s">
        <v>1336</v>
      </c>
      <c r="C305" s="47" t="s">
        <v>943</v>
      </c>
      <c r="D305" s="342" t="s">
        <v>944</v>
      </c>
      <c r="E305" s="82">
        <v>3473.25</v>
      </c>
      <c r="F305" s="82">
        <v>3245.5</v>
      </c>
      <c r="G305" s="68">
        <v>5664.75</v>
      </c>
      <c r="H305" s="82">
        <v>3473.25</v>
      </c>
      <c r="I305" s="44">
        <v>0</v>
      </c>
      <c r="J305" s="68"/>
      <c r="K305" s="52">
        <f t="shared" si="354"/>
        <v>62.5185</v>
      </c>
      <c r="L305" s="53">
        <f t="shared" si="355"/>
        <v>519.28</v>
      </c>
      <c r="M305" s="44">
        <f t="shared" si="356"/>
        <v>453.18</v>
      </c>
      <c r="N305" s="41">
        <f t="shared" si="357"/>
        <v>24.31275</v>
      </c>
      <c r="O305" s="44">
        <f t="shared" si="358"/>
        <v>0</v>
      </c>
      <c r="P305" s="44">
        <f t="shared" si="359"/>
        <v>0</v>
      </c>
      <c r="Q305" s="44">
        <f t="shared" si="360"/>
        <v>1059.29125</v>
      </c>
      <c r="R305" s="41">
        <f t="shared" si="361"/>
        <v>0</v>
      </c>
      <c r="S305" s="41">
        <f t="shared" si="362"/>
        <v>259.64</v>
      </c>
      <c r="T305" s="44">
        <f t="shared" si="363"/>
        <v>113.3</v>
      </c>
      <c r="U305" s="41">
        <f t="shared" si="364"/>
        <v>10.42</v>
      </c>
      <c r="V305" s="41">
        <v>0</v>
      </c>
      <c r="W305" s="44">
        <f t="shared" si="365"/>
        <v>0</v>
      </c>
      <c r="X305" s="44">
        <f t="shared" si="366"/>
        <v>0</v>
      </c>
      <c r="Y305" s="41">
        <f t="shared" si="367"/>
        <v>383.36</v>
      </c>
      <c r="Z305" s="41">
        <f t="shared" si="368"/>
        <v>1442.65125</v>
      </c>
      <c r="AA305" s="41"/>
      <c r="AB305" s="12" t="s">
        <v>53</v>
      </c>
      <c r="AC305" s="11">
        <f t="shared" si="373"/>
        <v>62.5185</v>
      </c>
      <c r="AD305" s="11">
        <f t="shared" si="369"/>
        <v>778.92</v>
      </c>
      <c r="AE305" s="11">
        <f t="shared" si="370"/>
        <v>566.48</v>
      </c>
      <c r="AF305" s="11">
        <f t="shared" si="374"/>
        <v>34.73275</v>
      </c>
      <c r="AG305" s="11">
        <f t="shared" ref="AG305:AI305" si="419">O305+W305</f>
        <v>0</v>
      </c>
      <c r="AH305" s="11">
        <f t="shared" si="419"/>
        <v>0</v>
      </c>
      <c r="AI305" s="11">
        <f t="shared" si="419"/>
        <v>1442.65125</v>
      </c>
      <c r="AJ305" s="12" t="s">
        <v>1138</v>
      </c>
    </row>
    <row r="306" s="9" customFormat="1" ht="16" customHeight="1" spans="1:36">
      <c r="A306" s="40">
        <f t="shared" si="353"/>
        <v>303</v>
      </c>
      <c r="B306" s="41" t="s">
        <v>167</v>
      </c>
      <c r="C306" s="47" t="s">
        <v>945</v>
      </c>
      <c r="D306" s="342" t="s">
        <v>946</v>
      </c>
      <c r="E306" s="82">
        <v>3473.25</v>
      </c>
      <c r="F306" s="82">
        <v>3245.5</v>
      </c>
      <c r="G306" s="68">
        <v>5664.75</v>
      </c>
      <c r="H306" s="82">
        <v>3473.25</v>
      </c>
      <c r="I306" s="44">
        <v>3180</v>
      </c>
      <c r="J306" s="68"/>
      <c r="K306" s="52">
        <f t="shared" si="354"/>
        <v>62.5185</v>
      </c>
      <c r="L306" s="53">
        <f t="shared" si="355"/>
        <v>519.28</v>
      </c>
      <c r="M306" s="44">
        <f t="shared" si="356"/>
        <v>453.18</v>
      </c>
      <c r="N306" s="41">
        <f t="shared" si="357"/>
        <v>24.31275</v>
      </c>
      <c r="O306" s="44">
        <f t="shared" si="358"/>
        <v>159</v>
      </c>
      <c r="P306" s="44">
        <f t="shared" si="359"/>
        <v>0</v>
      </c>
      <c r="Q306" s="44">
        <f t="shared" si="360"/>
        <v>1218.29125</v>
      </c>
      <c r="R306" s="41">
        <f t="shared" si="361"/>
        <v>0</v>
      </c>
      <c r="S306" s="41">
        <f t="shared" si="362"/>
        <v>259.64</v>
      </c>
      <c r="T306" s="44">
        <f t="shared" si="363"/>
        <v>113.3</v>
      </c>
      <c r="U306" s="41">
        <f t="shared" si="364"/>
        <v>10.42</v>
      </c>
      <c r="V306" s="41">
        <v>0</v>
      </c>
      <c r="W306" s="44">
        <f t="shared" si="365"/>
        <v>159</v>
      </c>
      <c r="X306" s="44">
        <f t="shared" si="366"/>
        <v>0</v>
      </c>
      <c r="Y306" s="41">
        <f t="shared" si="367"/>
        <v>542.36</v>
      </c>
      <c r="Z306" s="41">
        <f t="shared" si="368"/>
        <v>1760.65125</v>
      </c>
      <c r="AA306" s="41"/>
      <c r="AB306" s="12" t="s">
        <v>49</v>
      </c>
      <c r="AC306" s="11">
        <f t="shared" si="373"/>
        <v>62.5185</v>
      </c>
      <c r="AD306" s="11">
        <f t="shared" si="369"/>
        <v>778.92</v>
      </c>
      <c r="AE306" s="11">
        <f t="shared" si="370"/>
        <v>566.48</v>
      </c>
      <c r="AF306" s="11">
        <f t="shared" si="374"/>
        <v>34.73275</v>
      </c>
      <c r="AG306" s="11">
        <f t="shared" ref="AG306:AI306" si="420">O306+W306</f>
        <v>318</v>
      </c>
      <c r="AH306" s="11">
        <f t="shared" si="420"/>
        <v>0</v>
      </c>
      <c r="AI306" s="11">
        <f t="shared" si="420"/>
        <v>1760.65125</v>
      </c>
      <c r="AJ306" s="12" t="s">
        <v>1134</v>
      </c>
    </row>
    <row r="307" s="9" customFormat="1" ht="16" customHeight="1" spans="1:36">
      <c r="A307" s="40">
        <f t="shared" si="353"/>
        <v>304</v>
      </c>
      <c r="B307" s="41" t="s">
        <v>1338</v>
      </c>
      <c r="C307" s="47" t="s">
        <v>951</v>
      </c>
      <c r="D307" s="45" t="s">
        <v>952</v>
      </c>
      <c r="E307" s="82">
        <v>3473.25</v>
      </c>
      <c r="F307" s="82">
        <v>3245.5</v>
      </c>
      <c r="G307" s="68">
        <v>5664.75</v>
      </c>
      <c r="H307" s="82">
        <v>3473.25</v>
      </c>
      <c r="I307" s="44">
        <v>1790</v>
      </c>
      <c r="J307" s="68"/>
      <c r="K307" s="52">
        <f t="shared" si="354"/>
        <v>62.5185</v>
      </c>
      <c r="L307" s="53">
        <f t="shared" si="355"/>
        <v>519.28</v>
      </c>
      <c r="M307" s="44">
        <f t="shared" si="356"/>
        <v>453.18</v>
      </c>
      <c r="N307" s="41">
        <f t="shared" si="357"/>
        <v>24.31275</v>
      </c>
      <c r="O307" s="44">
        <f t="shared" si="358"/>
        <v>89.5</v>
      </c>
      <c r="P307" s="44">
        <f t="shared" si="359"/>
        <v>0</v>
      </c>
      <c r="Q307" s="44">
        <f t="shared" si="360"/>
        <v>1148.79125</v>
      </c>
      <c r="R307" s="41">
        <f t="shared" si="361"/>
        <v>0</v>
      </c>
      <c r="S307" s="41">
        <f t="shared" si="362"/>
        <v>259.64</v>
      </c>
      <c r="T307" s="44">
        <f t="shared" si="363"/>
        <v>113.3</v>
      </c>
      <c r="U307" s="41">
        <f t="shared" si="364"/>
        <v>10.42</v>
      </c>
      <c r="V307" s="41">
        <v>0</v>
      </c>
      <c r="W307" s="44">
        <f t="shared" si="365"/>
        <v>89.5</v>
      </c>
      <c r="X307" s="44">
        <f t="shared" si="366"/>
        <v>0</v>
      </c>
      <c r="Y307" s="41">
        <f t="shared" si="367"/>
        <v>472.86</v>
      </c>
      <c r="Z307" s="41">
        <f t="shared" si="368"/>
        <v>1621.65125</v>
      </c>
      <c r="AA307" s="41"/>
      <c r="AB307" s="12" t="s">
        <v>20</v>
      </c>
      <c r="AC307" s="11">
        <f t="shared" si="373"/>
        <v>62.5185</v>
      </c>
      <c r="AD307" s="11">
        <f t="shared" si="369"/>
        <v>778.92</v>
      </c>
      <c r="AE307" s="11">
        <f t="shared" si="370"/>
        <v>566.48</v>
      </c>
      <c r="AF307" s="11">
        <f t="shared" si="374"/>
        <v>34.73275</v>
      </c>
      <c r="AG307" s="11">
        <f t="shared" ref="AG307:AI307" si="421">O307+W307</f>
        <v>179</v>
      </c>
      <c r="AH307" s="11">
        <f t="shared" si="421"/>
        <v>0</v>
      </c>
      <c r="AI307" s="11">
        <f t="shared" si="421"/>
        <v>1621.65125</v>
      </c>
      <c r="AJ307" s="12" t="s">
        <v>1138</v>
      </c>
    </row>
    <row r="308" s="9" customFormat="1" ht="16" customHeight="1" spans="1:36">
      <c r="A308" s="40">
        <f t="shared" si="353"/>
        <v>305</v>
      </c>
      <c r="B308" s="41" t="s">
        <v>1306</v>
      </c>
      <c r="C308" s="47" t="s">
        <v>957</v>
      </c>
      <c r="D308" s="342" t="s">
        <v>958</v>
      </c>
      <c r="E308" s="82">
        <v>3473.25</v>
      </c>
      <c r="F308" s="82">
        <v>3245.5</v>
      </c>
      <c r="G308" s="68">
        <v>5664.75</v>
      </c>
      <c r="H308" s="82">
        <v>3473.25</v>
      </c>
      <c r="I308" s="44">
        <v>0</v>
      </c>
      <c r="J308" s="68"/>
      <c r="K308" s="52">
        <f t="shared" si="354"/>
        <v>62.5185</v>
      </c>
      <c r="L308" s="53">
        <f t="shared" si="355"/>
        <v>519.28</v>
      </c>
      <c r="M308" s="44">
        <f t="shared" si="356"/>
        <v>453.18</v>
      </c>
      <c r="N308" s="41">
        <f t="shared" si="357"/>
        <v>24.31275</v>
      </c>
      <c r="O308" s="44">
        <f t="shared" si="358"/>
        <v>0</v>
      </c>
      <c r="P308" s="44">
        <f t="shared" si="359"/>
        <v>0</v>
      </c>
      <c r="Q308" s="44">
        <f t="shared" si="360"/>
        <v>1059.29125</v>
      </c>
      <c r="R308" s="41">
        <f t="shared" si="361"/>
        <v>0</v>
      </c>
      <c r="S308" s="41">
        <f t="shared" si="362"/>
        <v>259.64</v>
      </c>
      <c r="T308" s="44">
        <f t="shared" si="363"/>
        <v>113.3</v>
      </c>
      <c r="U308" s="41">
        <f t="shared" si="364"/>
        <v>10.42</v>
      </c>
      <c r="V308" s="41">
        <v>0</v>
      </c>
      <c r="W308" s="44">
        <f t="shared" si="365"/>
        <v>0</v>
      </c>
      <c r="X308" s="44">
        <f t="shared" si="366"/>
        <v>0</v>
      </c>
      <c r="Y308" s="41">
        <f t="shared" si="367"/>
        <v>383.36</v>
      </c>
      <c r="Z308" s="41">
        <f t="shared" si="368"/>
        <v>1442.65125</v>
      </c>
      <c r="AA308" s="41"/>
      <c r="AB308" s="12" t="s">
        <v>60</v>
      </c>
      <c r="AC308" s="11">
        <f t="shared" si="373"/>
        <v>62.5185</v>
      </c>
      <c r="AD308" s="11">
        <f t="shared" si="369"/>
        <v>778.92</v>
      </c>
      <c r="AE308" s="11">
        <f t="shared" si="370"/>
        <v>566.48</v>
      </c>
      <c r="AF308" s="11">
        <f t="shared" si="374"/>
        <v>34.73275</v>
      </c>
      <c r="AG308" s="11">
        <f t="shared" ref="AG308:AI308" si="422">O308+W308</f>
        <v>0</v>
      </c>
      <c r="AH308" s="11">
        <f t="shared" si="422"/>
        <v>0</v>
      </c>
      <c r="AI308" s="11">
        <f t="shared" si="422"/>
        <v>1442.65125</v>
      </c>
      <c r="AJ308" s="12" t="s">
        <v>1138</v>
      </c>
    </row>
    <row r="309" s="9" customFormat="1" ht="16" customHeight="1" spans="1:36">
      <c r="A309" s="40">
        <f t="shared" si="353"/>
        <v>306</v>
      </c>
      <c r="B309" s="41" t="s">
        <v>167</v>
      </c>
      <c r="C309" s="47" t="s">
        <v>961</v>
      </c>
      <c r="D309" s="45" t="s">
        <v>962</v>
      </c>
      <c r="E309" s="82">
        <v>3473.25</v>
      </c>
      <c r="F309" s="82">
        <v>3245.5</v>
      </c>
      <c r="G309" s="68">
        <v>5664.75</v>
      </c>
      <c r="H309" s="82">
        <v>3473.25</v>
      </c>
      <c r="I309" s="44">
        <v>3180</v>
      </c>
      <c r="J309" s="68"/>
      <c r="K309" s="52">
        <f t="shared" si="354"/>
        <v>62.5185</v>
      </c>
      <c r="L309" s="53">
        <f t="shared" si="355"/>
        <v>519.28</v>
      </c>
      <c r="M309" s="44">
        <f t="shared" si="356"/>
        <v>453.18</v>
      </c>
      <c r="N309" s="41">
        <f t="shared" si="357"/>
        <v>24.31275</v>
      </c>
      <c r="O309" s="44">
        <f t="shared" si="358"/>
        <v>159</v>
      </c>
      <c r="P309" s="44">
        <f t="shared" si="359"/>
        <v>0</v>
      </c>
      <c r="Q309" s="44">
        <f t="shared" si="360"/>
        <v>1218.29125</v>
      </c>
      <c r="R309" s="41">
        <f t="shared" si="361"/>
        <v>0</v>
      </c>
      <c r="S309" s="41">
        <f t="shared" si="362"/>
        <v>259.64</v>
      </c>
      <c r="T309" s="44">
        <f t="shared" si="363"/>
        <v>113.3</v>
      </c>
      <c r="U309" s="41">
        <f t="shared" si="364"/>
        <v>10.42</v>
      </c>
      <c r="V309" s="41">
        <v>0</v>
      </c>
      <c r="W309" s="44">
        <f t="shared" si="365"/>
        <v>159</v>
      </c>
      <c r="X309" s="44">
        <f t="shared" si="366"/>
        <v>0</v>
      </c>
      <c r="Y309" s="41">
        <f t="shared" si="367"/>
        <v>542.36</v>
      </c>
      <c r="Z309" s="41">
        <f t="shared" si="368"/>
        <v>1760.65125</v>
      </c>
      <c r="AA309" s="41"/>
      <c r="AB309" s="12" t="s">
        <v>52</v>
      </c>
      <c r="AC309" s="11">
        <f t="shared" si="373"/>
        <v>62.5185</v>
      </c>
      <c r="AD309" s="11">
        <f t="shared" si="369"/>
        <v>778.92</v>
      </c>
      <c r="AE309" s="11">
        <f t="shared" si="370"/>
        <v>566.48</v>
      </c>
      <c r="AF309" s="11">
        <f t="shared" si="374"/>
        <v>34.73275</v>
      </c>
      <c r="AG309" s="11">
        <f t="shared" ref="AG309:AI309" si="423">O309+W309</f>
        <v>318</v>
      </c>
      <c r="AH309" s="11">
        <f t="shared" si="423"/>
        <v>0</v>
      </c>
      <c r="AI309" s="11">
        <f t="shared" si="423"/>
        <v>1760.65125</v>
      </c>
      <c r="AJ309" s="12" t="s">
        <v>1134</v>
      </c>
    </row>
    <row r="310" s="9" customFormat="1" ht="16" customHeight="1" spans="1:36">
      <c r="A310" s="40">
        <f t="shared" si="353"/>
        <v>307</v>
      </c>
      <c r="B310" s="41" t="s">
        <v>1306</v>
      </c>
      <c r="C310" s="47" t="s">
        <v>965</v>
      </c>
      <c r="D310" s="45" t="s">
        <v>966</v>
      </c>
      <c r="E310" s="82">
        <v>3473.25</v>
      </c>
      <c r="F310" s="82">
        <v>3245.5</v>
      </c>
      <c r="G310" s="68">
        <v>5664.75</v>
      </c>
      <c r="H310" s="82">
        <v>3473.25</v>
      </c>
      <c r="I310" s="44">
        <v>1790</v>
      </c>
      <c r="J310" s="68"/>
      <c r="K310" s="52">
        <f t="shared" si="354"/>
        <v>62.5185</v>
      </c>
      <c r="L310" s="53">
        <f t="shared" si="355"/>
        <v>519.28</v>
      </c>
      <c r="M310" s="44">
        <f t="shared" si="356"/>
        <v>453.18</v>
      </c>
      <c r="N310" s="41">
        <f t="shared" si="357"/>
        <v>24.31275</v>
      </c>
      <c r="O310" s="44">
        <f t="shared" si="358"/>
        <v>89.5</v>
      </c>
      <c r="P310" s="44">
        <f t="shared" si="359"/>
        <v>0</v>
      </c>
      <c r="Q310" s="44">
        <f t="shared" si="360"/>
        <v>1148.79125</v>
      </c>
      <c r="R310" s="41">
        <f t="shared" si="361"/>
        <v>0</v>
      </c>
      <c r="S310" s="41">
        <f t="shared" si="362"/>
        <v>259.64</v>
      </c>
      <c r="T310" s="44">
        <f t="shared" si="363"/>
        <v>113.3</v>
      </c>
      <c r="U310" s="41">
        <f t="shared" si="364"/>
        <v>10.42</v>
      </c>
      <c r="V310" s="41">
        <v>0</v>
      </c>
      <c r="W310" s="44">
        <f t="shared" si="365"/>
        <v>89.5</v>
      </c>
      <c r="X310" s="44">
        <f t="shared" si="366"/>
        <v>0</v>
      </c>
      <c r="Y310" s="41">
        <f t="shared" si="367"/>
        <v>472.86</v>
      </c>
      <c r="Z310" s="41">
        <f t="shared" si="368"/>
        <v>1621.65125</v>
      </c>
      <c r="AA310" s="41"/>
      <c r="AB310" s="12" t="s">
        <v>60</v>
      </c>
      <c r="AC310" s="11">
        <f t="shared" si="373"/>
        <v>62.5185</v>
      </c>
      <c r="AD310" s="11">
        <f t="shared" si="369"/>
        <v>778.92</v>
      </c>
      <c r="AE310" s="11">
        <f t="shared" si="370"/>
        <v>566.48</v>
      </c>
      <c r="AF310" s="11">
        <f t="shared" si="374"/>
        <v>34.73275</v>
      </c>
      <c r="AG310" s="11">
        <f t="shared" ref="AG310:AI310" si="424">O310+W310</f>
        <v>179</v>
      </c>
      <c r="AH310" s="11">
        <f t="shared" si="424"/>
        <v>0</v>
      </c>
      <c r="AI310" s="11">
        <f t="shared" si="424"/>
        <v>1621.65125</v>
      </c>
      <c r="AJ310" s="12" t="s">
        <v>1138</v>
      </c>
    </row>
    <row r="311" s="9" customFormat="1" ht="16" customHeight="1" spans="1:36">
      <c r="A311" s="40">
        <f t="shared" si="353"/>
        <v>308</v>
      </c>
      <c r="B311" s="41" t="s">
        <v>1306</v>
      </c>
      <c r="C311" s="47" t="s">
        <v>973</v>
      </c>
      <c r="D311" s="45" t="s">
        <v>974</v>
      </c>
      <c r="E311" s="82">
        <v>3473.25</v>
      </c>
      <c r="F311" s="82">
        <v>3245.5</v>
      </c>
      <c r="G311" s="68">
        <v>5664.75</v>
      </c>
      <c r="H311" s="82">
        <v>3473.25</v>
      </c>
      <c r="I311" s="44">
        <v>1790</v>
      </c>
      <c r="J311" s="68"/>
      <c r="K311" s="52">
        <f t="shared" si="354"/>
        <v>62.5185</v>
      </c>
      <c r="L311" s="53">
        <f t="shared" si="355"/>
        <v>519.28</v>
      </c>
      <c r="M311" s="44">
        <f t="shared" si="356"/>
        <v>453.18</v>
      </c>
      <c r="N311" s="41">
        <f t="shared" si="357"/>
        <v>24.31275</v>
      </c>
      <c r="O311" s="44">
        <f t="shared" si="358"/>
        <v>89.5</v>
      </c>
      <c r="P311" s="44">
        <f t="shared" si="359"/>
        <v>0</v>
      </c>
      <c r="Q311" s="44">
        <f t="shared" si="360"/>
        <v>1148.79125</v>
      </c>
      <c r="R311" s="41">
        <f t="shared" si="361"/>
        <v>0</v>
      </c>
      <c r="S311" s="41">
        <f t="shared" si="362"/>
        <v>259.64</v>
      </c>
      <c r="T311" s="44">
        <f t="shared" si="363"/>
        <v>113.3</v>
      </c>
      <c r="U311" s="41">
        <f t="shared" si="364"/>
        <v>10.42</v>
      </c>
      <c r="V311" s="41">
        <v>0</v>
      </c>
      <c r="W311" s="44">
        <f t="shared" si="365"/>
        <v>89.5</v>
      </c>
      <c r="X311" s="44">
        <f t="shared" si="366"/>
        <v>0</v>
      </c>
      <c r="Y311" s="41">
        <f t="shared" si="367"/>
        <v>472.86</v>
      </c>
      <c r="Z311" s="41">
        <f t="shared" si="368"/>
        <v>1621.65125</v>
      </c>
      <c r="AA311" s="41"/>
      <c r="AB311" s="12" t="s">
        <v>60</v>
      </c>
      <c r="AC311" s="11">
        <f t="shared" si="373"/>
        <v>62.5185</v>
      </c>
      <c r="AD311" s="11">
        <f t="shared" si="369"/>
        <v>778.92</v>
      </c>
      <c r="AE311" s="11">
        <f t="shared" si="370"/>
        <v>566.48</v>
      </c>
      <c r="AF311" s="11">
        <f t="shared" si="374"/>
        <v>34.73275</v>
      </c>
      <c r="AG311" s="11">
        <f t="shared" ref="AG311:AI311" si="425">O311+W311</f>
        <v>179</v>
      </c>
      <c r="AH311" s="11">
        <f t="shared" si="425"/>
        <v>0</v>
      </c>
      <c r="AI311" s="11">
        <f t="shared" si="425"/>
        <v>1621.65125</v>
      </c>
      <c r="AJ311" s="12" t="s">
        <v>1138</v>
      </c>
    </row>
    <row r="312" s="9" customFormat="1" ht="16" customHeight="1" spans="1:36">
      <c r="A312" s="40">
        <f t="shared" si="353"/>
        <v>309</v>
      </c>
      <c r="B312" s="41" t="s">
        <v>1306</v>
      </c>
      <c r="C312" s="47" t="s">
        <v>979</v>
      </c>
      <c r="D312" s="45" t="s">
        <v>980</v>
      </c>
      <c r="E312" s="82">
        <v>3473.25</v>
      </c>
      <c r="F312" s="82">
        <v>3245.5</v>
      </c>
      <c r="G312" s="68">
        <v>5664.75</v>
      </c>
      <c r="H312" s="82">
        <v>3473.25</v>
      </c>
      <c r="I312" s="44">
        <v>1790</v>
      </c>
      <c r="J312" s="68"/>
      <c r="K312" s="52">
        <f t="shared" si="354"/>
        <v>62.5185</v>
      </c>
      <c r="L312" s="53">
        <f t="shared" si="355"/>
        <v>519.28</v>
      </c>
      <c r="M312" s="44">
        <f t="shared" si="356"/>
        <v>453.18</v>
      </c>
      <c r="N312" s="41">
        <f t="shared" si="357"/>
        <v>24.31275</v>
      </c>
      <c r="O312" s="44">
        <f t="shared" si="358"/>
        <v>89.5</v>
      </c>
      <c r="P312" s="44">
        <f t="shared" si="359"/>
        <v>0</v>
      </c>
      <c r="Q312" s="44">
        <f t="shared" si="360"/>
        <v>1148.79125</v>
      </c>
      <c r="R312" s="41">
        <f t="shared" si="361"/>
        <v>0</v>
      </c>
      <c r="S312" s="41">
        <f t="shared" si="362"/>
        <v>259.64</v>
      </c>
      <c r="T312" s="44">
        <f t="shared" si="363"/>
        <v>113.3</v>
      </c>
      <c r="U312" s="41">
        <f t="shared" si="364"/>
        <v>10.42</v>
      </c>
      <c r="V312" s="41">
        <v>0</v>
      </c>
      <c r="W312" s="44">
        <f t="shared" si="365"/>
        <v>89.5</v>
      </c>
      <c r="X312" s="44">
        <f t="shared" si="366"/>
        <v>0</v>
      </c>
      <c r="Y312" s="41">
        <f t="shared" si="367"/>
        <v>472.86</v>
      </c>
      <c r="Z312" s="41">
        <f t="shared" si="368"/>
        <v>1621.65125</v>
      </c>
      <c r="AA312" s="41"/>
      <c r="AB312" s="12" t="s">
        <v>60</v>
      </c>
      <c r="AC312" s="11">
        <f t="shared" si="373"/>
        <v>62.5185</v>
      </c>
      <c r="AD312" s="11">
        <f t="shared" si="369"/>
        <v>778.92</v>
      </c>
      <c r="AE312" s="11">
        <f t="shared" si="370"/>
        <v>566.48</v>
      </c>
      <c r="AF312" s="11">
        <f t="shared" si="374"/>
        <v>34.73275</v>
      </c>
      <c r="AG312" s="11">
        <f t="shared" ref="AG312:AI312" si="426">O312+W312</f>
        <v>179</v>
      </c>
      <c r="AH312" s="11">
        <f t="shared" si="426"/>
        <v>0</v>
      </c>
      <c r="AI312" s="11">
        <f t="shared" si="426"/>
        <v>1621.65125</v>
      </c>
      <c r="AJ312" s="12" t="s">
        <v>1138</v>
      </c>
    </row>
    <row r="313" s="9" customFormat="1" ht="16" customHeight="1" spans="1:36">
      <c r="A313" s="40">
        <f t="shared" si="353"/>
        <v>310</v>
      </c>
      <c r="B313" s="41" t="s">
        <v>1446</v>
      </c>
      <c r="C313" s="47" t="s">
        <v>981</v>
      </c>
      <c r="D313" s="45" t="s">
        <v>982</v>
      </c>
      <c r="E313" s="82">
        <v>3473.25</v>
      </c>
      <c r="F313" s="82">
        <v>3245.5</v>
      </c>
      <c r="G313" s="68">
        <v>5664.75</v>
      </c>
      <c r="H313" s="82">
        <v>3473.25</v>
      </c>
      <c r="I313" s="44">
        <v>3180</v>
      </c>
      <c r="J313" s="68"/>
      <c r="K313" s="52">
        <f t="shared" si="354"/>
        <v>62.5185</v>
      </c>
      <c r="L313" s="53">
        <f t="shared" si="355"/>
        <v>519.28</v>
      </c>
      <c r="M313" s="44">
        <f t="shared" si="356"/>
        <v>453.18</v>
      </c>
      <c r="N313" s="41">
        <f t="shared" si="357"/>
        <v>24.31275</v>
      </c>
      <c r="O313" s="44">
        <f t="shared" si="358"/>
        <v>159</v>
      </c>
      <c r="P313" s="44">
        <f t="shared" si="359"/>
        <v>0</v>
      </c>
      <c r="Q313" s="44">
        <f t="shared" si="360"/>
        <v>1218.29125</v>
      </c>
      <c r="R313" s="41">
        <f t="shared" si="361"/>
        <v>0</v>
      </c>
      <c r="S313" s="41">
        <f t="shared" si="362"/>
        <v>259.64</v>
      </c>
      <c r="T313" s="44">
        <f t="shared" si="363"/>
        <v>113.3</v>
      </c>
      <c r="U313" s="41">
        <f t="shared" si="364"/>
        <v>10.42</v>
      </c>
      <c r="V313" s="41">
        <v>0</v>
      </c>
      <c r="W313" s="44">
        <f t="shared" si="365"/>
        <v>159</v>
      </c>
      <c r="X313" s="44">
        <f t="shared" si="366"/>
        <v>0</v>
      </c>
      <c r="Y313" s="41">
        <f t="shared" si="367"/>
        <v>542.36</v>
      </c>
      <c r="Z313" s="41">
        <f t="shared" si="368"/>
        <v>1760.65125</v>
      </c>
      <c r="AA313" s="41"/>
      <c r="AB313" s="12" t="s">
        <v>64</v>
      </c>
      <c r="AC313" s="11">
        <f t="shared" si="373"/>
        <v>62.5185</v>
      </c>
      <c r="AD313" s="11">
        <f t="shared" si="369"/>
        <v>778.92</v>
      </c>
      <c r="AE313" s="11">
        <f t="shared" si="370"/>
        <v>566.48</v>
      </c>
      <c r="AF313" s="11">
        <f t="shared" si="374"/>
        <v>34.73275</v>
      </c>
      <c r="AG313" s="11">
        <f t="shared" ref="AG313:AI313" si="427">O313+W313</f>
        <v>318</v>
      </c>
      <c r="AH313" s="11">
        <f t="shared" si="427"/>
        <v>0</v>
      </c>
      <c r="AI313" s="11">
        <f t="shared" si="427"/>
        <v>1760.65125</v>
      </c>
      <c r="AJ313" s="12" t="s">
        <v>1139</v>
      </c>
    </row>
    <row r="314" s="9" customFormat="1" ht="16" customHeight="1" spans="1:36">
      <c r="A314" s="40">
        <f t="shared" si="353"/>
        <v>311</v>
      </c>
      <c r="B314" s="41" t="s">
        <v>167</v>
      </c>
      <c r="C314" s="64" t="s">
        <v>985</v>
      </c>
      <c r="D314" s="45" t="s">
        <v>986</v>
      </c>
      <c r="E314" s="82">
        <v>3473.25</v>
      </c>
      <c r="F314" s="82">
        <v>3245.5</v>
      </c>
      <c r="G314" s="68">
        <v>5664.75</v>
      </c>
      <c r="H314" s="82">
        <v>3473.25</v>
      </c>
      <c r="I314" s="44">
        <v>3180</v>
      </c>
      <c r="J314" s="68"/>
      <c r="K314" s="52">
        <f t="shared" si="354"/>
        <v>62.5185</v>
      </c>
      <c r="L314" s="53">
        <f t="shared" si="355"/>
        <v>519.28</v>
      </c>
      <c r="M314" s="44">
        <f t="shared" si="356"/>
        <v>453.18</v>
      </c>
      <c r="N314" s="41">
        <f t="shared" si="357"/>
        <v>24.31275</v>
      </c>
      <c r="O314" s="44">
        <f t="shared" si="358"/>
        <v>159</v>
      </c>
      <c r="P314" s="44">
        <f t="shared" si="359"/>
        <v>0</v>
      </c>
      <c r="Q314" s="44">
        <f t="shared" si="360"/>
        <v>1218.29125</v>
      </c>
      <c r="R314" s="41">
        <f t="shared" si="361"/>
        <v>0</v>
      </c>
      <c r="S314" s="41">
        <f t="shared" si="362"/>
        <v>259.64</v>
      </c>
      <c r="T314" s="44">
        <f t="shared" si="363"/>
        <v>113.3</v>
      </c>
      <c r="U314" s="41">
        <f t="shared" si="364"/>
        <v>10.42</v>
      </c>
      <c r="V314" s="41">
        <v>0</v>
      </c>
      <c r="W314" s="44">
        <f t="shared" si="365"/>
        <v>159</v>
      </c>
      <c r="X314" s="44">
        <f t="shared" si="366"/>
        <v>0</v>
      </c>
      <c r="Y314" s="41">
        <f t="shared" si="367"/>
        <v>542.36</v>
      </c>
      <c r="Z314" s="41">
        <f t="shared" si="368"/>
        <v>1760.65125</v>
      </c>
      <c r="AA314" s="41"/>
      <c r="AB314" s="12" t="s">
        <v>49</v>
      </c>
      <c r="AC314" s="11">
        <f t="shared" si="373"/>
        <v>62.5185</v>
      </c>
      <c r="AD314" s="11">
        <f t="shared" si="369"/>
        <v>778.92</v>
      </c>
      <c r="AE314" s="11">
        <f t="shared" si="370"/>
        <v>566.48</v>
      </c>
      <c r="AF314" s="11">
        <f t="shared" si="374"/>
        <v>34.73275</v>
      </c>
      <c r="AG314" s="11">
        <f t="shared" ref="AG314:AI314" si="428">O314+W314</f>
        <v>318</v>
      </c>
      <c r="AH314" s="11">
        <f t="shared" si="428"/>
        <v>0</v>
      </c>
      <c r="AI314" s="11">
        <f t="shared" si="428"/>
        <v>1760.65125</v>
      </c>
      <c r="AJ314" s="12" t="s">
        <v>1134</v>
      </c>
    </row>
    <row r="315" s="9" customFormat="1" ht="16" customHeight="1" spans="1:36">
      <c r="A315" s="40">
        <f t="shared" si="353"/>
        <v>312</v>
      </c>
      <c r="B315" s="41" t="s">
        <v>1339</v>
      </c>
      <c r="C315" s="64" t="s">
        <v>987</v>
      </c>
      <c r="D315" s="45" t="s">
        <v>988</v>
      </c>
      <c r="E315" s="82">
        <v>3473.25</v>
      </c>
      <c r="F315" s="82">
        <v>3245.5</v>
      </c>
      <c r="G315" s="68">
        <v>5664.75</v>
      </c>
      <c r="H315" s="82">
        <v>3473.25</v>
      </c>
      <c r="I315" s="44">
        <v>1790</v>
      </c>
      <c r="J315" s="68"/>
      <c r="K315" s="52">
        <f t="shared" si="354"/>
        <v>62.5185</v>
      </c>
      <c r="L315" s="53">
        <f t="shared" si="355"/>
        <v>519.28</v>
      </c>
      <c r="M315" s="44">
        <f t="shared" si="356"/>
        <v>453.18</v>
      </c>
      <c r="N315" s="41">
        <f t="shared" si="357"/>
        <v>24.31275</v>
      </c>
      <c r="O315" s="44">
        <f t="shared" si="358"/>
        <v>89.5</v>
      </c>
      <c r="P315" s="44">
        <f t="shared" si="359"/>
        <v>0</v>
      </c>
      <c r="Q315" s="44">
        <f t="shared" si="360"/>
        <v>1148.79125</v>
      </c>
      <c r="R315" s="41">
        <f t="shared" si="361"/>
        <v>0</v>
      </c>
      <c r="S315" s="41">
        <f t="shared" si="362"/>
        <v>259.64</v>
      </c>
      <c r="T315" s="44">
        <f t="shared" si="363"/>
        <v>113.3</v>
      </c>
      <c r="U315" s="41">
        <f t="shared" si="364"/>
        <v>10.42</v>
      </c>
      <c r="V315" s="41">
        <v>0</v>
      </c>
      <c r="W315" s="44">
        <f t="shared" si="365"/>
        <v>89.5</v>
      </c>
      <c r="X315" s="44">
        <f t="shared" si="366"/>
        <v>0</v>
      </c>
      <c r="Y315" s="41">
        <f t="shared" si="367"/>
        <v>472.86</v>
      </c>
      <c r="Z315" s="41">
        <f t="shared" si="368"/>
        <v>1621.65125</v>
      </c>
      <c r="AA315" s="41"/>
      <c r="AB315" s="12" t="s">
        <v>55</v>
      </c>
      <c r="AC315" s="11">
        <f t="shared" si="373"/>
        <v>62.5185</v>
      </c>
      <c r="AD315" s="11">
        <f t="shared" si="369"/>
        <v>778.92</v>
      </c>
      <c r="AE315" s="11">
        <f t="shared" si="370"/>
        <v>566.48</v>
      </c>
      <c r="AF315" s="11">
        <f t="shared" si="374"/>
        <v>34.73275</v>
      </c>
      <c r="AG315" s="11">
        <f t="shared" ref="AG315:AI315" si="429">O315+W315</f>
        <v>179</v>
      </c>
      <c r="AH315" s="11">
        <f t="shared" si="429"/>
        <v>0</v>
      </c>
      <c r="AI315" s="11">
        <f t="shared" si="429"/>
        <v>1621.65125</v>
      </c>
      <c r="AJ315" s="12" t="s">
        <v>1138</v>
      </c>
    </row>
    <row r="316" s="9" customFormat="1" ht="16" customHeight="1" spans="1:36">
      <c r="A316" s="40">
        <f t="shared" si="353"/>
        <v>313</v>
      </c>
      <c r="B316" s="41" t="s">
        <v>1306</v>
      </c>
      <c r="C316" s="64" t="s">
        <v>989</v>
      </c>
      <c r="D316" s="45" t="s">
        <v>990</v>
      </c>
      <c r="E316" s="82">
        <v>3473.25</v>
      </c>
      <c r="F316" s="82">
        <v>3245.5</v>
      </c>
      <c r="G316" s="68">
        <v>5664.75</v>
      </c>
      <c r="H316" s="82">
        <v>3473.25</v>
      </c>
      <c r="I316" s="44">
        <v>1790</v>
      </c>
      <c r="J316" s="68"/>
      <c r="K316" s="52">
        <f t="shared" si="354"/>
        <v>62.5185</v>
      </c>
      <c r="L316" s="53">
        <f t="shared" si="355"/>
        <v>519.28</v>
      </c>
      <c r="M316" s="44">
        <f t="shared" si="356"/>
        <v>453.18</v>
      </c>
      <c r="N316" s="41">
        <f t="shared" si="357"/>
        <v>24.31275</v>
      </c>
      <c r="O316" s="44">
        <f t="shared" si="358"/>
        <v>89.5</v>
      </c>
      <c r="P316" s="44">
        <f t="shared" si="359"/>
        <v>0</v>
      </c>
      <c r="Q316" s="44">
        <f t="shared" si="360"/>
        <v>1148.79125</v>
      </c>
      <c r="R316" s="41">
        <f t="shared" si="361"/>
        <v>0</v>
      </c>
      <c r="S316" s="41">
        <f t="shared" si="362"/>
        <v>259.64</v>
      </c>
      <c r="T316" s="44">
        <f t="shared" si="363"/>
        <v>113.3</v>
      </c>
      <c r="U316" s="41">
        <f t="shared" si="364"/>
        <v>10.42</v>
      </c>
      <c r="V316" s="41">
        <v>0</v>
      </c>
      <c r="W316" s="44">
        <f t="shared" si="365"/>
        <v>89.5</v>
      </c>
      <c r="X316" s="44">
        <f t="shared" si="366"/>
        <v>0</v>
      </c>
      <c r="Y316" s="41">
        <f t="shared" si="367"/>
        <v>472.86</v>
      </c>
      <c r="Z316" s="41">
        <f t="shared" si="368"/>
        <v>1621.65125</v>
      </c>
      <c r="AA316" s="41"/>
      <c r="AB316" s="12" t="s">
        <v>60</v>
      </c>
      <c r="AC316" s="11">
        <f t="shared" si="373"/>
        <v>62.5185</v>
      </c>
      <c r="AD316" s="11">
        <f t="shared" si="369"/>
        <v>778.92</v>
      </c>
      <c r="AE316" s="11">
        <f t="shared" si="370"/>
        <v>566.48</v>
      </c>
      <c r="AF316" s="11">
        <f t="shared" si="374"/>
        <v>34.73275</v>
      </c>
      <c r="AG316" s="11">
        <f t="shared" ref="AG316:AI316" si="430">O316+W316</f>
        <v>179</v>
      </c>
      <c r="AH316" s="11">
        <f t="shared" si="430"/>
        <v>0</v>
      </c>
      <c r="AI316" s="11">
        <f t="shared" si="430"/>
        <v>1621.65125</v>
      </c>
      <c r="AJ316" s="12" t="s">
        <v>1138</v>
      </c>
    </row>
    <row r="317" s="9" customFormat="1" ht="16" customHeight="1" spans="1:36">
      <c r="A317" s="40">
        <f t="shared" si="353"/>
        <v>314</v>
      </c>
      <c r="B317" s="41" t="s">
        <v>1306</v>
      </c>
      <c r="C317" s="64" t="s">
        <v>993</v>
      </c>
      <c r="D317" s="45" t="s">
        <v>994</v>
      </c>
      <c r="E317" s="82">
        <v>3473.25</v>
      </c>
      <c r="F317" s="82">
        <v>3245.5</v>
      </c>
      <c r="G317" s="68">
        <v>5664.75</v>
      </c>
      <c r="H317" s="82">
        <v>3473.25</v>
      </c>
      <c r="I317" s="44">
        <v>1790</v>
      </c>
      <c r="J317" s="68"/>
      <c r="K317" s="52">
        <f t="shared" si="354"/>
        <v>62.5185</v>
      </c>
      <c r="L317" s="53">
        <f t="shared" si="355"/>
        <v>519.28</v>
      </c>
      <c r="M317" s="44">
        <f t="shared" si="356"/>
        <v>453.18</v>
      </c>
      <c r="N317" s="41">
        <f t="shared" si="357"/>
        <v>24.31275</v>
      </c>
      <c r="O317" s="44">
        <f t="shared" si="358"/>
        <v>89.5</v>
      </c>
      <c r="P317" s="44">
        <f t="shared" si="359"/>
        <v>0</v>
      </c>
      <c r="Q317" s="44">
        <f t="shared" si="360"/>
        <v>1148.79125</v>
      </c>
      <c r="R317" s="41">
        <f t="shared" si="361"/>
        <v>0</v>
      </c>
      <c r="S317" s="41">
        <f t="shared" si="362"/>
        <v>259.64</v>
      </c>
      <c r="T317" s="44">
        <f t="shared" si="363"/>
        <v>113.3</v>
      </c>
      <c r="U317" s="41">
        <f t="shared" si="364"/>
        <v>10.42</v>
      </c>
      <c r="V317" s="41">
        <v>0</v>
      </c>
      <c r="W317" s="44">
        <f t="shared" si="365"/>
        <v>89.5</v>
      </c>
      <c r="X317" s="44">
        <f t="shared" si="366"/>
        <v>0</v>
      </c>
      <c r="Y317" s="41">
        <f t="shared" si="367"/>
        <v>472.86</v>
      </c>
      <c r="Z317" s="41">
        <f t="shared" si="368"/>
        <v>1621.65125</v>
      </c>
      <c r="AA317" s="41"/>
      <c r="AB317" s="12" t="s">
        <v>60</v>
      </c>
      <c r="AC317" s="11">
        <f t="shared" si="373"/>
        <v>62.5185</v>
      </c>
      <c r="AD317" s="11">
        <f t="shared" si="369"/>
        <v>778.92</v>
      </c>
      <c r="AE317" s="11">
        <f t="shared" si="370"/>
        <v>566.48</v>
      </c>
      <c r="AF317" s="11">
        <f t="shared" si="374"/>
        <v>34.73275</v>
      </c>
      <c r="AG317" s="11">
        <f t="shared" ref="AG317:AI317" si="431">O317+W317</f>
        <v>179</v>
      </c>
      <c r="AH317" s="11">
        <f t="shared" si="431"/>
        <v>0</v>
      </c>
      <c r="AI317" s="11">
        <f t="shared" si="431"/>
        <v>1621.65125</v>
      </c>
      <c r="AJ317" s="12" t="s">
        <v>1138</v>
      </c>
    </row>
    <row r="318" s="9" customFormat="1" ht="16" customHeight="1" spans="1:36">
      <c r="A318" s="40">
        <f t="shared" si="353"/>
        <v>315</v>
      </c>
      <c r="B318" s="41" t="s">
        <v>167</v>
      </c>
      <c r="C318" s="64" t="s">
        <v>997</v>
      </c>
      <c r="D318" s="45" t="s">
        <v>998</v>
      </c>
      <c r="E318" s="82">
        <v>3473.25</v>
      </c>
      <c r="F318" s="82">
        <v>3245.5</v>
      </c>
      <c r="G318" s="68">
        <v>5664.75</v>
      </c>
      <c r="H318" s="82">
        <v>3473.25</v>
      </c>
      <c r="I318" s="44">
        <v>3180</v>
      </c>
      <c r="J318" s="68"/>
      <c r="K318" s="52">
        <f t="shared" si="354"/>
        <v>62.5185</v>
      </c>
      <c r="L318" s="53">
        <f t="shared" si="355"/>
        <v>519.28</v>
      </c>
      <c r="M318" s="44">
        <f t="shared" si="356"/>
        <v>453.18</v>
      </c>
      <c r="N318" s="41">
        <f t="shared" si="357"/>
        <v>24.31275</v>
      </c>
      <c r="O318" s="44">
        <f t="shared" si="358"/>
        <v>159</v>
      </c>
      <c r="P318" s="44">
        <f t="shared" si="359"/>
        <v>0</v>
      </c>
      <c r="Q318" s="44">
        <f t="shared" si="360"/>
        <v>1218.29125</v>
      </c>
      <c r="R318" s="41">
        <f t="shared" si="361"/>
        <v>0</v>
      </c>
      <c r="S318" s="41">
        <f t="shared" si="362"/>
        <v>259.64</v>
      </c>
      <c r="T318" s="44">
        <f t="shared" si="363"/>
        <v>113.3</v>
      </c>
      <c r="U318" s="41">
        <f t="shared" si="364"/>
        <v>10.42</v>
      </c>
      <c r="V318" s="41">
        <v>0</v>
      </c>
      <c r="W318" s="44">
        <f t="shared" si="365"/>
        <v>159</v>
      </c>
      <c r="X318" s="44">
        <f t="shared" si="366"/>
        <v>0</v>
      </c>
      <c r="Y318" s="41">
        <f t="shared" si="367"/>
        <v>542.36</v>
      </c>
      <c r="Z318" s="41">
        <f t="shared" si="368"/>
        <v>1760.65125</v>
      </c>
      <c r="AA318" s="41"/>
      <c r="AB318" s="12" t="s">
        <v>48</v>
      </c>
      <c r="AC318" s="11">
        <f t="shared" si="373"/>
        <v>62.5185</v>
      </c>
      <c r="AD318" s="11">
        <f t="shared" si="369"/>
        <v>778.92</v>
      </c>
      <c r="AE318" s="11">
        <f t="shared" si="370"/>
        <v>566.48</v>
      </c>
      <c r="AF318" s="11">
        <f t="shared" si="374"/>
        <v>34.73275</v>
      </c>
      <c r="AG318" s="11">
        <f t="shared" ref="AG318:AI318" si="432">O318+W318</f>
        <v>318</v>
      </c>
      <c r="AH318" s="11">
        <f t="shared" si="432"/>
        <v>0</v>
      </c>
      <c r="AI318" s="11">
        <f t="shared" si="432"/>
        <v>1760.65125</v>
      </c>
      <c r="AJ318" s="12" t="s">
        <v>1134</v>
      </c>
    </row>
    <row r="319" s="9" customFormat="1" ht="16" customHeight="1" spans="1:36">
      <c r="A319" s="40">
        <f t="shared" si="353"/>
        <v>316</v>
      </c>
      <c r="B319" s="41" t="s">
        <v>1306</v>
      </c>
      <c r="C319" s="64" t="s">
        <v>1007</v>
      </c>
      <c r="D319" s="45" t="s">
        <v>1008</v>
      </c>
      <c r="E319" s="82">
        <v>3473.25</v>
      </c>
      <c r="F319" s="82">
        <v>3245.5</v>
      </c>
      <c r="G319" s="68">
        <v>5664.75</v>
      </c>
      <c r="H319" s="82">
        <v>3473.25</v>
      </c>
      <c r="I319" s="44">
        <v>1790</v>
      </c>
      <c r="J319" s="68"/>
      <c r="K319" s="52">
        <f t="shared" si="354"/>
        <v>62.5185</v>
      </c>
      <c r="L319" s="53">
        <f t="shared" si="355"/>
        <v>519.28</v>
      </c>
      <c r="M319" s="44">
        <f t="shared" si="356"/>
        <v>453.18</v>
      </c>
      <c r="N319" s="41">
        <f t="shared" si="357"/>
        <v>24.31275</v>
      </c>
      <c r="O319" s="44">
        <f t="shared" si="358"/>
        <v>89.5</v>
      </c>
      <c r="P319" s="44">
        <f t="shared" si="359"/>
        <v>0</v>
      </c>
      <c r="Q319" s="44">
        <f t="shared" si="360"/>
        <v>1148.79125</v>
      </c>
      <c r="R319" s="41">
        <f t="shared" si="361"/>
        <v>0</v>
      </c>
      <c r="S319" s="41">
        <f t="shared" si="362"/>
        <v>259.64</v>
      </c>
      <c r="T319" s="44">
        <f t="shared" si="363"/>
        <v>113.3</v>
      </c>
      <c r="U319" s="41">
        <f t="shared" si="364"/>
        <v>10.42</v>
      </c>
      <c r="V319" s="41">
        <v>0</v>
      </c>
      <c r="W319" s="44">
        <f t="shared" si="365"/>
        <v>89.5</v>
      </c>
      <c r="X319" s="44">
        <f t="shared" si="366"/>
        <v>0</v>
      </c>
      <c r="Y319" s="41">
        <f t="shared" si="367"/>
        <v>472.86</v>
      </c>
      <c r="Z319" s="41">
        <f t="shared" si="368"/>
        <v>1621.65125</v>
      </c>
      <c r="AA319" s="41"/>
      <c r="AB319" s="12" t="s">
        <v>60</v>
      </c>
      <c r="AC319" s="11">
        <f t="shared" si="373"/>
        <v>62.5185</v>
      </c>
      <c r="AD319" s="11">
        <f t="shared" si="369"/>
        <v>778.92</v>
      </c>
      <c r="AE319" s="11">
        <f t="shared" si="370"/>
        <v>566.48</v>
      </c>
      <c r="AF319" s="11">
        <f t="shared" si="374"/>
        <v>34.73275</v>
      </c>
      <c r="AG319" s="11">
        <f t="shared" ref="AG319:AI319" si="433">O319+W319</f>
        <v>179</v>
      </c>
      <c r="AH319" s="11">
        <f t="shared" si="433"/>
        <v>0</v>
      </c>
      <c r="AI319" s="11">
        <f t="shared" si="433"/>
        <v>1621.65125</v>
      </c>
      <c r="AJ319" s="12" t="s">
        <v>1138</v>
      </c>
    </row>
    <row r="320" s="9" customFormat="1" ht="16" customHeight="1" spans="1:36">
      <c r="A320" s="40">
        <f t="shared" si="353"/>
        <v>317</v>
      </c>
      <c r="B320" s="41" t="s">
        <v>1306</v>
      </c>
      <c r="C320" s="47" t="s">
        <v>1009</v>
      </c>
      <c r="D320" s="58" t="s">
        <v>1010</v>
      </c>
      <c r="E320" s="82">
        <v>3473.25</v>
      </c>
      <c r="F320" s="82">
        <v>3245.5</v>
      </c>
      <c r="G320" s="68">
        <v>5664.75</v>
      </c>
      <c r="H320" s="82">
        <v>3473.25</v>
      </c>
      <c r="I320" s="44">
        <v>1790</v>
      </c>
      <c r="J320" s="68"/>
      <c r="K320" s="52">
        <f t="shared" si="354"/>
        <v>62.5185</v>
      </c>
      <c r="L320" s="53">
        <f t="shared" si="355"/>
        <v>519.28</v>
      </c>
      <c r="M320" s="44">
        <f t="shared" si="356"/>
        <v>453.18</v>
      </c>
      <c r="N320" s="41">
        <f t="shared" si="357"/>
        <v>24.31275</v>
      </c>
      <c r="O320" s="44">
        <f t="shared" si="358"/>
        <v>89.5</v>
      </c>
      <c r="P320" s="44">
        <f t="shared" si="359"/>
        <v>0</v>
      </c>
      <c r="Q320" s="44">
        <f t="shared" si="360"/>
        <v>1148.79125</v>
      </c>
      <c r="R320" s="41">
        <f t="shared" si="361"/>
        <v>0</v>
      </c>
      <c r="S320" s="41">
        <f t="shared" si="362"/>
        <v>259.64</v>
      </c>
      <c r="T320" s="44">
        <f t="shared" si="363"/>
        <v>113.3</v>
      </c>
      <c r="U320" s="41">
        <f t="shared" si="364"/>
        <v>10.42</v>
      </c>
      <c r="V320" s="41">
        <v>0</v>
      </c>
      <c r="W320" s="44">
        <f t="shared" si="365"/>
        <v>89.5</v>
      </c>
      <c r="X320" s="44">
        <f t="shared" si="366"/>
        <v>0</v>
      </c>
      <c r="Y320" s="41">
        <f t="shared" si="367"/>
        <v>472.86</v>
      </c>
      <c r="Z320" s="41">
        <f t="shared" si="368"/>
        <v>1621.65125</v>
      </c>
      <c r="AA320" s="41"/>
      <c r="AB320" s="12" t="s">
        <v>60</v>
      </c>
      <c r="AC320" s="11">
        <f t="shared" si="373"/>
        <v>62.5185</v>
      </c>
      <c r="AD320" s="11">
        <f t="shared" si="369"/>
        <v>778.92</v>
      </c>
      <c r="AE320" s="11">
        <f t="shared" si="370"/>
        <v>566.48</v>
      </c>
      <c r="AF320" s="11">
        <f t="shared" si="374"/>
        <v>34.73275</v>
      </c>
      <c r="AG320" s="11">
        <f t="shared" ref="AG320:AI320" si="434">O320+W320</f>
        <v>179</v>
      </c>
      <c r="AH320" s="11">
        <f t="shared" si="434"/>
        <v>0</v>
      </c>
      <c r="AI320" s="11">
        <f t="shared" si="434"/>
        <v>1621.65125</v>
      </c>
      <c r="AJ320" s="12" t="s">
        <v>1138</v>
      </c>
    </row>
    <row r="321" s="9" customFormat="1" ht="16" customHeight="1" spans="1:36">
      <c r="A321" s="40">
        <f t="shared" si="353"/>
        <v>318</v>
      </c>
      <c r="B321" s="41" t="s">
        <v>98</v>
      </c>
      <c r="C321" s="47" t="s">
        <v>1013</v>
      </c>
      <c r="D321" s="58" t="s">
        <v>1014</v>
      </c>
      <c r="E321" s="82">
        <v>3473.25</v>
      </c>
      <c r="F321" s="82">
        <v>3245.5</v>
      </c>
      <c r="G321" s="68">
        <v>5664.75</v>
      </c>
      <c r="H321" s="82">
        <v>3473.25</v>
      </c>
      <c r="I321" s="44">
        <v>3180</v>
      </c>
      <c r="J321" s="68"/>
      <c r="K321" s="52">
        <f t="shared" si="354"/>
        <v>62.5185</v>
      </c>
      <c r="L321" s="53">
        <f t="shared" si="355"/>
        <v>519.28</v>
      </c>
      <c r="M321" s="44">
        <f t="shared" si="356"/>
        <v>453.18</v>
      </c>
      <c r="N321" s="41">
        <f t="shared" si="357"/>
        <v>24.31275</v>
      </c>
      <c r="O321" s="44">
        <f t="shared" si="358"/>
        <v>159</v>
      </c>
      <c r="P321" s="44">
        <f t="shared" si="359"/>
        <v>0</v>
      </c>
      <c r="Q321" s="44">
        <f t="shared" si="360"/>
        <v>1218.29125</v>
      </c>
      <c r="R321" s="41">
        <f t="shared" si="361"/>
        <v>0</v>
      </c>
      <c r="S321" s="41">
        <f t="shared" si="362"/>
        <v>259.64</v>
      </c>
      <c r="T321" s="44">
        <f t="shared" si="363"/>
        <v>113.3</v>
      </c>
      <c r="U321" s="41">
        <f t="shared" si="364"/>
        <v>10.42</v>
      </c>
      <c r="V321" s="41">
        <v>0</v>
      </c>
      <c r="W321" s="44">
        <f t="shared" si="365"/>
        <v>159</v>
      </c>
      <c r="X321" s="44">
        <f t="shared" si="366"/>
        <v>0</v>
      </c>
      <c r="Y321" s="41">
        <f t="shared" si="367"/>
        <v>542.36</v>
      </c>
      <c r="Z321" s="41">
        <f t="shared" si="368"/>
        <v>1760.65125</v>
      </c>
      <c r="AA321" s="41"/>
      <c r="AB321" s="12" t="s">
        <v>26</v>
      </c>
      <c r="AC321" s="11">
        <f t="shared" si="373"/>
        <v>62.5185</v>
      </c>
      <c r="AD321" s="11">
        <f t="shared" si="369"/>
        <v>778.92</v>
      </c>
      <c r="AE321" s="11">
        <f t="shared" si="370"/>
        <v>566.48</v>
      </c>
      <c r="AF321" s="11">
        <f t="shared" si="374"/>
        <v>34.73275</v>
      </c>
      <c r="AG321" s="11">
        <f t="shared" ref="AG321:AI321" si="435">O321+W321</f>
        <v>318</v>
      </c>
      <c r="AH321" s="11">
        <f t="shared" si="435"/>
        <v>0</v>
      </c>
      <c r="AI321" s="11">
        <f t="shared" si="435"/>
        <v>1760.65125</v>
      </c>
      <c r="AJ321" s="12" t="s">
        <v>1135</v>
      </c>
    </row>
    <row r="322" s="9" customFormat="1" ht="16" customHeight="1" spans="1:36">
      <c r="A322" s="40">
        <f t="shared" ref="A322:A333" si="436">ROW()-3</f>
        <v>319</v>
      </c>
      <c r="B322" s="41" t="s">
        <v>98</v>
      </c>
      <c r="C322" s="47" t="s">
        <v>1015</v>
      </c>
      <c r="D322" s="352" t="s">
        <v>1016</v>
      </c>
      <c r="E322" s="82">
        <v>3473.25</v>
      </c>
      <c r="F322" s="82">
        <v>3245.5</v>
      </c>
      <c r="G322" s="68">
        <v>5664.75</v>
      </c>
      <c r="H322" s="82">
        <v>3473.25</v>
      </c>
      <c r="I322" s="44">
        <v>3180</v>
      </c>
      <c r="J322" s="68"/>
      <c r="K322" s="52">
        <f t="shared" ref="K322:K333" si="437">E322*0.018</f>
        <v>62.5185</v>
      </c>
      <c r="L322" s="53">
        <f t="shared" ref="L322:L333" si="438">F322*0.16</f>
        <v>519.28</v>
      </c>
      <c r="M322" s="44">
        <f t="shared" ref="M322:M333" si="439">ROUND(G322*0.08,2)</f>
        <v>453.18</v>
      </c>
      <c r="N322" s="41">
        <f t="shared" ref="N322:N333" si="440">H322*0.007</f>
        <v>24.31275</v>
      </c>
      <c r="O322" s="44">
        <f t="shared" ref="O322:O333" si="441">I322*5%</f>
        <v>159</v>
      </c>
      <c r="P322" s="44">
        <f t="shared" ref="P322:P333" si="442">J322*50%</f>
        <v>0</v>
      </c>
      <c r="Q322" s="44">
        <f t="shared" ref="Q322:Q333" si="443">SUM(K322:P322)</f>
        <v>1218.29125</v>
      </c>
      <c r="R322" s="41">
        <f t="shared" ref="R322:R333" si="444">E322*0</f>
        <v>0</v>
      </c>
      <c r="S322" s="41">
        <f t="shared" ref="S322:S333" si="445">ROUND(F322*0.08,2)</f>
        <v>259.64</v>
      </c>
      <c r="T322" s="44">
        <f t="shared" ref="T322:T333" si="446">ROUND(G322*0.02,2)</f>
        <v>113.3</v>
      </c>
      <c r="U322" s="41">
        <f t="shared" ref="U322:U333" si="447">ROUND(H322*0.003,2)</f>
        <v>10.42</v>
      </c>
      <c r="V322" s="41">
        <v>0</v>
      </c>
      <c r="W322" s="44">
        <f t="shared" ref="W322:W333" si="448">I322*5%</f>
        <v>159</v>
      </c>
      <c r="X322" s="44">
        <f t="shared" ref="X322:X333" si="449">J322*50%</f>
        <v>0</v>
      </c>
      <c r="Y322" s="41">
        <f t="shared" ref="Y322:Y333" si="450">SUM(R322:X322)</f>
        <v>542.36</v>
      </c>
      <c r="Z322" s="41">
        <f t="shared" ref="Z322:Z333" si="451">Q322+Y322</f>
        <v>1760.65125</v>
      </c>
      <c r="AA322" s="41"/>
      <c r="AB322" s="12" t="s">
        <v>26</v>
      </c>
      <c r="AC322" s="11">
        <f t="shared" si="373"/>
        <v>62.5185</v>
      </c>
      <c r="AD322" s="11">
        <f t="shared" ref="AD322:AD333" si="452">L322+S322</f>
        <v>778.92</v>
      </c>
      <c r="AE322" s="11">
        <f t="shared" ref="AE322:AE333" si="453">M322+T322</f>
        <v>566.48</v>
      </c>
      <c r="AF322" s="11">
        <f t="shared" si="374"/>
        <v>34.73275</v>
      </c>
      <c r="AG322" s="11">
        <f t="shared" ref="AG322:AI322" si="454">O322+W322</f>
        <v>318</v>
      </c>
      <c r="AH322" s="11">
        <f t="shared" si="454"/>
        <v>0</v>
      </c>
      <c r="AI322" s="11">
        <f t="shared" si="454"/>
        <v>1760.65125</v>
      </c>
      <c r="AJ322" s="12" t="s">
        <v>1135</v>
      </c>
    </row>
    <row r="323" s="9" customFormat="1" ht="16" customHeight="1" spans="1:36">
      <c r="A323" s="40">
        <f t="shared" si="436"/>
        <v>320</v>
      </c>
      <c r="B323" s="41" t="s">
        <v>1339</v>
      </c>
      <c r="C323" s="47" t="s">
        <v>1017</v>
      </c>
      <c r="D323" s="58" t="s">
        <v>1018</v>
      </c>
      <c r="E323" s="82">
        <v>3473.25</v>
      </c>
      <c r="F323" s="82">
        <v>3245.5</v>
      </c>
      <c r="G323" s="68">
        <v>5664.75</v>
      </c>
      <c r="H323" s="82">
        <v>3473.25</v>
      </c>
      <c r="I323" s="44">
        <v>1790</v>
      </c>
      <c r="J323" s="68"/>
      <c r="K323" s="52">
        <f t="shared" si="437"/>
        <v>62.5185</v>
      </c>
      <c r="L323" s="53">
        <f t="shared" si="438"/>
        <v>519.28</v>
      </c>
      <c r="M323" s="44">
        <f t="shared" si="439"/>
        <v>453.18</v>
      </c>
      <c r="N323" s="41">
        <f t="shared" si="440"/>
        <v>24.31275</v>
      </c>
      <c r="O323" s="44">
        <f t="shared" si="441"/>
        <v>89.5</v>
      </c>
      <c r="P323" s="44">
        <f t="shared" si="442"/>
        <v>0</v>
      </c>
      <c r="Q323" s="44">
        <f t="shared" si="443"/>
        <v>1148.79125</v>
      </c>
      <c r="R323" s="41">
        <f t="shared" si="444"/>
        <v>0</v>
      </c>
      <c r="S323" s="41">
        <f t="shared" si="445"/>
        <v>259.64</v>
      </c>
      <c r="T323" s="44">
        <f t="shared" si="446"/>
        <v>113.3</v>
      </c>
      <c r="U323" s="41">
        <f t="shared" si="447"/>
        <v>10.42</v>
      </c>
      <c r="V323" s="41">
        <v>0</v>
      </c>
      <c r="W323" s="44">
        <f t="shared" si="448"/>
        <v>89.5</v>
      </c>
      <c r="X323" s="44">
        <f t="shared" si="449"/>
        <v>0</v>
      </c>
      <c r="Y323" s="41">
        <f t="shared" si="450"/>
        <v>472.86</v>
      </c>
      <c r="Z323" s="41">
        <f t="shared" si="451"/>
        <v>1621.65125</v>
      </c>
      <c r="AA323" s="41"/>
      <c r="AB323" s="12" t="s">
        <v>55</v>
      </c>
      <c r="AC323" s="11">
        <f t="shared" si="373"/>
        <v>62.5185</v>
      </c>
      <c r="AD323" s="11">
        <f t="shared" si="452"/>
        <v>778.92</v>
      </c>
      <c r="AE323" s="11">
        <f t="shared" si="453"/>
        <v>566.48</v>
      </c>
      <c r="AF323" s="11">
        <f t="shared" si="374"/>
        <v>34.73275</v>
      </c>
      <c r="AG323" s="11">
        <f t="shared" ref="AG323:AI323" si="455">O323+W323</f>
        <v>179</v>
      </c>
      <c r="AH323" s="11">
        <f t="shared" si="455"/>
        <v>0</v>
      </c>
      <c r="AI323" s="11">
        <f t="shared" si="455"/>
        <v>1621.65125</v>
      </c>
      <c r="AJ323" s="12" t="s">
        <v>1138</v>
      </c>
    </row>
    <row r="324" s="9" customFormat="1" ht="16" customHeight="1" spans="1:36">
      <c r="A324" s="40">
        <f t="shared" si="436"/>
        <v>321</v>
      </c>
      <c r="B324" s="41" t="s">
        <v>1306</v>
      </c>
      <c r="C324" s="47" t="s">
        <v>1020</v>
      </c>
      <c r="D324" s="352" t="s">
        <v>1021</v>
      </c>
      <c r="E324" s="82">
        <v>3473.25</v>
      </c>
      <c r="F324" s="82">
        <v>3245.5</v>
      </c>
      <c r="G324" s="68">
        <v>5664.75</v>
      </c>
      <c r="H324" s="82">
        <v>3473.25</v>
      </c>
      <c r="I324" s="44">
        <v>1790</v>
      </c>
      <c r="J324" s="68"/>
      <c r="K324" s="52">
        <f t="shared" si="437"/>
        <v>62.5185</v>
      </c>
      <c r="L324" s="53">
        <f t="shared" si="438"/>
        <v>519.28</v>
      </c>
      <c r="M324" s="44">
        <f t="shared" si="439"/>
        <v>453.18</v>
      </c>
      <c r="N324" s="41">
        <f t="shared" si="440"/>
        <v>24.31275</v>
      </c>
      <c r="O324" s="44">
        <f t="shared" si="441"/>
        <v>89.5</v>
      </c>
      <c r="P324" s="44">
        <f t="shared" si="442"/>
        <v>0</v>
      </c>
      <c r="Q324" s="44">
        <f t="shared" si="443"/>
        <v>1148.79125</v>
      </c>
      <c r="R324" s="41">
        <f t="shared" si="444"/>
        <v>0</v>
      </c>
      <c r="S324" s="41">
        <f t="shared" si="445"/>
        <v>259.64</v>
      </c>
      <c r="T324" s="44">
        <f t="shared" si="446"/>
        <v>113.3</v>
      </c>
      <c r="U324" s="41">
        <f t="shared" si="447"/>
        <v>10.42</v>
      </c>
      <c r="V324" s="41">
        <v>0</v>
      </c>
      <c r="W324" s="44">
        <f t="shared" si="448"/>
        <v>89.5</v>
      </c>
      <c r="X324" s="44">
        <f t="shared" si="449"/>
        <v>0</v>
      </c>
      <c r="Y324" s="41">
        <f t="shared" si="450"/>
        <v>472.86</v>
      </c>
      <c r="Z324" s="41">
        <f t="shared" si="451"/>
        <v>1621.65125</v>
      </c>
      <c r="AA324" s="41"/>
      <c r="AB324" s="12" t="s">
        <v>60</v>
      </c>
      <c r="AC324" s="11">
        <f t="shared" ref="AC324:AC387" si="456">K324+R324</f>
        <v>62.5185</v>
      </c>
      <c r="AD324" s="11">
        <f t="shared" si="452"/>
        <v>778.92</v>
      </c>
      <c r="AE324" s="11">
        <f t="shared" si="453"/>
        <v>566.48</v>
      </c>
      <c r="AF324" s="11">
        <f t="shared" ref="AF324:AF387" si="457">N324+U324+V324</f>
        <v>34.73275</v>
      </c>
      <c r="AG324" s="11">
        <f t="shared" ref="AG324:AI324" si="458">O324+W324</f>
        <v>179</v>
      </c>
      <c r="AH324" s="11">
        <f t="shared" si="458"/>
        <v>0</v>
      </c>
      <c r="AI324" s="11">
        <f t="shared" si="458"/>
        <v>1621.65125</v>
      </c>
      <c r="AJ324" s="12" t="s">
        <v>1138</v>
      </c>
    </row>
    <row r="325" s="9" customFormat="1" ht="16" customHeight="1" spans="1:36">
      <c r="A325" s="40">
        <f t="shared" si="436"/>
        <v>322</v>
      </c>
      <c r="B325" s="41" t="s">
        <v>1306</v>
      </c>
      <c r="C325" s="47" t="s">
        <v>1022</v>
      </c>
      <c r="D325" s="58" t="s">
        <v>1023</v>
      </c>
      <c r="E325" s="82">
        <v>3473.25</v>
      </c>
      <c r="F325" s="82">
        <v>3245.5</v>
      </c>
      <c r="G325" s="68">
        <v>5664.75</v>
      </c>
      <c r="H325" s="82">
        <v>3473.25</v>
      </c>
      <c r="I325" s="44">
        <v>1790</v>
      </c>
      <c r="J325" s="68"/>
      <c r="K325" s="52">
        <f t="shared" si="437"/>
        <v>62.5185</v>
      </c>
      <c r="L325" s="53">
        <f t="shared" si="438"/>
        <v>519.28</v>
      </c>
      <c r="M325" s="44">
        <f t="shared" si="439"/>
        <v>453.18</v>
      </c>
      <c r="N325" s="41">
        <f t="shared" si="440"/>
        <v>24.31275</v>
      </c>
      <c r="O325" s="44">
        <f t="shared" si="441"/>
        <v>89.5</v>
      </c>
      <c r="P325" s="44">
        <f t="shared" si="442"/>
        <v>0</v>
      </c>
      <c r="Q325" s="44">
        <f t="shared" si="443"/>
        <v>1148.79125</v>
      </c>
      <c r="R325" s="41">
        <f t="shared" si="444"/>
        <v>0</v>
      </c>
      <c r="S325" s="41">
        <f t="shared" si="445"/>
        <v>259.64</v>
      </c>
      <c r="T325" s="44">
        <f t="shared" si="446"/>
        <v>113.3</v>
      </c>
      <c r="U325" s="41">
        <f t="shared" si="447"/>
        <v>10.42</v>
      </c>
      <c r="V325" s="41">
        <v>0</v>
      </c>
      <c r="W325" s="44">
        <f t="shared" si="448"/>
        <v>89.5</v>
      </c>
      <c r="X325" s="44">
        <f t="shared" si="449"/>
        <v>0</v>
      </c>
      <c r="Y325" s="41">
        <f t="shared" si="450"/>
        <v>472.86</v>
      </c>
      <c r="Z325" s="41">
        <f t="shared" si="451"/>
        <v>1621.65125</v>
      </c>
      <c r="AA325" s="41"/>
      <c r="AB325" s="12" t="s">
        <v>60</v>
      </c>
      <c r="AC325" s="11">
        <f t="shared" si="456"/>
        <v>62.5185</v>
      </c>
      <c r="AD325" s="11">
        <f t="shared" si="452"/>
        <v>778.92</v>
      </c>
      <c r="AE325" s="11">
        <f t="shared" si="453"/>
        <v>566.48</v>
      </c>
      <c r="AF325" s="11">
        <f t="shared" si="457"/>
        <v>34.73275</v>
      </c>
      <c r="AG325" s="11">
        <f t="shared" ref="AG325:AI325" si="459">O325+W325</f>
        <v>179</v>
      </c>
      <c r="AH325" s="11">
        <f t="shared" si="459"/>
        <v>0</v>
      </c>
      <c r="AI325" s="11">
        <f t="shared" si="459"/>
        <v>1621.65125</v>
      </c>
      <c r="AJ325" s="12" t="s">
        <v>1138</v>
      </c>
    </row>
    <row r="326" s="9" customFormat="1" ht="16" customHeight="1" spans="1:36">
      <c r="A326" s="40">
        <f t="shared" si="436"/>
        <v>323</v>
      </c>
      <c r="B326" s="41" t="s">
        <v>1306</v>
      </c>
      <c r="C326" s="47" t="s">
        <v>1024</v>
      </c>
      <c r="D326" s="58" t="s">
        <v>1025</v>
      </c>
      <c r="E326" s="82">
        <v>3473.25</v>
      </c>
      <c r="F326" s="82">
        <v>3245.5</v>
      </c>
      <c r="G326" s="68">
        <v>5664.75</v>
      </c>
      <c r="H326" s="82">
        <v>3473.25</v>
      </c>
      <c r="I326" s="44">
        <v>1790</v>
      </c>
      <c r="J326" s="68"/>
      <c r="K326" s="52">
        <f t="shared" si="437"/>
        <v>62.5185</v>
      </c>
      <c r="L326" s="53">
        <f t="shared" si="438"/>
        <v>519.28</v>
      </c>
      <c r="M326" s="44">
        <f t="shared" si="439"/>
        <v>453.18</v>
      </c>
      <c r="N326" s="41">
        <f t="shared" si="440"/>
        <v>24.31275</v>
      </c>
      <c r="O326" s="44">
        <f t="shared" si="441"/>
        <v>89.5</v>
      </c>
      <c r="P326" s="44">
        <f t="shared" si="442"/>
        <v>0</v>
      </c>
      <c r="Q326" s="44">
        <f t="shared" si="443"/>
        <v>1148.79125</v>
      </c>
      <c r="R326" s="41">
        <f t="shared" si="444"/>
        <v>0</v>
      </c>
      <c r="S326" s="41">
        <f t="shared" si="445"/>
        <v>259.64</v>
      </c>
      <c r="T326" s="44">
        <f t="shared" si="446"/>
        <v>113.3</v>
      </c>
      <c r="U326" s="41">
        <f t="shared" si="447"/>
        <v>10.42</v>
      </c>
      <c r="V326" s="41">
        <v>0</v>
      </c>
      <c r="W326" s="44">
        <f t="shared" si="448"/>
        <v>89.5</v>
      </c>
      <c r="X326" s="44">
        <f t="shared" si="449"/>
        <v>0</v>
      </c>
      <c r="Y326" s="41">
        <f t="shared" si="450"/>
        <v>472.86</v>
      </c>
      <c r="Z326" s="41">
        <f t="shared" si="451"/>
        <v>1621.65125</v>
      </c>
      <c r="AA326" s="41"/>
      <c r="AB326" s="12" t="s">
        <v>60</v>
      </c>
      <c r="AC326" s="11">
        <f t="shared" si="456"/>
        <v>62.5185</v>
      </c>
      <c r="AD326" s="11">
        <f t="shared" si="452"/>
        <v>778.92</v>
      </c>
      <c r="AE326" s="11">
        <f t="shared" si="453"/>
        <v>566.48</v>
      </c>
      <c r="AF326" s="11">
        <f t="shared" si="457"/>
        <v>34.73275</v>
      </c>
      <c r="AG326" s="11">
        <f t="shared" ref="AG326:AI326" si="460">O326+W326</f>
        <v>179</v>
      </c>
      <c r="AH326" s="11">
        <f t="shared" si="460"/>
        <v>0</v>
      </c>
      <c r="AI326" s="11">
        <f t="shared" si="460"/>
        <v>1621.65125</v>
      </c>
      <c r="AJ326" s="12" t="s">
        <v>1138</v>
      </c>
    </row>
    <row r="327" s="9" customFormat="1" ht="16" customHeight="1" spans="1:36">
      <c r="A327" s="40">
        <f t="shared" si="436"/>
        <v>324</v>
      </c>
      <c r="B327" s="41" t="s">
        <v>1306</v>
      </c>
      <c r="C327" s="47" t="s">
        <v>1028</v>
      </c>
      <c r="D327" s="58" t="s">
        <v>1029</v>
      </c>
      <c r="E327" s="82">
        <v>3473.25</v>
      </c>
      <c r="F327" s="82">
        <v>3245.5</v>
      </c>
      <c r="G327" s="68">
        <v>5664.75</v>
      </c>
      <c r="H327" s="82">
        <v>3473.25</v>
      </c>
      <c r="I327" s="44">
        <v>1790</v>
      </c>
      <c r="J327" s="68"/>
      <c r="K327" s="52">
        <f t="shared" si="437"/>
        <v>62.5185</v>
      </c>
      <c r="L327" s="53">
        <f t="shared" si="438"/>
        <v>519.28</v>
      </c>
      <c r="M327" s="44">
        <f t="shared" si="439"/>
        <v>453.18</v>
      </c>
      <c r="N327" s="41">
        <f t="shared" si="440"/>
        <v>24.31275</v>
      </c>
      <c r="O327" s="44">
        <f t="shared" si="441"/>
        <v>89.5</v>
      </c>
      <c r="P327" s="44">
        <f t="shared" si="442"/>
        <v>0</v>
      </c>
      <c r="Q327" s="44">
        <f t="shared" si="443"/>
        <v>1148.79125</v>
      </c>
      <c r="R327" s="41">
        <f t="shared" si="444"/>
        <v>0</v>
      </c>
      <c r="S327" s="41">
        <f t="shared" si="445"/>
        <v>259.64</v>
      </c>
      <c r="T327" s="44">
        <f t="shared" si="446"/>
        <v>113.3</v>
      </c>
      <c r="U327" s="41">
        <f t="shared" si="447"/>
        <v>10.42</v>
      </c>
      <c r="V327" s="41">
        <v>0</v>
      </c>
      <c r="W327" s="44">
        <f t="shared" si="448"/>
        <v>89.5</v>
      </c>
      <c r="X327" s="44">
        <f t="shared" si="449"/>
        <v>0</v>
      </c>
      <c r="Y327" s="41">
        <f t="shared" si="450"/>
        <v>472.86</v>
      </c>
      <c r="Z327" s="41">
        <f t="shared" si="451"/>
        <v>1621.65125</v>
      </c>
      <c r="AA327" s="41"/>
      <c r="AB327" s="12" t="s">
        <v>60</v>
      </c>
      <c r="AC327" s="11">
        <f t="shared" si="456"/>
        <v>62.5185</v>
      </c>
      <c r="AD327" s="11">
        <f t="shared" si="452"/>
        <v>778.92</v>
      </c>
      <c r="AE327" s="11">
        <f t="shared" si="453"/>
        <v>566.48</v>
      </c>
      <c r="AF327" s="11">
        <f t="shared" si="457"/>
        <v>34.73275</v>
      </c>
      <c r="AG327" s="11">
        <f t="shared" ref="AG327:AI327" si="461">O327+W327</f>
        <v>179</v>
      </c>
      <c r="AH327" s="11">
        <f t="shared" si="461"/>
        <v>0</v>
      </c>
      <c r="AI327" s="11">
        <f t="shared" si="461"/>
        <v>1621.65125</v>
      </c>
      <c r="AJ327" s="12" t="s">
        <v>1138</v>
      </c>
    </row>
    <row r="328" s="9" customFormat="1" ht="16" customHeight="1" spans="1:36">
      <c r="A328" s="40">
        <f t="shared" si="436"/>
        <v>325</v>
      </c>
      <c r="B328" s="41" t="s">
        <v>1306</v>
      </c>
      <c r="C328" s="47" t="s">
        <v>1030</v>
      </c>
      <c r="D328" s="58" t="s">
        <v>1031</v>
      </c>
      <c r="E328" s="82">
        <v>3473.25</v>
      </c>
      <c r="F328" s="82">
        <v>3245.5</v>
      </c>
      <c r="G328" s="68">
        <v>5664.75</v>
      </c>
      <c r="H328" s="82">
        <v>3473.25</v>
      </c>
      <c r="I328" s="44">
        <v>1790</v>
      </c>
      <c r="J328" s="68"/>
      <c r="K328" s="52">
        <f t="shared" si="437"/>
        <v>62.5185</v>
      </c>
      <c r="L328" s="53">
        <f t="shared" si="438"/>
        <v>519.28</v>
      </c>
      <c r="M328" s="44">
        <f t="shared" si="439"/>
        <v>453.18</v>
      </c>
      <c r="N328" s="41">
        <f t="shared" si="440"/>
        <v>24.31275</v>
      </c>
      <c r="O328" s="44">
        <f t="shared" si="441"/>
        <v>89.5</v>
      </c>
      <c r="P328" s="44">
        <f t="shared" si="442"/>
        <v>0</v>
      </c>
      <c r="Q328" s="44">
        <f t="shared" si="443"/>
        <v>1148.79125</v>
      </c>
      <c r="R328" s="41">
        <f t="shared" si="444"/>
        <v>0</v>
      </c>
      <c r="S328" s="41">
        <f t="shared" si="445"/>
        <v>259.64</v>
      </c>
      <c r="T328" s="44">
        <f t="shared" si="446"/>
        <v>113.3</v>
      </c>
      <c r="U328" s="41">
        <f t="shared" si="447"/>
        <v>10.42</v>
      </c>
      <c r="V328" s="41">
        <v>0</v>
      </c>
      <c r="W328" s="44">
        <f t="shared" si="448"/>
        <v>89.5</v>
      </c>
      <c r="X328" s="44">
        <f t="shared" si="449"/>
        <v>0</v>
      </c>
      <c r="Y328" s="41">
        <f t="shared" si="450"/>
        <v>472.86</v>
      </c>
      <c r="Z328" s="41">
        <f t="shared" si="451"/>
        <v>1621.65125</v>
      </c>
      <c r="AA328" s="41"/>
      <c r="AB328" s="12" t="s">
        <v>60</v>
      </c>
      <c r="AC328" s="11">
        <f t="shared" si="456"/>
        <v>62.5185</v>
      </c>
      <c r="AD328" s="11">
        <f t="shared" si="452"/>
        <v>778.92</v>
      </c>
      <c r="AE328" s="11">
        <f t="shared" si="453"/>
        <v>566.48</v>
      </c>
      <c r="AF328" s="11">
        <f t="shared" si="457"/>
        <v>34.73275</v>
      </c>
      <c r="AG328" s="11">
        <f t="shared" ref="AG328:AI328" si="462">O328+W328</f>
        <v>179</v>
      </c>
      <c r="AH328" s="11">
        <f t="shared" si="462"/>
        <v>0</v>
      </c>
      <c r="AI328" s="11">
        <f t="shared" si="462"/>
        <v>1621.65125</v>
      </c>
      <c r="AJ328" s="12" t="s">
        <v>1138</v>
      </c>
    </row>
    <row r="329" s="9" customFormat="1" ht="16" customHeight="1" spans="1:36">
      <c r="A329" s="40">
        <f t="shared" si="436"/>
        <v>326</v>
      </c>
      <c r="B329" s="41" t="s">
        <v>1306</v>
      </c>
      <c r="C329" s="47" t="s">
        <v>614</v>
      </c>
      <c r="D329" s="352" t="s">
        <v>615</v>
      </c>
      <c r="E329" s="82">
        <v>3473.25</v>
      </c>
      <c r="F329" s="82">
        <v>3245.5</v>
      </c>
      <c r="G329" s="68">
        <v>5664.75</v>
      </c>
      <c r="H329" s="82">
        <v>3473.25</v>
      </c>
      <c r="I329" s="44">
        <v>1790</v>
      </c>
      <c r="J329" s="68"/>
      <c r="K329" s="52">
        <f t="shared" si="437"/>
        <v>62.5185</v>
      </c>
      <c r="L329" s="53">
        <f t="shared" si="438"/>
        <v>519.28</v>
      </c>
      <c r="M329" s="44">
        <f t="shared" si="439"/>
        <v>453.18</v>
      </c>
      <c r="N329" s="41">
        <f t="shared" si="440"/>
        <v>24.31275</v>
      </c>
      <c r="O329" s="44">
        <f t="shared" si="441"/>
        <v>89.5</v>
      </c>
      <c r="P329" s="44">
        <f t="shared" si="442"/>
        <v>0</v>
      </c>
      <c r="Q329" s="44">
        <f t="shared" si="443"/>
        <v>1148.79125</v>
      </c>
      <c r="R329" s="41">
        <f t="shared" si="444"/>
        <v>0</v>
      </c>
      <c r="S329" s="41">
        <f t="shared" si="445"/>
        <v>259.64</v>
      </c>
      <c r="T329" s="44">
        <f t="shared" si="446"/>
        <v>113.3</v>
      </c>
      <c r="U329" s="41">
        <f t="shared" si="447"/>
        <v>10.42</v>
      </c>
      <c r="V329" s="41">
        <v>0</v>
      </c>
      <c r="W329" s="44">
        <f t="shared" si="448"/>
        <v>89.5</v>
      </c>
      <c r="X329" s="44">
        <f t="shared" si="449"/>
        <v>0</v>
      </c>
      <c r="Y329" s="41">
        <f t="shared" si="450"/>
        <v>472.86</v>
      </c>
      <c r="Z329" s="41">
        <f t="shared" si="451"/>
        <v>1621.65125</v>
      </c>
      <c r="AA329" s="41"/>
      <c r="AB329" s="12" t="s">
        <v>60</v>
      </c>
      <c r="AC329" s="11">
        <f t="shared" si="456"/>
        <v>62.5185</v>
      </c>
      <c r="AD329" s="11">
        <f t="shared" si="452"/>
        <v>778.92</v>
      </c>
      <c r="AE329" s="11">
        <f t="shared" si="453"/>
        <v>566.48</v>
      </c>
      <c r="AF329" s="11">
        <f t="shared" si="457"/>
        <v>34.73275</v>
      </c>
      <c r="AG329" s="11">
        <f t="shared" ref="AG329:AI329" si="463">O329+W329</f>
        <v>179</v>
      </c>
      <c r="AH329" s="11">
        <f t="shared" si="463"/>
        <v>0</v>
      </c>
      <c r="AI329" s="11">
        <f t="shared" si="463"/>
        <v>1621.65125</v>
      </c>
      <c r="AJ329" s="12" t="s">
        <v>1138</v>
      </c>
    </row>
    <row r="330" s="9" customFormat="1" ht="16" customHeight="1" spans="1:36">
      <c r="A330" s="40">
        <f t="shared" si="436"/>
        <v>327</v>
      </c>
      <c r="B330" s="41" t="s">
        <v>1306</v>
      </c>
      <c r="C330" s="47" t="s">
        <v>1038</v>
      </c>
      <c r="D330" s="58" t="s">
        <v>1039</v>
      </c>
      <c r="E330" s="82">
        <v>3473.25</v>
      </c>
      <c r="F330" s="82">
        <v>3245.5</v>
      </c>
      <c r="G330" s="68">
        <v>5664.75</v>
      </c>
      <c r="H330" s="82">
        <v>3473.25</v>
      </c>
      <c r="I330" s="44">
        <v>1790</v>
      </c>
      <c r="J330" s="68"/>
      <c r="K330" s="52">
        <f t="shared" si="437"/>
        <v>62.5185</v>
      </c>
      <c r="L330" s="53">
        <f t="shared" si="438"/>
        <v>519.28</v>
      </c>
      <c r="M330" s="44">
        <f t="shared" si="439"/>
        <v>453.18</v>
      </c>
      <c r="N330" s="41">
        <f t="shared" si="440"/>
        <v>24.31275</v>
      </c>
      <c r="O330" s="44">
        <f t="shared" si="441"/>
        <v>89.5</v>
      </c>
      <c r="P330" s="44">
        <f t="shared" si="442"/>
        <v>0</v>
      </c>
      <c r="Q330" s="44">
        <f t="shared" si="443"/>
        <v>1148.79125</v>
      </c>
      <c r="R330" s="41">
        <f t="shared" si="444"/>
        <v>0</v>
      </c>
      <c r="S330" s="41">
        <f t="shared" si="445"/>
        <v>259.64</v>
      </c>
      <c r="T330" s="44">
        <f t="shared" si="446"/>
        <v>113.3</v>
      </c>
      <c r="U330" s="41">
        <f t="shared" si="447"/>
        <v>10.42</v>
      </c>
      <c r="V330" s="41">
        <v>0</v>
      </c>
      <c r="W330" s="44">
        <f t="shared" si="448"/>
        <v>89.5</v>
      </c>
      <c r="X330" s="44">
        <f t="shared" si="449"/>
        <v>0</v>
      </c>
      <c r="Y330" s="41">
        <f t="shared" si="450"/>
        <v>472.86</v>
      </c>
      <c r="Z330" s="41">
        <f t="shared" si="451"/>
        <v>1621.65125</v>
      </c>
      <c r="AA330" s="41"/>
      <c r="AB330" s="12" t="s">
        <v>60</v>
      </c>
      <c r="AC330" s="11">
        <f t="shared" si="456"/>
        <v>62.5185</v>
      </c>
      <c r="AD330" s="11">
        <f t="shared" si="452"/>
        <v>778.92</v>
      </c>
      <c r="AE330" s="11">
        <f t="shared" si="453"/>
        <v>566.48</v>
      </c>
      <c r="AF330" s="11">
        <f t="shared" si="457"/>
        <v>34.73275</v>
      </c>
      <c r="AG330" s="11">
        <f t="shared" ref="AG330:AI330" si="464">O330+W330</f>
        <v>179</v>
      </c>
      <c r="AH330" s="11">
        <f t="shared" si="464"/>
        <v>0</v>
      </c>
      <c r="AI330" s="11">
        <f t="shared" si="464"/>
        <v>1621.65125</v>
      </c>
      <c r="AJ330" s="12" t="s">
        <v>1138</v>
      </c>
    </row>
    <row r="331" s="9" customFormat="1" ht="16" customHeight="1" spans="1:36">
      <c r="A331" s="40">
        <f t="shared" si="436"/>
        <v>328</v>
      </c>
      <c r="B331" s="41" t="s">
        <v>1306</v>
      </c>
      <c r="C331" s="47" t="s">
        <v>784</v>
      </c>
      <c r="D331" s="58" t="s">
        <v>902</v>
      </c>
      <c r="E331" s="82">
        <v>3473.25</v>
      </c>
      <c r="F331" s="82">
        <v>3245.5</v>
      </c>
      <c r="G331" s="68">
        <v>5664.75</v>
      </c>
      <c r="H331" s="82">
        <v>3473.25</v>
      </c>
      <c r="I331" s="44">
        <v>1790</v>
      </c>
      <c r="J331" s="68"/>
      <c r="K331" s="52">
        <f t="shared" si="437"/>
        <v>62.5185</v>
      </c>
      <c r="L331" s="53">
        <f t="shared" si="438"/>
        <v>519.28</v>
      </c>
      <c r="M331" s="44">
        <f t="shared" si="439"/>
        <v>453.18</v>
      </c>
      <c r="N331" s="41">
        <f t="shared" si="440"/>
        <v>24.31275</v>
      </c>
      <c r="O331" s="44">
        <f t="shared" si="441"/>
        <v>89.5</v>
      </c>
      <c r="P331" s="44">
        <f t="shared" si="442"/>
        <v>0</v>
      </c>
      <c r="Q331" s="44">
        <f t="shared" si="443"/>
        <v>1148.79125</v>
      </c>
      <c r="R331" s="41">
        <f t="shared" si="444"/>
        <v>0</v>
      </c>
      <c r="S331" s="41">
        <f t="shared" si="445"/>
        <v>259.64</v>
      </c>
      <c r="T331" s="44">
        <f t="shared" si="446"/>
        <v>113.3</v>
      </c>
      <c r="U331" s="41">
        <f t="shared" si="447"/>
        <v>10.42</v>
      </c>
      <c r="V331" s="41">
        <v>0</v>
      </c>
      <c r="W331" s="44">
        <f t="shared" si="448"/>
        <v>89.5</v>
      </c>
      <c r="X331" s="44">
        <f t="shared" si="449"/>
        <v>0</v>
      </c>
      <c r="Y331" s="41">
        <f t="shared" si="450"/>
        <v>472.86</v>
      </c>
      <c r="Z331" s="41">
        <f t="shared" si="451"/>
        <v>1621.65125</v>
      </c>
      <c r="AA331" s="41"/>
      <c r="AB331" s="12" t="s">
        <v>60</v>
      </c>
      <c r="AC331" s="11">
        <f t="shared" si="456"/>
        <v>62.5185</v>
      </c>
      <c r="AD331" s="11">
        <f t="shared" si="452"/>
        <v>778.92</v>
      </c>
      <c r="AE331" s="11">
        <f t="shared" si="453"/>
        <v>566.48</v>
      </c>
      <c r="AF331" s="11">
        <f t="shared" si="457"/>
        <v>34.73275</v>
      </c>
      <c r="AG331" s="11">
        <f t="shared" ref="AG331:AI331" si="465">O331+W331</f>
        <v>179</v>
      </c>
      <c r="AH331" s="11">
        <f t="shared" si="465"/>
        <v>0</v>
      </c>
      <c r="AI331" s="11">
        <f t="shared" si="465"/>
        <v>1621.65125</v>
      </c>
      <c r="AJ331" s="12" t="s">
        <v>1138</v>
      </c>
    </row>
    <row r="332" s="9" customFormat="1" ht="16" customHeight="1" spans="1:36">
      <c r="A332" s="40">
        <f t="shared" si="436"/>
        <v>329</v>
      </c>
      <c r="B332" s="41" t="s">
        <v>1333</v>
      </c>
      <c r="C332" s="47" t="s">
        <v>1047</v>
      </c>
      <c r="D332" s="352" t="s">
        <v>1048</v>
      </c>
      <c r="E332" s="82">
        <v>3473.25</v>
      </c>
      <c r="F332" s="82">
        <v>3245.5</v>
      </c>
      <c r="G332" s="68">
        <v>5664.75</v>
      </c>
      <c r="H332" s="82">
        <v>3473.25</v>
      </c>
      <c r="I332" s="44">
        <v>3180</v>
      </c>
      <c r="J332" s="68"/>
      <c r="K332" s="52">
        <f t="shared" si="437"/>
        <v>62.5185</v>
      </c>
      <c r="L332" s="53">
        <f t="shared" si="438"/>
        <v>519.28</v>
      </c>
      <c r="M332" s="44">
        <f t="shared" si="439"/>
        <v>453.18</v>
      </c>
      <c r="N332" s="41">
        <f t="shared" si="440"/>
        <v>24.31275</v>
      </c>
      <c r="O332" s="44">
        <f t="shared" si="441"/>
        <v>159</v>
      </c>
      <c r="P332" s="44">
        <f t="shared" si="442"/>
        <v>0</v>
      </c>
      <c r="Q332" s="44">
        <f t="shared" si="443"/>
        <v>1218.29125</v>
      </c>
      <c r="R332" s="41">
        <f t="shared" si="444"/>
        <v>0</v>
      </c>
      <c r="S332" s="41">
        <f t="shared" si="445"/>
        <v>259.64</v>
      </c>
      <c r="T332" s="44">
        <f t="shared" si="446"/>
        <v>113.3</v>
      </c>
      <c r="U332" s="41">
        <f t="shared" si="447"/>
        <v>10.42</v>
      </c>
      <c r="V332" s="41">
        <v>0</v>
      </c>
      <c r="W332" s="44">
        <f t="shared" si="448"/>
        <v>159</v>
      </c>
      <c r="X332" s="44">
        <f t="shared" si="449"/>
        <v>0</v>
      </c>
      <c r="Y332" s="41">
        <f t="shared" si="450"/>
        <v>542.36</v>
      </c>
      <c r="Z332" s="41">
        <f t="shared" si="451"/>
        <v>1760.65125</v>
      </c>
      <c r="AA332" s="41"/>
      <c r="AB332" s="12" t="s">
        <v>26</v>
      </c>
      <c r="AC332" s="11">
        <f t="shared" si="456"/>
        <v>62.5185</v>
      </c>
      <c r="AD332" s="11">
        <f t="shared" si="452"/>
        <v>778.92</v>
      </c>
      <c r="AE332" s="11">
        <f t="shared" si="453"/>
        <v>566.48</v>
      </c>
      <c r="AF332" s="11">
        <f t="shared" si="457"/>
        <v>34.73275</v>
      </c>
      <c r="AG332" s="11">
        <f t="shared" ref="AG332:AI332" si="466">O332+W332</f>
        <v>318</v>
      </c>
      <c r="AH332" s="11">
        <f t="shared" si="466"/>
        <v>0</v>
      </c>
      <c r="AI332" s="11">
        <f t="shared" si="466"/>
        <v>1760.65125</v>
      </c>
      <c r="AJ332" s="12" t="s">
        <v>1135</v>
      </c>
    </row>
    <row r="333" s="9" customFormat="1" ht="16" customHeight="1" spans="1:36">
      <c r="A333" s="40">
        <f t="shared" si="436"/>
        <v>330</v>
      </c>
      <c r="B333" s="41" t="s">
        <v>164</v>
      </c>
      <c r="C333" s="47" t="s">
        <v>1049</v>
      </c>
      <c r="D333" s="352" t="s">
        <v>1050</v>
      </c>
      <c r="E333" s="82">
        <v>3473.25</v>
      </c>
      <c r="F333" s="82">
        <v>3245.5</v>
      </c>
      <c r="G333" s="68">
        <v>5664.75</v>
      </c>
      <c r="H333" s="82">
        <v>3473.25</v>
      </c>
      <c r="I333" s="44">
        <v>0</v>
      </c>
      <c r="J333" s="68"/>
      <c r="K333" s="52">
        <f t="shared" si="437"/>
        <v>62.5185</v>
      </c>
      <c r="L333" s="53">
        <f t="shared" si="438"/>
        <v>519.28</v>
      </c>
      <c r="M333" s="44">
        <f t="shared" si="439"/>
        <v>453.18</v>
      </c>
      <c r="N333" s="41">
        <f t="shared" si="440"/>
        <v>24.31275</v>
      </c>
      <c r="O333" s="44">
        <f t="shared" si="441"/>
        <v>0</v>
      </c>
      <c r="P333" s="44">
        <f t="shared" si="442"/>
        <v>0</v>
      </c>
      <c r="Q333" s="44">
        <f t="shared" si="443"/>
        <v>1059.29125</v>
      </c>
      <c r="R333" s="41">
        <f t="shared" si="444"/>
        <v>0</v>
      </c>
      <c r="S333" s="41">
        <f t="shared" si="445"/>
        <v>259.64</v>
      </c>
      <c r="T333" s="44">
        <f t="shared" si="446"/>
        <v>113.3</v>
      </c>
      <c r="U333" s="41">
        <f t="shared" si="447"/>
        <v>10.42</v>
      </c>
      <c r="V333" s="41">
        <v>0</v>
      </c>
      <c r="W333" s="44">
        <f t="shared" si="448"/>
        <v>0</v>
      </c>
      <c r="X333" s="44">
        <f t="shared" si="449"/>
        <v>0</v>
      </c>
      <c r="Y333" s="41">
        <f t="shared" si="450"/>
        <v>383.36</v>
      </c>
      <c r="Z333" s="41">
        <f t="shared" si="451"/>
        <v>1442.65125</v>
      </c>
      <c r="AA333" s="41"/>
      <c r="AB333" s="12" t="s">
        <v>25</v>
      </c>
      <c r="AC333" s="11">
        <f t="shared" si="456"/>
        <v>62.5185</v>
      </c>
      <c r="AD333" s="11">
        <f t="shared" si="452"/>
        <v>778.92</v>
      </c>
      <c r="AE333" s="11">
        <f t="shared" si="453"/>
        <v>566.48</v>
      </c>
      <c r="AF333" s="11">
        <f t="shared" si="457"/>
        <v>34.73275</v>
      </c>
      <c r="AG333" s="11">
        <f t="shared" ref="AG333:AI333" si="467">O333+W333</f>
        <v>0</v>
      </c>
      <c r="AH333" s="11">
        <f t="shared" si="467"/>
        <v>0</v>
      </c>
      <c r="AI333" s="11">
        <f t="shared" si="467"/>
        <v>1442.65125</v>
      </c>
      <c r="AJ333" s="12" t="s">
        <v>1137</v>
      </c>
    </row>
    <row r="334" s="9" customFormat="1" ht="16" customHeight="1" spans="1:36">
      <c r="A334" s="40">
        <f t="shared" ref="A334:A397" si="468">ROW()-3</f>
        <v>331</v>
      </c>
      <c r="B334" s="41" t="s">
        <v>1336</v>
      </c>
      <c r="C334" s="47" t="s">
        <v>112</v>
      </c>
      <c r="D334" s="58" t="s">
        <v>1053</v>
      </c>
      <c r="E334" s="82">
        <v>3473.25</v>
      </c>
      <c r="F334" s="82">
        <v>3245.5</v>
      </c>
      <c r="G334" s="68">
        <v>5664.75</v>
      </c>
      <c r="H334" s="82">
        <v>3473.25</v>
      </c>
      <c r="I334" s="44">
        <v>3180</v>
      </c>
      <c r="J334" s="68"/>
      <c r="K334" s="52">
        <f t="shared" ref="K334:K397" si="469">E334*0.018</f>
        <v>62.5185</v>
      </c>
      <c r="L334" s="53">
        <f t="shared" ref="L334:L397" si="470">F334*0.16</f>
        <v>519.28</v>
      </c>
      <c r="M334" s="44">
        <f t="shared" ref="M334:M397" si="471">ROUND(G334*0.08,2)</f>
        <v>453.18</v>
      </c>
      <c r="N334" s="41">
        <f t="shared" ref="N334:N397" si="472">H334*0.007</f>
        <v>24.31275</v>
      </c>
      <c r="O334" s="44">
        <f t="shared" ref="O334:O397" si="473">I334*5%</f>
        <v>159</v>
      </c>
      <c r="P334" s="44">
        <f t="shared" ref="P334:P397" si="474">J334*50%</f>
        <v>0</v>
      </c>
      <c r="Q334" s="44">
        <f t="shared" ref="Q334:Q397" si="475">SUM(K334:P334)</f>
        <v>1218.29125</v>
      </c>
      <c r="R334" s="41">
        <f t="shared" ref="R334:R387" si="476">E334*0</f>
        <v>0</v>
      </c>
      <c r="S334" s="41">
        <f t="shared" ref="S334:S397" si="477">ROUND(F334*0.08,2)</f>
        <v>259.64</v>
      </c>
      <c r="T334" s="44">
        <f t="shared" ref="T334:T397" si="478">ROUND(G334*0.02,2)</f>
        <v>113.3</v>
      </c>
      <c r="U334" s="41">
        <f t="shared" ref="U334:U397" si="479">ROUND(H334*0.003,2)</f>
        <v>10.42</v>
      </c>
      <c r="V334" s="41">
        <v>0</v>
      </c>
      <c r="W334" s="44">
        <f t="shared" ref="W334:W397" si="480">I334*5%</f>
        <v>159</v>
      </c>
      <c r="X334" s="44">
        <f t="shared" ref="X334:X397" si="481">J334*50%</f>
        <v>0</v>
      </c>
      <c r="Y334" s="41">
        <f t="shared" ref="Y334:Y397" si="482">SUM(R334:X334)</f>
        <v>542.36</v>
      </c>
      <c r="Z334" s="41">
        <f t="shared" ref="Z334:Z397" si="483">Q334+Y334</f>
        <v>1760.65125</v>
      </c>
      <c r="AA334" s="41"/>
      <c r="AB334" s="12" t="s">
        <v>53</v>
      </c>
      <c r="AC334" s="11">
        <f t="shared" si="456"/>
        <v>62.5185</v>
      </c>
      <c r="AD334" s="11">
        <f t="shared" ref="AD334:AD397" si="484">L334+S334</f>
        <v>778.92</v>
      </c>
      <c r="AE334" s="11">
        <f t="shared" ref="AE334:AE397" si="485">M334+T334</f>
        <v>566.48</v>
      </c>
      <c r="AF334" s="11">
        <f t="shared" si="457"/>
        <v>34.73275</v>
      </c>
      <c r="AG334" s="11">
        <f t="shared" ref="AG334:AI334" si="486">O334+W334</f>
        <v>318</v>
      </c>
      <c r="AH334" s="11">
        <f t="shared" si="486"/>
        <v>0</v>
      </c>
      <c r="AI334" s="11">
        <f t="shared" si="486"/>
        <v>1760.65125</v>
      </c>
      <c r="AJ334" s="12" t="s">
        <v>1138</v>
      </c>
    </row>
    <row r="335" s="9" customFormat="1" ht="16" customHeight="1" spans="1:36">
      <c r="A335" s="40">
        <f t="shared" si="468"/>
        <v>332</v>
      </c>
      <c r="B335" s="41" t="s">
        <v>167</v>
      </c>
      <c r="C335" s="47" t="s">
        <v>1054</v>
      </c>
      <c r="D335" s="58" t="s">
        <v>1055</v>
      </c>
      <c r="E335" s="82">
        <v>3473.25</v>
      </c>
      <c r="F335" s="82">
        <v>3245.5</v>
      </c>
      <c r="G335" s="68">
        <v>5664.75</v>
      </c>
      <c r="H335" s="82">
        <v>3473.25</v>
      </c>
      <c r="I335" s="44">
        <v>3180</v>
      </c>
      <c r="J335" s="68"/>
      <c r="K335" s="52">
        <f t="shared" si="469"/>
        <v>62.5185</v>
      </c>
      <c r="L335" s="53">
        <f t="shared" si="470"/>
        <v>519.28</v>
      </c>
      <c r="M335" s="44">
        <f t="shared" si="471"/>
        <v>453.18</v>
      </c>
      <c r="N335" s="41">
        <f t="shared" si="472"/>
        <v>24.31275</v>
      </c>
      <c r="O335" s="44">
        <f t="shared" si="473"/>
        <v>159</v>
      </c>
      <c r="P335" s="44">
        <f t="shared" si="474"/>
        <v>0</v>
      </c>
      <c r="Q335" s="44">
        <f t="shared" si="475"/>
        <v>1218.29125</v>
      </c>
      <c r="R335" s="41">
        <f t="shared" si="476"/>
        <v>0</v>
      </c>
      <c r="S335" s="41">
        <f t="shared" si="477"/>
        <v>259.64</v>
      </c>
      <c r="T335" s="44">
        <f t="shared" si="478"/>
        <v>113.3</v>
      </c>
      <c r="U335" s="41">
        <f t="shared" si="479"/>
        <v>10.42</v>
      </c>
      <c r="V335" s="41">
        <v>0</v>
      </c>
      <c r="W335" s="44">
        <f t="shared" si="480"/>
        <v>159</v>
      </c>
      <c r="X335" s="44">
        <f t="shared" si="481"/>
        <v>0</v>
      </c>
      <c r="Y335" s="41">
        <f t="shared" si="482"/>
        <v>542.36</v>
      </c>
      <c r="Z335" s="41">
        <f t="shared" si="483"/>
        <v>1760.65125</v>
      </c>
      <c r="AA335" s="41"/>
      <c r="AB335" s="12" t="s">
        <v>52</v>
      </c>
      <c r="AC335" s="11">
        <f t="shared" si="456"/>
        <v>62.5185</v>
      </c>
      <c r="AD335" s="11">
        <f t="shared" si="484"/>
        <v>778.92</v>
      </c>
      <c r="AE335" s="11">
        <f t="shared" si="485"/>
        <v>566.48</v>
      </c>
      <c r="AF335" s="11">
        <f t="shared" si="457"/>
        <v>34.73275</v>
      </c>
      <c r="AG335" s="11">
        <f t="shared" ref="AG335:AI335" si="487">O335+W335</f>
        <v>318</v>
      </c>
      <c r="AH335" s="11">
        <f t="shared" si="487"/>
        <v>0</v>
      </c>
      <c r="AI335" s="11">
        <f t="shared" si="487"/>
        <v>1760.65125</v>
      </c>
      <c r="AJ335" s="12" t="s">
        <v>1134</v>
      </c>
    </row>
    <row r="336" s="9" customFormat="1" ht="16" customHeight="1" spans="1:36">
      <c r="A336" s="40">
        <f t="shared" si="468"/>
        <v>333</v>
      </c>
      <c r="B336" s="41" t="s">
        <v>167</v>
      </c>
      <c r="C336" s="47" t="s">
        <v>1057</v>
      </c>
      <c r="D336" s="352" t="s">
        <v>1058</v>
      </c>
      <c r="E336" s="82">
        <v>3473.25</v>
      </c>
      <c r="F336" s="82">
        <v>3245.5</v>
      </c>
      <c r="G336" s="68">
        <v>5664.75</v>
      </c>
      <c r="H336" s="82">
        <v>3473.25</v>
      </c>
      <c r="I336" s="44">
        <v>3180</v>
      </c>
      <c r="J336" s="68"/>
      <c r="K336" s="52">
        <f t="shared" si="469"/>
        <v>62.5185</v>
      </c>
      <c r="L336" s="53">
        <f t="shared" si="470"/>
        <v>519.28</v>
      </c>
      <c r="M336" s="44">
        <f t="shared" si="471"/>
        <v>453.18</v>
      </c>
      <c r="N336" s="41">
        <f t="shared" si="472"/>
        <v>24.31275</v>
      </c>
      <c r="O336" s="44">
        <f t="shared" si="473"/>
        <v>159</v>
      </c>
      <c r="P336" s="44">
        <f t="shared" si="474"/>
        <v>0</v>
      </c>
      <c r="Q336" s="44">
        <f t="shared" si="475"/>
        <v>1218.29125</v>
      </c>
      <c r="R336" s="41">
        <f t="shared" si="476"/>
        <v>0</v>
      </c>
      <c r="S336" s="41">
        <f t="shared" si="477"/>
        <v>259.64</v>
      </c>
      <c r="T336" s="44">
        <f t="shared" si="478"/>
        <v>113.3</v>
      </c>
      <c r="U336" s="41">
        <f t="shared" si="479"/>
        <v>10.42</v>
      </c>
      <c r="V336" s="41">
        <v>0</v>
      </c>
      <c r="W336" s="44">
        <f t="shared" si="480"/>
        <v>159</v>
      </c>
      <c r="X336" s="44">
        <f t="shared" si="481"/>
        <v>0</v>
      </c>
      <c r="Y336" s="41">
        <f t="shared" si="482"/>
        <v>542.36</v>
      </c>
      <c r="Z336" s="41">
        <f t="shared" si="483"/>
        <v>1760.65125</v>
      </c>
      <c r="AA336" s="41"/>
      <c r="AB336" s="12" t="s">
        <v>48</v>
      </c>
      <c r="AC336" s="11">
        <f t="shared" si="456"/>
        <v>62.5185</v>
      </c>
      <c r="AD336" s="11">
        <f t="shared" si="484"/>
        <v>778.92</v>
      </c>
      <c r="AE336" s="11">
        <f t="shared" si="485"/>
        <v>566.48</v>
      </c>
      <c r="AF336" s="11">
        <f t="shared" si="457"/>
        <v>34.73275</v>
      </c>
      <c r="AG336" s="11">
        <f t="shared" ref="AG336:AI336" si="488">O336+W336</f>
        <v>318</v>
      </c>
      <c r="AH336" s="11">
        <f t="shared" si="488"/>
        <v>0</v>
      </c>
      <c r="AI336" s="11">
        <f t="shared" si="488"/>
        <v>1760.65125</v>
      </c>
      <c r="AJ336" s="12" t="s">
        <v>1134</v>
      </c>
    </row>
    <row r="337" s="9" customFormat="1" ht="16" customHeight="1" spans="1:36">
      <c r="A337" s="40">
        <f t="shared" si="468"/>
        <v>334</v>
      </c>
      <c r="B337" s="41" t="s">
        <v>167</v>
      </c>
      <c r="C337" s="47" t="s">
        <v>1059</v>
      </c>
      <c r="D337" s="352" t="s">
        <v>1060</v>
      </c>
      <c r="E337" s="82">
        <v>3473.25</v>
      </c>
      <c r="F337" s="82">
        <v>3245.5</v>
      </c>
      <c r="G337" s="68">
        <v>5664.75</v>
      </c>
      <c r="H337" s="82">
        <v>3473.25</v>
      </c>
      <c r="I337" s="44">
        <v>3180</v>
      </c>
      <c r="J337" s="68"/>
      <c r="K337" s="52">
        <f t="shared" si="469"/>
        <v>62.5185</v>
      </c>
      <c r="L337" s="53">
        <f t="shared" si="470"/>
        <v>519.28</v>
      </c>
      <c r="M337" s="44">
        <f t="shared" si="471"/>
        <v>453.18</v>
      </c>
      <c r="N337" s="41">
        <f t="shared" si="472"/>
        <v>24.31275</v>
      </c>
      <c r="O337" s="44">
        <f t="shared" si="473"/>
        <v>159</v>
      </c>
      <c r="P337" s="44">
        <f t="shared" si="474"/>
        <v>0</v>
      </c>
      <c r="Q337" s="44">
        <f t="shared" si="475"/>
        <v>1218.29125</v>
      </c>
      <c r="R337" s="41">
        <f t="shared" si="476"/>
        <v>0</v>
      </c>
      <c r="S337" s="41">
        <f t="shared" si="477"/>
        <v>259.64</v>
      </c>
      <c r="T337" s="44">
        <f t="shared" si="478"/>
        <v>113.3</v>
      </c>
      <c r="U337" s="41">
        <f t="shared" si="479"/>
        <v>10.42</v>
      </c>
      <c r="V337" s="41">
        <v>0</v>
      </c>
      <c r="W337" s="44">
        <f t="shared" si="480"/>
        <v>159</v>
      </c>
      <c r="X337" s="44">
        <f t="shared" si="481"/>
        <v>0</v>
      </c>
      <c r="Y337" s="41">
        <f t="shared" si="482"/>
        <v>542.36</v>
      </c>
      <c r="Z337" s="41">
        <f t="shared" si="483"/>
        <v>1760.65125</v>
      </c>
      <c r="AA337" s="41"/>
      <c r="AB337" s="12" t="s">
        <v>48</v>
      </c>
      <c r="AC337" s="11">
        <f t="shared" si="456"/>
        <v>62.5185</v>
      </c>
      <c r="AD337" s="11">
        <f t="shared" si="484"/>
        <v>778.92</v>
      </c>
      <c r="AE337" s="11">
        <f t="shared" si="485"/>
        <v>566.48</v>
      </c>
      <c r="AF337" s="11">
        <f t="shared" si="457"/>
        <v>34.73275</v>
      </c>
      <c r="AG337" s="11">
        <f t="shared" ref="AG337:AI337" si="489">O337+W337</f>
        <v>318</v>
      </c>
      <c r="AH337" s="11">
        <f t="shared" si="489"/>
        <v>0</v>
      </c>
      <c r="AI337" s="11">
        <f t="shared" si="489"/>
        <v>1760.65125</v>
      </c>
      <c r="AJ337" s="12" t="s">
        <v>1134</v>
      </c>
    </row>
    <row r="338" s="9" customFormat="1" ht="16" customHeight="1" spans="1:36">
      <c r="A338" s="40">
        <f t="shared" si="468"/>
        <v>335</v>
      </c>
      <c r="B338" s="41" t="s">
        <v>1338</v>
      </c>
      <c r="C338" s="47" t="s">
        <v>1063</v>
      </c>
      <c r="D338" s="58" t="s">
        <v>1064</v>
      </c>
      <c r="E338" s="82">
        <v>3473.25</v>
      </c>
      <c r="F338" s="82">
        <v>3245.5</v>
      </c>
      <c r="G338" s="68">
        <v>5664.75</v>
      </c>
      <c r="H338" s="82">
        <v>3473.25</v>
      </c>
      <c r="I338" s="44">
        <v>1790</v>
      </c>
      <c r="J338" s="68"/>
      <c r="K338" s="52">
        <f t="shared" si="469"/>
        <v>62.5185</v>
      </c>
      <c r="L338" s="53">
        <f t="shared" si="470"/>
        <v>519.28</v>
      </c>
      <c r="M338" s="44">
        <f t="shared" si="471"/>
        <v>453.18</v>
      </c>
      <c r="N338" s="41">
        <f t="shared" si="472"/>
        <v>24.31275</v>
      </c>
      <c r="O338" s="44">
        <f t="shared" si="473"/>
        <v>89.5</v>
      </c>
      <c r="P338" s="44">
        <f t="shared" si="474"/>
        <v>0</v>
      </c>
      <c r="Q338" s="44">
        <f t="shared" si="475"/>
        <v>1148.79125</v>
      </c>
      <c r="R338" s="41">
        <f t="shared" si="476"/>
        <v>0</v>
      </c>
      <c r="S338" s="41">
        <f t="shared" si="477"/>
        <v>259.64</v>
      </c>
      <c r="T338" s="44">
        <f t="shared" si="478"/>
        <v>113.3</v>
      </c>
      <c r="U338" s="41">
        <f t="shared" si="479"/>
        <v>10.42</v>
      </c>
      <c r="V338" s="41">
        <v>0</v>
      </c>
      <c r="W338" s="44">
        <f t="shared" si="480"/>
        <v>89.5</v>
      </c>
      <c r="X338" s="44">
        <f t="shared" si="481"/>
        <v>0</v>
      </c>
      <c r="Y338" s="41">
        <f t="shared" si="482"/>
        <v>472.86</v>
      </c>
      <c r="Z338" s="41">
        <f t="shared" si="483"/>
        <v>1621.65125</v>
      </c>
      <c r="AA338" s="41"/>
      <c r="AB338" s="12" t="s">
        <v>20</v>
      </c>
      <c r="AC338" s="11">
        <f t="shared" si="456"/>
        <v>62.5185</v>
      </c>
      <c r="AD338" s="11">
        <f t="shared" si="484"/>
        <v>778.92</v>
      </c>
      <c r="AE338" s="11">
        <f t="shared" si="485"/>
        <v>566.48</v>
      </c>
      <c r="AF338" s="11">
        <f t="shared" si="457"/>
        <v>34.73275</v>
      </c>
      <c r="AG338" s="11">
        <f t="shared" ref="AG338:AI338" si="490">O338+W338</f>
        <v>179</v>
      </c>
      <c r="AH338" s="11">
        <f t="shared" si="490"/>
        <v>0</v>
      </c>
      <c r="AI338" s="11">
        <f t="shared" si="490"/>
        <v>1621.65125</v>
      </c>
      <c r="AJ338" s="12" t="s">
        <v>1138</v>
      </c>
    </row>
    <row r="339" s="9" customFormat="1" ht="16" customHeight="1" spans="1:36">
      <c r="A339" s="40">
        <f t="shared" si="468"/>
        <v>336</v>
      </c>
      <c r="B339" s="41" t="s">
        <v>1332</v>
      </c>
      <c r="C339" s="47" t="s">
        <v>1069</v>
      </c>
      <c r="D339" s="352" t="s">
        <v>1070</v>
      </c>
      <c r="E339" s="82">
        <v>3473.25</v>
      </c>
      <c r="F339" s="82">
        <v>3245.5</v>
      </c>
      <c r="G339" s="68">
        <v>5664.75</v>
      </c>
      <c r="H339" s="82">
        <v>3473.25</v>
      </c>
      <c r="I339" s="44">
        <v>3180</v>
      </c>
      <c r="J339" s="68"/>
      <c r="K339" s="52">
        <f t="shared" si="469"/>
        <v>62.5185</v>
      </c>
      <c r="L339" s="53">
        <f t="shared" si="470"/>
        <v>519.28</v>
      </c>
      <c r="M339" s="44">
        <f t="shared" si="471"/>
        <v>453.18</v>
      </c>
      <c r="N339" s="41">
        <f t="shared" si="472"/>
        <v>24.31275</v>
      </c>
      <c r="O339" s="44">
        <f t="shared" si="473"/>
        <v>159</v>
      </c>
      <c r="P339" s="44">
        <f t="shared" si="474"/>
        <v>0</v>
      </c>
      <c r="Q339" s="44">
        <f t="shared" si="475"/>
        <v>1218.29125</v>
      </c>
      <c r="R339" s="41">
        <f t="shared" si="476"/>
        <v>0</v>
      </c>
      <c r="S339" s="41">
        <f t="shared" si="477"/>
        <v>259.64</v>
      </c>
      <c r="T339" s="44">
        <f t="shared" si="478"/>
        <v>113.3</v>
      </c>
      <c r="U339" s="41">
        <f t="shared" si="479"/>
        <v>10.42</v>
      </c>
      <c r="V339" s="41">
        <v>0</v>
      </c>
      <c r="W339" s="44">
        <f t="shared" si="480"/>
        <v>159</v>
      </c>
      <c r="X339" s="44">
        <f t="shared" si="481"/>
        <v>0</v>
      </c>
      <c r="Y339" s="41">
        <f t="shared" si="482"/>
        <v>542.36</v>
      </c>
      <c r="Z339" s="41">
        <f t="shared" si="483"/>
        <v>1760.65125</v>
      </c>
      <c r="AA339" s="41"/>
      <c r="AB339" s="12" t="s">
        <v>26</v>
      </c>
      <c r="AC339" s="11">
        <f t="shared" si="456"/>
        <v>62.5185</v>
      </c>
      <c r="AD339" s="11">
        <f t="shared" si="484"/>
        <v>778.92</v>
      </c>
      <c r="AE339" s="11">
        <f t="shared" si="485"/>
        <v>566.48</v>
      </c>
      <c r="AF339" s="11">
        <f t="shared" si="457"/>
        <v>34.73275</v>
      </c>
      <c r="AG339" s="11">
        <f t="shared" ref="AG339:AI339" si="491">O339+W339</f>
        <v>318</v>
      </c>
      <c r="AH339" s="11">
        <f t="shared" si="491"/>
        <v>0</v>
      </c>
      <c r="AI339" s="11">
        <f t="shared" si="491"/>
        <v>1760.65125</v>
      </c>
      <c r="AJ339" s="12" t="s">
        <v>1135</v>
      </c>
    </row>
    <row r="340" s="9" customFormat="1" ht="16" customHeight="1" spans="1:36">
      <c r="A340" s="40">
        <f t="shared" si="468"/>
        <v>337</v>
      </c>
      <c r="B340" s="41" t="s">
        <v>1339</v>
      </c>
      <c r="C340" s="47" t="s">
        <v>1071</v>
      </c>
      <c r="D340" s="58" t="s">
        <v>1072</v>
      </c>
      <c r="E340" s="82">
        <v>3473.25</v>
      </c>
      <c r="F340" s="82">
        <v>3245.5</v>
      </c>
      <c r="G340" s="68">
        <v>5664.75</v>
      </c>
      <c r="H340" s="82">
        <v>3473.25</v>
      </c>
      <c r="I340" s="44">
        <v>1790</v>
      </c>
      <c r="J340" s="68"/>
      <c r="K340" s="52">
        <f t="shared" si="469"/>
        <v>62.5185</v>
      </c>
      <c r="L340" s="53">
        <f t="shared" si="470"/>
        <v>519.28</v>
      </c>
      <c r="M340" s="44">
        <f t="shared" si="471"/>
        <v>453.18</v>
      </c>
      <c r="N340" s="41">
        <f t="shared" si="472"/>
        <v>24.31275</v>
      </c>
      <c r="O340" s="44">
        <f t="shared" si="473"/>
        <v>89.5</v>
      </c>
      <c r="P340" s="44">
        <f t="shared" si="474"/>
        <v>0</v>
      </c>
      <c r="Q340" s="44">
        <f t="shared" si="475"/>
        <v>1148.79125</v>
      </c>
      <c r="R340" s="41">
        <f t="shared" si="476"/>
        <v>0</v>
      </c>
      <c r="S340" s="41">
        <f t="shared" si="477"/>
        <v>259.64</v>
      </c>
      <c r="T340" s="44">
        <f t="shared" si="478"/>
        <v>113.3</v>
      </c>
      <c r="U340" s="41">
        <f t="shared" si="479"/>
        <v>10.42</v>
      </c>
      <c r="V340" s="41">
        <v>0</v>
      </c>
      <c r="W340" s="44">
        <f t="shared" si="480"/>
        <v>89.5</v>
      </c>
      <c r="X340" s="44">
        <f t="shared" si="481"/>
        <v>0</v>
      </c>
      <c r="Y340" s="41">
        <f t="shared" si="482"/>
        <v>472.86</v>
      </c>
      <c r="Z340" s="41">
        <f t="shared" si="483"/>
        <v>1621.65125</v>
      </c>
      <c r="AA340" s="41"/>
      <c r="AB340" s="12" t="s">
        <v>55</v>
      </c>
      <c r="AC340" s="11">
        <f t="shared" si="456"/>
        <v>62.5185</v>
      </c>
      <c r="AD340" s="11">
        <f t="shared" si="484"/>
        <v>778.92</v>
      </c>
      <c r="AE340" s="11">
        <f t="shared" si="485"/>
        <v>566.48</v>
      </c>
      <c r="AF340" s="11">
        <f t="shared" si="457"/>
        <v>34.73275</v>
      </c>
      <c r="AG340" s="11">
        <f t="shared" ref="AG340:AI340" si="492">O340+W340</f>
        <v>179</v>
      </c>
      <c r="AH340" s="11">
        <f t="shared" si="492"/>
        <v>0</v>
      </c>
      <c r="AI340" s="11">
        <f t="shared" si="492"/>
        <v>1621.65125</v>
      </c>
      <c r="AJ340" s="12" t="s">
        <v>1138</v>
      </c>
    </row>
    <row r="341" s="9" customFormat="1" ht="16" customHeight="1" spans="1:36">
      <c r="A341" s="40">
        <f t="shared" si="468"/>
        <v>338</v>
      </c>
      <c r="B341" s="41" t="s">
        <v>1339</v>
      </c>
      <c r="C341" s="47" t="s">
        <v>1075</v>
      </c>
      <c r="D341" s="58" t="s">
        <v>1076</v>
      </c>
      <c r="E341" s="82">
        <v>3473.25</v>
      </c>
      <c r="F341" s="82">
        <v>3245.5</v>
      </c>
      <c r="G341" s="68">
        <v>5664.75</v>
      </c>
      <c r="H341" s="82">
        <v>3473.25</v>
      </c>
      <c r="I341" s="44">
        <v>1790</v>
      </c>
      <c r="J341" s="68"/>
      <c r="K341" s="52">
        <f t="shared" si="469"/>
        <v>62.5185</v>
      </c>
      <c r="L341" s="53">
        <f t="shared" si="470"/>
        <v>519.28</v>
      </c>
      <c r="M341" s="44">
        <f t="shared" si="471"/>
        <v>453.18</v>
      </c>
      <c r="N341" s="41">
        <f t="shared" si="472"/>
        <v>24.31275</v>
      </c>
      <c r="O341" s="44">
        <f t="shared" si="473"/>
        <v>89.5</v>
      </c>
      <c r="P341" s="44">
        <f t="shared" si="474"/>
        <v>0</v>
      </c>
      <c r="Q341" s="44">
        <f t="shared" si="475"/>
        <v>1148.79125</v>
      </c>
      <c r="R341" s="41">
        <f t="shared" si="476"/>
        <v>0</v>
      </c>
      <c r="S341" s="41">
        <f t="shared" si="477"/>
        <v>259.64</v>
      </c>
      <c r="T341" s="44">
        <f t="shared" si="478"/>
        <v>113.3</v>
      </c>
      <c r="U341" s="41">
        <f t="shared" si="479"/>
        <v>10.42</v>
      </c>
      <c r="V341" s="41">
        <v>0</v>
      </c>
      <c r="W341" s="44">
        <f t="shared" si="480"/>
        <v>89.5</v>
      </c>
      <c r="X341" s="44">
        <f t="shared" si="481"/>
        <v>0</v>
      </c>
      <c r="Y341" s="41">
        <f t="shared" si="482"/>
        <v>472.86</v>
      </c>
      <c r="Z341" s="41">
        <f t="shared" si="483"/>
        <v>1621.65125</v>
      </c>
      <c r="AA341" s="41"/>
      <c r="AB341" s="12" t="s">
        <v>55</v>
      </c>
      <c r="AC341" s="11">
        <f t="shared" si="456"/>
        <v>62.5185</v>
      </c>
      <c r="AD341" s="11">
        <f t="shared" si="484"/>
        <v>778.92</v>
      </c>
      <c r="AE341" s="11">
        <f t="shared" si="485"/>
        <v>566.48</v>
      </c>
      <c r="AF341" s="11">
        <f t="shared" si="457"/>
        <v>34.73275</v>
      </c>
      <c r="AG341" s="11">
        <f t="shared" ref="AG341:AI341" si="493">O341+W341</f>
        <v>179</v>
      </c>
      <c r="AH341" s="11">
        <f t="shared" si="493"/>
        <v>0</v>
      </c>
      <c r="AI341" s="11">
        <f t="shared" si="493"/>
        <v>1621.65125</v>
      </c>
      <c r="AJ341" s="12" t="s">
        <v>1138</v>
      </c>
    </row>
    <row r="342" s="9" customFormat="1" ht="16" customHeight="1" spans="1:36">
      <c r="A342" s="40">
        <f t="shared" si="468"/>
        <v>339</v>
      </c>
      <c r="B342" s="41" t="s">
        <v>896</v>
      </c>
      <c r="C342" s="47" t="s">
        <v>1079</v>
      </c>
      <c r="D342" s="58" t="s">
        <v>1080</v>
      </c>
      <c r="E342" s="82">
        <v>3473.25</v>
      </c>
      <c r="F342" s="82">
        <v>3245.5</v>
      </c>
      <c r="G342" s="68">
        <v>5664.75</v>
      </c>
      <c r="H342" s="82">
        <v>3473.25</v>
      </c>
      <c r="I342" s="44">
        <v>1790</v>
      </c>
      <c r="J342" s="68"/>
      <c r="K342" s="52">
        <f t="shared" si="469"/>
        <v>62.5185</v>
      </c>
      <c r="L342" s="53">
        <f t="shared" si="470"/>
        <v>519.28</v>
      </c>
      <c r="M342" s="44">
        <f t="shared" si="471"/>
        <v>453.18</v>
      </c>
      <c r="N342" s="41">
        <f t="shared" si="472"/>
        <v>24.31275</v>
      </c>
      <c r="O342" s="44">
        <f t="shared" si="473"/>
        <v>89.5</v>
      </c>
      <c r="P342" s="44">
        <f t="shared" si="474"/>
        <v>0</v>
      </c>
      <c r="Q342" s="44">
        <f t="shared" si="475"/>
        <v>1148.79125</v>
      </c>
      <c r="R342" s="41">
        <f t="shared" si="476"/>
        <v>0</v>
      </c>
      <c r="S342" s="41">
        <f t="shared" si="477"/>
        <v>259.64</v>
      </c>
      <c r="T342" s="44">
        <f t="shared" si="478"/>
        <v>113.3</v>
      </c>
      <c r="U342" s="41">
        <f t="shared" si="479"/>
        <v>10.42</v>
      </c>
      <c r="V342" s="41">
        <v>0</v>
      </c>
      <c r="W342" s="44">
        <f t="shared" si="480"/>
        <v>89.5</v>
      </c>
      <c r="X342" s="44">
        <f t="shared" si="481"/>
        <v>0</v>
      </c>
      <c r="Y342" s="41">
        <f t="shared" si="482"/>
        <v>472.86</v>
      </c>
      <c r="Z342" s="41">
        <f t="shared" si="483"/>
        <v>1621.65125</v>
      </c>
      <c r="AA342" s="41"/>
      <c r="AB342" s="12" t="s">
        <v>58</v>
      </c>
      <c r="AC342" s="11">
        <f t="shared" si="456"/>
        <v>62.5185</v>
      </c>
      <c r="AD342" s="11">
        <f t="shared" si="484"/>
        <v>778.92</v>
      </c>
      <c r="AE342" s="11">
        <f t="shared" si="485"/>
        <v>566.48</v>
      </c>
      <c r="AF342" s="11">
        <f t="shared" si="457"/>
        <v>34.73275</v>
      </c>
      <c r="AG342" s="11">
        <f t="shared" ref="AG342:AI342" si="494">O342+W342</f>
        <v>179</v>
      </c>
      <c r="AH342" s="11">
        <f t="shared" si="494"/>
        <v>0</v>
      </c>
      <c r="AI342" s="11">
        <f t="shared" si="494"/>
        <v>1621.65125</v>
      </c>
      <c r="AJ342" s="12" t="s">
        <v>1138</v>
      </c>
    </row>
    <row r="343" s="9" customFormat="1" ht="16" customHeight="1" spans="1:36">
      <c r="A343" s="40">
        <f t="shared" si="468"/>
        <v>340</v>
      </c>
      <c r="B343" s="41" t="s">
        <v>896</v>
      </c>
      <c r="C343" s="47" t="s">
        <v>1083</v>
      </c>
      <c r="D343" s="58" t="s">
        <v>1084</v>
      </c>
      <c r="E343" s="82">
        <v>3473.25</v>
      </c>
      <c r="F343" s="82">
        <v>3245.5</v>
      </c>
      <c r="G343" s="68">
        <v>5664.75</v>
      </c>
      <c r="H343" s="82">
        <v>3473.25</v>
      </c>
      <c r="I343" s="44">
        <v>1790</v>
      </c>
      <c r="J343" s="68"/>
      <c r="K343" s="52">
        <f t="shared" si="469"/>
        <v>62.5185</v>
      </c>
      <c r="L343" s="53">
        <f t="shared" si="470"/>
        <v>519.28</v>
      </c>
      <c r="M343" s="44">
        <f t="shared" si="471"/>
        <v>453.18</v>
      </c>
      <c r="N343" s="41">
        <f t="shared" si="472"/>
        <v>24.31275</v>
      </c>
      <c r="O343" s="44">
        <f t="shared" si="473"/>
        <v>89.5</v>
      </c>
      <c r="P343" s="44">
        <f t="shared" si="474"/>
        <v>0</v>
      </c>
      <c r="Q343" s="44">
        <f t="shared" si="475"/>
        <v>1148.79125</v>
      </c>
      <c r="R343" s="41">
        <f t="shared" si="476"/>
        <v>0</v>
      </c>
      <c r="S343" s="41">
        <f t="shared" si="477"/>
        <v>259.64</v>
      </c>
      <c r="T343" s="44">
        <f t="shared" si="478"/>
        <v>113.3</v>
      </c>
      <c r="U343" s="41">
        <f t="shared" si="479"/>
        <v>10.42</v>
      </c>
      <c r="V343" s="41">
        <v>0</v>
      </c>
      <c r="W343" s="44">
        <f t="shared" si="480"/>
        <v>89.5</v>
      </c>
      <c r="X343" s="44">
        <f t="shared" si="481"/>
        <v>0</v>
      </c>
      <c r="Y343" s="41">
        <f t="shared" si="482"/>
        <v>472.86</v>
      </c>
      <c r="Z343" s="41">
        <f t="shared" si="483"/>
        <v>1621.65125</v>
      </c>
      <c r="AA343" s="41"/>
      <c r="AB343" s="12" t="s">
        <v>58</v>
      </c>
      <c r="AC343" s="11">
        <f t="shared" si="456"/>
        <v>62.5185</v>
      </c>
      <c r="AD343" s="11">
        <f t="shared" si="484"/>
        <v>778.92</v>
      </c>
      <c r="AE343" s="11">
        <f t="shared" si="485"/>
        <v>566.48</v>
      </c>
      <c r="AF343" s="11">
        <f t="shared" si="457"/>
        <v>34.73275</v>
      </c>
      <c r="AG343" s="11">
        <f t="shared" ref="AG343:AI343" si="495">O343+W343</f>
        <v>179</v>
      </c>
      <c r="AH343" s="11">
        <f t="shared" si="495"/>
        <v>0</v>
      </c>
      <c r="AI343" s="11">
        <f t="shared" si="495"/>
        <v>1621.65125</v>
      </c>
      <c r="AJ343" s="12" t="s">
        <v>1138</v>
      </c>
    </row>
    <row r="344" s="9" customFormat="1" ht="16" customHeight="1" spans="1:36">
      <c r="A344" s="40">
        <f t="shared" si="468"/>
        <v>341</v>
      </c>
      <c r="B344" s="41" t="s">
        <v>285</v>
      </c>
      <c r="C344" s="47" t="s">
        <v>1102</v>
      </c>
      <c r="D344" s="58" t="s">
        <v>1103</v>
      </c>
      <c r="E344" s="82">
        <v>3473.25</v>
      </c>
      <c r="F344" s="82">
        <v>3245.5</v>
      </c>
      <c r="G344" s="68">
        <v>5664.75</v>
      </c>
      <c r="H344" s="82">
        <v>3473.25</v>
      </c>
      <c r="I344" s="44">
        <v>4180</v>
      </c>
      <c r="J344" s="68"/>
      <c r="K344" s="52">
        <f t="shared" si="469"/>
        <v>62.5185</v>
      </c>
      <c r="L344" s="53">
        <f t="shared" si="470"/>
        <v>519.28</v>
      </c>
      <c r="M344" s="44">
        <f t="shared" si="471"/>
        <v>453.18</v>
      </c>
      <c r="N344" s="41">
        <f t="shared" si="472"/>
        <v>24.31275</v>
      </c>
      <c r="O344" s="44">
        <f t="shared" si="473"/>
        <v>209</v>
      </c>
      <c r="P344" s="44">
        <f t="shared" si="474"/>
        <v>0</v>
      </c>
      <c r="Q344" s="44">
        <f t="shared" si="475"/>
        <v>1268.29125</v>
      </c>
      <c r="R344" s="41">
        <f t="shared" si="476"/>
        <v>0</v>
      </c>
      <c r="S344" s="41">
        <f t="shared" si="477"/>
        <v>259.64</v>
      </c>
      <c r="T344" s="44">
        <f t="shared" si="478"/>
        <v>113.3</v>
      </c>
      <c r="U344" s="41">
        <f t="shared" si="479"/>
        <v>10.42</v>
      </c>
      <c r="V344" s="41">
        <v>0</v>
      </c>
      <c r="W344" s="44">
        <f t="shared" si="480"/>
        <v>209</v>
      </c>
      <c r="X344" s="44">
        <f t="shared" si="481"/>
        <v>0</v>
      </c>
      <c r="Y344" s="41">
        <f t="shared" si="482"/>
        <v>592.36</v>
      </c>
      <c r="Z344" s="41">
        <f t="shared" si="483"/>
        <v>1860.65125</v>
      </c>
      <c r="AA344" s="41"/>
      <c r="AB344" s="12" t="s">
        <v>26</v>
      </c>
      <c r="AC344" s="11">
        <f t="shared" si="456"/>
        <v>62.5185</v>
      </c>
      <c r="AD344" s="11">
        <f t="shared" si="484"/>
        <v>778.92</v>
      </c>
      <c r="AE344" s="11">
        <f t="shared" si="485"/>
        <v>566.48</v>
      </c>
      <c r="AF344" s="11">
        <f t="shared" si="457"/>
        <v>34.73275</v>
      </c>
      <c r="AG344" s="11">
        <f t="shared" ref="AG344:AI344" si="496">O344+W344</f>
        <v>418</v>
      </c>
      <c r="AH344" s="11">
        <f t="shared" si="496"/>
        <v>0</v>
      </c>
      <c r="AI344" s="11">
        <f t="shared" si="496"/>
        <v>1860.65125</v>
      </c>
      <c r="AJ344" s="12" t="s">
        <v>1135</v>
      </c>
    </row>
    <row r="345" s="9" customFormat="1" ht="16" customHeight="1" spans="1:36">
      <c r="A345" s="40">
        <f t="shared" si="468"/>
        <v>342</v>
      </c>
      <c r="B345" s="41" t="s">
        <v>1299</v>
      </c>
      <c r="C345" s="47" t="s">
        <v>1104</v>
      </c>
      <c r="D345" s="352" t="s">
        <v>1105</v>
      </c>
      <c r="E345" s="82">
        <v>3473.25</v>
      </c>
      <c r="F345" s="82">
        <v>3245.5</v>
      </c>
      <c r="G345" s="68">
        <v>5664.75</v>
      </c>
      <c r="H345" s="82">
        <v>3473.25</v>
      </c>
      <c r="I345" s="44">
        <v>3180</v>
      </c>
      <c r="J345" s="68"/>
      <c r="K345" s="52">
        <f t="shared" si="469"/>
        <v>62.5185</v>
      </c>
      <c r="L345" s="53">
        <f t="shared" si="470"/>
        <v>519.28</v>
      </c>
      <c r="M345" s="44">
        <f t="shared" si="471"/>
        <v>453.18</v>
      </c>
      <c r="N345" s="41">
        <f t="shared" si="472"/>
        <v>24.31275</v>
      </c>
      <c r="O345" s="44">
        <f t="shared" si="473"/>
        <v>159</v>
      </c>
      <c r="P345" s="44">
        <f t="shared" si="474"/>
        <v>0</v>
      </c>
      <c r="Q345" s="44">
        <f t="shared" si="475"/>
        <v>1218.29125</v>
      </c>
      <c r="R345" s="41">
        <f t="shared" si="476"/>
        <v>0</v>
      </c>
      <c r="S345" s="41">
        <f t="shared" si="477"/>
        <v>259.64</v>
      </c>
      <c r="T345" s="44">
        <f t="shared" si="478"/>
        <v>113.3</v>
      </c>
      <c r="U345" s="41">
        <f t="shared" si="479"/>
        <v>10.42</v>
      </c>
      <c r="V345" s="41">
        <v>0</v>
      </c>
      <c r="W345" s="44">
        <f t="shared" si="480"/>
        <v>159</v>
      </c>
      <c r="X345" s="44">
        <f t="shared" si="481"/>
        <v>0</v>
      </c>
      <c r="Y345" s="41">
        <f t="shared" si="482"/>
        <v>542.36</v>
      </c>
      <c r="Z345" s="41">
        <f t="shared" si="483"/>
        <v>1760.65125</v>
      </c>
      <c r="AA345" s="41"/>
      <c r="AB345" s="12" t="s">
        <v>59</v>
      </c>
      <c r="AC345" s="11">
        <f t="shared" si="456"/>
        <v>62.5185</v>
      </c>
      <c r="AD345" s="11">
        <f t="shared" si="484"/>
        <v>778.92</v>
      </c>
      <c r="AE345" s="11">
        <f t="shared" si="485"/>
        <v>566.48</v>
      </c>
      <c r="AF345" s="11">
        <f t="shared" si="457"/>
        <v>34.73275</v>
      </c>
      <c r="AG345" s="11">
        <f t="shared" ref="AG345:AI345" si="497">O345+W345</f>
        <v>318</v>
      </c>
      <c r="AH345" s="11">
        <f t="shared" si="497"/>
        <v>0</v>
      </c>
      <c r="AI345" s="11">
        <f t="shared" si="497"/>
        <v>1760.65125</v>
      </c>
      <c r="AJ345" s="12" t="s">
        <v>1138</v>
      </c>
    </row>
    <row r="346" s="9" customFormat="1" ht="16" customHeight="1" spans="1:36">
      <c r="A346" s="40">
        <f t="shared" si="468"/>
        <v>343</v>
      </c>
      <c r="B346" s="41" t="s">
        <v>1306</v>
      </c>
      <c r="C346" s="47" t="s">
        <v>1106</v>
      </c>
      <c r="D346" s="58" t="s">
        <v>1107</v>
      </c>
      <c r="E346" s="82">
        <v>3473.25</v>
      </c>
      <c r="F346" s="82">
        <v>3245.5</v>
      </c>
      <c r="G346" s="82">
        <v>5664.75</v>
      </c>
      <c r="H346" s="82">
        <v>3473.25</v>
      </c>
      <c r="I346" s="44">
        <v>1790</v>
      </c>
      <c r="J346" s="68"/>
      <c r="K346" s="52">
        <f t="shared" si="469"/>
        <v>62.5185</v>
      </c>
      <c r="L346" s="53">
        <f t="shared" si="470"/>
        <v>519.28</v>
      </c>
      <c r="M346" s="44">
        <f t="shared" si="471"/>
        <v>453.18</v>
      </c>
      <c r="N346" s="41">
        <f t="shared" si="472"/>
        <v>24.31275</v>
      </c>
      <c r="O346" s="44">
        <f t="shared" si="473"/>
        <v>89.5</v>
      </c>
      <c r="P346" s="44">
        <f t="shared" si="474"/>
        <v>0</v>
      </c>
      <c r="Q346" s="44">
        <f t="shared" si="475"/>
        <v>1148.79125</v>
      </c>
      <c r="R346" s="41">
        <f t="shared" si="476"/>
        <v>0</v>
      </c>
      <c r="S346" s="41">
        <f t="shared" si="477"/>
        <v>259.64</v>
      </c>
      <c r="T346" s="44">
        <f t="shared" si="478"/>
        <v>113.3</v>
      </c>
      <c r="U346" s="41">
        <f t="shared" si="479"/>
        <v>10.42</v>
      </c>
      <c r="V346" s="41">
        <v>0</v>
      </c>
      <c r="W346" s="44">
        <f t="shared" si="480"/>
        <v>89.5</v>
      </c>
      <c r="X346" s="44">
        <f t="shared" si="481"/>
        <v>0</v>
      </c>
      <c r="Y346" s="41">
        <f t="shared" si="482"/>
        <v>472.86</v>
      </c>
      <c r="Z346" s="41">
        <f t="shared" si="483"/>
        <v>1621.65125</v>
      </c>
      <c r="AA346" s="41"/>
      <c r="AB346" s="12" t="s">
        <v>60</v>
      </c>
      <c r="AC346" s="11">
        <f t="shared" si="456"/>
        <v>62.5185</v>
      </c>
      <c r="AD346" s="11">
        <f t="shared" si="484"/>
        <v>778.92</v>
      </c>
      <c r="AE346" s="11">
        <f t="shared" si="485"/>
        <v>566.48</v>
      </c>
      <c r="AF346" s="11">
        <f t="shared" si="457"/>
        <v>34.73275</v>
      </c>
      <c r="AG346" s="11">
        <f t="shared" ref="AG346:AI346" si="498">O346+W346</f>
        <v>179</v>
      </c>
      <c r="AH346" s="11">
        <f t="shared" si="498"/>
        <v>0</v>
      </c>
      <c r="AI346" s="11">
        <f t="shared" si="498"/>
        <v>1621.65125</v>
      </c>
      <c r="AJ346" s="12" t="s">
        <v>1138</v>
      </c>
    </row>
    <row r="347" s="9" customFormat="1" ht="16" customHeight="1" spans="1:36">
      <c r="A347" s="40">
        <f t="shared" si="468"/>
        <v>344</v>
      </c>
      <c r="B347" s="41" t="s">
        <v>1306</v>
      </c>
      <c r="C347" s="47" t="s">
        <v>1108</v>
      </c>
      <c r="D347" s="58" t="s">
        <v>1109</v>
      </c>
      <c r="E347" s="82">
        <v>3473.25</v>
      </c>
      <c r="F347" s="82">
        <v>3245.5</v>
      </c>
      <c r="G347" s="82">
        <v>5664.75</v>
      </c>
      <c r="H347" s="82">
        <v>3473.25</v>
      </c>
      <c r="I347" s="44">
        <v>1790</v>
      </c>
      <c r="J347" s="68"/>
      <c r="K347" s="52">
        <f t="shared" si="469"/>
        <v>62.5185</v>
      </c>
      <c r="L347" s="53">
        <f t="shared" si="470"/>
        <v>519.28</v>
      </c>
      <c r="M347" s="44">
        <f t="shared" si="471"/>
        <v>453.18</v>
      </c>
      <c r="N347" s="41">
        <f t="shared" si="472"/>
        <v>24.31275</v>
      </c>
      <c r="O347" s="44">
        <f t="shared" si="473"/>
        <v>89.5</v>
      </c>
      <c r="P347" s="44">
        <f t="shared" si="474"/>
        <v>0</v>
      </c>
      <c r="Q347" s="44">
        <f t="shared" si="475"/>
        <v>1148.79125</v>
      </c>
      <c r="R347" s="41">
        <f t="shared" si="476"/>
        <v>0</v>
      </c>
      <c r="S347" s="41">
        <f t="shared" si="477"/>
        <v>259.64</v>
      </c>
      <c r="T347" s="44">
        <f t="shared" si="478"/>
        <v>113.3</v>
      </c>
      <c r="U347" s="41">
        <f t="shared" si="479"/>
        <v>10.42</v>
      </c>
      <c r="V347" s="41">
        <v>0</v>
      </c>
      <c r="W347" s="44">
        <f t="shared" si="480"/>
        <v>89.5</v>
      </c>
      <c r="X347" s="44">
        <f t="shared" si="481"/>
        <v>0</v>
      </c>
      <c r="Y347" s="41">
        <f t="shared" si="482"/>
        <v>472.86</v>
      </c>
      <c r="Z347" s="41">
        <f t="shared" si="483"/>
        <v>1621.65125</v>
      </c>
      <c r="AA347" s="41"/>
      <c r="AB347" s="12" t="s">
        <v>60</v>
      </c>
      <c r="AC347" s="11">
        <f t="shared" si="456"/>
        <v>62.5185</v>
      </c>
      <c r="AD347" s="11">
        <f t="shared" si="484"/>
        <v>778.92</v>
      </c>
      <c r="AE347" s="11">
        <f t="shared" si="485"/>
        <v>566.48</v>
      </c>
      <c r="AF347" s="11">
        <f t="shared" si="457"/>
        <v>34.73275</v>
      </c>
      <c r="AG347" s="11">
        <f t="shared" ref="AG347:AI347" si="499">O347+W347</f>
        <v>179</v>
      </c>
      <c r="AH347" s="11">
        <f t="shared" si="499"/>
        <v>0</v>
      </c>
      <c r="AI347" s="11">
        <f t="shared" si="499"/>
        <v>1621.65125</v>
      </c>
      <c r="AJ347" s="12" t="s">
        <v>1138</v>
      </c>
    </row>
    <row r="348" s="9" customFormat="1" ht="16" customHeight="1" spans="1:36">
      <c r="A348" s="40">
        <f t="shared" si="468"/>
        <v>345</v>
      </c>
      <c r="B348" s="41" t="s">
        <v>1299</v>
      </c>
      <c r="C348" s="47" t="s">
        <v>834</v>
      </c>
      <c r="D348" s="352" t="s">
        <v>835</v>
      </c>
      <c r="E348" s="82">
        <v>3473.25</v>
      </c>
      <c r="F348" s="82">
        <v>3245.5</v>
      </c>
      <c r="G348" s="82">
        <v>5664.75</v>
      </c>
      <c r="H348" s="82">
        <v>3473.25</v>
      </c>
      <c r="I348" s="44">
        <v>1790</v>
      </c>
      <c r="J348" s="68"/>
      <c r="K348" s="52">
        <f t="shared" si="469"/>
        <v>62.5185</v>
      </c>
      <c r="L348" s="53">
        <f t="shared" si="470"/>
        <v>519.28</v>
      </c>
      <c r="M348" s="44">
        <f t="shared" si="471"/>
        <v>453.18</v>
      </c>
      <c r="N348" s="41">
        <f t="shared" si="472"/>
        <v>24.31275</v>
      </c>
      <c r="O348" s="44">
        <f t="shared" si="473"/>
        <v>89.5</v>
      </c>
      <c r="P348" s="44">
        <f t="shared" si="474"/>
        <v>0</v>
      </c>
      <c r="Q348" s="44">
        <f t="shared" si="475"/>
        <v>1148.79125</v>
      </c>
      <c r="R348" s="41">
        <f t="shared" si="476"/>
        <v>0</v>
      </c>
      <c r="S348" s="41">
        <f t="shared" si="477"/>
        <v>259.64</v>
      </c>
      <c r="T348" s="44">
        <f t="shared" si="478"/>
        <v>113.3</v>
      </c>
      <c r="U348" s="41">
        <f t="shared" si="479"/>
        <v>10.42</v>
      </c>
      <c r="V348" s="41">
        <v>0</v>
      </c>
      <c r="W348" s="44">
        <f t="shared" si="480"/>
        <v>89.5</v>
      </c>
      <c r="X348" s="44">
        <f t="shared" si="481"/>
        <v>0</v>
      </c>
      <c r="Y348" s="41">
        <f t="shared" si="482"/>
        <v>472.86</v>
      </c>
      <c r="Z348" s="41">
        <f t="shared" si="483"/>
        <v>1621.65125</v>
      </c>
      <c r="AA348" s="41"/>
      <c r="AB348" s="12" t="s">
        <v>59</v>
      </c>
      <c r="AC348" s="11">
        <f t="shared" si="456"/>
        <v>62.5185</v>
      </c>
      <c r="AD348" s="11">
        <f t="shared" si="484"/>
        <v>778.92</v>
      </c>
      <c r="AE348" s="11">
        <f t="shared" si="485"/>
        <v>566.48</v>
      </c>
      <c r="AF348" s="11">
        <f t="shared" si="457"/>
        <v>34.73275</v>
      </c>
      <c r="AG348" s="11">
        <f t="shared" ref="AG348:AI348" si="500">O348+W348</f>
        <v>179</v>
      </c>
      <c r="AH348" s="11">
        <f t="shared" si="500"/>
        <v>0</v>
      </c>
      <c r="AI348" s="11">
        <f t="shared" si="500"/>
        <v>1621.65125</v>
      </c>
      <c r="AJ348" s="12" t="s">
        <v>1138</v>
      </c>
    </row>
    <row r="349" s="9" customFormat="1" ht="16" customHeight="1" spans="1:36">
      <c r="A349" s="40">
        <f t="shared" si="468"/>
        <v>346</v>
      </c>
      <c r="B349" s="41" t="s">
        <v>167</v>
      </c>
      <c r="C349" s="47" t="s">
        <v>1114</v>
      </c>
      <c r="D349" s="352" t="s">
        <v>1115</v>
      </c>
      <c r="E349" s="82">
        <v>3473.25</v>
      </c>
      <c r="F349" s="82">
        <v>3245.5</v>
      </c>
      <c r="G349" s="82">
        <v>5664.75</v>
      </c>
      <c r="H349" s="82">
        <v>3473.25</v>
      </c>
      <c r="I349" s="54">
        <v>3180</v>
      </c>
      <c r="J349" s="59"/>
      <c r="K349" s="52">
        <f t="shared" si="469"/>
        <v>62.5185</v>
      </c>
      <c r="L349" s="53">
        <f t="shared" si="470"/>
        <v>519.28</v>
      </c>
      <c r="M349" s="44">
        <f t="shared" si="471"/>
        <v>453.18</v>
      </c>
      <c r="N349" s="41">
        <f t="shared" si="472"/>
        <v>24.31275</v>
      </c>
      <c r="O349" s="44">
        <f t="shared" si="473"/>
        <v>159</v>
      </c>
      <c r="P349" s="44">
        <f t="shared" si="474"/>
        <v>0</v>
      </c>
      <c r="Q349" s="44">
        <f t="shared" si="475"/>
        <v>1218.29125</v>
      </c>
      <c r="R349" s="41">
        <f t="shared" si="476"/>
        <v>0</v>
      </c>
      <c r="S349" s="41">
        <f t="shared" si="477"/>
        <v>259.64</v>
      </c>
      <c r="T349" s="44">
        <f t="shared" si="478"/>
        <v>113.3</v>
      </c>
      <c r="U349" s="41">
        <f t="shared" si="479"/>
        <v>10.42</v>
      </c>
      <c r="V349" s="41">
        <v>0</v>
      </c>
      <c r="W349" s="44">
        <f t="shared" si="480"/>
        <v>159</v>
      </c>
      <c r="X349" s="44">
        <f t="shared" si="481"/>
        <v>0</v>
      </c>
      <c r="Y349" s="41">
        <f t="shared" si="482"/>
        <v>542.36</v>
      </c>
      <c r="Z349" s="41">
        <f t="shared" si="483"/>
        <v>1760.65125</v>
      </c>
      <c r="AA349" s="54"/>
      <c r="AB349" s="12" t="s">
        <v>48</v>
      </c>
      <c r="AC349" s="11">
        <f t="shared" si="456"/>
        <v>62.5185</v>
      </c>
      <c r="AD349" s="11">
        <f t="shared" si="484"/>
        <v>778.92</v>
      </c>
      <c r="AE349" s="11">
        <f t="shared" si="485"/>
        <v>566.48</v>
      </c>
      <c r="AF349" s="11">
        <f t="shared" si="457"/>
        <v>34.73275</v>
      </c>
      <c r="AG349" s="11">
        <f t="shared" ref="AG349:AI349" si="501">O349+W349</f>
        <v>318</v>
      </c>
      <c r="AH349" s="11">
        <f t="shared" si="501"/>
        <v>0</v>
      </c>
      <c r="AI349" s="11">
        <f t="shared" si="501"/>
        <v>1760.65125</v>
      </c>
      <c r="AJ349" s="12" t="s">
        <v>1134</v>
      </c>
    </row>
    <row r="350" s="9" customFormat="1" ht="16" customHeight="1" spans="1:36">
      <c r="A350" s="40">
        <f t="shared" si="468"/>
        <v>347</v>
      </c>
      <c r="B350" s="41" t="s">
        <v>1335</v>
      </c>
      <c r="C350" s="47" t="s">
        <v>1126</v>
      </c>
      <c r="D350" s="58" t="s">
        <v>1127</v>
      </c>
      <c r="E350" s="82">
        <v>3473.25</v>
      </c>
      <c r="F350" s="82">
        <v>3245.5</v>
      </c>
      <c r="G350" s="82">
        <v>5664.75</v>
      </c>
      <c r="H350" s="82">
        <v>3473.25</v>
      </c>
      <c r="I350" s="54">
        <v>1790</v>
      </c>
      <c r="J350" s="59"/>
      <c r="K350" s="52">
        <f t="shared" si="469"/>
        <v>62.5185</v>
      </c>
      <c r="L350" s="53">
        <f t="shared" si="470"/>
        <v>519.28</v>
      </c>
      <c r="M350" s="44">
        <f t="shared" si="471"/>
        <v>453.18</v>
      </c>
      <c r="N350" s="41">
        <f t="shared" si="472"/>
        <v>24.31275</v>
      </c>
      <c r="O350" s="44">
        <f t="shared" si="473"/>
        <v>89.5</v>
      </c>
      <c r="P350" s="44">
        <f t="shared" si="474"/>
        <v>0</v>
      </c>
      <c r="Q350" s="44">
        <f t="shared" si="475"/>
        <v>1148.79125</v>
      </c>
      <c r="R350" s="41">
        <f t="shared" si="476"/>
        <v>0</v>
      </c>
      <c r="S350" s="41">
        <f t="shared" si="477"/>
        <v>259.64</v>
      </c>
      <c r="T350" s="44">
        <f t="shared" si="478"/>
        <v>113.3</v>
      </c>
      <c r="U350" s="41">
        <f t="shared" si="479"/>
        <v>10.42</v>
      </c>
      <c r="V350" s="41">
        <v>0</v>
      </c>
      <c r="W350" s="44">
        <f t="shared" si="480"/>
        <v>89.5</v>
      </c>
      <c r="X350" s="44">
        <f t="shared" si="481"/>
        <v>0</v>
      </c>
      <c r="Y350" s="41">
        <f t="shared" si="482"/>
        <v>472.86</v>
      </c>
      <c r="Z350" s="41">
        <f t="shared" si="483"/>
        <v>1621.65125</v>
      </c>
      <c r="AA350" s="54"/>
      <c r="AB350" s="12" t="s">
        <v>50</v>
      </c>
      <c r="AC350" s="11">
        <f t="shared" si="456"/>
        <v>62.5185</v>
      </c>
      <c r="AD350" s="11">
        <f t="shared" si="484"/>
        <v>778.92</v>
      </c>
      <c r="AE350" s="11">
        <f t="shared" si="485"/>
        <v>566.48</v>
      </c>
      <c r="AF350" s="11">
        <f t="shared" si="457"/>
        <v>34.73275</v>
      </c>
      <c r="AG350" s="11">
        <f t="shared" ref="AG350:AI350" si="502">O350+W350</f>
        <v>179</v>
      </c>
      <c r="AH350" s="11">
        <f t="shared" si="502"/>
        <v>0</v>
      </c>
      <c r="AI350" s="11">
        <f t="shared" si="502"/>
        <v>1621.65125</v>
      </c>
      <c r="AJ350" s="12" t="s">
        <v>1138</v>
      </c>
    </row>
    <row r="351" s="9" customFormat="1" ht="16" customHeight="1" spans="1:36">
      <c r="A351" s="40">
        <f t="shared" si="468"/>
        <v>348</v>
      </c>
      <c r="B351" s="41" t="s">
        <v>1334</v>
      </c>
      <c r="C351" s="47" t="s">
        <v>1128</v>
      </c>
      <c r="D351" s="58" t="s">
        <v>1129</v>
      </c>
      <c r="E351" s="82">
        <v>3473.25</v>
      </c>
      <c r="F351" s="82">
        <v>3245.5</v>
      </c>
      <c r="G351" s="82">
        <v>5664.75</v>
      </c>
      <c r="H351" s="82">
        <v>3473.25</v>
      </c>
      <c r="I351" s="54">
        <v>3180</v>
      </c>
      <c r="J351" s="59"/>
      <c r="K351" s="52">
        <f t="shared" si="469"/>
        <v>62.5185</v>
      </c>
      <c r="L351" s="53">
        <f t="shared" si="470"/>
        <v>519.28</v>
      </c>
      <c r="M351" s="44">
        <f t="shared" si="471"/>
        <v>453.18</v>
      </c>
      <c r="N351" s="41">
        <f t="shared" si="472"/>
        <v>24.31275</v>
      </c>
      <c r="O351" s="44">
        <f t="shared" si="473"/>
        <v>159</v>
      </c>
      <c r="P351" s="44">
        <f t="shared" si="474"/>
        <v>0</v>
      </c>
      <c r="Q351" s="44">
        <f t="shared" si="475"/>
        <v>1218.29125</v>
      </c>
      <c r="R351" s="41">
        <f t="shared" si="476"/>
        <v>0</v>
      </c>
      <c r="S351" s="41">
        <f t="shared" si="477"/>
        <v>259.64</v>
      </c>
      <c r="T351" s="44">
        <f t="shared" si="478"/>
        <v>113.3</v>
      </c>
      <c r="U351" s="41">
        <f t="shared" si="479"/>
        <v>10.42</v>
      </c>
      <c r="V351" s="41">
        <v>0</v>
      </c>
      <c r="W351" s="44">
        <f t="shared" si="480"/>
        <v>159</v>
      </c>
      <c r="X351" s="44">
        <f t="shared" si="481"/>
        <v>0</v>
      </c>
      <c r="Y351" s="41">
        <f t="shared" si="482"/>
        <v>542.36</v>
      </c>
      <c r="Z351" s="41">
        <f t="shared" si="483"/>
        <v>1760.65125</v>
      </c>
      <c r="AA351" s="54"/>
      <c r="AB351" s="12" t="s">
        <v>66</v>
      </c>
      <c r="AC351" s="11">
        <f t="shared" si="456"/>
        <v>62.5185</v>
      </c>
      <c r="AD351" s="11">
        <f t="shared" si="484"/>
        <v>778.92</v>
      </c>
      <c r="AE351" s="11">
        <f t="shared" si="485"/>
        <v>566.48</v>
      </c>
      <c r="AF351" s="11">
        <f t="shared" si="457"/>
        <v>34.73275</v>
      </c>
      <c r="AG351" s="11">
        <f t="shared" ref="AG351:AI351" si="503">O351+W351</f>
        <v>318</v>
      </c>
      <c r="AH351" s="11">
        <f t="shared" si="503"/>
        <v>0</v>
      </c>
      <c r="AI351" s="11">
        <f t="shared" si="503"/>
        <v>1760.65125</v>
      </c>
      <c r="AJ351" s="12" t="s">
        <v>1139</v>
      </c>
    </row>
    <row r="352" s="9" customFormat="1" ht="16" customHeight="1" spans="1:36">
      <c r="A352" s="40">
        <f t="shared" si="468"/>
        <v>349</v>
      </c>
      <c r="B352" s="41" t="s">
        <v>1306</v>
      </c>
      <c r="C352" s="47" t="s">
        <v>1140</v>
      </c>
      <c r="D352" s="343" t="s">
        <v>1141</v>
      </c>
      <c r="E352" s="82">
        <v>3473.25</v>
      </c>
      <c r="F352" s="82">
        <v>3245.5</v>
      </c>
      <c r="G352" s="82">
        <v>5664.75</v>
      </c>
      <c r="H352" s="82">
        <v>3473.25</v>
      </c>
      <c r="I352" s="59">
        <v>1790</v>
      </c>
      <c r="J352" s="59"/>
      <c r="K352" s="52">
        <f t="shared" si="469"/>
        <v>62.5185</v>
      </c>
      <c r="L352" s="53">
        <f t="shared" si="470"/>
        <v>519.28</v>
      </c>
      <c r="M352" s="44">
        <f t="shared" si="471"/>
        <v>453.18</v>
      </c>
      <c r="N352" s="41">
        <f t="shared" si="472"/>
        <v>24.31275</v>
      </c>
      <c r="O352" s="44">
        <f t="shared" si="473"/>
        <v>89.5</v>
      </c>
      <c r="P352" s="44">
        <f t="shared" si="474"/>
        <v>0</v>
      </c>
      <c r="Q352" s="44">
        <f t="shared" si="475"/>
        <v>1148.79125</v>
      </c>
      <c r="R352" s="41">
        <f t="shared" si="476"/>
        <v>0</v>
      </c>
      <c r="S352" s="41">
        <f t="shared" si="477"/>
        <v>259.64</v>
      </c>
      <c r="T352" s="44">
        <f t="shared" si="478"/>
        <v>113.3</v>
      </c>
      <c r="U352" s="41">
        <f t="shared" si="479"/>
        <v>10.42</v>
      </c>
      <c r="V352" s="41">
        <v>0</v>
      </c>
      <c r="W352" s="44">
        <f t="shared" si="480"/>
        <v>89.5</v>
      </c>
      <c r="X352" s="44">
        <f t="shared" si="481"/>
        <v>0</v>
      </c>
      <c r="Y352" s="41">
        <f t="shared" si="482"/>
        <v>472.86</v>
      </c>
      <c r="Z352" s="41">
        <f t="shared" si="483"/>
        <v>1621.65125</v>
      </c>
      <c r="AA352" s="54"/>
      <c r="AB352" s="12" t="s">
        <v>60</v>
      </c>
      <c r="AC352" s="11">
        <f t="shared" si="456"/>
        <v>62.5185</v>
      </c>
      <c r="AD352" s="11">
        <f t="shared" si="484"/>
        <v>778.92</v>
      </c>
      <c r="AE352" s="11">
        <f t="shared" si="485"/>
        <v>566.48</v>
      </c>
      <c r="AF352" s="11">
        <f t="shared" si="457"/>
        <v>34.73275</v>
      </c>
      <c r="AG352" s="11">
        <f t="shared" ref="AG352:AI352" si="504">O352+W352</f>
        <v>179</v>
      </c>
      <c r="AH352" s="11">
        <f t="shared" si="504"/>
        <v>0</v>
      </c>
      <c r="AI352" s="11">
        <f t="shared" si="504"/>
        <v>1621.65125</v>
      </c>
      <c r="AJ352" s="12" t="s">
        <v>1138</v>
      </c>
    </row>
    <row r="353" s="9" customFormat="1" ht="16" customHeight="1" spans="1:36">
      <c r="A353" s="40">
        <f t="shared" si="468"/>
        <v>350</v>
      </c>
      <c r="B353" s="41" t="s">
        <v>1306</v>
      </c>
      <c r="C353" s="47" t="s">
        <v>1144</v>
      </c>
      <c r="D353" s="343" t="s">
        <v>1145</v>
      </c>
      <c r="E353" s="82">
        <v>3473.25</v>
      </c>
      <c r="F353" s="82">
        <v>3245.5</v>
      </c>
      <c r="G353" s="82">
        <v>5664.75</v>
      </c>
      <c r="H353" s="82">
        <v>3473.25</v>
      </c>
      <c r="I353" s="59">
        <v>1790</v>
      </c>
      <c r="J353" s="59"/>
      <c r="K353" s="52">
        <f t="shared" si="469"/>
        <v>62.5185</v>
      </c>
      <c r="L353" s="53">
        <f t="shared" si="470"/>
        <v>519.28</v>
      </c>
      <c r="M353" s="44">
        <f t="shared" si="471"/>
        <v>453.18</v>
      </c>
      <c r="N353" s="41">
        <f t="shared" si="472"/>
        <v>24.31275</v>
      </c>
      <c r="O353" s="44">
        <f t="shared" si="473"/>
        <v>89.5</v>
      </c>
      <c r="P353" s="44">
        <f t="shared" si="474"/>
        <v>0</v>
      </c>
      <c r="Q353" s="44">
        <f t="shared" si="475"/>
        <v>1148.79125</v>
      </c>
      <c r="R353" s="41">
        <f t="shared" si="476"/>
        <v>0</v>
      </c>
      <c r="S353" s="41">
        <f t="shared" si="477"/>
        <v>259.64</v>
      </c>
      <c r="T353" s="44">
        <f t="shared" si="478"/>
        <v>113.3</v>
      </c>
      <c r="U353" s="41">
        <f t="shared" si="479"/>
        <v>10.42</v>
      </c>
      <c r="V353" s="41">
        <v>0</v>
      </c>
      <c r="W353" s="44">
        <f t="shared" si="480"/>
        <v>89.5</v>
      </c>
      <c r="X353" s="44">
        <f t="shared" si="481"/>
        <v>0</v>
      </c>
      <c r="Y353" s="41">
        <f t="shared" si="482"/>
        <v>472.86</v>
      </c>
      <c r="Z353" s="41">
        <f t="shared" si="483"/>
        <v>1621.65125</v>
      </c>
      <c r="AA353" s="54"/>
      <c r="AB353" s="12" t="s">
        <v>60</v>
      </c>
      <c r="AC353" s="11">
        <f t="shared" si="456"/>
        <v>62.5185</v>
      </c>
      <c r="AD353" s="11">
        <f t="shared" si="484"/>
        <v>778.92</v>
      </c>
      <c r="AE353" s="11">
        <f t="shared" si="485"/>
        <v>566.48</v>
      </c>
      <c r="AF353" s="11">
        <f t="shared" si="457"/>
        <v>34.73275</v>
      </c>
      <c r="AG353" s="11">
        <f t="shared" ref="AG353:AI353" si="505">O353+W353</f>
        <v>179</v>
      </c>
      <c r="AH353" s="11">
        <f t="shared" si="505"/>
        <v>0</v>
      </c>
      <c r="AI353" s="11">
        <f t="shared" si="505"/>
        <v>1621.65125</v>
      </c>
      <c r="AJ353" s="12" t="s">
        <v>1138</v>
      </c>
    </row>
    <row r="354" s="9" customFormat="1" ht="16" customHeight="1" spans="1:36">
      <c r="A354" s="40">
        <f t="shared" si="468"/>
        <v>351</v>
      </c>
      <c r="B354" s="41" t="s">
        <v>1306</v>
      </c>
      <c r="C354" s="47" t="s">
        <v>1146</v>
      </c>
      <c r="D354" s="343" t="s">
        <v>1147</v>
      </c>
      <c r="E354" s="82">
        <v>3473.25</v>
      </c>
      <c r="F354" s="82">
        <v>3245.5</v>
      </c>
      <c r="G354" s="82">
        <v>5664.75</v>
      </c>
      <c r="H354" s="82">
        <v>3473.25</v>
      </c>
      <c r="I354" s="59">
        <v>1790</v>
      </c>
      <c r="J354" s="59"/>
      <c r="K354" s="52">
        <f t="shared" si="469"/>
        <v>62.5185</v>
      </c>
      <c r="L354" s="53">
        <f t="shared" si="470"/>
        <v>519.28</v>
      </c>
      <c r="M354" s="44">
        <f t="shared" si="471"/>
        <v>453.18</v>
      </c>
      <c r="N354" s="41">
        <f t="shared" si="472"/>
        <v>24.31275</v>
      </c>
      <c r="O354" s="44">
        <f t="shared" si="473"/>
        <v>89.5</v>
      </c>
      <c r="P354" s="44">
        <f t="shared" si="474"/>
        <v>0</v>
      </c>
      <c r="Q354" s="44">
        <f t="shared" si="475"/>
        <v>1148.79125</v>
      </c>
      <c r="R354" s="41">
        <f t="shared" si="476"/>
        <v>0</v>
      </c>
      <c r="S354" s="41">
        <f t="shared" si="477"/>
        <v>259.64</v>
      </c>
      <c r="T354" s="44">
        <f t="shared" si="478"/>
        <v>113.3</v>
      </c>
      <c r="U354" s="41">
        <f t="shared" si="479"/>
        <v>10.42</v>
      </c>
      <c r="V354" s="41">
        <v>0</v>
      </c>
      <c r="W354" s="44">
        <f t="shared" si="480"/>
        <v>89.5</v>
      </c>
      <c r="X354" s="44">
        <f t="shared" si="481"/>
        <v>0</v>
      </c>
      <c r="Y354" s="41">
        <f t="shared" si="482"/>
        <v>472.86</v>
      </c>
      <c r="Z354" s="41">
        <f t="shared" si="483"/>
        <v>1621.65125</v>
      </c>
      <c r="AA354" s="54"/>
      <c r="AB354" s="12" t="s">
        <v>60</v>
      </c>
      <c r="AC354" s="11">
        <f t="shared" si="456"/>
        <v>62.5185</v>
      </c>
      <c r="AD354" s="11">
        <f t="shared" si="484"/>
        <v>778.92</v>
      </c>
      <c r="AE354" s="11">
        <f t="shared" si="485"/>
        <v>566.48</v>
      </c>
      <c r="AF354" s="11">
        <f t="shared" si="457"/>
        <v>34.73275</v>
      </c>
      <c r="AG354" s="11">
        <f t="shared" ref="AG354:AI354" si="506">O354+W354</f>
        <v>179</v>
      </c>
      <c r="AH354" s="11">
        <f t="shared" si="506"/>
        <v>0</v>
      </c>
      <c r="AI354" s="11">
        <f t="shared" si="506"/>
        <v>1621.65125</v>
      </c>
      <c r="AJ354" s="12" t="s">
        <v>1138</v>
      </c>
    </row>
    <row r="355" s="9" customFormat="1" ht="16" customHeight="1" spans="1:36">
      <c r="A355" s="40">
        <f t="shared" si="468"/>
        <v>352</v>
      </c>
      <c r="B355" s="41" t="s">
        <v>1306</v>
      </c>
      <c r="C355" s="47" t="s">
        <v>1148</v>
      </c>
      <c r="D355" s="343" t="s">
        <v>1149</v>
      </c>
      <c r="E355" s="82">
        <v>3473.25</v>
      </c>
      <c r="F355" s="82">
        <v>3245.5</v>
      </c>
      <c r="G355" s="82">
        <v>5664.75</v>
      </c>
      <c r="H355" s="82">
        <v>3473.25</v>
      </c>
      <c r="I355" s="59">
        <v>1790</v>
      </c>
      <c r="J355" s="59"/>
      <c r="K355" s="52">
        <f t="shared" si="469"/>
        <v>62.5185</v>
      </c>
      <c r="L355" s="53">
        <f t="shared" si="470"/>
        <v>519.28</v>
      </c>
      <c r="M355" s="44">
        <f t="shared" si="471"/>
        <v>453.18</v>
      </c>
      <c r="N355" s="41">
        <f t="shared" si="472"/>
        <v>24.31275</v>
      </c>
      <c r="O355" s="44">
        <f t="shared" si="473"/>
        <v>89.5</v>
      </c>
      <c r="P355" s="44">
        <f t="shared" si="474"/>
        <v>0</v>
      </c>
      <c r="Q355" s="44">
        <f t="shared" si="475"/>
        <v>1148.79125</v>
      </c>
      <c r="R355" s="41">
        <f t="shared" si="476"/>
        <v>0</v>
      </c>
      <c r="S355" s="41">
        <f t="shared" si="477"/>
        <v>259.64</v>
      </c>
      <c r="T355" s="44">
        <f t="shared" si="478"/>
        <v>113.3</v>
      </c>
      <c r="U355" s="41">
        <f t="shared" si="479"/>
        <v>10.42</v>
      </c>
      <c r="V355" s="41">
        <v>0</v>
      </c>
      <c r="W355" s="44">
        <f t="shared" si="480"/>
        <v>89.5</v>
      </c>
      <c r="X355" s="44">
        <f t="shared" si="481"/>
        <v>0</v>
      </c>
      <c r="Y355" s="41">
        <f t="shared" si="482"/>
        <v>472.86</v>
      </c>
      <c r="Z355" s="41">
        <f t="shared" si="483"/>
        <v>1621.65125</v>
      </c>
      <c r="AA355" s="54"/>
      <c r="AB355" s="12" t="s">
        <v>60</v>
      </c>
      <c r="AC355" s="11">
        <f t="shared" si="456"/>
        <v>62.5185</v>
      </c>
      <c r="AD355" s="11">
        <f t="shared" si="484"/>
        <v>778.92</v>
      </c>
      <c r="AE355" s="11">
        <f t="shared" si="485"/>
        <v>566.48</v>
      </c>
      <c r="AF355" s="11">
        <f t="shared" si="457"/>
        <v>34.73275</v>
      </c>
      <c r="AG355" s="11">
        <f t="shared" ref="AG355:AI355" si="507">O355+W355</f>
        <v>179</v>
      </c>
      <c r="AH355" s="11">
        <f t="shared" si="507"/>
        <v>0</v>
      </c>
      <c r="AI355" s="11">
        <f t="shared" si="507"/>
        <v>1621.65125</v>
      </c>
      <c r="AJ355" s="12" t="s">
        <v>1138</v>
      </c>
    </row>
    <row r="356" s="9" customFormat="1" ht="16" customHeight="1" spans="1:36">
      <c r="A356" s="40">
        <f t="shared" si="468"/>
        <v>353</v>
      </c>
      <c r="B356" s="41" t="s">
        <v>1306</v>
      </c>
      <c r="C356" s="47" t="s">
        <v>1156</v>
      </c>
      <c r="D356" s="343" t="s">
        <v>1157</v>
      </c>
      <c r="E356" s="82">
        <v>3473.25</v>
      </c>
      <c r="F356" s="82">
        <v>3245.5</v>
      </c>
      <c r="G356" s="82">
        <v>5664.75</v>
      </c>
      <c r="H356" s="82">
        <v>3473.25</v>
      </c>
      <c r="I356" s="59">
        <v>1790</v>
      </c>
      <c r="J356" s="59"/>
      <c r="K356" s="52">
        <f t="shared" si="469"/>
        <v>62.5185</v>
      </c>
      <c r="L356" s="53">
        <f t="shared" si="470"/>
        <v>519.28</v>
      </c>
      <c r="M356" s="44">
        <f t="shared" si="471"/>
        <v>453.18</v>
      </c>
      <c r="N356" s="41">
        <f t="shared" si="472"/>
        <v>24.31275</v>
      </c>
      <c r="O356" s="44">
        <f t="shared" si="473"/>
        <v>89.5</v>
      </c>
      <c r="P356" s="44">
        <f t="shared" si="474"/>
        <v>0</v>
      </c>
      <c r="Q356" s="44">
        <f t="shared" si="475"/>
        <v>1148.79125</v>
      </c>
      <c r="R356" s="41">
        <f t="shared" si="476"/>
        <v>0</v>
      </c>
      <c r="S356" s="41">
        <f t="shared" si="477"/>
        <v>259.64</v>
      </c>
      <c r="T356" s="44">
        <f t="shared" si="478"/>
        <v>113.3</v>
      </c>
      <c r="U356" s="41">
        <f t="shared" si="479"/>
        <v>10.42</v>
      </c>
      <c r="V356" s="41">
        <v>0</v>
      </c>
      <c r="W356" s="44">
        <f t="shared" si="480"/>
        <v>89.5</v>
      </c>
      <c r="X356" s="44">
        <f t="shared" si="481"/>
        <v>0</v>
      </c>
      <c r="Y356" s="41">
        <f t="shared" si="482"/>
        <v>472.86</v>
      </c>
      <c r="Z356" s="41">
        <f t="shared" si="483"/>
        <v>1621.65125</v>
      </c>
      <c r="AA356" s="54"/>
      <c r="AB356" s="12" t="s">
        <v>60</v>
      </c>
      <c r="AC356" s="11">
        <f t="shared" si="456"/>
        <v>62.5185</v>
      </c>
      <c r="AD356" s="11">
        <f t="shared" si="484"/>
        <v>778.92</v>
      </c>
      <c r="AE356" s="11">
        <f t="shared" si="485"/>
        <v>566.48</v>
      </c>
      <c r="AF356" s="11">
        <f t="shared" si="457"/>
        <v>34.73275</v>
      </c>
      <c r="AG356" s="11">
        <f t="shared" ref="AG356:AI356" si="508">O356+W356</f>
        <v>179</v>
      </c>
      <c r="AH356" s="11">
        <f t="shared" si="508"/>
        <v>0</v>
      </c>
      <c r="AI356" s="11">
        <f t="shared" si="508"/>
        <v>1621.65125</v>
      </c>
      <c r="AJ356" s="12" t="s">
        <v>1138</v>
      </c>
    </row>
    <row r="357" s="9" customFormat="1" ht="16" customHeight="1" spans="1:36">
      <c r="A357" s="40">
        <f t="shared" si="468"/>
        <v>354</v>
      </c>
      <c r="B357" s="41" t="s">
        <v>1336</v>
      </c>
      <c r="C357" s="47" t="s">
        <v>1160</v>
      </c>
      <c r="D357" s="343" t="s">
        <v>1161</v>
      </c>
      <c r="E357" s="82">
        <v>3473.25</v>
      </c>
      <c r="F357" s="82">
        <v>3245.5</v>
      </c>
      <c r="G357" s="82">
        <v>5664.75</v>
      </c>
      <c r="H357" s="82">
        <v>3473.25</v>
      </c>
      <c r="I357" s="59">
        <v>3180</v>
      </c>
      <c r="J357" s="59"/>
      <c r="K357" s="52">
        <f t="shared" si="469"/>
        <v>62.5185</v>
      </c>
      <c r="L357" s="53">
        <f t="shared" si="470"/>
        <v>519.28</v>
      </c>
      <c r="M357" s="44">
        <f t="shared" si="471"/>
        <v>453.18</v>
      </c>
      <c r="N357" s="41">
        <f t="shared" si="472"/>
        <v>24.31275</v>
      </c>
      <c r="O357" s="44">
        <f t="shared" si="473"/>
        <v>159</v>
      </c>
      <c r="P357" s="44">
        <f t="shared" si="474"/>
        <v>0</v>
      </c>
      <c r="Q357" s="44">
        <f t="shared" si="475"/>
        <v>1218.29125</v>
      </c>
      <c r="R357" s="41">
        <f t="shared" si="476"/>
        <v>0</v>
      </c>
      <c r="S357" s="41">
        <f t="shared" si="477"/>
        <v>259.64</v>
      </c>
      <c r="T357" s="44">
        <f t="shared" si="478"/>
        <v>113.3</v>
      </c>
      <c r="U357" s="41">
        <f t="shared" si="479"/>
        <v>10.42</v>
      </c>
      <c r="V357" s="41">
        <v>0</v>
      </c>
      <c r="W357" s="44">
        <f t="shared" si="480"/>
        <v>159</v>
      </c>
      <c r="X357" s="44">
        <f t="shared" si="481"/>
        <v>0</v>
      </c>
      <c r="Y357" s="41">
        <f t="shared" si="482"/>
        <v>542.36</v>
      </c>
      <c r="Z357" s="41">
        <f t="shared" si="483"/>
        <v>1760.65125</v>
      </c>
      <c r="AA357" s="54"/>
      <c r="AB357" s="12" t="s">
        <v>53</v>
      </c>
      <c r="AC357" s="11">
        <f t="shared" si="456"/>
        <v>62.5185</v>
      </c>
      <c r="AD357" s="11">
        <f t="shared" si="484"/>
        <v>778.92</v>
      </c>
      <c r="AE357" s="11">
        <f t="shared" si="485"/>
        <v>566.48</v>
      </c>
      <c r="AF357" s="11">
        <f t="shared" si="457"/>
        <v>34.73275</v>
      </c>
      <c r="AG357" s="11">
        <f t="shared" ref="AG357:AI357" si="509">O357+W357</f>
        <v>318</v>
      </c>
      <c r="AH357" s="11">
        <f t="shared" si="509"/>
        <v>0</v>
      </c>
      <c r="AI357" s="11">
        <f t="shared" si="509"/>
        <v>1760.65125</v>
      </c>
      <c r="AJ357" s="12" t="s">
        <v>1138</v>
      </c>
    </row>
    <row r="358" s="9" customFormat="1" ht="16" customHeight="1" spans="1:36">
      <c r="A358" s="40">
        <f t="shared" si="468"/>
        <v>355</v>
      </c>
      <c r="B358" s="41" t="s">
        <v>167</v>
      </c>
      <c r="C358" s="47" t="s">
        <v>1166</v>
      </c>
      <c r="D358" s="343" t="s">
        <v>1167</v>
      </c>
      <c r="E358" s="82">
        <v>3820</v>
      </c>
      <c r="F358" s="82">
        <v>3820</v>
      </c>
      <c r="G358" s="82">
        <v>5664.75</v>
      </c>
      <c r="H358" s="82">
        <v>3820</v>
      </c>
      <c r="I358" s="59">
        <v>4180</v>
      </c>
      <c r="J358" s="59"/>
      <c r="K358" s="52">
        <f t="shared" si="469"/>
        <v>68.76</v>
      </c>
      <c r="L358" s="53">
        <f t="shared" si="470"/>
        <v>611.2</v>
      </c>
      <c r="M358" s="44">
        <f t="shared" si="471"/>
        <v>453.18</v>
      </c>
      <c r="N358" s="41">
        <f t="shared" si="472"/>
        <v>26.74</v>
      </c>
      <c r="O358" s="44">
        <f t="shared" si="473"/>
        <v>209</v>
      </c>
      <c r="P358" s="44">
        <f t="shared" si="474"/>
        <v>0</v>
      </c>
      <c r="Q358" s="44">
        <f t="shared" si="475"/>
        <v>1368.88</v>
      </c>
      <c r="R358" s="41">
        <f t="shared" si="476"/>
        <v>0</v>
      </c>
      <c r="S358" s="41">
        <f t="shared" si="477"/>
        <v>305.6</v>
      </c>
      <c r="T358" s="44">
        <f t="shared" si="478"/>
        <v>113.3</v>
      </c>
      <c r="U358" s="41">
        <f t="shared" si="479"/>
        <v>11.46</v>
      </c>
      <c r="V358" s="41">
        <v>0</v>
      </c>
      <c r="W358" s="44">
        <f t="shared" si="480"/>
        <v>209</v>
      </c>
      <c r="X358" s="44">
        <f t="shared" si="481"/>
        <v>0</v>
      </c>
      <c r="Y358" s="41">
        <f t="shared" si="482"/>
        <v>639.36</v>
      </c>
      <c r="Z358" s="41">
        <f t="shared" si="483"/>
        <v>2008.24</v>
      </c>
      <c r="AA358" s="54"/>
      <c r="AB358" s="12" t="s">
        <v>49</v>
      </c>
      <c r="AC358" s="11">
        <f t="shared" si="456"/>
        <v>68.76</v>
      </c>
      <c r="AD358" s="11">
        <f t="shared" si="484"/>
        <v>916.8</v>
      </c>
      <c r="AE358" s="11">
        <f t="shared" si="485"/>
        <v>566.48</v>
      </c>
      <c r="AF358" s="11">
        <f t="shared" si="457"/>
        <v>38.2</v>
      </c>
      <c r="AG358" s="11">
        <f t="shared" ref="AG358:AI358" si="510">O358+W358</f>
        <v>418</v>
      </c>
      <c r="AH358" s="11">
        <f t="shared" si="510"/>
        <v>0</v>
      </c>
      <c r="AI358" s="11">
        <f t="shared" si="510"/>
        <v>2008.24</v>
      </c>
      <c r="AJ358" s="12" t="s">
        <v>1134</v>
      </c>
    </row>
    <row r="359" s="9" customFormat="1" ht="16" customHeight="1" spans="1:36">
      <c r="A359" s="40">
        <f t="shared" si="468"/>
        <v>356</v>
      </c>
      <c r="B359" s="41" t="s">
        <v>167</v>
      </c>
      <c r="C359" s="47" t="s">
        <v>1169</v>
      </c>
      <c r="D359" s="362" t="s">
        <v>1170</v>
      </c>
      <c r="E359" s="82">
        <v>3473.25</v>
      </c>
      <c r="F359" s="82">
        <v>3245.5</v>
      </c>
      <c r="G359" s="82">
        <v>5664.75</v>
      </c>
      <c r="H359" s="82">
        <v>3473.25</v>
      </c>
      <c r="I359" s="59">
        <v>3180</v>
      </c>
      <c r="J359" s="59"/>
      <c r="K359" s="52">
        <f t="shared" si="469"/>
        <v>62.5185</v>
      </c>
      <c r="L359" s="53">
        <f t="shared" si="470"/>
        <v>519.28</v>
      </c>
      <c r="M359" s="44">
        <f t="shared" si="471"/>
        <v>453.18</v>
      </c>
      <c r="N359" s="41">
        <f t="shared" si="472"/>
        <v>24.31275</v>
      </c>
      <c r="O359" s="44">
        <f t="shared" si="473"/>
        <v>159</v>
      </c>
      <c r="P359" s="44">
        <f t="shared" si="474"/>
        <v>0</v>
      </c>
      <c r="Q359" s="44">
        <f t="shared" si="475"/>
        <v>1218.29125</v>
      </c>
      <c r="R359" s="41">
        <f t="shared" si="476"/>
        <v>0</v>
      </c>
      <c r="S359" s="41">
        <f t="shared" si="477"/>
        <v>259.64</v>
      </c>
      <c r="T359" s="44">
        <f t="shared" si="478"/>
        <v>113.3</v>
      </c>
      <c r="U359" s="41">
        <f t="shared" si="479"/>
        <v>10.42</v>
      </c>
      <c r="V359" s="41">
        <v>0</v>
      </c>
      <c r="W359" s="44">
        <f t="shared" si="480"/>
        <v>159</v>
      </c>
      <c r="X359" s="44">
        <f t="shared" si="481"/>
        <v>0</v>
      </c>
      <c r="Y359" s="41">
        <f t="shared" si="482"/>
        <v>542.36</v>
      </c>
      <c r="Z359" s="41">
        <f t="shared" si="483"/>
        <v>1760.65125</v>
      </c>
      <c r="AA359" s="54"/>
      <c r="AB359" s="12" t="s">
        <v>48</v>
      </c>
      <c r="AC359" s="11">
        <f t="shared" si="456"/>
        <v>62.5185</v>
      </c>
      <c r="AD359" s="11">
        <f t="shared" si="484"/>
        <v>778.92</v>
      </c>
      <c r="AE359" s="11">
        <f t="shared" si="485"/>
        <v>566.48</v>
      </c>
      <c r="AF359" s="11">
        <f t="shared" si="457"/>
        <v>34.73275</v>
      </c>
      <c r="AG359" s="11">
        <f t="shared" ref="AG359:AI359" si="511">O359+W359</f>
        <v>318</v>
      </c>
      <c r="AH359" s="11">
        <f t="shared" si="511"/>
        <v>0</v>
      </c>
      <c r="AI359" s="11">
        <f t="shared" si="511"/>
        <v>1760.65125</v>
      </c>
      <c r="AJ359" s="12" t="s">
        <v>1134</v>
      </c>
    </row>
    <row r="360" s="9" customFormat="1" ht="16" customHeight="1" spans="1:36">
      <c r="A360" s="40">
        <f t="shared" si="468"/>
        <v>357</v>
      </c>
      <c r="B360" s="41" t="s">
        <v>167</v>
      </c>
      <c r="C360" s="47" t="s">
        <v>1171</v>
      </c>
      <c r="D360" s="362" t="s">
        <v>1172</v>
      </c>
      <c r="E360" s="82">
        <v>3473.25</v>
      </c>
      <c r="F360" s="82">
        <v>3245.5</v>
      </c>
      <c r="G360" s="82">
        <v>5664.75</v>
      </c>
      <c r="H360" s="82">
        <v>3473.25</v>
      </c>
      <c r="I360" s="59">
        <v>3180</v>
      </c>
      <c r="J360" s="59"/>
      <c r="K360" s="52">
        <f t="shared" si="469"/>
        <v>62.5185</v>
      </c>
      <c r="L360" s="53">
        <f t="shared" si="470"/>
        <v>519.28</v>
      </c>
      <c r="M360" s="44">
        <f t="shared" si="471"/>
        <v>453.18</v>
      </c>
      <c r="N360" s="41">
        <f t="shared" si="472"/>
        <v>24.31275</v>
      </c>
      <c r="O360" s="44">
        <f t="shared" si="473"/>
        <v>159</v>
      </c>
      <c r="P360" s="44">
        <f t="shared" si="474"/>
        <v>0</v>
      </c>
      <c r="Q360" s="44">
        <f t="shared" si="475"/>
        <v>1218.29125</v>
      </c>
      <c r="R360" s="41">
        <f t="shared" si="476"/>
        <v>0</v>
      </c>
      <c r="S360" s="41">
        <f t="shared" si="477"/>
        <v>259.64</v>
      </c>
      <c r="T360" s="44">
        <f t="shared" si="478"/>
        <v>113.3</v>
      </c>
      <c r="U360" s="41">
        <f t="shared" si="479"/>
        <v>10.42</v>
      </c>
      <c r="V360" s="41">
        <v>0</v>
      </c>
      <c r="W360" s="44">
        <f t="shared" si="480"/>
        <v>159</v>
      </c>
      <c r="X360" s="44">
        <f t="shared" si="481"/>
        <v>0</v>
      </c>
      <c r="Y360" s="41">
        <f t="shared" si="482"/>
        <v>542.36</v>
      </c>
      <c r="Z360" s="41">
        <f t="shared" si="483"/>
        <v>1760.65125</v>
      </c>
      <c r="AA360" s="54"/>
      <c r="AB360" s="12" t="s">
        <v>48</v>
      </c>
      <c r="AC360" s="11">
        <f t="shared" si="456"/>
        <v>62.5185</v>
      </c>
      <c r="AD360" s="11">
        <f t="shared" si="484"/>
        <v>778.92</v>
      </c>
      <c r="AE360" s="11">
        <f t="shared" si="485"/>
        <v>566.48</v>
      </c>
      <c r="AF360" s="11">
        <f t="shared" si="457"/>
        <v>34.73275</v>
      </c>
      <c r="AG360" s="11">
        <f t="shared" ref="AG360:AI360" si="512">O360+W360</f>
        <v>318</v>
      </c>
      <c r="AH360" s="11">
        <f t="shared" si="512"/>
        <v>0</v>
      </c>
      <c r="AI360" s="11">
        <f t="shared" si="512"/>
        <v>1760.65125</v>
      </c>
      <c r="AJ360" s="12" t="s">
        <v>1134</v>
      </c>
    </row>
    <row r="361" s="9" customFormat="1" ht="16" customHeight="1" spans="1:36">
      <c r="A361" s="40">
        <f t="shared" si="468"/>
        <v>358</v>
      </c>
      <c r="B361" s="41" t="s">
        <v>167</v>
      </c>
      <c r="C361" s="47" t="s">
        <v>1173</v>
      </c>
      <c r="D361" s="362" t="s">
        <v>1174</v>
      </c>
      <c r="E361" s="82">
        <v>3473.25</v>
      </c>
      <c r="F361" s="82">
        <v>3245.5</v>
      </c>
      <c r="G361" s="82">
        <v>5664.75</v>
      </c>
      <c r="H361" s="82">
        <v>3473.25</v>
      </c>
      <c r="I361" s="59">
        <v>3180</v>
      </c>
      <c r="J361" s="59"/>
      <c r="K361" s="52">
        <f t="shared" si="469"/>
        <v>62.5185</v>
      </c>
      <c r="L361" s="53">
        <f t="shared" si="470"/>
        <v>519.28</v>
      </c>
      <c r="M361" s="44">
        <f t="shared" si="471"/>
        <v>453.18</v>
      </c>
      <c r="N361" s="41">
        <f t="shared" si="472"/>
        <v>24.31275</v>
      </c>
      <c r="O361" s="44">
        <f t="shared" si="473"/>
        <v>159</v>
      </c>
      <c r="P361" s="44">
        <f t="shared" si="474"/>
        <v>0</v>
      </c>
      <c r="Q361" s="44">
        <f t="shared" si="475"/>
        <v>1218.29125</v>
      </c>
      <c r="R361" s="41">
        <f t="shared" si="476"/>
        <v>0</v>
      </c>
      <c r="S361" s="41">
        <f t="shared" si="477"/>
        <v>259.64</v>
      </c>
      <c r="T361" s="44">
        <f t="shared" si="478"/>
        <v>113.3</v>
      </c>
      <c r="U361" s="41">
        <f t="shared" si="479"/>
        <v>10.42</v>
      </c>
      <c r="V361" s="41">
        <v>0</v>
      </c>
      <c r="W361" s="44">
        <f t="shared" si="480"/>
        <v>159</v>
      </c>
      <c r="X361" s="44">
        <f t="shared" si="481"/>
        <v>0</v>
      </c>
      <c r="Y361" s="41">
        <f t="shared" si="482"/>
        <v>542.36</v>
      </c>
      <c r="Z361" s="41">
        <f t="shared" si="483"/>
        <v>1760.65125</v>
      </c>
      <c r="AA361" s="54"/>
      <c r="AB361" s="12" t="s">
        <v>48</v>
      </c>
      <c r="AC361" s="11">
        <f t="shared" si="456"/>
        <v>62.5185</v>
      </c>
      <c r="AD361" s="11">
        <f t="shared" si="484"/>
        <v>778.92</v>
      </c>
      <c r="AE361" s="11">
        <f t="shared" si="485"/>
        <v>566.48</v>
      </c>
      <c r="AF361" s="11">
        <f t="shared" si="457"/>
        <v>34.73275</v>
      </c>
      <c r="AG361" s="11">
        <f t="shared" ref="AG361:AI361" si="513">O361+W361</f>
        <v>318</v>
      </c>
      <c r="AH361" s="11">
        <f t="shared" si="513"/>
        <v>0</v>
      </c>
      <c r="AI361" s="11">
        <f t="shared" si="513"/>
        <v>1760.65125</v>
      </c>
      <c r="AJ361" s="12" t="s">
        <v>1134</v>
      </c>
    </row>
    <row r="362" s="9" customFormat="1" ht="16" customHeight="1" spans="1:36">
      <c r="A362" s="40">
        <f t="shared" si="468"/>
        <v>359</v>
      </c>
      <c r="B362" s="41" t="s">
        <v>1338</v>
      </c>
      <c r="C362" s="47" t="s">
        <v>1175</v>
      </c>
      <c r="D362" s="343" t="s">
        <v>1176</v>
      </c>
      <c r="E362" s="82">
        <v>3473.25</v>
      </c>
      <c r="F362" s="82">
        <v>3245.5</v>
      </c>
      <c r="G362" s="82">
        <v>5664.75</v>
      </c>
      <c r="H362" s="82">
        <v>3473.25</v>
      </c>
      <c r="I362" s="59">
        <v>1790</v>
      </c>
      <c r="J362" s="59"/>
      <c r="K362" s="52">
        <f t="shared" si="469"/>
        <v>62.5185</v>
      </c>
      <c r="L362" s="53">
        <f t="shared" si="470"/>
        <v>519.28</v>
      </c>
      <c r="M362" s="44">
        <f t="shared" si="471"/>
        <v>453.18</v>
      </c>
      <c r="N362" s="41">
        <f t="shared" si="472"/>
        <v>24.31275</v>
      </c>
      <c r="O362" s="44">
        <f t="shared" si="473"/>
        <v>89.5</v>
      </c>
      <c r="P362" s="44">
        <f t="shared" si="474"/>
        <v>0</v>
      </c>
      <c r="Q362" s="44">
        <f t="shared" si="475"/>
        <v>1148.79125</v>
      </c>
      <c r="R362" s="41">
        <f t="shared" si="476"/>
        <v>0</v>
      </c>
      <c r="S362" s="41">
        <f t="shared" si="477"/>
        <v>259.64</v>
      </c>
      <c r="T362" s="44">
        <f t="shared" si="478"/>
        <v>113.3</v>
      </c>
      <c r="U362" s="41">
        <f t="shared" si="479"/>
        <v>10.42</v>
      </c>
      <c r="V362" s="41">
        <v>0</v>
      </c>
      <c r="W362" s="44">
        <f t="shared" si="480"/>
        <v>89.5</v>
      </c>
      <c r="X362" s="44">
        <f t="shared" si="481"/>
        <v>0</v>
      </c>
      <c r="Y362" s="41">
        <f t="shared" si="482"/>
        <v>472.86</v>
      </c>
      <c r="Z362" s="41">
        <f t="shared" si="483"/>
        <v>1621.65125</v>
      </c>
      <c r="AA362" s="54"/>
      <c r="AB362" s="12" t="s">
        <v>20</v>
      </c>
      <c r="AC362" s="11">
        <f t="shared" si="456"/>
        <v>62.5185</v>
      </c>
      <c r="AD362" s="11">
        <f t="shared" si="484"/>
        <v>778.92</v>
      </c>
      <c r="AE362" s="11">
        <f t="shared" si="485"/>
        <v>566.48</v>
      </c>
      <c r="AF362" s="11">
        <f t="shared" si="457"/>
        <v>34.73275</v>
      </c>
      <c r="AG362" s="11">
        <f t="shared" ref="AG362:AI362" si="514">O362+W362</f>
        <v>179</v>
      </c>
      <c r="AH362" s="11">
        <f t="shared" si="514"/>
        <v>0</v>
      </c>
      <c r="AI362" s="11">
        <f t="shared" si="514"/>
        <v>1621.65125</v>
      </c>
      <c r="AJ362" s="12" t="s">
        <v>1138</v>
      </c>
    </row>
    <row r="363" s="9" customFormat="1" ht="16" customHeight="1" spans="1:36">
      <c r="A363" s="40">
        <f t="shared" si="468"/>
        <v>360</v>
      </c>
      <c r="B363" s="41" t="s">
        <v>1332</v>
      </c>
      <c r="C363" s="47" t="s">
        <v>1177</v>
      </c>
      <c r="D363" s="343" t="s">
        <v>1178</v>
      </c>
      <c r="E363" s="82">
        <v>3473.25</v>
      </c>
      <c r="F363" s="82">
        <v>3245.5</v>
      </c>
      <c r="G363" s="82">
        <v>5664.75</v>
      </c>
      <c r="H363" s="82">
        <v>3473.25</v>
      </c>
      <c r="I363" s="59">
        <v>3180</v>
      </c>
      <c r="J363" s="59"/>
      <c r="K363" s="52">
        <f t="shared" si="469"/>
        <v>62.5185</v>
      </c>
      <c r="L363" s="53">
        <f t="shared" si="470"/>
        <v>519.28</v>
      </c>
      <c r="M363" s="44">
        <f t="shared" si="471"/>
        <v>453.18</v>
      </c>
      <c r="N363" s="41">
        <f t="shared" si="472"/>
        <v>24.31275</v>
      </c>
      <c r="O363" s="44">
        <f t="shared" si="473"/>
        <v>159</v>
      </c>
      <c r="P363" s="44">
        <f t="shared" si="474"/>
        <v>0</v>
      </c>
      <c r="Q363" s="44">
        <f t="shared" si="475"/>
        <v>1218.29125</v>
      </c>
      <c r="R363" s="41">
        <f t="shared" si="476"/>
        <v>0</v>
      </c>
      <c r="S363" s="41">
        <f t="shared" si="477"/>
        <v>259.64</v>
      </c>
      <c r="T363" s="44">
        <f t="shared" si="478"/>
        <v>113.3</v>
      </c>
      <c r="U363" s="41">
        <f t="shared" si="479"/>
        <v>10.42</v>
      </c>
      <c r="V363" s="41">
        <v>0</v>
      </c>
      <c r="W363" s="44">
        <f t="shared" si="480"/>
        <v>159</v>
      </c>
      <c r="X363" s="44">
        <f t="shared" si="481"/>
        <v>0</v>
      </c>
      <c r="Y363" s="41">
        <f t="shared" si="482"/>
        <v>542.36</v>
      </c>
      <c r="Z363" s="41">
        <f t="shared" si="483"/>
        <v>1760.65125</v>
      </c>
      <c r="AA363" s="54"/>
      <c r="AB363" s="12" t="s">
        <v>26</v>
      </c>
      <c r="AC363" s="11">
        <f t="shared" si="456"/>
        <v>62.5185</v>
      </c>
      <c r="AD363" s="11">
        <f t="shared" si="484"/>
        <v>778.92</v>
      </c>
      <c r="AE363" s="11">
        <f t="shared" si="485"/>
        <v>566.48</v>
      </c>
      <c r="AF363" s="11">
        <f t="shared" si="457"/>
        <v>34.73275</v>
      </c>
      <c r="AG363" s="11">
        <f t="shared" ref="AG363:AI363" si="515">O363+W363</f>
        <v>318</v>
      </c>
      <c r="AH363" s="11">
        <f t="shared" si="515"/>
        <v>0</v>
      </c>
      <c r="AI363" s="11">
        <f t="shared" si="515"/>
        <v>1760.65125</v>
      </c>
      <c r="AJ363" s="12" t="s">
        <v>1135</v>
      </c>
    </row>
    <row r="364" s="9" customFormat="1" ht="16" customHeight="1" spans="1:36">
      <c r="A364" s="40">
        <f t="shared" si="468"/>
        <v>361</v>
      </c>
      <c r="B364" s="41" t="s">
        <v>1332</v>
      </c>
      <c r="C364" s="47" t="s">
        <v>1181</v>
      </c>
      <c r="D364" s="343" t="s">
        <v>1182</v>
      </c>
      <c r="E364" s="82">
        <v>3473.25</v>
      </c>
      <c r="F364" s="82">
        <v>3245.5</v>
      </c>
      <c r="G364" s="82">
        <v>5664.75</v>
      </c>
      <c r="H364" s="82">
        <v>3473.25</v>
      </c>
      <c r="I364" s="59">
        <v>3180</v>
      </c>
      <c r="J364" s="59"/>
      <c r="K364" s="52">
        <f t="shared" si="469"/>
        <v>62.5185</v>
      </c>
      <c r="L364" s="53">
        <f t="shared" si="470"/>
        <v>519.28</v>
      </c>
      <c r="M364" s="44">
        <f t="shared" si="471"/>
        <v>453.18</v>
      </c>
      <c r="N364" s="41">
        <f t="shared" si="472"/>
        <v>24.31275</v>
      </c>
      <c r="O364" s="44">
        <f t="shared" si="473"/>
        <v>159</v>
      </c>
      <c r="P364" s="44">
        <f t="shared" si="474"/>
        <v>0</v>
      </c>
      <c r="Q364" s="44">
        <f t="shared" si="475"/>
        <v>1218.29125</v>
      </c>
      <c r="R364" s="41">
        <f t="shared" si="476"/>
        <v>0</v>
      </c>
      <c r="S364" s="41">
        <f t="shared" si="477"/>
        <v>259.64</v>
      </c>
      <c r="T364" s="44">
        <f t="shared" si="478"/>
        <v>113.3</v>
      </c>
      <c r="U364" s="41">
        <f t="shared" si="479"/>
        <v>10.42</v>
      </c>
      <c r="V364" s="41">
        <v>0</v>
      </c>
      <c r="W364" s="44">
        <f t="shared" si="480"/>
        <v>159</v>
      </c>
      <c r="X364" s="44">
        <f t="shared" si="481"/>
        <v>0</v>
      </c>
      <c r="Y364" s="41">
        <f t="shared" si="482"/>
        <v>542.36</v>
      </c>
      <c r="Z364" s="41">
        <f t="shared" si="483"/>
        <v>1760.65125</v>
      </c>
      <c r="AA364" s="54"/>
      <c r="AB364" s="12" t="s">
        <v>26</v>
      </c>
      <c r="AC364" s="11">
        <f t="shared" si="456"/>
        <v>62.5185</v>
      </c>
      <c r="AD364" s="11">
        <f t="shared" si="484"/>
        <v>778.92</v>
      </c>
      <c r="AE364" s="11">
        <f t="shared" si="485"/>
        <v>566.48</v>
      </c>
      <c r="AF364" s="11">
        <f t="shared" si="457"/>
        <v>34.73275</v>
      </c>
      <c r="AG364" s="11">
        <f t="shared" ref="AG364:AI364" si="516">O364+W364</f>
        <v>318</v>
      </c>
      <c r="AH364" s="11">
        <f t="shared" si="516"/>
        <v>0</v>
      </c>
      <c r="AI364" s="11">
        <f t="shared" si="516"/>
        <v>1760.65125</v>
      </c>
      <c r="AJ364" s="12" t="s">
        <v>1135</v>
      </c>
    </row>
    <row r="365" s="9" customFormat="1" ht="16" customHeight="1" spans="1:36">
      <c r="A365" s="40">
        <f t="shared" si="468"/>
        <v>362</v>
      </c>
      <c r="B365" s="41" t="s">
        <v>1332</v>
      </c>
      <c r="C365" s="47" t="s">
        <v>1183</v>
      </c>
      <c r="D365" s="343" t="s">
        <v>1184</v>
      </c>
      <c r="E365" s="82">
        <v>3820</v>
      </c>
      <c r="F365" s="82">
        <v>3820</v>
      </c>
      <c r="G365" s="82">
        <v>5664.75</v>
      </c>
      <c r="H365" s="82">
        <v>3820</v>
      </c>
      <c r="I365" s="59">
        <v>4180</v>
      </c>
      <c r="J365" s="59"/>
      <c r="K365" s="52">
        <f t="shared" si="469"/>
        <v>68.76</v>
      </c>
      <c r="L365" s="53">
        <f t="shared" si="470"/>
        <v>611.2</v>
      </c>
      <c r="M365" s="44">
        <f t="shared" si="471"/>
        <v>453.18</v>
      </c>
      <c r="N365" s="41">
        <f t="shared" si="472"/>
        <v>26.74</v>
      </c>
      <c r="O365" s="44">
        <f t="shared" si="473"/>
        <v>209</v>
      </c>
      <c r="P365" s="44">
        <f t="shared" si="474"/>
        <v>0</v>
      </c>
      <c r="Q365" s="44">
        <f t="shared" si="475"/>
        <v>1368.88</v>
      </c>
      <c r="R365" s="41">
        <f t="shared" si="476"/>
        <v>0</v>
      </c>
      <c r="S365" s="41">
        <f t="shared" si="477"/>
        <v>305.6</v>
      </c>
      <c r="T365" s="44">
        <f t="shared" si="478"/>
        <v>113.3</v>
      </c>
      <c r="U365" s="41">
        <f t="shared" si="479"/>
        <v>11.46</v>
      </c>
      <c r="V365" s="41">
        <v>0</v>
      </c>
      <c r="W365" s="44">
        <f t="shared" si="480"/>
        <v>209</v>
      </c>
      <c r="X365" s="44">
        <f t="shared" si="481"/>
        <v>0</v>
      </c>
      <c r="Y365" s="41">
        <f t="shared" si="482"/>
        <v>639.36</v>
      </c>
      <c r="Z365" s="41">
        <f t="shared" si="483"/>
        <v>2008.24</v>
      </c>
      <c r="AA365" s="54"/>
      <c r="AB365" s="12" t="s">
        <v>26</v>
      </c>
      <c r="AC365" s="11">
        <f t="shared" si="456"/>
        <v>68.76</v>
      </c>
      <c r="AD365" s="11">
        <f t="shared" si="484"/>
        <v>916.8</v>
      </c>
      <c r="AE365" s="11">
        <f t="shared" si="485"/>
        <v>566.48</v>
      </c>
      <c r="AF365" s="11">
        <f t="shared" si="457"/>
        <v>38.2</v>
      </c>
      <c r="AG365" s="11">
        <f t="shared" ref="AG365:AI365" si="517">O365+W365</f>
        <v>418</v>
      </c>
      <c r="AH365" s="11">
        <f t="shared" si="517"/>
        <v>0</v>
      </c>
      <c r="AI365" s="11">
        <f t="shared" si="517"/>
        <v>2008.24</v>
      </c>
      <c r="AJ365" s="12" t="s">
        <v>1135</v>
      </c>
    </row>
    <row r="366" s="9" customFormat="1" ht="16" customHeight="1" spans="1:36">
      <c r="A366" s="40">
        <f t="shared" si="468"/>
        <v>363</v>
      </c>
      <c r="B366" s="41" t="s">
        <v>896</v>
      </c>
      <c r="C366" s="47" t="s">
        <v>1185</v>
      </c>
      <c r="D366" s="343" t="s">
        <v>1186</v>
      </c>
      <c r="E366" s="82">
        <v>3473.25</v>
      </c>
      <c r="F366" s="82">
        <v>3245.5</v>
      </c>
      <c r="G366" s="82">
        <v>5664.75</v>
      </c>
      <c r="H366" s="82">
        <v>3473.25</v>
      </c>
      <c r="I366" s="59">
        <v>3180</v>
      </c>
      <c r="J366" s="59"/>
      <c r="K366" s="52">
        <f t="shared" si="469"/>
        <v>62.5185</v>
      </c>
      <c r="L366" s="53">
        <f t="shared" si="470"/>
        <v>519.28</v>
      </c>
      <c r="M366" s="44">
        <f t="shared" si="471"/>
        <v>453.18</v>
      </c>
      <c r="N366" s="41">
        <f t="shared" si="472"/>
        <v>24.31275</v>
      </c>
      <c r="O366" s="44">
        <f t="shared" si="473"/>
        <v>159</v>
      </c>
      <c r="P366" s="44">
        <f t="shared" si="474"/>
        <v>0</v>
      </c>
      <c r="Q366" s="44">
        <f t="shared" si="475"/>
        <v>1218.29125</v>
      </c>
      <c r="R366" s="41">
        <f t="shared" si="476"/>
        <v>0</v>
      </c>
      <c r="S366" s="41">
        <f t="shared" si="477"/>
        <v>259.64</v>
      </c>
      <c r="T366" s="44">
        <f t="shared" si="478"/>
        <v>113.3</v>
      </c>
      <c r="U366" s="41">
        <f t="shared" si="479"/>
        <v>10.42</v>
      </c>
      <c r="V366" s="41">
        <v>0</v>
      </c>
      <c r="W366" s="44">
        <f t="shared" si="480"/>
        <v>159</v>
      </c>
      <c r="X366" s="44">
        <f t="shared" si="481"/>
        <v>0</v>
      </c>
      <c r="Y366" s="41">
        <f t="shared" si="482"/>
        <v>542.36</v>
      </c>
      <c r="Z366" s="41">
        <f t="shared" si="483"/>
        <v>1760.65125</v>
      </c>
      <c r="AA366" s="54"/>
      <c r="AB366" s="12" t="s">
        <v>26</v>
      </c>
      <c r="AC366" s="11">
        <f t="shared" si="456"/>
        <v>62.5185</v>
      </c>
      <c r="AD366" s="11">
        <f t="shared" si="484"/>
        <v>778.92</v>
      </c>
      <c r="AE366" s="11">
        <f t="shared" si="485"/>
        <v>566.48</v>
      </c>
      <c r="AF366" s="11">
        <f t="shared" si="457"/>
        <v>34.73275</v>
      </c>
      <c r="AG366" s="11">
        <f t="shared" ref="AG366:AI366" si="518">O366+W366</f>
        <v>318</v>
      </c>
      <c r="AH366" s="11">
        <f t="shared" si="518"/>
        <v>0</v>
      </c>
      <c r="AI366" s="11">
        <f t="shared" si="518"/>
        <v>1760.65125</v>
      </c>
      <c r="AJ366" s="12" t="s">
        <v>1135</v>
      </c>
    </row>
    <row r="367" s="9" customFormat="1" ht="16" customHeight="1" spans="1:36">
      <c r="A367" s="40">
        <f t="shared" si="468"/>
        <v>364</v>
      </c>
      <c r="B367" s="41" t="s">
        <v>1337</v>
      </c>
      <c r="C367" s="47" t="s">
        <v>1187</v>
      </c>
      <c r="D367" s="362" t="s">
        <v>1188</v>
      </c>
      <c r="E367" s="82">
        <v>3473.25</v>
      </c>
      <c r="F367" s="82">
        <v>3245.5</v>
      </c>
      <c r="G367" s="82">
        <v>5664.75</v>
      </c>
      <c r="H367" s="82">
        <v>3473.25</v>
      </c>
      <c r="I367" s="59">
        <v>1790</v>
      </c>
      <c r="J367" s="59"/>
      <c r="K367" s="52">
        <f t="shared" si="469"/>
        <v>62.5185</v>
      </c>
      <c r="L367" s="53">
        <f t="shared" si="470"/>
        <v>519.28</v>
      </c>
      <c r="M367" s="44">
        <f t="shared" si="471"/>
        <v>453.18</v>
      </c>
      <c r="N367" s="41">
        <f t="shared" si="472"/>
        <v>24.31275</v>
      </c>
      <c r="O367" s="44">
        <f t="shared" si="473"/>
        <v>89.5</v>
      </c>
      <c r="P367" s="44">
        <f t="shared" si="474"/>
        <v>0</v>
      </c>
      <c r="Q367" s="44">
        <f t="shared" si="475"/>
        <v>1148.79125</v>
      </c>
      <c r="R367" s="41">
        <f t="shared" si="476"/>
        <v>0</v>
      </c>
      <c r="S367" s="41">
        <f t="shared" si="477"/>
        <v>259.64</v>
      </c>
      <c r="T367" s="44">
        <f t="shared" si="478"/>
        <v>113.3</v>
      </c>
      <c r="U367" s="41">
        <f t="shared" si="479"/>
        <v>10.42</v>
      </c>
      <c r="V367" s="41">
        <v>0</v>
      </c>
      <c r="W367" s="44">
        <f t="shared" si="480"/>
        <v>89.5</v>
      </c>
      <c r="X367" s="44">
        <f t="shared" si="481"/>
        <v>0</v>
      </c>
      <c r="Y367" s="41">
        <f t="shared" si="482"/>
        <v>472.86</v>
      </c>
      <c r="Z367" s="41">
        <f t="shared" si="483"/>
        <v>1621.65125</v>
      </c>
      <c r="AA367" s="54"/>
      <c r="AB367" s="12" t="s">
        <v>57</v>
      </c>
      <c r="AC367" s="11">
        <f t="shared" si="456"/>
        <v>62.5185</v>
      </c>
      <c r="AD367" s="11">
        <f t="shared" si="484"/>
        <v>778.92</v>
      </c>
      <c r="AE367" s="11">
        <f t="shared" si="485"/>
        <v>566.48</v>
      </c>
      <c r="AF367" s="11">
        <f t="shared" si="457"/>
        <v>34.73275</v>
      </c>
      <c r="AG367" s="11">
        <f t="shared" ref="AG367:AI367" si="519">O367+W367</f>
        <v>179</v>
      </c>
      <c r="AH367" s="11">
        <f t="shared" si="519"/>
        <v>0</v>
      </c>
      <c r="AI367" s="11">
        <f t="shared" si="519"/>
        <v>1621.65125</v>
      </c>
      <c r="AJ367" s="12" t="s">
        <v>1138</v>
      </c>
    </row>
    <row r="368" s="9" customFormat="1" ht="16" customHeight="1" spans="1:36">
      <c r="A368" s="40">
        <f t="shared" si="468"/>
        <v>365</v>
      </c>
      <c r="B368" s="41" t="s">
        <v>1337</v>
      </c>
      <c r="C368" s="47" t="s">
        <v>1189</v>
      </c>
      <c r="D368" s="362" t="s">
        <v>1190</v>
      </c>
      <c r="E368" s="82">
        <v>3473.25</v>
      </c>
      <c r="F368" s="82">
        <v>3245.5</v>
      </c>
      <c r="G368" s="82">
        <v>5664.75</v>
      </c>
      <c r="H368" s="82">
        <v>3473.25</v>
      </c>
      <c r="I368" s="59">
        <v>1790</v>
      </c>
      <c r="J368" s="59"/>
      <c r="K368" s="52">
        <f t="shared" si="469"/>
        <v>62.5185</v>
      </c>
      <c r="L368" s="53">
        <f t="shared" si="470"/>
        <v>519.28</v>
      </c>
      <c r="M368" s="44">
        <f t="shared" si="471"/>
        <v>453.18</v>
      </c>
      <c r="N368" s="41">
        <f t="shared" si="472"/>
        <v>24.31275</v>
      </c>
      <c r="O368" s="44">
        <f t="shared" si="473"/>
        <v>89.5</v>
      </c>
      <c r="P368" s="44">
        <f t="shared" si="474"/>
        <v>0</v>
      </c>
      <c r="Q368" s="44">
        <f t="shared" si="475"/>
        <v>1148.79125</v>
      </c>
      <c r="R368" s="41">
        <f t="shared" si="476"/>
        <v>0</v>
      </c>
      <c r="S368" s="41">
        <f t="shared" si="477"/>
        <v>259.64</v>
      </c>
      <c r="T368" s="44">
        <f t="shared" si="478"/>
        <v>113.3</v>
      </c>
      <c r="U368" s="41">
        <f t="shared" si="479"/>
        <v>10.42</v>
      </c>
      <c r="V368" s="41">
        <v>0</v>
      </c>
      <c r="W368" s="44">
        <f t="shared" si="480"/>
        <v>89.5</v>
      </c>
      <c r="X368" s="44">
        <f t="shared" si="481"/>
        <v>0</v>
      </c>
      <c r="Y368" s="41">
        <f t="shared" si="482"/>
        <v>472.86</v>
      </c>
      <c r="Z368" s="41">
        <f t="shared" si="483"/>
        <v>1621.65125</v>
      </c>
      <c r="AA368" s="54"/>
      <c r="AB368" s="12" t="s">
        <v>57</v>
      </c>
      <c r="AC368" s="11">
        <f t="shared" si="456"/>
        <v>62.5185</v>
      </c>
      <c r="AD368" s="11">
        <f t="shared" si="484"/>
        <v>778.92</v>
      </c>
      <c r="AE368" s="11">
        <f t="shared" si="485"/>
        <v>566.48</v>
      </c>
      <c r="AF368" s="11">
        <f t="shared" si="457"/>
        <v>34.73275</v>
      </c>
      <c r="AG368" s="11">
        <f t="shared" ref="AG368:AI368" si="520">O368+W368</f>
        <v>179</v>
      </c>
      <c r="AH368" s="11">
        <f t="shared" si="520"/>
        <v>0</v>
      </c>
      <c r="AI368" s="11">
        <f t="shared" si="520"/>
        <v>1621.65125</v>
      </c>
      <c r="AJ368" s="12" t="s">
        <v>1138</v>
      </c>
    </row>
    <row r="369" s="9" customFormat="1" ht="16" customHeight="1" spans="1:36">
      <c r="A369" s="40">
        <f t="shared" si="468"/>
        <v>366</v>
      </c>
      <c r="B369" s="41" t="s">
        <v>1306</v>
      </c>
      <c r="C369" s="47" t="s">
        <v>1193</v>
      </c>
      <c r="D369" s="343" t="s">
        <v>1194</v>
      </c>
      <c r="E369" s="82">
        <v>3473.25</v>
      </c>
      <c r="F369" s="82">
        <v>3245.5</v>
      </c>
      <c r="G369" s="82">
        <v>5664.75</v>
      </c>
      <c r="H369" s="82">
        <v>3473.25</v>
      </c>
      <c r="I369" s="59">
        <v>3180</v>
      </c>
      <c r="J369" s="59"/>
      <c r="K369" s="52">
        <f t="shared" si="469"/>
        <v>62.5185</v>
      </c>
      <c r="L369" s="53">
        <f t="shared" si="470"/>
        <v>519.28</v>
      </c>
      <c r="M369" s="44">
        <f t="shared" si="471"/>
        <v>453.18</v>
      </c>
      <c r="N369" s="41">
        <f t="shared" si="472"/>
        <v>24.31275</v>
      </c>
      <c r="O369" s="44">
        <f t="shared" si="473"/>
        <v>159</v>
      </c>
      <c r="P369" s="44">
        <f t="shared" si="474"/>
        <v>0</v>
      </c>
      <c r="Q369" s="44">
        <f t="shared" si="475"/>
        <v>1218.29125</v>
      </c>
      <c r="R369" s="41">
        <f t="shared" si="476"/>
        <v>0</v>
      </c>
      <c r="S369" s="41">
        <f t="shared" si="477"/>
        <v>259.64</v>
      </c>
      <c r="T369" s="44">
        <f t="shared" si="478"/>
        <v>113.3</v>
      </c>
      <c r="U369" s="41">
        <f t="shared" si="479"/>
        <v>10.42</v>
      </c>
      <c r="V369" s="41">
        <v>0</v>
      </c>
      <c r="W369" s="44">
        <f t="shared" si="480"/>
        <v>159</v>
      </c>
      <c r="X369" s="44">
        <f t="shared" si="481"/>
        <v>0</v>
      </c>
      <c r="Y369" s="41">
        <f t="shared" si="482"/>
        <v>542.36</v>
      </c>
      <c r="Z369" s="41">
        <f t="shared" si="483"/>
        <v>1760.65125</v>
      </c>
      <c r="AA369" s="54"/>
      <c r="AB369" s="12" t="s">
        <v>60</v>
      </c>
      <c r="AC369" s="11">
        <f t="shared" si="456"/>
        <v>62.5185</v>
      </c>
      <c r="AD369" s="11">
        <f t="shared" si="484"/>
        <v>778.92</v>
      </c>
      <c r="AE369" s="11">
        <f t="shared" si="485"/>
        <v>566.48</v>
      </c>
      <c r="AF369" s="11">
        <f t="shared" si="457"/>
        <v>34.73275</v>
      </c>
      <c r="AG369" s="11">
        <f t="shared" ref="AG369:AI369" si="521">O369+W369</f>
        <v>318</v>
      </c>
      <c r="AH369" s="11">
        <f t="shared" si="521"/>
        <v>0</v>
      </c>
      <c r="AI369" s="11">
        <f t="shared" si="521"/>
        <v>1760.65125</v>
      </c>
      <c r="AJ369" s="12" t="s">
        <v>1138</v>
      </c>
    </row>
    <row r="370" s="9" customFormat="1" ht="16" customHeight="1" spans="1:36">
      <c r="A370" s="40">
        <f t="shared" si="468"/>
        <v>367</v>
      </c>
      <c r="B370" s="41" t="s">
        <v>1335</v>
      </c>
      <c r="C370" s="47" t="s">
        <v>1195</v>
      </c>
      <c r="D370" s="362" t="s">
        <v>1196</v>
      </c>
      <c r="E370" s="82">
        <v>3473.25</v>
      </c>
      <c r="F370" s="82">
        <v>3245.5</v>
      </c>
      <c r="G370" s="82">
        <v>5664.75</v>
      </c>
      <c r="H370" s="82">
        <v>3473.25</v>
      </c>
      <c r="I370" s="59">
        <v>1790</v>
      </c>
      <c r="J370" s="59"/>
      <c r="K370" s="52">
        <f t="shared" si="469"/>
        <v>62.5185</v>
      </c>
      <c r="L370" s="53">
        <f t="shared" si="470"/>
        <v>519.28</v>
      </c>
      <c r="M370" s="44">
        <f t="shared" si="471"/>
        <v>453.18</v>
      </c>
      <c r="N370" s="41">
        <f t="shared" si="472"/>
        <v>24.31275</v>
      </c>
      <c r="O370" s="44">
        <f t="shared" si="473"/>
        <v>89.5</v>
      </c>
      <c r="P370" s="44">
        <f t="shared" si="474"/>
        <v>0</v>
      </c>
      <c r="Q370" s="44">
        <f t="shared" si="475"/>
        <v>1148.79125</v>
      </c>
      <c r="R370" s="41">
        <f t="shared" si="476"/>
        <v>0</v>
      </c>
      <c r="S370" s="41">
        <f t="shared" si="477"/>
        <v>259.64</v>
      </c>
      <c r="T370" s="44">
        <f t="shared" si="478"/>
        <v>113.3</v>
      </c>
      <c r="U370" s="41">
        <f t="shared" si="479"/>
        <v>10.42</v>
      </c>
      <c r="V370" s="41">
        <v>0</v>
      </c>
      <c r="W370" s="44">
        <f t="shared" si="480"/>
        <v>89.5</v>
      </c>
      <c r="X370" s="44">
        <f t="shared" si="481"/>
        <v>0</v>
      </c>
      <c r="Y370" s="41">
        <f t="shared" si="482"/>
        <v>472.86</v>
      </c>
      <c r="Z370" s="41">
        <f t="shared" si="483"/>
        <v>1621.65125</v>
      </c>
      <c r="AA370" s="54"/>
      <c r="AB370" s="12" t="s">
        <v>50</v>
      </c>
      <c r="AC370" s="11">
        <f t="shared" si="456"/>
        <v>62.5185</v>
      </c>
      <c r="AD370" s="11">
        <f t="shared" si="484"/>
        <v>778.92</v>
      </c>
      <c r="AE370" s="11">
        <f t="shared" si="485"/>
        <v>566.48</v>
      </c>
      <c r="AF370" s="11">
        <f t="shared" si="457"/>
        <v>34.73275</v>
      </c>
      <c r="AG370" s="11">
        <f t="shared" ref="AG370:AI370" si="522">O370+W370</f>
        <v>179</v>
      </c>
      <c r="AH370" s="11">
        <f t="shared" si="522"/>
        <v>0</v>
      </c>
      <c r="AI370" s="11">
        <f t="shared" si="522"/>
        <v>1621.65125</v>
      </c>
      <c r="AJ370" s="12" t="s">
        <v>1138</v>
      </c>
    </row>
    <row r="371" s="9" customFormat="1" ht="16" customHeight="1" spans="1:36">
      <c r="A371" s="40">
        <f t="shared" si="468"/>
        <v>368</v>
      </c>
      <c r="B371" s="41" t="s">
        <v>98</v>
      </c>
      <c r="C371" s="47" t="s">
        <v>118</v>
      </c>
      <c r="D371" s="343" t="s">
        <v>119</v>
      </c>
      <c r="E371" s="82">
        <v>3820</v>
      </c>
      <c r="F371" s="82">
        <v>3820</v>
      </c>
      <c r="G371" s="82">
        <v>5664.75</v>
      </c>
      <c r="H371" s="82">
        <v>3820</v>
      </c>
      <c r="I371" s="59">
        <v>4180</v>
      </c>
      <c r="J371" s="59"/>
      <c r="K371" s="52">
        <f t="shared" si="469"/>
        <v>68.76</v>
      </c>
      <c r="L371" s="53">
        <f t="shared" si="470"/>
        <v>611.2</v>
      </c>
      <c r="M371" s="44">
        <f t="shared" si="471"/>
        <v>453.18</v>
      </c>
      <c r="N371" s="41">
        <f t="shared" si="472"/>
        <v>26.74</v>
      </c>
      <c r="O371" s="44">
        <f t="shared" si="473"/>
        <v>209</v>
      </c>
      <c r="P371" s="44">
        <f t="shared" si="474"/>
        <v>0</v>
      </c>
      <c r="Q371" s="44">
        <f t="shared" si="475"/>
        <v>1368.88</v>
      </c>
      <c r="R371" s="41">
        <f t="shared" si="476"/>
        <v>0</v>
      </c>
      <c r="S371" s="41">
        <f t="shared" si="477"/>
        <v>305.6</v>
      </c>
      <c r="T371" s="44">
        <f t="shared" si="478"/>
        <v>113.3</v>
      </c>
      <c r="U371" s="41">
        <f t="shared" si="479"/>
        <v>11.46</v>
      </c>
      <c r="V371" s="41">
        <v>0</v>
      </c>
      <c r="W371" s="44">
        <f t="shared" si="480"/>
        <v>209</v>
      </c>
      <c r="X371" s="44">
        <f t="shared" si="481"/>
        <v>0</v>
      </c>
      <c r="Y371" s="41">
        <f t="shared" si="482"/>
        <v>639.36</v>
      </c>
      <c r="Z371" s="41">
        <f t="shared" si="483"/>
        <v>2008.24</v>
      </c>
      <c r="AA371" s="54"/>
      <c r="AB371" s="12" t="s">
        <v>26</v>
      </c>
      <c r="AC371" s="11">
        <f t="shared" si="456"/>
        <v>68.76</v>
      </c>
      <c r="AD371" s="11">
        <f t="shared" si="484"/>
        <v>916.8</v>
      </c>
      <c r="AE371" s="11">
        <f t="shared" si="485"/>
        <v>566.48</v>
      </c>
      <c r="AF371" s="11">
        <f t="shared" si="457"/>
        <v>38.2</v>
      </c>
      <c r="AG371" s="11">
        <f t="shared" ref="AG371:AI371" si="523">O371+W371</f>
        <v>418</v>
      </c>
      <c r="AH371" s="11">
        <f t="shared" si="523"/>
        <v>0</v>
      </c>
      <c r="AI371" s="11">
        <f t="shared" si="523"/>
        <v>2008.24</v>
      </c>
      <c r="AJ371" s="12" t="s">
        <v>1135</v>
      </c>
    </row>
    <row r="372" s="9" customFormat="1" ht="16" customHeight="1" spans="1:36">
      <c r="A372" s="40">
        <f t="shared" si="468"/>
        <v>369</v>
      </c>
      <c r="B372" s="41" t="s">
        <v>1089</v>
      </c>
      <c r="C372" s="64" t="s">
        <v>1206</v>
      </c>
      <c r="D372" s="367" t="s">
        <v>1207</v>
      </c>
      <c r="E372" s="82">
        <v>3473.25</v>
      </c>
      <c r="F372" s="82">
        <v>3245.5</v>
      </c>
      <c r="G372" s="82">
        <v>5664.75</v>
      </c>
      <c r="H372" s="82">
        <v>3473.25</v>
      </c>
      <c r="I372" s="59">
        <v>1790</v>
      </c>
      <c r="J372" s="59"/>
      <c r="K372" s="52">
        <f t="shared" si="469"/>
        <v>62.5185</v>
      </c>
      <c r="L372" s="53">
        <f t="shared" si="470"/>
        <v>519.28</v>
      </c>
      <c r="M372" s="44">
        <f t="shared" si="471"/>
        <v>453.18</v>
      </c>
      <c r="N372" s="41">
        <f t="shared" si="472"/>
        <v>24.31275</v>
      </c>
      <c r="O372" s="44">
        <f t="shared" si="473"/>
        <v>89.5</v>
      </c>
      <c r="P372" s="44">
        <f t="shared" si="474"/>
        <v>0</v>
      </c>
      <c r="Q372" s="44">
        <f t="shared" si="475"/>
        <v>1148.79125</v>
      </c>
      <c r="R372" s="41">
        <f t="shared" si="476"/>
        <v>0</v>
      </c>
      <c r="S372" s="41">
        <f t="shared" si="477"/>
        <v>259.64</v>
      </c>
      <c r="T372" s="44">
        <f t="shared" si="478"/>
        <v>113.3</v>
      </c>
      <c r="U372" s="41">
        <f t="shared" si="479"/>
        <v>10.42</v>
      </c>
      <c r="V372" s="41">
        <v>0</v>
      </c>
      <c r="W372" s="44">
        <f t="shared" si="480"/>
        <v>89.5</v>
      </c>
      <c r="X372" s="44">
        <f t="shared" si="481"/>
        <v>0</v>
      </c>
      <c r="Y372" s="41">
        <f t="shared" si="482"/>
        <v>472.86</v>
      </c>
      <c r="Z372" s="41">
        <f t="shared" si="483"/>
        <v>1621.65125</v>
      </c>
      <c r="AA372" s="54"/>
      <c r="AB372" s="12" t="s">
        <v>56</v>
      </c>
      <c r="AC372" s="11">
        <f t="shared" si="456"/>
        <v>62.5185</v>
      </c>
      <c r="AD372" s="11">
        <f t="shared" si="484"/>
        <v>778.92</v>
      </c>
      <c r="AE372" s="11">
        <f t="shared" si="485"/>
        <v>566.48</v>
      </c>
      <c r="AF372" s="11">
        <f t="shared" si="457"/>
        <v>34.73275</v>
      </c>
      <c r="AG372" s="11">
        <f t="shared" ref="AG372:AI372" si="524">O372+W372</f>
        <v>179</v>
      </c>
      <c r="AH372" s="11">
        <f t="shared" si="524"/>
        <v>0</v>
      </c>
      <c r="AI372" s="11">
        <f t="shared" si="524"/>
        <v>1621.65125</v>
      </c>
      <c r="AJ372" s="12" t="s">
        <v>1138</v>
      </c>
    </row>
    <row r="373" s="9" customFormat="1" ht="16" customHeight="1" spans="1:36">
      <c r="A373" s="40">
        <f t="shared" si="468"/>
        <v>370</v>
      </c>
      <c r="B373" s="41" t="s">
        <v>1339</v>
      </c>
      <c r="C373" s="64" t="s">
        <v>1210</v>
      </c>
      <c r="D373" s="367" t="s">
        <v>1211</v>
      </c>
      <c r="E373" s="82">
        <v>3473.25</v>
      </c>
      <c r="F373" s="82">
        <v>3245.5</v>
      </c>
      <c r="G373" s="82">
        <v>5664.75</v>
      </c>
      <c r="H373" s="82">
        <v>3473.25</v>
      </c>
      <c r="I373" s="59">
        <v>1790</v>
      </c>
      <c r="J373" s="59"/>
      <c r="K373" s="52">
        <f t="shared" si="469"/>
        <v>62.5185</v>
      </c>
      <c r="L373" s="53">
        <f t="shared" si="470"/>
        <v>519.28</v>
      </c>
      <c r="M373" s="44">
        <f t="shared" si="471"/>
        <v>453.18</v>
      </c>
      <c r="N373" s="41">
        <f t="shared" si="472"/>
        <v>24.31275</v>
      </c>
      <c r="O373" s="44">
        <f t="shared" si="473"/>
        <v>89.5</v>
      </c>
      <c r="P373" s="44">
        <f t="shared" si="474"/>
        <v>0</v>
      </c>
      <c r="Q373" s="44">
        <f t="shared" si="475"/>
        <v>1148.79125</v>
      </c>
      <c r="R373" s="41">
        <f t="shared" si="476"/>
        <v>0</v>
      </c>
      <c r="S373" s="41">
        <f t="shared" si="477"/>
        <v>259.64</v>
      </c>
      <c r="T373" s="44">
        <f t="shared" si="478"/>
        <v>113.3</v>
      </c>
      <c r="U373" s="41">
        <f t="shared" si="479"/>
        <v>10.42</v>
      </c>
      <c r="V373" s="41">
        <v>0</v>
      </c>
      <c r="W373" s="44">
        <f t="shared" si="480"/>
        <v>89.5</v>
      </c>
      <c r="X373" s="44">
        <f t="shared" si="481"/>
        <v>0</v>
      </c>
      <c r="Y373" s="41">
        <f t="shared" si="482"/>
        <v>472.86</v>
      </c>
      <c r="Z373" s="41">
        <f t="shared" si="483"/>
        <v>1621.65125</v>
      </c>
      <c r="AA373" s="54"/>
      <c r="AB373" s="12" t="s">
        <v>55</v>
      </c>
      <c r="AC373" s="11">
        <f t="shared" si="456"/>
        <v>62.5185</v>
      </c>
      <c r="AD373" s="11">
        <f t="shared" si="484"/>
        <v>778.92</v>
      </c>
      <c r="AE373" s="11">
        <f t="shared" si="485"/>
        <v>566.48</v>
      </c>
      <c r="AF373" s="11">
        <f t="shared" si="457"/>
        <v>34.73275</v>
      </c>
      <c r="AG373" s="11">
        <f t="shared" ref="AG373:AI373" si="525">O373+W373</f>
        <v>179</v>
      </c>
      <c r="AH373" s="11">
        <f t="shared" si="525"/>
        <v>0</v>
      </c>
      <c r="AI373" s="11">
        <f t="shared" si="525"/>
        <v>1621.65125</v>
      </c>
      <c r="AJ373" s="12" t="s">
        <v>1138</v>
      </c>
    </row>
    <row r="374" s="9" customFormat="1" ht="16" customHeight="1" spans="1:36">
      <c r="A374" s="40">
        <f t="shared" si="468"/>
        <v>371</v>
      </c>
      <c r="B374" s="41" t="s">
        <v>1338</v>
      </c>
      <c r="C374" s="64" t="s">
        <v>1214</v>
      </c>
      <c r="D374" s="89" t="s">
        <v>1215</v>
      </c>
      <c r="E374" s="82">
        <v>3473.25</v>
      </c>
      <c r="F374" s="82">
        <v>3245.5</v>
      </c>
      <c r="G374" s="82">
        <v>5664.75</v>
      </c>
      <c r="H374" s="82">
        <v>3473.25</v>
      </c>
      <c r="I374" s="59">
        <v>1790</v>
      </c>
      <c r="J374" s="59"/>
      <c r="K374" s="52">
        <f t="shared" si="469"/>
        <v>62.5185</v>
      </c>
      <c r="L374" s="53">
        <f t="shared" si="470"/>
        <v>519.28</v>
      </c>
      <c r="M374" s="44">
        <f t="shared" si="471"/>
        <v>453.18</v>
      </c>
      <c r="N374" s="41">
        <f t="shared" si="472"/>
        <v>24.31275</v>
      </c>
      <c r="O374" s="44">
        <f t="shared" si="473"/>
        <v>89.5</v>
      </c>
      <c r="P374" s="44">
        <f t="shared" si="474"/>
        <v>0</v>
      </c>
      <c r="Q374" s="44">
        <f t="shared" si="475"/>
        <v>1148.79125</v>
      </c>
      <c r="R374" s="41">
        <f t="shared" si="476"/>
        <v>0</v>
      </c>
      <c r="S374" s="41">
        <f t="shared" si="477"/>
        <v>259.64</v>
      </c>
      <c r="T374" s="44">
        <f t="shared" si="478"/>
        <v>113.3</v>
      </c>
      <c r="U374" s="41">
        <f t="shared" si="479"/>
        <v>10.42</v>
      </c>
      <c r="V374" s="41">
        <v>0</v>
      </c>
      <c r="W374" s="44">
        <f t="shared" si="480"/>
        <v>89.5</v>
      </c>
      <c r="X374" s="44">
        <f t="shared" si="481"/>
        <v>0</v>
      </c>
      <c r="Y374" s="41">
        <f t="shared" si="482"/>
        <v>472.86</v>
      </c>
      <c r="Z374" s="41">
        <f t="shared" si="483"/>
        <v>1621.65125</v>
      </c>
      <c r="AA374" s="54"/>
      <c r="AB374" s="12" t="s">
        <v>20</v>
      </c>
      <c r="AC374" s="11">
        <f t="shared" si="456"/>
        <v>62.5185</v>
      </c>
      <c r="AD374" s="11">
        <f t="shared" si="484"/>
        <v>778.92</v>
      </c>
      <c r="AE374" s="11">
        <f t="shared" si="485"/>
        <v>566.48</v>
      </c>
      <c r="AF374" s="11">
        <f t="shared" si="457"/>
        <v>34.73275</v>
      </c>
      <c r="AG374" s="11">
        <f t="shared" ref="AG374:AI374" si="526">O374+W374</f>
        <v>179</v>
      </c>
      <c r="AH374" s="11">
        <f t="shared" si="526"/>
        <v>0</v>
      </c>
      <c r="AI374" s="11">
        <f t="shared" si="526"/>
        <v>1621.65125</v>
      </c>
      <c r="AJ374" s="12" t="s">
        <v>1138</v>
      </c>
    </row>
    <row r="375" s="9" customFormat="1" ht="16" customHeight="1" spans="1:36">
      <c r="A375" s="40">
        <f t="shared" si="468"/>
        <v>372</v>
      </c>
      <c r="B375" s="41" t="s">
        <v>1336</v>
      </c>
      <c r="C375" s="64" t="s">
        <v>1218</v>
      </c>
      <c r="D375" s="367" t="s">
        <v>1219</v>
      </c>
      <c r="E375" s="82">
        <v>3473.25</v>
      </c>
      <c r="F375" s="82">
        <v>3245.5</v>
      </c>
      <c r="G375" s="82">
        <v>5664.75</v>
      </c>
      <c r="H375" s="82">
        <v>3473.25</v>
      </c>
      <c r="I375" s="59">
        <v>0</v>
      </c>
      <c r="J375" s="59"/>
      <c r="K375" s="52">
        <f t="shared" si="469"/>
        <v>62.5185</v>
      </c>
      <c r="L375" s="53">
        <f t="shared" si="470"/>
        <v>519.28</v>
      </c>
      <c r="M375" s="44">
        <f t="shared" si="471"/>
        <v>453.18</v>
      </c>
      <c r="N375" s="41">
        <f t="shared" si="472"/>
        <v>24.31275</v>
      </c>
      <c r="O375" s="44">
        <f t="shared" si="473"/>
        <v>0</v>
      </c>
      <c r="P375" s="44">
        <f t="shared" si="474"/>
        <v>0</v>
      </c>
      <c r="Q375" s="44">
        <f t="shared" si="475"/>
        <v>1059.29125</v>
      </c>
      <c r="R375" s="41">
        <f t="shared" si="476"/>
        <v>0</v>
      </c>
      <c r="S375" s="41">
        <f t="shared" si="477"/>
        <v>259.64</v>
      </c>
      <c r="T375" s="44">
        <f t="shared" si="478"/>
        <v>113.3</v>
      </c>
      <c r="U375" s="41">
        <f t="shared" si="479"/>
        <v>10.42</v>
      </c>
      <c r="V375" s="41">
        <v>0</v>
      </c>
      <c r="W375" s="44">
        <f t="shared" si="480"/>
        <v>0</v>
      </c>
      <c r="X375" s="44">
        <f t="shared" si="481"/>
        <v>0</v>
      </c>
      <c r="Y375" s="41">
        <f t="shared" si="482"/>
        <v>383.36</v>
      </c>
      <c r="Z375" s="41">
        <f t="shared" si="483"/>
        <v>1442.65125</v>
      </c>
      <c r="AA375" s="54"/>
      <c r="AB375" s="12" t="s">
        <v>53</v>
      </c>
      <c r="AC375" s="11">
        <f t="shared" si="456"/>
        <v>62.5185</v>
      </c>
      <c r="AD375" s="11">
        <f t="shared" si="484"/>
        <v>778.92</v>
      </c>
      <c r="AE375" s="11">
        <f t="shared" si="485"/>
        <v>566.48</v>
      </c>
      <c r="AF375" s="11">
        <f t="shared" si="457"/>
        <v>34.73275</v>
      </c>
      <c r="AG375" s="11">
        <f t="shared" ref="AG375:AI375" si="527">O375+W375</f>
        <v>0</v>
      </c>
      <c r="AH375" s="11">
        <f t="shared" si="527"/>
        <v>0</v>
      </c>
      <c r="AI375" s="11">
        <f t="shared" si="527"/>
        <v>1442.65125</v>
      </c>
      <c r="AJ375" s="12" t="s">
        <v>1138</v>
      </c>
    </row>
    <row r="376" s="9" customFormat="1" ht="16" customHeight="1" spans="1:36">
      <c r="A376" s="40">
        <f t="shared" si="468"/>
        <v>373</v>
      </c>
      <c r="B376" s="41" t="s">
        <v>1335</v>
      </c>
      <c r="C376" s="47" t="s">
        <v>1220</v>
      </c>
      <c r="D376" s="47" t="s">
        <v>1221</v>
      </c>
      <c r="E376" s="82">
        <v>3473.25</v>
      </c>
      <c r="F376" s="82">
        <v>3245.5</v>
      </c>
      <c r="G376" s="82">
        <v>5664.75</v>
      </c>
      <c r="H376" s="82">
        <v>3473.25</v>
      </c>
      <c r="I376" s="59">
        <v>1790</v>
      </c>
      <c r="J376" s="59"/>
      <c r="K376" s="52">
        <f t="shared" si="469"/>
        <v>62.5185</v>
      </c>
      <c r="L376" s="53">
        <f t="shared" si="470"/>
        <v>519.28</v>
      </c>
      <c r="M376" s="44">
        <f t="shared" si="471"/>
        <v>453.18</v>
      </c>
      <c r="N376" s="41">
        <f t="shared" si="472"/>
        <v>24.31275</v>
      </c>
      <c r="O376" s="44">
        <f t="shared" si="473"/>
        <v>89.5</v>
      </c>
      <c r="P376" s="44">
        <f t="shared" si="474"/>
        <v>0</v>
      </c>
      <c r="Q376" s="44">
        <f t="shared" si="475"/>
        <v>1148.79125</v>
      </c>
      <c r="R376" s="41">
        <f t="shared" si="476"/>
        <v>0</v>
      </c>
      <c r="S376" s="41">
        <f t="shared" si="477"/>
        <v>259.64</v>
      </c>
      <c r="T376" s="44">
        <f t="shared" si="478"/>
        <v>113.3</v>
      </c>
      <c r="U376" s="41">
        <f t="shared" si="479"/>
        <v>10.42</v>
      </c>
      <c r="V376" s="41">
        <v>0</v>
      </c>
      <c r="W376" s="44">
        <f t="shared" si="480"/>
        <v>89.5</v>
      </c>
      <c r="X376" s="44">
        <f t="shared" si="481"/>
        <v>0</v>
      </c>
      <c r="Y376" s="41">
        <f t="shared" si="482"/>
        <v>472.86</v>
      </c>
      <c r="Z376" s="41">
        <f t="shared" si="483"/>
        <v>1621.65125</v>
      </c>
      <c r="AA376" s="54"/>
      <c r="AB376" s="12" t="s">
        <v>50</v>
      </c>
      <c r="AC376" s="11">
        <f t="shared" si="456"/>
        <v>62.5185</v>
      </c>
      <c r="AD376" s="11">
        <f t="shared" si="484"/>
        <v>778.92</v>
      </c>
      <c r="AE376" s="11">
        <f t="shared" si="485"/>
        <v>566.48</v>
      </c>
      <c r="AF376" s="11">
        <f t="shared" si="457"/>
        <v>34.73275</v>
      </c>
      <c r="AG376" s="11">
        <f t="shared" ref="AG376:AI376" si="528">O376+W376</f>
        <v>179</v>
      </c>
      <c r="AH376" s="11">
        <f t="shared" si="528"/>
        <v>0</v>
      </c>
      <c r="AI376" s="11">
        <f t="shared" si="528"/>
        <v>1621.65125</v>
      </c>
      <c r="AJ376" s="12" t="s">
        <v>1138</v>
      </c>
    </row>
    <row r="377" s="9" customFormat="1" ht="16" customHeight="1" spans="1:36">
      <c r="A377" s="40">
        <f t="shared" si="468"/>
        <v>374</v>
      </c>
      <c r="B377" s="41" t="s">
        <v>285</v>
      </c>
      <c r="C377" s="64" t="s">
        <v>1235</v>
      </c>
      <c r="D377" s="367" t="s">
        <v>1236</v>
      </c>
      <c r="E377" s="82">
        <v>3820</v>
      </c>
      <c r="F377" s="82">
        <v>3820</v>
      </c>
      <c r="G377" s="82">
        <v>5664.75</v>
      </c>
      <c r="H377" s="82">
        <v>3820</v>
      </c>
      <c r="I377" s="59">
        <v>4180</v>
      </c>
      <c r="J377" s="59"/>
      <c r="K377" s="52">
        <f t="shared" si="469"/>
        <v>68.76</v>
      </c>
      <c r="L377" s="53">
        <f t="shared" si="470"/>
        <v>611.2</v>
      </c>
      <c r="M377" s="44">
        <f t="shared" si="471"/>
        <v>453.18</v>
      </c>
      <c r="N377" s="41">
        <f t="shared" si="472"/>
        <v>26.74</v>
      </c>
      <c r="O377" s="44">
        <f t="shared" si="473"/>
        <v>209</v>
      </c>
      <c r="P377" s="44">
        <f t="shared" si="474"/>
        <v>0</v>
      </c>
      <c r="Q377" s="44">
        <f t="shared" si="475"/>
        <v>1368.88</v>
      </c>
      <c r="R377" s="41">
        <f t="shared" si="476"/>
        <v>0</v>
      </c>
      <c r="S377" s="41">
        <f t="shared" si="477"/>
        <v>305.6</v>
      </c>
      <c r="T377" s="44">
        <f t="shared" si="478"/>
        <v>113.3</v>
      </c>
      <c r="U377" s="41">
        <f t="shared" si="479"/>
        <v>11.46</v>
      </c>
      <c r="V377" s="41">
        <v>0</v>
      </c>
      <c r="W377" s="44">
        <f t="shared" si="480"/>
        <v>209</v>
      </c>
      <c r="X377" s="44">
        <f t="shared" si="481"/>
        <v>0</v>
      </c>
      <c r="Y377" s="41">
        <f t="shared" si="482"/>
        <v>639.36</v>
      </c>
      <c r="Z377" s="41">
        <f t="shared" si="483"/>
        <v>2008.24</v>
      </c>
      <c r="AA377" s="54"/>
      <c r="AB377" s="12" t="s">
        <v>26</v>
      </c>
      <c r="AC377" s="11">
        <f t="shared" si="456"/>
        <v>68.76</v>
      </c>
      <c r="AD377" s="11">
        <f t="shared" si="484"/>
        <v>916.8</v>
      </c>
      <c r="AE377" s="11">
        <f t="shared" si="485"/>
        <v>566.48</v>
      </c>
      <c r="AF377" s="11">
        <f t="shared" si="457"/>
        <v>38.2</v>
      </c>
      <c r="AG377" s="11">
        <f t="shared" ref="AG377:AI377" si="529">O377+W377</f>
        <v>418</v>
      </c>
      <c r="AH377" s="11">
        <f t="shared" si="529"/>
        <v>0</v>
      </c>
      <c r="AI377" s="11">
        <f t="shared" si="529"/>
        <v>2008.24</v>
      </c>
      <c r="AJ377" s="12" t="s">
        <v>1135</v>
      </c>
    </row>
    <row r="378" s="9" customFormat="1" ht="16" customHeight="1" spans="1:36">
      <c r="A378" s="40">
        <f t="shared" si="468"/>
        <v>375</v>
      </c>
      <c r="B378" s="41" t="s">
        <v>1089</v>
      </c>
      <c r="C378" s="64" t="s">
        <v>1239</v>
      </c>
      <c r="D378" s="367" t="s">
        <v>1240</v>
      </c>
      <c r="E378" s="82">
        <v>3473.25</v>
      </c>
      <c r="F378" s="82">
        <v>3245.5</v>
      </c>
      <c r="G378" s="82">
        <v>5664.75</v>
      </c>
      <c r="H378" s="82">
        <v>3473.25</v>
      </c>
      <c r="I378" s="59">
        <v>1790</v>
      </c>
      <c r="J378" s="59"/>
      <c r="K378" s="52">
        <f t="shared" si="469"/>
        <v>62.5185</v>
      </c>
      <c r="L378" s="53">
        <f t="shared" si="470"/>
        <v>519.28</v>
      </c>
      <c r="M378" s="44">
        <f t="shared" si="471"/>
        <v>453.18</v>
      </c>
      <c r="N378" s="41">
        <f t="shared" si="472"/>
        <v>24.31275</v>
      </c>
      <c r="O378" s="44">
        <f t="shared" si="473"/>
        <v>89.5</v>
      </c>
      <c r="P378" s="44">
        <f t="shared" si="474"/>
        <v>0</v>
      </c>
      <c r="Q378" s="44">
        <f t="shared" si="475"/>
        <v>1148.79125</v>
      </c>
      <c r="R378" s="41">
        <f t="shared" si="476"/>
        <v>0</v>
      </c>
      <c r="S378" s="41">
        <f t="shared" si="477"/>
        <v>259.64</v>
      </c>
      <c r="T378" s="44">
        <f t="shared" si="478"/>
        <v>113.3</v>
      </c>
      <c r="U378" s="41">
        <f t="shared" si="479"/>
        <v>10.42</v>
      </c>
      <c r="V378" s="41">
        <v>0</v>
      </c>
      <c r="W378" s="44">
        <f t="shared" si="480"/>
        <v>89.5</v>
      </c>
      <c r="X378" s="44">
        <f t="shared" si="481"/>
        <v>0</v>
      </c>
      <c r="Y378" s="41">
        <f t="shared" si="482"/>
        <v>472.86</v>
      </c>
      <c r="Z378" s="41">
        <f t="shared" si="483"/>
        <v>1621.65125</v>
      </c>
      <c r="AA378" s="54"/>
      <c r="AB378" s="12" t="s">
        <v>56</v>
      </c>
      <c r="AC378" s="11">
        <f t="shared" si="456"/>
        <v>62.5185</v>
      </c>
      <c r="AD378" s="11">
        <f t="shared" si="484"/>
        <v>778.92</v>
      </c>
      <c r="AE378" s="11">
        <f t="shared" si="485"/>
        <v>566.48</v>
      </c>
      <c r="AF378" s="11">
        <f t="shared" si="457"/>
        <v>34.73275</v>
      </c>
      <c r="AG378" s="11">
        <f t="shared" ref="AG378:AI378" si="530">O378+W378</f>
        <v>179</v>
      </c>
      <c r="AH378" s="11">
        <f t="shared" si="530"/>
        <v>0</v>
      </c>
      <c r="AI378" s="11">
        <f t="shared" si="530"/>
        <v>1621.65125</v>
      </c>
      <c r="AJ378" s="12" t="s">
        <v>1138</v>
      </c>
    </row>
    <row r="379" s="9" customFormat="1" ht="16" customHeight="1" spans="1:36">
      <c r="A379" s="40">
        <f t="shared" si="468"/>
        <v>376</v>
      </c>
      <c r="B379" s="41" t="s">
        <v>1338</v>
      </c>
      <c r="C379" s="64" t="s">
        <v>1245</v>
      </c>
      <c r="D379" s="367" t="s">
        <v>1246</v>
      </c>
      <c r="E379" s="82">
        <v>3473.25</v>
      </c>
      <c r="F379" s="82">
        <v>3245.5</v>
      </c>
      <c r="G379" s="82">
        <v>5664.75</v>
      </c>
      <c r="H379" s="82">
        <v>3473.25</v>
      </c>
      <c r="I379" s="59">
        <v>1790</v>
      </c>
      <c r="J379" s="59"/>
      <c r="K379" s="52">
        <f t="shared" si="469"/>
        <v>62.5185</v>
      </c>
      <c r="L379" s="53">
        <f t="shared" si="470"/>
        <v>519.28</v>
      </c>
      <c r="M379" s="44">
        <f t="shared" si="471"/>
        <v>453.18</v>
      </c>
      <c r="N379" s="41">
        <f t="shared" si="472"/>
        <v>24.31275</v>
      </c>
      <c r="O379" s="44">
        <f t="shared" si="473"/>
        <v>89.5</v>
      </c>
      <c r="P379" s="44">
        <f t="shared" si="474"/>
        <v>0</v>
      </c>
      <c r="Q379" s="44">
        <f t="shared" si="475"/>
        <v>1148.79125</v>
      </c>
      <c r="R379" s="41">
        <f t="shared" si="476"/>
        <v>0</v>
      </c>
      <c r="S379" s="41">
        <f t="shared" si="477"/>
        <v>259.64</v>
      </c>
      <c r="T379" s="44">
        <f t="shared" si="478"/>
        <v>113.3</v>
      </c>
      <c r="U379" s="41">
        <f t="shared" si="479"/>
        <v>10.42</v>
      </c>
      <c r="V379" s="41">
        <v>0</v>
      </c>
      <c r="W379" s="44">
        <f t="shared" si="480"/>
        <v>89.5</v>
      </c>
      <c r="X379" s="44">
        <f t="shared" si="481"/>
        <v>0</v>
      </c>
      <c r="Y379" s="41">
        <f t="shared" si="482"/>
        <v>472.86</v>
      </c>
      <c r="Z379" s="41">
        <f t="shared" si="483"/>
        <v>1621.65125</v>
      </c>
      <c r="AA379" s="54"/>
      <c r="AB379" s="12" t="s">
        <v>20</v>
      </c>
      <c r="AC379" s="11">
        <f t="shared" si="456"/>
        <v>62.5185</v>
      </c>
      <c r="AD379" s="11">
        <f t="shared" si="484"/>
        <v>778.92</v>
      </c>
      <c r="AE379" s="11">
        <f t="shared" si="485"/>
        <v>566.48</v>
      </c>
      <c r="AF379" s="11">
        <f t="shared" si="457"/>
        <v>34.73275</v>
      </c>
      <c r="AG379" s="11">
        <f t="shared" ref="AG379:AI379" si="531">O379+W379</f>
        <v>179</v>
      </c>
      <c r="AH379" s="11">
        <f t="shared" si="531"/>
        <v>0</v>
      </c>
      <c r="AI379" s="11">
        <f t="shared" si="531"/>
        <v>1621.65125</v>
      </c>
      <c r="AJ379" s="12" t="s">
        <v>1138</v>
      </c>
    </row>
    <row r="380" s="9" customFormat="1" ht="16" customHeight="1" spans="1:36">
      <c r="A380" s="40">
        <f t="shared" si="468"/>
        <v>377</v>
      </c>
      <c r="B380" s="41" t="s">
        <v>167</v>
      </c>
      <c r="C380" s="64" t="s">
        <v>1251</v>
      </c>
      <c r="D380" s="367" t="s">
        <v>1252</v>
      </c>
      <c r="E380" s="82">
        <v>3473.25</v>
      </c>
      <c r="F380" s="82">
        <v>3245.5</v>
      </c>
      <c r="G380" s="82">
        <v>5664.75</v>
      </c>
      <c r="H380" s="82">
        <v>3473.25</v>
      </c>
      <c r="I380" s="59">
        <v>3180</v>
      </c>
      <c r="J380" s="59"/>
      <c r="K380" s="52">
        <f t="shared" si="469"/>
        <v>62.5185</v>
      </c>
      <c r="L380" s="53">
        <f t="shared" si="470"/>
        <v>519.28</v>
      </c>
      <c r="M380" s="44">
        <f t="shared" si="471"/>
        <v>453.18</v>
      </c>
      <c r="N380" s="41">
        <f t="shared" si="472"/>
        <v>24.31275</v>
      </c>
      <c r="O380" s="44">
        <f t="shared" si="473"/>
        <v>159</v>
      </c>
      <c r="P380" s="44">
        <f t="shared" si="474"/>
        <v>0</v>
      </c>
      <c r="Q380" s="44">
        <f t="shared" si="475"/>
        <v>1218.29125</v>
      </c>
      <c r="R380" s="41">
        <f t="shared" si="476"/>
        <v>0</v>
      </c>
      <c r="S380" s="41">
        <f t="shared" si="477"/>
        <v>259.64</v>
      </c>
      <c r="T380" s="44">
        <f t="shared" si="478"/>
        <v>113.3</v>
      </c>
      <c r="U380" s="41">
        <f t="shared" si="479"/>
        <v>10.42</v>
      </c>
      <c r="V380" s="41">
        <v>0</v>
      </c>
      <c r="W380" s="44">
        <f t="shared" si="480"/>
        <v>159</v>
      </c>
      <c r="X380" s="44">
        <f t="shared" si="481"/>
        <v>0</v>
      </c>
      <c r="Y380" s="41">
        <f t="shared" si="482"/>
        <v>542.36</v>
      </c>
      <c r="Z380" s="41">
        <f t="shared" si="483"/>
        <v>1760.65125</v>
      </c>
      <c r="AA380" s="54"/>
      <c r="AB380" s="12" t="s">
        <v>48</v>
      </c>
      <c r="AC380" s="11">
        <f t="shared" si="456"/>
        <v>62.5185</v>
      </c>
      <c r="AD380" s="11">
        <f t="shared" si="484"/>
        <v>778.92</v>
      </c>
      <c r="AE380" s="11">
        <f t="shared" si="485"/>
        <v>566.48</v>
      </c>
      <c r="AF380" s="11">
        <f t="shared" si="457"/>
        <v>34.73275</v>
      </c>
      <c r="AG380" s="11">
        <f t="shared" ref="AG380:AI380" si="532">O380+W380</f>
        <v>318</v>
      </c>
      <c r="AH380" s="11">
        <f t="shared" si="532"/>
        <v>0</v>
      </c>
      <c r="AI380" s="11">
        <f t="shared" si="532"/>
        <v>1760.65125</v>
      </c>
      <c r="AJ380" s="12" t="s">
        <v>1134</v>
      </c>
    </row>
    <row r="381" s="9" customFormat="1" ht="16" customHeight="1" spans="1:36">
      <c r="A381" s="40">
        <f t="shared" si="468"/>
        <v>378</v>
      </c>
      <c r="B381" s="41" t="s">
        <v>167</v>
      </c>
      <c r="C381" s="64" t="s">
        <v>1255</v>
      </c>
      <c r="D381" s="367" t="s">
        <v>1256</v>
      </c>
      <c r="E381" s="82">
        <v>3473.25</v>
      </c>
      <c r="F381" s="82">
        <v>3245.5</v>
      </c>
      <c r="G381" s="82">
        <v>5664.75</v>
      </c>
      <c r="H381" s="82">
        <v>3473.25</v>
      </c>
      <c r="I381" s="59">
        <v>4180</v>
      </c>
      <c r="J381" s="59"/>
      <c r="K381" s="52">
        <f t="shared" si="469"/>
        <v>62.5185</v>
      </c>
      <c r="L381" s="53">
        <f t="shared" si="470"/>
        <v>519.28</v>
      </c>
      <c r="M381" s="44">
        <f t="shared" si="471"/>
        <v>453.18</v>
      </c>
      <c r="N381" s="41">
        <f t="shared" si="472"/>
        <v>24.31275</v>
      </c>
      <c r="O381" s="44">
        <f t="shared" si="473"/>
        <v>209</v>
      </c>
      <c r="P381" s="44">
        <f t="shared" si="474"/>
        <v>0</v>
      </c>
      <c r="Q381" s="44">
        <f t="shared" si="475"/>
        <v>1268.29125</v>
      </c>
      <c r="R381" s="41">
        <f t="shared" si="476"/>
        <v>0</v>
      </c>
      <c r="S381" s="41">
        <f t="shared" si="477"/>
        <v>259.64</v>
      </c>
      <c r="T381" s="44">
        <f t="shared" si="478"/>
        <v>113.3</v>
      </c>
      <c r="U381" s="41">
        <f t="shared" si="479"/>
        <v>10.42</v>
      </c>
      <c r="V381" s="41">
        <v>0</v>
      </c>
      <c r="W381" s="44">
        <f t="shared" si="480"/>
        <v>209</v>
      </c>
      <c r="X381" s="44">
        <f t="shared" si="481"/>
        <v>0</v>
      </c>
      <c r="Y381" s="41">
        <f t="shared" si="482"/>
        <v>592.36</v>
      </c>
      <c r="Z381" s="41">
        <f t="shared" si="483"/>
        <v>1860.65125</v>
      </c>
      <c r="AA381" s="54"/>
      <c r="AB381" s="12" t="s">
        <v>48</v>
      </c>
      <c r="AC381" s="11">
        <f t="shared" si="456"/>
        <v>62.5185</v>
      </c>
      <c r="AD381" s="11">
        <f t="shared" si="484"/>
        <v>778.92</v>
      </c>
      <c r="AE381" s="11">
        <f t="shared" si="485"/>
        <v>566.48</v>
      </c>
      <c r="AF381" s="11">
        <f t="shared" si="457"/>
        <v>34.73275</v>
      </c>
      <c r="AG381" s="11">
        <f t="shared" ref="AG381:AI381" si="533">O381+W381</f>
        <v>418</v>
      </c>
      <c r="AH381" s="11">
        <f t="shared" si="533"/>
        <v>0</v>
      </c>
      <c r="AI381" s="11">
        <f t="shared" si="533"/>
        <v>1860.65125</v>
      </c>
      <c r="AJ381" s="12" t="s">
        <v>1134</v>
      </c>
    </row>
    <row r="382" s="9" customFormat="1" ht="16" customHeight="1" spans="1:36">
      <c r="A382" s="40">
        <f t="shared" si="468"/>
        <v>379</v>
      </c>
      <c r="B382" s="41" t="s">
        <v>1336</v>
      </c>
      <c r="C382" s="64" t="s">
        <v>1257</v>
      </c>
      <c r="D382" s="367" t="s">
        <v>1258</v>
      </c>
      <c r="E382" s="82">
        <v>3473.25</v>
      </c>
      <c r="F382" s="82">
        <v>3245.5</v>
      </c>
      <c r="G382" s="82">
        <v>5664.75</v>
      </c>
      <c r="H382" s="82">
        <v>3473.25</v>
      </c>
      <c r="I382" s="59">
        <v>3180</v>
      </c>
      <c r="J382" s="59"/>
      <c r="K382" s="52">
        <f t="shared" si="469"/>
        <v>62.5185</v>
      </c>
      <c r="L382" s="53">
        <f t="shared" si="470"/>
        <v>519.28</v>
      </c>
      <c r="M382" s="44">
        <f t="shared" si="471"/>
        <v>453.18</v>
      </c>
      <c r="N382" s="41">
        <f t="shared" si="472"/>
        <v>24.31275</v>
      </c>
      <c r="O382" s="44">
        <f t="shared" si="473"/>
        <v>159</v>
      </c>
      <c r="P382" s="44">
        <f t="shared" si="474"/>
        <v>0</v>
      </c>
      <c r="Q382" s="44">
        <f t="shared" si="475"/>
        <v>1218.29125</v>
      </c>
      <c r="R382" s="41">
        <f t="shared" si="476"/>
        <v>0</v>
      </c>
      <c r="S382" s="41">
        <f t="shared" si="477"/>
        <v>259.64</v>
      </c>
      <c r="T382" s="44">
        <f t="shared" si="478"/>
        <v>113.3</v>
      </c>
      <c r="U382" s="41">
        <f t="shared" si="479"/>
        <v>10.42</v>
      </c>
      <c r="V382" s="41">
        <v>0</v>
      </c>
      <c r="W382" s="44">
        <f t="shared" si="480"/>
        <v>159</v>
      </c>
      <c r="X382" s="44">
        <f t="shared" si="481"/>
        <v>0</v>
      </c>
      <c r="Y382" s="41">
        <f t="shared" si="482"/>
        <v>542.36</v>
      </c>
      <c r="Z382" s="41">
        <f t="shared" si="483"/>
        <v>1760.65125</v>
      </c>
      <c r="AA382" s="54"/>
      <c r="AB382" s="12" t="s">
        <v>53</v>
      </c>
      <c r="AC382" s="11">
        <f t="shared" si="456"/>
        <v>62.5185</v>
      </c>
      <c r="AD382" s="11">
        <f t="shared" si="484"/>
        <v>778.92</v>
      </c>
      <c r="AE382" s="11">
        <f t="shared" si="485"/>
        <v>566.48</v>
      </c>
      <c r="AF382" s="11">
        <f t="shared" si="457"/>
        <v>34.73275</v>
      </c>
      <c r="AG382" s="11">
        <f t="shared" ref="AG382:AI382" si="534">O382+W382</f>
        <v>318</v>
      </c>
      <c r="AH382" s="11">
        <f t="shared" si="534"/>
        <v>0</v>
      </c>
      <c r="AI382" s="11">
        <f t="shared" si="534"/>
        <v>1760.65125</v>
      </c>
      <c r="AJ382" s="12" t="s">
        <v>1138</v>
      </c>
    </row>
    <row r="383" s="9" customFormat="1" ht="16" customHeight="1" spans="1:36">
      <c r="A383" s="40">
        <f t="shared" si="468"/>
        <v>380</v>
      </c>
      <c r="B383" s="41" t="s">
        <v>1299</v>
      </c>
      <c r="C383" s="64" t="s">
        <v>1261</v>
      </c>
      <c r="D383" s="367" t="s">
        <v>1262</v>
      </c>
      <c r="E383" s="82">
        <v>3473.25</v>
      </c>
      <c r="F383" s="82">
        <v>3245.5</v>
      </c>
      <c r="G383" s="82">
        <v>5664.75</v>
      </c>
      <c r="H383" s="82">
        <v>3473.25</v>
      </c>
      <c r="I383" s="59">
        <v>1790</v>
      </c>
      <c r="J383" s="59"/>
      <c r="K383" s="52">
        <f t="shared" si="469"/>
        <v>62.5185</v>
      </c>
      <c r="L383" s="53">
        <f t="shared" si="470"/>
        <v>519.28</v>
      </c>
      <c r="M383" s="44">
        <f t="shared" si="471"/>
        <v>453.18</v>
      </c>
      <c r="N383" s="41">
        <f t="shared" si="472"/>
        <v>24.31275</v>
      </c>
      <c r="O383" s="44">
        <f t="shared" si="473"/>
        <v>89.5</v>
      </c>
      <c r="P383" s="44">
        <f t="shared" si="474"/>
        <v>0</v>
      </c>
      <c r="Q383" s="44">
        <f t="shared" si="475"/>
        <v>1148.79125</v>
      </c>
      <c r="R383" s="41">
        <f t="shared" si="476"/>
        <v>0</v>
      </c>
      <c r="S383" s="41">
        <f t="shared" si="477"/>
        <v>259.64</v>
      </c>
      <c r="T383" s="44">
        <f t="shared" si="478"/>
        <v>113.3</v>
      </c>
      <c r="U383" s="41">
        <f t="shared" si="479"/>
        <v>10.42</v>
      </c>
      <c r="V383" s="41">
        <v>0</v>
      </c>
      <c r="W383" s="44">
        <f t="shared" si="480"/>
        <v>89.5</v>
      </c>
      <c r="X383" s="44">
        <f t="shared" si="481"/>
        <v>0</v>
      </c>
      <c r="Y383" s="41">
        <f t="shared" si="482"/>
        <v>472.86</v>
      </c>
      <c r="Z383" s="41">
        <f t="shared" si="483"/>
        <v>1621.65125</v>
      </c>
      <c r="AA383" s="54"/>
      <c r="AB383" s="12" t="s">
        <v>59</v>
      </c>
      <c r="AC383" s="11">
        <f t="shared" si="456"/>
        <v>62.5185</v>
      </c>
      <c r="AD383" s="11">
        <f t="shared" si="484"/>
        <v>778.92</v>
      </c>
      <c r="AE383" s="11">
        <f t="shared" si="485"/>
        <v>566.48</v>
      </c>
      <c r="AF383" s="11">
        <f t="shared" si="457"/>
        <v>34.73275</v>
      </c>
      <c r="AG383" s="11">
        <f t="shared" ref="AG383:AI383" si="535">O383+W383</f>
        <v>179</v>
      </c>
      <c r="AH383" s="11">
        <f t="shared" si="535"/>
        <v>0</v>
      </c>
      <c r="AI383" s="11">
        <f t="shared" si="535"/>
        <v>1621.65125</v>
      </c>
      <c r="AJ383" s="12" t="s">
        <v>1138</v>
      </c>
    </row>
    <row r="384" s="30" customFormat="1" ht="16" customHeight="1" spans="1:36">
      <c r="A384" s="90">
        <f t="shared" si="468"/>
        <v>381</v>
      </c>
      <c r="B384" s="44" t="s">
        <v>1338</v>
      </c>
      <c r="C384" s="64" t="s">
        <v>1277</v>
      </c>
      <c r="D384" s="374" t="s">
        <v>1278</v>
      </c>
      <c r="E384" s="68">
        <v>3473.25</v>
      </c>
      <c r="F384" s="68">
        <v>3473.25</v>
      </c>
      <c r="G384" s="82">
        <v>5664.75</v>
      </c>
      <c r="H384" s="82">
        <v>3473.25</v>
      </c>
      <c r="I384" s="91">
        <v>1790</v>
      </c>
      <c r="J384" s="91"/>
      <c r="K384" s="73">
        <f t="shared" si="469"/>
        <v>62.5185</v>
      </c>
      <c r="L384" s="74">
        <f t="shared" si="470"/>
        <v>555.72</v>
      </c>
      <c r="M384" s="44">
        <f t="shared" si="471"/>
        <v>453.18</v>
      </c>
      <c r="N384" s="44">
        <f t="shared" si="472"/>
        <v>24.31275</v>
      </c>
      <c r="O384" s="44">
        <f t="shared" si="473"/>
        <v>89.5</v>
      </c>
      <c r="P384" s="44">
        <f t="shared" si="474"/>
        <v>0</v>
      </c>
      <c r="Q384" s="44">
        <f t="shared" si="475"/>
        <v>1185.23125</v>
      </c>
      <c r="R384" s="44">
        <f t="shared" si="476"/>
        <v>0</v>
      </c>
      <c r="S384" s="44">
        <f t="shared" si="477"/>
        <v>277.86</v>
      </c>
      <c r="T384" s="44">
        <f t="shared" si="478"/>
        <v>113.3</v>
      </c>
      <c r="U384" s="44">
        <f t="shared" si="479"/>
        <v>10.42</v>
      </c>
      <c r="V384" s="41">
        <v>0</v>
      </c>
      <c r="W384" s="44">
        <f t="shared" si="480"/>
        <v>89.5</v>
      </c>
      <c r="X384" s="44">
        <f t="shared" si="481"/>
        <v>0</v>
      </c>
      <c r="Y384" s="44">
        <f t="shared" si="482"/>
        <v>491.08</v>
      </c>
      <c r="Z384" s="44">
        <f t="shared" si="483"/>
        <v>1676.31125</v>
      </c>
      <c r="AA384" s="92"/>
      <c r="AB384" s="12" t="s">
        <v>20</v>
      </c>
      <c r="AC384" s="11">
        <f t="shared" si="456"/>
        <v>62.5185</v>
      </c>
      <c r="AD384" s="17">
        <f t="shared" si="484"/>
        <v>833.58</v>
      </c>
      <c r="AE384" s="17">
        <f t="shared" si="485"/>
        <v>566.48</v>
      </c>
      <c r="AF384" s="11">
        <f t="shared" si="457"/>
        <v>34.73275</v>
      </c>
      <c r="AG384" s="17">
        <f t="shared" ref="AG384:AI384" si="536">O384+W384</f>
        <v>179</v>
      </c>
      <c r="AH384" s="17">
        <f t="shared" si="536"/>
        <v>0</v>
      </c>
      <c r="AI384" s="17">
        <f t="shared" si="536"/>
        <v>1676.31125</v>
      </c>
      <c r="AJ384" s="12" t="s">
        <v>1138</v>
      </c>
    </row>
    <row r="385" s="9" customFormat="1" ht="16" customHeight="1" spans="1:36">
      <c r="A385" s="40">
        <f t="shared" si="468"/>
        <v>382</v>
      </c>
      <c r="B385" s="41" t="s">
        <v>1306</v>
      </c>
      <c r="C385" s="64" t="s">
        <v>1263</v>
      </c>
      <c r="D385" s="367" t="s">
        <v>1264</v>
      </c>
      <c r="E385" s="82">
        <v>3473.25</v>
      </c>
      <c r="F385" s="82">
        <v>3245.5</v>
      </c>
      <c r="G385" s="82">
        <v>5664.75</v>
      </c>
      <c r="H385" s="82">
        <v>3473.25</v>
      </c>
      <c r="I385" s="59">
        <v>1790</v>
      </c>
      <c r="J385" s="59"/>
      <c r="K385" s="52">
        <f t="shared" si="469"/>
        <v>62.5185</v>
      </c>
      <c r="L385" s="53">
        <f t="shared" si="470"/>
        <v>519.28</v>
      </c>
      <c r="M385" s="44">
        <f t="shared" si="471"/>
        <v>453.18</v>
      </c>
      <c r="N385" s="41">
        <f t="shared" si="472"/>
        <v>24.31275</v>
      </c>
      <c r="O385" s="44">
        <f t="shared" si="473"/>
        <v>89.5</v>
      </c>
      <c r="P385" s="44">
        <f t="shared" si="474"/>
        <v>0</v>
      </c>
      <c r="Q385" s="44">
        <f t="shared" si="475"/>
        <v>1148.79125</v>
      </c>
      <c r="R385" s="41">
        <f t="shared" si="476"/>
        <v>0</v>
      </c>
      <c r="S385" s="41">
        <f t="shared" si="477"/>
        <v>259.64</v>
      </c>
      <c r="T385" s="44">
        <f t="shared" si="478"/>
        <v>113.3</v>
      </c>
      <c r="U385" s="41">
        <f t="shared" si="479"/>
        <v>10.42</v>
      </c>
      <c r="V385" s="41">
        <v>0</v>
      </c>
      <c r="W385" s="44">
        <f t="shared" si="480"/>
        <v>89.5</v>
      </c>
      <c r="X385" s="44">
        <f t="shared" si="481"/>
        <v>0</v>
      </c>
      <c r="Y385" s="41">
        <f t="shared" si="482"/>
        <v>472.86</v>
      </c>
      <c r="Z385" s="41">
        <f t="shared" si="483"/>
        <v>1621.65125</v>
      </c>
      <c r="AA385" s="54"/>
      <c r="AB385" s="12" t="s">
        <v>60</v>
      </c>
      <c r="AC385" s="11">
        <f t="shared" si="456"/>
        <v>62.5185</v>
      </c>
      <c r="AD385" s="11">
        <f t="shared" si="484"/>
        <v>778.92</v>
      </c>
      <c r="AE385" s="11">
        <f t="shared" si="485"/>
        <v>566.48</v>
      </c>
      <c r="AF385" s="11">
        <f t="shared" si="457"/>
        <v>34.73275</v>
      </c>
      <c r="AG385" s="11">
        <f t="shared" ref="AG385:AI385" si="537">O385+W385</f>
        <v>179</v>
      </c>
      <c r="AH385" s="11">
        <f t="shared" si="537"/>
        <v>0</v>
      </c>
      <c r="AI385" s="11">
        <f t="shared" si="537"/>
        <v>1621.65125</v>
      </c>
      <c r="AJ385" s="12" t="s">
        <v>1138</v>
      </c>
    </row>
    <row r="386" s="9" customFormat="1" ht="16" customHeight="1" spans="1:36">
      <c r="A386" s="40">
        <f t="shared" si="468"/>
        <v>383</v>
      </c>
      <c r="B386" s="41" t="s">
        <v>1306</v>
      </c>
      <c r="C386" s="64" t="s">
        <v>1265</v>
      </c>
      <c r="D386" s="367" t="s">
        <v>1266</v>
      </c>
      <c r="E386" s="82">
        <v>3473.25</v>
      </c>
      <c r="F386" s="82">
        <v>3245.5</v>
      </c>
      <c r="G386" s="82">
        <v>5664.75</v>
      </c>
      <c r="H386" s="82">
        <v>3473.25</v>
      </c>
      <c r="I386" s="59">
        <v>1790</v>
      </c>
      <c r="J386" s="59"/>
      <c r="K386" s="52">
        <f t="shared" si="469"/>
        <v>62.5185</v>
      </c>
      <c r="L386" s="53">
        <f t="shared" si="470"/>
        <v>519.28</v>
      </c>
      <c r="M386" s="44">
        <f t="shared" si="471"/>
        <v>453.18</v>
      </c>
      <c r="N386" s="41">
        <f t="shared" si="472"/>
        <v>24.31275</v>
      </c>
      <c r="O386" s="44">
        <f t="shared" si="473"/>
        <v>89.5</v>
      </c>
      <c r="P386" s="44">
        <f t="shared" si="474"/>
        <v>0</v>
      </c>
      <c r="Q386" s="44">
        <f t="shared" si="475"/>
        <v>1148.79125</v>
      </c>
      <c r="R386" s="41">
        <f t="shared" si="476"/>
        <v>0</v>
      </c>
      <c r="S386" s="41">
        <f t="shared" si="477"/>
        <v>259.64</v>
      </c>
      <c r="T386" s="44">
        <f t="shared" si="478"/>
        <v>113.3</v>
      </c>
      <c r="U386" s="41">
        <f t="shared" si="479"/>
        <v>10.42</v>
      </c>
      <c r="V386" s="41">
        <v>0</v>
      </c>
      <c r="W386" s="44">
        <f t="shared" si="480"/>
        <v>89.5</v>
      </c>
      <c r="X386" s="44">
        <f t="shared" si="481"/>
        <v>0</v>
      </c>
      <c r="Y386" s="41">
        <f t="shared" si="482"/>
        <v>472.86</v>
      </c>
      <c r="Z386" s="41">
        <f t="shared" si="483"/>
        <v>1621.65125</v>
      </c>
      <c r="AA386" s="54"/>
      <c r="AB386" s="12" t="s">
        <v>60</v>
      </c>
      <c r="AC386" s="11">
        <f t="shared" si="456"/>
        <v>62.5185</v>
      </c>
      <c r="AD386" s="11">
        <f t="shared" si="484"/>
        <v>778.92</v>
      </c>
      <c r="AE386" s="11">
        <f t="shared" si="485"/>
        <v>566.48</v>
      </c>
      <c r="AF386" s="11">
        <f t="shared" si="457"/>
        <v>34.73275</v>
      </c>
      <c r="AG386" s="11">
        <f t="shared" ref="AG386:AI386" si="538">O386+W386</f>
        <v>179</v>
      </c>
      <c r="AH386" s="11">
        <f t="shared" si="538"/>
        <v>0</v>
      </c>
      <c r="AI386" s="11">
        <f t="shared" si="538"/>
        <v>1621.65125</v>
      </c>
      <c r="AJ386" s="12" t="s">
        <v>1138</v>
      </c>
    </row>
    <row r="387" s="9" customFormat="1" ht="16" customHeight="1" spans="1:36">
      <c r="A387" s="40">
        <f t="shared" si="468"/>
        <v>384</v>
      </c>
      <c r="B387" s="41" t="s">
        <v>184</v>
      </c>
      <c r="C387" s="64" t="s">
        <v>1269</v>
      </c>
      <c r="D387" s="367" t="s">
        <v>1270</v>
      </c>
      <c r="E387" s="82">
        <v>3473.25</v>
      </c>
      <c r="F387" s="82">
        <v>3245.5</v>
      </c>
      <c r="G387" s="82">
        <v>5664.75</v>
      </c>
      <c r="H387" s="82">
        <v>3473.25</v>
      </c>
      <c r="I387" s="59">
        <v>3180</v>
      </c>
      <c r="J387" s="59"/>
      <c r="K387" s="52">
        <f t="shared" si="469"/>
        <v>62.5185</v>
      </c>
      <c r="L387" s="53">
        <f t="shared" si="470"/>
        <v>519.28</v>
      </c>
      <c r="M387" s="44">
        <f t="shared" si="471"/>
        <v>453.18</v>
      </c>
      <c r="N387" s="41">
        <f t="shared" si="472"/>
        <v>24.31275</v>
      </c>
      <c r="O387" s="44">
        <f t="shared" si="473"/>
        <v>159</v>
      </c>
      <c r="P387" s="44">
        <f t="shared" si="474"/>
        <v>0</v>
      </c>
      <c r="Q387" s="44">
        <f t="shared" si="475"/>
        <v>1218.29125</v>
      </c>
      <c r="R387" s="41">
        <f t="shared" si="476"/>
        <v>0</v>
      </c>
      <c r="S387" s="41">
        <f t="shared" si="477"/>
        <v>259.64</v>
      </c>
      <c r="T387" s="44">
        <f t="shared" si="478"/>
        <v>113.3</v>
      </c>
      <c r="U387" s="41">
        <f t="shared" si="479"/>
        <v>10.42</v>
      </c>
      <c r="V387" s="41">
        <v>0</v>
      </c>
      <c r="W387" s="44">
        <f t="shared" si="480"/>
        <v>159</v>
      </c>
      <c r="X387" s="44">
        <f t="shared" si="481"/>
        <v>0</v>
      </c>
      <c r="Y387" s="41">
        <f t="shared" si="482"/>
        <v>542.36</v>
      </c>
      <c r="Z387" s="41">
        <f t="shared" si="483"/>
        <v>1760.65125</v>
      </c>
      <c r="AA387" s="54"/>
      <c r="AB387" s="12" t="s">
        <v>47</v>
      </c>
      <c r="AC387" s="11">
        <f t="shared" si="456"/>
        <v>62.5185</v>
      </c>
      <c r="AD387" s="11">
        <f t="shared" si="484"/>
        <v>778.92</v>
      </c>
      <c r="AE387" s="11">
        <f t="shared" si="485"/>
        <v>566.48</v>
      </c>
      <c r="AF387" s="11">
        <f t="shared" si="457"/>
        <v>34.73275</v>
      </c>
      <c r="AG387" s="11">
        <f t="shared" ref="AG387:AI387" si="539">O387+W387</f>
        <v>318</v>
      </c>
      <c r="AH387" s="11">
        <f t="shared" si="539"/>
        <v>0</v>
      </c>
      <c r="AI387" s="11">
        <f t="shared" si="539"/>
        <v>1760.65125</v>
      </c>
      <c r="AJ387" s="12" t="s">
        <v>1134</v>
      </c>
    </row>
    <row r="388" s="9" customFormat="1" ht="16" customHeight="1" spans="1:36">
      <c r="A388" s="40">
        <f t="shared" si="468"/>
        <v>385</v>
      </c>
      <c r="B388" s="41" t="s">
        <v>167</v>
      </c>
      <c r="C388" s="46" t="s">
        <v>300</v>
      </c>
      <c r="D388" s="47" t="s">
        <v>301</v>
      </c>
      <c r="E388" s="41">
        <v>3473.25</v>
      </c>
      <c r="F388" s="41">
        <f>VLOOKUP(C388,'[1]9月'!$B:$Q,16,0)</f>
        <v>3245.4</v>
      </c>
      <c r="G388" s="44">
        <v>5664.75</v>
      </c>
      <c r="H388" s="41">
        <v>3473.25</v>
      </c>
      <c r="I388" s="44">
        <v>1790</v>
      </c>
      <c r="J388" s="44"/>
      <c r="K388" s="52">
        <f t="shared" si="469"/>
        <v>62.5185</v>
      </c>
      <c r="L388" s="53">
        <f t="shared" si="470"/>
        <v>519.264</v>
      </c>
      <c r="M388" s="44">
        <f t="shared" si="471"/>
        <v>453.18</v>
      </c>
      <c r="N388" s="41">
        <f t="shared" si="472"/>
        <v>24.31275</v>
      </c>
      <c r="O388" s="44">
        <f t="shared" si="473"/>
        <v>89.5</v>
      </c>
      <c r="P388" s="44">
        <f t="shared" si="474"/>
        <v>0</v>
      </c>
      <c r="Q388" s="44">
        <f t="shared" si="475"/>
        <v>1148.77525</v>
      </c>
      <c r="R388" s="41">
        <f t="shared" ref="R388:R406" si="540">E388*0</f>
        <v>0</v>
      </c>
      <c r="S388" s="41">
        <f t="shared" si="477"/>
        <v>259.63</v>
      </c>
      <c r="T388" s="44">
        <f t="shared" si="478"/>
        <v>113.3</v>
      </c>
      <c r="U388" s="41">
        <f t="shared" si="479"/>
        <v>10.42</v>
      </c>
      <c r="V388" s="41">
        <v>0</v>
      </c>
      <c r="W388" s="44">
        <f t="shared" si="480"/>
        <v>89.5</v>
      </c>
      <c r="X388" s="44">
        <f t="shared" si="481"/>
        <v>0</v>
      </c>
      <c r="Y388" s="41">
        <f t="shared" si="482"/>
        <v>472.85</v>
      </c>
      <c r="Z388" s="41">
        <f t="shared" si="483"/>
        <v>1621.62525</v>
      </c>
      <c r="AA388" s="41"/>
      <c r="AB388" s="12" t="s">
        <v>52</v>
      </c>
      <c r="AC388" s="11">
        <f t="shared" ref="AC388:AC434" si="541">K388+R388</f>
        <v>62.5185</v>
      </c>
      <c r="AD388" s="11">
        <f t="shared" si="484"/>
        <v>778.894</v>
      </c>
      <c r="AE388" s="11">
        <f t="shared" si="485"/>
        <v>566.48</v>
      </c>
      <c r="AF388" s="11">
        <f t="shared" ref="AF388:AF434" si="542">N388+U388+V388</f>
        <v>34.73275</v>
      </c>
      <c r="AG388" s="11">
        <f t="shared" ref="AG388:AI388" si="543">O388+W388</f>
        <v>179</v>
      </c>
      <c r="AH388" s="11">
        <f t="shared" si="543"/>
        <v>0</v>
      </c>
      <c r="AI388" s="11">
        <f t="shared" si="543"/>
        <v>1621.62525</v>
      </c>
      <c r="AJ388" s="12" t="s">
        <v>1134</v>
      </c>
    </row>
    <row r="389" s="9" customFormat="1" ht="16" customHeight="1" spans="1:36">
      <c r="A389" s="40">
        <f t="shared" si="468"/>
        <v>386</v>
      </c>
      <c r="B389" s="41" t="s">
        <v>1306</v>
      </c>
      <c r="C389" s="46" t="s">
        <v>612</v>
      </c>
      <c r="D389" s="45" t="s">
        <v>613</v>
      </c>
      <c r="E389" s="41">
        <v>3473.25</v>
      </c>
      <c r="F389" s="41">
        <f>VLOOKUP(C389,'[1]9月'!$B:$Q,16,0)</f>
        <v>3245.4</v>
      </c>
      <c r="G389" s="44">
        <v>5664.75</v>
      </c>
      <c r="H389" s="41">
        <v>3473.25</v>
      </c>
      <c r="I389" s="44">
        <v>1790</v>
      </c>
      <c r="J389" s="68"/>
      <c r="K389" s="52">
        <f t="shared" si="469"/>
        <v>62.5185</v>
      </c>
      <c r="L389" s="53">
        <f t="shared" si="470"/>
        <v>519.264</v>
      </c>
      <c r="M389" s="44">
        <f t="shared" si="471"/>
        <v>453.18</v>
      </c>
      <c r="N389" s="41">
        <f t="shared" si="472"/>
        <v>24.31275</v>
      </c>
      <c r="O389" s="44">
        <f t="shared" si="473"/>
        <v>89.5</v>
      </c>
      <c r="P389" s="44">
        <f t="shared" si="474"/>
        <v>0</v>
      </c>
      <c r="Q389" s="44">
        <f t="shared" si="475"/>
        <v>1148.77525</v>
      </c>
      <c r="R389" s="41">
        <f t="shared" si="540"/>
        <v>0</v>
      </c>
      <c r="S389" s="41">
        <f t="shared" si="477"/>
        <v>259.63</v>
      </c>
      <c r="T389" s="44">
        <f t="shared" si="478"/>
        <v>113.3</v>
      </c>
      <c r="U389" s="41">
        <f t="shared" si="479"/>
        <v>10.42</v>
      </c>
      <c r="V389" s="41">
        <v>0</v>
      </c>
      <c r="W389" s="44">
        <f t="shared" si="480"/>
        <v>89.5</v>
      </c>
      <c r="X389" s="44">
        <f t="shared" si="481"/>
        <v>0</v>
      </c>
      <c r="Y389" s="41">
        <f t="shared" si="482"/>
        <v>472.85</v>
      </c>
      <c r="Z389" s="41">
        <f t="shared" si="483"/>
        <v>1621.62525</v>
      </c>
      <c r="AA389" s="41"/>
      <c r="AB389" s="12" t="s">
        <v>60</v>
      </c>
      <c r="AC389" s="11">
        <f t="shared" si="541"/>
        <v>62.5185</v>
      </c>
      <c r="AD389" s="11">
        <f t="shared" si="484"/>
        <v>778.894</v>
      </c>
      <c r="AE389" s="11">
        <f t="shared" si="485"/>
        <v>566.48</v>
      </c>
      <c r="AF389" s="11">
        <f t="shared" si="542"/>
        <v>34.73275</v>
      </c>
      <c r="AG389" s="11">
        <f t="shared" ref="AG389:AI389" si="544">O389+W389</f>
        <v>179</v>
      </c>
      <c r="AH389" s="11">
        <f t="shared" si="544"/>
        <v>0</v>
      </c>
      <c r="AI389" s="11">
        <f t="shared" si="544"/>
        <v>1621.62525</v>
      </c>
      <c r="AJ389" s="12" t="s">
        <v>1138</v>
      </c>
    </row>
    <row r="390" s="9" customFormat="1" ht="16" customHeight="1" spans="1:36">
      <c r="A390" s="40">
        <f t="shared" si="468"/>
        <v>387</v>
      </c>
      <c r="B390" s="41" t="s">
        <v>1299</v>
      </c>
      <c r="C390" s="47" t="s">
        <v>1283</v>
      </c>
      <c r="D390" s="45" t="s">
        <v>1284</v>
      </c>
      <c r="E390" s="82">
        <v>3473.25</v>
      </c>
      <c r="F390" s="93">
        <v>0</v>
      </c>
      <c r="G390" s="82">
        <v>5664.75</v>
      </c>
      <c r="H390" s="82">
        <v>3473.25</v>
      </c>
      <c r="I390" s="59">
        <v>1790</v>
      </c>
      <c r="J390" s="59"/>
      <c r="K390" s="52">
        <f t="shared" si="469"/>
        <v>62.5185</v>
      </c>
      <c r="L390" s="53">
        <f t="shared" si="470"/>
        <v>0</v>
      </c>
      <c r="M390" s="44">
        <f t="shared" si="471"/>
        <v>453.18</v>
      </c>
      <c r="N390" s="41">
        <f t="shared" si="472"/>
        <v>24.31275</v>
      </c>
      <c r="O390" s="44">
        <f t="shared" si="473"/>
        <v>89.5</v>
      </c>
      <c r="P390" s="44">
        <f t="shared" si="474"/>
        <v>0</v>
      </c>
      <c r="Q390" s="44">
        <f t="shared" si="475"/>
        <v>629.51125</v>
      </c>
      <c r="R390" s="41">
        <f t="shared" si="540"/>
        <v>0</v>
      </c>
      <c r="S390" s="41">
        <f t="shared" si="477"/>
        <v>0</v>
      </c>
      <c r="T390" s="44">
        <f t="shared" si="478"/>
        <v>113.3</v>
      </c>
      <c r="U390" s="41">
        <f t="shared" si="479"/>
        <v>10.42</v>
      </c>
      <c r="V390" s="41">
        <v>0</v>
      </c>
      <c r="W390" s="44">
        <f t="shared" si="480"/>
        <v>89.5</v>
      </c>
      <c r="X390" s="44">
        <f t="shared" si="481"/>
        <v>0</v>
      </c>
      <c r="Y390" s="41">
        <f t="shared" si="482"/>
        <v>213.22</v>
      </c>
      <c r="Z390" s="41">
        <f t="shared" si="483"/>
        <v>842.73125</v>
      </c>
      <c r="AA390" s="54"/>
      <c r="AB390" s="12" t="s">
        <v>48</v>
      </c>
      <c r="AC390" s="11">
        <f t="shared" si="541"/>
        <v>62.5185</v>
      </c>
      <c r="AD390" s="11">
        <f t="shared" si="484"/>
        <v>0</v>
      </c>
      <c r="AE390" s="11">
        <f t="shared" si="485"/>
        <v>566.48</v>
      </c>
      <c r="AF390" s="11">
        <f t="shared" si="542"/>
        <v>34.73275</v>
      </c>
      <c r="AG390" s="11">
        <f t="shared" ref="AG390:AI390" si="545">O390+W390</f>
        <v>179</v>
      </c>
      <c r="AH390" s="11">
        <f t="shared" si="545"/>
        <v>0</v>
      </c>
      <c r="AI390" s="11">
        <f t="shared" si="545"/>
        <v>842.73125</v>
      </c>
      <c r="AJ390" s="12" t="s">
        <v>1134</v>
      </c>
    </row>
    <row r="391" s="9" customFormat="1" ht="16" customHeight="1" spans="1:36">
      <c r="A391" s="40">
        <f t="shared" si="468"/>
        <v>388</v>
      </c>
      <c r="B391" s="41" t="s">
        <v>1336</v>
      </c>
      <c r="C391" s="47" t="s">
        <v>1287</v>
      </c>
      <c r="D391" s="45" t="s">
        <v>1288</v>
      </c>
      <c r="E391" s="82">
        <v>3473.25</v>
      </c>
      <c r="F391" s="82">
        <v>3245.5</v>
      </c>
      <c r="G391" s="82">
        <v>5664.75</v>
      </c>
      <c r="H391" s="82">
        <v>3473.25</v>
      </c>
      <c r="I391" s="59">
        <v>1790</v>
      </c>
      <c r="J391" s="59"/>
      <c r="K391" s="52">
        <f t="shared" si="469"/>
        <v>62.5185</v>
      </c>
      <c r="L391" s="53">
        <f t="shared" si="470"/>
        <v>519.28</v>
      </c>
      <c r="M391" s="44">
        <f t="shared" si="471"/>
        <v>453.18</v>
      </c>
      <c r="N391" s="41">
        <f t="shared" si="472"/>
        <v>24.31275</v>
      </c>
      <c r="O391" s="44">
        <f t="shared" si="473"/>
        <v>89.5</v>
      </c>
      <c r="P391" s="44">
        <f t="shared" si="474"/>
        <v>0</v>
      </c>
      <c r="Q391" s="44">
        <f t="shared" si="475"/>
        <v>1148.79125</v>
      </c>
      <c r="R391" s="41">
        <f t="shared" si="540"/>
        <v>0</v>
      </c>
      <c r="S391" s="41">
        <f t="shared" si="477"/>
        <v>259.64</v>
      </c>
      <c r="T391" s="44">
        <f t="shared" si="478"/>
        <v>113.3</v>
      </c>
      <c r="U391" s="41">
        <f t="shared" si="479"/>
        <v>10.42</v>
      </c>
      <c r="V391" s="41">
        <v>0</v>
      </c>
      <c r="W391" s="44">
        <f t="shared" si="480"/>
        <v>89.5</v>
      </c>
      <c r="X391" s="44">
        <f t="shared" si="481"/>
        <v>0</v>
      </c>
      <c r="Y391" s="41">
        <f t="shared" si="482"/>
        <v>472.86</v>
      </c>
      <c r="Z391" s="41">
        <f t="shared" si="483"/>
        <v>1621.65125</v>
      </c>
      <c r="AA391" s="54"/>
      <c r="AB391" s="12" t="s">
        <v>53</v>
      </c>
      <c r="AC391" s="11">
        <f t="shared" si="541"/>
        <v>62.5185</v>
      </c>
      <c r="AD391" s="11">
        <f t="shared" si="484"/>
        <v>778.92</v>
      </c>
      <c r="AE391" s="11">
        <f t="shared" si="485"/>
        <v>566.48</v>
      </c>
      <c r="AF391" s="11">
        <f t="shared" si="542"/>
        <v>34.73275</v>
      </c>
      <c r="AG391" s="11">
        <f t="shared" ref="AG391:AI391" si="546">O391+W391</f>
        <v>179</v>
      </c>
      <c r="AH391" s="11">
        <f t="shared" si="546"/>
        <v>0</v>
      </c>
      <c r="AI391" s="11">
        <f t="shared" si="546"/>
        <v>1621.65125</v>
      </c>
      <c r="AJ391" s="12" t="s">
        <v>1138</v>
      </c>
    </row>
    <row r="392" s="9" customFormat="1" ht="16" customHeight="1" spans="1:36">
      <c r="A392" s="40">
        <f t="shared" si="468"/>
        <v>389</v>
      </c>
      <c r="B392" s="41" t="s">
        <v>1336</v>
      </c>
      <c r="C392" s="47" t="s">
        <v>1291</v>
      </c>
      <c r="D392" s="45" t="s">
        <v>1292</v>
      </c>
      <c r="E392" s="82">
        <v>3473.25</v>
      </c>
      <c r="F392" s="82">
        <v>3245.5</v>
      </c>
      <c r="G392" s="82">
        <v>5664.75</v>
      </c>
      <c r="H392" s="82">
        <v>3473.25</v>
      </c>
      <c r="I392" s="59">
        <v>0</v>
      </c>
      <c r="J392" s="59"/>
      <c r="K392" s="52">
        <f t="shared" si="469"/>
        <v>62.5185</v>
      </c>
      <c r="L392" s="53">
        <f t="shared" si="470"/>
        <v>519.28</v>
      </c>
      <c r="M392" s="44">
        <f t="shared" si="471"/>
        <v>453.18</v>
      </c>
      <c r="N392" s="41">
        <f t="shared" si="472"/>
        <v>24.31275</v>
      </c>
      <c r="O392" s="44">
        <f t="shared" si="473"/>
        <v>0</v>
      </c>
      <c r="P392" s="44">
        <f t="shared" si="474"/>
        <v>0</v>
      </c>
      <c r="Q392" s="44">
        <f t="shared" si="475"/>
        <v>1059.29125</v>
      </c>
      <c r="R392" s="41">
        <f t="shared" si="540"/>
        <v>0</v>
      </c>
      <c r="S392" s="41">
        <f t="shared" si="477"/>
        <v>259.64</v>
      </c>
      <c r="T392" s="44">
        <f t="shared" si="478"/>
        <v>113.3</v>
      </c>
      <c r="U392" s="41">
        <f t="shared" si="479"/>
        <v>10.42</v>
      </c>
      <c r="V392" s="41">
        <v>0</v>
      </c>
      <c r="W392" s="44">
        <f t="shared" si="480"/>
        <v>0</v>
      </c>
      <c r="X392" s="44">
        <f t="shared" si="481"/>
        <v>0</v>
      </c>
      <c r="Y392" s="41">
        <f t="shared" si="482"/>
        <v>383.36</v>
      </c>
      <c r="Z392" s="41">
        <f t="shared" si="483"/>
        <v>1442.65125</v>
      </c>
      <c r="AA392" s="54"/>
      <c r="AB392" s="12" t="s">
        <v>53</v>
      </c>
      <c r="AC392" s="11">
        <f t="shared" si="541"/>
        <v>62.5185</v>
      </c>
      <c r="AD392" s="11">
        <f t="shared" si="484"/>
        <v>778.92</v>
      </c>
      <c r="AE392" s="11">
        <f t="shared" si="485"/>
        <v>566.48</v>
      </c>
      <c r="AF392" s="11">
        <f t="shared" si="542"/>
        <v>34.73275</v>
      </c>
      <c r="AG392" s="11">
        <f t="shared" ref="AG392:AI392" si="547">O392+W392</f>
        <v>0</v>
      </c>
      <c r="AH392" s="11">
        <f t="shared" si="547"/>
        <v>0</v>
      </c>
      <c r="AI392" s="11">
        <f t="shared" si="547"/>
        <v>1442.65125</v>
      </c>
      <c r="AJ392" s="12" t="s">
        <v>1138</v>
      </c>
    </row>
    <row r="393" s="9" customFormat="1" ht="16" customHeight="1" spans="1:36">
      <c r="A393" s="40">
        <f t="shared" si="468"/>
        <v>390</v>
      </c>
      <c r="B393" s="41" t="s">
        <v>1336</v>
      </c>
      <c r="C393" s="64" t="s">
        <v>1293</v>
      </c>
      <c r="D393" s="367" t="s">
        <v>1294</v>
      </c>
      <c r="E393" s="82">
        <v>3473.25</v>
      </c>
      <c r="F393" s="82">
        <v>3245.5</v>
      </c>
      <c r="G393" s="82">
        <v>5664.75</v>
      </c>
      <c r="H393" s="82">
        <v>3473.25</v>
      </c>
      <c r="I393" s="59">
        <v>1790</v>
      </c>
      <c r="J393" s="59"/>
      <c r="K393" s="52">
        <f t="shared" si="469"/>
        <v>62.5185</v>
      </c>
      <c r="L393" s="53">
        <f t="shared" si="470"/>
        <v>519.28</v>
      </c>
      <c r="M393" s="44">
        <f t="shared" si="471"/>
        <v>453.18</v>
      </c>
      <c r="N393" s="41">
        <f t="shared" si="472"/>
        <v>24.31275</v>
      </c>
      <c r="O393" s="44">
        <f t="shared" si="473"/>
        <v>89.5</v>
      </c>
      <c r="P393" s="44">
        <f t="shared" si="474"/>
        <v>0</v>
      </c>
      <c r="Q393" s="44">
        <f t="shared" si="475"/>
        <v>1148.79125</v>
      </c>
      <c r="R393" s="41">
        <f t="shared" si="540"/>
        <v>0</v>
      </c>
      <c r="S393" s="41">
        <f t="shared" si="477"/>
        <v>259.64</v>
      </c>
      <c r="T393" s="44">
        <f t="shared" si="478"/>
        <v>113.3</v>
      </c>
      <c r="U393" s="41">
        <f t="shared" si="479"/>
        <v>10.42</v>
      </c>
      <c r="V393" s="41">
        <v>0</v>
      </c>
      <c r="W393" s="44">
        <f t="shared" si="480"/>
        <v>89.5</v>
      </c>
      <c r="X393" s="44">
        <f t="shared" si="481"/>
        <v>0</v>
      </c>
      <c r="Y393" s="41">
        <f t="shared" si="482"/>
        <v>472.86</v>
      </c>
      <c r="Z393" s="41">
        <f t="shared" si="483"/>
        <v>1621.65125</v>
      </c>
      <c r="AA393" s="54"/>
      <c r="AB393" s="12" t="s">
        <v>53</v>
      </c>
      <c r="AC393" s="11">
        <f t="shared" si="541"/>
        <v>62.5185</v>
      </c>
      <c r="AD393" s="11">
        <f t="shared" si="484"/>
        <v>778.92</v>
      </c>
      <c r="AE393" s="11">
        <f t="shared" si="485"/>
        <v>566.48</v>
      </c>
      <c r="AF393" s="11">
        <f t="shared" si="542"/>
        <v>34.73275</v>
      </c>
      <c r="AG393" s="11">
        <f t="shared" ref="AG393:AI393" si="548">O393+W393</f>
        <v>179</v>
      </c>
      <c r="AH393" s="11">
        <f t="shared" si="548"/>
        <v>0</v>
      </c>
      <c r="AI393" s="11">
        <f t="shared" si="548"/>
        <v>1621.65125</v>
      </c>
      <c r="AJ393" s="12" t="s">
        <v>1138</v>
      </c>
    </row>
    <row r="394" s="9" customFormat="1" ht="16" customHeight="1" spans="1:36">
      <c r="A394" s="40">
        <f t="shared" si="468"/>
        <v>391</v>
      </c>
      <c r="B394" s="41" t="s">
        <v>285</v>
      </c>
      <c r="C394" s="47" t="s">
        <v>1295</v>
      </c>
      <c r="D394" s="45" t="s">
        <v>1296</v>
      </c>
      <c r="E394" s="82">
        <v>3820</v>
      </c>
      <c r="F394" s="82">
        <v>3820</v>
      </c>
      <c r="G394" s="82">
        <v>5664.75</v>
      </c>
      <c r="H394" s="82">
        <v>3820</v>
      </c>
      <c r="I394" s="59">
        <v>4180</v>
      </c>
      <c r="J394" s="59"/>
      <c r="K394" s="52">
        <f t="shared" si="469"/>
        <v>68.76</v>
      </c>
      <c r="L394" s="53">
        <f t="shared" si="470"/>
        <v>611.2</v>
      </c>
      <c r="M394" s="44">
        <f t="shared" si="471"/>
        <v>453.18</v>
      </c>
      <c r="N394" s="41">
        <f t="shared" si="472"/>
        <v>26.74</v>
      </c>
      <c r="O394" s="44">
        <f t="shared" si="473"/>
        <v>209</v>
      </c>
      <c r="P394" s="44">
        <f t="shared" si="474"/>
        <v>0</v>
      </c>
      <c r="Q394" s="44">
        <f t="shared" si="475"/>
        <v>1368.88</v>
      </c>
      <c r="R394" s="41">
        <f t="shared" si="540"/>
        <v>0</v>
      </c>
      <c r="S394" s="41">
        <f t="shared" si="477"/>
        <v>305.6</v>
      </c>
      <c r="T394" s="44">
        <f t="shared" si="478"/>
        <v>113.3</v>
      </c>
      <c r="U394" s="41">
        <f t="shared" si="479"/>
        <v>11.46</v>
      </c>
      <c r="V394" s="41">
        <v>0</v>
      </c>
      <c r="W394" s="44">
        <f t="shared" si="480"/>
        <v>209</v>
      </c>
      <c r="X394" s="44">
        <f t="shared" si="481"/>
        <v>0</v>
      </c>
      <c r="Y394" s="41">
        <f t="shared" si="482"/>
        <v>639.36</v>
      </c>
      <c r="Z394" s="41">
        <f t="shared" si="483"/>
        <v>2008.24</v>
      </c>
      <c r="AA394" s="54"/>
      <c r="AB394" s="12" t="s">
        <v>26</v>
      </c>
      <c r="AC394" s="11">
        <f t="shared" si="541"/>
        <v>68.76</v>
      </c>
      <c r="AD394" s="11">
        <f t="shared" si="484"/>
        <v>916.8</v>
      </c>
      <c r="AE394" s="11">
        <f t="shared" si="485"/>
        <v>566.48</v>
      </c>
      <c r="AF394" s="11">
        <f t="shared" si="542"/>
        <v>38.2</v>
      </c>
      <c r="AG394" s="11">
        <f t="shared" ref="AG394:AI394" si="549">O394+W394</f>
        <v>418</v>
      </c>
      <c r="AH394" s="11">
        <f t="shared" si="549"/>
        <v>0</v>
      </c>
      <c r="AI394" s="11">
        <f t="shared" si="549"/>
        <v>2008.24</v>
      </c>
      <c r="AJ394" s="12" t="s">
        <v>1135</v>
      </c>
    </row>
    <row r="395" s="9" customFormat="1" ht="16" customHeight="1" spans="1:36">
      <c r="A395" s="40">
        <f t="shared" si="468"/>
        <v>392</v>
      </c>
      <c r="B395" s="41" t="s">
        <v>1306</v>
      </c>
      <c r="C395" s="47" t="s">
        <v>1307</v>
      </c>
      <c r="D395" s="45" t="s">
        <v>1308</v>
      </c>
      <c r="E395" s="82">
        <v>3473.25</v>
      </c>
      <c r="F395" s="82">
        <v>3245.5</v>
      </c>
      <c r="G395" s="82">
        <v>5664.75</v>
      </c>
      <c r="H395" s="82">
        <v>3473.25</v>
      </c>
      <c r="I395" s="59">
        <v>1790</v>
      </c>
      <c r="J395" s="59"/>
      <c r="K395" s="52">
        <f t="shared" si="469"/>
        <v>62.5185</v>
      </c>
      <c r="L395" s="53">
        <f t="shared" si="470"/>
        <v>519.28</v>
      </c>
      <c r="M395" s="44">
        <f t="shared" si="471"/>
        <v>453.18</v>
      </c>
      <c r="N395" s="41">
        <f t="shared" si="472"/>
        <v>24.31275</v>
      </c>
      <c r="O395" s="44">
        <f t="shared" si="473"/>
        <v>89.5</v>
      </c>
      <c r="P395" s="44">
        <f t="shared" si="474"/>
        <v>0</v>
      </c>
      <c r="Q395" s="44">
        <f t="shared" si="475"/>
        <v>1148.79125</v>
      </c>
      <c r="R395" s="41">
        <f t="shared" si="540"/>
        <v>0</v>
      </c>
      <c r="S395" s="41">
        <f t="shared" si="477"/>
        <v>259.64</v>
      </c>
      <c r="T395" s="44">
        <f t="shared" si="478"/>
        <v>113.3</v>
      </c>
      <c r="U395" s="41">
        <f t="shared" si="479"/>
        <v>10.42</v>
      </c>
      <c r="V395" s="41">
        <v>0</v>
      </c>
      <c r="W395" s="44">
        <f t="shared" si="480"/>
        <v>89.5</v>
      </c>
      <c r="X395" s="44">
        <f t="shared" si="481"/>
        <v>0</v>
      </c>
      <c r="Y395" s="41">
        <f t="shared" si="482"/>
        <v>472.86</v>
      </c>
      <c r="Z395" s="41">
        <f t="shared" si="483"/>
        <v>1621.65125</v>
      </c>
      <c r="AA395" s="54"/>
      <c r="AB395" s="12" t="s">
        <v>60</v>
      </c>
      <c r="AC395" s="11">
        <f t="shared" si="541"/>
        <v>62.5185</v>
      </c>
      <c r="AD395" s="11">
        <f t="shared" si="484"/>
        <v>778.92</v>
      </c>
      <c r="AE395" s="11">
        <f t="shared" si="485"/>
        <v>566.48</v>
      </c>
      <c r="AF395" s="11">
        <f t="shared" si="542"/>
        <v>34.73275</v>
      </c>
      <c r="AG395" s="11">
        <f t="shared" ref="AG395:AI395" si="550">O395+W395</f>
        <v>179</v>
      </c>
      <c r="AH395" s="11">
        <f t="shared" si="550"/>
        <v>0</v>
      </c>
      <c r="AI395" s="11">
        <f t="shared" si="550"/>
        <v>1621.65125</v>
      </c>
      <c r="AJ395" s="12" t="s">
        <v>1138</v>
      </c>
    </row>
    <row r="396" s="9" customFormat="1" ht="16" customHeight="1" spans="1:36">
      <c r="A396" s="40">
        <f t="shared" si="468"/>
        <v>393</v>
      </c>
      <c r="B396" s="41" t="s">
        <v>1306</v>
      </c>
      <c r="C396" s="47" t="s">
        <v>1311</v>
      </c>
      <c r="D396" s="342" t="s">
        <v>1312</v>
      </c>
      <c r="E396" s="82">
        <v>3473.25</v>
      </c>
      <c r="F396" s="82">
        <v>3245.5</v>
      </c>
      <c r="G396" s="82">
        <v>5664.75</v>
      </c>
      <c r="H396" s="82">
        <v>3473.25</v>
      </c>
      <c r="I396" s="59">
        <v>1790</v>
      </c>
      <c r="J396" s="59"/>
      <c r="K396" s="52">
        <f t="shared" si="469"/>
        <v>62.5185</v>
      </c>
      <c r="L396" s="53">
        <f t="shared" si="470"/>
        <v>519.28</v>
      </c>
      <c r="M396" s="44">
        <f t="shared" si="471"/>
        <v>453.18</v>
      </c>
      <c r="N396" s="41">
        <f t="shared" si="472"/>
        <v>24.31275</v>
      </c>
      <c r="O396" s="44">
        <f t="shared" si="473"/>
        <v>89.5</v>
      </c>
      <c r="P396" s="44">
        <f t="shared" si="474"/>
        <v>0</v>
      </c>
      <c r="Q396" s="44">
        <f t="shared" si="475"/>
        <v>1148.79125</v>
      </c>
      <c r="R396" s="41">
        <f t="shared" si="540"/>
        <v>0</v>
      </c>
      <c r="S396" s="41">
        <f t="shared" si="477"/>
        <v>259.64</v>
      </c>
      <c r="T396" s="44">
        <f t="shared" si="478"/>
        <v>113.3</v>
      </c>
      <c r="U396" s="41">
        <f t="shared" si="479"/>
        <v>10.42</v>
      </c>
      <c r="V396" s="41">
        <v>0</v>
      </c>
      <c r="W396" s="44">
        <f t="shared" si="480"/>
        <v>89.5</v>
      </c>
      <c r="X396" s="44">
        <f t="shared" si="481"/>
        <v>0</v>
      </c>
      <c r="Y396" s="41">
        <f t="shared" si="482"/>
        <v>472.86</v>
      </c>
      <c r="Z396" s="41">
        <f t="shared" si="483"/>
        <v>1621.65125</v>
      </c>
      <c r="AA396" s="54"/>
      <c r="AB396" s="12" t="s">
        <v>60</v>
      </c>
      <c r="AC396" s="11">
        <f t="shared" si="541"/>
        <v>62.5185</v>
      </c>
      <c r="AD396" s="11">
        <f t="shared" si="484"/>
        <v>778.92</v>
      </c>
      <c r="AE396" s="11">
        <f t="shared" si="485"/>
        <v>566.48</v>
      </c>
      <c r="AF396" s="11">
        <f t="shared" si="542"/>
        <v>34.73275</v>
      </c>
      <c r="AG396" s="11">
        <f t="shared" ref="AG396:AI396" si="551">O396+W396</f>
        <v>179</v>
      </c>
      <c r="AH396" s="11">
        <f t="shared" si="551"/>
        <v>0</v>
      </c>
      <c r="AI396" s="11">
        <f t="shared" si="551"/>
        <v>1621.65125</v>
      </c>
      <c r="AJ396" s="12" t="s">
        <v>1138</v>
      </c>
    </row>
    <row r="397" s="9" customFormat="1" ht="16" customHeight="1" spans="1:36">
      <c r="A397" s="40">
        <f t="shared" si="468"/>
        <v>394</v>
      </c>
      <c r="B397" s="41" t="s">
        <v>1306</v>
      </c>
      <c r="C397" s="47" t="s">
        <v>1315</v>
      </c>
      <c r="D397" s="342" t="s">
        <v>1316</v>
      </c>
      <c r="E397" s="82">
        <v>3473.25</v>
      </c>
      <c r="F397" s="93">
        <v>0</v>
      </c>
      <c r="G397" s="82">
        <v>5664.75</v>
      </c>
      <c r="H397" s="82">
        <v>3473.25</v>
      </c>
      <c r="I397" s="59">
        <v>1790</v>
      </c>
      <c r="J397" s="59"/>
      <c r="K397" s="52">
        <f t="shared" si="469"/>
        <v>62.5185</v>
      </c>
      <c r="L397" s="53">
        <f t="shared" si="470"/>
        <v>0</v>
      </c>
      <c r="M397" s="44">
        <f t="shared" si="471"/>
        <v>453.18</v>
      </c>
      <c r="N397" s="41">
        <f t="shared" si="472"/>
        <v>24.31275</v>
      </c>
      <c r="O397" s="44">
        <f t="shared" si="473"/>
        <v>89.5</v>
      </c>
      <c r="P397" s="44">
        <f t="shared" si="474"/>
        <v>0</v>
      </c>
      <c r="Q397" s="44">
        <f t="shared" si="475"/>
        <v>629.51125</v>
      </c>
      <c r="R397" s="41">
        <f t="shared" si="540"/>
        <v>0</v>
      </c>
      <c r="S397" s="41">
        <f t="shared" si="477"/>
        <v>0</v>
      </c>
      <c r="T397" s="44">
        <f t="shared" si="478"/>
        <v>113.3</v>
      </c>
      <c r="U397" s="41">
        <f t="shared" si="479"/>
        <v>10.42</v>
      </c>
      <c r="V397" s="41">
        <v>0</v>
      </c>
      <c r="W397" s="44">
        <f t="shared" si="480"/>
        <v>89.5</v>
      </c>
      <c r="X397" s="44">
        <f t="shared" si="481"/>
        <v>0</v>
      </c>
      <c r="Y397" s="41">
        <f t="shared" si="482"/>
        <v>213.22</v>
      </c>
      <c r="Z397" s="41">
        <f t="shared" si="483"/>
        <v>842.73125</v>
      </c>
      <c r="AA397" s="54"/>
      <c r="AB397" s="12" t="s">
        <v>60</v>
      </c>
      <c r="AC397" s="11">
        <f t="shared" si="541"/>
        <v>62.5185</v>
      </c>
      <c r="AD397" s="11">
        <f t="shared" si="484"/>
        <v>0</v>
      </c>
      <c r="AE397" s="11">
        <f t="shared" si="485"/>
        <v>566.48</v>
      </c>
      <c r="AF397" s="11">
        <f t="shared" si="542"/>
        <v>34.73275</v>
      </c>
      <c r="AG397" s="11">
        <f t="shared" ref="AG397:AI397" si="552">O397+W397</f>
        <v>179</v>
      </c>
      <c r="AH397" s="11">
        <f t="shared" si="552"/>
        <v>0</v>
      </c>
      <c r="AI397" s="11">
        <f t="shared" si="552"/>
        <v>842.73125</v>
      </c>
      <c r="AJ397" s="12" t="s">
        <v>1138</v>
      </c>
    </row>
    <row r="398" s="9" customFormat="1" ht="16" customHeight="1" spans="1:36">
      <c r="A398" s="40">
        <f t="shared" ref="A398:A408" si="553">ROW()-3</f>
        <v>395</v>
      </c>
      <c r="B398" s="41" t="s">
        <v>1306</v>
      </c>
      <c r="C398" s="47" t="s">
        <v>1317</v>
      </c>
      <c r="D398" s="342" t="s">
        <v>1318</v>
      </c>
      <c r="E398" s="82">
        <v>3473.25</v>
      </c>
      <c r="F398" s="82">
        <v>3245.5</v>
      </c>
      <c r="G398" s="82">
        <v>5664.75</v>
      </c>
      <c r="H398" s="82">
        <v>3473.25</v>
      </c>
      <c r="I398" s="59">
        <v>1790</v>
      </c>
      <c r="J398" s="59"/>
      <c r="K398" s="52">
        <f t="shared" ref="K398:K408" si="554">E398*0.018</f>
        <v>62.5185</v>
      </c>
      <c r="L398" s="53">
        <f t="shared" ref="L398:L408" si="555">F398*0.16</f>
        <v>519.28</v>
      </c>
      <c r="M398" s="44">
        <f t="shared" ref="M398:M408" si="556">ROUND(G398*0.08,2)</f>
        <v>453.18</v>
      </c>
      <c r="N398" s="41">
        <f t="shared" ref="N398:N408" si="557">H398*0.007</f>
        <v>24.31275</v>
      </c>
      <c r="O398" s="44">
        <f t="shared" ref="O398:O408" si="558">I398*5%</f>
        <v>89.5</v>
      </c>
      <c r="P398" s="44">
        <f t="shared" ref="P398:P408" si="559">J398*50%</f>
        <v>0</v>
      </c>
      <c r="Q398" s="44">
        <f t="shared" ref="Q398:Q408" si="560">SUM(K398:P398)</f>
        <v>1148.79125</v>
      </c>
      <c r="R398" s="41">
        <f t="shared" si="540"/>
        <v>0</v>
      </c>
      <c r="S398" s="41">
        <f t="shared" ref="S398:S408" si="561">ROUND(F398*0.08,2)</f>
        <v>259.64</v>
      </c>
      <c r="T398" s="44">
        <f t="shared" ref="T398:T408" si="562">ROUND(G398*0.02,2)</f>
        <v>113.3</v>
      </c>
      <c r="U398" s="41">
        <f t="shared" ref="U398:U408" si="563">ROUND(H398*0.003,2)</f>
        <v>10.42</v>
      </c>
      <c r="V398" s="41">
        <v>0</v>
      </c>
      <c r="W398" s="44">
        <f t="shared" ref="W398:W408" si="564">I398*5%</f>
        <v>89.5</v>
      </c>
      <c r="X398" s="44">
        <f t="shared" ref="X398:X408" si="565">J398*50%</f>
        <v>0</v>
      </c>
      <c r="Y398" s="41">
        <f t="shared" ref="Y398:Y408" si="566">SUM(R398:X398)</f>
        <v>472.86</v>
      </c>
      <c r="Z398" s="41">
        <f t="shared" ref="Z398:Z408" si="567">Q398+Y398</f>
        <v>1621.65125</v>
      </c>
      <c r="AA398" s="54"/>
      <c r="AB398" s="12" t="s">
        <v>60</v>
      </c>
      <c r="AC398" s="11">
        <f t="shared" si="541"/>
        <v>62.5185</v>
      </c>
      <c r="AD398" s="11">
        <f t="shared" ref="AD398:AD408" si="568">L398+S398</f>
        <v>778.92</v>
      </c>
      <c r="AE398" s="11">
        <f t="shared" ref="AE398:AE408" si="569">M398+T398</f>
        <v>566.48</v>
      </c>
      <c r="AF398" s="11">
        <f t="shared" si="542"/>
        <v>34.73275</v>
      </c>
      <c r="AG398" s="11">
        <f t="shared" ref="AG398:AI398" si="570">O398+W398</f>
        <v>179</v>
      </c>
      <c r="AH398" s="11">
        <f t="shared" si="570"/>
        <v>0</v>
      </c>
      <c r="AI398" s="11">
        <f t="shared" si="570"/>
        <v>1621.65125</v>
      </c>
      <c r="AJ398" s="12" t="s">
        <v>1138</v>
      </c>
    </row>
    <row r="399" s="9" customFormat="1" ht="16" customHeight="1" spans="1:36">
      <c r="A399" s="40">
        <f t="shared" si="553"/>
        <v>396</v>
      </c>
      <c r="B399" s="41" t="s">
        <v>1306</v>
      </c>
      <c r="C399" s="47" t="s">
        <v>1319</v>
      </c>
      <c r="D399" s="342" t="s">
        <v>1320</v>
      </c>
      <c r="E399" s="82">
        <v>3473.25</v>
      </c>
      <c r="F399" s="82">
        <v>3245.5</v>
      </c>
      <c r="G399" s="82">
        <v>5664.75</v>
      </c>
      <c r="H399" s="82">
        <v>3473.25</v>
      </c>
      <c r="I399" s="59">
        <v>1790</v>
      </c>
      <c r="J399" s="59"/>
      <c r="K399" s="52">
        <f t="shared" si="554"/>
        <v>62.5185</v>
      </c>
      <c r="L399" s="53">
        <f t="shared" si="555"/>
        <v>519.28</v>
      </c>
      <c r="M399" s="44">
        <f t="shared" si="556"/>
        <v>453.18</v>
      </c>
      <c r="N399" s="41">
        <f t="shared" si="557"/>
        <v>24.31275</v>
      </c>
      <c r="O399" s="44">
        <f t="shared" si="558"/>
        <v>89.5</v>
      </c>
      <c r="P399" s="44">
        <f t="shared" si="559"/>
        <v>0</v>
      </c>
      <c r="Q399" s="44">
        <f t="shared" si="560"/>
        <v>1148.79125</v>
      </c>
      <c r="R399" s="41">
        <f t="shared" si="540"/>
        <v>0</v>
      </c>
      <c r="S399" s="41">
        <f t="shared" si="561"/>
        <v>259.64</v>
      </c>
      <c r="T399" s="44">
        <f t="shared" si="562"/>
        <v>113.3</v>
      </c>
      <c r="U399" s="41">
        <f t="shared" si="563"/>
        <v>10.42</v>
      </c>
      <c r="V399" s="41">
        <v>0</v>
      </c>
      <c r="W399" s="44">
        <f t="shared" si="564"/>
        <v>89.5</v>
      </c>
      <c r="X399" s="44">
        <f t="shared" si="565"/>
        <v>0</v>
      </c>
      <c r="Y399" s="41">
        <f t="shared" si="566"/>
        <v>472.86</v>
      </c>
      <c r="Z399" s="41">
        <f t="shared" si="567"/>
        <v>1621.65125</v>
      </c>
      <c r="AA399" s="54"/>
      <c r="AB399" s="12" t="s">
        <v>60</v>
      </c>
      <c r="AC399" s="11">
        <f t="shared" si="541"/>
        <v>62.5185</v>
      </c>
      <c r="AD399" s="11">
        <f t="shared" si="568"/>
        <v>778.92</v>
      </c>
      <c r="AE399" s="11">
        <f t="shared" si="569"/>
        <v>566.48</v>
      </c>
      <c r="AF399" s="11">
        <f t="shared" si="542"/>
        <v>34.73275</v>
      </c>
      <c r="AG399" s="11">
        <f t="shared" ref="AG399:AI399" si="571">O399+W399</f>
        <v>179</v>
      </c>
      <c r="AH399" s="11">
        <f t="shared" si="571"/>
        <v>0</v>
      </c>
      <c r="AI399" s="11">
        <f t="shared" si="571"/>
        <v>1621.65125</v>
      </c>
      <c r="AJ399" s="12" t="s">
        <v>1138</v>
      </c>
    </row>
    <row r="400" s="9" customFormat="1" ht="16" customHeight="1" spans="1:36">
      <c r="A400" s="40">
        <f t="shared" si="553"/>
        <v>397</v>
      </c>
      <c r="B400" s="41" t="s">
        <v>1306</v>
      </c>
      <c r="C400" s="64" t="s">
        <v>1321</v>
      </c>
      <c r="D400" s="367" t="s">
        <v>1322</v>
      </c>
      <c r="E400" s="82">
        <v>3473.25</v>
      </c>
      <c r="F400" s="93">
        <v>0</v>
      </c>
      <c r="G400" s="82">
        <v>5664.75</v>
      </c>
      <c r="H400" s="82">
        <v>3473.25</v>
      </c>
      <c r="I400" s="59">
        <v>1790</v>
      </c>
      <c r="J400" s="59"/>
      <c r="K400" s="52">
        <f t="shared" si="554"/>
        <v>62.5185</v>
      </c>
      <c r="L400" s="53">
        <f t="shared" si="555"/>
        <v>0</v>
      </c>
      <c r="M400" s="44">
        <f t="shared" si="556"/>
        <v>453.18</v>
      </c>
      <c r="N400" s="41">
        <f t="shared" si="557"/>
        <v>24.31275</v>
      </c>
      <c r="O400" s="44">
        <f t="shared" si="558"/>
        <v>89.5</v>
      </c>
      <c r="P400" s="44">
        <f t="shared" si="559"/>
        <v>0</v>
      </c>
      <c r="Q400" s="44">
        <f t="shared" si="560"/>
        <v>629.51125</v>
      </c>
      <c r="R400" s="41">
        <f t="shared" si="540"/>
        <v>0</v>
      </c>
      <c r="S400" s="41">
        <f t="shared" si="561"/>
        <v>0</v>
      </c>
      <c r="T400" s="44">
        <f t="shared" si="562"/>
        <v>113.3</v>
      </c>
      <c r="U400" s="41">
        <f t="shared" si="563"/>
        <v>10.42</v>
      </c>
      <c r="V400" s="41">
        <v>0</v>
      </c>
      <c r="W400" s="44">
        <f t="shared" si="564"/>
        <v>89.5</v>
      </c>
      <c r="X400" s="44">
        <f t="shared" si="565"/>
        <v>0</v>
      </c>
      <c r="Y400" s="41">
        <f t="shared" si="566"/>
        <v>213.22</v>
      </c>
      <c r="Z400" s="41">
        <f t="shared" si="567"/>
        <v>842.73125</v>
      </c>
      <c r="AA400" s="54"/>
      <c r="AB400" s="12" t="s">
        <v>60</v>
      </c>
      <c r="AC400" s="11">
        <f t="shared" si="541"/>
        <v>62.5185</v>
      </c>
      <c r="AD400" s="11">
        <f t="shared" si="568"/>
        <v>0</v>
      </c>
      <c r="AE400" s="11">
        <f t="shared" si="569"/>
        <v>566.48</v>
      </c>
      <c r="AF400" s="11">
        <f t="shared" si="542"/>
        <v>34.73275</v>
      </c>
      <c r="AG400" s="11">
        <f t="shared" ref="AG400:AI400" si="572">O400+W400</f>
        <v>179</v>
      </c>
      <c r="AH400" s="11">
        <f t="shared" si="572"/>
        <v>0</v>
      </c>
      <c r="AI400" s="11">
        <f t="shared" si="572"/>
        <v>842.73125</v>
      </c>
      <c r="AJ400" s="12" t="s">
        <v>1138</v>
      </c>
    </row>
    <row r="401" s="9" customFormat="1" ht="16" customHeight="1" spans="1:36">
      <c r="A401" s="40">
        <f t="shared" si="553"/>
        <v>398</v>
      </c>
      <c r="B401" s="41" t="s">
        <v>1335</v>
      </c>
      <c r="C401" s="64" t="s">
        <v>1340</v>
      </c>
      <c r="D401" s="343" t="s">
        <v>1341</v>
      </c>
      <c r="E401" s="82">
        <v>3473.25</v>
      </c>
      <c r="F401" s="82">
        <v>3473.25</v>
      </c>
      <c r="G401" s="82">
        <v>5664.75</v>
      </c>
      <c r="H401" s="82">
        <v>3473.25</v>
      </c>
      <c r="I401" s="59">
        <v>1790</v>
      </c>
      <c r="J401" s="59"/>
      <c r="K401" s="52">
        <f t="shared" si="554"/>
        <v>62.5185</v>
      </c>
      <c r="L401" s="53">
        <f t="shared" si="555"/>
        <v>555.72</v>
      </c>
      <c r="M401" s="44">
        <f t="shared" si="556"/>
        <v>453.18</v>
      </c>
      <c r="N401" s="41">
        <f t="shared" si="557"/>
        <v>24.31275</v>
      </c>
      <c r="O401" s="44">
        <f t="shared" si="558"/>
        <v>89.5</v>
      </c>
      <c r="P401" s="44">
        <f t="shared" si="559"/>
        <v>0</v>
      </c>
      <c r="Q401" s="44">
        <f t="shared" si="560"/>
        <v>1185.23125</v>
      </c>
      <c r="R401" s="41">
        <f t="shared" si="540"/>
        <v>0</v>
      </c>
      <c r="S401" s="41">
        <f t="shared" si="561"/>
        <v>277.86</v>
      </c>
      <c r="T401" s="44">
        <f t="shared" si="562"/>
        <v>113.3</v>
      </c>
      <c r="U401" s="41">
        <f t="shared" si="563"/>
        <v>10.42</v>
      </c>
      <c r="V401" s="41">
        <v>0</v>
      </c>
      <c r="W401" s="44">
        <f t="shared" si="564"/>
        <v>89.5</v>
      </c>
      <c r="X401" s="44">
        <f t="shared" si="565"/>
        <v>0</v>
      </c>
      <c r="Y401" s="41">
        <f t="shared" si="566"/>
        <v>491.08</v>
      </c>
      <c r="Z401" s="41">
        <f t="shared" si="567"/>
        <v>1676.31125</v>
      </c>
      <c r="AA401" s="54"/>
      <c r="AB401" s="12" t="s">
        <v>50</v>
      </c>
      <c r="AC401" s="11">
        <f t="shared" si="541"/>
        <v>62.5185</v>
      </c>
      <c r="AD401" s="11">
        <f t="shared" si="568"/>
        <v>833.58</v>
      </c>
      <c r="AE401" s="11">
        <f t="shared" si="569"/>
        <v>566.48</v>
      </c>
      <c r="AF401" s="11">
        <f t="shared" si="542"/>
        <v>34.73275</v>
      </c>
      <c r="AG401" s="11">
        <f t="shared" ref="AG401:AI401" si="573">O401+W401</f>
        <v>179</v>
      </c>
      <c r="AH401" s="11">
        <f t="shared" si="573"/>
        <v>0</v>
      </c>
      <c r="AI401" s="11">
        <f t="shared" si="573"/>
        <v>1676.31125</v>
      </c>
      <c r="AJ401" s="12" t="s">
        <v>1138</v>
      </c>
    </row>
    <row r="402" s="9" customFormat="1" ht="16" customHeight="1" spans="1:36">
      <c r="A402" s="40">
        <f t="shared" si="553"/>
        <v>399</v>
      </c>
      <c r="B402" s="41" t="s">
        <v>1335</v>
      </c>
      <c r="C402" s="64" t="s">
        <v>1346</v>
      </c>
      <c r="D402" s="343" t="s">
        <v>1347</v>
      </c>
      <c r="E402" s="82">
        <v>3473.25</v>
      </c>
      <c r="F402" s="82">
        <v>3473.25</v>
      </c>
      <c r="G402" s="82">
        <v>5664.75</v>
      </c>
      <c r="H402" s="82">
        <v>3473.25</v>
      </c>
      <c r="I402" s="59">
        <v>1790</v>
      </c>
      <c r="J402" s="59"/>
      <c r="K402" s="52">
        <f t="shared" si="554"/>
        <v>62.5185</v>
      </c>
      <c r="L402" s="53">
        <f t="shared" si="555"/>
        <v>555.72</v>
      </c>
      <c r="M402" s="44">
        <f t="shared" si="556"/>
        <v>453.18</v>
      </c>
      <c r="N402" s="41">
        <f t="shared" si="557"/>
        <v>24.31275</v>
      </c>
      <c r="O402" s="44">
        <f t="shared" si="558"/>
        <v>89.5</v>
      </c>
      <c r="P402" s="44">
        <f t="shared" si="559"/>
        <v>0</v>
      </c>
      <c r="Q402" s="44">
        <f t="shared" si="560"/>
        <v>1185.23125</v>
      </c>
      <c r="R402" s="41">
        <f t="shared" si="540"/>
        <v>0</v>
      </c>
      <c r="S402" s="41">
        <f t="shared" si="561"/>
        <v>277.86</v>
      </c>
      <c r="T402" s="44">
        <f t="shared" si="562"/>
        <v>113.3</v>
      </c>
      <c r="U402" s="41">
        <f t="shared" si="563"/>
        <v>10.42</v>
      </c>
      <c r="V402" s="41">
        <v>0</v>
      </c>
      <c r="W402" s="44">
        <f t="shared" si="564"/>
        <v>89.5</v>
      </c>
      <c r="X402" s="44">
        <f t="shared" si="565"/>
        <v>0</v>
      </c>
      <c r="Y402" s="41">
        <f t="shared" si="566"/>
        <v>491.08</v>
      </c>
      <c r="Z402" s="41">
        <f t="shared" si="567"/>
        <v>1676.31125</v>
      </c>
      <c r="AA402" s="54"/>
      <c r="AB402" s="12" t="s">
        <v>50</v>
      </c>
      <c r="AC402" s="11">
        <f t="shared" si="541"/>
        <v>62.5185</v>
      </c>
      <c r="AD402" s="11">
        <f t="shared" si="568"/>
        <v>833.58</v>
      </c>
      <c r="AE402" s="11">
        <f t="shared" si="569"/>
        <v>566.48</v>
      </c>
      <c r="AF402" s="11">
        <f t="shared" si="542"/>
        <v>34.73275</v>
      </c>
      <c r="AG402" s="11">
        <f t="shared" ref="AG402:AI402" si="574">O402+W402</f>
        <v>179</v>
      </c>
      <c r="AH402" s="11">
        <f t="shared" si="574"/>
        <v>0</v>
      </c>
      <c r="AI402" s="11">
        <f t="shared" si="574"/>
        <v>1676.31125</v>
      </c>
      <c r="AJ402" s="12" t="s">
        <v>1138</v>
      </c>
    </row>
    <row r="403" s="9" customFormat="1" ht="16" customHeight="1" spans="1:36">
      <c r="A403" s="40">
        <f t="shared" si="553"/>
        <v>400</v>
      </c>
      <c r="B403" s="41" t="s">
        <v>1306</v>
      </c>
      <c r="C403" s="64" t="s">
        <v>1348</v>
      </c>
      <c r="D403" s="45" t="s">
        <v>1349</v>
      </c>
      <c r="E403" s="82">
        <v>3473.25</v>
      </c>
      <c r="F403" s="82">
        <v>3473.25</v>
      </c>
      <c r="G403" s="82">
        <v>5664.75</v>
      </c>
      <c r="H403" s="82">
        <v>3473.25</v>
      </c>
      <c r="I403" s="59">
        <v>1790</v>
      </c>
      <c r="J403" s="59"/>
      <c r="K403" s="52">
        <f t="shared" si="554"/>
        <v>62.5185</v>
      </c>
      <c r="L403" s="53">
        <f t="shared" si="555"/>
        <v>555.72</v>
      </c>
      <c r="M403" s="44">
        <f t="shared" si="556"/>
        <v>453.18</v>
      </c>
      <c r="N403" s="41">
        <f t="shared" si="557"/>
        <v>24.31275</v>
      </c>
      <c r="O403" s="44">
        <f t="shared" si="558"/>
        <v>89.5</v>
      </c>
      <c r="P403" s="44">
        <f t="shared" si="559"/>
        <v>0</v>
      </c>
      <c r="Q403" s="44">
        <f t="shared" si="560"/>
        <v>1185.23125</v>
      </c>
      <c r="R403" s="41">
        <f t="shared" si="540"/>
        <v>0</v>
      </c>
      <c r="S403" s="41">
        <f t="shared" si="561"/>
        <v>277.86</v>
      </c>
      <c r="T403" s="44">
        <f t="shared" si="562"/>
        <v>113.3</v>
      </c>
      <c r="U403" s="41">
        <f t="shared" si="563"/>
        <v>10.42</v>
      </c>
      <c r="V403" s="41">
        <v>0</v>
      </c>
      <c r="W403" s="44">
        <f t="shared" si="564"/>
        <v>89.5</v>
      </c>
      <c r="X403" s="44">
        <f t="shared" si="565"/>
        <v>0</v>
      </c>
      <c r="Y403" s="41">
        <f t="shared" si="566"/>
        <v>491.08</v>
      </c>
      <c r="Z403" s="41">
        <f t="shared" si="567"/>
        <v>1676.31125</v>
      </c>
      <c r="AA403" s="54"/>
      <c r="AB403" s="12" t="s">
        <v>60</v>
      </c>
      <c r="AC403" s="11">
        <f t="shared" si="541"/>
        <v>62.5185</v>
      </c>
      <c r="AD403" s="11">
        <f t="shared" si="568"/>
        <v>833.58</v>
      </c>
      <c r="AE403" s="11">
        <f t="shared" si="569"/>
        <v>566.48</v>
      </c>
      <c r="AF403" s="11">
        <f t="shared" si="542"/>
        <v>34.73275</v>
      </c>
      <c r="AG403" s="11">
        <f t="shared" ref="AG403:AI403" si="575">O403+W403</f>
        <v>179</v>
      </c>
      <c r="AH403" s="11">
        <f t="shared" si="575"/>
        <v>0</v>
      </c>
      <c r="AI403" s="11">
        <f t="shared" si="575"/>
        <v>1676.31125</v>
      </c>
      <c r="AJ403" s="12" t="s">
        <v>1138</v>
      </c>
    </row>
    <row r="404" s="9" customFormat="1" ht="16" customHeight="1" spans="1:36">
      <c r="A404" s="40">
        <f t="shared" si="553"/>
        <v>401</v>
      </c>
      <c r="B404" s="41" t="s">
        <v>1306</v>
      </c>
      <c r="C404" s="64" t="s">
        <v>1350</v>
      </c>
      <c r="D404" s="45" t="s">
        <v>1351</v>
      </c>
      <c r="E404" s="82">
        <v>3473.25</v>
      </c>
      <c r="F404" s="82">
        <v>3473.25</v>
      </c>
      <c r="G404" s="82">
        <v>5664.75</v>
      </c>
      <c r="H404" s="82">
        <v>3473.25</v>
      </c>
      <c r="I404" s="59">
        <v>1790</v>
      </c>
      <c r="J404" s="59"/>
      <c r="K404" s="52">
        <f t="shared" si="554"/>
        <v>62.5185</v>
      </c>
      <c r="L404" s="53">
        <f t="shared" si="555"/>
        <v>555.72</v>
      </c>
      <c r="M404" s="44">
        <f t="shared" si="556"/>
        <v>453.18</v>
      </c>
      <c r="N404" s="41">
        <f t="shared" si="557"/>
        <v>24.31275</v>
      </c>
      <c r="O404" s="44">
        <f t="shared" si="558"/>
        <v>89.5</v>
      </c>
      <c r="P404" s="44">
        <f t="shared" si="559"/>
        <v>0</v>
      </c>
      <c r="Q404" s="44">
        <f t="shared" si="560"/>
        <v>1185.23125</v>
      </c>
      <c r="R404" s="41">
        <f t="shared" si="540"/>
        <v>0</v>
      </c>
      <c r="S404" s="41">
        <f t="shared" si="561"/>
        <v>277.86</v>
      </c>
      <c r="T404" s="44">
        <f t="shared" si="562"/>
        <v>113.3</v>
      </c>
      <c r="U404" s="41">
        <f t="shared" si="563"/>
        <v>10.42</v>
      </c>
      <c r="V404" s="41">
        <v>0</v>
      </c>
      <c r="W404" s="44">
        <f t="shared" si="564"/>
        <v>89.5</v>
      </c>
      <c r="X404" s="44">
        <f t="shared" si="565"/>
        <v>0</v>
      </c>
      <c r="Y404" s="41">
        <f t="shared" si="566"/>
        <v>491.08</v>
      </c>
      <c r="Z404" s="41">
        <f t="shared" si="567"/>
        <v>1676.31125</v>
      </c>
      <c r="AA404" s="54"/>
      <c r="AB404" s="12" t="s">
        <v>60</v>
      </c>
      <c r="AC404" s="11">
        <f t="shared" si="541"/>
        <v>62.5185</v>
      </c>
      <c r="AD404" s="11">
        <f t="shared" si="568"/>
        <v>833.58</v>
      </c>
      <c r="AE404" s="11">
        <f t="shared" si="569"/>
        <v>566.48</v>
      </c>
      <c r="AF404" s="11">
        <f t="shared" si="542"/>
        <v>34.73275</v>
      </c>
      <c r="AG404" s="11">
        <f t="shared" ref="AG404:AI404" si="576">O404+W404</f>
        <v>179</v>
      </c>
      <c r="AH404" s="11">
        <f t="shared" si="576"/>
        <v>0</v>
      </c>
      <c r="AI404" s="11">
        <f t="shared" si="576"/>
        <v>1676.31125</v>
      </c>
      <c r="AJ404" s="12" t="s">
        <v>1138</v>
      </c>
    </row>
    <row r="405" s="9" customFormat="1" ht="16" customHeight="1" spans="1:36">
      <c r="A405" s="40">
        <f t="shared" si="553"/>
        <v>402</v>
      </c>
      <c r="B405" s="41" t="s">
        <v>1306</v>
      </c>
      <c r="C405" s="64" t="s">
        <v>1354</v>
      </c>
      <c r="D405" s="343" t="s">
        <v>1355</v>
      </c>
      <c r="E405" s="82">
        <v>3473.25</v>
      </c>
      <c r="F405" s="82">
        <v>3473.25</v>
      </c>
      <c r="G405" s="82">
        <v>5664.75</v>
      </c>
      <c r="H405" s="82">
        <v>3473.25</v>
      </c>
      <c r="I405" s="59">
        <v>1790</v>
      </c>
      <c r="J405" s="59"/>
      <c r="K405" s="52">
        <f t="shared" si="554"/>
        <v>62.5185</v>
      </c>
      <c r="L405" s="53">
        <f t="shared" si="555"/>
        <v>555.72</v>
      </c>
      <c r="M405" s="44">
        <f t="shared" si="556"/>
        <v>453.18</v>
      </c>
      <c r="N405" s="41">
        <f t="shared" si="557"/>
        <v>24.31275</v>
      </c>
      <c r="O405" s="44">
        <f t="shared" si="558"/>
        <v>89.5</v>
      </c>
      <c r="P405" s="44">
        <f t="shared" si="559"/>
        <v>0</v>
      </c>
      <c r="Q405" s="44">
        <f t="shared" si="560"/>
        <v>1185.23125</v>
      </c>
      <c r="R405" s="41">
        <f>F405*0</f>
        <v>0</v>
      </c>
      <c r="S405" s="41">
        <f t="shared" si="561"/>
        <v>277.86</v>
      </c>
      <c r="T405" s="44">
        <f t="shared" si="562"/>
        <v>113.3</v>
      </c>
      <c r="U405" s="41">
        <f t="shared" si="563"/>
        <v>10.42</v>
      </c>
      <c r="V405" s="41">
        <v>0</v>
      </c>
      <c r="W405" s="44">
        <f t="shared" si="564"/>
        <v>89.5</v>
      </c>
      <c r="X405" s="44">
        <f t="shared" si="565"/>
        <v>0</v>
      </c>
      <c r="Y405" s="41">
        <f t="shared" si="566"/>
        <v>491.08</v>
      </c>
      <c r="Z405" s="41">
        <f t="shared" si="567"/>
        <v>1676.31125</v>
      </c>
      <c r="AA405" s="54"/>
      <c r="AB405" s="12" t="s">
        <v>60</v>
      </c>
      <c r="AC405" s="11">
        <f t="shared" si="541"/>
        <v>62.5185</v>
      </c>
      <c r="AD405" s="11">
        <f t="shared" si="568"/>
        <v>833.58</v>
      </c>
      <c r="AE405" s="11">
        <f t="shared" si="569"/>
        <v>566.48</v>
      </c>
      <c r="AF405" s="11">
        <f t="shared" si="542"/>
        <v>34.73275</v>
      </c>
      <c r="AG405" s="11">
        <f t="shared" ref="AG405:AI405" si="577">O405+W405</f>
        <v>179</v>
      </c>
      <c r="AH405" s="11">
        <f t="shared" si="577"/>
        <v>0</v>
      </c>
      <c r="AI405" s="11">
        <f t="shared" si="577"/>
        <v>1676.31125</v>
      </c>
      <c r="AJ405" s="12" t="s">
        <v>1138</v>
      </c>
    </row>
    <row r="406" s="9" customFormat="1" ht="16" customHeight="1" spans="1:36">
      <c r="A406" s="40">
        <f t="shared" si="553"/>
        <v>403</v>
      </c>
      <c r="B406" s="41" t="s">
        <v>1306</v>
      </c>
      <c r="C406" s="64" t="s">
        <v>1497</v>
      </c>
      <c r="D406" s="343" t="s">
        <v>1358</v>
      </c>
      <c r="E406" s="82">
        <v>3473.25</v>
      </c>
      <c r="F406" s="82">
        <v>3473.25</v>
      </c>
      <c r="G406" s="82">
        <v>5664.75</v>
      </c>
      <c r="H406" s="82">
        <v>3473.25</v>
      </c>
      <c r="I406" s="59">
        <v>1790</v>
      </c>
      <c r="J406" s="59"/>
      <c r="K406" s="52">
        <f t="shared" si="554"/>
        <v>62.5185</v>
      </c>
      <c r="L406" s="53">
        <f t="shared" si="555"/>
        <v>555.72</v>
      </c>
      <c r="M406" s="44">
        <f t="shared" si="556"/>
        <v>453.18</v>
      </c>
      <c r="N406" s="41">
        <f t="shared" si="557"/>
        <v>24.31275</v>
      </c>
      <c r="O406" s="44">
        <f t="shared" si="558"/>
        <v>89.5</v>
      </c>
      <c r="P406" s="44">
        <f t="shared" si="559"/>
        <v>0</v>
      </c>
      <c r="Q406" s="44">
        <f t="shared" si="560"/>
        <v>1185.23125</v>
      </c>
      <c r="R406" s="41">
        <f>E406*0</f>
        <v>0</v>
      </c>
      <c r="S406" s="41">
        <f t="shared" si="561"/>
        <v>277.86</v>
      </c>
      <c r="T406" s="44">
        <f t="shared" si="562"/>
        <v>113.3</v>
      </c>
      <c r="U406" s="41">
        <f t="shared" si="563"/>
        <v>10.42</v>
      </c>
      <c r="V406" s="41">
        <v>0</v>
      </c>
      <c r="W406" s="44">
        <f t="shared" si="564"/>
        <v>89.5</v>
      </c>
      <c r="X406" s="44">
        <f t="shared" si="565"/>
        <v>0</v>
      </c>
      <c r="Y406" s="41">
        <f t="shared" si="566"/>
        <v>491.08</v>
      </c>
      <c r="Z406" s="41">
        <f t="shared" si="567"/>
        <v>1676.31125</v>
      </c>
      <c r="AA406" s="54"/>
      <c r="AB406" t="s">
        <v>60</v>
      </c>
      <c r="AC406" s="11">
        <f t="shared" si="541"/>
        <v>62.5185</v>
      </c>
      <c r="AD406" s="11">
        <f t="shared" si="568"/>
        <v>833.58</v>
      </c>
      <c r="AE406" s="11">
        <f t="shared" si="569"/>
        <v>566.48</v>
      </c>
      <c r="AF406" s="11">
        <f t="shared" si="542"/>
        <v>34.73275</v>
      </c>
      <c r="AG406" s="11">
        <f t="shared" ref="AG406:AI406" si="578">O406+W406</f>
        <v>179</v>
      </c>
      <c r="AH406" s="11">
        <f t="shared" si="578"/>
        <v>0</v>
      </c>
      <c r="AI406" s="11">
        <f t="shared" si="578"/>
        <v>1676.31125</v>
      </c>
      <c r="AJ406" s="12" t="s">
        <v>1138</v>
      </c>
    </row>
    <row r="407" s="9" customFormat="1" ht="16" customHeight="1" spans="1:36">
      <c r="A407" s="40">
        <f t="shared" si="553"/>
        <v>404</v>
      </c>
      <c r="B407" s="41" t="s">
        <v>1306</v>
      </c>
      <c r="C407" s="64" t="s">
        <v>1365</v>
      </c>
      <c r="D407" s="45" t="s">
        <v>1366</v>
      </c>
      <c r="E407" s="82">
        <v>3473.25</v>
      </c>
      <c r="F407" s="82">
        <v>3473.25</v>
      </c>
      <c r="G407" s="82">
        <v>5664.75</v>
      </c>
      <c r="H407" s="82">
        <v>3473.25</v>
      </c>
      <c r="I407" s="59">
        <v>1790</v>
      </c>
      <c r="J407" s="59"/>
      <c r="K407" s="52">
        <f t="shared" si="554"/>
        <v>62.5185</v>
      </c>
      <c r="L407" s="53">
        <f t="shared" si="555"/>
        <v>555.72</v>
      </c>
      <c r="M407" s="44">
        <f t="shared" si="556"/>
        <v>453.18</v>
      </c>
      <c r="N407" s="41">
        <f t="shared" si="557"/>
        <v>24.31275</v>
      </c>
      <c r="O407" s="44">
        <f t="shared" si="558"/>
        <v>89.5</v>
      </c>
      <c r="P407" s="44">
        <f t="shared" si="559"/>
        <v>0</v>
      </c>
      <c r="Q407" s="44">
        <f t="shared" si="560"/>
        <v>1185.23125</v>
      </c>
      <c r="R407" s="41">
        <f>E407*0</f>
        <v>0</v>
      </c>
      <c r="S407" s="41">
        <f t="shared" si="561"/>
        <v>277.86</v>
      </c>
      <c r="T407" s="44">
        <f t="shared" si="562"/>
        <v>113.3</v>
      </c>
      <c r="U407" s="41">
        <f t="shared" si="563"/>
        <v>10.42</v>
      </c>
      <c r="V407" s="41">
        <v>0</v>
      </c>
      <c r="W407" s="44">
        <f t="shared" si="564"/>
        <v>89.5</v>
      </c>
      <c r="X407" s="44">
        <f t="shared" si="565"/>
        <v>0</v>
      </c>
      <c r="Y407" s="41">
        <f t="shared" si="566"/>
        <v>491.08</v>
      </c>
      <c r="Z407" s="41">
        <f t="shared" si="567"/>
        <v>1676.31125</v>
      </c>
      <c r="AA407" s="54"/>
      <c r="AB407" s="12" t="s">
        <v>60</v>
      </c>
      <c r="AC407" s="11">
        <f t="shared" si="541"/>
        <v>62.5185</v>
      </c>
      <c r="AD407" s="11">
        <f t="shared" si="568"/>
        <v>833.58</v>
      </c>
      <c r="AE407" s="11">
        <f t="shared" si="569"/>
        <v>566.48</v>
      </c>
      <c r="AF407" s="11">
        <f t="shared" si="542"/>
        <v>34.73275</v>
      </c>
      <c r="AG407" s="11">
        <f t="shared" ref="AG407:AI407" si="579">O407+W407</f>
        <v>179</v>
      </c>
      <c r="AH407" s="11">
        <f t="shared" si="579"/>
        <v>0</v>
      </c>
      <c r="AI407" s="11">
        <f t="shared" si="579"/>
        <v>1676.31125</v>
      </c>
      <c r="AJ407" s="12" t="s">
        <v>1138</v>
      </c>
    </row>
    <row r="408" s="9" customFormat="1" ht="16" customHeight="1" spans="1:36">
      <c r="A408" s="40">
        <f t="shared" si="553"/>
        <v>405</v>
      </c>
      <c r="B408" s="41" t="s">
        <v>1089</v>
      </c>
      <c r="C408" s="64" t="s">
        <v>1373</v>
      </c>
      <c r="D408" s="47" t="s">
        <v>1374</v>
      </c>
      <c r="E408" s="82">
        <v>3473.25</v>
      </c>
      <c r="F408" s="82">
        <v>3473.25</v>
      </c>
      <c r="G408" s="82">
        <v>5664.75</v>
      </c>
      <c r="H408" s="82">
        <v>3473.25</v>
      </c>
      <c r="I408" s="59">
        <v>3180</v>
      </c>
      <c r="J408" s="59"/>
      <c r="K408" s="52">
        <f t="shared" si="554"/>
        <v>62.5185</v>
      </c>
      <c r="L408" s="53">
        <f t="shared" si="555"/>
        <v>555.72</v>
      </c>
      <c r="M408" s="44">
        <f t="shared" si="556"/>
        <v>453.18</v>
      </c>
      <c r="N408" s="41">
        <f t="shared" si="557"/>
        <v>24.31275</v>
      </c>
      <c r="O408" s="44">
        <f t="shared" si="558"/>
        <v>159</v>
      </c>
      <c r="P408" s="44">
        <f t="shared" si="559"/>
        <v>0</v>
      </c>
      <c r="Q408" s="44">
        <f t="shared" si="560"/>
        <v>1254.73125</v>
      </c>
      <c r="R408" s="41">
        <f>E408*0</f>
        <v>0</v>
      </c>
      <c r="S408" s="41">
        <f t="shared" si="561"/>
        <v>277.86</v>
      </c>
      <c r="T408" s="44">
        <f t="shared" si="562"/>
        <v>113.3</v>
      </c>
      <c r="U408" s="41">
        <f t="shared" si="563"/>
        <v>10.42</v>
      </c>
      <c r="V408" s="41">
        <v>0</v>
      </c>
      <c r="W408" s="44">
        <f t="shared" si="564"/>
        <v>159</v>
      </c>
      <c r="X408" s="44">
        <f t="shared" si="565"/>
        <v>0</v>
      </c>
      <c r="Y408" s="41">
        <f t="shared" si="566"/>
        <v>560.58</v>
      </c>
      <c r="Z408" s="41">
        <f t="shared" si="567"/>
        <v>1815.31125</v>
      </c>
      <c r="AA408" s="54"/>
      <c r="AB408" s="12" t="s">
        <v>56</v>
      </c>
      <c r="AC408" s="11">
        <f t="shared" si="541"/>
        <v>62.5185</v>
      </c>
      <c r="AD408" s="11">
        <f t="shared" si="568"/>
        <v>833.58</v>
      </c>
      <c r="AE408" s="11">
        <f t="shared" si="569"/>
        <v>566.48</v>
      </c>
      <c r="AF408" s="11">
        <f t="shared" si="542"/>
        <v>34.73275</v>
      </c>
      <c r="AG408" s="11">
        <f t="shared" ref="AG408:AI408" si="580">O408+W408</f>
        <v>318</v>
      </c>
      <c r="AH408" s="11">
        <f t="shared" si="580"/>
        <v>0</v>
      </c>
      <c r="AI408" s="11">
        <f t="shared" si="580"/>
        <v>1815.31125</v>
      </c>
      <c r="AJ408" s="12" t="s">
        <v>1138</v>
      </c>
    </row>
    <row r="409" s="9" customFormat="1" ht="16" customHeight="1" spans="1:36">
      <c r="A409" s="40">
        <f t="shared" ref="A409:A414" si="581">ROW()-3</f>
        <v>406</v>
      </c>
      <c r="B409" s="41" t="s">
        <v>1339</v>
      </c>
      <c r="C409" s="64" t="s">
        <v>1225</v>
      </c>
      <c r="D409" s="343" t="s">
        <v>1375</v>
      </c>
      <c r="E409" s="82">
        <v>3473.25</v>
      </c>
      <c r="F409" s="82">
        <v>3473.25</v>
      </c>
      <c r="G409" s="82">
        <v>5664.75</v>
      </c>
      <c r="H409" s="82">
        <v>3473.25</v>
      </c>
      <c r="I409" s="59">
        <v>1790</v>
      </c>
      <c r="J409" s="59"/>
      <c r="K409" s="52">
        <f t="shared" ref="K409:K414" si="582">E409*0.018</f>
        <v>62.5185</v>
      </c>
      <c r="L409" s="53">
        <f t="shared" ref="L409:L414" si="583">F409*0.16</f>
        <v>555.72</v>
      </c>
      <c r="M409" s="44">
        <f t="shared" ref="M409:M414" si="584">ROUND(G409*0.08,2)</f>
        <v>453.18</v>
      </c>
      <c r="N409" s="41">
        <f t="shared" ref="N409:N414" si="585">H409*0.007</f>
        <v>24.31275</v>
      </c>
      <c r="O409" s="44">
        <f t="shared" ref="O409:O414" si="586">I409*5%</f>
        <v>89.5</v>
      </c>
      <c r="P409" s="44">
        <f t="shared" ref="P409:P414" si="587">J409*50%</f>
        <v>0</v>
      </c>
      <c r="Q409" s="44">
        <f t="shared" ref="Q409:Q414" si="588">SUM(K409:P409)</f>
        <v>1185.23125</v>
      </c>
      <c r="R409" s="41">
        <f t="shared" ref="R409:R414" si="589">E409*0</f>
        <v>0</v>
      </c>
      <c r="S409" s="41">
        <f t="shared" ref="S409:S414" si="590">ROUND(F409*0.08,2)</f>
        <v>277.86</v>
      </c>
      <c r="T409" s="44">
        <f t="shared" ref="T409:T414" si="591">ROUND(G409*0.02,2)</f>
        <v>113.3</v>
      </c>
      <c r="U409" s="41">
        <f t="shared" ref="U409:U414" si="592">ROUND(H409*0.003,2)</f>
        <v>10.42</v>
      </c>
      <c r="V409" s="41">
        <v>0</v>
      </c>
      <c r="W409" s="44">
        <f t="shared" ref="W409:W414" si="593">I409*5%</f>
        <v>89.5</v>
      </c>
      <c r="X409" s="44">
        <f t="shared" ref="X409:X414" si="594">J409*50%</f>
        <v>0</v>
      </c>
      <c r="Y409" s="41">
        <f t="shared" ref="Y409:Y414" si="595">SUM(R409:X409)</f>
        <v>491.08</v>
      </c>
      <c r="Z409" s="41">
        <f t="shared" ref="Z409:Z414" si="596">Q409+Y409</f>
        <v>1676.31125</v>
      </c>
      <c r="AA409" s="54"/>
      <c r="AB409" s="12" t="s">
        <v>55</v>
      </c>
      <c r="AC409" s="11">
        <f t="shared" si="541"/>
        <v>62.5185</v>
      </c>
      <c r="AD409" s="11">
        <f t="shared" ref="AD409:AD414" si="597">L409+S409</f>
        <v>833.58</v>
      </c>
      <c r="AE409" s="11">
        <f t="shared" ref="AE409:AE414" si="598">M409+T409</f>
        <v>566.48</v>
      </c>
      <c r="AF409" s="11">
        <f t="shared" si="542"/>
        <v>34.73275</v>
      </c>
      <c r="AG409" s="11">
        <f t="shared" ref="AG409:AI409" si="599">O409+W409</f>
        <v>179</v>
      </c>
      <c r="AH409" s="11">
        <f t="shared" si="599"/>
        <v>0</v>
      </c>
      <c r="AI409" s="11">
        <f t="shared" si="599"/>
        <v>1676.31125</v>
      </c>
      <c r="AJ409" s="12" t="s">
        <v>1138</v>
      </c>
    </row>
    <row r="410" s="9" customFormat="1" ht="16" customHeight="1" spans="1:36">
      <c r="A410" s="40">
        <f t="shared" si="581"/>
        <v>407</v>
      </c>
      <c r="B410" s="41" t="s">
        <v>1339</v>
      </c>
      <c r="C410" s="64" t="s">
        <v>1376</v>
      </c>
      <c r="D410" s="343" t="s">
        <v>1377</v>
      </c>
      <c r="E410" s="82">
        <v>3473.25</v>
      </c>
      <c r="F410" s="82">
        <v>3473.25</v>
      </c>
      <c r="G410" s="82">
        <v>5664.75</v>
      </c>
      <c r="H410" s="82">
        <v>3473.25</v>
      </c>
      <c r="I410" s="59">
        <v>1790</v>
      </c>
      <c r="J410" s="59"/>
      <c r="K410" s="52">
        <f t="shared" si="582"/>
        <v>62.5185</v>
      </c>
      <c r="L410" s="53">
        <f t="shared" si="583"/>
        <v>555.72</v>
      </c>
      <c r="M410" s="44">
        <f t="shared" si="584"/>
        <v>453.18</v>
      </c>
      <c r="N410" s="41">
        <f t="shared" si="585"/>
        <v>24.31275</v>
      </c>
      <c r="O410" s="44">
        <f t="shared" si="586"/>
        <v>89.5</v>
      </c>
      <c r="P410" s="44">
        <f t="shared" si="587"/>
        <v>0</v>
      </c>
      <c r="Q410" s="44">
        <f t="shared" si="588"/>
        <v>1185.23125</v>
      </c>
      <c r="R410" s="41">
        <f t="shared" si="589"/>
        <v>0</v>
      </c>
      <c r="S410" s="41">
        <f t="shared" si="590"/>
        <v>277.86</v>
      </c>
      <c r="T410" s="44">
        <f t="shared" si="591"/>
        <v>113.3</v>
      </c>
      <c r="U410" s="41">
        <f t="shared" si="592"/>
        <v>10.42</v>
      </c>
      <c r="V410" s="41">
        <v>0</v>
      </c>
      <c r="W410" s="44">
        <f t="shared" si="593"/>
        <v>89.5</v>
      </c>
      <c r="X410" s="44">
        <f t="shared" si="594"/>
        <v>0</v>
      </c>
      <c r="Y410" s="41">
        <f t="shared" si="595"/>
        <v>491.08</v>
      </c>
      <c r="Z410" s="41">
        <f t="shared" si="596"/>
        <v>1676.31125</v>
      </c>
      <c r="AA410" s="54"/>
      <c r="AB410" s="12" t="s">
        <v>55</v>
      </c>
      <c r="AC410" s="11">
        <f t="shared" si="541"/>
        <v>62.5185</v>
      </c>
      <c r="AD410" s="11">
        <f t="shared" si="597"/>
        <v>833.58</v>
      </c>
      <c r="AE410" s="11">
        <f t="shared" si="598"/>
        <v>566.48</v>
      </c>
      <c r="AF410" s="11">
        <f t="shared" si="542"/>
        <v>34.73275</v>
      </c>
      <c r="AG410" s="11">
        <f t="shared" ref="AG410:AI410" si="600">O410+W410</f>
        <v>179</v>
      </c>
      <c r="AH410" s="11">
        <f t="shared" si="600"/>
        <v>0</v>
      </c>
      <c r="AI410" s="11">
        <f t="shared" si="600"/>
        <v>1676.31125</v>
      </c>
      <c r="AJ410" s="12" t="s">
        <v>1138</v>
      </c>
    </row>
    <row r="411" s="9" customFormat="1" ht="16" customHeight="1" spans="1:36">
      <c r="A411" s="40">
        <f t="shared" si="581"/>
        <v>408</v>
      </c>
      <c r="B411" s="41" t="s">
        <v>1339</v>
      </c>
      <c r="C411" s="64" t="s">
        <v>1378</v>
      </c>
      <c r="D411" s="343" t="s">
        <v>1379</v>
      </c>
      <c r="E411" s="82">
        <v>3473.25</v>
      </c>
      <c r="F411" s="82">
        <v>3473.25</v>
      </c>
      <c r="G411" s="82">
        <v>5664.75</v>
      </c>
      <c r="H411" s="82">
        <v>3473.25</v>
      </c>
      <c r="I411" s="59">
        <v>1790</v>
      </c>
      <c r="J411" s="59"/>
      <c r="K411" s="52">
        <f t="shared" si="582"/>
        <v>62.5185</v>
      </c>
      <c r="L411" s="53">
        <f t="shared" si="583"/>
        <v>555.72</v>
      </c>
      <c r="M411" s="44">
        <f t="shared" si="584"/>
        <v>453.18</v>
      </c>
      <c r="N411" s="41">
        <f t="shared" si="585"/>
        <v>24.31275</v>
      </c>
      <c r="O411" s="44">
        <f t="shared" si="586"/>
        <v>89.5</v>
      </c>
      <c r="P411" s="44">
        <f t="shared" si="587"/>
        <v>0</v>
      </c>
      <c r="Q411" s="44">
        <f t="shared" si="588"/>
        <v>1185.23125</v>
      </c>
      <c r="R411" s="41">
        <f t="shared" si="589"/>
        <v>0</v>
      </c>
      <c r="S411" s="41">
        <f t="shared" si="590"/>
        <v>277.86</v>
      </c>
      <c r="T411" s="44">
        <f t="shared" si="591"/>
        <v>113.3</v>
      </c>
      <c r="U411" s="41">
        <f t="shared" si="592"/>
        <v>10.42</v>
      </c>
      <c r="V411" s="41">
        <v>0</v>
      </c>
      <c r="W411" s="44">
        <f t="shared" si="593"/>
        <v>89.5</v>
      </c>
      <c r="X411" s="44">
        <f t="shared" si="594"/>
        <v>0</v>
      </c>
      <c r="Y411" s="41">
        <f t="shared" si="595"/>
        <v>491.08</v>
      </c>
      <c r="Z411" s="41">
        <f t="shared" si="596"/>
        <v>1676.31125</v>
      </c>
      <c r="AA411" s="54"/>
      <c r="AB411" s="12" t="s">
        <v>55</v>
      </c>
      <c r="AC411" s="11">
        <f t="shared" si="541"/>
        <v>62.5185</v>
      </c>
      <c r="AD411" s="11">
        <f t="shared" si="597"/>
        <v>833.58</v>
      </c>
      <c r="AE411" s="11">
        <f t="shared" si="598"/>
        <v>566.48</v>
      </c>
      <c r="AF411" s="11">
        <f t="shared" si="542"/>
        <v>34.73275</v>
      </c>
      <c r="AG411" s="11">
        <f t="shared" ref="AG411:AI411" si="601">O411+W411</f>
        <v>179</v>
      </c>
      <c r="AH411" s="11">
        <f t="shared" si="601"/>
        <v>0</v>
      </c>
      <c r="AI411" s="11">
        <f t="shared" si="601"/>
        <v>1676.31125</v>
      </c>
      <c r="AJ411" s="12" t="s">
        <v>1138</v>
      </c>
    </row>
    <row r="412" s="9" customFormat="1" ht="16" customHeight="1" spans="1:36">
      <c r="A412" s="40">
        <f t="shared" si="581"/>
        <v>409</v>
      </c>
      <c r="B412" s="41" t="s">
        <v>1336</v>
      </c>
      <c r="C412" s="64" t="s">
        <v>1382</v>
      </c>
      <c r="D412" s="343" t="s">
        <v>1383</v>
      </c>
      <c r="E412" s="82">
        <v>3473.25</v>
      </c>
      <c r="F412" s="82">
        <v>3473.25</v>
      </c>
      <c r="G412" s="82">
        <v>5664.75</v>
      </c>
      <c r="H412" s="82">
        <v>3473.25</v>
      </c>
      <c r="I412" s="59">
        <v>0</v>
      </c>
      <c r="J412" s="59"/>
      <c r="K412" s="52">
        <f t="shared" si="582"/>
        <v>62.5185</v>
      </c>
      <c r="L412" s="53">
        <f t="shared" si="583"/>
        <v>555.72</v>
      </c>
      <c r="M412" s="44">
        <f t="shared" si="584"/>
        <v>453.18</v>
      </c>
      <c r="N412" s="41">
        <f t="shared" si="585"/>
        <v>24.31275</v>
      </c>
      <c r="O412" s="44">
        <f t="shared" si="586"/>
        <v>0</v>
      </c>
      <c r="P412" s="44">
        <f t="shared" si="587"/>
        <v>0</v>
      </c>
      <c r="Q412" s="44">
        <f t="shared" si="588"/>
        <v>1095.73125</v>
      </c>
      <c r="R412" s="41">
        <f t="shared" si="589"/>
        <v>0</v>
      </c>
      <c r="S412" s="41">
        <f t="shared" si="590"/>
        <v>277.86</v>
      </c>
      <c r="T412" s="44">
        <f t="shared" si="591"/>
        <v>113.3</v>
      </c>
      <c r="U412" s="41">
        <f t="shared" si="592"/>
        <v>10.42</v>
      </c>
      <c r="V412" s="41">
        <v>0</v>
      </c>
      <c r="W412" s="44">
        <f t="shared" si="593"/>
        <v>0</v>
      </c>
      <c r="X412" s="44">
        <f t="shared" si="594"/>
        <v>0</v>
      </c>
      <c r="Y412" s="41">
        <f t="shared" si="595"/>
        <v>401.58</v>
      </c>
      <c r="Z412" s="41">
        <f t="shared" si="596"/>
        <v>1497.31125</v>
      </c>
      <c r="AA412" s="54"/>
      <c r="AB412" s="12" t="s">
        <v>53</v>
      </c>
      <c r="AC412" s="11">
        <f t="shared" si="541"/>
        <v>62.5185</v>
      </c>
      <c r="AD412" s="11">
        <f t="shared" si="597"/>
        <v>833.58</v>
      </c>
      <c r="AE412" s="11">
        <f t="shared" si="598"/>
        <v>566.48</v>
      </c>
      <c r="AF412" s="11">
        <f t="shared" si="542"/>
        <v>34.73275</v>
      </c>
      <c r="AG412" s="11">
        <f t="shared" ref="AG412:AI412" si="602">O412+W412</f>
        <v>0</v>
      </c>
      <c r="AH412" s="11">
        <f t="shared" si="602"/>
        <v>0</v>
      </c>
      <c r="AI412" s="11">
        <f t="shared" si="602"/>
        <v>1497.31125</v>
      </c>
      <c r="AJ412" s="12" t="s">
        <v>1138</v>
      </c>
    </row>
    <row r="413" s="9" customFormat="1" ht="16" customHeight="1" spans="1:36">
      <c r="A413" s="40">
        <f t="shared" si="581"/>
        <v>410</v>
      </c>
      <c r="B413" s="41" t="s">
        <v>1336</v>
      </c>
      <c r="C413" s="64" t="s">
        <v>1384</v>
      </c>
      <c r="D413" s="343" t="s">
        <v>1385</v>
      </c>
      <c r="E413" s="82">
        <v>3473.25</v>
      </c>
      <c r="F413" s="82">
        <v>3473.25</v>
      </c>
      <c r="G413" s="82">
        <v>5664.75</v>
      </c>
      <c r="H413" s="82">
        <v>3473.25</v>
      </c>
      <c r="I413" s="59">
        <v>0</v>
      </c>
      <c r="J413" s="59"/>
      <c r="K413" s="52">
        <f t="shared" si="582"/>
        <v>62.5185</v>
      </c>
      <c r="L413" s="53">
        <f t="shared" si="583"/>
        <v>555.72</v>
      </c>
      <c r="M413" s="44">
        <f t="shared" si="584"/>
        <v>453.18</v>
      </c>
      <c r="N413" s="41">
        <f t="shared" si="585"/>
        <v>24.31275</v>
      </c>
      <c r="O413" s="44">
        <f t="shared" si="586"/>
        <v>0</v>
      </c>
      <c r="P413" s="44">
        <f t="shared" si="587"/>
        <v>0</v>
      </c>
      <c r="Q413" s="44">
        <f t="shared" si="588"/>
        <v>1095.73125</v>
      </c>
      <c r="R413" s="41">
        <f t="shared" si="589"/>
        <v>0</v>
      </c>
      <c r="S413" s="41">
        <f t="shared" si="590"/>
        <v>277.86</v>
      </c>
      <c r="T413" s="44">
        <f t="shared" si="591"/>
        <v>113.3</v>
      </c>
      <c r="U413" s="41">
        <f t="shared" si="592"/>
        <v>10.42</v>
      </c>
      <c r="V413" s="41">
        <v>0</v>
      </c>
      <c r="W413" s="44">
        <f t="shared" si="593"/>
        <v>0</v>
      </c>
      <c r="X413" s="44">
        <f t="shared" si="594"/>
        <v>0</v>
      </c>
      <c r="Y413" s="41">
        <f t="shared" si="595"/>
        <v>401.58</v>
      </c>
      <c r="Z413" s="41">
        <f t="shared" si="596"/>
        <v>1497.31125</v>
      </c>
      <c r="AA413" s="54"/>
      <c r="AB413" s="12" t="s">
        <v>53</v>
      </c>
      <c r="AC413" s="11">
        <f t="shared" si="541"/>
        <v>62.5185</v>
      </c>
      <c r="AD413" s="11">
        <f t="shared" si="597"/>
        <v>833.58</v>
      </c>
      <c r="AE413" s="11">
        <f t="shared" si="598"/>
        <v>566.48</v>
      </c>
      <c r="AF413" s="11">
        <f t="shared" si="542"/>
        <v>34.73275</v>
      </c>
      <c r="AG413" s="11">
        <f t="shared" ref="AG413:AI413" si="603">O413+W413</f>
        <v>0</v>
      </c>
      <c r="AH413" s="11">
        <f t="shared" si="603"/>
        <v>0</v>
      </c>
      <c r="AI413" s="11">
        <f t="shared" si="603"/>
        <v>1497.31125</v>
      </c>
      <c r="AJ413" s="12" t="s">
        <v>1138</v>
      </c>
    </row>
    <row r="414" s="31" customFormat="1" ht="16" customHeight="1" spans="1:36">
      <c r="A414" s="94">
        <f t="shared" si="581"/>
        <v>411</v>
      </c>
      <c r="B414" s="95" t="s">
        <v>1336</v>
      </c>
      <c r="C414" s="96" t="s">
        <v>1388</v>
      </c>
      <c r="D414" s="366" t="s">
        <v>1389</v>
      </c>
      <c r="E414" s="98">
        <v>3473.25</v>
      </c>
      <c r="F414" s="98">
        <v>0</v>
      </c>
      <c r="G414" s="98">
        <v>0</v>
      </c>
      <c r="H414" s="98">
        <v>3473.25</v>
      </c>
      <c r="I414" s="104">
        <v>0</v>
      </c>
      <c r="J414" s="104"/>
      <c r="K414" s="105">
        <f t="shared" si="582"/>
        <v>62.5185</v>
      </c>
      <c r="L414" s="106">
        <f t="shared" si="583"/>
        <v>0</v>
      </c>
      <c r="M414" s="107">
        <f t="shared" si="584"/>
        <v>0</v>
      </c>
      <c r="N414" s="95">
        <f t="shared" si="585"/>
        <v>24.31275</v>
      </c>
      <c r="O414" s="107">
        <f t="shared" si="586"/>
        <v>0</v>
      </c>
      <c r="P414" s="107">
        <f t="shared" si="587"/>
        <v>0</v>
      </c>
      <c r="Q414" s="107">
        <f t="shared" si="588"/>
        <v>86.83125</v>
      </c>
      <c r="R414" s="95">
        <f t="shared" si="589"/>
        <v>0</v>
      </c>
      <c r="S414" s="95">
        <f t="shared" si="590"/>
        <v>0</v>
      </c>
      <c r="T414" s="107">
        <f t="shared" si="591"/>
        <v>0</v>
      </c>
      <c r="U414" s="95">
        <f t="shared" si="592"/>
        <v>10.42</v>
      </c>
      <c r="V414" s="41">
        <v>0</v>
      </c>
      <c r="W414" s="107">
        <f t="shared" si="593"/>
        <v>0</v>
      </c>
      <c r="X414" s="107">
        <f t="shared" si="594"/>
        <v>0</v>
      </c>
      <c r="Y414" s="95">
        <f t="shared" si="595"/>
        <v>10.42</v>
      </c>
      <c r="Z414" s="95">
        <f t="shared" si="596"/>
        <v>97.25125</v>
      </c>
      <c r="AA414" s="109"/>
      <c r="AB414" s="16" t="s">
        <v>53</v>
      </c>
      <c r="AC414" s="15">
        <f t="shared" si="541"/>
        <v>62.5185</v>
      </c>
      <c r="AD414" s="15">
        <f t="shared" si="597"/>
        <v>0</v>
      </c>
      <c r="AE414" s="15">
        <f t="shared" si="598"/>
        <v>0</v>
      </c>
      <c r="AF414" s="15">
        <f t="shared" si="542"/>
        <v>34.73275</v>
      </c>
      <c r="AG414" s="15">
        <f t="shared" ref="AG414:AI414" si="604">O414+W414</f>
        <v>0</v>
      </c>
      <c r="AH414" s="15">
        <f t="shared" si="604"/>
        <v>0</v>
      </c>
      <c r="AI414" s="15">
        <f t="shared" si="604"/>
        <v>97.25125</v>
      </c>
      <c r="AJ414" s="16" t="s">
        <v>1138</v>
      </c>
    </row>
    <row r="415" s="9" customFormat="1" ht="16" customHeight="1" spans="1:36">
      <c r="A415" s="40">
        <f t="shared" ref="A415:A434" si="605">ROW()-3</f>
        <v>412</v>
      </c>
      <c r="B415" s="41" t="s">
        <v>1336</v>
      </c>
      <c r="C415" s="64" t="s">
        <v>1390</v>
      </c>
      <c r="D415" s="343" t="s">
        <v>1391</v>
      </c>
      <c r="E415" s="82">
        <v>3473.25</v>
      </c>
      <c r="F415" s="82">
        <v>3473.25</v>
      </c>
      <c r="G415" s="82">
        <v>5664.75</v>
      </c>
      <c r="H415" s="82">
        <v>3473.25</v>
      </c>
      <c r="I415" s="59">
        <v>1790</v>
      </c>
      <c r="J415" s="59"/>
      <c r="K415" s="52">
        <f t="shared" ref="K415:K434" si="606">E415*0.018</f>
        <v>62.5185</v>
      </c>
      <c r="L415" s="53">
        <f t="shared" ref="L415:L434" si="607">F415*0.16</f>
        <v>555.72</v>
      </c>
      <c r="M415" s="44">
        <f t="shared" ref="M415:M434" si="608">ROUND(G415*0.08,2)</f>
        <v>453.18</v>
      </c>
      <c r="N415" s="41">
        <f t="shared" ref="N415:N434" si="609">H415*0.007</f>
        <v>24.31275</v>
      </c>
      <c r="O415" s="44">
        <f t="shared" ref="O415:O434" si="610">I415*5%</f>
        <v>89.5</v>
      </c>
      <c r="P415" s="44">
        <f t="shared" ref="P415:P434" si="611">J415*50%</f>
        <v>0</v>
      </c>
      <c r="Q415" s="44">
        <f t="shared" ref="Q415:Q434" si="612">SUM(K415:P415)</f>
        <v>1185.23125</v>
      </c>
      <c r="R415" s="41">
        <f t="shared" ref="R415:R434" si="613">E415*0</f>
        <v>0</v>
      </c>
      <c r="S415" s="41">
        <f t="shared" ref="S415:S434" si="614">ROUND(F415*0.08,2)</f>
        <v>277.86</v>
      </c>
      <c r="T415" s="44">
        <f t="shared" ref="T415:T434" si="615">ROUND(G415*0.02,2)</f>
        <v>113.3</v>
      </c>
      <c r="U415" s="41">
        <f t="shared" ref="U415:U434" si="616">ROUND(H415*0.003,2)</f>
        <v>10.42</v>
      </c>
      <c r="V415" s="41">
        <v>0</v>
      </c>
      <c r="W415" s="44">
        <f t="shared" ref="W415:W434" si="617">I415*5%</f>
        <v>89.5</v>
      </c>
      <c r="X415" s="44">
        <f t="shared" ref="X415:X434" si="618">J415*50%</f>
        <v>0</v>
      </c>
      <c r="Y415" s="41">
        <f t="shared" ref="Y415:Y434" si="619">SUM(R415:X415)</f>
        <v>491.08</v>
      </c>
      <c r="Z415" s="41">
        <f t="shared" ref="Z415:Z434" si="620">Q415+Y415</f>
        <v>1676.31125</v>
      </c>
      <c r="AA415" s="54"/>
      <c r="AB415" s="12" t="s">
        <v>53</v>
      </c>
      <c r="AC415" s="11">
        <f t="shared" si="541"/>
        <v>62.5185</v>
      </c>
      <c r="AD415" s="11">
        <f t="shared" ref="AD415:AD434" si="621">L415+S415</f>
        <v>833.58</v>
      </c>
      <c r="AE415" s="11">
        <f t="shared" ref="AE415:AE434" si="622">M415+T415</f>
        <v>566.48</v>
      </c>
      <c r="AF415" s="11">
        <f t="shared" si="542"/>
        <v>34.73275</v>
      </c>
      <c r="AG415" s="11">
        <f t="shared" ref="AG415:AI415" si="623">O415+W415</f>
        <v>179</v>
      </c>
      <c r="AH415" s="11">
        <f t="shared" si="623"/>
        <v>0</v>
      </c>
      <c r="AI415" s="11">
        <f t="shared" si="623"/>
        <v>1676.31125</v>
      </c>
      <c r="AJ415" s="12" t="s">
        <v>1138</v>
      </c>
    </row>
    <row r="416" s="9" customFormat="1" ht="16" customHeight="1" spans="1:36">
      <c r="A416" s="40">
        <f t="shared" si="605"/>
        <v>413</v>
      </c>
      <c r="B416" s="41" t="s">
        <v>1336</v>
      </c>
      <c r="C416" s="64" t="s">
        <v>1392</v>
      </c>
      <c r="D416" s="343" t="s">
        <v>1393</v>
      </c>
      <c r="E416" s="82">
        <v>3473.25</v>
      </c>
      <c r="F416" s="82">
        <v>3473.25</v>
      </c>
      <c r="G416" s="82">
        <v>5664.75</v>
      </c>
      <c r="H416" s="82">
        <v>3473.25</v>
      </c>
      <c r="I416" s="59">
        <v>0</v>
      </c>
      <c r="J416" s="59"/>
      <c r="K416" s="52">
        <f t="shared" si="606"/>
        <v>62.5185</v>
      </c>
      <c r="L416" s="53">
        <f t="shared" si="607"/>
        <v>555.72</v>
      </c>
      <c r="M416" s="44">
        <f t="shared" si="608"/>
        <v>453.18</v>
      </c>
      <c r="N416" s="41">
        <f t="shared" si="609"/>
        <v>24.31275</v>
      </c>
      <c r="O416" s="44">
        <f t="shared" si="610"/>
        <v>0</v>
      </c>
      <c r="P416" s="44">
        <f t="shared" si="611"/>
        <v>0</v>
      </c>
      <c r="Q416" s="44">
        <f t="shared" si="612"/>
        <v>1095.73125</v>
      </c>
      <c r="R416" s="41">
        <f t="shared" si="613"/>
        <v>0</v>
      </c>
      <c r="S416" s="41">
        <f t="shared" si="614"/>
        <v>277.86</v>
      </c>
      <c r="T416" s="44">
        <f t="shared" si="615"/>
        <v>113.3</v>
      </c>
      <c r="U416" s="41">
        <f t="shared" si="616"/>
        <v>10.42</v>
      </c>
      <c r="V416" s="41">
        <v>0</v>
      </c>
      <c r="W416" s="44">
        <f t="shared" si="617"/>
        <v>0</v>
      </c>
      <c r="X416" s="44">
        <f t="shared" si="618"/>
        <v>0</v>
      </c>
      <c r="Y416" s="41">
        <f t="shared" si="619"/>
        <v>401.58</v>
      </c>
      <c r="Z416" s="41">
        <f t="shared" si="620"/>
        <v>1497.31125</v>
      </c>
      <c r="AA416" s="54"/>
      <c r="AB416" s="12" t="s">
        <v>53</v>
      </c>
      <c r="AC416" s="11">
        <f t="shared" si="541"/>
        <v>62.5185</v>
      </c>
      <c r="AD416" s="11">
        <f t="shared" si="621"/>
        <v>833.58</v>
      </c>
      <c r="AE416" s="11">
        <f t="shared" si="622"/>
        <v>566.48</v>
      </c>
      <c r="AF416" s="11">
        <f t="shared" si="542"/>
        <v>34.73275</v>
      </c>
      <c r="AG416" s="11">
        <f t="shared" ref="AG416:AI416" si="624">O416+W416</f>
        <v>0</v>
      </c>
      <c r="AH416" s="11">
        <f t="shared" si="624"/>
        <v>0</v>
      </c>
      <c r="AI416" s="11">
        <f t="shared" si="624"/>
        <v>1497.31125</v>
      </c>
      <c r="AJ416" s="12" t="s">
        <v>1138</v>
      </c>
    </row>
    <row r="417" s="9" customFormat="1" ht="16" customHeight="1" spans="1:36">
      <c r="A417" s="40">
        <f t="shared" si="605"/>
        <v>414</v>
      </c>
      <c r="B417" s="41" t="s">
        <v>1336</v>
      </c>
      <c r="C417" s="64" t="s">
        <v>1394</v>
      </c>
      <c r="D417" s="343" t="s">
        <v>1395</v>
      </c>
      <c r="E417" s="82">
        <v>3473.25</v>
      </c>
      <c r="F417" s="82">
        <v>3473.25</v>
      </c>
      <c r="G417" s="82">
        <v>5664.75</v>
      </c>
      <c r="H417" s="82">
        <v>3473.25</v>
      </c>
      <c r="I417" s="59">
        <v>1790</v>
      </c>
      <c r="J417" s="59"/>
      <c r="K417" s="52">
        <f t="shared" si="606"/>
        <v>62.5185</v>
      </c>
      <c r="L417" s="53">
        <f t="shared" si="607"/>
        <v>555.72</v>
      </c>
      <c r="M417" s="44">
        <f t="shared" si="608"/>
        <v>453.18</v>
      </c>
      <c r="N417" s="41">
        <f t="shared" si="609"/>
        <v>24.31275</v>
      </c>
      <c r="O417" s="44">
        <f t="shared" si="610"/>
        <v>89.5</v>
      </c>
      <c r="P417" s="44">
        <f t="shared" si="611"/>
        <v>0</v>
      </c>
      <c r="Q417" s="44">
        <f t="shared" si="612"/>
        <v>1185.23125</v>
      </c>
      <c r="R417" s="41">
        <f t="shared" si="613"/>
        <v>0</v>
      </c>
      <c r="S417" s="41">
        <f t="shared" si="614"/>
        <v>277.86</v>
      </c>
      <c r="T417" s="44">
        <f t="shared" si="615"/>
        <v>113.3</v>
      </c>
      <c r="U417" s="41">
        <f t="shared" si="616"/>
        <v>10.42</v>
      </c>
      <c r="V417" s="41">
        <v>0</v>
      </c>
      <c r="W417" s="44">
        <f t="shared" si="617"/>
        <v>89.5</v>
      </c>
      <c r="X417" s="44">
        <f t="shared" si="618"/>
        <v>0</v>
      </c>
      <c r="Y417" s="41">
        <f t="shared" si="619"/>
        <v>491.08</v>
      </c>
      <c r="Z417" s="41">
        <f t="shared" si="620"/>
        <v>1676.31125</v>
      </c>
      <c r="AA417" s="54"/>
      <c r="AB417" s="12" t="s">
        <v>53</v>
      </c>
      <c r="AC417" s="11">
        <f t="shared" si="541"/>
        <v>62.5185</v>
      </c>
      <c r="AD417" s="11">
        <f t="shared" si="621"/>
        <v>833.58</v>
      </c>
      <c r="AE417" s="11">
        <f t="shared" si="622"/>
        <v>566.48</v>
      </c>
      <c r="AF417" s="11">
        <f t="shared" si="542"/>
        <v>34.73275</v>
      </c>
      <c r="AG417" s="11">
        <f t="shared" ref="AG417:AI417" si="625">O417+W417</f>
        <v>179</v>
      </c>
      <c r="AH417" s="11">
        <f t="shared" si="625"/>
        <v>0</v>
      </c>
      <c r="AI417" s="11">
        <f t="shared" si="625"/>
        <v>1676.31125</v>
      </c>
      <c r="AJ417" s="12" t="s">
        <v>1138</v>
      </c>
    </row>
    <row r="418" s="9" customFormat="1" ht="16" customHeight="1" spans="1:36">
      <c r="A418" s="40">
        <f t="shared" si="605"/>
        <v>415</v>
      </c>
      <c r="B418" s="41" t="s">
        <v>167</v>
      </c>
      <c r="C418" s="64" t="s">
        <v>1396</v>
      </c>
      <c r="D418" s="343" t="s">
        <v>1397</v>
      </c>
      <c r="E418" s="82">
        <v>3473.25</v>
      </c>
      <c r="F418" s="82">
        <v>3473.25</v>
      </c>
      <c r="G418" s="82">
        <v>5664.75</v>
      </c>
      <c r="H418" s="82">
        <v>3473.25</v>
      </c>
      <c r="I418" s="59">
        <v>3180</v>
      </c>
      <c r="J418" s="59"/>
      <c r="K418" s="52">
        <f t="shared" si="606"/>
        <v>62.5185</v>
      </c>
      <c r="L418" s="53">
        <f t="shared" si="607"/>
        <v>555.72</v>
      </c>
      <c r="M418" s="44">
        <f t="shared" si="608"/>
        <v>453.18</v>
      </c>
      <c r="N418" s="41">
        <f t="shared" si="609"/>
        <v>24.31275</v>
      </c>
      <c r="O418" s="44">
        <f t="shared" si="610"/>
        <v>159</v>
      </c>
      <c r="P418" s="44">
        <f t="shared" si="611"/>
        <v>0</v>
      </c>
      <c r="Q418" s="44">
        <f t="shared" si="612"/>
        <v>1254.73125</v>
      </c>
      <c r="R418" s="41">
        <f t="shared" si="613"/>
        <v>0</v>
      </c>
      <c r="S418" s="41">
        <f t="shared" si="614"/>
        <v>277.86</v>
      </c>
      <c r="T418" s="44">
        <f t="shared" si="615"/>
        <v>113.3</v>
      </c>
      <c r="U418" s="41">
        <f t="shared" si="616"/>
        <v>10.42</v>
      </c>
      <c r="V418" s="41">
        <v>0</v>
      </c>
      <c r="W418" s="44">
        <f t="shared" si="617"/>
        <v>159</v>
      </c>
      <c r="X418" s="44">
        <f t="shared" si="618"/>
        <v>0</v>
      </c>
      <c r="Y418" s="41">
        <f t="shared" si="619"/>
        <v>560.58</v>
      </c>
      <c r="Z418" s="41">
        <f t="shared" si="620"/>
        <v>1815.31125</v>
      </c>
      <c r="AA418" s="54"/>
      <c r="AB418" s="12" t="s">
        <v>49</v>
      </c>
      <c r="AC418" s="11">
        <f t="shared" si="541"/>
        <v>62.5185</v>
      </c>
      <c r="AD418" s="11">
        <f t="shared" si="621"/>
        <v>833.58</v>
      </c>
      <c r="AE418" s="11">
        <f t="shared" si="622"/>
        <v>566.48</v>
      </c>
      <c r="AF418" s="11">
        <f t="shared" si="542"/>
        <v>34.73275</v>
      </c>
      <c r="AG418" s="11">
        <f t="shared" ref="AG418:AI418" si="626">O418+W418</f>
        <v>318</v>
      </c>
      <c r="AH418" s="11">
        <f t="shared" si="626"/>
        <v>0</v>
      </c>
      <c r="AI418" s="11">
        <f t="shared" si="626"/>
        <v>1815.31125</v>
      </c>
      <c r="AJ418" s="12" t="s">
        <v>1134</v>
      </c>
    </row>
    <row r="419" s="9" customFormat="1" ht="16" customHeight="1" spans="1:36">
      <c r="A419" s="40">
        <f t="shared" si="605"/>
        <v>416</v>
      </c>
      <c r="B419" s="41" t="s">
        <v>285</v>
      </c>
      <c r="C419" s="64" t="s">
        <v>308</v>
      </c>
      <c r="D419" s="343" t="s">
        <v>309</v>
      </c>
      <c r="E419" s="82">
        <v>3820</v>
      </c>
      <c r="F419" s="82">
        <v>3820</v>
      </c>
      <c r="G419" s="82">
        <v>5664.75</v>
      </c>
      <c r="H419" s="82">
        <v>3820</v>
      </c>
      <c r="I419" s="59">
        <v>4180</v>
      </c>
      <c r="J419" s="59"/>
      <c r="K419" s="52">
        <f t="shared" si="606"/>
        <v>68.76</v>
      </c>
      <c r="L419" s="53">
        <f t="shared" si="607"/>
        <v>611.2</v>
      </c>
      <c r="M419" s="44">
        <f t="shared" si="608"/>
        <v>453.18</v>
      </c>
      <c r="N419" s="41">
        <f t="shared" si="609"/>
        <v>26.74</v>
      </c>
      <c r="O419" s="44">
        <f t="shared" si="610"/>
        <v>209</v>
      </c>
      <c r="P419" s="44">
        <f t="shared" si="611"/>
        <v>0</v>
      </c>
      <c r="Q419" s="44">
        <f t="shared" si="612"/>
        <v>1368.88</v>
      </c>
      <c r="R419" s="41">
        <f t="shared" si="613"/>
        <v>0</v>
      </c>
      <c r="S419" s="41">
        <f t="shared" si="614"/>
        <v>305.6</v>
      </c>
      <c r="T419" s="44">
        <f t="shared" si="615"/>
        <v>113.3</v>
      </c>
      <c r="U419" s="41">
        <f t="shared" si="616"/>
        <v>11.46</v>
      </c>
      <c r="V419" s="41">
        <v>0</v>
      </c>
      <c r="W419" s="44">
        <f t="shared" si="617"/>
        <v>209</v>
      </c>
      <c r="X419" s="44">
        <f t="shared" si="618"/>
        <v>0</v>
      </c>
      <c r="Y419" s="41">
        <f t="shared" si="619"/>
        <v>639.36</v>
      </c>
      <c r="Z419" s="41">
        <f t="shared" si="620"/>
        <v>2008.24</v>
      </c>
      <c r="AA419" s="54"/>
      <c r="AB419" s="12" t="s">
        <v>26</v>
      </c>
      <c r="AC419" s="11">
        <f t="shared" si="541"/>
        <v>68.76</v>
      </c>
      <c r="AD419" s="11">
        <f t="shared" si="621"/>
        <v>916.8</v>
      </c>
      <c r="AE419" s="11">
        <f t="shared" si="622"/>
        <v>566.48</v>
      </c>
      <c r="AF419" s="11">
        <f t="shared" si="542"/>
        <v>38.2</v>
      </c>
      <c r="AG419" s="11">
        <f t="shared" ref="AG419:AI419" si="627">O419+W419</f>
        <v>418</v>
      </c>
      <c r="AH419" s="11">
        <f t="shared" si="627"/>
        <v>0</v>
      </c>
      <c r="AI419" s="11">
        <f t="shared" si="627"/>
        <v>2008.24</v>
      </c>
      <c r="AJ419" s="12" t="s">
        <v>1135</v>
      </c>
    </row>
    <row r="420" s="9" customFormat="1" ht="16" customHeight="1" spans="1:36">
      <c r="A420" s="40">
        <f t="shared" si="605"/>
        <v>417</v>
      </c>
      <c r="B420" s="41" t="s">
        <v>1332</v>
      </c>
      <c r="C420" s="64" t="s">
        <v>1402</v>
      </c>
      <c r="D420" s="343" t="s">
        <v>1403</v>
      </c>
      <c r="E420" s="82">
        <v>3473.25</v>
      </c>
      <c r="F420" s="82">
        <v>3473.25</v>
      </c>
      <c r="G420" s="82">
        <v>5664.75</v>
      </c>
      <c r="H420" s="82">
        <v>3473.25</v>
      </c>
      <c r="I420" s="59">
        <v>3180</v>
      </c>
      <c r="J420" s="59"/>
      <c r="K420" s="52">
        <f t="shared" si="606"/>
        <v>62.5185</v>
      </c>
      <c r="L420" s="53">
        <f t="shared" si="607"/>
        <v>555.72</v>
      </c>
      <c r="M420" s="44">
        <f t="shared" si="608"/>
        <v>453.18</v>
      </c>
      <c r="N420" s="41">
        <f t="shared" si="609"/>
        <v>24.31275</v>
      </c>
      <c r="O420" s="44">
        <f t="shared" si="610"/>
        <v>159</v>
      </c>
      <c r="P420" s="44">
        <f t="shared" si="611"/>
        <v>0</v>
      </c>
      <c r="Q420" s="44">
        <f t="shared" si="612"/>
        <v>1254.73125</v>
      </c>
      <c r="R420" s="41">
        <f t="shared" si="613"/>
        <v>0</v>
      </c>
      <c r="S420" s="41">
        <f t="shared" si="614"/>
        <v>277.86</v>
      </c>
      <c r="T420" s="44">
        <f t="shared" si="615"/>
        <v>113.3</v>
      </c>
      <c r="U420" s="41">
        <f t="shared" si="616"/>
        <v>10.42</v>
      </c>
      <c r="V420" s="41">
        <v>0</v>
      </c>
      <c r="W420" s="44">
        <f t="shared" si="617"/>
        <v>159</v>
      </c>
      <c r="X420" s="44">
        <f t="shared" si="618"/>
        <v>0</v>
      </c>
      <c r="Y420" s="41">
        <f t="shared" si="619"/>
        <v>560.58</v>
      </c>
      <c r="Z420" s="41">
        <f t="shared" si="620"/>
        <v>1815.31125</v>
      </c>
      <c r="AA420" s="54"/>
      <c r="AB420" s="12" t="s">
        <v>26</v>
      </c>
      <c r="AC420" s="11">
        <f t="shared" si="541"/>
        <v>62.5185</v>
      </c>
      <c r="AD420" s="11">
        <f t="shared" si="621"/>
        <v>833.58</v>
      </c>
      <c r="AE420" s="11">
        <f t="shared" si="622"/>
        <v>566.48</v>
      </c>
      <c r="AF420" s="11">
        <f t="shared" si="542"/>
        <v>34.73275</v>
      </c>
      <c r="AG420" s="11">
        <f t="shared" ref="AG420:AI420" si="628">O420+W420</f>
        <v>318</v>
      </c>
      <c r="AH420" s="11">
        <f t="shared" si="628"/>
        <v>0</v>
      </c>
      <c r="AI420" s="11">
        <f t="shared" si="628"/>
        <v>1815.31125</v>
      </c>
      <c r="AJ420" s="12" t="s">
        <v>1135</v>
      </c>
    </row>
    <row r="421" s="9" customFormat="1" ht="16" customHeight="1" spans="1:36">
      <c r="A421" s="40">
        <f t="shared" si="605"/>
        <v>418</v>
      </c>
      <c r="B421" s="41" t="s">
        <v>1306</v>
      </c>
      <c r="C421" s="99" t="s">
        <v>1404</v>
      </c>
      <c r="D421" s="100" t="s">
        <v>1405</v>
      </c>
      <c r="E421" s="82">
        <v>3473.25</v>
      </c>
      <c r="F421" s="82">
        <v>3473.25</v>
      </c>
      <c r="G421" s="82">
        <v>5664.75</v>
      </c>
      <c r="H421" s="82">
        <v>3473.25</v>
      </c>
      <c r="I421" s="59">
        <v>1790</v>
      </c>
      <c r="J421" s="59"/>
      <c r="K421" s="52">
        <f t="shared" si="606"/>
        <v>62.5185</v>
      </c>
      <c r="L421" s="53">
        <f t="shared" si="607"/>
        <v>555.72</v>
      </c>
      <c r="M421" s="44">
        <f t="shared" si="608"/>
        <v>453.18</v>
      </c>
      <c r="N421" s="41">
        <f t="shared" si="609"/>
        <v>24.31275</v>
      </c>
      <c r="O421" s="44">
        <f t="shared" si="610"/>
        <v>89.5</v>
      </c>
      <c r="P421" s="44">
        <f t="shared" si="611"/>
        <v>0</v>
      </c>
      <c r="Q421" s="44">
        <f t="shared" si="612"/>
        <v>1185.23125</v>
      </c>
      <c r="R421" s="41">
        <f t="shared" si="613"/>
        <v>0</v>
      </c>
      <c r="S421" s="41">
        <f t="shared" si="614"/>
        <v>277.86</v>
      </c>
      <c r="T421" s="44">
        <f t="shared" si="615"/>
        <v>113.3</v>
      </c>
      <c r="U421" s="41">
        <f t="shared" si="616"/>
        <v>10.42</v>
      </c>
      <c r="V421" s="41">
        <v>0</v>
      </c>
      <c r="W421" s="44">
        <f t="shared" si="617"/>
        <v>89.5</v>
      </c>
      <c r="X421" s="44">
        <f t="shared" si="618"/>
        <v>0</v>
      </c>
      <c r="Y421" s="41">
        <f t="shared" si="619"/>
        <v>491.08</v>
      </c>
      <c r="Z421" s="41">
        <f t="shared" si="620"/>
        <v>1676.31125</v>
      </c>
      <c r="AA421" s="54"/>
      <c r="AB421" s="12" t="s">
        <v>60</v>
      </c>
      <c r="AC421" s="11">
        <f t="shared" si="541"/>
        <v>62.5185</v>
      </c>
      <c r="AD421" s="11">
        <f t="shared" si="621"/>
        <v>833.58</v>
      </c>
      <c r="AE421" s="11">
        <f t="shared" si="622"/>
        <v>566.48</v>
      </c>
      <c r="AF421" s="11">
        <f t="shared" si="542"/>
        <v>34.73275</v>
      </c>
      <c r="AG421" s="11">
        <f t="shared" ref="AG421:AI421" si="629">O421+W421</f>
        <v>179</v>
      </c>
      <c r="AH421" s="11">
        <f t="shared" si="629"/>
        <v>0</v>
      </c>
      <c r="AI421" s="11">
        <f t="shared" si="629"/>
        <v>1676.31125</v>
      </c>
      <c r="AJ421" s="12" t="s">
        <v>1138</v>
      </c>
    </row>
    <row r="422" s="9" customFormat="1" ht="16" customHeight="1" spans="1:36">
      <c r="A422" s="40">
        <f t="shared" si="605"/>
        <v>419</v>
      </c>
      <c r="B422" s="41" t="s">
        <v>1333</v>
      </c>
      <c r="C422" s="64" t="s">
        <v>1406</v>
      </c>
      <c r="D422" s="343" t="s">
        <v>1407</v>
      </c>
      <c r="E422" s="82">
        <v>3473.25</v>
      </c>
      <c r="F422" s="82">
        <v>3473.25</v>
      </c>
      <c r="G422" s="82">
        <v>5664.75</v>
      </c>
      <c r="H422" s="82">
        <v>3473.25</v>
      </c>
      <c r="I422" s="59">
        <v>1790</v>
      </c>
      <c r="J422" s="59"/>
      <c r="K422" s="52">
        <f t="shared" si="606"/>
        <v>62.5185</v>
      </c>
      <c r="L422" s="53">
        <f t="shared" si="607"/>
        <v>555.72</v>
      </c>
      <c r="M422" s="44">
        <f t="shared" si="608"/>
        <v>453.18</v>
      </c>
      <c r="N422" s="41">
        <f t="shared" si="609"/>
        <v>24.31275</v>
      </c>
      <c r="O422" s="44">
        <f t="shared" si="610"/>
        <v>89.5</v>
      </c>
      <c r="P422" s="44">
        <f t="shared" si="611"/>
        <v>0</v>
      </c>
      <c r="Q422" s="44">
        <f t="shared" si="612"/>
        <v>1185.23125</v>
      </c>
      <c r="R422" s="41">
        <f t="shared" si="613"/>
        <v>0</v>
      </c>
      <c r="S422" s="41">
        <f t="shared" si="614"/>
        <v>277.86</v>
      </c>
      <c r="T422" s="44">
        <f t="shared" si="615"/>
        <v>113.3</v>
      </c>
      <c r="U422" s="41">
        <f t="shared" si="616"/>
        <v>10.42</v>
      </c>
      <c r="V422" s="41">
        <v>0</v>
      </c>
      <c r="W422" s="44">
        <f t="shared" si="617"/>
        <v>89.5</v>
      </c>
      <c r="X422" s="44">
        <f t="shared" si="618"/>
        <v>0</v>
      </c>
      <c r="Y422" s="41">
        <f t="shared" si="619"/>
        <v>491.08</v>
      </c>
      <c r="Z422" s="41">
        <f t="shared" si="620"/>
        <v>1676.31125</v>
      </c>
      <c r="AA422" s="54"/>
      <c r="AB422" s="12" t="s">
        <v>26</v>
      </c>
      <c r="AC422" s="11">
        <f t="shared" si="541"/>
        <v>62.5185</v>
      </c>
      <c r="AD422" s="11">
        <f t="shared" si="621"/>
        <v>833.58</v>
      </c>
      <c r="AE422" s="11">
        <f t="shared" si="622"/>
        <v>566.48</v>
      </c>
      <c r="AF422" s="11">
        <f t="shared" si="542"/>
        <v>34.73275</v>
      </c>
      <c r="AG422" s="11">
        <f t="shared" ref="AG422:AI422" si="630">O422+W422</f>
        <v>179</v>
      </c>
      <c r="AH422" s="11">
        <f t="shared" si="630"/>
        <v>0</v>
      </c>
      <c r="AI422" s="11">
        <f t="shared" si="630"/>
        <v>1676.31125</v>
      </c>
      <c r="AJ422" s="12" t="s">
        <v>1135</v>
      </c>
    </row>
    <row r="423" s="9" customFormat="1" ht="16" customHeight="1" spans="1:36">
      <c r="A423" s="40">
        <f t="shared" si="605"/>
        <v>420</v>
      </c>
      <c r="B423" s="41" t="s">
        <v>1332</v>
      </c>
      <c r="C423" s="64" t="s">
        <v>1408</v>
      </c>
      <c r="D423" s="45" t="s">
        <v>1409</v>
      </c>
      <c r="E423" s="82">
        <v>3473.25</v>
      </c>
      <c r="F423" s="82">
        <v>3473.25</v>
      </c>
      <c r="G423" s="82">
        <v>5664.75</v>
      </c>
      <c r="H423" s="82">
        <v>3473.25</v>
      </c>
      <c r="I423" s="108">
        <v>3180</v>
      </c>
      <c r="J423" s="59"/>
      <c r="K423" s="52">
        <f t="shared" si="606"/>
        <v>62.5185</v>
      </c>
      <c r="L423" s="53">
        <f t="shared" si="607"/>
        <v>555.72</v>
      </c>
      <c r="M423" s="44">
        <f t="shared" si="608"/>
        <v>453.18</v>
      </c>
      <c r="N423" s="41">
        <f t="shared" si="609"/>
        <v>24.31275</v>
      </c>
      <c r="O423" s="44">
        <f t="shared" si="610"/>
        <v>159</v>
      </c>
      <c r="P423" s="44">
        <f t="shared" si="611"/>
        <v>0</v>
      </c>
      <c r="Q423" s="44">
        <f t="shared" si="612"/>
        <v>1254.73125</v>
      </c>
      <c r="R423" s="41">
        <f t="shared" si="613"/>
        <v>0</v>
      </c>
      <c r="S423" s="41">
        <f t="shared" si="614"/>
        <v>277.86</v>
      </c>
      <c r="T423" s="44">
        <f t="shared" si="615"/>
        <v>113.3</v>
      </c>
      <c r="U423" s="41">
        <f t="shared" si="616"/>
        <v>10.42</v>
      </c>
      <c r="V423" s="41">
        <v>0</v>
      </c>
      <c r="W423" s="44">
        <f t="shared" si="617"/>
        <v>159</v>
      </c>
      <c r="X423" s="44">
        <f t="shared" si="618"/>
        <v>0</v>
      </c>
      <c r="Y423" s="41">
        <f t="shared" si="619"/>
        <v>560.58</v>
      </c>
      <c r="Z423" s="41">
        <f t="shared" si="620"/>
        <v>1815.31125</v>
      </c>
      <c r="AA423" s="54"/>
      <c r="AB423" s="12" t="s">
        <v>26</v>
      </c>
      <c r="AC423" s="11">
        <f t="shared" si="541"/>
        <v>62.5185</v>
      </c>
      <c r="AD423" s="11">
        <f t="shared" si="621"/>
        <v>833.58</v>
      </c>
      <c r="AE423" s="11">
        <f t="shared" si="622"/>
        <v>566.48</v>
      </c>
      <c r="AF423" s="11">
        <f t="shared" si="542"/>
        <v>34.73275</v>
      </c>
      <c r="AG423" s="11">
        <f t="shared" ref="AG423:AI423" si="631">O423+W423</f>
        <v>318</v>
      </c>
      <c r="AH423" s="11">
        <f t="shared" si="631"/>
        <v>0</v>
      </c>
      <c r="AI423" s="11">
        <f t="shared" si="631"/>
        <v>1815.31125</v>
      </c>
      <c r="AJ423" s="12" t="s">
        <v>1135</v>
      </c>
    </row>
    <row r="424" s="9" customFormat="1" ht="16" customHeight="1" spans="1:36">
      <c r="A424" s="40">
        <f t="shared" si="605"/>
        <v>421</v>
      </c>
      <c r="B424" s="47" t="s">
        <v>1336</v>
      </c>
      <c r="C424" s="47" t="s">
        <v>1414</v>
      </c>
      <c r="D424" s="45" t="s">
        <v>1415</v>
      </c>
      <c r="E424" s="101">
        <v>3473.25</v>
      </c>
      <c r="F424" s="82">
        <v>3473.25</v>
      </c>
      <c r="G424" s="82">
        <v>5664.75</v>
      </c>
      <c r="H424" s="82">
        <v>3473.25</v>
      </c>
      <c r="I424" s="108">
        <v>1790</v>
      </c>
      <c r="J424" s="59"/>
      <c r="K424" s="52">
        <f t="shared" si="606"/>
        <v>62.5185</v>
      </c>
      <c r="L424" s="53">
        <f t="shared" si="607"/>
        <v>555.72</v>
      </c>
      <c r="M424" s="44">
        <f t="shared" si="608"/>
        <v>453.18</v>
      </c>
      <c r="N424" s="41">
        <f t="shared" si="609"/>
        <v>24.31275</v>
      </c>
      <c r="O424" s="44">
        <f t="shared" si="610"/>
        <v>89.5</v>
      </c>
      <c r="P424" s="44">
        <f t="shared" si="611"/>
        <v>0</v>
      </c>
      <c r="Q424" s="44">
        <f t="shared" si="612"/>
        <v>1185.23125</v>
      </c>
      <c r="R424" s="41">
        <f t="shared" si="613"/>
        <v>0</v>
      </c>
      <c r="S424" s="41">
        <f t="shared" si="614"/>
        <v>277.86</v>
      </c>
      <c r="T424" s="44">
        <f t="shared" si="615"/>
        <v>113.3</v>
      </c>
      <c r="U424" s="41">
        <f t="shared" si="616"/>
        <v>10.42</v>
      </c>
      <c r="V424" s="41">
        <v>0</v>
      </c>
      <c r="W424" s="44">
        <f t="shared" si="617"/>
        <v>89.5</v>
      </c>
      <c r="X424" s="44">
        <f t="shared" si="618"/>
        <v>0</v>
      </c>
      <c r="Y424" s="41">
        <f t="shared" si="619"/>
        <v>491.08</v>
      </c>
      <c r="Z424" s="41">
        <f t="shared" si="620"/>
        <v>1676.31125</v>
      </c>
      <c r="AA424" s="54"/>
      <c r="AB424" s="12" t="s">
        <v>53</v>
      </c>
      <c r="AC424" s="11">
        <f t="shared" si="541"/>
        <v>62.5185</v>
      </c>
      <c r="AD424" s="11">
        <f t="shared" si="621"/>
        <v>833.58</v>
      </c>
      <c r="AE424" s="11">
        <f t="shared" si="622"/>
        <v>566.48</v>
      </c>
      <c r="AF424" s="11">
        <f t="shared" si="542"/>
        <v>34.73275</v>
      </c>
      <c r="AG424" s="11">
        <f t="shared" ref="AG424:AI424" si="632">O424+W424</f>
        <v>179</v>
      </c>
      <c r="AH424" s="11">
        <f t="shared" si="632"/>
        <v>0</v>
      </c>
      <c r="AI424" s="11">
        <f t="shared" si="632"/>
        <v>1676.31125</v>
      </c>
      <c r="AJ424" s="12" t="s">
        <v>1138</v>
      </c>
    </row>
    <row r="425" s="9" customFormat="1" ht="16" customHeight="1" spans="1:36">
      <c r="A425" s="40">
        <f t="shared" si="605"/>
        <v>422</v>
      </c>
      <c r="B425" s="47" t="s">
        <v>1336</v>
      </c>
      <c r="C425" s="47" t="s">
        <v>1416</v>
      </c>
      <c r="D425" s="45" t="s">
        <v>1417</v>
      </c>
      <c r="E425" s="101">
        <v>3473.25</v>
      </c>
      <c r="F425" s="82">
        <v>3473.25</v>
      </c>
      <c r="G425" s="82">
        <v>5664.75</v>
      </c>
      <c r="H425" s="82">
        <v>3473.25</v>
      </c>
      <c r="I425" s="59"/>
      <c r="J425" s="59"/>
      <c r="K425" s="52">
        <f t="shared" si="606"/>
        <v>62.5185</v>
      </c>
      <c r="L425" s="53">
        <f t="shared" si="607"/>
        <v>555.72</v>
      </c>
      <c r="M425" s="44">
        <f t="shared" si="608"/>
        <v>453.18</v>
      </c>
      <c r="N425" s="41">
        <f t="shared" si="609"/>
        <v>24.31275</v>
      </c>
      <c r="O425" s="44">
        <f t="shared" si="610"/>
        <v>0</v>
      </c>
      <c r="P425" s="44">
        <f t="shared" si="611"/>
        <v>0</v>
      </c>
      <c r="Q425" s="44">
        <f t="shared" si="612"/>
        <v>1095.73125</v>
      </c>
      <c r="R425" s="41">
        <f t="shared" si="613"/>
        <v>0</v>
      </c>
      <c r="S425" s="41">
        <f t="shared" si="614"/>
        <v>277.86</v>
      </c>
      <c r="T425" s="44">
        <f t="shared" si="615"/>
        <v>113.3</v>
      </c>
      <c r="U425" s="41">
        <f t="shared" si="616"/>
        <v>10.42</v>
      </c>
      <c r="V425" s="41">
        <v>0</v>
      </c>
      <c r="W425" s="44">
        <f t="shared" si="617"/>
        <v>0</v>
      </c>
      <c r="X425" s="44">
        <f t="shared" si="618"/>
        <v>0</v>
      </c>
      <c r="Y425" s="41">
        <f t="shared" si="619"/>
        <v>401.58</v>
      </c>
      <c r="Z425" s="41">
        <f t="shared" si="620"/>
        <v>1497.31125</v>
      </c>
      <c r="AA425" s="54"/>
      <c r="AB425" s="12" t="s">
        <v>53</v>
      </c>
      <c r="AC425" s="11">
        <f t="shared" si="541"/>
        <v>62.5185</v>
      </c>
      <c r="AD425" s="11">
        <f t="shared" si="621"/>
        <v>833.58</v>
      </c>
      <c r="AE425" s="11">
        <f t="shared" si="622"/>
        <v>566.48</v>
      </c>
      <c r="AF425" s="11">
        <f t="shared" si="542"/>
        <v>34.73275</v>
      </c>
      <c r="AG425" s="11">
        <f t="shared" ref="AG425:AI425" si="633">O425+W425</f>
        <v>0</v>
      </c>
      <c r="AH425" s="11">
        <f t="shared" si="633"/>
        <v>0</v>
      </c>
      <c r="AI425" s="11">
        <f t="shared" si="633"/>
        <v>1497.31125</v>
      </c>
      <c r="AJ425" s="12" t="s">
        <v>1138</v>
      </c>
    </row>
    <row r="426" s="9" customFormat="1" ht="16" customHeight="1" spans="1:36">
      <c r="A426" s="40">
        <f t="shared" si="605"/>
        <v>423</v>
      </c>
      <c r="B426" s="47" t="s">
        <v>1335</v>
      </c>
      <c r="C426" s="47" t="s">
        <v>1420</v>
      </c>
      <c r="D426" s="45" t="s">
        <v>1421</v>
      </c>
      <c r="E426" s="101">
        <v>3473.25</v>
      </c>
      <c r="F426" s="82">
        <v>3473.25</v>
      </c>
      <c r="G426" s="82">
        <v>5664.75</v>
      </c>
      <c r="H426" s="82">
        <v>3473.25</v>
      </c>
      <c r="I426" s="59"/>
      <c r="J426" s="59"/>
      <c r="K426" s="52">
        <f t="shared" si="606"/>
        <v>62.5185</v>
      </c>
      <c r="L426" s="53">
        <f t="shared" si="607"/>
        <v>555.72</v>
      </c>
      <c r="M426" s="44">
        <f t="shared" si="608"/>
        <v>453.18</v>
      </c>
      <c r="N426" s="41">
        <f t="shared" si="609"/>
        <v>24.31275</v>
      </c>
      <c r="O426" s="44">
        <f t="shared" si="610"/>
        <v>0</v>
      </c>
      <c r="P426" s="44">
        <f t="shared" si="611"/>
        <v>0</v>
      </c>
      <c r="Q426" s="44">
        <f t="shared" si="612"/>
        <v>1095.73125</v>
      </c>
      <c r="R426" s="41">
        <f t="shared" si="613"/>
        <v>0</v>
      </c>
      <c r="S426" s="41">
        <f t="shared" si="614"/>
        <v>277.86</v>
      </c>
      <c r="T426" s="44">
        <f t="shared" si="615"/>
        <v>113.3</v>
      </c>
      <c r="U426" s="41">
        <f t="shared" si="616"/>
        <v>10.42</v>
      </c>
      <c r="V426" s="41">
        <v>0</v>
      </c>
      <c r="W426" s="44">
        <f t="shared" si="617"/>
        <v>0</v>
      </c>
      <c r="X426" s="44">
        <f t="shared" si="618"/>
        <v>0</v>
      </c>
      <c r="Y426" s="41">
        <f t="shared" si="619"/>
        <v>401.58</v>
      </c>
      <c r="Z426" s="41">
        <f t="shared" si="620"/>
        <v>1497.31125</v>
      </c>
      <c r="AA426" s="54"/>
      <c r="AB426" s="12" t="s">
        <v>50</v>
      </c>
      <c r="AC426" s="11">
        <f t="shared" si="541"/>
        <v>62.5185</v>
      </c>
      <c r="AD426" s="11">
        <f t="shared" si="621"/>
        <v>833.58</v>
      </c>
      <c r="AE426" s="11">
        <f t="shared" si="622"/>
        <v>566.48</v>
      </c>
      <c r="AF426" s="11">
        <f t="shared" si="542"/>
        <v>34.73275</v>
      </c>
      <c r="AG426" s="11">
        <f t="shared" ref="AG426:AI426" si="634">O426+W426</f>
        <v>0</v>
      </c>
      <c r="AH426" s="11">
        <f t="shared" si="634"/>
        <v>0</v>
      </c>
      <c r="AI426" s="11">
        <f t="shared" si="634"/>
        <v>1497.31125</v>
      </c>
      <c r="AJ426" s="12" t="s">
        <v>1138</v>
      </c>
    </row>
    <row r="427" s="9" customFormat="1" ht="16" customHeight="1" spans="1:36">
      <c r="A427" s="40">
        <f t="shared" si="605"/>
        <v>424</v>
      </c>
      <c r="B427" s="47" t="s">
        <v>1335</v>
      </c>
      <c r="C427" s="47" t="s">
        <v>1422</v>
      </c>
      <c r="D427" s="342" t="s">
        <v>1423</v>
      </c>
      <c r="E427" s="101">
        <v>3473.25</v>
      </c>
      <c r="F427" s="82">
        <v>3473.25</v>
      </c>
      <c r="G427" s="82">
        <v>5664.75</v>
      </c>
      <c r="H427" s="82">
        <v>3473.25</v>
      </c>
      <c r="I427" s="59"/>
      <c r="J427" s="59"/>
      <c r="K427" s="52">
        <f t="shared" si="606"/>
        <v>62.5185</v>
      </c>
      <c r="L427" s="53">
        <f t="shared" si="607"/>
        <v>555.72</v>
      </c>
      <c r="M427" s="44">
        <f t="shared" si="608"/>
        <v>453.18</v>
      </c>
      <c r="N427" s="41">
        <f t="shared" si="609"/>
        <v>24.31275</v>
      </c>
      <c r="O427" s="44">
        <f t="shared" si="610"/>
        <v>0</v>
      </c>
      <c r="P427" s="44">
        <f t="shared" si="611"/>
        <v>0</v>
      </c>
      <c r="Q427" s="44">
        <f t="shared" si="612"/>
        <v>1095.73125</v>
      </c>
      <c r="R427" s="41">
        <f t="shared" si="613"/>
        <v>0</v>
      </c>
      <c r="S427" s="41">
        <f t="shared" si="614"/>
        <v>277.86</v>
      </c>
      <c r="T427" s="44">
        <f t="shared" si="615"/>
        <v>113.3</v>
      </c>
      <c r="U427" s="41">
        <f t="shared" si="616"/>
        <v>10.42</v>
      </c>
      <c r="V427" s="41">
        <v>0</v>
      </c>
      <c r="W427" s="44">
        <f t="shared" si="617"/>
        <v>0</v>
      </c>
      <c r="X427" s="44">
        <f t="shared" si="618"/>
        <v>0</v>
      </c>
      <c r="Y427" s="41">
        <f t="shared" si="619"/>
        <v>401.58</v>
      </c>
      <c r="Z427" s="41">
        <f t="shared" si="620"/>
        <v>1497.31125</v>
      </c>
      <c r="AA427" s="54"/>
      <c r="AB427" s="12" t="s">
        <v>50</v>
      </c>
      <c r="AC427" s="11">
        <f t="shared" si="541"/>
        <v>62.5185</v>
      </c>
      <c r="AD427" s="11">
        <f t="shared" si="621"/>
        <v>833.58</v>
      </c>
      <c r="AE427" s="11">
        <f t="shared" si="622"/>
        <v>566.48</v>
      </c>
      <c r="AF427" s="11">
        <f t="shared" si="542"/>
        <v>34.73275</v>
      </c>
      <c r="AG427" s="11">
        <f t="shared" ref="AG427:AI427" si="635">O427+W427</f>
        <v>0</v>
      </c>
      <c r="AH427" s="11">
        <f t="shared" si="635"/>
        <v>0</v>
      </c>
      <c r="AI427" s="11">
        <f t="shared" si="635"/>
        <v>1497.31125</v>
      </c>
      <c r="AJ427" s="12" t="s">
        <v>1138</v>
      </c>
    </row>
    <row r="428" s="9" customFormat="1" ht="16" customHeight="1" spans="1:36">
      <c r="A428" s="40">
        <f t="shared" si="605"/>
        <v>425</v>
      </c>
      <c r="B428" s="47" t="s">
        <v>1424</v>
      </c>
      <c r="C428" s="47" t="s">
        <v>1425</v>
      </c>
      <c r="D428" s="45" t="s">
        <v>1426</v>
      </c>
      <c r="E428" s="101">
        <v>3473.25</v>
      </c>
      <c r="F428" s="82">
        <v>3473.25</v>
      </c>
      <c r="G428" s="82">
        <v>5664.75</v>
      </c>
      <c r="H428" s="82">
        <v>3473.25</v>
      </c>
      <c r="I428" s="108">
        <v>1790</v>
      </c>
      <c r="J428" s="59"/>
      <c r="K428" s="52">
        <f t="shared" si="606"/>
        <v>62.5185</v>
      </c>
      <c r="L428" s="53">
        <f t="shared" si="607"/>
        <v>555.72</v>
      </c>
      <c r="M428" s="44">
        <f t="shared" si="608"/>
        <v>453.18</v>
      </c>
      <c r="N428" s="41">
        <f t="shared" si="609"/>
        <v>24.31275</v>
      </c>
      <c r="O428" s="44">
        <f t="shared" si="610"/>
        <v>89.5</v>
      </c>
      <c r="P428" s="44">
        <f t="shared" si="611"/>
        <v>0</v>
      </c>
      <c r="Q428" s="44">
        <f t="shared" si="612"/>
        <v>1185.23125</v>
      </c>
      <c r="R428" s="41">
        <f t="shared" si="613"/>
        <v>0</v>
      </c>
      <c r="S428" s="41">
        <f t="shared" si="614"/>
        <v>277.86</v>
      </c>
      <c r="T428" s="44">
        <f t="shared" si="615"/>
        <v>113.3</v>
      </c>
      <c r="U428" s="41">
        <f t="shared" si="616"/>
        <v>10.42</v>
      </c>
      <c r="V428" s="41">
        <v>0</v>
      </c>
      <c r="W428" s="44">
        <f t="shared" si="617"/>
        <v>89.5</v>
      </c>
      <c r="X428" s="44">
        <f t="shared" si="618"/>
        <v>0</v>
      </c>
      <c r="Y428" s="41">
        <f t="shared" si="619"/>
        <v>491.08</v>
      </c>
      <c r="Z428" s="41">
        <f t="shared" si="620"/>
        <v>1676.31125</v>
      </c>
      <c r="AA428" s="54"/>
      <c r="AB428" s="12" t="s">
        <v>54</v>
      </c>
      <c r="AC428" s="11">
        <f t="shared" si="541"/>
        <v>62.5185</v>
      </c>
      <c r="AD428" s="11">
        <f t="shared" si="621"/>
        <v>833.58</v>
      </c>
      <c r="AE428" s="11">
        <f t="shared" si="622"/>
        <v>566.48</v>
      </c>
      <c r="AF428" s="11">
        <f t="shared" si="542"/>
        <v>34.73275</v>
      </c>
      <c r="AG428" s="11">
        <f t="shared" ref="AG428:AI428" si="636">O428+W428</f>
        <v>179</v>
      </c>
      <c r="AH428" s="11">
        <f t="shared" si="636"/>
        <v>0</v>
      </c>
      <c r="AI428" s="11">
        <f t="shared" si="636"/>
        <v>1676.31125</v>
      </c>
      <c r="AJ428" s="12" t="s">
        <v>1138</v>
      </c>
    </row>
    <row r="429" s="9" customFormat="1" ht="16" customHeight="1" spans="1:36">
      <c r="A429" s="40">
        <f t="shared" si="605"/>
        <v>426</v>
      </c>
      <c r="B429" s="47" t="s">
        <v>1089</v>
      </c>
      <c r="C429" s="47" t="s">
        <v>1427</v>
      </c>
      <c r="D429" s="45" t="s">
        <v>1428</v>
      </c>
      <c r="E429" s="101">
        <v>3473.25</v>
      </c>
      <c r="F429" s="82">
        <v>3473.25</v>
      </c>
      <c r="G429" s="82">
        <v>5664.75</v>
      </c>
      <c r="H429" s="82">
        <v>3473.25</v>
      </c>
      <c r="I429" s="108">
        <v>1790</v>
      </c>
      <c r="J429" s="59"/>
      <c r="K429" s="52">
        <f t="shared" si="606"/>
        <v>62.5185</v>
      </c>
      <c r="L429" s="53">
        <f t="shared" si="607"/>
        <v>555.72</v>
      </c>
      <c r="M429" s="44">
        <f t="shared" si="608"/>
        <v>453.18</v>
      </c>
      <c r="N429" s="41">
        <f t="shared" si="609"/>
        <v>24.31275</v>
      </c>
      <c r="O429" s="44">
        <f t="shared" si="610"/>
        <v>89.5</v>
      </c>
      <c r="P429" s="44">
        <f t="shared" si="611"/>
        <v>0</v>
      </c>
      <c r="Q429" s="44">
        <f t="shared" si="612"/>
        <v>1185.23125</v>
      </c>
      <c r="R429" s="41">
        <f t="shared" si="613"/>
        <v>0</v>
      </c>
      <c r="S429" s="41">
        <f t="shared" si="614"/>
        <v>277.86</v>
      </c>
      <c r="T429" s="44">
        <f t="shared" si="615"/>
        <v>113.3</v>
      </c>
      <c r="U429" s="41">
        <f t="shared" si="616"/>
        <v>10.42</v>
      </c>
      <c r="V429" s="41">
        <v>0</v>
      </c>
      <c r="W429" s="44">
        <f t="shared" si="617"/>
        <v>89.5</v>
      </c>
      <c r="X429" s="44">
        <f t="shared" si="618"/>
        <v>0</v>
      </c>
      <c r="Y429" s="41">
        <f t="shared" si="619"/>
        <v>491.08</v>
      </c>
      <c r="Z429" s="41">
        <f t="shared" si="620"/>
        <v>1676.31125</v>
      </c>
      <c r="AA429" s="54"/>
      <c r="AB429" s="12" t="s">
        <v>56</v>
      </c>
      <c r="AC429" s="11">
        <f t="shared" si="541"/>
        <v>62.5185</v>
      </c>
      <c r="AD429" s="11">
        <f t="shared" si="621"/>
        <v>833.58</v>
      </c>
      <c r="AE429" s="11">
        <f t="shared" si="622"/>
        <v>566.48</v>
      </c>
      <c r="AF429" s="11">
        <f t="shared" si="542"/>
        <v>34.73275</v>
      </c>
      <c r="AG429" s="11">
        <f t="shared" ref="AG429:AI429" si="637">O429+W429</f>
        <v>179</v>
      </c>
      <c r="AH429" s="11">
        <f t="shared" si="637"/>
        <v>0</v>
      </c>
      <c r="AI429" s="11">
        <f t="shared" si="637"/>
        <v>1676.31125</v>
      </c>
      <c r="AJ429" s="12" t="s">
        <v>1138</v>
      </c>
    </row>
    <row r="430" s="9" customFormat="1" ht="16" customHeight="1" spans="1:36">
      <c r="A430" s="40">
        <f t="shared" si="605"/>
        <v>427</v>
      </c>
      <c r="B430" s="47" t="s">
        <v>1089</v>
      </c>
      <c r="C430" s="47" t="s">
        <v>1429</v>
      </c>
      <c r="D430" s="45" t="s">
        <v>1430</v>
      </c>
      <c r="E430" s="101">
        <v>3473.25</v>
      </c>
      <c r="F430" s="82">
        <v>3473.25</v>
      </c>
      <c r="G430" s="82">
        <v>5664.75</v>
      </c>
      <c r="H430" s="82">
        <v>3473.25</v>
      </c>
      <c r="I430" s="59"/>
      <c r="J430" s="59"/>
      <c r="K430" s="52">
        <f t="shared" si="606"/>
        <v>62.5185</v>
      </c>
      <c r="L430" s="53">
        <f t="shared" si="607"/>
        <v>555.72</v>
      </c>
      <c r="M430" s="44">
        <f t="shared" si="608"/>
        <v>453.18</v>
      </c>
      <c r="N430" s="41">
        <f t="shared" si="609"/>
        <v>24.31275</v>
      </c>
      <c r="O430" s="44">
        <f t="shared" si="610"/>
        <v>0</v>
      </c>
      <c r="P430" s="44">
        <f t="shared" si="611"/>
        <v>0</v>
      </c>
      <c r="Q430" s="44">
        <f t="shared" si="612"/>
        <v>1095.73125</v>
      </c>
      <c r="R430" s="41">
        <f t="shared" si="613"/>
        <v>0</v>
      </c>
      <c r="S430" s="41">
        <f t="shared" si="614"/>
        <v>277.86</v>
      </c>
      <c r="T430" s="44">
        <f t="shared" si="615"/>
        <v>113.3</v>
      </c>
      <c r="U430" s="41">
        <f t="shared" si="616"/>
        <v>10.42</v>
      </c>
      <c r="V430" s="41">
        <v>0</v>
      </c>
      <c r="W430" s="44">
        <f t="shared" si="617"/>
        <v>0</v>
      </c>
      <c r="X430" s="44">
        <f t="shared" si="618"/>
        <v>0</v>
      </c>
      <c r="Y430" s="41">
        <f t="shared" si="619"/>
        <v>401.58</v>
      </c>
      <c r="Z430" s="41">
        <f t="shared" si="620"/>
        <v>1497.31125</v>
      </c>
      <c r="AA430" s="54"/>
      <c r="AB430" s="12" t="s">
        <v>56</v>
      </c>
      <c r="AC430" s="11">
        <f t="shared" si="541"/>
        <v>62.5185</v>
      </c>
      <c r="AD430" s="11">
        <f t="shared" si="621"/>
        <v>833.58</v>
      </c>
      <c r="AE430" s="11">
        <f t="shared" si="622"/>
        <v>566.48</v>
      </c>
      <c r="AF430" s="11">
        <f t="shared" si="542"/>
        <v>34.73275</v>
      </c>
      <c r="AG430" s="11">
        <f t="shared" ref="AG430:AI430" si="638">O430+W430</f>
        <v>0</v>
      </c>
      <c r="AH430" s="11">
        <f t="shared" si="638"/>
        <v>0</v>
      </c>
      <c r="AI430" s="11">
        <f t="shared" si="638"/>
        <v>1497.31125</v>
      </c>
      <c r="AJ430" s="12" t="s">
        <v>1138</v>
      </c>
    </row>
    <row r="431" s="9" customFormat="1" ht="16" customHeight="1" spans="1:36">
      <c r="A431" s="40">
        <f t="shared" si="605"/>
        <v>428</v>
      </c>
      <c r="B431" s="47" t="s">
        <v>1089</v>
      </c>
      <c r="C431" s="47" t="s">
        <v>1431</v>
      </c>
      <c r="D431" s="45" t="s">
        <v>1432</v>
      </c>
      <c r="E431" s="101">
        <v>3473.25</v>
      </c>
      <c r="F431" s="82">
        <v>3473.25</v>
      </c>
      <c r="G431" s="82">
        <v>5664.75</v>
      </c>
      <c r="H431" s="82">
        <v>3473.25</v>
      </c>
      <c r="I431" s="59"/>
      <c r="J431" s="59"/>
      <c r="K431" s="52">
        <f t="shared" si="606"/>
        <v>62.5185</v>
      </c>
      <c r="L431" s="53">
        <f t="shared" si="607"/>
        <v>555.72</v>
      </c>
      <c r="M431" s="44">
        <f t="shared" si="608"/>
        <v>453.18</v>
      </c>
      <c r="N431" s="41">
        <f t="shared" si="609"/>
        <v>24.31275</v>
      </c>
      <c r="O431" s="44">
        <f t="shared" si="610"/>
        <v>0</v>
      </c>
      <c r="P431" s="44">
        <f t="shared" si="611"/>
        <v>0</v>
      </c>
      <c r="Q431" s="44">
        <f t="shared" si="612"/>
        <v>1095.73125</v>
      </c>
      <c r="R431" s="41">
        <f t="shared" si="613"/>
        <v>0</v>
      </c>
      <c r="S431" s="41">
        <f t="shared" si="614"/>
        <v>277.86</v>
      </c>
      <c r="T431" s="44">
        <f t="shared" si="615"/>
        <v>113.3</v>
      </c>
      <c r="U431" s="41">
        <f t="shared" si="616"/>
        <v>10.42</v>
      </c>
      <c r="V431" s="41">
        <v>0</v>
      </c>
      <c r="W431" s="44">
        <f t="shared" si="617"/>
        <v>0</v>
      </c>
      <c r="X431" s="44">
        <f t="shared" si="618"/>
        <v>0</v>
      </c>
      <c r="Y431" s="41">
        <f t="shared" si="619"/>
        <v>401.58</v>
      </c>
      <c r="Z431" s="41">
        <f t="shared" si="620"/>
        <v>1497.31125</v>
      </c>
      <c r="AA431" s="54"/>
      <c r="AB431" s="12" t="s">
        <v>56</v>
      </c>
      <c r="AC431" s="11">
        <f t="shared" si="541"/>
        <v>62.5185</v>
      </c>
      <c r="AD431" s="11">
        <f t="shared" si="621"/>
        <v>833.58</v>
      </c>
      <c r="AE431" s="11">
        <f t="shared" si="622"/>
        <v>566.48</v>
      </c>
      <c r="AF431" s="11">
        <f t="shared" si="542"/>
        <v>34.73275</v>
      </c>
      <c r="AG431" s="11">
        <f t="shared" ref="AG431:AI431" si="639">O431+W431</f>
        <v>0</v>
      </c>
      <c r="AH431" s="11">
        <f t="shared" si="639"/>
        <v>0</v>
      </c>
      <c r="AI431" s="11">
        <f t="shared" si="639"/>
        <v>1497.31125</v>
      </c>
      <c r="AJ431" s="12" t="s">
        <v>1138</v>
      </c>
    </row>
    <row r="432" s="9" customFormat="1" ht="16" customHeight="1" spans="1:36">
      <c r="A432" s="40">
        <f t="shared" si="605"/>
        <v>429</v>
      </c>
      <c r="B432" s="47" t="s">
        <v>1089</v>
      </c>
      <c r="C432" s="47" t="s">
        <v>1433</v>
      </c>
      <c r="D432" s="45" t="s">
        <v>1434</v>
      </c>
      <c r="E432" s="101">
        <v>3473.25</v>
      </c>
      <c r="F432" s="82">
        <v>3473.25</v>
      </c>
      <c r="G432" s="82">
        <v>5664.75</v>
      </c>
      <c r="H432" s="82">
        <v>3473.25</v>
      </c>
      <c r="I432" s="59"/>
      <c r="J432" s="59"/>
      <c r="K432" s="52">
        <f t="shared" si="606"/>
        <v>62.5185</v>
      </c>
      <c r="L432" s="53">
        <f t="shared" si="607"/>
        <v>555.72</v>
      </c>
      <c r="M432" s="44">
        <f t="shared" si="608"/>
        <v>453.18</v>
      </c>
      <c r="N432" s="41">
        <f t="shared" si="609"/>
        <v>24.31275</v>
      </c>
      <c r="O432" s="44">
        <f t="shared" si="610"/>
        <v>0</v>
      </c>
      <c r="P432" s="44">
        <f t="shared" si="611"/>
        <v>0</v>
      </c>
      <c r="Q432" s="44">
        <f t="shared" si="612"/>
        <v>1095.73125</v>
      </c>
      <c r="R432" s="41">
        <f t="shared" si="613"/>
        <v>0</v>
      </c>
      <c r="S432" s="41">
        <f t="shared" si="614"/>
        <v>277.86</v>
      </c>
      <c r="T432" s="44">
        <f t="shared" si="615"/>
        <v>113.3</v>
      </c>
      <c r="U432" s="41">
        <f t="shared" si="616"/>
        <v>10.42</v>
      </c>
      <c r="V432" s="41">
        <v>0</v>
      </c>
      <c r="W432" s="44">
        <f t="shared" si="617"/>
        <v>0</v>
      </c>
      <c r="X432" s="44">
        <f t="shared" si="618"/>
        <v>0</v>
      </c>
      <c r="Y432" s="41">
        <f t="shared" si="619"/>
        <v>401.58</v>
      </c>
      <c r="Z432" s="41">
        <f t="shared" si="620"/>
        <v>1497.31125</v>
      </c>
      <c r="AA432" s="54"/>
      <c r="AB432" s="12" t="s">
        <v>56</v>
      </c>
      <c r="AC432" s="11">
        <f t="shared" si="541"/>
        <v>62.5185</v>
      </c>
      <c r="AD432" s="11">
        <f t="shared" si="621"/>
        <v>833.58</v>
      </c>
      <c r="AE432" s="11">
        <f t="shared" si="622"/>
        <v>566.48</v>
      </c>
      <c r="AF432" s="11">
        <f t="shared" si="542"/>
        <v>34.73275</v>
      </c>
      <c r="AG432" s="11">
        <f t="shared" ref="AG432:AI432" si="640">O432+W432</f>
        <v>0</v>
      </c>
      <c r="AH432" s="11">
        <f t="shared" si="640"/>
        <v>0</v>
      </c>
      <c r="AI432" s="11">
        <f t="shared" si="640"/>
        <v>1497.31125</v>
      </c>
      <c r="AJ432" s="12" t="s">
        <v>1138</v>
      </c>
    </row>
    <row r="433" s="9" customFormat="1" ht="16" customHeight="1" spans="1:36">
      <c r="A433" s="40">
        <f t="shared" si="605"/>
        <v>430</v>
      </c>
      <c r="B433" s="47" t="s">
        <v>896</v>
      </c>
      <c r="C433" s="47" t="s">
        <v>1435</v>
      </c>
      <c r="D433" s="45" t="s">
        <v>1436</v>
      </c>
      <c r="E433" s="101">
        <v>3473.25</v>
      </c>
      <c r="F433" s="82">
        <v>3473.25</v>
      </c>
      <c r="G433" s="82">
        <v>5664.75</v>
      </c>
      <c r="H433" s="82">
        <v>3473.25</v>
      </c>
      <c r="I433" s="59"/>
      <c r="J433" s="59"/>
      <c r="K433" s="52">
        <f t="shared" si="606"/>
        <v>62.5185</v>
      </c>
      <c r="L433" s="53">
        <f t="shared" si="607"/>
        <v>555.72</v>
      </c>
      <c r="M433" s="44">
        <f t="shared" si="608"/>
        <v>453.18</v>
      </c>
      <c r="N433" s="41">
        <f t="shared" si="609"/>
        <v>24.31275</v>
      </c>
      <c r="O433" s="44">
        <f t="shared" si="610"/>
        <v>0</v>
      </c>
      <c r="P433" s="44">
        <f t="shared" si="611"/>
        <v>0</v>
      </c>
      <c r="Q433" s="44">
        <f t="shared" si="612"/>
        <v>1095.73125</v>
      </c>
      <c r="R433" s="41">
        <f t="shared" si="613"/>
        <v>0</v>
      </c>
      <c r="S433" s="41">
        <f t="shared" si="614"/>
        <v>277.86</v>
      </c>
      <c r="T433" s="44">
        <f t="shared" si="615"/>
        <v>113.3</v>
      </c>
      <c r="U433" s="41">
        <f t="shared" si="616"/>
        <v>10.42</v>
      </c>
      <c r="V433" s="41">
        <v>0</v>
      </c>
      <c r="W433" s="44">
        <f t="shared" si="617"/>
        <v>0</v>
      </c>
      <c r="X433" s="44">
        <f t="shared" si="618"/>
        <v>0</v>
      </c>
      <c r="Y433" s="41">
        <f t="shared" si="619"/>
        <v>401.58</v>
      </c>
      <c r="Z433" s="41">
        <f t="shared" si="620"/>
        <v>1497.31125</v>
      </c>
      <c r="AA433" s="54"/>
      <c r="AB433" s="12" t="s">
        <v>58</v>
      </c>
      <c r="AC433" s="11">
        <f t="shared" si="541"/>
        <v>62.5185</v>
      </c>
      <c r="AD433" s="11">
        <f t="shared" si="621"/>
        <v>833.58</v>
      </c>
      <c r="AE433" s="11">
        <f t="shared" si="622"/>
        <v>566.48</v>
      </c>
      <c r="AF433" s="11">
        <f t="shared" si="542"/>
        <v>34.73275</v>
      </c>
      <c r="AG433" s="11">
        <f t="shared" ref="AG433:AI433" si="641">O433+W433</f>
        <v>0</v>
      </c>
      <c r="AH433" s="11">
        <f t="shared" si="641"/>
        <v>0</v>
      </c>
      <c r="AI433" s="11">
        <f t="shared" si="641"/>
        <v>1497.31125</v>
      </c>
      <c r="AJ433" s="12" t="s">
        <v>1138</v>
      </c>
    </row>
    <row r="434" s="9" customFormat="1" ht="16" customHeight="1" spans="1:36">
      <c r="A434" s="40">
        <f t="shared" si="605"/>
        <v>431</v>
      </c>
      <c r="B434" s="47" t="s">
        <v>896</v>
      </c>
      <c r="C434" s="47" t="s">
        <v>1437</v>
      </c>
      <c r="D434" s="45" t="s">
        <v>1438</v>
      </c>
      <c r="E434" s="101">
        <v>3473.25</v>
      </c>
      <c r="F434" s="82">
        <v>3473.25</v>
      </c>
      <c r="G434" s="82">
        <v>5664.75</v>
      </c>
      <c r="H434" s="82">
        <v>3473.25</v>
      </c>
      <c r="I434" s="59"/>
      <c r="J434" s="59"/>
      <c r="K434" s="52">
        <f t="shared" si="606"/>
        <v>62.5185</v>
      </c>
      <c r="L434" s="53">
        <f t="shared" si="607"/>
        <v>555.72</v>
      </c>
      <c r="M434" s="44">
        <f t="shared" si="608"/>
        <v>453.18</v>
      </c>
      <c r="N434" s="41">
        <f t="shared" si="609"/>
        <v>24.31275</v>
      </c>
      <c r="O434" s="44">
        <f t="shared" si="610"/>
        <v>0</v>
      </c>
      <c r="P434" s="44">
        <f t="shared" si="611"/>
        <v>0</v>
      </c>
      <c r="Q434" s="44">
        <f t="shared" si="612"/>
        <v>1095.73125</v>
      </c>
      <c r="R434" s="41">
        <f t="shared" si="613"/>
        <v>0</v>
      </c>
      <c r="S434" s="41">
        <f t="shared" si="614"/>
        <v>277.86</v>
      </c>
      <c r="T434" s="44">
        <f t="shared" si="615"/>
        <v>113.3</v>
      </c>
      <c r="U434" s="41">
        <f t="shared" si="616"/>
        <v>10.42</v>
      </c>
      <c r="V434" s="41">
        <v>0</v>
      </c>
      <c r="W434" s="44">
        <f t="shared" si="617"/>
        <v>0</v>
      </c>
      <c r="X434" s="44">
        <f t="shared" si="618"/>
        <v>0</v>
      </c>
      <c r="Y434" s="41">
        <f t="shared" si="619"/>
        <v>401.58</v>
      </c>
      <c r="Z434" s="41">
        <f t="shared" si="620"/>
        <v>1497.31125</v>
      </c>
      <c r="AA434" s="54"/>
      <c r="AB434" s="12" t="s">
        <v>58</v>
      </c>
      <c r="AC434" s="11">
        <f t="shared" si="541"/>
        <v>62.5185</v>
      </c>
      <c r="AD434" s="11">
        <f t="shared" si="621"/>
        <v>833.58</v>
      </c>
      <c r="AE434" s="11">
        <f t="shared" si="622"/>
        <v>566.48</v>
      </c>
      <c r="AF434" s="11">
        <f t="shared" si="542"/>
        <v>34.73275</v>
      </c>
      <c r="AG434" s="11">
        <f t="shared" ref="AG434:AI434" si="642">O434+W434</f>
        <v>0</v>
      </c>
      <c r="AH434" s="11">
        <f t="shared" si="642"/>
        <v>0</v>
      </c>
      <c r="AI434" s="11">
        <f t="shared" si="642"/>
        <v>1497.31125</v>
      </c>
      <c r="AJ434" s="12" t="s">
        <v>1138</v>
      </c>
    </row>
    <row r="435" s="31" customFormat="1" ht="16" customHeight="1" spans="1:36">
      <c r="A435" s="94">
        <f t="shared" ref="A435:A455" si="643">ROW()-3</f>
        <v>432</v>
      </c>
      <c r="B435" s="97" t="s">
        <v>1230</v>
      </c>
      <c r="C435" s="97" t="s">
        <v>1444</v>
      </c>
      <c r="D435" s="102" t="s">
        <v>1445</v>
      </c>
      <c r="E435" s="103">
        <v>3473.25</v>
      </c>
      <c r="F435" s="98">
        <v>0</v>
      </c>
      <c r="G435" s="98">
        <v>0</v>
      </c>
      <c r="H435" s="98">
        <v>3473.25</v>
      </c>
      <c r="I435" s="104">
        <v>0</v>
      </c>
      <c r="J435" s="104"/>
      <c r="K435" s="105">
        <f t="shared" ref="K435:K456" si="644">E435*0.018</f>
        <v>62.5185</v>
      </c>
      <c r="L435" s="106">
        <f t="shared" ref="L435:L456" si="645">F435*0.16</f>
        <v>0</v>
      </c>
      <c r="M435" s="107">
        <f t="shared" ref="M435:M456" si="646">ROUND(G435*0.08,2)</f>
        <v>0</v>
      </c>
      <c r="N435" s="95">
        <f t="shared" ref="N435:N456" si="647">H435*0.007</f>
        <v>24.31275</v>
      </c>
      <c r="O435" s="107">
        <f t="shared" ref="O435:O456" si="648">I435*5%</f>
        <v>0</v>
      </c>
      <c r="P435" s="107">
        <f t="shared" ref="P435:P456" si="649">J435*50%</f>
        <v>0</v>
      </c>
      <c r="Q435" s="107">
        <f t="shared" ref="Q435:Q456" si="650">SUM(K435:P435)</f>
        <v>86.83125</v>
      </c>
      <c r="R435" s="95">
        <f t="shared" ref="R435:R470" si="651">E435*0</f>
        <v>0</v>
      </c>
      <c r="S435" s="95">
        <f t="shared" ref="S435:S456" si="652">ROUND(F435*0.08,2)</f>
        <v>0</v>
      </c>
      <c r="T435" s="107">
        <f t="shared" ref="T435:T456" si="653">ROUND(G435*0.02,2)</f>
        <v>0</v>
      </c>
      <c r="U435" s="95">
        <f t="shared" ref="U435:U456" si="654">ROUND(H435*0.003,2)</f>
        <v>10.42</v>
      </c>
      <c r="V435" s="41">
        <v>0</v>
      </c>
      <c r="W435" s="107">
        <f t="shared" ref="W435:W456" si="655">I435*5%</f>
        <v>0</v>
      </c>
      <c r="X435" s="107">
        <f t="shared" ref="X435:X456" si="656">J435*50%</f>
        <v>0</v>
      </c>
      <c r="Y435" s="95">
        <f t="shared" ref="Y435:Y456" si="657">SUM(R435:X435)</f>
        <v>10.42</v>
      </c>
      <c r="Z435" s="95">
        <f t="shared" ref="Z435:Z456" si="658">Q435+Y435</f>
        <v>97.25125</v>
      </c>
      <c r="AA435" s="109"/>
      <c r="AB435" s="16" t="s">
        <v>25</v>
      </c>
      <c r="AC435" s="15">
        <f t="shared" ref="AC435:AC456" si="659">K435+R435</f>
        <v>62.5185</v>
      </c>
      <c r="AD435" s="15">
        <f t="shared" ref="AD435:AD456" si="660">L435+S435</f>
        <v>0</v>
      </c>
      <c r="AE435" s="15">
        <f t="shared" ref="AE435:AE456" si="661">M435+T435</f>
        <v>0</v>
      </c>
      <c r="AF435" s="15">
        <f t="shared" ref="AF435:AF456" si="662">N435+U435+V435</f>
        <v>34.73275</v>
      </c>
      <c r="AG435" s="15">
        <f t="shared" ref="AG435:AI435" si="663">O435+W435</f>
        <v>0</v>
      </c>
      <c r="AH435" s="15">
        <f t="shared" si="663"/>
        <v>0</v>
      </c>
      <c r="AI435" s="15">
        <f t="shared" si="663"/>
        <v>97.25125</v>
      </c>
      <c r="AJ435" s="16" t="s">
        <v>1137</v>
      </c>
    </row>
    <row r="436" s="9" customFormat="1" ht="16" customHeight="1" spans="1:36">
      <c r="A436" s="40">
        <f t="shared" si="643"/>
        <v>433</v>
      </c>
      <c r="B436" s="47" t="s">
        <v>167</v>
      </c>
      <c r="C436" s="47" t="s">
        <v>1451</v>
      </c>
      <c r="D436" s="45" t="s">
        <v>1452</v>
      </c>
      <c r="E436" s="101">
        <v>3473.25</v>
      </c>
      <c r="F436" s="82">
        <v>3473.25</v>
      </c>
      <c r="G436" s="82">
        <v>5664.75</v>
      </c>
      <c r="H436" s="82">
        <v>3473.25</v>
      </c>
      <c r="I436" s="59"/>
      <c r="J436" s="59"/>
      <c r="K436" s="52">
        <f t="shared" si="644"/>
        <v>62.5185</v>
      </c>
      <c r="L436" s="53">
        <f t="shared" si="645"/>
        <v>555.72</v>
      </c>
      <c r="M436" s="44">
        <f t="shared" si="646"/>
        <v>453.18</v>
      </c>
      <c r="N436" s="41">
        <f t="shared" si="647"/>
        <v>24.31275</v>
      </c>
      <c r="O436" s="44">
        <f t="shared" si="648"/>
        <v>0</v>
      </c>
      <c r="P436" s="44">
        <f t="shared" si="649"/>
        <v>0</v>
      </c>
      <c r="Q436" s="44">
        <f t="shared" si="650"/>
        <v>1095.73125</v>
      </c>
      <c r="R436" s="41">
        <f t="shared" si="651"/>
        <v>0</v>
      </c>
      <c r="S436" s="41">
        <f t="shared" si="652"/>
        <v>277.86</v>
      </c>
      <c r="T436" s="44">
        <f t="shared" si="653"/>
        <v>113.3</v>
      </c>
      <c r="U436" s="41">
        <f t="shared" si="654"/>
        <v>10.42</v>
      </c>
      <c r="V436" s="41">
        <v>0</v>
      </c>
      <c r="W436" s="44">
        <f t="shared" si="655"/>
        <v>0</v>
      </c>
      <c r="X436" s="44">
        <f t="shared" si="656"/>
        <v>0</v>
      </c>
      <c r="Y436" s="41">
        <f t="shared" si="657"/>
        <v>401.58</v>
      </c>
      <c r="Z436" s="41">
        <f t="shared" si="658"/>
        <v>1497.31125</v>
      </c>
      <c r="AA436" s="54"/>
      <c r="AB436" s="12" t="s">
        <v>48</v>
      </c>
      <c r="AC436" s="11">
        <f t="shared" si="659"/>
        <v>62.5185</v>
      </c>
      <c r="AD436" s="11">
        <f t="shared" si="660"/>
        <v>833.58</v>
      </c>
      <c r="AE436" s="11">
        <f t="shared" si="661"/>
        <v>566.48</v>
      </c>
      <c r="AF436" s="11">
        <f t="shared" si="662"/>
        <v>34.73275</v>
      </c>
      <c r="AG436" s="11">
        <f t="shared" ref="AG436:AI436" si="664">O436+W436</f>
        <v>0</v>
      </c>
      <c r="AH436" s="11">
        <f t="shared" si="664"/>
        <v>0</v>
      </c>
      <c r="AI436" s="11">
        <f t="shared" si="664"/>
        <v>1497.31125</v>
      </c>
      <c r="AJ436" s="12" t="s">
        <v>1134</v>
      </c>
    </row>
    <row r="437" s="9" customFormat="1" ht="16" customHeight="1" spans="1:36">
      <c r="A437" s="40">
        <f t="shared" si="643"/>
        <v>434</v>
      </c>
      <c r="B437" s="47" t="s">
        <v>1338</v>
      </c>
      <c r="C437" s="47" t="s">
        <v>1453</v>
      </c>
      <c r="D437" s="45" t="s">
        <v>1454</v>
      </c>
      <c r="E437" s="101">
        <v>3473.25</v>
      </c>
      <c r="F437" s="82">
        <v>3473.25</v>
      </c>
      <c r="G437" s="82">
        <v>5664.75</v>
      </c>
      <c r="H437" s="82">
        <v>3473.25</v>
      </c>
      <c r="I437" s="59"/>
      <c r="J437" s="59"/>
      <c r="K437" s="52">
        <f t="shared" si="644"/>
        <v>62.5185</v>
      </c>
      <c r="L437" s="53">
        <f t="shared" si="645"/>
        <v>555.72</v>
      </c>
      <c r="M437" s="44">
        <f t="shared" si="646"/>
        <v>453.18</v>
      </c>
      <c r="N437" s="41">
        <f t="shared" si="647"/>
        <v>24.31275</v>
      </c>
      <c r="O437" s="44">
        <f t="shared" si="648"/>
        <v>0</v>
      </c>
      <c r="P437" s="44">
        <f t="shared" si="649"/>
        <v>0</v>
      </c>
      <c r="Q437" s="44">
        <f t="shared" si="650"/>
        <v>1095.73125</v>
      </c>
      <c r="R437" s="41">
        <f t="shared" si="651"/>
        <v>0</v>
      </c>
      <c r="S437" s="41">
        <f t="shared" si="652"/>
        <v>277.86</v>
      </c>
      <c r="T437" s="44">
        <f t="shared" si="653"/>
        <v>113.3</v>
      </c>
      <c r="U437" s="41">
        <f t="shared" si="654"/>
        <v>10.42</v>
      </c>
      <c r="V437" s="41">
        <v>0</v>
      </c>
      <c r="W437" s="44">
        <f t="shared" si="655"/>
        <v>0</v>
      </c>
      <c r="X437" s="44">
        <f t="shared" si="656"/>
        <v>0</v>
      </c>
      <c r="Y437" s="41">
        <f t="shared" si="657"/>
        <v>401.58</v>
      </c>
      <c r="Z437" s="41">
        <f t="shared" si="658"/>
        <v>1497.31125</v>
      </c>
      <c r="AA437" s="54"/>
      <c r="AB437" s="12" t="s">
        <v>20</v>
      </c>
      <c r="AC437" s="11">
        <f t="shared" si="659"/>
        <v>62.5185</v>
      </c>
      <c r="AD437" s="11">
        <f t="shared" si="660"/>
        <v>833.58</v>
      </c>
      <c r="AE437" s="11">
        <f t="shared" si="661"/>
        <v>566.48</v>
      </c>
      <c r="AF437" s="11">
        <f t="shared" si="662"/>
        <v>34.73275</v>
      </c>
      <c r="AG437" s="11">
        <f t="shared" ref="AG437:AI437" si="665">O437+W437</f>
        <v>0</v>
      </c>
      <c r="AH437" s="11">
        <f t="shared" si="665"/>
        <v>0</v>
      </c>
      <c r="AI437" s="11">
        <f t="shared" si="665"/>
        <v>1497.31125</v>
      </c>
      <c r="AJ437" s="12" t="s">
        <v>1138</v>
      </c>
    </row>
    <row r="438" s="9" customFormat="1" ht="16" customHeight="1" spans="1:36">
      <c r="A438" s="40">
        <f t="shared" si="643"/>
        <v>435</v>
      </c>
      <c r="B438" s="47" t="s">
        <v>1338</v>
      </c>
      <c r="C438" s="47" t="s">
        <v>1455</v>
      </c>
      <c r="D438" s="45" t="s">
        <v>1456</v>
      </c>
      <c r="E438" s="101">
        <v>3473.25</v>
      </c>
      <c r="F438" s="82">
        <v>3473.25</v>
      </c>
      <c r="G438" s="82">
        <v>5664.75</v>
      </c>
      <c r="H438" s="82">
        <v>3473.25</v>
      </c>
      <c r="I438" s="59"/>
      <c r="J438" s="59"/>
      <c r="K438" s="52">
        <f t="shared" si="644"/>
        <v>62.5185</v>
      </c>
      <c r="L438" s="53">
        <f t="shared" si="645"/>
        <v>555.72</v>
      </c>
      <c r="M438" s="44">
        <f t="shared" si="646"/>
        <v>453.18</v>
      </c>
      <c r="N438" s="41">
        <f t="shared" si="647"/>
        <v>24.31275</v>
      </c>
      <c r="O438" s="44">
        <f t="shared" si="648"/>
        <v>0</v>
      </c>
      <c r="P438" s="44">
        <f t="shared" si="649"/>
        <v>0</v>
      </c>
      <c r="Q438" s="44">
        <f t="shared" si="650"/>
        <v>1095.73125</v>
      </c>
      <c r="R438" s="41">
        <f t="shared" si="651"/>
        <v>0</v>
      </c>
      <c r="S438" s="41">
        <f t="shared" si="652"/>
        <v>277.86</v>
      </c>
      <c r="T438" s="44">
        <f t="shared" si="653"/>
        <v>113.3</v>
      </c>
      <c r="U438" s="41">
        <f t="shared" si="654"/>
        <v>10.42</v>
      </c>
      <c r="V438" s="41">
        <v>0</v>
      </c>
      <c r="W438" s="44">
        <f t="shared" si="655"/>
        <v>0</v>
      </c>
      <c r="X438" s="44">
        <f t="shared" si="656"/>
        <v>0</v>
      </c>
      <c r="Y438" s="41">
        <f t="shared" si="657"/>
        <v>401.58</v>
      </c>
      <c r="Z438" s="41">
        <f t="shared" si="658"/>
        <v>1497.31125</v>
      </c>
      <c r="AA438" s="54"/>
      <c r="AB438" s="12" t="s">
        <v>20</v>
      </c>
      <c r="AC438" s="11">
        <f t="shared" si="659"/>
        <v>62.5185</v>
      </c>
      <c r="AD438" s="11">
        <f t="shared" si="660"/>
        <v>833.58</v>
      </c>
      <c r="AE438" s="11">
        <f t="shared" si="661"/>
        <v>566.48</v>
      </c>
      <c r="AF438" s="11">
        <f t="shared" si="662"/>
        <v>34.73275</v>
      </c>
      <c r="AG438" s="11">
        <f t="shared" ref="AG438:AI438" si="666">O438+W438</f>
        <v>0</v>
      </c>
      <c r="AH438" s="11">
        <f t="shared" si="666"/>
        <v>0</v>
      </c>
      <c r="AI438" s="11">
        <f t="shared" si="666"/>
        <v>1497.31125</v>
      </c>
      <c r="AJ438" s="12" t="s">
        <v>1138</v>
      </c>
    </row>
    <row r="439" s="9" customFormat="1" ht="16" customHeight="1" spans="1:36">
      <c r="A439" s="40">
        <f t="shared" si="643"/>
        <v>436</v>
      </c>
      <c r="B439" s="47" t="s">
        <v>285</v>
      </c>
      <c r="C439" s="47" t="s">
        <v>1457</v>
      </c>
      <c r="D439" s="45" t="s">
        <v>1458</v>
      </c>
      <c r="E439" s="101">
        <v>3820</v>
      </c>
      <c r="F439" s="82">
        <v>3820</v>
      </c>
      <c r="G439" s="82">
        <v>5664.75</v>
      </c>
      <c r="H439" s="82">
        <v>3820</v>
      </c>
      <c r="I439" s="108">
        <v>4180</v>
      </c>
      <c r="J439" s="59"/>
      <c r="K439" s="52">
        <f t="shared" si="644"/>
        <v>68.76</v>
      </c>
      <c r="L439" s="53">
        <f t="shared" si="645"/>
        <v>611.2</v>
      </c>
      <c r="M439" s="44">
        <f t="shared" si="646"/>
        <v>453.18</v>
      </c>
      <c r="N439" s="41">
        <f t="shared" si="647"/>
        <v>26.74</v>
      </c>
      <c r="O439" s="44">
        <f t="shared" si="648"/>
        <v>209</v>
      </c>
      <c r="P439" s="44">
        <f t="shared" si="649"/>
        <v>0</v>
      </c>
      <c r="Q439" s="44">
        <f t="shared" si="650"/>
        <v>1368.88</v>
      </c>
      <c r="R439" s="41">
        <f t="shared" si="651"/>
        <v>0</v>
      </c>
      <c r="S439" s="41">
        <f t="shared" si="652"/>
        <v>305.6</v>
      </c>
      <c r="T439" s="44">
        <f t="shared" si="653"/>
        <v>113.3</v>
      </c>
      <c r="U439" s="41">
        <f t="shared" si="654"/>
        <v>11.46</v>
      </c>
      <c r="V439" s="41">
        <v>0</v>
      </c>
      <c r="W439" s="44">
        <f t="shared" si="655"/>
        <v>209</v>
      </c>
      <c r="X439" s="44">
        <f t="shared" si="656"/>
        <v>0</v>
      </c>
      <c r="Y439" s="41">
        <f t="shared" si="657"/>
        <v>639.36</v>
      </c>
      <c r="Z439" s="41">
        <f t="shared" si="658"/>
        <v>2008.24</v>
      </c>
      <c r="AA439" s="54"/>
      <c r="AB439" s="12" t="s">
        <v>26</v>
      </c>
      <c r="AC439" s="11">
        <f t="shared" si="659"/>
        <v>68.76</v>
      </c>
      <c r="AD439" s="11">
        <f t="shared" si="660"/>
        <v>916.8</v>
      </c>
      <c r="AE439" s="11">
        <f t="shared" si="661"/>
        <v>566.48</v>
      </c>
      <c r="AF439" s="11">
        <f t="shared" si="662"/>
        <v>38.2</v>
      </c>
      <c r="AG439" s="11">
        <f t="shared" ref="AG439:AI439" si="667">O439+W439</f>
        <v>418</v>
      </c>
      <c r="AH439" s="11">
        <f t="shared" si="667"/>
        <v>0</v>
      </c>
      <c r="AI439" s="11">
        <f t="shared" si="667"/>
        <v>2008.24</v>
      </c>
      <c r="AJ439" s="12" t="s">
        <v>1135</v>
      </c>
    </row>
    <row r="440" s="9" customFormat="1" ht="16" customHeight="1" spans="1:36">
      <c r="A440" s="40">
        <f t="shared" si="643"/>
        <v>437</v>
      </c>
      <c r="B440" s="47" t="s">
        <v>1332</v>
      </c>
      <c r="C440" s="47" t="s">
        <v>1459</v>
      </c>
      <c r="D440" s="45" t="s">
        <v>1460</v>
      </c>
      <c r="E440" s="101">
        <v>3473.25</v>
      </c>
      <c r="F440" s="82">
        <v>3473.25</v>
      </c>
      <c r="G440" s="82">
        <v>5664.75</v>
      </c>
      <c r="H440" s="82">
        <v>3473.25</v>
      </c>
      <c r="I440" s="59">
        <v>0</v>
      </c>
      <c r="J440" s="59"/>
      <c r="K440" s="52">
        <f t="shared" si="644"/>
        <v>62.5185</v>
      </c>
      <c r="L440" s="53">
        <f t="shared" si="645"/>
        <v>555.72</v>
      </c>
      <c r="M440" s="44">
        <f t="shared" si="646"/>
        <v>453.18</v>
      </c>
      <c r="N440" s="41">
        <f t="shared" si="647"/>
        <v>24.31275</v>
      </c>
      <c r="O440" s="44">
        <f t="shared" si="648"/>
        <v>0</v>
      </c>
      <c r="P440" s="44">
        <f t="shared" si="649"/>
        <v>0</v>
      </c>
      <c r="Q440" s="44">
        <f t="shared" si="650"/>
        <v>1095.73125</v>
      </c>
      <c r="R440" s="41">
        <f t="shared" si="651"/>
        <v>0</v>
      </c>
      <c r="S440" s="41">
        <f t="shared" si="652"/>
        <v>277.86</v>
      </c>
      <c r="T440" s="44">
        <f t="shared" si="653"/>
        <v>113.3</v>
      </c>
      <c r="U440" s="41">
        <f t="shared" si="654"/>
        <v>10.42</v>
      </c>
      <c r="V440" s="41">
        <v>0</v>
      </c>
      <c r="W440" s="44">
        <f t="shared" si="655"/>
        <v>0</v>
      </c>
      <c r="X440" s="44">
        <f t="shared" si="656"/>
        <v>0</v>
      </c>
      <c r="Y440" s="41">
        <f t="shared" si="657"/>
        <v>401.58</v>
      </c>
      <c r="Z440" s="41">
        <f t="shared" si="658"/>
        <v>1497.31125</v>
      </c>
      <c r="AA440" s="54"/>
      <c r="AB440" s="12" t="s">
        <v>26</v>
      </c>
      <c r="AC440" s="11">
        <f t="shared" si="659"/>
        <v>62.5185</v>
      </c>
      <c r="AD440" s="11">
        <f t="shared" si="660"/>
        <v>833.58</v>
      </c>
      <c r="AE440" s="11">
        <f t="shared" si="661"/>
        <v>566.48</v>
      </c>
      <c r="AF440" s="11">
        <f t="shared" si="662"/>
        <v>34.73275</v>
      </c>
      <c r="AG440" s="11">
        <f t="shared" ref="AG440:AI440" si="668">O440+W440</f>
        <v>0</v>
      </c>
      <c r="AH440" s="11">
        <f t="shared" si="668"/>
        <v>0</v>
      </c>
      <c r="AI440" s="11">
        <f t="shared" si="668"/>
        <v>1497.31125</v>
      </c>
      <c r="AJ440" s="12" t="s">
        <v>1135</v>
      </c>
    </row>
    <row r="441" s="9" customFormat="1" ht="16" customHeight="1" spans="1:36">
      <c r="A441" s="40">
        <f t="shared" si="643"/>
        <v>438</v>
      </c>
      <c r="B441" s="47" t="s">
        <v>1332</v>
      </c>
      <c r="C441" s="47" t="s">
        <v>1463</v>
      </c>
      <c r="D441" s="45" t="s">
        <v>1464</v>
      </c>
      <c r="E441" s="101">
        <v>3473.25</v>
      </c>
      <c r="F441" s="82">
        <v>3473.25</v>
      </c>
      <c r="G441" s="82">
        <v>5664.75</v>
      </c>
      <c r="H441" s="82">
        <v>3473.25</v>
      </c>
      <c r="I441" s="59"/>
      <c r="J441" s="59"/>
      <c r="K441" s="52">
        <f t="shared" si="644"/>
        <v>62.5185</v>
      </c>
      <c r="L441" s="53">
        <f t="shared" si="645"/>
        <v>555.72</v>
      </c>
      <c r="M441" s="44">
        <f t="shared" si="646"/>
        <v>453.18</v>
      </c>
      <c r="N441" s="41">
        <f t="shared" si="647"/>
        <v>24.31275</v>
      </c>
      <c r="O441" s="44">
        <f t="shared" si="648"/>
        <v>0</v>
      </c>
      <c r="P441" s="44">
        <f t="shared" si="649"/>
        <v>0</v>
      </c>
      <c r="Q441" s="44">
        <f t="shared" si="650"/>
        <v>1095.73125</v>
      </c>
      <c r="R441" s="41">
        <f t="shared" si="651"/>
        <v>0</v>
      </c>
      <c r="S441" s="41">
        <f t="shared" si="652"/>
        <v>277.86</v>
      </c>
      <c r="T441" s="44">
        <f t="shared" si="653"/>
        <v>113.3</v>
      </c>
      <c r="U441" s="41">
        <f t="shared" si="654"/>
        <v>10.42</v>
      </c>
      <c r="V441" s="41">
        <v>0</v>
      </c>
      <c r="W441" s="44">
        <f t="shared" si="655"/>
        <v>0</v>
      </c>
      <c r="X441" s="44">
        <f t="shared" si="656"/>
        <v>0</v>
      </c>
      <c r="Y441" s="41">
        <f t="shared" si="657"/>
        <v>401.58</v>
      </c>
      <c r="Z441" s="41">
        <f t="shared" si="658"/>
        <v>1497.31125</v>
      </c>
      <c r="AA441" s="54"/>
      <c r="AB441" s="12" t="s">
        <v>26</v>
      </c>
      <c r="AC441" s="11">
        <f t="shared" si="659"/>
        <v>62.5185</v>
      </c>
      <c r="AD441" s="11">
        <f t="shared" si="660"/>
        <v>833.58</v>
      </c>
      <c r="AE441" s="11">
        <f t="shared" si="661"/>
        <v>566.48</v>
      </c>
      <c r="AF441" s="11">
        <f t="shared" si="662"/>
        <v>34.73275</v>
      </c>
      <c r="AG441" s="11">
        <f t="shared" ref="AG441:AI441" si="669">O441+W441</f>
        <v>0</v>
      </c>
      <c r="AH441" s="11">
        <f t="shared" si="669"/>
        <v>0</v>
      </c>
      <c r="AI441" s="11">
        <f t="shared" si="669"/>
        <v>1497.31125</v>
      </c>
      <c r="AJ441" s="12" t="s">
        <v>1135</v>
      </c>
    </row>
    <row r="442" s="9" customFormat="1" ht="16" customHeight="1" spans="1:36">
      <c r="A442" s="40">
        <f t="shared" si="643"/>
        <v>439</v>
      </c>
      <c r="B442" s="47" t="s">
        <v>1332</v>
      </c>
      <c r="C442" s="47" t="s">
        <v>1467</v>
      </c>
      <c r="D442" s="45" t="s">
        <v>1468</v>
      </c>
      <c r="E442" s="101">
        <v>3473.25</v>
      </c>
      <c r="F442" s="82">
        <v>3473.25</v>
      </c>
      <c r="G442" s="82">
        <v>5664.75</v>
      </c>
      <c r="H442" s="82">
        <v>3473.25</v>
      </c>
      <c r="I442" s="59"/>
      <c r="J442" s="59"/>
      <c r="K442" s="52">
        <f t="shared" si="644"/>
        <v>62.5185</v>
      </c>
      <c r="L442" s="53">
        <f t="shared" si="645"/>
        <v>555.72</v>
      </c>
      <c r="M442" s="44">
        <f t="shared" si="646"/>
        <v>453.18</v>
      </c>
      <c r="N442" s="41">
        <f t="shared" si="647"/>
        <v>24.31275</v>
      </c>
      <c r="O442" s="44">
        <f t="shared" si="648"/>
        <v>0</v>
      </c>
      <c r="P442" s="44">
        <f t="shared" si="649"/>
        <v>0</v>
      </c>
      <c r="Q442" s="44">
        <f t="shared" si="650"/>
        <v>1095.73125</v>
      </c>
      <c r="R442" s="41">
        <f t="shared" si="651"/>
        <v>0</v>
      </c>
      <c r="S442" s="41">
        <f t="shared" si="652"/>
        <v>277.86</v>
      </c>
      <c r="T442" s="44">
        <f t="shared" si="653"/>
        <v>113.3</v>
      </c>
      <c r="U442" s="41">
        <f t="shared" si="654"/>
        <v>10.42</v>
      </c>
      <c r="V442" s="41">
        <v>0</v>
      </c>
      <c r="W442" s="44">
        <f t="shared" si="655"/>
        <v>0</v>
      </c>
      <c r="X442" s="44">
        <f t="shared" si="656"/>
        <v>0</v>
      </c>
      <c r="Y442" s="41">
        <f t="shared" si="657"/>
        <v>401.58</v>
      </c>
      <c r="Z442" s="41">
        <f t="shared" si="658"/>
        <v>1497.31125</v>
      </c>
      <c r="AA442" s="54"/>
      <c r="AB442" s="12" t="s">
        <v>26</v>
      </c>
      <c r="AC442" s="11">
        <f t="shared" si="659"/>
        <v>62.5185</v>
      </c>
      <c r="AD442" s="11">
        <f t="shared" si="660"/>
        <v>833.58</v>
      </c>
      <c r="AE442" s="11">
        <f t="shared" si="661"/>
        <v>566.48</v>
      </c>
      <c r="AF442" s="11">
        <f t="shared" si="662"/>
        <v>34.73275</v>
      </c>
      <c r="AG442" s="11">
        <f t="shared" ref="AG442:AI442" si="670">O442+W442</f>
        <v>0</v>
      </c>
      <c r="AH442" s="11">
        <f t="shared" si="670"/>
        <v>0</v>
      </c>
      <c r="AI442" s="11">
        <f t="shared" si="670"/>
        <v>1497.31125</v>
      </c>
      <c r="AJ442" s="12" t="s">
        <v>1135</v>
      </c>
    </row>
    <row r="443" s="9" customFormat="1" ht="16" customHeight="1" spans="1:36">
      <c r="A443" s="40">
        <f t="shared" si="643"/>
        <v>440</v>
      </c>
      <c r="B443" s="47" t="s">
        <v>145</v>
      </c>
      <c r="C443" s="47" t="s">
        <v>1469</v>
      </c>
      <c r="D443" s="45" t="s">
        <v>1470</v>
      </c>
      <c r="E443" s="101">
        <v>3473.25</v>
      </c>
      <c r="F443" s="82">
        <v>3473.25</v>
      </c>
      <c r="G443" s="82">
        <v>5664.75</v>
      </c>
      <c r="H443" s="82">
        <v>3473.25</v>
      </c>
      <c r="I443" s="59"/>
      <c r="J443" s="59"/>
      <c r="K443" s="52">
        <f t="shared" si="644"/>
        <v>62.5185</v>
      </c>
      <c r="L443" s="53">
        <f t="shared" si="645"/>
        <v>555.72</v>
      </c>
      <c r="M443" s="44">
        <f t="shared" si="646"/>
        <v>453.18</v>
      </c>
      <c r="N443" s="41">
        <f t="shared" si="647"/>
        <v>24.31275</v>
      </c>
      <c r="O443" s="44">
        <f t="shared" si="648"/>
        <v>0</v>
      </c>
      <c r="P443" s="44">
        <f t="shared" si="649"/>
        <v>0</v>
      </c>
      <c r="Q443" s="44">
        <f t="shared" si="650"/>
        <v>1095.73125</v>
      </c>
      <c r="R443" s="41">
        <f t="shared" si="651"/>
        <v>0</v>
      </c>
      <c r="S443" s="41">
        <f t="shared" si="652"/>
        <v>277.86</v>
      </c>
      <c r="T443" s="44">
        <f t="shared" si="653"/>
        <v>113.3</v>
      </c>
      <c r="U443" s="41">
        <f t="shared" si="654"/>
        <v>10.42</v>
      </c>
      <c r="V443" s="41">
        <v>0</v>
      </c>
      <c r="W443" s="44">
        <f t="shared" si="655"/>
        <v>0</v>
      </c>
      <c r="X443" s="44">
        <f t="shared" si="656"/>
        <v>0</v>
      </c>
      <c r="Y443" s="41">
        <f t="shared" si="657"/>
        <v>401.58</v>
      </c>
      <c r="Z443" s="41">
        <f t="shared" si="658"/>
        <v>1497.31125</v>
      </c>
      <c r="AA443" s="54"/>
      <c r="AB443" s="12" t="s">
        <v>9</v>
      </c>
      <c r="AC443" s="11">
        <f t="shared" si="659"/>
        <v>62.5185</v>
      </c>
      <c r="AD443" s="11">
        <f t="shared" si="660"/>
        <v>833.58</v>
      </c>
      <c r="AE443" s="11">
        <f t="shared" si="661"/>
        <v>566.48</v>
      </c>
      <c r="AF443" s="11">
        <f t="shared" si="662"/>
        <v>34.73275</v>
      </c>
      <c r="AG443" s="11">
        <f t="shared" ref="AG443:AI443" si="671">O443+W443</f>
        <v>0</v>
      </c>
      <c r="AH443" s="11">
        <f t="shared" si="671"/>
        <v>0</v>
      </c>
      <c r="AI443" s="11">
        <f t="shared" si="671"/>
        <v>1497.31125</v>
      </c>
      <c r="AJ443" s="12" t="s">
        <v>1136</v>
      </c>
    </row>
    <row r="444" s="9" customFormat="1" ht="16" customHeight="1" spans="1:36">
      <c r="A444" s="40">
        <f t="shared" si="643"/>
        <v>441</v>
      </c>
      <c r="B444" s="47" t="s">
        <v>1299</v>
      </c>
      <c r="C444" s="47" t="s">
        <v>1471</v>
      </c>
      <c r="D444" s="45" t="s">
        <v>1472</v>
      </c>
      <c r="E444" s="101">
        <v>3473.25</v>
      </c>
      <c r="F444" s="82">
        <v>3473.25</v>
      </c>
      <c r="G444" s="82">
        <v>5664.75</v>
      </c>
      <c r="H444" s="82">
        <v>3473.25</v>
      </c>
      <c r="I444" s="108">
        <v>1790</v>
      </c>
      <c r="J444" s="59"/>
      <c r="K444" s="52">
        <f t="shared" si="644"/>
        <v>62.5185</v>
      </c>
      <c r="L444" s="53">
        <f t="shared" si="645"/>
        <v>555.72</v>
      </c>
      <c r="M444" s="44">
        <f t="shared" si="646"/>
        <v>453.18</v>
      </c>
      <c r="N444" s="41">
        <f t="shared" si="647"/>
        <v>24.31275</v>
      </c>
      <c r="O444" s="44">
        <f t="shared" si="648"/>
        <v>89.5</v>
      </c>
      <c r="P444" s="44">
        <f t="shared" si="649"/>
        <v>0</v>
      </c>
      <c r="Q444" s="44">
        <f t="shared" si="650"/>
        <v>1185.23125</v>
      </c>
      <c r="R444" s="41">
        <f t="shared" si="651"/>
        <v>0</v>
      </c>
      <c r="S444" s="41">
        <f t="shared" si="652"/>
        <v>277.86</v>
      </c>
      <c r="T444" s="44">
        <f t="shared" si="653"/>
        <v>113.3</v>
      </c>
      <c r="U444" s="41">
        <f t="shared" si="654"/>
        <v>10.42</v>
      </c>
      <c r="V444" s="41">
        <v>0</v>
      </c>
      <c r="W444" s="44">
        <f t="shared" si="655"/>
        <v>89.5</v>
      </c>
      <c r="X444" s="44">
        <f t="shared" si="656"/>
        <v>0</v>
      </c>
      <c r="Y444" s="41">
        <f t="shared" si="657"/>
        <v>491.08</v>
      </c>
      <c r="Z444" s="41">
        <f t="shared" si="658"/>
        <v>1676.31125</v>
      </c>
      <c r="AA444" s="54"/>
      <c r="AB444" s="12" t="s">
        <v>59</v>
      </c>
      <c r="AC444" s="11">
        <f t="shared" si="659"/>
        <v>62.5185</v>
      </c>
      <c r="AD444" s="11">
        <f t="shared" si="660"/>
        <v>833.58</v>
      </c>
      <c r="AE444" s="11">
        <f t="shared" si="661"/>
        <v>566.48</v>
      </c>
      <c r="AF444" s="11">
        <f t="shared" si="662"/>
        <v>34.73275</v>
      </c>
      <c r="AG444" s="11">
        <f t="shared" ref="AG444:AI444" si="672">O444+W444</f>
        <v>179</v>
      </c>
      <c r="AH444" s="11">
        <f t="shared" si="672"/>
        <v>0</v>
      </c>
      <c r="AI444" s="11">
        <f t="shared" si="672"/>
        <v>1676.31125</v>
      </c>
      <c r="AJ444" s="12" t="s">
        <v>1138</v>
      </c>
    </row>
    <row r="445" s="9" customFormat="1" ht="16" customHeight="1" spans="1:36">
      <c r="A445" s="40">
        <f t="shared" si="643"/>
        <v>442</v>
      </c>
      <c r="B445" s="47" t="s">
        <v>1299</v>
      </c>
      <c r="C445" s="47" t="s">
        <v>1473</v>
      </c>
      <c r="D445" s="45" t="s">
        <v>1474</v>
      </c>
      <c r="E445" s="101">
        <v>3473.25</v>
      </c>
      <c r="F445" s="82">
        <v>3473.25</v>
      </c>
      <c r="G445" s="82">
        <v>5664.75</v>
      </c>
      <c r="H445" s="82">
        <v>3473.25</v>
      </c>
      <c r="I445" s="59"/>
      <c r="J445" s="59"/>
      <c r="K445" s="52">
        <f t="shared" si="644"/>
        <v>62.5185</v>
      </c>
      <c r="L445" s="53">
        <f t="shared" si="645"/>
        <v>555.72</v>
      </c>
      <c r="M445" s="44">
        <f t="shared" si="646"/>
        <v>453.18</v>
      </c>
      <c r="N445" s="41">
        <f t="shared" si="647"/>
        <v>24.31275</v>
      </c>
      <c r="O445" s="44">
        <f t="shared" si="648"/>
        <v>0</v>
      </c>
      <c r="P445" s="44">
        <f t="shared" si="649"/>
        <v>0</v>
      </c>
      <c r="Q445" s="44">
        <f t="shared" si="650"/>
        <v>1095.73125</v>
      </c>
      <c r="R445" s="41">
        <f t="shared" si="651"/>
        <v>0</v>
      </c>
      <c r="S445" s="41">
        <f t="shared" si="652"/>
        <v>277.86</v>
      </c>
      <c r="T445" s="44">
        <f t="shared" si="653"/>
        <v>113.3</v>
      </c>
      <c r="U445" s="41">
        <f t="shared" si="654"/>
        <v>10.42</v>
      </c>
      <c r="V445" s="41">
        <v>0</v>
      </c>
      <c r="W445" s="44">
        <f t="shared" si="655"/>
        <v>0</v>
      </c>
      <c r="X445" s="44">
        <f t="shared" si="656"/>
        <v>0</v>
      </c>
      <c r="Y445" s="41">
        <f t="shared" si="657"/>
        <v>401.58</v>
      </c>
      <c r="Z445" s="41">
        <f t="shared" si="658"/>
        <v>1497.31125</v>
      </c>
      <c r="AA445" s="54"/>
      <c r="AB445" s="12" t="s">
        <v>59</v>
      </c>
      <c r="AC445" s="11">
        <f t="shared" si="659"/>
        <v>62.5185</v>
      </c>
      <c r="AD445" s="11">
        <f t="shared" si="660"/>
        <v>833.58</v>
      </c>
      <c r="AE445" s="11">
        <f t="shared" si="661"/>
        <v>566.48</v>
      </c>
      <c r="AF445" s="11">
        <f t="shared" si="662"/>
        <v>34.73275</v>
      </c>
      <c r="AG445" s="11">
        <f t="shared" ref="AG445:AI445" si="673">O445+W445</f>
        <v>0</v>
      </c>
      <c r="AH445" s="11">
        <f t="shared" si="673"/>
        <v>0</v>
      </c>
      <c r="AI445" s="11">
        <f t="shared" si="673"/>
        <v>1497.31125</v>
      </c>
      <c r="AJ445" s="12" t="s">
        <v>1138</v>
      </c>
    </row>
    <row r="446" s="9" customFormat="1" ht="16" customHeight="1" spans="1:36">
      <c r="A446" s="40">
        <f t="shared" si="643"/>
        <v>443</v>
      </c>
      <c r="B446" s="47" t="s">
        <v>1299</v>
      </c>
      <c r="C446" s="47" t="s">
        <v>1477</v>
      </c>
      <c r="D446" s="45" t="s">
        <v>1478</v>
      </c>
      <c r="E446" s="101">
        <v>3473.25</v>
      </c>
      <c r="F446" s="82">
        <v>3473.25</v>
      </c>
      <c r="G446" s="82">
        <v>5664.75</v>
      </c>
      <c r="H446" s="82">
        <v>3473.25</v>
      </c>
      <c r="I446" s="59"/>
      <c r="J446" s="59"/>
      <c r="K446" s="52">
        <f t="shared" si="644"/>
        <v>62.5185</v>
      </c>
      <c r="L446" s="53">
        <f t="shared" si="645"/>
        <v>555.72</v>
      </c>
      <c r="M446" s="44">
        <f t="shared" si="646"/>
        <v>453.18</v>
      </c>
      <c r="N446" s="41">
        <f t="shared" si="647"/>
        <v>24.31275</v>
      </c>
      <c r="O446" s="44">
        <f t="shared" si="648"/>
        <v>0</v>
      </c>
      <c r="P446" s="44">
        <f t="shared" si="649"/>
        <v>0</v>
      </c>
      <c r="Q446" s="44">
        <f t="shared" si="650"/>
        <v>1095.73125</v>
      </c>
      <c r="R446" s="41">
        <f t="shared" si="651"/>
        <v>0</v>
      </c>
      <c r="S446" s="41">
        <f t="shared" si="652"/>
        <v>277.86</v>
      </c>
      <c r="T446" s="44">
        <f t="shared" si="653"/>
        <v>113.3</v>
      </c>
      <c r="U446" s="41">
        <f t="shared" si="654"/>
        <v>10.42</v>
      </c>
      <c r="V446" s="41">
        <v>0</v>
      </c>
      <c r="W446" s="44">
        <f t="shared" si="655"/>
        <v>0</v>
      </c>
      <c r="X446" s="44">
        <f t="shared" si="656"/>
        <v>0</v>
      </c>
      <c r="Y446" s="41">
        <f t="shared" si="657"/>
        <v>401.58</v>
      </c>
      <c r="Z446" s="41">
        <f t="shared" si="658"/>
        <v>1497.31125</v>
      </c>
      <c r="AA446" s="54"/>
      <c r="AB446" s="12" t="s">
        <v>59</v>
      </c>
      <c r="AC446" s="11">
        <f t="shared" si="659"/>
        <v>62.5185</v>
      </c>
      <c r="AD446" s="11">
        <f t="shared" si="660"/>
        <v>833.58</v>
      </c>
      <c r="AE446" s="11">
        <f t="shared" si="661"/>
        <v>566.48</v>
      </c>
      <c r="AF446" s="11">
        <f t="shared" si="662"/>
        <v>34.73275</v>
      </c>
      <c r="AG446" s="11">
        <f t="shared" ref="AG446:AI446" si="674">O446+W446</f>
        <v>0</v>
      </c>
      <c r="AH446" s="11">
        <f t="shared" si="674"/>
        <v>0</v>
      </c>
      <c r="AI446" s="11">
        <f t="shared" si="674"/>
        <v>1497.31125</v>
      </c>
      <c r="AJ446" s="12" t="s">
        <v>1138</v>
      </c>
    </row>
    <row r="447" s="9" customFormat="1" ht="16" customHeight="1" spans="1:36">
      <c r="A447" s="40">
        <f t="shared" si="643"/>
        <v>444</v>
      </c>
      <c r="B447" s="47" t="s">
        <v>1299</v>
      </c>
      <c r="C447" s="47" t="s">
        <v>1479</v>
      </c>
      <c r="D447" s="45" t="s">
        <v>1480</v>
      </c>
      <c r="E447" s="101">
        <v>3473.25</v>
      </c>
      <c r="F447" s="82">
        <v>3473.25</v>
      </c>
      <c r="G447" s="82">
        <v>5664.75</v>
      </c>
      <c r="H447" s="82">
        <v>3473.25</v>
      </c>
      <c r="I447" s="59"/>
      <c r="J447" s="59"/>
      <c r="K447" s="52">
        <f t="shared" si="644"/>
        <v>62.5185</v>
      </c>
      <c r="L447" s="53">
        <f t="shared" si="645"/>
        <v>555.72</v>
      </c>
      <c r="M447" s="44">
        <f t="shared" si="646"/>
        <v>453.18</v>
      </c>
      <c r="N447" s="41">
        <f t="shared" si="647"/>
        <v>24.31275</v>
      </c>
      <c r="O447" s="44">
        <f t="shared" si="648"/>
        <v>0</v>
      </c>
      <c r="P447" s="44">
        <f t="shared" si="649"/>
        <v>0</v>
      </c>
      <c r="Q447" s="44">
        <f t="shared" si="650"/>
        <v>1095.73125</v>
      </c>
      <c r="R447" s="41">
        <f t="shared" si="651"/>
        <v>0</v>
      </c>
      <c r="S447" s="41">
        <f t="shared" si="652"/>
        <v>277.86</v>
      </c>
      <c r="T447" s="44">
        <f t="shared" si="653"/>
        <v>113.3</v>
      </c>
      <c r="U447" s="41">
        <f t="shared" si="654"/>
        <v>10.42</v>
      </c>
      <c r="V447" s="41">
        <v>0</v>
      </c>
      <c r="W447" s="44">
        <f t="shared" si="655"/>
        <v>0</v>
      </c>
      <c r="X447" s="44">
        <f t="shared" si="656"/>
        <v>0</v>
      </c>
      <c r="Y447" s="41">
        <f t="shared" si="657"/>
        <v>401.58</v>
      </c>
      <c r="Z447" s="41">
        <f t="shared" si="658"/>
        <v>1497.31125</v>
      </c>
      <c r="AA447" s="54"/>
      <c r="AB447" s="12" t="s">
        <v>59</v>
      </c>
      <c r="AC447" s="11">
        <f t="shared" si="659"/>
        <v>62.5185</v>
      </c>
      <c r="AD447" s="11">
        <f t="shared" si="660"/>
        <v>833.58</v>
      </c>
      <c r="AE447" s="11">
        <f t="shared" si="661"/>
        <v>566.48</v>
      </c>
      <c r="AF447" s="11">
        <f t="shared" si="662"/>
        <v>34.73275</v>
      </c>
      <c r="AG447" s="11">
        <f t="shared" ref="AG447:AI447" si="675">O447+W447</f>
        <v>0</v>
      </c>
      <c r="AH447" s="11">
        <f t="shared" si="675"/>
        <v>0</v>
      </c>
      <c r="AI447" s="11">
        <f t="shared" si="675"/>
        <v>1497.31125</v>
      </c>
      <c r="AJ447" s="12" t="s">
        <v>1138</v>
      </c>
    </row>
    <row r="448" s="9" customFormat="1" ht="16" customHeight="1" spans="1:36">
      <c r="A448" s="40">
        <f t="shared" si="643"/>
        <v>445</v>
      </c>
      <c r="B448" s="47" t="s">
        <v>1299</v>
      </c>
      <c r="C448" s="47" t="s">
        <v>1481</v>
      </c>
      <c r="D448" s="45" t="s">
        <v>1482</v>
      </c>
      <c r="E448" s="101">
        <v>3473.25</v>
      </c>
      <c r="F448" s="82">
        <v>3473.25</v>
      </c>
      <c r="G448" s="82">
        <v>5664.75</v>
      </c>
      <c r="H448" s="82">
        <v>3473.25</v>
      </c>
      <c r="I448" s="59"/>
      <c r="J448" s="59"/>
      <c r="K448" s="52">
        <f t="shared" si="644"/>
        <v>62.5185</v>
      </c>
      <c r="L448" s="53">
        <f t="shared" si="645"/>
        <v>555.72</v>
      </c>
      <c r="M448" s="44">
        <f t="shared" si="646"/>
        <v>453.18</v>
      </c>
      <c r="N448" s="41">
        <f t="shared" si="647"/>
        <v>24.31275</v>
      </c>
      <c r="O448" s="44">
        <f t="shared" si="648"/>
        <v>0</v>
      </c>
      <c r="P448" s="44">
        <f t="shared" si="649"/>
        <v>0</v>
      </c>
      <c r="Q448" s="44">
        <f t="shared" si="650"/>
        <v>1095.73125</v>
      </c>
      <c r="R448" s="41">
        <f t="shared" si="651"/>
        <v>0</v>
      </c>
      <c r="S448" s="41">
        <f t="shared" si="652"/>
        <v>277.86</v>
      </c>
      <c r="T448" s="44">
        <f t="shared" si="653"/>
        <v>113.3</v>
      </c>
      <c r="U448" s="41">
        <f t="shared" si="654"/>
        <v>10.42</v>
      </c>
      <c r="V448" s="41">
        <v>0</v>
      </c>
      <c r="W448" s="44">
        <f t="shared" si="655"/>
        <v>0</v>
      </c>
      <c r="X448" s="44">
        <f t="shared" si="656"/>
        <v>0</v>
      </c>
      <c r="Y448" s="41">
        <f t="shared" si="657"/>
        <v>401.58</v>
      </c>
      <c r="Z448" s="41">
        <f t="shared" si="658"/>
        <v>1497.31125</v>
      </c>
      <c r="AA448" s="54"/>
      <c r="AB448" s="12" t="s">
        <v>59</v>
      </c>
      <c r="AC448" s="11">
        <f t="shared" si="659"/>
        <v>62.5185</v>
      </c>
      <c r="AD448" s="11">
        <f t="shared" si="660"/>
        <v>833.58</v>
      </c>
      <c r="AE448" s="11">
        <f t="shared" si="661"/>
        <v>566.48</v>
      </c>
      <c r="AF448" s="11">
        <f t="shared" si="662"/>
        <v>34.73275</v>
      </c>
      <c r="AG448" s="11">
        <f t="shared" ref="AG448:AI448" si="676">O448+W448</f>
        <v>0</v>
      </c>
      <c r="AH448" s="11">
        <f t="shared" si="676"/>
        <v>0</v>
      </c>
      <c r="AI448" s="11">
        <f t="shared" si="676"/>
        <v>1497.31125</v>
      </c>
      <c r="AJ448" s="12" t="s">
        <v>1138</v>
      </c>
    </row>
    <row r="449" s="9" customFormat="1" ht="16" customHeight="1" spans="1:36">
      <c r="A449" s="40">
        <f t="shared" si="643"/>
        <v>446</v>
      </c>
      <c r="B449" s="47" t="s">
        <v>98</v>
      </c>
      <c r="C449" s="47" t="s">
        <v>1485</v>
      </c>
      <c r="D449" s="45" t="s">
        <v>1486</v>
      </c>
      <c r="E449" s="101">
        <v>3473.25</v>
      </c>
      <c r="F449" s="82">
        <v>3473.25</v>
      </c>
      <c r="G449" s="82">
        <v>5664.75</v>
      </c>
      <c r="H449" s="82">
        <v>3473.25</v>
      </c>
      <c r="I449" s="59"/>
      <c r="J449" s="59"/>
      <c r="K449" s="52">
        <f t="shared" si="644"/>
        <v>62.5185</v>
      </c>
      <c r="L449" s="53">
        <f t="shared" si="645"/>
        <v>555.72</v>
      </c>
      <c r="M449" s="44">
        <f t="shared" si="646"/>
        <v>453.18</v>
      </c>
      <c r="N449" s="41">
        <f t="shared" si="647"/>
        <v>24.31275</v>
      </c>
      <c r="O449" s="44">
        <f t="shared" si="648"/>
        <v>0</v>
      </c>
      <c r="P449" s="44">
        <f t="shared" si="649"/>
        <v>0</v>
      </c>
      <c r="Q449" s="44">
        <f t="shared" si="650"/>
        <v>1095.73125</v>
      </c>
      <c r="R449" s="41">
        <f t="shared" si="651"/>
        <v>0</v>
      </c>
      <c r="S449" s="41">
        <f t="shared" si="652"/>
        <v>277.86</v>
      </c>
      <c r="T449" s="44">
        <f t="shared" si="653"/>
        <v>113.3</v>
      </c>
      <c r="U449" s="41">
        <f t="shared" si="654"/>
        <v>10.42</v>
      </c>
      <c r="V449" s="41">
        <v>0</v>
      </c>
      <c r="W449" s="44">
        <f t="shared" si="655"/>
        <v>0</v>
      </c>
      <c r="X449" s="44">
        <f t="shared" si="656"/>
        <v>0</v>
      </c>
      <c r="Y449" s="41">
        <f t="shared" si="657"/>
        <v>401.58</v>
      </c>
      <c r="Z449" s="41">
        <f t="shared" si="658"/>
        <v>1497.31125</v>
      </c>
      <c r="AA449" s="54"/>
      <c r="AB449" s="12" t="s">
        <v>26</v>
      </c>
      <c r="AC449" s="11">
        <f t="shared" si="659"/>
        <v>62.5185</v>
      </c>
      <c r="AD449" s="11">
        <f t="shared" si="660"/>
        <v>833.58</v>
      </c>
      <c r="AE449" s="11">
        <f t="shared" si="661"/>
        <v>566.48</v>
      </c>
      <c r="AF449" s="11">
        <f t="shared" si="662"/>
        <v>34.73275</v>
      </c>
      <c r="AG449" s="11">
        <f t="shared" ref="AG449:AI449" si="677">O449+W449</f>
        <v>0</v>
      </c>
      <c r="AH449" s="11">
        <f t="shared" si="677"/>
        <v>0</v>
      </c>
      <c r="AI449" s="11">
        <f t="shared" si="677"/>
        <v>1497.31125</v>
      </c>
      <c r="AJ449" s="12" t="s">
        <v>1135</v>
      </c>
    </row>
    <row r="450" s="9" customFormat="1" ht="16" customHeight="1" spans="1:36">
      <c r="A450" s="40">
        <f t="shared" si="643"/>
        <v>447</v>
      </c>
      <c r="B450" s="47" t="s">
        <v>98</v>
      </c>
      <c r="C450" s="47" t="s">
        <v>1487</v>
      </c>
      <c r="D450" s="45" t="s">
        <v>1488</v>
      </c>
      <c r="E450" s="101">
        <v>3473.25</v>
      </c>
      <c r="F450" s="82">
        <v>3473.25</v>
      </c>
      <c r="G450" s="82">
        <v>5664.75</v>
      </c>
      <c r="H450" s="82">
        <v>3473.25</v>
      </c>
      <c r="I450" s="59"/>
      <c r="J450" s="59"/>
      <c r="K450" s="52">
        <f t="shared" si="644"/>
        <v>62.5185</v>
      </c>
      <c r="L450" s="53">
        <f t="shared" si="645"/>
        <v>555.72</v>
      </c>
      <c r="M450" s="44">
        <f t="shared" si="646"/>
        <v>453.18</v>
      </c>
      <c r="N450" s="41">
        <f t="shared" si="647"/>
        <v>24.31275</v>
      </c>
      <c r="O450" s="44">
        <f t="shared" si="648"/>
        <v>0</v>
      </c>
      <c r="P450" s="44">
        <f t="shared" si="649"/>
        <v>0</v>
      </c>
      <c r="Q450" s="44">
        <f t="shared" si="650"/>
        <v>1095.73125</v>
      </c>
      <c r="R450" s="41">
        <f t="shared" si="651"/>
        <v>0</v>
      </c>
      <c r="S450" s="41">
        <f t="shared" si="652"/>
        <v>277.86</v>
      </c>
      <c r="T450" s="44">
        <f t="shared" si="653"/>
        <v>113.3</v>
      </c>
      <c r="U450" s="41">
        <f t="shared" si="654"/>
        <v>10.42</v>
      </c>
      <c r="V450" s="41">
        <v>0</v>
      </c>
      <c r="W450" s="44">
        <f t="shared" si="655"/>
        <v>0</v>
      </c>
      <c r="X450" s="44">
        <f t="shared" si="656"/>
        <v>0</v>
      </c>
      <c r="Y450" s="41">
        <f t="shared" si="657"/>
        <v>401.58</v>
      </c>
      <c r="Z450" s="41">
        <f t="shared" si="658"/>
        <v>1497.31125</v>
      </c>
      <c r="AA450" s="54"/>
      <c r="AB450" s="12" t="s">
        <v>26</v>
      </c>
      <c r="AC450" s="11">
        <f t="shared" si="659"/>
        <v>62.5185</v>
      </c>
      <c r="AD450" s="11">
        <f t="shared" si="660"/>
        <v>833.58</v>
      </c>
      <c r="AE450" s="11">
        <f t="shared" si="661"/>
        <v>566.48</v>
      </c>
      <c r="AF450" s="11">
        <f t="shared" si="662"/>
        <v>34.73275</v>
      </c>
      <c r="AG450" s="11">
        <f t="shared" ref="AG450:AI450" si="678">O450+W450</f>
        <v>0</v>
      </c>
      <c r="AH450" s="11">
        <f t="shared" si="678"/>
        <v>0</v>
      </c>
      <c r="AI450" s="11">
        <f t="shared" si="678"/>
        <v>1497.31125</v>
      </c>
      <c r="AJ450" s="12" t="s">
        <v>1135</v>
      </c>
    </row>
    <row r="451" s="9" customFormat="1" ht="16" customHeight="1" spans="1:36">
      <c r="A451" s="40">
        <f t="shared" si="643"/>
        <v>448</v>
      </c>
      <c r="B451" s="47" t="s">
        <v>1337</v>
      </c>
      <c r="C451" s="47" t="s">
        <v>1489</v>
      </c>
      <c r="D451" s="45" t="s">
        <v>1490</v>
      </c>
      <c r="E451" s="101">
        <v>3473.25</v>
      </c>
      <c r="F451" s="82">
        <v>3473.25</v>
      </c>
      <c r="G451" s="82">
        <v>5664.75</v>
      </c>
      <c r="H451" s="82">
        <v>3473.25</v>
      </c>
      <c r="I451" s="59"/>
      <c r="J451" s="59"/>
      <c r="K451" s="52">
        <f t="shared" si="644"/>
        <v>62.5185</v>
      </c>
      <c r="L451" s="53">
        <f t="shared" si="645"/>
        <v>555.72</v>
      </c>
      <c r="M451" s="44">
        <f t="shared" si="646"/>
        <v>453.18</v>
      </c>
      <c r="N451" s="41">
        <f t="shared" si="647"/>
        <v>24.31275</v>
      </c>
      <c r="O451" s="44">
        <f t="shared" si="648"/>
        <v>0</v>
      </c>
      <c r="P451" s="44">
        <f t="shared" si="649"/>
        <v>0</v>
      </c>
      <c r="Q451" s="44">
        <f t="shared" si="650"/>
        <v>1095.73125</v>
      </c>
      <c r="R451" s="41">
        <f t="shared" si="651"/>
        <v>0</v>
      </c>
      <c r="S451" s="41">
        <f t="shared" si="652"/>
        <v>277.86</v>
      </c>
      <c r="T451" s="44">
        <f t="shared" si="653"/>
        <v>113.3</v>
      </c>
      <c r="U451" s="41">
        <f t="shared" si="654"/>
        <v>10.42</v>
      </c>
      <c r="V451" s="41">
        <v>0</v>
      </c>
      <c r="W451" s="44">
        <f t="shared" si="655"/>
        <v>0</v>
      </c>
      <c r="X451" s="44">
        <f t="shared" si="656"/>
        <v>0</v>
      </c>
      <c r="Y451" s="41">
        <f t="shared" si="657"/>
        <v>401.58</v>
      </c>
      <c r="Z451" s="41">
        <f t="shared" si="658"/>
        <v>1497.31125</v>
      </c>
      <c r="AA451" s="54"/>
      <c r="AB451" s="12" t="s">
        <v>57</v>
      </c>
      <c r="AC451" s="11">
        <f t="shared" si="659"/>
        <v>62.5185</v>
      </c>
      <c r="AD451" s="11">
        <f t="shared" si="660"/>
        <v>833.58</v>
      </c>
      <c r="AE451" s="11">
        <f t="shared" si="661"/>
        <v>566.48</v>
      </c>
      <c r="AF451" s="11">
        <f t="shared" si="662"/>
        <v>34.73275</v>
      </c>
      <c r="AG451" s="11">
        <f t="shared" ref="AG451:AI451" si="679">O451+W451</f>
        <v>0</v>
      </c>
      <c r="AH451" s="11">
        <f t="shared" si="679"/>
        <v>0</v>
      </c>
      <c r="AI451" s="11">
        <f t="shared" si="679"/>
        <v>1497.31125</v>
      </c>
      <c r="AJ451" s="12" t="s">
        <v>1138</v>
      </c>
    </row>
    <row r="452" s="9" customFormat="1" ht="16" customHeight="1" spans="1:36">
      <c r="A452" s="40">
        <f t="shared" si="643"/>
        <v>449</v>
      </c>
      <c r="B452" s="47" t="s">
        <v>1299</v>
      </c>
      <c r="C452" s="47" t="s">
        <v>1491</v>
      </c>
      <c r="D452" s="45" t="s">
        <v>1492</v>
      </c>
      <c r="E452" s="101">
        <v>3473.25</v>
      </c>
      <c r="F452" s="82">
        <v>3473.25</v>
      </c>
      <c r="G452" s="82">
        <v>0</v>
      </c>
      <c r="H452" s="82">
        <v>3473.25</v>
      </c>
      <c r="I452" s="59"/>
      <c r="J452" s="59"/>
      <c r="K452" s="52">
        <f t="shared" si="644"/>
        <v>62.5185</v>
      </c>
      <c r="L452" s="53">
        <f t="shared" si="645"/>
        <v>555.72</v>
      </c>
      <c r="M452" s="44">
        <f t="shared" si="646"/>
        <v>0</v>
      </c>
      <c r="N452" s="41">
        <f t="shared" si="647"/>
        <v>24.31275</v>
      </c>
      <c r="O452" s="44">
        <f t="shared" si="648"/>
        <v>0</v>
      </c>
      <c r="P452" s="44">
        <f t="shared" si="649"/>
        <v>0</v>
      </c>
      <c r="Q452" s="44">
        <f t="shared" si="650"/>
        <v>642.55125</v>
      </c>
      <c r="R452" s="41">
        <f t="shared" si="651"/>
        <v>0</v>
      </c>
      <c r="S452" s="41">
        <f t="shared" si="652"/>
        <v>277.86</v>
      </c>
      <c r="T452" s="44">
        <f t="shared" si="653"/>
        <v>0</v>
      </c>
      <c r="U452" s="41">
        <f t="shared" si="654"/>
        <v>10.42</v>
      </c>
      <c r="V452" s="41">
        <v>0</v>
      </c>
      <c r="W452" s="44">
        <f t="shared" si="655"/>
        <v>0</v>
      </c>
      <c r="X452" s="44">
        <f t="shared" si="656"/>
        <v>0</v>
      </c>
      <c r="Y452" s="41">
        <f t="shared" si="657"/>
        <v>288.28</v>
      </c>
      <c r="Z452" s="41">
        <f t="shared" si="658"/>
        <v>930.83125</v>
      </c>
      <c r="AA452" s="54"/>
      <c r="AB452" s="12" t="s">
        <v>59</v>
      </c>
      <c r="AC452" s="11">
        <f t="shared" si="659"/>
        <v>62.5185</v>
      </c>
      <c r="AD452" s="11">
        <f t="shared" si="660"/>
        <v>833.58</v>
      </c>
      <c r="AE452" s="11">
        <f t="shared" si="661"/>
        <v>0</v>
      </c>
      <c r="AF452" s="11">
        <f t="shared" si="662"/>
        <v>34.73275</v>
      </c>
      <c r="AG452" s="11">
        <f t="shared" ref="AG452:AI452" si="680">O452+W452</f>
        <v>0</v>
      </c>
      <c r="AH452" s="11">
        <f t="shared" si="680"/>
        <v>0</v>
      </c>
      <c r="AI452" s="11">
        <f t="shared" si="680"/>
        <v>930.83125</v>
      </c>
      <c r="AJ452" s="12" t="s">
        <v>1138</v>
      </c>
    </row>
    <row r="453" s="9" customFormat="1" ht="16" customHeight="1" spans="1:36">
      <c r="A453" s="40">
        <f t="shared" si="643"/>
        <v>450</v>
      </c>
      <c r="B453" s="110" t="s">
        <v>285</v>
      </c>
      <c r="C453" s="111" t="s">
        <v>624</v>
      </c>
      <c r="D453" s="45" t="s">
        <v>625</v>
      </c>
      <c r="E453" s="101">
        <v>3820</v>
      </c>
      <c r="F453" s="82">
        <v>0</v>
      </c>
      <c r="G453" s="82">
        <v>0</v>
      </c>
      <c r="H453" s="82">
        <v>0</v>
      </c>
      <c r="I453" s="59">
        <v>4180</v>
      </c>
      <c r="J453" s="59"/>
      <c r="K453" s="52">
        <f t="shared" si="644"/>
        <v>68.76</v>
      </c>
      <c r="L453" s="53">
        <f t="shared" si="645"/>
        <v>0</v>
      </c>
      <c r="M453" s="44">
        <f t="shared" si="646"/>
        <v>0</v>
      </c>
      <c r="N453" s="41">
        <f t="shared" si="647"/>
        <v>0</v>
      </c>
      <c r="O453" s="44">
        <f t="shared" si="648"/>
        <v>209</v>
      </c>
      <c r="P453" s="44">
        <f t="shared" si="649"/>
        <v>0</v>
      </c>
      <c r="Q453" s="44">
        <f t="shared" si="650"/>
        <v>277.76</v>
      </c>
      <c r="R453" s="41">
        <f t="shared" si="651"/>
        <v>0</v>
      </c>
      <c r="S453" s="41">
        <f t="shared" si="652"/>
        <v>0</v>
      </c>
      <c r="T453" s="44">
        <f t="shared" si="653"/>
        <v>0</v>
      </c>
      <c r="U453" s="41">
        <f t="shared" si="654"/>
        <v>0</v>
      </c>
      <c r="V453" s="41">
        <v>0</v>
      </c>
      <c r="W453" s="44">
        <f t="shared" si="655"/>
        <v>209</v>
      </c>
      <c r="X453" s="44">
        <f t="shared" si="656"/>
        <v>0</v>
      </c>
      <c r="Y453" s="41">
        <f t="shared" si="657"/>
        <v>209</v>
      </c>
      <c r="Z453" s="41">
        <f t="shared" si="658"/>
        <v>486.76</v>
      </c>
      <c r="AA453" s="54"/>
      <c r="AB453" s="12" t="s">
        <v>26</v>
      </c>
      <c r="AC453" s="11">
        <f t="shared" si="659"/>
        <v>68.76</v>
      </c>
      <c r="AD453" s="11">
        <f t="shared" si="660"/>
        <v>0</v>
      </c>
      <c r="AE453" s="11">
        <f t="shared" si="661"/>
        <v>0</v>
      </c>
      <c r="AF453" s="11">
        <f t="shared" si="662"/>
        <v>0</v>
      </c>
      <c r="AG453" s="11">
        <f t="shared" ref="AG453:AI453" si="681">O453+W453</f>
        <v>418</v>
      </c>
      <c r="AH453" s="11">
        <f t="shared" si="681"/>
        <v>0</v>
      </c>
      <c r="AI453" s="11">
        <f t="shared" si="681"/>
        <v>486.76</v>
      </c>
      <c r="AJ453" s="12" t="s">
        <v>1135</v>
      </c>
    </row>
    <row r="454" s="9" customFormat="1" ht="16" customHeight="1" spans="1:36">
      <c r="A454" s="40">
        <f t="shared" si="643"/>
        <v>451</v>
      </c>
      <c r="B454" s="47" t="s">
        <v>1337</v>
      </c>
      <c r="C454" s="47" t="s">
        <v>1500</v>
      </c>
      <c r="D454" s="342" t="s">
        <v>1501</v>
      </c>
      <c r="E454" s="101">
        <v>3473.25</v>
      </c>
      <c r="F454" s="101">
        <v>3473.25</v>
      </c>
      <c r="G454" s="82">
        <v>5664.75</v>
      </c>
      <c r="H454" s="82">
        <v>3473.25</v>
      </c>
      <c r="I454" s="59"/>
      <c r="J454" s="59"/>
      <c r="K454" s="52">
        <f t="shared" si="644"/>
        <v>62.5185</v>
      </c>
      <c r="L454" s="53">
        <f t="shared" si="645"/>
        <v>555.72</v>
      </c>
      <c r="M454" s="44">
        <f t="shared" si="646"/>
        <v>453.18</v>
      </c>
      <c r="N454" s="41">
        <f t="shared" si="647"/>
        <v>24.31275</v>
      </c>
      <c r="O454" s="44">
        <f t="shared" si="648"/>
        <v>0</v>
      </c>
      <c r="P454" s="44">
        <f t="shared" si="649"/>
        <v>0</v>
      </c>
      <c r="Q454" s="44">
        <f t="shared" si="650"/>
        <v>1095.73125</v>
      </c>
      <c r="R454" s="41">
        <f t="shared" si="651"/>
        <v>0</v>
      </c>
      <c r="S454" s="41">
        <f t="shared" si="652"/>
        <v>277.86</v>
      </c>
      <c r="T454" s="44">
        <f t="shared" si="653"/>
        <v>113.3</v>
      </c>
      <c r="U454" s="41">
        <f t="shared" si="654"/>
        <v>10.42</v>
      </c>
      <c r="V454" s="41">
        <v>0</v>
      </c>
      <c r="W454" s="44">
        <f t="shared" si="655"/>
        <v>0</v>
      </c>
      <c r="X454" s="44">
        <f t="shared" si="656"/>
        <v>0</v>
      </c>
      <c r="Y454" s="41">
        <f t="shared" si="657"/>
        <v>401.58</v>
      </c>
      <c r="Z454" s="41">
        <f t="shared" si="658"/>
        <v>1497.31125</v>
      </c>
      <c r="AA454" s="54"/>
      <c r="AB454" s="12" t="s">
        <v>57</v>
      </c>
      <c r="AC454" s="11">
        <f t="shared" si="659"/>
        <v>62.5185</v>
      </c>
      <c r="AD454" s="11">
        <f t="shared" si="660"/>
        <v>833.58</v>
      </c>
      <c r="AE454" s="11">
        <f t="shared" si="661"/>
        <v>566.48</v>
      </c>
      <c r="AF454" s="11">
        <f t="shared" si="662"/>
        <v>34.73275</v>
      </c>
      <c r="AG454" s="11">
        <f t="shared" ref="AG454:AI454" si="682">O454+W454</f>
        <v>0</v>
      </c>
      <c r="AH454" s="11">
        <f t="shared" si="682"/>
        <v>0</v>
      </c>
      <c r="AI454" s="11">
        <f t="shared" si="682"/>
        <v>1497.31125</v>
      </c>
      <c r="AJ454" s="12" t="s">
        <v>1138</v>
      </c>
    </row>
    <row r="455" s="9" customFormat="1" ht="16" customHeight="1" spans="1:36">
      <c r="A455" s="40">
        <f t="shared" si="643"/>
        <v>452</v>
      </c>
      <c r="B455" s="47" t="s">
        <v>167</v>
      </c>
      <c r="C455" s="47" t="s">
        <v>1504</v>
      </c>
      <c r="D455" s="342" t="s">
        <v>1505</v>
      </c>
      <c r="E455" s="101">
        <v>3820</v>
      </c>
      <c r="F455" s="112">
        <v>3820</v>
      </c>
      <c r="G455" s="82">
        <v>5664.75</v>
      </c>
      <c r="H455" s="113">
        <v>3820</v>
      </c>
      <c r="I455" s="59"/>
      <c r="J455" s="59"/>
      <c r="K455" s="52">
        <f t="shared" si="644"/>
        <v>68.76</v>
      </c>
      <c r="L455" s="53">
        <f t="shared" si="645"/>
        <v>611.2</v>
      </c>
      <c r="M455" s="44">
        <f t="shared" si="646"/>
        <v>453.18</v>
      </c>
      <c r="N455" s="41">
        <f t="shared" si="647"/>
        <v>26.74</v>
      </c>
      <c r="O455" s="44">
        <f t="shared" si="648"/>
        <v>0</v>
      </c>
      <c r="P455" s="44">
        <f t="shared" si="649"/>
        <v>0</v>
      </c>
      <c r="Q455" s="44">
        <f t="shared" si="650"/>
        <v>1159.88</v>
      </c>
      <c r="R455" s="41">
        <f t="shared" si="651"/>
        <v>0</v>
      </c>
      <c r="S455" s="41">
        <f t="shared" si="652"/>
        <v>305.6</v>
      </c>
      <c r="T455" s="44">
        <f t="shared" si="653"/>
        <v>113.3</v>
      </c>
      <c r="U455" s="41">
        <f t="shared" si="654"/>
        <v>11.46</v>
      </c>
      <c r="V455" s="41">
        <v>0</v>
      </c>
      <c r="W455" s="44">
        <f t="shared" si="655"/>
        <v>0</v>
      </c>
      <c r="X455" s="44">
        <f t="shared" si="656"/>
        <v>0</v>
      </c>
      <c r="Y455" s="41">
        <f t="shared" si="657"/>
        <v>430.36</v>
      </c>
      <c r="Z455" s="41">
        <f t="shared" si="658"/>
        <v>1590.24</v>
      </c>
      <c r="AA455" s="54"/>
      <c r="AB455" s="12" t="s">
        <v>48</v>
      </c>
      <c r="AC455" s="11">
        <f t="shared" si="659"/>
        <v>68.76</v>
      </c>
      <c r="AD455" s="11">
        <f t="shared" si="660"/>
        <v>916.8</v>
      </c>
      <c r="AE455" s="11">
        <f t="shared" si="661"/>
        <v>566.48</v>
      </c>
      <c r="AF455" s="11">
        <f t="shared" si="662"/>
        <v>38.2</v>
      </c>
      <c r="AG455" s="11">
        <f t="shared" ref="AG455:AI455" si="683">O455+W455</f>
        <v>0</v>
      </c>
      <c r="AH455" s="11">
        <f t="shared" si="683"/>
        <v>0</v>
      </c>
      <c r="AI455" s="11">
        <f t="shared" si="683"/>
        <v>1590.24</v>
      </c>
      <c r="AJ455" s="12" t="s">
        <v>1134</v>
      </c>
    </row>
    <row r="456" s="9" customFormat="1" ht="16" customHeight="1" spans="1:36">
      <c r="A456" s="40"/>
      <c r="B456" s="47" t="s">
        <v>167</v>
      </c>
      <c r="C456" s="47" t="s">
        <v>1504</v>
      </c>
      <c r="D456" s="342" t="s">
        <v>1505</v>
      </c>
      <c r="E456" s="101">
        <v>0</v>
      </c>
      <c r="F456" s="112">
        <v>3820</v>
      </c>
      <c r="G456" s="82">
        <v>0</v>
      </c>
      <c r="H456" s="113">
        <v>0</v>
      </c>
      <c r="I456" s="59"/>
      <c r="J456" s="59"/>
      <c r="K456" s="52">
        <f t="shared" si="644"/>
        <v>0</v>
      </c>
      <c r="L456" s="53">
        <f t="shared" si="645"/>
        <v>611.2</v>
      </c>
      <c r="M456" s="44">
        <f t="shared" si="646"/>
        <v>0</v>
      </c>
      <c r="N456" s="41">
        <f t="shared" si="647"/>
        <v>0</v>
      </c>
      <c r="O456" s="44">
        <f t="shared" si="648"/>
        <v>0</v>
      </c>
      <c r="P456" s="44">
        <f t="shared" si="649"/>
        <v>0</v>
      </c>
      <c r="Q456" s="44">
        <f t="shared" si="650"/>
        <v>611.2</v>
      </c>
      <c r="R456" s="41">
        <f t="shared" si="651"/>
        <v>0</v>
      </c>
      <c r="S456" s="41">
        <f t="shared" si="652"/>
        <v>305.6</v>
      </c>
      <c r="T456" s="44">
        <f t="shared" si="653"/>
        <v>0</v>
      </c>
      <c r="U456" s="41">
        <f t="shared" si="654"/>
        <v>0</v>
      </c>
      <c r="V456" s="41">
        <v>0</v>
      </c>
      <c r="W456" s="44">
        <f t="shared" si="655"/>
        <v>0</v>
      </c>
      <c r="X456" s="44">
        <f t="shared" si="656"/>
        <v>0</v>
      </c>
      <c r="Y456" s="41">
        <f t="shared" si="657"/>
        <v>305.6</v>
      </c>
      <c r="Z456" s="41">
        <f t="shared" si="658"/>
        <v>916.8</v>
      </c>
      <c r="AA456" s="54"/>
      <c r="AB456" s="12" t="s">
        <v>48</v>
      </c>
      <c r="AC456" s="11">
        <f t="shared" si="659"/>
        <v>0</v>
      </c>
      <c r="AD456" s="11">
        <f t="shared" si="660"/>
        <v>916.8</v>
      </c>
      <c r="AE456" s="11">
        <f t="shared" si="661"/>
        <v>0</v>
      </c>
      <c r="AF456" s="11">
        <f t="shared" si="662"/>
        <v>0</v>
      </c>
      <c r="AG456" s="11">
        <f>O456+W456</f>
        <v>0</v>
      </c>
      <c r="AH456" s="11">
        <f>P456+X456</f>
        <v>0</v>
      </c>
      <c r="AI456" s="11">
        <f>Q456+Y456</f>
        <v>916.8</v>
      </c>
      <c r="AJ456" s="12" t="s">
        <v>1134</v>
      </c>
    </row>
    <row r="457" s="9" customFormat="1" ht="16" customHeight="1" spans="1:36">
      <c r="A457" s="40">
        <f t="shared" ref="A457:A471" si="684">ROW()-3</f>
        <v>454</v>
      </c>
      <c r="B457" s="47" t="s">
        <v>167</v>
      </c>
      <c r="C457" s="47" t="s">
        <v>1506</v>
      </c>
      <c r="D457" s="342" t="s">
        <v>1507</v>
      </c>
      <c r="E457" s="101">
        <v>3473.25</v>
      </c>
      <c r="F457" s="112">
        <v>3473.25</v>
      </c>
      <c r="G457" s="82">
        <v>5664.75</v>
      </c>
      <c r="H457" s="82">
        <v>3473.25</v>
      </c>
      <c r="I457" s="59"/>
      <c r="J457" s="59"/>
      <c r="K457" s="52">
        <f t="shared" ref="K457:K471" si="685">E457*0.018</f>
        <v>62.5185</v>
      </c>
      <c r="L457" s="53">
        <f t="shared" ref="L457:L471" si="686">F457*0.16</f>
        <v>555.72</v>
      </c>
      <c r="M457" s="44">
        <f t="shared" ref="M457:M471" si="687">ROUND(G457*0.08,2)</f>
        <v>453.18</v>
      </c>
      <c r="N457" s="41">
        <f t="shared" ref="N457:N471" si="688">H457*0.007</f>
        <v>24.31275</v>
      </c>
      <c r="O457" s="44">
        <f t="shared" ref="O457:O471" si="689">I457*5%</f>
        <v>0</v>
      </c>
      <c r="P457" s="44">
        <f t="shared" ref="P457:P471" si="690">J457*50%</f>
        <v>0</v>
      </c>
      <c r="Q457" s="44">
        <f t="shared" ref="Q457:Q471" si="691">SUM(K457:P457)</f>
        <v>1095.73125</v>
      </c>
      <c r="R457" s="41">
        <f t="shared" si="651"/>
        <v>0</v>
      </c>
      <c r="S457" s="41">
        <f t="shared" ref="S457:S471" si="692">ROUND(F457*0.08,2)</f>
        <v>277.86</v>
      </c>
      <c r="T457" s="44">
        <f t="shared" ref="T457:T471" si="693">ROUND(G457*0.02,2)</f>
        <v>113.3</v>
      </c>
      <c r="U457" s="41">
        <f t="shared" ref="U457:U471" si="694">ROUND(H457*0.003,2)</f>
        <v>10.42</v>
      </c>
      <c r="V457" s="41">
        <v>0</v>
      </c>
      <c r="W457" s="44">
        <f t="shared" ref="W457:W471" si="695">I457*5%</f>
        <v>0</v>
      </c>
      <c r="X457" s="44">
        <f t="shared" ref="X457:X471" si="696">J457*50%</f>
        <v>0</v>
      </c>
      <c r="Y457" s="41">
        <f t="shared" ref="Y457:Y471" si="697">SUM(R457:X457)</f>
        <v>401.58</v>
      </c>
      <c r="Z457" s="41">
        <f t="shared" ref="Z457:Z471" si="698">Q457+Y457</f>
        <v>1497.31125</v>
      </c>
      <c r="AA457" s="54"/>
      <c r="AB457" s="12" t="s">
        <v>49</v>
      </c>
      <c r="AC457" s="11">
        <f t="shared" ref="AC457:AC470" si="699">K457+R457</f>
        <v>62.5185</v>
      </c>
      <c r="AD457" s="11">
        <f t="shared" ref="AD457:AD471" si="700">L457+S457</f>
        <v>833.58</v>
      </c>
      <c r="AE457" s="11">
        <f t="shared" ref="AE457:AE471" si="701">M457+T457</f>
        <v>566.48</v>
      </c>
      <c r="AF457" s="11">
        <f t="shared" ref="AF457:AF470" si="702">N457+U457+V457</f>
        <v>34.73275</v>
      </c>
      <c r="AG457" s="11">
        <f t="shared" ref="AG457:AI457" si="703">O457+W457</f>
        <v>0</v>
      </c>
      <c r="AH457" s="11">
        <f t="shared" si="703"/>
        <v>0</v>
      </c>
      <c r="AI457" s="11">
        <f t="shared" si="703"/>
        <v>1497.31125</v>
      </c>
      <c r="AJ457" s="12" t="s">
        <v>1134</v>
      </c>
    </row>
    <row r="458" s="9" customFormat="1" ht="16" customHeight="1" spans="1:36">
      <c r="A458" s="40">
        <f t="shared" si="684"/>
        <v>455</v>
      </c>
      <c r="B458" s="47" t="s">
        <v>167</v>
      </c>
      <c r="C458" s="47" t="s">
        <v>1508</v>
      </c>
      <c r="D458" s="342" t="s">
        <v>1509</v>
      </c>
      <c r="E458" s="101">
        <v>3473.25</v>
      </c>
      <c r="F458" s="112">
        <v>3473.25</v>
      </c>
      <c r="G458" s="82">
        <v>5664.75</v>
      </c>
      <c r="H458" s="82">
        <v>3473.25</v>
      </c>
      <c r="I458" s="59"/>
      <c r="J458" s="59"/>
      <c r="K458" s="52">
        <f t="shared" si="685"/>
        <v>62.5185</v>
      </c>
      <c r="L458" s="53">
        <f t="shared" si="686"/>
        <v>555.72</v>
      </c>
      <c r="M458" s="44">
        <f t="shared" si="687"/>
        <v>453.18</v>
      </c>
      <c r="N458" s="41">
        <f t="shared" si="688"/>
        <v>24.31275</v>
      </c>
      <c r="O458" s="44">
        <f t="shared" si="689"/>
        <v>0</v>
      </c>
      <c r="P458" s="44">
        <f t="shared" si="690"/>
        <v>0</v>
      </c>
      <c r="Q458" s="44">
        <f t="shared" si="691"/>
        <v>1095.73125</v>
      </c>
      <c r="R458" s="41">
        <f t="shared" si="651"/>
        <v>0</v>
      </c>
      <c r="S458" s="41">
        <f t="shared" si="692"/>
        <v>277.86</v>
      </c>
      <c r="T458" s="44">
        <f t="shared" si="693"/>
        <v>113.3</v>
      </c>
      <c r="U458" s="41">
        <f t="shared" si="694"/>
        <v>10.42</v>
      </c>
      <c r="V458" s="41">
        <v>0</v>
      </c>
      <c r="W458" s="44">
        <f t="shared" si="695"/>
        <v>0</v>
      </c>
      <c r="X458" s="44">
        <f t="shared" si="696"/>
        <v>0</v>
      </c>
      <c r="Y458" s="41">
        <f t="shared" si="697"/>
        <v>401.58</v>
      </c>
      <c r="Z458" s="41">
        <f t="shared" si="698"/>
        <v>1497.31125</v>
      </c>
      <c r="AA458" s="54"/>
      <c r="AB458" s="12" t="s">
        <v>52</v>
      </c>
      <c r="AC458" s="11">
        <f t="shared" si="699"/>
        <v>62.5185</v>
      </c>
      <c r="AD458" s="11">
        <f t="shared" si="700"/>
        <v>833.58</v>
      </c>
      <c r="AE458" s="11">
        <f t="shared" si="701"/>
        <v>566.48</v>
      </c>
      <c r="AF458" s="11">
        <f t="shared" si="702"/>
        <v>34.73275</v>
      </c>
      <c r="AG458" s="11">
        <f t="shared" ref="AG458:AI458" si="704">O458+W458</f>
        <v>0</v>
      </c>
      <c r="AH458" s="11">
        <f t="shared" si="704"/>
        <v>0</v>
      </c>
      <c r="AI458" s="11">
        <f t="shared" si="704"/>
        <v>1497.31125</v>
      </c>
      <c r="AJ458" s="12" t="s">
        <v>1134</v>
      </c>
    </row>
    <row r="459" s="9" customFormat="1" ht="16" customHeight="1" spans="1:36">
      <c r="A459" s="40">
        <f t="shared" si="684"/>
        <v>456</v>
      </c>
      <c r="B459" s="47" t="s">
        <v>167</v>
      </c>
      <c r="C459" s="47" t="s">
        <v>1510</v>
      </c>
      <c r="D459" s="342" t="s">
        <v>1511</v>
      </c>
      <c r="E459" s="101">
        <v>3473.25</v>
      </c>
      <c r="F459" s="101">
        <v>3473.25</v>
      </c>
      <c r="G459" s="82">
        <v>0</v>
      </c>
      <c r="H459" s="82">
        <v>3473.25</v>
      </c>
      <c r="I459" s="59"/>
      <c r="J459" s="59"/>
      <c r="K459" s="52">
        <f t="shared" si="685"/>
        <v>62.5185</v>
      </c>
      <c r="L459" s="53">
        <f t="shared" si="686"/>
        <v>555.72</v>
      </c>
      <c r="M459" s="44">
        <f t="shared" si="687"/>
        <v>0</v>
      </c>
      <c r="N459" s="41">
        <f t="shared" si="688"/>
        <v>24.31275</v>
      </c>
      <c r="O459" s="44">
        <f t="shared" si="689"/>
        <v>0</v>
      </c>
      <c r="P459" s="44">
        <f t="shared" si="690"/>
        <v>0</v>
      </c>
      <c r="Q459" s="44">
        <f t="shared" si="691"/>
        <v>642.55125</v>
      </c>
      <c r="R459" s="41">
        <f t="shared" si="651"/>
        <v>0</v>
      </c>
      <c r="S459" s="41">
        <f t="shared" si="692"/>
        <v>277.86</v>
      </c>
      <c r="T459" s="44">
        <f t="shared" si="693"/>
        <v>0</v>
      </c>
      <c r="U459" s="41">
        <f t="shared" si="694"/>
        <v>10.42</v>
      </c>
      <c r="V459" s="41">
        <v>0</v>
      </c>
      <c r="W459" s="44">
        <f t="shared" si="695"/>
        <v>0</v>
      </c>
      <c r="X459" s="44">
        <f t="shared" si="696"/>
        <v>0</v>
      </c>
      <c r="Y459" s="41">
        <f t="shared" si="697"/>
        <v>288.28</v>
      </c>
      <c r="Z459" s="41">
        <f t="shared" si="698"/>
        <v>930.83125</v>
      </c>
      <c r="AA459" s="54"/>
      <c r="AB459" s="12" t="s">
        <v>52</v>
      </c>
      <c r="AC459" s="11">
        <f t="shared" si="699"/>
        <v>62.5185</v>
      </c>
      <c r="AD459" s="11">
        <f t="shared" si="700"/>
        <v>833.58</v>
      </c>
      <c r="AE459" s="11">
        <f t="shared" si="701"/>
        <v>0</v>
      </c>
      <c r="AF459" s="11">
        <f t="shared" si="702"/>
        <v>34.73275</v>
      </c>
      <c r="AG459" s="11">
        <f t="shared" ref="AG459:AI459" si="705">O459+W459</f>
        <v>0</v>
      </c>
      <c r="AH459" s="11">
        <f t="shared" si="705"/>
        <v>0</v>
      </c>
      <c r="AI459" s="11">
        <f t="shared" si="705"/>
        <v>930.83125</v>
      </c>
      <c r="AJ459" s="12" t="s">
        <v>1134</v>
      </c>
    </row>
    <row r="460" s="9" customFormat="1" ht="16" customHeight="1" spans="1:36">
      <c r="A460" s="40">
        <f t="shared" si="684"/>
        <v>457</v>
      </c>
      <c r="B460" s="47" t="s">
        <v>1338</v>
      </c>
      <c r="C460" s="47" t="s">
        <v>1512</v>
      </c>
      <c r="D460" s="342" t="s">
        <v>1513</v>
      </c>
      <c r="E460" s="101">
        <v>3473.25</v>
      </c>
      <c r="F460" s="101">
        <v>3473.25</v>
      </c>
      <c r="G460" s="82">
        <v>5664.75</v>
      </c>
      <c r="H460" s="82">
        <v>3473.25</v>
      </c>
      <c r="I460" s="59"/>
      <c r="J460" s="59"/>
      <c r="K460" s="52">
        <f t="shared" si="685"/>
        <v>62.5185</v>
      </c>
      <c r="L460" s="53">
        <f t="shared" si="686"/>
        <v>555.72</v>
      </c>
      <c r="M460" s="44">
        <f t="shared" si="687"/>
        <v>453.18</v>
      </c>
      <c r="N460" s="41">
        <f t="shared" si="688"/>
        <v>24.31275</v>
      </c>
      <c r="O460" s="44">
        <f t="shared" si="689"/>
        <v>0</v>
      </c>
      <c r="P460" s="44">
        <f t="shared" si="690"/>
        <v>0</v>
      </c>
      <c r="Q460" s="44">
        <f t="shared" si="691"/>
        <v>1095.73125</v>
      </c>
      <c r="R460" s="41">
        <f t="shared" si="651"/>
        <v>0</v>
      </c>
      <c r="S460" s="41">
        <f t="shared" si="692"/>
        <v>277.86</v>
      </c>
      <c r="T460" s="44">
        <f t="shared" si="693"/>
        <v>113.3</v>
      </c>
      <c r="U460" s="41">
        <f t="shared" si="694"/>
        <v>10.42</v>
      </c>
      <c r="V460" s="41">
        <v>0</v>
      </c>
      <c r="W460" s="44">
        <f t="shared" si="695"/>
        <v>0</v>
      </c>
      <c r="X460" s="44">
        <f t="shared" si="696"/>
        <v>0</v>
      </c>
      <c r="Y460" s="41">
        <f t="shared" si="697"/>
        <v>401.58</v>
      </c>
      <c r="Z460" s="41">
        <f t="shared" si="698"/>
        <v>1497.31125</v>
      </c>
      <c r="AA460" s="54"/>
      <c r="AB460" s="12" t="s">
        <v>20</v>
      </c>
      <c r="AC460" s="11">
        <f t="shared" si="699"/>
        <v>62.5185</v>
      </c>
      <c r="AD460" s="11">
        <f t="shared" si="700"/>
        <v>833.58</v>
      </c>
      <c r="AE460" s="11">
        <f t="shared" si="701"/>
        <v>566.48</v>
      </c>
      <c r="AF460" s="11">
        <f t="shared" si="702"/>
        <v>34.73275</v>
      </c>
      <c r="AG460" s="11">
        <f t="shared" ref="AG460:AI460" si="706">O460+W460</f>
        <v>0</v>
      </c>
      <c r="AH460" s="11">
        <f t="shared" si="706"/>
        <v>0</v>
      </c>
      <c r="AI460" s="11">
        <f t="shared" si="706"/>
        <v>1497.31125</v>
      </c>
      <c r="AJ460" s="12" t="s">
        <v>1138</v>
      </c>
    </row>
    <row r="461" s="9" customFormat="1" ht="16" customHeight="1" spans="1:36">
      <c r="A461" s="40">
        <f t="shared" si="684"/>
        <v>458</v>
      </c>
      <c r="B461" s="47" t="s">
        <v>1338</v>
      </c>
      <c r="C461" s="22" t="s">
        <v>1514</v>
      </c>
      <c r="D461" s="45" t="s">
        <v>1515</v>
      </c>
      <c r="E461" s="101">
        <v>3473.25</v>
      </c>
      <c r="F461" s="101">
        <v>3473.25</v>
      </c>
      <c r="G461" s="82">
        <v>5664.75</v>
      </c>
      <c r="H461" s="82">
        <v>3473.25</v>
      </c>
      <c r="I461" s="108">
        <v>1790</v>
      </c>
      <c r="J461" s="59"/>
      <c r="K461" s="52">
        <f t="shared" si="685"/>
        <v>62.5185</v>
      </c>
      <c r="L461" s="53">
        <f t="shared" si="686"/>
        <v>555.72</v>
      </c>
      <c r="M461" s="44">
        <f t="shared" si="687"/>
        <v>453.18</v>
      </c>
      <c r="N461" s="41">
        <f t="shared" si="688"/>
        <v>24.31275</v>
      </c>
      <c r="O461" s="44">
        <f t="shared" si="689"/>
        <v>89.5</v>
      </c>
      <c r="P461" s="44">
        <f t="shared" si="690"/>
        <v>0</v>
      </c>
      <c r="Q461" s="44">
        <f t="shared" si="691"/>
        <v>1185.23125</v>
      </c>
      <c r="R461" s="41">
        <f t="shared" si="651"/>
        <v>0</v>
      </c>
      <c r="S461" s="41">
        <f t="shared" si="692"/>
        <v>277.86</v>
      </c>
      <c r="T461" s="44">
        <f t="shared" si="693"/>
        <v>113.3</v>
      </c>
      <c r="U461" s="41">
        <f t="shared" si="694"/>
        <v>10.42</v>
      </c>
      <c r="V461" s="41">
        <v>0</v>
      </c>
      <c r="W461" s="44">
        <f t="shared" si="695"/>
        <v>89.5</v>
      </c>
      <c r="X461" s="44">
        <f t="shared" si="696"/>
        <v>0</v>
      </c>
      <c r="Y461" s="41">
        <f t="shared" si="697"/>
        <v>491.08</v>
      </c>
      <c r="Z461" s="41">
        <f t="shared" si="698"/>
        <v>1676.31125</v>
      </c>
      <c r="AA461" s="54"/>
      <c r="AB461" s="12" t="s">
        <v>20</v>
      </c>
      <c r="AC461" s="11">
        <f t="shared" si="699"/>
        <v>62.5185</v>
      </c>
      <c r="AD461" s="11">
        <f t="shared" si="700"/>
        <v>833.58</v>
      </c>
      <c r="AE461" s="11">
        <f t="shared" si="701"/>
        <v>566.48</v>
      </c>
      <c r="AF461" s="11">
        <f t="shared" si="702"/>
        <v>34.73275</v>
      </c>
      <c r="AG461" s="11">
        <f t="shared" ref="AG461:AI461" si="707">O461+W461</f>
        <v>179</v>
      </c>
      <c r="AH461" s="11">
        <f t="shared" si="707"/>
        <v>0</v>
      </c>
      <c r="AI461" s="11">
        <f t="shared" si="707"/>
        <v>1676.31125</v>
      </c>
      <c r="AJ461" s="12" t="s">
        <v>1138</v>
      </c>
    </row>
    <row r="462" s="31" customFormat="1" ht="16" customHeight="1" spans="1:36">
      <c r="A462" s="94">
        <f t="shared" si="684"/>
        <v>459</v>
      </c>
      <c r="B462" s="97" t="s">
        <v>1332</v>
      </c>
      <c r="C462" s="97" t="s">
        <v>1516</v>
      </c>
      <c r="D462" s="102" t="s">
        <v>1517</v>
      </c>
      <c r="E462" s="103">
        <v>3473.25</v>
      </c>
      <c r="F462" s="103">
        <v>0</v>
      </c>
      <c r="G462" s="98">
        <v>0</v>
      </c>
      <c r="H462" s="103">
        <v>0</v>
      </c>
      <c r="I462" s="104"/>
      <c r="J462" s="104"/>
      <c r="K462" s="105">
        <f t="shared" si="685"/>
        <v>62.5185</v>
      </c>
      <c r="L462" s="106">
        <f t="shared" si="686"/>
        <v>0</v>
      </c>
      <c r="M462" s="107">
        <f t="shared" si="687"/>
        <v>0</v>
      </c>
      <c r="N462" s="95">
        <f t="shared" si="688"/>
        <v>0</v>
      </c>
      <c r="O462" s="107">
        <f t="shared" si="689"/>
        <v>0</v>
      </c>
      <c r="P462" s="107">
        <f t="shared" si="690"/>
        <v>0</v>
      </c>
      <c r="Q462" s="107">
        <f t="shared" si="691"/>
        <v>62.5185</v>
      </c>
      <c r="R462" s="95">
        <f t="shared" si="651"/>
        <v>0</v>
      </c>
      <c r="S462" s="95">
        <f t="shared" si="692"/>
        <v>0</v>
      </c>
      <c r="T462" s="107">
        <f t="shared" si="693"/>
        <v>0</v>
      </c>
      <c r="U462" s="95">
        <f t="shared" si="694"/>
        <v>0</v>
      </c>
      <c r="V462" s="41">
        <v>0</v>
      </c>
      <c r="W462" s="107">
        <f t="shared" si="695"/>
        <v>0</v>
      </c>
      <c r="X462" s="107">
        <f t="shared" si="696"/>
        <v>0</v>
      </c>
      <c r="Y462" s="95">
        <f t="shared" si="697"/>
        <v>0</v>
      </c>
      <c r="Z462" s="95">
        <f t="shared" si="698"/>
        <v>62.5185</v>
      </c>
      <c r="AA462" s="109"/>
      <c r="AB462" s="16" t="s">
        <v>26</v>
      </c>
      <c r="AC462" s="15">
        <f t="shared" si="699"/>
        <v>62.5185</v>
      </c>
      <c r="AD462" s="15">
        <f t="shared" si="700"/>
        <v>0</v>
      </c>
      <c r="AE462" s="15">
        <f t="shared" si="701"/>
        <v>0</v>
      </c>
      <c r="AF462" s="15">
        <f t="shared" si="702"/>
        <v>0</v>
      </c>
      <c r="AG462" s="15">
        <f t="shared" ref="AG462:AI462" si="708">O462+W462</f>
        <v>0</v>
      </c>
      <c r="AH462" s="15">
        <f t="shared" si="708"/>
        <v>0</v>
      </c>
      <c r="AI462" s="15">
        <f t="shared" si="708"/>
        <v>62.5185</v>
      </c>
      <c r="AJ462" s="16" t="s">
        <v>1135</v>
      </c>
    </row>
    <row r="463" s="9" customFormat="1" ht="16" customHeight="1" spans="1:36">
      <c r="A463" s="40">
        <f t="shared" si="684"/>
        <v>460</v>
      </c>
      <c r="B463" s="47" t="s">
        <v>1299</v>
      </c>
      <c r="C463" s="47" t="s">
        <v>1518</v>
      </c>
      <c r="D463" s="45" t="s">
        <v>1519</v>
      </c>
      <c r="E463" s="101">
        <v>3473.25</v>
      </c>
      <c r="F463" s="112">
        <v>3473.25</v>
      </c>
      <c r="G463" s="82">
        <v>5664.75</v>
      </c>
      <c r="H463" s="112">
        <v>3473.25</v>
      </c>
      <c r="I463" s="59"/>
      <c r="J463" s="59"/>
      <c r="K463" s="52">
        <f t="shared" si="685"/>
        <v>62.5185</v>
      </c>
      <c r="L463" s="53">
        <f t="shared" si="686"/>
        <v>555.72</v>
      </c>
      <c r="M463" s="44">
        <f t="shared" si="687"/>
        <v>453.18</v>
      </c>
      <c r="N463" s="41">
        <f t="shared" si="688"/>
        <v>24.31275</v>
      </c>
      <c r="O463" s="44">
        <f t="shared" si="689"/>
        <v>0</v>
      </c>
      <c r="P463" s="44">
        <f t="shared" si="690"/>
        <v>0</v>
      </c>
      <c r="Q463" s="44">
        <f t="shared" si="691"/>
        <v>1095.73125</v>
      </c>
      <c r="R463" s="41">
        <f t="shared" si="651"/>
        <v>0</v>
      </c>
      <c r="S463" s="41">
        <f t="shared" si="692"/>
        <v>277.86</v>
      </c>
      <c r="T463" s="44">
        <f t="shared" si="693"/>
        <v>113.3</v>
      </c>
      <c r="U463" s="41">
        <f t="shared" si="694"/>
        <v>10.42</v>
      </c>
      <c r="V463" s="41">
        <v>0</v>
      </c>
      <c r="W463" s="44">
        <f t="shared" si="695"/>
        <v>0</v>
      </c>
      <c r="X463" s="44">
        <f t="shared" si="696"/>
        <v>0</v>
      </c>
      <c r="Y463" s="41">
        <f t="shared" si="697"/>
        <v>401.58</v>
      </c>
      <c r="Z463" s="41">
        <f t="shared" si="698"/>
        <v>1497.31125</v>
      </c>
      <c r="AA463" s="54"/>
      <c r="AB463" s="12" t="s">
        <v>59</v>
      </c>
      <c r="AC463" s="11">
        <f t="shared" si="699"/>
        <v>62.5185</v>
      </c>
      <c r="AD463" s="11">
        <f t="shared" si="700"/>
        <v>833.58</v>
      </c>
      <c r="AE463" s="11">
        <f t="shared" si="701"/>
        <v>566.48</v>
      </c>
      <c r="AF463" s="11">
        <f t="shared" si="702"/>
        <v>34.73275</v>
      </c>
      <c r="AG463" s="11">
        <f t="shared" ref="AG463:AI463" si="709">O463+W463</f>
        <v>0</v>
      </c>
      <c r="AH463" s="11">
        <f t="shared" si="709"/>
        <v>0</v>
      </c>
      <c r="AI463" s="11">
        <f t="shared" si="709"/>
        <v>1497.31125</v>
      </c>
      <c r="AJ463" s="12" t="s">
        <v>1138</v>
      </c>
    </row>
    <row r="464" s="9" customFormat="1" ht="16" customHeight="1" spans="1:36">
      <c r="A464" s="40">
        <f t="shared" si="684"/>
        <v>461</v>
      </c>
      <c r="B464" s="47" t="s">
        <v>1299</v>
      </c>
      <c r="C464" s="47" t="s">
        <v>1520</v>
      </c>
      <c r="D464" s="342" t="s">
        <v>1521</v>
      </c>
      <c r="E464" s="101">
        <v>3473.25</v>
      </c>
      <c r="F464" s="101">
        <v>3473.25</v>
      </c>
      <c r="G464" s="82">
        <v>5664.75</v>
      </c>
      <c r="H464" s="82">
        <v>3473.25</v>
      </c>
      <c r="I464" s="59"/>
      <c r="J464" s="59"/>
      <c r="K464" s="52">
        <f t="shared" si="685"/>
        <v>62.5185</v>
      </c>
      <c r="L464" s="53">
        <f t="shared" si="686"/>
        <v>555.72</v>
      </c>
      <c r="M464" s="44">
        <f t="shared" si="687"/>
        <v>453.18</v>
      </c>
      <c r="N464" s="41">
        <f t="shared" si="688"/>
        <v>24.31275</v>
      </c>
      <c r="O464" s="44">
        <f t="shared" si="689"/>
        <v>0</v>
      </c>
      <c r="P464" s="44">
        <f t="shared" si="690"/>
        <v>0</v>
      </c>
      <c r="Q464" s="44">
        <f t="shared" si="691"/>
        <v>1095.73125</v>
      </c>
      <c r="R464" s="41">
        <f t="shared" si="651"/>
        <v>0</v>
      </c>
      <c r="S464" s="41">
        <f t="shared" si="692"/>
        <v>277.86</v>
      </c>
      <c r="T464" s="44">
        <f t="shared" si="693"/>
        <v>113.3</v>
      </c>
      <c r="U464" s="41">
        <f t="shared" si="694"/>
        <v>10.42</v>
      </c>
      <c r="V464" s="41">
        <v>0</v>
      </c>
      <c r="W464" s="44">
        <f t="shared" si="695"/>
        <v>0</v>
      </c>
      <c r="X464" s="44">
        <f t="shared" si="696"/>
        <v>0</v>
      </c>
      <c r="Y464" s="41">
        <f t="shared" si="697"/>
        <v>401.58</v>
      </c>
      <c r="Z464" s="41">
        <f t="shared" si="698"/>
        <v>1497.31125</v>
      </c>
      <c r="AA464" s="54"/>
      <c r="AB464" s="12" t="s">
        <v>59</v>
      </c>
      <c r="AC464" s="11">
        <f t="shared" si="699"/>
        <v>62.5185</v>
      </c>
      <c r="AD464" s="11">
        <f t="shared" si="700"/>
        <v>833.58</v>
      </c>
      <c r="AE464" s="11">
        <f t="shared" si="701"/>
        <v>566.48</v>
      </c>
      <c r="AF464" s="11">
        <f t="shared" si="702"/>
        <v>34.73275</v>
      </c>
      <c r="AG464" s="11">
        <f t="shared" ref="AG464:AI464" si="710">O464+W464</f>
        <v>0</v>
      </c>
      <c r="AH464" s="11">
        <f t="shared" si="710"/>
        <v>0</v>
      </c>
      <c r="AI464" s="11">
        <f t="shared" si="710"/>
        <v>1497.31125</v>
      </c>
      <c r="AJ464" s="12" t="s">
        <v>1138</v>
      </c>
    </row>
    <row r="465" s="9" customFormat="1" ht="16" customHeight="1" spans="1:36">
      <c r="A465" s="40">
        <f t="shared" si="684"/>
        <v>462</v>
      </c>
      <c r="B465" s="47" t="s">
        <v>1299</v>
      </c>
      <c r="C465" s="47" t="s">
        <v>1522</v>
      </c>
      <c r="D465" s="342" t="s">
        <v>1523</v>
      </c>
      <c r="E465" s="101">
        <v>3473.25</v>
      </c>
      <c r="F465" s="101">
        <v>3473.25</v>
      </c>
      <c r="G465" s="82">
        <v>5664.75</v>
      </c>
      <c r="H465" s="82">
        <v>3473.25</v>
      </c>
      <c r="I465" s="59"/>
      <c r="J465" s="59"/>
      <c r="K465" s="52">
        <f t="shared" si="685"/>
        <v>62.5185</v>
      </c>
      <c r="L465" s="53">
        <f t="shared" si="686"/>
        <v>555.72</v>
      </c>
      <c r="M465" s="44">
        <f t="shared" si="687"/>
        <v>453.18</v>
      </c>
      <c r="N465" s="41">
        <f t="shared" si="688"/>
        <v>24.31275</v>
      </c>
      <c r="O465" s="44">
        <f t="shared" si="689"/>
        <v>0</v>
      </c>
      <c r="P465" s="44">
        <f t="shared" si="690"/>
        <v>0</v>
      </c>
      <c r="Q465" s="44">
        <f t="shared" si="691"/>
        <v>1095.73125</v>
      </c>
      <c r="R465" s="41">
        <f t="shared" si="651"/>
        <v>0</v>
      </c>
      <c r="S465" s="41">
        <f t="shared" si="692"/>
        <v>277.86</v>
      </c>
      <c r="T465" s="44">
        <f t="shared" si="693"/>
        <v>113.3</v>
      </c>
      <c r="U465" s="41">
        <f t="shared" si="694"/>
        <v>10.42</v>
      </c>
      <c r="V465" s="41">
        <v>0</v>
      </c>
      <c r="W465" s="44">
        <f t="shared" si="695"/>
        <v>0</v>
      </c>
      <c r="X465" s="44">
        <f t="shared" si="696"/>
        <v>0</v>
      </c>
      <c r="Y465" s="41">
        <f t="shared" si="697"/>
        <v>401.58</v>
      </c>
      <c r="Z465" s="41">
        <f t="shared" si="698"/>
        <v>1497.31125</v>
      </c>
      <c r="AA465" s="54"/>
      <c r="AB465" s="12" t="s">
        <v>59</v>
      </c>
      <c r="AC465" s="11">
        <f t="shared" si="699"/>
        <v>62.5185</v>
      </c>
      <c r="AD465" s="11">
        <f t="shared" si="700"/>
        <v>833.58</v>
      </c>
      <c r="AE465" s="11">
        <f t="shared" si="701"/>
        <v>566.48</v>
      </c>
      <c r="AF465" s="11">
        <f t="shared" si="702"/>
        <v>34.73275</v>
      </c>
      <c r="AG465" s="11">
        <f t="shared" ref="AG465:AI465" si="711">O465+W465</f>
        <v>0</v>
      </c>
      <c r="AH465" s="11">
        <f t="shared" si="711"/>
        <v>0</v>
      </c>
      <c r="AI465" s="11">
        <f t="shared" si="711"/>
        <v>1497.31125</v>
      </c>
      <c r="AJ465" s="12" t="s">
        <v>1138</v>
      </c>
    </row>
    <row r="466" s="9" customFormat="1" ht="16" customHeight="1" spans="1:36">
      <c r="A466" s="40">
        <f t="shared" si="684"/>
        <v>463</v>
      </c>
      <c r="B466" s="47" t="s">
        <v>1306</v>
      </c>
      <c r="C466" s="47" t="s">
        <v>1526</v>
      </c>
      <c r="D466" s="45" t="s">
        <v>1527</v>
      </c>
      <c r="E466" s="101">
        <v>3473.25</v>
      </c>
      <c r="F466" s="101">
        <v>3473.25</v>
      </c>
      <c r="G466" s="82">
        <v>5664.75</v>
      </c>
      <c r="H466" s="82">
        <v>3473.25</v>
      </c>
      <c r="I466" s="59"/>
      <c r="J466" s="59"/>
      <c r="K466" s="52">
        <f t="shared" si="685"/>
        <v>62.5185</v>
      </c>
      <c r="L466" s="53">
        <f t="shared" si="686"/>
        <v>555.72</v>
      </c>
      <c r="M466" s="44">
        <f t="shared" si="687"/>
        <v>453.18</v>
      </c>
      <c r="N466" s="41">
        <f t="shared" si="688"/>
        <v>24.31275</v>
      </c>
      <c r="O466" s="44">
        <f t="shared" si="689"/>
        <v>0</v>
      </c>
      <c r="P466" s="44">
        <f t="shared" si="690"/>
        <v>0</v>
      </c>
      <c r="Q466" s="44">
        <f t="shared" si="691"/>
        <v>1095.73125</v>
      </c>
      <c r="R466" s="41">
        <f t="shared" si="651"/>
        <v>0</v>
      </c>
      <c r="S466" s="41">
        <f t="shared" si="692"/>
        <v>277.86</v>
      </c>
      <c r="T466" s="44">
        <f t="shared" si="693"/>
        <v>113.3</v>
      </c>
      <c r="U466" s="41">
        <f t="shared" si="694"/>
        <v>10.42</v>
      </c>
      <c r="V466" s="41">
        <v>0</v>
      </c>
      <c r="W466" s="44">
        <f t="shared" si="695"/>
        <v>0</v>
      </c>
      <c r="X466" s="44">
        <f t="shared" si="696"/>
        <v>0</v>
      </c>
      <c r="Y466" s="41">
        <f t="shared" si="697"/>
        <v>401.58</v>
      </c>
      <c r="Z466" s="41">
        <f t="shared" si="698"/>
        <v>1497.31125</v>
      </c>
      <c r="AA466" s="54"/>
      <c r="AB466" s="12" t="s">
        <v>60</v>
      </c>
      <c r="AC466" s="11">
        <f t="shared" si="699"/>
        <v>62.5185</v>
      </c>
      <c r="AD466" s="11">
        <f t="shared" si="700"/>
        <v>833.58</v>
      </c>
      <c r="AE466" s="11">
        <f t="shared" si="701"/>
        <v>566.48</v>
      </c>
      <c r="AF466" s="11">
        <f t="shared" si="702"/>
        <v>34.73275</v>
      </c>
      <c r="AG466" s="11">
        <f t="shared" ref="AG466:AI466" si="712">O466+W466</f>
        <v>0</v>
      </c>
      <c r="AH466" s="11">
        <f t="shared" si="712"/>
        <v>0</v>
      </c>
      <c r="AI466" s="11">
        <f t="shared" si="712"/>
        <v>1497.31125</v>
      </c>
      <c r="AJ466" s="12" t="s">
        <v>1138</v>
      </c>
    </row>
    <row r="467" s="9" customFormat="1" ht="16" customHeight="1" spans="1:36">
      <c r="A467" s="40">
        <f t="shared" si="684"/>
        <v>464</v>
      </c>
      <c r="B467" s="47" t="s">
        <v>1306</v>
      </c>
      <c r="C467" s="47" t="s">
        <v>1032</v>
      </c>
      <c r="D467" s="342" t="s">
        <v>1033</v>
      </c>
      <c r="E467" s="101">
        <v>3473.25</v>
      </c>
      <c r="F467" s="101">
        <v>3473.25</v>
      </c>
      <c r="G467" s="82">
        <v>5664.75</v>
      </c>
      <c r="H467" s="82">
        <v>3473.25</v>
      </c>
      <c r="I467" s="59"/>
      <c r="J467" s="59"/>
      <c r="K467" s="52">
        <f t="shared" si="685"/>
        <v>62.5185</v>
      </c>
      <c r="L467" s="53">
        <f t="shared" si="686"/>
        <v>555.72</v>
      </c>
      <c r="M467" s="44">
        <f t="shared" si="687"/>
        <v>453.18</v>
      </c>
      <c r="N467" s="41">
        <f t="shared" si="688"/>
        <v>24.31275</v>
      </c>
      <c r="O467" s="44">
        <f t="shared" si="689"/>
        <v>0</v>
      </c>
      <c r="P467" s="44">
        <f t="shared" si="690"/>
        <v>0</v>
      </c>
      <c r="Q467" s="44">
        <f t="shared" si="691"/>
        <v>1095.73125</v>
      </c>
      <c r="R467" s="41">
        <f t="shared" si="651"/>
        <v>0</v>
      </c>
      <c r="S467" s="41">
        <f t="shared" si="692"/>
        <v>277.86</v>
      </c>
      <c r="T467" s="44">
        <f t="shared" si="693"/>
        <v>113.3</v>
      </c>
      <c r="U467" s="41">
        <f t="shared" si="694"/>
        <v>10.42</v>
      </c>
      <c r="V467" s="41">
        <v>0</v>
      </c>
      <c r="W467" s="44">
        <f t="shared" si="695"/>
        <v>0</v>
      </c>
      <c r="X467" s="44">
        <f t="shared" si="696"/>
        <v>0</v>
      </c>
      <c r="Y467" s="41">
        <f t="shared" si="697"/>
        <v>401.58</v>
      </c>
      <c r="Z467" s="41">
        <f t="shared" si="698"/>
        <v>1497.31125</v>
      </c>
      <c r="AA467" s="54"/>
      <c r="AB467" s="12" t="s">
        <v>60</v>
      </c>
      <c r="AC467" s="11">
        <f t="shared" si="699"/>
        <v>62.5185</v>
      </c>
      <c r="AD467" s="11">
        <f t="shared" si="700"/>
        <v>833.58</v>
      </c>
      <c r="AE467" s="11">
        <f t="shared" si="701"/>
        <v>566.48</v>
      </c>
      <c r="AF467" s="11">
        <f t="shared" si="702"/>
        <v>34.73275</v>
      </c>
      <c r="AG467" s="11">
        <f t="shared" ref="AG467:AI467" si="713">O467+W467</f>
        <v>0</v>
      </c>
      <c r="AH467" s="11">
        <f t="shared" si="713"/>
        <v>0</v>
      </c>
      <c r="AI467" s="11">
        <f t="shared" si="713"/>
        <v>1497.31125</v>
      </c>
      <c r="AJ467" s="12" t="s">
        <v>1138</v>
      </c>
    </row>
    <row r="468" s="9" customFormat="1" ht="16" customHeight="1" spans="1:36">
      <c r="A468" s="40">
        <f t="shared" si="684"/>
        <v>465</v>
      </c>
      <c r="B468" s="47" t="s">
        <v>1306</v>
      </c>
      <c r="C468" s="47" t="s">
        <v>1528</v>
      </c>
      <c r="D468" s="342" t="s">
        <v>1529</v>
      </c>
      <c r="E468" s="101">
        <v>3473.25</v>
      </c>
      <c r="F468" s="101">
        <v>3473.25</v>
      </c>
      <c r="G468" s="82">
        <v>5664.75</v>
      </c>
      <c r="H468" s="82">
        <v>3473.25</v>
      </c>
      <c r="I468" s="59"/>
      <c r="J468" s="59"/>
      <c r="K468" s="52">
        <f t="shared" si="685"/>
        <v>62.5185</v>
      </c>
      <c r="L468" s="53">
        <f t="shared" si="686"/>
        <v>555.72</v>
      </c>
      <c r="M468" s="44">
        <f t="shared" si="687"/>
        <v>453.18</v>
      </c>
      <c r="N468" s="41">
        <f t="shared" si="688"/>
        <v>24.31275</v>
      </c>
      <c r="O468" s="44">
        <f t="shared" si="689"/>
        <v>0</v>
      </c>
      <c r="P468" s="44">
        <f t="shared" si="690"/>
        <v>0</v>
      </c>
      <c r="Q468" s="44">
        <f t="shared" si="691"/>
        <v>1095.73125</v>
      </c>
      <c r="R468" s="41">
        <f t="shared" si="651"/>
        <v>0</v>
      </c>
      <c r="S468" s="41">
        <f t="shared" si="692"/>
        <v>277.86</v>
      </c>
      <c r="T468" s="44">
        <f t="shared" si="693"/>
        <v>113.3</v>
      </c>
      <c r="U468" s="41">
        <f t="shared" si="694"/>
        <v>10.42</v>
      </c>
      <c r="V468" s="41">
        <v>0</v>
      </c>
      <c r="W468" s="44">
        <f t="shared" si="695"/>
        <v>0</v>
      </c>
      <c r="X468" s="44">
        <f t="shared" si="696"/>
        <v>0</v>
      </c>
      <c r="Y468" s="41">
        <f t="shared" si="697"/>
        <v>401.58</v>
      </c>
      <c r="Z468" s="41">
        <f t="shared" si="698"/>
        <v>1497.31125</v>
      </c>
      <c r="AA468" s="54"/>
      <c r="AB468" s="12" t="s">
        <v>60</v>
      </c>
      <c r="AC468" s="11">
        <f t="shared" si="699"/>
        <v>62.5185</v>
      </c>
      <c r="AD468" s="11">
        <f t="shared" si="700"/>
        <v>833.58</v>
      </c>
      <c r="AE468" s="11">
        <f t="shared" si="701"/>
        <v>566.48</v>
      </c>
      <c r="AF468" s="11">
        <f t="shared" si="702"/>
        <v>34.73275</v>
      </c>
      <c r="AG468" s="11">
        <f t="shared" ref="AG468:AI468" si="714">O468+W468</f>
        <v>0</v>
      </c>
      <c r="AH468" s="11">
        <f t="shared" si="714"/>
        <v>0</v>
      </c>
      <c r="AI468" s="11">
        <f t="shared" si="714"/>
        <v>1497.31125</v>
      </c>
      <c r="AJ468" s="12" t="s">
        <v>1138</v>
      </c>
    </row>
    <row r="469" s="9" customFormat="1" ht="16" customHeight="1" spans="1:36">
      <c r="A469" s="40">
        <f t="shared" si="684"/>
        <v>466</v>
      </c>
      <c r="B469" s="114" t="s">
        <v>1306</v>
      </c>
      <c r="C469" s="115" t="s">
        <v>1538</v>
      </c>
      <c r="D469" s="361" t="s">
        <v>1539</v>
      </c>
      <c r="E469" s="112">
        <v>3473.25</v>
      </c>
      <c r="F469" s="112">
        <v>3473.25</v>
      </c>
      <c r="G469" s="113">
        <v>5664.75</v>
      </c>
      <c r="H469" s="113">
        <v>3473.25</v>
      </c>
      <c r="I469" s="108">
        <v>1790</v>
      </c>
      <c r="J469" s="59">
        <v>108</v>
      </c>
      <c r="K469" s="52">
        <f t="shared" si="685"/>
        <v>62.5185</v>
      </c>
      <c r="L469" s="53">
        <f t="shared" si="686"/>
        <v>555.72</v>
      </c>
      <c r="M469" s="44">
        <f t="shared" si="687"/>
        <v>453.18</v>
      </c>
      <c r="N469" s="41">
        <f t="shared" si="688"/>
        <v>24.31275</v>
      </c>
      <c r="O469" s="44">
        <f t="shared" si="689"/>
        <v>89.5</v>
      </c>
      <c r="P469" s="44">
        <f t="shared" si="690"/>
        <v>54</v>
      </c>
      <c r="Q469" s="44">
        <f t="shared" si="691"/>
        <v>1239.23125</v>
      </c>
      <c r="R469" s="41">
        <f t="shared" si="651"/>
        <v>0</v>
      </c>
      <c r="S469" s="41">
        <f t="shared" si="692"/>
        <v>277.86</v>
      </c>
      <c r="T469" s="44">
        <f t="shared" si="693"/>
        <v>113.3</v>
      </c>
      <c r="U469" s="41">
        <f t="shared" si="694"/>
        <v>10.42</v>
      </c>
      <c r="V469" s="41">
        <v>0</v>
      </c>
      <c r="W469" s="44">
        <f t="shared" si="695"/>
        <v>89.5</v>
      </c>
      <c r="X469" s="44">
        <f t="shared" si="696"/>
        <v>54</v>
      </c>
      <c r="Y469" s="41">
        <f t="shared" si="697"/>
        <v>545.08</v>
      </c>
      <c r="Z469" s="41">
        <f t="shared" si="698"/>
        <v>1784.31125</v>
      </c>
      <c r="AA469" s="54"/>
      <c r="AB469" s="12" t="s">
        <v>60</v>
      </c>
      <c r="AC469" s="11">
        <f t="shared" si="699"/>
        <v>62.5185</v>
      </c>
      <c r="AD469" s="11">
        <f t="shared" si="700"/>
        <v>833.58</v>
      </c>
      <c r="AE469" s="11">
        <f t="shared" si="701"/>
        <v>566.48</v>
      </c>
      <c r="AF469" s="11">
        <f>N469+U469+V469</f>
        <v>34.73275</v>
      </c>
      <c r="AG469" s="11">
        <f>O469+W469</f>
        <v>179</v>
      </c>
      <c r="AH469" s="11">
        <f>P469+X469</f>
        <v>108</v>
      </c>
      <c r="AI469" s="11">
        <f>Q469+Y469</f>
        <v>1784.31125</v>
      </c>
      <c r="AJ469" s="12" t="s">
        <v>1138</v>
      </c>
    </row>
    <row r="470" s="9" customFormat="1" ht="16" customHeight="1" spans="1:36">
      <c r="A470" s="40"/>
      <c r="B470" s="114" t="s">
        <v>1274</v>
      </c>
      <c r="C470" s="115" t="s">
        <v>1540</v>
      </c>
      <c r="D470" s="116" t="s">
        <v>1541</v>
      </c>
      <c r="E470" s="112">
        <v>3473.25</v>
      </c>
      <c r="F470" s="112">
        <v>3473.25</v>
      </c>
      <c r="G470" s="113">
        <v>5664.75</v>
      </c>
      <c r="H470" s="113">
        <v>3473.25</v>
      </c>
      <c r="I470" s="59"/>
      <c r="J470" s="59"/>
      <c r="K470" s="52">
        <f t="shared" si="685"/>
        <v>62.5185</v>
      </c>
      <c r="L470" s="53">
        <f t="shared" si="686"/>
        <v>555.72</v>
      </c>
      <c r="M470" s="44">
        <f t="shared" si="687"/>
        <v>453.18</v>
      </c>
      <c r="N470" s="41">
        <f t="shared" si="688"/>
        <v>24.31275</v>
      </c>
      <c r="O470" s="44">
        <f t="shared" si="689"/>
        <v>0</v>
      </c>
      <c r="P470" s="44">
        <f t="shared" si="690"/>
        <v>0</v>
      </c>
      <c r="Q470" s="44">
        <f t="shared" si="691"/>
        <v>1095.73125</v>
      </c>
      <c r="R470" s="41">
        <f t="shared" si="651"/>
        <v>0</v>
      </c>
      <c r="S470" s="41">
        <f t="shared" si="692"/>
        <v>277.86</v>
      </c>
      <c r="T470" s="44">
        <f t="shared" si="693"/>
        <v>113.3</v>
      </c>
      <c r="U470" s="41">
        <f t="shared" si="694"/>
        <v>10.42</v>
      </c>
      <c r="V470" s="41">
        <v>0</v>
      </c>
      <c r="W470" s="44">
        <f t="shared" si="695"/>
        <v>0</v>
      </c>
      <c r="X470" s="44">
        <f t="shared" si="696"/>
        <v>0</v>
      </c>
      <c r="Y470" s="41">
        <f t="shared" si="697"/>
        <v>401.58</v>
      </c>
      <c r="Z470" s="41">
        <f t="shared" si="698"/>
        <v>1497.31125</v>
      </c>
      <c r="AA470" s="54"/>
      <c r="AB470" s="12" t="s">
        <v>46</v>
      </c>
      <c r="AC470" s="11">
        <f t="shared" si="699"/>
        <v>62.5185</v>
      </c>
      <c r="AD470" s="11">
        <f t="shared" si="700"/>
        <v>833.58</v>
      </c>
      <c r="AE470" s="11">
        <f t="shared" si="701"/>
        <v>566.48</v>
      </c>
      <c r="AF470" s="11">
        <f t="shared" si="702"/>
        <v>34.73275</v>
      </c>
      <c r="AG470" s="11">
        <f>O470+W470</f>
        <v>0</v>
      </c>
      <c r="AH470" s="11">
        <f>P470+X470</f>
        <v>0</v>
      </c>
      <c r="AI470" s="11">
        <f>Q470+Y470</f>
        <v>1497.31125</v>
      </c>
      <c r="AJ470" s="12" t="s">
        <v>1134</v>
      </c>
    </row>
    <row r="471" s="32" customFormat="1" ht="19" customHeight="1" spans="1:36">
      <c r="A471" s="40" t="s">
        <v>45</v>
      </c>
      <c r="B471" s="40"/>
      <c r="C471" s="117"/>
      <c r="D471" s="118"/>
      <c r="E471" s="119">
        <f>SUM(E4:E470)</f>
        <v>1626163</v>
      </c>
      <c r="F471" s="119">
        <f t="shared" ref="F471:AI471" si="715">SUM(F4:F470)</f>
        <v>1516743.44</v>
      </c>
      <c r="G471" s="119">
        <f t="shared" si="715"/>
        <v>2594455.5</v>
      </c>
      <c r="H471" s="119">
        <f t="shared" si="715"/>
        <v>1615396.5</v>
      </c>
      <c r="I471" s="119">
        <f t="shared" si="715"/>
        <v>1017918</v>
      </c>
      <c r="J471" s="119">
        <f t="shared" si="715"/>
        <v>108</v>
      </c>
      <c r="K471" s="119">
        <f t="shared" si="715"/>
        <v>29270.9339999997</v>
      </c>
      <c r="L471" s="119">
        <f t="shared" si="715"/>
        <v>242678.9504</v>
      </c>
      <c r="M471" s="119">
        <f t="shared" si="715"/>
        <v>207556.439999998</v>
      </c>
      <c r="N471" s="119">
        <f t="shared" si="715"/>
        <v>11307.7754999999</v>
      </c>
      <c r="O471" s="119">
        <f t="shared" si="715"/>
        <v>50895.9</v>
      </c>
      <c r="P471" s="119">
        <f t="shared" si="715"/>
        <v>54</v>
      </c>
      <c r="Q471" s="119">
        <f t="shared" si="715"/>
        <v>541763.999900002</v>
      </c>
      <c r="R471" s="119">
        <f t="shared" si="715"/>
        <v>0</v>
      </c>
      <c r="S471" s="119">
        <f t="shared" si="715"/>
        <v>121338.97</v>
      </c>
      <c r="T471" s="119">
        <f t="shared" si="715"/>
        <v>51891.4000000003</v>
      </c>
      <c r="U471" s="119">
        <f t="shared" si="715"/>
        <v>4846.30000000002</v>
      </c>
      <c r="V471" s="119">
        <f t="shared" si="715"/>
        <v>0</v>
      </c>
      <c r="W471" s="119">
        <f t="shared" si="715"/>
        <v>50895.9</v>
      </c>
      <c r="X471" s="119">
        <f t="shared" si="715"/>
        <v>54</v>
      </c>
      <c r="Y471" s="119">
        <f t="shared" si="715"/>
        <v>229026.569999998</v>
      </c>
      <c r="Z471" s="119">
        <f t="shared" si="715"/>
        <v>770790.5699</v>
      </c>
      <c r="AA471" s="119">
        <f t="shared" si="715"/>
        <v>0</v>
      </c>
      <c r="AB471" s="119">
        <f t="shared" si="715"/>
        <v>0</v>
      </c>
      <c r="AC471" s="119">
        <f t="shared" si="715"/>
        <v>29270.9339999997</v>
      </c>
      <c r="AD471" s="119">
        <f t="shared" si="715"/>
        <v>364017.920400001</v>
      </c>
      <c r="AE471" s="119">
        <f t="shared" si="715"/>
        <v>259447.840000002</v>
      </c>
      <c r="AF471" s="119">
        <f>SUM(AF4:AF470)</f>
        <v>16154.0754999998</v>
      </c>
      <c r="AG471" s="119">
        <f t="shared" si="715"/>
        <v>101791.8</v>
      </c>
      <c r="AH471" s="119">
        <f t="shared" si="715"/>
        <v>108</v>
      </c>
      <c r="AI471" s="119">
        <f>SUM(AI4:AI470)</f>
        <v>770790.5699</v>
      </c>
      <c r="AJ471" s="143"/>
    </row>
    <row r="472" spans="1:28">
      <c r="A472" s="120"/>
      <c r="B472" s="120"/>
      <c r="E472" s="120"/>
      <c r="AB472" s="141"/>
    </row>
    <row r="473" spans="1:16381">
      <c r="A473" s="121" t="s">
        <v>877</v>
      </c>
      <c r="B473" s="121"/>
      <c r="C473" s="122" t="s">
        <v>878</v>
      </c>
      <c r="D473" s="122"/>
      <c r="E473" s="121" t="s">
        <v>879</v>
      </c>
      <c r="F473" s="123" t="s">
        <v>1531</v>
      </c>
      <c r="G473" s="123" t="s">
        <v>1532</v>
      </c>
      <c r="J473" s="139"/>
      <c r="W473" s="9"/>
      <c r="X473" s="9"/>
      <c r="Z473" s="142"/>
      <c r="XEZ473"/>
      <c r="XFA473"/>
    </row>
    <row r="474" spans="1:16381">
      <c r="A474" s="121" t="s">
        <v>880</v>
      </c>
      <c r="B474" s="121"/>
      <c r="C474" s="124">
        <f>K471+R471</f>
        <v>29270.9339999997</v>
      </c>
      <c r="D474" s="125"/>
      <c r="E474" s="126">
        <f>COUNTIFS(E4:E470,"&lt;&gt;",E4:E470,"&lt;&gt;0")</f>
        <v>466</v>
      </c>
      <c r="F474" s="127"/>
      <c r="G474" s="123">
        <f>C474+F474</f>
        <v>29270.9339999997</v>
      </c>
      <c r="J474" s="139"/>
      <c r="V474" s="9"/>
      <c r="W474" s="9"/>
      <c r="X474" s="9"/>
      <c r="Y474" s="141"/>
      <c r="XEZ474"/>
      <c r="XFA474"/>
    </row>
    <row r="475" spans="1:16381">
      <c r="A475" s="121" t="s">
        <v>881</v>
      </c>
      <c r="B475" s="121"/>
      <c r="C475" s="124">
        <f>L471+S471</f>
        <v>364017.920399999</v>
      </c>
      <c r="D475" s="125"/>
      <c r="E475" s="126">
        <f>COUNTIFS(F4:F470,"&lt;&gt;",F4:F470,"&lt;&gt;0")</f>
        <v>459</v>
      </c>
      <c r="F475" s="123"/>
      <c r="G475" s="123">
        <f t="shared" ref="G474:G479" si="716">C475+F475</f>
        <v>364017.920399999</v>
      </c>
      <c r="J475" s="139"/>
      <c r="W475" s="9"/>
      <c r="X475" s="9"/>
      <c r="Z475" s="141"/>
      <c r="XEZ475"/>
      <c r="XFA475"/>
    </row>
    <row r="476" spans="1:16381">
      <c r="A476" s="121" t="s">
        <v>882</v>
      </c>
      <c r="B476" s="121"/>
      <c r="C476" s="124">
        <f>N471+U471</f>
        <v>16154.0754999999</v>
      </c>
      <c r="D476" s="125"/>
      <c r="E476" s="126">
        <f>COUNTIFS(H4:H470,"&lt;&gt;",H4:H470,"&lt;&gt;0")</f>
        <v>463</v>
      </c>
      <c r="F476" s="123"/>
      <c r="G476" s="123">
        <f t="shared" si="716"/>
        <v>16154.0754999999</v>
      </c>
      <c r="J476" s="139"/>
      <c r="W476" s="9"/>
      <c r="X476" s="9"/>
      <c r="XEZ476"/>
      <c r="XFA476"/>
    </row>
    <row r="477" spans="1:16381">
      <c r="A477" s="123" t="s">
        <v>883</v>
      </c>
      <c r="B477" s="123"/>
      <c r="C477" s="124">
        <f>M471+T471</f>
        <v>259447.839999998</v>
      </c>
      <c r="D477" s="125"/>
      <c r="E477" s="126">
        <f>COUNTIFS(G4:G470,"&lt;&gt;",G4:G470,"&lt;&gt;0")</f>
        <v>458</v>
      </c>
      <c r="F477" s="123"/>
      <c r="G477" s="123">
        <f t="shared" si="716"/>
        <v>259447.839999998</v>
      </c>
      <c r="J477" s="139"/>
      <c r="V477" s="9"/>
      <c r="W477" s="9"/>
      <c r="X477" s="9"/>
      <c r="XEZ477"/>
      <c r="XFA477"/>
    </row>
    <row r="478" spans="1:16381">
      <c r="A478" s="123" t="s">
        <v>884</v>
      </c>
      <c r="B478" s="123"/>
      <c r="C478" s="124">
        <f>P471+X471</f>
        <v>108</v>
      </c>
      <c r="D478" s="125"/>
      <c r="E478" s="126">
        <f>COUNTIFS(J4:J470,"&lt;&gt;",J4:J470,"&lt;&gt;0")</f>
        <v>1</v>
      </c>
      <c r="F478" s="123"/>
      <c r="G478" s="123">
        <f t="shared" si="716"/>
        <v>108</v>
      </c>
      <c r="J478" s="139"/>
      <c r="W478" s="9"/>
      <c r="X478" s="9"/>
      <c r="XEZ478"/>
      <c r="XFA478"/>
    </row>
    <row r="479" spans="1:16381">
      <c r="A479" s="123" t="s">
        <v>885</v>
      </c>
      <c r="B479" s="123"/>
      <c r="C479" s="128">
        <f>O471+W471</f>
        <v>101791.8</v>
      </c>
      <c r="D479" s="129"/>
      <c r="E479" s="126">
        <f>COUNTIFS(I4:I470,"&lt;&gt;",I4:I470,"&lt;&gt;0")</f>
        <v>406</v>
      </c>
      <c r="F479" s="123"/>
      <c r="G479" s="123">
        <f t="shared" si="716"/>
        <v>101791.8</v>
      </c>
      <c r="J479" s="139"/>
      <c r="W479" s="9"/>
      <c r="X479" s="9"/>
      <c r="XEZ479"/>
      <c r="XFA479"/>
    </row>
    <row r="480" ht="28" customHeight="1" spans="1:16381">
      <c r="A480" s="123" t="s">
        <v>886</v>
      </c>
      <c r="B480" s="123"/>
      <c r="C480" s="128">
        <f>SUM(C474:D479)</f>
        <v>770790.569899997</v>
      </c>
      <c r="D480" s="125"/>
      <c r="E480" s="130"/>
      <c r="F480" s="123"/>
      <c r="G480" s="131">
        <f>SUM(G474:G479)</f>
        <v>770790.569899997</v>
      </c>
      <c r="J480" s="139"/>
      <c r="W480" s="9"/>
      <c r="X480" s="9"/>
      <c r="XEZ480"/>
      <c r="XFA480"/>
    </row>
    <row r="481" spans="1:33">
      <c r="A481" s="18" t="s">
        <v>1493</v>
      </c>
      <c r="B481" s="18"/>
      <c r="C481" s="18"/>
      <c r="D481" s="18"/>
      <c r="E481" s="18"/>
      <c r="F481" s="18"/>
      <c r="G481" s="132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</row>
    <row r="482" spans="1:33">
      <c r="A482" s="18"/>
      <c r="B482" s="18"/>
      <c r="C482" s="18"/>
      <c r="D482" s="18"/>
      <c r="E482" s="18"/>
      <c r="F482" s="18"/>
      <c r="G482" s="132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</row>
    <row r="483" spans="1:33">
      <c r="A483" s="18"/>
      <c r="B483" s="18"/>
      <c r="C483" s="18"/>
      <c r="D483" s="18"/>
      <c r="E483" s="18"/>
      <c r="F483" s="18"/>
      <c r="G483" s="132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</row>
    <row r="484" spans="1:33">
      <c r="A484" s="18"/>
      <c r="B484" s="18"/>
      <c r="C484" s="18"/>
      <c r="D484" s="18"/>
      <c r="E484" s="18"/>
      <c r="F484" s="18"/>
      <c r="G484" s="132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</row>
    <row r="485" spans="1:33">
      <c r="A485" s="18"/>
      <c r="B485" s="18"/>
      <c r="C485" s="18"/>
      <c r="D485" s="18"/>
      <c r="E485" s="18"/>
      <c r="F485" s="18"/>
      <c r="G485" s="132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</row>
    <row r="486" spans="1:24">
      <c r="A486" s="18"/>
      <c r="B486" s="132"/>
      <c r="C486" s="133"/>
      <c r="D486" s="134"/>
      <c r="E486" s="18"/>
      <c r="F486" s="18"/>
      <c r="G486" s="132"/>
      <c r="H486" s="18"/>
      <c r="I486" s="18"/>
      <c r="J486" s="18"/>
      <c r="K486" s="140"/>
      <c r="L486" s="18"/>
      <c r="M486" s="18"/>
      <c r="N486" s="18"/>
      <c r="O486" s="18"/>
      <c r="P486" s="18"/>
      <c r="Q486" s="18"/>
      <c r="S486" s="9"/>
      <c r="T486" s="9"/>
      <c r="U486" s="9"/>
      <c r="V486" s="9"/>
      <c r="W486" s="9"/>
      <c r="X486" s="9"/>
    </row>
    <row r="487" spans="1:24">
      <c r="A487" s="18"/>
      <c r="B487" s="132"/>
      <c r="C487" s="133"/>
      <c r="D487" s="134"/>
      <c r="E487" s="18"/>
      <c r="F487" s="18"/>
      <c r="G487" s="132"/>
      <c r="H487" s="18"/>
      <c r="I487" s="18"/>
      <c r="J487" s="18"/>
      <c r="K487" s="140"/>
      <c r="L487" s="18"/>
      <c r="M487" s="18"/>
      <c r="N487" s="18"/>
      <c r="O487" s="18"/>
      <c r="P487" s="18"/>
      <c r="Q487" s="18"/>
      <c r="S487" s="9"/>
      <c r="T487" s="9"/>
      <c r="U487" s="9"/>
      <c r="V487" s="9"/>
      <c r="W487" s="9"/>
      <c r="X487" s="9"/>
    </row>
    <row r="488" spans="1:24">
      <c r="A488" s="18"/>
      <c r="B488" s="132"/>
      <c r="C488" s="133"/>
      <c r="D488" s="134"/>
      <c r="E488" s="18"/>
      <c r="F488" s="18"/>
      <c r="G488" s="132"/>
      <c r="H488" s="18"/>
      <c r="I488" s="18"/>
      <c r="J488" s="18"/>
      <c r="K488" s="140"/>
      <c r="L488" s="18"/>
      <c r="M488" s="18"/>
      <c r="N488" s="18"/>
      <c r="O488" s="18"/>
      <c r="P488" s="18"/>
      <c r="Q488" s="18"/>
      <c r="S488" s="9"/>
      <c r="T488" s="9"/>
      <c r="U488" s="9"/>
      <c r="V488" s="9"/>
      <c r="W488" s="9"/>
      <c r="X488" s="9"/>
    </row>
    <row r="489" spans="1:24">
      <c r="A489" s="135" t="s">
        <v>888</v>
      </c>
      <c r="B489" s="135"/>
      <c r="C489" s="136"/>
      <c r="D489" s="134"/>
      <c r="E489" s="18"/>
      <c r="F489" s="18"/>
      <c r="G489" s="132"/>
      <c r="H489" s="18"/>
      <c r="I489" s="18"/>
      <c r="J489" s="18"/>
      <c r="K489" s="140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X489" s="9"/>
    </row>
    <row r="490" spans="1:24">
      <c r="A490" s="135"/>
      <c r="B490" s="135"/>
      <c r="C490" s="136"/>
      <c r="K490" s="139"/>
      <c r="X490" s="9"/>
    </row>
    <row r="491" s="31" customFormat="1" ht="16" customHeight="1" spans="1:36">
      <c r="A491" s="94">
        <f t="shared" ref="A491:A512" si="717">ROW()-3</f>
        <v>488</v>
      </c>
      <c r="B491" s="97" t="s">
        <v>1089</v>
      </c>
      <c r="C491" s="97" t="s">
        <v>1498</v>
      </c>
      <c r="D491" s="376" t="s">
        <v>1499</v>
      </c>
      <c r="E491" s="112">
        <v>3473.25</v>
      </c>
      <c r="F491" s="103">
        <v>0</v>
      </c>
      <c r="G491" s="98">
        <v>0</v>
      </c>
      <c r="H491" s="98">
        <v>0</v>
      </c>
      <c r="I491" s="104"/>
      <c r="J491" s="104"/>
      <c r="K491" s="105">
        <f t="shared" ref="K491:K512" si="718">E491*0.018</f>
        <v>62.5185</v>
      </c>
      <c r="L491" s="106">
        <f t="shared" ref="L491:L512" si="719">F491*0.16</f>
        <v>0</v>
      </c>
      <c r="M491" s="107">
        <f t="shared" ref="M491:M512" si="720">ROUND(G491*0.08,2)</f>
        <v>0</v>
      </c>
      <c r="N491" s="95">
        <f t="shared" ref="N491:N512" si="721">H491*0.007</f>
        <v>0</v>
      </c>
      <c r="O491" s="107">
        <f t="shared" ref="O491:O512" si="722">I491*5%</f>
        <v>0</v>
      </c>
      <c r="P491" s="107">
        <f t="shared" ref="P491:P512" si="723">J491*50%</f>
        <v>0</v>
      </c>
      <c r="Q491" s="107">
        <f t="shared" ref="Q491:Q512" si="724">SUM(K491:P491)</f>
        <v>62.5185</v>
      </c>
      <c r="R491" s="95">
        <f t="shared" ref="R491:R512" si="725">E491*0</f>
        <v>0</v>
      </c>
      <c r="S491" s="95">
        <f t="shared" ref="S491:S512" si="726">ROUND(F491*0.08,2)</f>
        <v>0</v>
      </c>
      <c r="T491" s="107">
        <f t="shared" ref="T491:T512" si="727">ROUND(G491*0.02,2)</f>
        <v>0</v>
      </c>
      <c r="U491" s="95">
        <f t="shared" ref="U491:U512" si="728">ROUND(H491*0.003,2)</f>
        <v>0</v>
      </c>
      <c r="V491" s="41">
        <v>0</v>
      </c>
      <c r="W491" s="107">
        <f t="shared" ref="W491:W512" si="729">I491*5%</f>
        <v>0</v>
      </c>
      <c r="X491" s="107">
        <f t="shared" ref="X491:X512" si="730">J491*50%</f>
        <v>0</v>
      </c>
      <c r="Y491" s="95">
        <f t="shared" ref="Y491:Y512" si="731">SUM(R491:X491)</f>
        <v>0</v>
      </c>
      <c r="Z491" s="95">
        <f t="shared" ref="Z491:Z512" si="732">Q491+Y491</f>
        <v>62.5185</v>
      </c>
      <c r="AA491" s="109"/>
      <c r="AB491" s="16" t="s">
        <v>56</v>
      </c>
      <c r="AC491" s="11" t="e">
        <f>K491+R491+#REF!</f>
        <v>#REF!</v>
      </c>
      <c r="AD491" s="15">
        <f t="shared" ref="AD491:AD510" si="733">L491+S491</f>
        <v>0</v>
      </c>
      <c r="AE491" s="15">
        <f t="shared" ref="AE491:AE510" si="734">M491+T491</f>
        <v>0</v>
      </c>
      <c r="AF491" s="11" t="e">
        <f>N491+U491+V491+#REF!</f>
        <v>#REF!</v>
      </c>
      <c r="AG491" s="15">
        <f t="shared" ref="AG491:AI491" si="735">O491+W491</f>
        <v>0</v>
      </c>
      <c r="AH491" s="15">
        <f t="shared" si="735"/>
        <v>0</v>
      </c>
      <c r="AI491" s="15">
        <f t="shared" si="735"/>
        <v>62.5185</v>
      </c>
      <c r="AJ491" s="16" t="s">
        <v>1138</v>
      </c>
    </row>
    <row r="492" s="31" customFormat="1" ht="16" customHeight="1" spans="1:36">
      <c r="A492" s="94">
        <f t="shared" si="717"/>
        <v>489</v>
      </c>
      <c r="B492" s="95" t="s">
        <v>1306</v>
      </c>
      <c r="C492" s="96" t="s">
        <v>1359</v>
      </c>
      <c r="D492" s="366" t="s">
        <v>1360</v>
      </c>
      <c r="E492" s="98">
        <v>3473.25</v>
      </c>
      <c r="F492" s="98">
        <v>0</v>
      </c>
      <c r="G492" s="98">
        <v>0</v>
      </c>
      <c r="H492" s="98">
        <v>0</v>
      </c>
      <c r="I492" s="104">
        <v>0</v>
      </c>
      <c r="J492" s="104"/>
      <c r="K492" s="105">
        <f t="shared" si="718"/>
        <v>62.5185</v>
      </c>
      <c r="L492" s="106">
        <f t="shared" si="719"/>
        <v>0</v>
      </c>
      <c r="M492" s="107">
        <f t="shared" si="720"/>
        <v>0</v>
      </c>
      <c r="N492" s="95">
        <f t="shared" si="721"/>
        <v>0</v>
      </c>
      <c r="O492" s="107">
        <f t="shared" si="722"/>
        <v>0</v>
      </c>
      <c r="P492" s="107">
        <f t="shared" si="723"/>
        <v>0</v>
      </c>
      <c r="Q492" s="107">
        <f t="shared" si="724"/>
        <v>62.5185</v>
      </c>
      <c r="R492" s="95">
        <f t="shared" si="725"/>
        <v>0</v>
      </c>
      <c r="S492" s="95">
        <f t="shared" si="726"/>
        <v>0</v>
      </c>
      <c r="T492" s="107">
        <f t="shared" si="727"/>
        <v>0</v>
      </c>
      <c r="U492" s="95">
        <f t="shared" si="728"/>
        <v>0</v>
      </c>
      <c r="V492" s="41">
        <v>0</v>
      </c>
      <c r="W492" s="107">
        <f t="shared" si="729"/>
        <v>0</v>
      </c>
      <c r="X492" s="107">
        <f t="shared" si="730"/>
        <v>0</v>
      </c>
      <c r="Y492" s="95">
        <f t="shared" si="731"/>
        <v>0</v>
      </c>
      <c r="Z492" s="95">
        <f t="shared" si="732"/>
        <v>62.5185</v>
      </c>
      <c r="AA492" s="109"/>
      <c r="AB492" s="16" t="s">
        <v>60</v>
      </c>
      <c r="AC492" s="11" t="e">
        <f>K492+R492+#REF!</f>
        <v>#REF!</v>
      </c>
      <c r="AD492" s="15">
        <f t="shared" si="733"/>
        <v>0</v>
      </c>
      <c r="AE492" s="15">
        <f t="shared" si="734"/>
        <v>0</v>
      </c>
      <c r="AF492" s="11" t="e">
        <f>N492+U492+V492+#REF!</f>
        <v>#REF!</v>
      </c>
      <c r="AG492" s="15">
        <f t="shared" ref="AG492:AI492" si="736">O492+W492</f>
        <v>0</v>
      </c>
      <c r="AH492" s="15">
        <f t="shared" si="736"/>
        <v>0</v>
      </c>
      <c r="AI492" s="15">
        <f t="shared" si="736"/>
        <v>62.5185</v>
      </c>
      <c r="AJ492" s="16" t="s">
        <v>1138</v>
      </c>
    </row>
    <row r="493" s="31" customFormat="1" ht="16" customHeight="1" spans="1:36">
      <c r="A493" s="94">
        <f t="shared" si="717"/>
        <v>490</v>
      </c>
      <c r="B493" s="95" t="s">
        <v>1089</v>
      </c>
      <c r="C493" s="96" t="s">
        <v>1208</v>
      </c>
      <c r="D493" s="371" t="s">
        <v>1209</v>
      </c>
      <c r="E493" s="98">
        <v>3473.25</v>
      </c>
      <c r="F493" s="98">
        <v>0</v>
      </c>
      <c r="G493" s="98">
        <v>0</v>
      </c>
      <c r="H493" s="98">
        <v>3473.25</v>
      </c>
      <c r="I493" s="104">
        <v>0</v>
      </c>
      <c r="J493" s="104"/>
      <c r="K493" s="105">
        <f t="shared" si="718"/>
        <v>62.5185</v>
      </c>
      <c r="L493" s="106">
        <f t="shared" si="719"/>
        <v>0</v>
      </c>
      <c r="M493" s="107">
        <f t="shared" si="720"/>
        <v>0</v>
      </c>
      <c r="N493" s="95">
        <f t="shared" si="721"/>
        <v>24.31275</v>
      </c>
      <c r="O493" s="107">
        <f t="shared" si="722"/>
        <v>0</v>
      </c>
      <c r="P493" s="107">
        <f t="shared" si="723"/>
        <v>0</v>
      </c>
      <c r="Q493" s="107">
        <f t="shared" si="724"/>
        <v>86.83125</v>
      </c>
      <c r="R493" s="95">
        <f t="shared" si="725"/>
        <v>0</v>
      </c>
      <c r="S493" s="95">
        <f t="shared" si="726"/>
        <v>0</v>
      </c>
      <c r="T493" s="107">
        <f t="shared" si="727"/>
        <v>0</v>
      </c>
      <c r="U493" s="95">
        <f t="shared" si="728"/>
        <v>10.42</v>
      </c>
      <c r="V493" s="41">
        <v>3.4</v>
      </c>
      <c r="W493" s="107">
        <f t="shared" si="729"/>
        <v>0</v>
      </c>
      <c r="X493" s="107">
        <f t="shared" si="730"/>
        <v>0</v>
      </c>
      <c r="Y493" s="95">
        <f t="shared" si="731"/>
        <v>13.82</v>
      </c>
      <c r="Z493" s="95">
        <f t="shared" si="732"/>
        <v>100.65125</v>
      </c>
      <c r="AA493" s="109"/>
      <c r="AB493" s="16" t="s">
        <v>56</v>
      </c>
      <c r="AC493" s="11" t="e">
        <f>K493+R493+#REF!</f>
        <v>#REF!</v>
      </c>
      <c r="AD493" s="15">
        <f t="shared" si="733"/>
        <v>0</v>
      </c>
      <c r="AE493" s="15">
        <f t="shared" si="734"/>
        <v>0</v>
      </c>
      <c r="AF493" s="11" t="e">
        <f>N493+U493+V493+#REF!</f>
        <v>#REF!</v>
      </c>
      <c r="AG493" s="15">
        <f t="shared" ref="AG493:AI493" si="737">O493+W493</f>
        <v>0</v>
      </c>
      <c r="AH493" s="15">
        <f t="shared" si="737"/>
        <v>0</v>
      </c>
      <c r="AI493" s="15">
        <f t="shared" si="737"/>
        <v>100.65125</v>
      </c>
      <c r="AJ493" s="16" t="s">
        <v>1138</v>
      </c>
    </row>
    <row r="494" s="31" customFormat="1" ht="16" customHeight="1" spans="1:36">
      <c r="A494" s="94">
        <f t="shared" si="717"/>
        <v>491</v>
      </c>
      <c r="B494" s="95" t="s">
        <v>1306</v>
      </c>
      <c r="C494" s="97" t="s">
        <v>1142</v>
      </c>
      <c r="D494" s="366" t="s">
        <v>1143</v>
      </c>
      <c r="E494" s="98">
        <v>3473.25</v>
      </c>
      <c r="F494" s="98">
        <v>0</v>
      </c>
      <c r="G494" s="98">
        <v>0</v>
      </c>
      <c r="H494" s="98">
        <v>3473.25</v>
      </c>
      <c r="I494" s="104">
        <v>0</v>
      </c>
      <c r="J494" s="104"/>
      <c r="K494" s="105">
        <f t="shared" si="718"/>
        <v>62.5185</v>
      </c>
      <c r="L494" s="106">
        <f t="shared" si="719"/>
        <v>0</v>
      </c>
      <c r="M494" s="107">
        <f t="shared" si="720"/>
        <v>0</v>
      </c>
      <c r="N494" s="95">
        <f t="shared" si="721"/>
        <v>24.31275</v>
      </c>
      <c r="O494" s="107">
        <f t="shared" si="722"/>
        <v>0</v>
      </c>
      <c r="P494" s="107">
        <f t="shared" si="723"/>
        <v>0</v>
      </c>
      <c r="Q494" s="107">
        <f t="shared" si="724"/>
        <v>86.83125</v>
      </c>
      <c r="R494" s="95">
        <f t="shared" si="725"/>
        <v>0</v>
      </c>
      <c r="S494" s="95">
        <f t="shared" si="726"/>
        <v>0</v>
      </c>
      <c r="T494" s="107">
        <f t="shared" si="727"/>
        <v>0</v>
      </c>
      <c r="U494" s="95">
        <f t="shared" si="728"/>
        <v>10.42</v>
      </c>
      <c r="V494" s="41">
        <v>3.4</v>
      </c>
      <c r="W494" s="107">
        <f t="shared" si="729"/>
        <v>0</v>
      </c>
      <c r="X494" s="107">
        <f t="shared" si="730"/>
        <v>0</v>
      </c>
      <c r="Y494" s="95">
        <f t="shared" si="731"/>
        <v>13.82</v>
      </c>
      <c r="Z494" s="95">
        <f t="shared" si="732"/>
        <v>100.65125</v>
      </c>
      <c r="AA494" s="109"/>
      <c r="AB494" s="16" t="s">
        <v>60</v>
      </c>
      <c r="AC494" s="11" t="e">
        <f>K494+R494+#REF!</f>
        <v>#REF!</v>
      </c>
      <c r="AD494" s="15">
        <f t="shared" si="733"/>
        <v>0</v>
      </c>
      <c r="AE494" s="15">
        <f t="shared" si="734"/>
        <v>0</v>
      </c>
      <c r="AF494" s="11" t="e">
        <f>N494+U494+V494+#REF!</f>
        <v>#REF!</v>
      </c>
      <c r="AG494" s="15">
        <f t="shared" ref="AG494:AI494" si="738">O494+W494</f>
        <v>0</v>
      </c>
      <c r="AH494" s="15">
        <f t="shared" si="738"/>
        <v>0</v>
      </c>
      <c r="AI494" s="15">
        <f t="shared" si="738"/>
        <v>100.65125</v>
      </c>
      <c r="AJ494" s="16" t="s">
        <v>1138</v>
      </c>
    </row>
    <row r="495" s="9" customFormat="1" ht="16" customHeight="1" spans="1:36">
      <c r="A495" s="40">
        <f t="shared" si="717"/>
        <v>492</v>
      </c>
      <c r="B495" s="47" t="s">
        <v>1299</v>
      </c>
      <c r="C495" s="24" t="s">
        <v>1524</v>
      </c>
      <c r="D495" s="342" t="s">
        <v>1525</v>
      </c>
      <c r="E495" s="101">
        <v>3473.25</v>
      </c>
      <c r="F495" s="101">
        <v>3473.25</v>
      </c>
      <c r="G495" s="82">
        <v>0</v>
      </c>
      <c r="H495" s="82">
        <v>3473.25</v>
      </c>
      <c r="I495" s="59"/>
      <c r="J495" s="59"/>
      <c r="K495" s="52">
        <f t="shared" si="718"/>
        <v>62.5185</v>
      </c>
      <c r="L495" s="53">
        <f t="shared" si="719"/>
        <v>555.72</v>
      </c>
      <c r="M495" s="44">
        <f t="shared" si="720"/>
        <v>0</v>
      </c>
      <c r="N495" s="41">
        <f t="shared" si="721"/>
        <v>24.31275</v>
      </c>
      <c r="O495" s="44">
        <f t="shared" si="722"/>
        <v>0</v>
      </c>
      <c r="P495" s="44">
        <f t="shared" si="723"/>
        <v>0</v>
      </c>
      <c r="Q495" s="44">
        <f t="shared" si="724"/>
        <v>642.55125</v>
      </c>
      <c r="R495" s="41">
        <f t="shared" si="725"/>
        <v>0</v>
      </c>
      <c r="S495" s="41">
        <f t="shared" si="726"/>
        <v>277.86</v>
      </c>
      <c r="T495" s="44">
        <f t="shared" si="727"/>
        <v>0</v>
      </c>
      <c r="U495" s="41">
        <f t="shared" si="728"/>
        <v>10.42</v>
      </c>
      <c r="V495" s="41">
        <v>0</v>
      </c>
      <c r="W495" s="44">
        <f t="shared" si="729"/>
        <v>0</v>
      </c>
      <c r="X495" s="44">
        <f t="shared" si="730"/>
        <v>0</v>
      </c>
      <c r="Y495" s="41">
        <f t="shared" si="731"/>
        <v>288.28</v>
      </c>
      <c r="Z495" s="41">
        <f t="shared" si="732"/>
        <v>930.83125</v>
      </c>
      <c r="AA495" s="54"/>
      <c r="AB495" s="12" t="s">
        <v>59</v>
      </c>
      <c r="AC495" s="11" t="e">
        <f>K495+R495+#REF!</f>
        <v>#REF!</v>
      </c>
      <c r="AD495" s="11">
        <f t="shared" si="733"/>
        <v>833.58</v>
      </c>
      <c r="AE495" s="11">
        <f t="shared" si="734"/>
        <v>0</v>
      </c>
      <c r="AF495" s="11" t="e">
        <f>N495+U495+V495+#REF!</f>
        <v>#REF!</v>
      </c>
      <c r="AG495" s="11">
        <f t="shared" ref="AG495:AI495" si="739">O495+W495</f>
        <v>0</v>
      </c>
      <c r="AH495" s="11">
        <f t="shared" si="739"/>
        <v>0</v>
      </c>
      <c r="AI495" s="11">
        <f t="shared" si="739"/>
        <v>930.83125</v>
      </c>
      <c r="AJ495" s="12" t="s">
        <v>1138</v>
      </c>
    </row>
    <row r="496" s="9" customFormat="1" ht="16" customHeight="1" spans="1:36">
      <c r="A496" s="40">
        <f t="shared" si="717"/>
        <v>493</v>
      </c>
      <c r="B496" s="47" t="s">
        <v>896</v>
      </c>
      <c r="C496" s="24" t="s">
        <v>1502</v>
      </c>
      <c r="D496" s="45" t="s">
        <v>1503</v>
      </c>
      <c r="E496" s="101">
        <v>3473.25</v>
      </c>
      <c r="F496" s="101">
        <v>3473.25</v>
      </c>
      <c r="G496" s="82">
        <v>0</v>
      </c>
      <c r="H496" s="82">
        <v>3473.25</v>
      </c>
      <c r="I496" s="59"/>
      <c r="J496" s="59"/>
      <c r="K496" s="52">
        <f t="shared" si="718"/>
        <v>62.5185</v>
      </c>
      <c r="L496" s="53">
        <f t="shared" si="719"/>
        <v>555.72</v>
      </c>
      <c r="M496" s="44">
        <f t="shared" si="720"/>
        <v>0</v>
      </c>
      <c r="N496" s="41">
        <f t="shared" si="721"/>
        <v>24.31275</v>
      </c>
      <c r="O496" s="44">
        <f t="shared" si="722"/>
        <v>0</v>
      </c>
      <c r="P496" s="44">
        <f t="shared" si="723"/>
        <v>0</v>
      </c>
      <c r="Q496" s="44">
        <f t="shared" si="724"/>
        <v>642.55125</v>
      </c>
      <c r="R496" s="41">
        <f t="shared" si="725"/>
        <v>0</v>
      </c>
      <c r="S496" s="41">
        <f t="shared" si="726"/>
        <v>277.86</v>
      </c>
      <c r="T496" s="44">
        <f t="shared" si="727"/>
        <v>0</v>
      </c>
      <c r="U496" s="41">
        <f t="shared" si="728"/>
        <v>10.42</v>
      </c>
      <c r="V496" s="41">
        <v>0</v>
      </c>
      <c r="W496" s="44">
        <f t="shared" si="729"/>
        <v>0</v>
      </c>
      <c r="X496" s="44">
        <f t="shared" si="730"/>
        <v>0</v>
      </c>
      <c r="Y496" s="41">
        <f t="shared" si="731"/>
        <v>288.28</v>
      </c>
      <c r="Z496" s="41">
        <f t="shared" si="732"/>
        <v>930.83125</v>
      </c>
      <c r="AA496" s="54"/>
      <c r="AB496" s="12" t="s">
        <v>58</v>
      </c>
      <c r="AC496" s="11" t="e">
        <f>K496+R496+#REF!</f>
        <v>#REF!</v>
      </c>
      <c r="AD496" s="11">
        <f t="shared" si="733"/>
        <v>833.58</v>
      </c>
      <c r="AE496" s="11">
        <f t="shared" si="734"/>
        <v>0</v>
      </c>
      <c r="AF496" s="11" t="e">
        <f>N496+U496+V496+#REF!</f>
        <v>#REF!</v>
      </c>
      <c r="AG496" s="11">
        <f t="shared" ref="AG496:AI496" si="740">O496+W496</f>
        <v>0</v>
      </c>
      <c r="AH496" s="11">
        <f t="shared" si="740"/>
        <v>0</v>
      </c>
      <c r="AI496" s="11">
        <f t="shared" si="740"/>
        <v>930.83125</v>
      </c>
      <c r="AJ496" s="12" t="s">
        <v>1138</v>
      </c>
    </row>
    <row r="497" s="9" customFormat="1" ht="16" customHeight="1" spans="1:36">
      <c r="A497" s="40">
        <f t="shared" si="717"/>
        <v>494</v>
      </c>
      <c r="B497" s="41" t="s">
        <v>1306</v>
      </c>
      <c r="C497" s="24" t="s">
        <v>1323</v>
      </c>
      <c r="D497" s="342" t="s">
        <v>1324</v>
      </c>
      <c r="E497" s="82">
        <v>3473.25</v>
      </c>
      <c r="F497" s="82">
        <v>3245.5</v>
      </c>
      <c r="G497" s="82">
        <v>5664.75</v>
      </c>
      <c r="H497" s="82">
        <v>3473.25</v>
      </c>
      <c r="I497" s="59">
        <v>0</v>
      </c>
      <c r="J497" s="59"/>
      <c r="K497" s="52">
        <f t="shared" si="718"/>
        <v>62.5185</v>
      </c>
      <c r="L497" s="53">
        <f t="shared" si="719"/>
        <v>519.28</v>
      </c>
      <c r="M497" s="44">
        <f t="shared" si="720"/>
        <v>453.18</v>
      </c>
      <c r="N497" s="41">
        <f t="shared" si="721"/>
        <v>24.31275</v>
      </c>
      <c r="O497" s="44">
        <f t="shared" si="722"/>
        <v>0</v>
      </c>
      <c r="P497" s="44">
        <f t="shared" si="723"/>
        <v>0</v>
      </c>
      <c r="Q497" s="44">
        <f t="shared" si="724"/>
        <v>1059.29125</v>
      </c>
      <c r="R497" s="41">
        <f t="shared" si="725"/>
        <v>0</v>
      </c>
      <c r="S497" s="41">
        <f t="shared" si="726"/>
        <v>259.64</v>
      </c>
      <c r="T497" s="44">
        <f t="shared" si="727"/>
        <v>113.3</v>
      </c>
      <c r="U497" s="41">
        <f t="shared" si="728"/>
        <v>10.42</v>
      </c>
      <c r="V497" s="41">
        <v>2.04</v>
      </c>
      <c r="W497" s="44">
        <f t="shared" si="729"/>
        <v>0</v>
      </c>
      <c r="X497" s="44">
        <f t="shared" si="730"/>
        <v>0</v>
      </c>
      <c r="Y497" s="41">
        <f t="shared" si="731"/>
        <v>385.4</v>
      </c>
      <c r="Z497" s="41">
        <f t="shared" si="732"/>
        <v>1444.69125</v>
      </c>
      <c r="AA497" s="54"/>
      <c r="AB497" s="12" t="s">
        <v>60</v>
      </c>
      <c r="AC497" s="11" t="e">
        <f>K497+R497+#REF!</f>
        <v>#REF!</v>
      </c>
      <c r="AD497" s="11">
        <f t="shared" si="733"/>
        <v>778.92</v>
      </c>
      <c r="AE497" s="11">
        <f t="shared" si="734"/>
        <v>566.48</v>
      </c>
      <c r="AF497" s="11" t="e">
        <f>N497+U497+V497+#REF!</f>
        <v>#REF!</v>
      </c>
      <c r="AG497" s="11">
        <f t="shared" ref="AG497:AI497" si="741">O497+W497</f>
        <v>0</v>
      </c>
      <c r="AH497" s="11">
        <f t="shared" si="741"/>
        <v>0</v>
      </c>
      <c r="AI497" s="11">
        <f t="shared" si="741"/>
        <v>1444.69125</v>
      </c>
      <c r="AJ497" s="12" t="s">
        <v>1138</v>
      </c>
    </row>
    <row r="498" s="9" customFormat="1" ht="16" customHeight="1" spans="1:36">
      <c r="A498" s="40">
        <f t="shared" si="717"/>
        <v>495</v>
      </c>
      <c r="B498" s="41" t="s">
        <v>167</v>
      </c>
      <c r="C498" s="24" t="s">
        <v>1279</v>
      </c>
      <c r="D498" s="342" t="s">
        <v>1280</v>
      </c>
      <c r="E498" s="82">
        <v>3473.25</v>
      </c>
      <c r="F498" s="82">
        <v>3245.5</v>
      </c>
      <c r="G498" s="82">
        <v>5664.75</v>
      </c>
      <c r="H498" s="82">
        <v>3473.25</v>
      </c>
      <c r="I498" s="59">
        <v>3180</v>
      </c>
      <c r="J498" s="59"/>
      <c r="K498" s="52">
        <f t="shared" si="718"/>
        <v>62.5185</v>
      </c>
      <c r="L498" s="53">
        <f t="shared" si="719"/>
        <v>519.28</v>
      </c>
      <c r="M498" s="44">
        <f t="shared" si="720"/>
        <v>453.18</v>
      </c>
      <c r="N498" s="41">
        <f t="shared" si="721"/>
        <v>24.31275</v>
      </c>
      <c r="O498" s="44">
        <f t="shared" si="722"/>
        <v>159</v>
      </c>
      <c r="P498" s="44">
        <f t="shared" si="723"/>
        <v>0</v>
      </c>
      <c r="Q498" s="44">
        <f t="shared" si="724"/>
        <v>1218.29125</v>
      </c>
      <c r="R498" s="41">
        <f t="shared" si="725"/>
        <v>0</v>
      </c>
      <c r="S498" s="41">
        <f t="shared" si="726"/>
        <v>259.64</v>
      </c>
      <c r="T498" s="44">
        <f t="shared" si="727"/>
        <v>113.3</v>
      </c>
      <c r="U498" s="41">
        <f t="shared" si="728"/>
        <v>10.42</v>
      </c>
      <c r="V498" s="41">
        <v>2.04</v>
      </c>
      <c r="W498" s="44">
        <f t="shared" si="729"/>
        <v>159</v>
      </c>
      <c r="X498" s="44">
        <f t="shared" si="730"/>
        <v>0</v>
      </c>
      <c r="Y498" s="41">
        <f t="shared" si="731"/>
        <v>544.4</v>
      </c>
      <c r="Z498" s="41">
        <f t="shared" si="732"/>
        <v>1762.69125</v>
      </c>
      <c r="AA498" s="54"/>
      <c r="AB498" s="12" t="s">
        <v>52</v>
      </c>
      <c r="AC498" s="11" t="e">
        <f>K498+R498+#REF!</f>
        <v>#REF!</v>
      </c>
      <c r="AD498" s="11">
        <f t="shared" si="733"/>
        <v>778.92</v>
      </c>
      <c r="AE498" s="11">
        <f t="shared" si="734"/>
        <v>566.48</v>
      </c>
      <c r="AF498" s="11" t="e">
        <f>N498+U498+V498+#REF!</f>
        <v>#REF!</v>
      </c>
      <c r="AG498" s="11">
        <f t="shared" ref="AG498:AI498" si="742">O498+W498</f>
        <v>318</v>
      </c>
      <c r="AH498" s="11">
        <f t="shared" si="742"/>
        <v>0</v>
      </c>
      <c r="AI498" s="11">
        <f t="shared" si="742"/>
        <v>1762.69125</v>
      </c>
      <c r="AJ498" s="12" t="s">
        <v>1134</v>
      </c>
    </row>
    <row r="499" s="9" customFormat="1" ht="16" customHeight="1" spans="1:36">
      <c r="A499" s="40">
        <f t="shared" si="717"/>
        <v>496</v>
      </c>
      <c r="B499" s="47" t="s">
        <v>1446</v>
      </c>
      <c r="C499" s="24" t="s">
        <v>1447</v>
      </c>
      <c r="D499" s="45" t="s">
        <v>1448</v>
      </c>
      <c r="E499" s="101">
        <v>3473.25</v>
      </c>
      <c r="F499" s="82">
        <v>3473.25</v>
      </c>
      <c r="G499" s="82">
        <v>5664.75</v>
      </c>
      <c r="H499" s="82">
        <v>3473.25</v>
      </c>
      <c r="I499" s="59"/>
      <c r="J499" s="59"/>
      <c r="K499" s="52">
        <f t="shared" si="718"/>
        <v>62.5185</v>
      </c>
      <c r="L499" s="53">
        <f t="shared" si="719"/>
        <v>555.72</v>
      </c>
      <c r="M499" s="44">
        <f t="shared" si="720"/>
        <v>453.18</v>
      </c>
      <c r="N499" s="41">
        <f t="shared" si="721"/>
        <v>24.31275</v>
      </c>
      <c r="O499" s="44">
        <f t="shared" si="722"/>
        <v>0</v>
      </c>
      <c r="P499" s="44">
        <f t="shared" si="723"/>
        <v>0</v>
      </c>
      <c r="Q499" s="44">
        <f t="shared" si="724"/>
        <v>1095.73125</v>
      </c>
      <c r="R499" s="41">
        <f t="shared" si="725"/>
        <v>0</v>
      </c>
      <c r="S499" s="41">
        <f t="shared" si="726"/>
        <v>277.86</v>
      </c>
      <c r="T499" s="44">
        <f t="shared" si="727"/>
        <v>113.3</v>
      </c>
      <c r="U499" s="41">
        <f t="shared" si="728"/>
        <v>10.42</v>
      </c>
      <c r="V499" s="41">
        <v>0</v>
      </c>
      <c r="W499" s="44">
        <f t="shared" si="729"/>
        <v>0</v>
      </c>
      <c r="X499" s="44">
        <f t="shared" si="730"/>
        <v>0</v>
      </c>
      <c r="Y499" s="41">
        <f t="shared" si="731"/>
        <v>401.58</v>
      </c>
      <c r="Z499" s="41">
        <f t="shared" si="732"/>
        <v>1497.31125</v>
      </c>
      <c r="AA499" s="54"/>
      <c r="AB499" s="12" t="s">
        <v>61</v>
      </c>
      <c r="AC499" s="11" t="e">
        <f>K499+R499+#REF!</f>
        <v>#REF!</v>
      </c>
      <c r="AD499" s="11">
        <f t="shared" si="733"/>
        <v>833.58</v>
      </c>
      <c r="AE499" s="11">
        <f t="shared" si="734"/>
        <v>566.48</v>
      </c>
      <c r="AF499" s="11" t="e">
        <f>N499+U499+V499+#REF!</f>
        <v>#REF!</v>
      </c>
      <c r="AG499" s="11">
        <f t="shared" ref="AG499:AI499" si="743">O499+W499</f>
        <v>0</v>
      </c>
      <c r="AH499" s="11">
        <f t="shared" si="743"/>
        <v>0</v>
      </c>
      <c r="AI499" s="11">
        <f t="shared" si="743"/>
        <v>1497.31125</v>
      </c>
      <c r="AJ499" s="12" t="s">
        <v>1139</v>
      </c>
    </row>
    <row r="500" s="9" customFormat="1" ht="16" customHeight="1" spans="1:36">
      <c r="A500" s="40">
        <f t="shared" si="717"/>
        <v>497</v>
      </c>
      <c r="B500" s="41" t="s">
        <v>167</v>
      </c>
      <c r="C500" s="24" t="s">
        <v>1398</v>
      </c>
      <c r="D500" s="343" t="s">
        <v>1399</v>
      </c>
      <c r="E500" s="82">
        <v>3473.25</v>
      </c>
      <c r="F500" s="82">
        <v>3473.25</v>
      </c>
      <c r="G500" s="82">
        <v>5664.75</v>
      </c>
      <c r="H500" s="82">
        <v>3473.25</v>
      </c>
      <c r="I500" s="59">
        <v>0</v>
      </c>
      <c r="J500" s="59"/>
      <c r="K500" s="52">
        <f t="shared" si="718"/>
        <v>62.5185</v>
      </c>
      <c r="L500" s="53">
        <f t="shared" si="719"/>
        <v>555.72</v>
      </c>
      <c r="M500" s="44">
        <f t="shared" si="720"/>
        <v>453.18</v>
      </c>
      <c r="N500" s="41">
        <f t="shared" si="721"/>
        <v>24.31275</v>
      </c>
      <c r="O500" s="44">
        <f t="shared" si="722"/>
        <v>0</v>
      </c>
      <c r="P500" s="44">
        <f t="shared" si="723"/>
        <v>0</v>
      </c>
      <c r="Q500" s="44">
        <f t="shared" si="724"/>
        <v>1095.73125</v>
      </c>
      <c r="R500" s="41">
        <f t="shared" si="725"/>
        <v>0</v>
      </c>
      <c r="S500" s="41">
        <f t="shared" si="726"/>
        <v>277.86</v>
      </c>
      <c r="T500" s="44">
        <f t="shared" si="727"/>
        <v>113.3</v>
      </c>
      <c r="U500" s="41">
        <f t="shared" si="728"/>
        <v>10.42</v>
      </c>
      <c r="V500" s="41">
        <v>0</v>
      </c>
      <c r="W500" s="44">
        <f t="shared" si="729"/>
        <v>0</v>
      </c>
      <c r="X500" s="44">
        <f t="shared" si="730"/>
        <v>0</v>
      </c>
      <c r="Y500" s="41">
        <f t="shared" si="731"/>
        <v>401.58</v>
      </c>
      <c r="Z500" s="41">
        <f t="shared" si="732"/>
        <v>1497.31125</v>
      </c>
      <c r="AA500" s="54"/>
      <c r="AB500" s="12" t="s">
        <v>48</v>
      </c>
      <c r="AC500" s="11" t="e">
        <f>K500+R500+#REF!</f>
        <v>#REF!</v>
      </c>
      <c r="AD500" s="11">
        <f t="shared" si="733"/>
        <v>833.58</v>
      </c>
      <c r="AE500" s="11">
        <f t="shared" si="734"/>
        <v>566.48</v>
      </c>
      <c r="AF500" s="11" t="e">
        <f>N500+U500+V500+#REF!</f>
        <v>#REF!</v>
      </c>
      <c r="AG500" s="11">
        <f t="shared" ref="AG500:AI500" si="744">O500+W500</f>
        <v>0</v>
      </c>
      <c r="AH500" s="11">
        <f t="shared" si="744"/>
        <v>0</v>
      </c>
      <c r="AI500" s="11">
        <f t="shared" si="744"/>
        <v>1497.31125</v>
      </c>
      <c r="AJ500" s="12" t="s">
        <v>1134</v>
      </c>
    </row>
    <row r="501" s="9" customFormat="1" ht="16" customHeight="1" spans="1:36">
      <c r="A501" s="40">
        <f t="shared" si="717"/>
        <v>498</v>
      </c>
      <c r="B501" s="41" t="s">
        <v>1274</v>
      </c>
      <c r="C501" s="24" t="s">
        <v>1051</v>
      </c>
      <c r="D501" s="58" t="s">
        <v>1052</v>
      </c>
      <c r="E501" s="82">
        <v>3473.25</v>
      </c>
      <c r="F501" s="82">
        <v>3245.5</v>
      </c>
      <c r="G501" s="68">
        <v>5664.75</v>
      </c>
      <c r="H501" s="82">
        <v>3473.25</v>
      </c>
      <c r="I501" s="44">
        <v>3180</v>
      </c>
      <c r="J501" s="68"/>
      <c r="K501" s="52">
        <f t="shared" si="718"/>
        <v>62.5185</v>
      </c>
      <c r="L501" s="53">
        <f t="shared" si="719"/>
        <v>519.28</v>
      </c>
      <c r="M501" s="44">
        <f t="shared" si="720"/>
        <v>453.18</v>
      </c>
      <c r="N501" s="41">
        <f t="shared" si="721"/>
        <v>24.31275</v>
      </c>
      <c r="O501" s="44">
        <f t="shared" si="722"/>
        <v>159</v>
      </c>
      <c r="P501" s="44">
        <f t="shared" si="723"/>
        <v>0</v>
      </c>
      <c r="Q501" s="44">
        <f t="shared" si="724"/>
        <v>1218.29125</v>
      </c>
      <c r="R501" s="41">
        <f t="shared" si="725"/>
        <v>0</v>
      </c>
      <c r="S501" s="41">
        <f t="shared" si="726"/>
        <v>259.64</v>
      </c>
      <c r="T501" s="44">
        <f t="shared" si="727"/>
        <v>113.3</v>
      </c>
      <c r="U501" s="41">
        <f t="shared" si="728"/>
        <v>10.42</v>
      </c>
      <c r="V501" s="41">
        <v>4.08</v>
      </c>
      <c r="W501" s="44">
        <f t="shared" si="729"/>
        <v>159</v>
      </c>
      <c r="X501" s="44">
        <f t="shared" si="730"/>
        <v>0</v>
      </c>
      <c r="Y501" s="41">
        <f t="shared" si="731"/>
        <v>546.44</v>
      </c>
      <c r="Z501" s="41">
        <f t="shared" si="732"/>
        <v>1764.73125</v>
      </c>
      <c r="AA501" s="41"/>
      <c r="AB501" s="12" t="s">
        <v>46</v>
      </c>
      <c r="AC501" s="11" t="e">
        <f>K501+R501+#REF!</f>
        <v>#REF!</v>
      </c>
      <c r="AD501" s="11">
        <f t="shared" si="733"/>
        <v>778.92</v>
      </c>
      <c r="AE501" s="11">
        <f t="shared" si="734"/>
        <v>566.48</v>
      </c>
      <c r="AF501" s="11" t="e">
        <f>N501+U501+V501+#REF!</f>
        <v>#REF!</v>
      </c>
      <c r="AG501" s="11">
        <f t="shared" ref="AG501:AI501" si="745">O501+W501</f>
        <v>318</v>
      </c>
      <c r="AH501" s="11">
        <f t="shared" si="745"/>
        <v>0</v>
      </c>
      <c r="AI501" s="11">
        <f t="shared" si="745"/>
        <v>1764.73125</v>
      </c>
      <c r="AJ501" s="12" t="s">
        <v>1134</v>
      </c>
    </row>
    <row r="502" s="9" customFormat="1" ht="16" customHeight="1" spans="1:36">
      <c r="A502" s="40">
        <f t="shared" si="717"/>
        <v>499</v>
      </c>
      <c r="B502" s="41" t="s">
        <v>1332</v>
      </c>
      <c r="C502" s="138" t="s">
        <v>616</v>
      </c>
      <c r="D502" s="45" t="s">
        <v>617</v>
      </c>
      <c r="E502" s="41">
        <v>3473.25</v>
      </c>
      <c r="F502" s="41">
        <v>3245.4</v>
      </c>
      <c r="G502" s="44">
        <v>5664.75</v>
      </c>
      <c r="H502" s="41">
        <v>3473.25</v>
      </c>
      <c r="I502" s="44">
        <v>3180</v>
      </c>
      <c r="J502" s="68"/>
      <c r="K502" s="52">
        <f t="shared" si="718"/>
        <v>62.5185</v>
      </c>
      <c r="L502" s="53">
        <f t="shared" si="719"/>
        <v>519.264</v>
      </c>
      <c r="M502" s="44">
        <f t="shared" si="720"/>
        <v>453.18</v>
      </c>
      <c r="N502" s="41">
        <f t="shared" si="721"/>
        <v>24.31275</v>
      </c>
      <c r="O502" s="44">
        <f t="shared" si="722"/>
        <v>159</v>
      </c>
      <c r="P502" s="44">
        <f t="shared" si="723"/>
        <v>0</v>
      </c>
      <c r="Q502" s="44">
        <f t="shared" si="724"/>
        <v>1218.27525</v>
      </c>
      <c r="R502" s="41">
        <f t="shared" si="725"/>
        <v>0</v>
      </c>
      <c r="S502" s="41">
        <f t="shared" si="726"/>
        <v>259.63</v>
      </c>
      <c r="T502" s="44">
        <f t="shared" si="727"/>
        <v>113.3</v>
      </c>
      <c r="U502" s="41">
        <f t="shared" si="728"/>
        <v>10.42</v>
      </c>
      <c r="V502" s="41">
        <v>6.12</v>
      </c>
      <c r="W502" s="44">
        <f t="shared" si="729"/>
        <v>159</v>
      </c>
      <c r="X502" s="44">
        <f t="shared" si="730"/>
        <v>0</v>
      </c>
      <c r="Y502" s="41">
        <f t="shared" si="731"/>
        <v>548.47</v>
      </c>
      <c r="Z502" s="41">
        <f t="shared" si="732"/>
        <v>1766.74525</v>
      </c>
      <c r="AA502" s="41"/>
      <c r="AB502" s="12" t="s">
        <v>26</v>
      </c>
      <c r="AC502" s="11" t="e">
        <f>K502+R502+#REF!</f>
        <v>#REF!</v>
      </c>
      <c r="AD502" s="11">
        <f t="shared" si="733"/>
        <v>778.894</v>
      </c>
      <c r="AE502" s="11">
        <f t="shared" si="734"/>
        <v>566.48</v>
      </c>
      <c r="AF502" s="11" t="e">
        <f>N502+U502+V502+#REF!</f>
        <v>#REF!</v>
      </c>
      <c r="AG502" s="11">
        <f t="shared" ref="AG502:AI502" si="746">O502+W502</f>
        <v>318</v>
      </c>
      <c r="AH502" s="11">
        <f t="shared" si="746"/>
        <v>0</v>
      </c>
      <c r="AI502" s="11">
        <f t="shared" si="746"/>
        <v>1766.74525</v>
      </c>
      <c r="AJ502" s="12" t="s">
        <v>1135</v>
      </c>
    </row>
    <row r="503" s="9" customFormat="1" ht="16" customHeight="1" spans="1:36">
      <c r="A503" s="40">
        <f t="shared" si="717"/>
        <v>500</v>
      </c>
      <c r="B503" s="47" t="s">
        <v>1299</v>
      </c>
      <c r="C503" s="24" t="s">
        <v>1475</v>
      </c>
      <c r="D503" s="45" t="s">
        <v>1476</v>
      </c>
      <c r="E503" s="101">
        <v>3473.25</v>
      </c>
      <c r="F503" s="82">
        <v>3473.25</v>
      </c>
      <c r="G503" s="82">
        <v>5664.75</v>
      </c>
      <c r="H503" s="82">
        <v>3473.25</v>
      </c>
      <c r="I503" s="59"/>
      <c r="J503" s="59"/>
      <c r="K503" s="52">
        <f t="shared" si="718"/>
        <v>62.5185</v>
      </c>
      <c r="L503" s="53">
        <f t="shared" si="719"/>
        <v>555.72</v>
      </c>
      <c r="M503" s="44">
        <f t="shared" si="720"/>
        <v>453.18</v>
      </c>
      <c r="N503" s="41">
        <f t="shared" si="721"/>
        <v>24.31275</v>
      </c>
      <c r="O503" s="44">
        <f t="shared" si="722"/>
        <v>0</v>
      </c>
      <c r="P503" s="44">
        <f t="shared" si="723"/>
        <v>0</v>
      </c>
      <c r="Q503" s="44">
        <f t="shared" si="724"/>
        <v>1095.73125</v>
      </c>
      <c r="R503" s="41">
        <f t="shared" si="725"/>
        <v>0</v>
      </c>
      <c r="S503" s="41">
        <f t="shared" si="726"/>
        <v>277.86</v>
      </c>
      <c r="T503" s="44">
        <f t="shared" si="727"/>
        <v>113.3</v>
      </c>
      <c r="U503" s="41">
        <f t="shared" si="728"/>
        <v>10.42</v>
      </c>
      <c r="V503" s="41">
        <v>0</v>
      </c>
      <c r="W503" s="44">
        <f t="shared" si="729"/>
        <v>0</v>
      </c>
      <c r="X503" s="44">
        <f t="shared" si="730"/>
        <v>0</v>
      </c>
      <c r="Y503" s="41">
        <f t="shared" si="731"/>
        <v>401.58</v>
      </c>
      <c r="Z503" s="41">
        <f t="shared" si="732"/>
        <v>1497.31125</v>
      </c>
      <c r="AA503" s="54"/>
      <c r="AB503" s="12" t="s">
        <v>59</v>
      </c>
      <c r="AC503" s="11">
        <f t="shared" ref="AC503:AC510" si="747">K503+R503</f>
        <v>62.5185</v>
      </c>
      <c r="AD503" s="11">
        <f t="shared" si="733"/>
        <v>833.58</v>
      </c>
      <c r="AE503" s="11">
        <f t="shared" si="734"/>
        <v>566.48</v>
      </c>
      <c r="AF503" s="11">
        <f t="shared" ref="AF503:AF512" si="748">N503+U503+V503</f>
        <v>34.73275</v>
      </c>
      <c r="AG503" s="11">
        <f t="shared" ref="AG503:AI503" si="749">O503+W503</f>
        <v>0</v>
      </c>
      <c r="AH503" s="11">
        <f t="shared" si="749"/>
        <v>0</v>
      </c>
      <c r="AI503" s="11">
        <f t="shared" si="749"/>
        <v>1497.31125</v>
      </c>
      <c r="AJ503" s="12" t="s">
        <v>1138</v>
      </c>
    </row>
    <row r="504" s="9" customFormat="1" ht="16" customHeight="1" spans="1:36">
      <c r="A504" s="40">
        <f t="shared" si="717"/>
        <v>501</v>
      </c>
      <c r="B504" s="41" t="s">
        <v>1335</v>
      </c>
      <c r="C504" s="24" t="s">
        <v>1344</v>
      </c>
      <c r="D504" s="343" t="s">
        <v>1345</v>
      </c>
      <c r="E504" s="82">
        <v>3473.25</v>
      </c>
      <c r="F504" s="82">
        <v>3473.25</v>
      </c>
      <c r="G504" s="82">
        <v>5664.75</v>
      </c>
      <c r="H504" s="82">
        <v>3473.25</v>
      </c>
      <c r="I504" s="59">
        <v>1790</v>
      </c>
      <c r="J504" s="59"/>
      <c r="K504" s="52">
        <f t="shared" si="718"/>
        <v>62.5185</v>
      </c>
      <c r="L504" s="53">
        <f t="shared" si="719"/>
        <v>555.72</v>
      </c>
      <c r="M504" s="44">
        <f t="shared" si="720"/>
        <v>453.18</v>
      </c>
      <c r="N504" s="41">
        <f t="shared" si="721"/>
        <v>24.31275</v>
      </c>
      <c r="O504" s="44">
        <f t="shared" si="722"/>
        <v>89.5</v>
      </c>
      <c r="P504" s="44">
        <f t="shared" si="723"/>
        <v>0</v>
      </c>
      <c r="Q504" s="44">
        <f t="shared" si="724"/>
        <v>1185.23125</v>
      </c>
      <c r="R504" s="41">
        <f t="shared" si="725"/>
        <v>0</v>
      </c>
      <c r="S504" s="41">
        <f t="shared" si="726"/>
        <v>277.86</v>
      </c>
      <c r="T504" s="44">
        <f t="shared" si="727"/>
        <v>113.3</v>
      </c>
      <c r="U504" s="41">
        <f t="shared" si="728"/>
        <v>10.42</v>
      </c>
      <c r="V504" s="41">
        <v>0</v>
      </c>
      <c r="W504" s="44">
        <f t="shared" si="729"/>
        <v>89.5</v>
      </c>
      <c r="X504" s="44">
        <f t="shared" si="730"/>
        <v>0</v>
      </c>
      <c r="Y504" s="41">
        <f t="shared" si="731"/>
        <v>491.08</v>
      </c>
      <c r="Z504" s="41">
        <f t="shared" si="732"/>
        <v>1676.31125</v>
      </c>
      <c r="AA504" s="54"/>
      <c r="AB504" s="12" t="s">
        <v>50</v>
      </c>
      <c r="AC504" s="11">
        <f t="shared" si="747"/>
        <v>62.5185</v>
      </c>
      <c r="AD504" s="11">
        <f t="shared" si="733"/>
        <v>833.58</v>
      </c>
      <c r="AE504" s="11">
        <f t="shared" si="734"/>
        <v>566.48</v>
      </c>
      <c r="AF504" s="11">
        <f t="shared" si="748"/>
        <v>34.73275</v>
      </c>
      <c r="AG504" s="11">
        <f t="shared" ref="AG504:AI504" si="750">O504+W504</f>
        <v>179</v>
      </c>
      <c r="AH504" s="11">
        <f t="shared" si="750"/>
        <v>0</v>
      </c>
      <c r="AI504" s="11">
        <f t="shared" si="750"/>
        <v>1676.31125</v>
      </c>
      <c r="AJ504" s="12" t="s">
        <v>1138</v>
      </c>
    </row>
    <row r="505" s="9" customFormat="1" ht="16" customHeight="1" spans="1:36">
      <c r="A505" s="40">
        <f t="shared" si="717"/>
        <v>502</v>
      </c>
      <c r="B505" s="47" t="s">
        <v>1306</v>
      </c>
      <c r="C505" s="24" t="s">
        <v>1483</v>
      </c>
      <c r="D505" s="45" t="s">
        <v>1484</v>
      </c>
      <c r="E505" s="101">
        <v>3473.25</v>
      </c>
      <c r="F505" s="82">
        <v>3473.25</v>
      </c>
      <c r="G505" s="82">
        <v>5664.75</v>
      </c>
      <c r="H505" s="82">
        <v>3473.25</v>
      </c>
      <c r="I505" s="59"/>
      <c r="J505" s="59"/>
      <c r="K505" s="52">
        <f t="shared" si="718"/>
        <v>62.5185</v>
      </c>
      <c r="L505" s="53">
        <f t="shared" si="719"/>
        <v>555.72</v>
      </c>
      <c r="M505" s="44">
        <f t="shared" si="720"/>
        <v>453.18</v>
      </c>
      <c r="N505" s="41">
        <f t="shared" si="721"/>
        <v>24.31275</v>
      </c>
      <c r="O505" s="44">
        <f t="shared" si="722"/>
        <v>0</v>
      </c>
      <c r="P505" s="44">
        <f t="shared" si="723"/>
        <v>0</v>
      </c>
      <c r="Q505" s="44">
        <f t="shared" si="724"/>
        <v>1095.73125</v>
      </c>
      <c r="R505" s="41">
        <f t="shared" si="725"/>
        <v>0</v>
      </c>
      <c r="S505" s="41">
        <f t="shared" si="726"/>
        <v>277.86</v>
      </c>
      <c r="T505" s="44">
        <f t="shared" si="727"/>
        <v>113.3</v>
      </c>
      <c r="U505" s="41">
        <f t="shared" si="728"/>
        <v>10.42</v>
      </c>
      <c r="V505" s="41">
        <v>0</v>
      </c>
      <c r="W505" s="44">
        <f t="shared" si="729"/>
        <v>0</v>
      </c>
      <c r="X505" s="44">
        <f t="shared" si="730"/>
        <v>0</v>
      </c>
      <c r="Y505" s="41">
        <f t="shared" si="731"/>
        <v>401.58</v>
      </c>
      <c r="Z505" s="41">
        <f t="shared" si="732"/>
        <v>1497.31125</v>
      </c>
      <c r="AA505" s="54"/>
      <c r="AB505" s="12" t="s">
        <v>60</v>
      </c>
      <c r="AC505" s="11">
        <f t="shared" si="747"/>
        <v>62.5185</v>
      </c>
      <c r="AD505" s="11">
        <f t="shared" si="733"/>
        <v>833.58</v>
      </c>
      <c r="AE505" s="11">
        <f t="shared" si="734"/>
        <v>566.48</v>
      </c>
      <c r="AF505" s="11">
        <f t="shared" si="748"/>
        <v>34.73275</v>
      </c>
      <c r="AG505" s="11">
        <f t="shared" ref="AG505:AI505" si="751">O505+W505</f>
        <v>0</v>
      </c>
      <c r="AH505" s="11">
        <f t="shared" si="751"/>
        <v>0</v>
      </c>
      <c r="AI505" s="11">
        <f t="shared" si="751"/>
        <v>1497.31125</v>
      </c>
      <c r="AJ505" s="12" t="s">
        <v>1138</v>
      </c>
    </row>
    <row r="506" s="9" customFormat="1" ht="16" customHeight="1" spans="1:36">
      <c r="A506" s="40">
        <f t="shared" si="717"/>
        <v>503</v>
      </c>
      <c r="B506" s="41" t="s">
        <v>1336</v>
      </c>
      <c r="C506" s="24" t="s">
        <v>1386</v>
      </c>
      <c r="D506" s="343" t="s">
        <v>1387</v>
      </c>
      <c r="E506" s="82">
        <v>3473.25</v>
      </c>
      <c r="F506" s="82">
        <v>3473.25</v>
      </c>
      <c r="G506" s="82">
        <v>5664.75</v>
      </c>
      <c r="H506" s="82">
        <v>3473.25</v>
      </c>
      <c r="I506" s="59">
        <v>0</v>
      </c>
      <c r="J506" s="59"/>
      <c r="K506" s="52">
        <f t="shared" si="718"/>
        <v>62.5185</v>
      </c>
      <c r="L506" s="53">
        <f t="shared" si="719"/>
        <v>555.72</v>
      </c>
      <c r="M506" s="44">
        <f t="shared" si="720"/>
        <v>453.18</v>
      </c>
      <c r="N506" s="41">
        <f t="shared" si="721"/>
        <v>24.31275</v>
      </c>
      <c r="O506" s="44">
        <f t="shared" si="722"/>
        <v>0</v>
      </c>
      <c r="P506" s="44">
        <f t="shared" si="723"/>
        <v>0</v>
      </c>
      <c r="Q506" s="44">
        <f t="shared" si="724"/>
        <v>1095.73125</v>
      </c>
      <c r="R506" s="41">
        <f t="shared" si="725"/>
        <v>0</v>
      </c>
      <c r="S506" s="41">
        <f t="shared" si="726"/>
        <v>277.86</v>
      </c>
      <c r="T506" s="44">
        <f t="shared" si="727"/>
        <v>113.3</v>
      </c>
      <c r="U506" s="41">
        <f t="shared" si="728"/>
        <v>10.42</v>
      </c>
      <c r="V506" s="41">
        <v>0</v>
      </c>
      <c r="W506" s="44">
        <f t="shared" si="729"/>
        <v>0</v>
      </c>
      <c r="X506" s="44">
        <f t="shared" si="730"/>
        <v>0</v>
      </c>
      <c r="Y506" s="41">
        <f t="shared" si="731"/>
        <v>401.58</v>
      </c>
      <c r="Z506" s="41">
        <f t="shared" si="732"/>
        <v>1497.31125</v>
      </c>
      <c r="AA506" s="54"/>
      <c r="AB506" s="12" t="s">
        <v>53</v>
      </c>
      <c r="AC506" s="11">
        <f t="shared" si="747"/>
        <v>62.5185</v>
      </c>
      <c r="AD506" s="11">
        <f t="shared" si="733"/>
        <v>833.58</v>
      </c>
      <c r="AE506" s="11">
        <f t="shared" si="734"/>
        <v>566.48</v>
      </c>
      <c r="AF506" s="11">
        <f t="shared" si="748"/>
        <v>34.73275</v>
      </c>
      <c r="AG506" s="11">
        <f t="shared" ref="AG506:AI506" si="752">O506+W506</f>
        <v>0</v>
      </c>
      <c r="AH506" s="11">
        <f t="shared" si="752"/>
        <v>0</v>
      </c>
      <c r="AI506" s="11">
        <f t="shared" si="752"/>
        <v>1497.31125</v>
      </c>
      <c r="AJ506" s="12" t="s">
        <v>1138</v>
      </c>
    </row>
    <row r="507" s="9" customFormat="1" ht="16" customHeight="1" spans="1:36">
      <c r="A507" s="40">
        <f t="shared" si="717"/>
        <v>504</v>
      </c>
      <c r="B507" s="41" t="s">
        <v>1306</v>
      </c>
      <c r="C507" s="24" t="s">
        <v>969</v>
      </c>
      <c r="D507" s="45" t="s">
        <v>970</v>
      </c>
      <c r="E507" s="82">
        <v>3473.25</v>
      </c>
      <c r="F507" s="82">
        <v>3245.5</v>
      </c>
      <c r="G507" s="68">
        <v>5664.75</v>
      </c>
      <c r="H507" s="82">
        <v>3473.25</v>
      </c>
      <c r="I507" s="44">
        <v>1790</v>
      </c>
      <c r="J507" s="68"/>
      <c r="K507" s="52">
        <f t="shared" si="718"/>
        <v>62.5185</v>
      </c>
      <c r="L507" s="53">
        <f t="shared" si="719"/>
        <v>519.28</v>
      </c>
      <c r="M507" s="44">
        <f t="shared" si="720"/>
        <v>453.18</v>
      </c>
      <c r="N507" s="41">
        <f t="shared" si="721"/>
        <v>24.31275</v>
      </c>
      <c r="O507" s="44">
        <f t="shared" si="722"/>
        <v>89.5</v>
      </c>
      <c r="P507" s="44">
        <f t="shared" si="723"/>
        <v>0</v>
      </c>
      <c r="Q507" s="44">
        <f t="shared" si="724"/>
        <v>1148.79125</v>
      </c>
      <c r="R507" s="41">
        <f t="shared" si="725"/>
        <v>0</v>
      </c>
      <c r="S507" s="41">
        <f t="shared" si="726"/>
        <v>259.64</v>
      </c>
      <c r="T507" s="44">
        <f t="shared" si="727"/>
        <v>113.3</v>
      </c>
      <c r="U507" s="41">
        <f t="shared" si="728"/>
        <v>10.42</v>
      </c>
      <c r="V507" s="41">
        <v>3.4</v>
      </c>
      <c r="W507" s="44">
        <f t="shared" si="729"/>
        <v>89.5</v>
      </c>
      <c r="X507" s="44">
        <f t="shared" si="730"/>
        <v>0</v>
      </c>
      <c r="Y507" s="41">
        <f t="shared" si="731"/>
        <v>476.26</v>
      </c>
      <c r="Z507" s="41">
        <f t="shared" si="732"/>
        <v>1625.05125</v>
      </c>
      <c r="AA507" s="41"/>
      <c r="AB507" s="12" t="s">
        <v>60</v>
      </c>
      <c r="AC507" s="11">
        <f t="shared" si="747"/>
        <v>62.5185</v>
      </c>
      <c r="AD507" s="11">
        <f t="shared" si="733"/>
        <v>778.92</v>
      </c>
      <c r="AE507" s="11">
        <f t="shared" si="734"/>
        <v>566.48</v>
      </c>
      <c r="AF507" s="11">
        <f t="shared" si="748"/>
        <v>38.13275</v>
      </c>
      <c r="AG507" s="11">
        <f t="shared" ref="AG507:AI507" si="753">O507+W507</f>
        <v>179</v>
      </c>
      <c r="AH507" s="11">
        <f t="shared" si="753"/>
        <v>0</v>
      </c>
      <c r="AI507" s="11">
        <f t="shared" si="753"/>
        <v>1625.05125</v>
      </c>
      <c r="AJ507" s="12" t="s">
        <v>1138</v>
      </c>
    </row>
    <row r="508" s="9" customFormat="1" ht="16" customHeight="1" spans="1:36">
      <c r="A508" s="40">
        <f t="shared" si="717"/>
        <v>505</v>
      </c>
      <c r="B508" s="47" t="s">
        <v>1335</v>
      </c>
      <c r="C508" s="24" t="s">
        <v>1418</v>
      </c>
      <c r="D508" s="45" t="s">
        <v>1419</v>
      </c>
      <c r="E508" s="101">
        <v>3473.25</v>
      </c>
      <c r="F508" s="82">
        <v>3473.25</v>
      </c>
      <c r="G508" s="82">
        <v>5664.75</v>
      </c>
      <c r="H508" s="82">
        <v>3473.25</v>
      </c>
      <c r="I508" s="59"/>
      <c r="J508" s="59"/>
      <c r="K508" s="52">
        <f t="shared" si="718"/>
        <v>62.5185</v>
      </c>
      <c r="L508" s="53">
        <f t="shared" si="719"/>
        <v>555.72</v>
      </c>
      <c r="M508" s="44">
        <f t="shared" si="720"/>
        <v>453.18</v>
      </c>
      <c r="N508" s="41">
        <f t="shared" si="721"/>
        <v>24.31275</v>
      </c>
      <c r="O508" s="44">
        <f t="shared" si="722"/>
        <v>0</v>
      </c>
      <c r="P508" s="44">
        <f t="shared" si="723"/>
        <v>0</v>
      </c>
      <c r="Q508" s="44">
        <f t="shared" si="724"/>
        <v>1095.73125</v>
      </c>
      <c r="R508" s="41">
        <f t="shared" si="725"/>
        <v>0</v>
      </c>
      <c r="S508" s="41">
        <f t="shared" si="726"/>
        <v>277.86</v>
      </c>
      <c r="T508" s="44">
        <f t="shared" si="727"/>
        <v>113.3</v>
      </c>
      <c r="U508" s="41">
        <f t="shared" si="728"/>
        <v>10.42</v>
      </c>
      <c r="V508" s="41">
        <v>0</v>
      </c>
      <c r="W508" s="44">
        <f t="shared" si="729"/>
        <v>0</v>
      </c>
      <c r="X508" s="44">
        <f t="shared" si="730"/>
        <v>0</v>
      </c>
      <c r="Y508" s="41">
        <f t="shared" si="731"/>
        <v>401.58</v>
      </c>
      <c r="Z508" s="41">
        <f t="shared" si="732"/>
        <v>1497.31125</v>
      </c>
      <c r="AA508" s="54"/>
      <c r="AB508" s="12" t="s">
        <v>50</v>
      </c>
      <c r="AC508" s="11">
        <f t="shared" si="747"/>
        <v>62.5185</v>
      </c>
      <c r="AD508" s="11">
        <f t="shared" si="733"/>
        <v>833.58</v>
      </c>
      <c r="AE508" s="11">
        <f t="shared" si="734"/>
        <v>566.48</v>
      </c>
      <c r="AF508" s="11">
        <f t="shared" si="748"/>
        <v>34.73275</v>
      </c>
      <c r="AG508" s="11">
        <f t="shared" ref="AG508:AI508" si="754">O508+W508</f>
        <v>0</v>
      </c>
      <c r="AH508" s="11">
        <f t="shared" si="754"/>
        <v>0</v>
      </c>
      <c r="AI508" s="11">
        <f t="shared" si="754"/>
        <v>1497.31125</v>
      </c>
      <c r="AJ508" s="12" t="s">
        <v>1138</v>
      </c>
    </row>
    <row r="509" s="9" customFormat="1" ht="16" customHeight="1" spans="1:36">
      <c r="A509" s="40">
        <f t="shared" si="717"/>
        <v>506</v>
      </c>
      <c r="B509" s="47" t="s">
        <v>1230</v>
      </c>
      <c r="C509" s="24" t="s">
        <v>1442</v>
      </c>
      <c r="D509" s="45" t="s">
        <v>1443</v>
      </c>
      <c r="E509" s="101">
        <v>3473.25</v>
      </c>
      <c r="F509" s="82">
        <v>3473.25</v>
      </c>
      <c r="G509" s="82">
        <v>5664.75</v>
      </c>
      <c r="H509" s="82">
        <v>3473.25</v>
      </c>
      <c r="I509" s="59"/>
      <c r="J509" s="59"/>
      <c r="K509" s="52">
        <f t="shared" si="718"/>
        <v>62.5185</v>
      </c>
      <c r="L509" s="53">
        <f t="shared" si="719"/>
        <v>555.72</v>
      </c>
      <c r="M509" s="44">
        <f t="shared" si="720"/>
        <v>453.18</v>
      </c>
      <c r="N509" s="41">
        <f t="shared" si="721"/>
        <v>24.31275</v>
      </c>
      <c r="O509" s="44">
        <f t="shared" si="722"/>
        <v>0</v>
      </c>
      <c r="P509" s="44">
        <f t="shared" si="723"/>
        <v>0</v>
      </c>
      <c r="Q509" s="44">
        <f t="shared" si="724"/>
        <v>1095.73125</v>
      </c>
      <c r="R509" s="41">
        <f t="shared" si="725"/>
        <v>0</v>
      </c>
      <c r="S509" s="41">
        <f t="shared" si="726"/>
        <v>277.86</v>
      </c>
      <c r="T509" s="44">
        <f t="shared" si="727"/>
        <v>113.3</v>
      </c>
      <c r="U509" s="41">
        <f t="shared" si="728"/>
        <v>10.42</v>
      </c>
      <c r="V509" s="41">
        <v>0</v>
      </c>
      <c r="W509" s="44">
        <f t="shared" si="729"/>
        <v>0</v>
      </c>
      <c r="X509" s="44">
        <f t="shared" si="730"/>
        <v>0</v>
      </c>
      <c r="Y509" s="41">
        <f t="shared" si="731"/>
        <v>401.58</v>
      </c>
      <c r="Z509" s="41">
        <f t="shared" si="732"/>
        <v>1497.31125</v>
      </c>
      <c r="AA509" s="54"/>
      <c r="AB509" s="12" t="s">
        <v>25</v>
      </c>
      <c r="AC509" s="11">
        <f t="shared" si="747"/>
        <v>62.5185</v>
      </c>
      <c r="AD509" s="11">
        <f t="shared" si="733"/>
        <v>833.58</v>
      </c>
      <c r="AE509" s="11">
        <f t="shared" si="734"/>
        <v>566.48</v>
      </c>
      <c r="AF509" s="11">
        <f t="shared" si="748"/>
        <v>34.73275</v>
      </c>
      <c r="AG509" s="11">
        <f t="shared" ref="AG509:AI509" si="755">O509+W509</f>
        <v>0</v>
      </c>
      <c r="AH509" s="11">
        <f t="shared" si="755"/>
        <v>0</v>
      </c>
      <c r="AI509" s="11">
        <f t="shared" si="755"/>
        <v>1497.31125</v>
      </c>
      <c r="AJ509" s="12" t="s">
        <v>1137</v>
      </c>
    </row>
    <row r="510" s="9" customFormat="1" ht="16" customHeight="1" spans="1:36">
      <c r="A510" s="40">
        <f t="shared" si="717"/>
        <v>507</v>
      </c>
      <c r="B510" s="41" t="s">
        <v>1336</v>
      </c>
      <c r="C510" s="24" t="s">
        <v>1388</v>
      </c>
      <c r="D510" s="343" t="s">
        <v>1389</v>
      </c>
      <c r="E510" s="82">
        <v>0</v>
      </c>
      <c r="F510" s="82">
        <v>3473.25</v>
      </c>
      <c r="G510" s="82">
        <v>5664.75</v>
      </c>
      <c r="H510" s="82">
        <v>0</v>
      </c>
      <c r="I510" s="59">
        <v>1790</v>
      </c>
      <c r="J510" s="59"/>
      <c r="K510" s="52">
        <f t="shared" si="718"/>
        <v>0</v>
      </c>
      <c r="L510" s="53">
        <f t="shared" si="719"/>
        <v>555.72</v>
      </c>
      <c r="M510" s="44">
        <f t="shared" si="720"/>
        <v>453.18</v>
      </c>
      <c r="N510" s="41">
        <f t="shared" si="721"/>
        <v>0</v>
      </c>
      <c r="O510" s="44">
        <f t="shared" si="722"/>
        <v>89.5</v>
      </c>
      <c r="P510" s="44">
        <f t="shared" si="723"/>
        <v>0</v>
      </c>
      <c r="Q510" s="44">
        <f t="shared" si="724"/>
        <v>1098.4</v>
      </c>
      <c r="R510" s="41">
        <f t="shared" si="725"/>
        <v>0</v>
      </c>
      <c r="S510" s="41">
        <f t="shared" si="726"/>
        <v>277.86</v>
      </c>
      <c r="T510" s="44">
        <f t="shared" si="727"/>
        <v>113.3</v>
      </c>
      <c r="U510" s="41">
        <f t="shared" si="728"/>
        <v>0</v>
      </c>
      <c r="V510" s="41">
        <v>0</v>
      </c>
      <c r="W510" s="44">
        <f t="shared" si="729"/>
        <v>89.5</v>
      </c>
      <c r="X510" s="44">
        <f t="shared" si="730"/>
        <v>0</v>
      </c>
      <c r="Y510" s="41">
        <f t="shared" si="731"/>
        <v>480.66</v>
      </c>
      <c r="Z510" s="41">
        <f t="shared" si="732"/>
        <v>1579.06</v>
      </c>
      <c r="AA510" s="54"/>
      <c r="AB510" s="12" t="s">
        <v>53</v>
      </c>
      <c r="AC510" s="11">
        <f t="shared" si="747"/>
        <v>0</v>
      </c>
      <c r="AD510" s="11">
        <f t="shared" si="733"/>
        <v>833.58</v>
      </c>
      <c r="AE510" s="11">
        <f t="shared" si="734"/>
        <v>566.48</v>
      </c>
      <c r="AF510" s="11">
        <f t="shared" si="748"/>
        <v>0</v>
      </c>
      <c r="AG510" s="11">
        <f t="shared" ref="AG510:AI510" si="756">O510+W510</f>
        <v>179</v>
      </c>
      <c r="AH510" s="11">
        <f t="shared" si="756"/>
        <v>0</v>
      </c>
      <c r="AI510" s="11">
        <f t="shared" si="756"/>
        <v>1579.06</v>
      </c>
      <c r="AJ510" s="12" t="s">
        <v>1138</v>
      </c>
    </row>
    <row r="511" s="9" customFormat="1" ht="16" customHeight="1" spans="1:36">
      <c r="A511" s="40">
        <f t="shared" si="717"/>
        <v>508</v>
      </c>
      <c r="B511" s="47" t="s">
        <v>1332</v>
      </c>
      <c r="C511" s="47" t="s">
        <v>1516</v>
      </c>
      <c r="D511" s="45" t="s">
        <v>1517</v>
      </c>
      <c r="E511" s="101">
        <v>0</v>
      </c>
      <c r="F511" s="101">
        <v>3473.25</v>
      </c>
      <c r="G511" s="82">
        <v>5664.75</v>
      </c>
      <c r="H511" s="101">
        <v>0</v>
      </c>
      <c r="I511" s="59"/>
      <c r="J511" s="59"/>
      <c r="K511" s="52">
        <f t="shared" si="718"/>
        <v>0</v>
      </c>
      <c r="L511" s="53">
        <f t="shared" si="719"/>
        <v>555.72</v>
      </c>
      <c r="M511" s="44">
        <f t="shared" si="720"/>
        <v>453.18</v>
      </c>
      <c r="N511" s="41">
        <f t="shared" si="721"/>
        <v>0</v>
      </c>
      <c r="O511" s="44">
        <f t="shared" si="722"/>
        <v>0</v>
      </c>
      <c r="P511" s="44">
        <f t="shared" si="723"/>
        <v>0</v>
      </c>
      <c r="Q511" s="44">
        <f t="shared" si="724"/>
        <v>1008.9</v>
      </c>
      <c r="R511" s="41">
        <f t="shared" si="725"/>
        <v>0</v>
      </c>
      <c r="S511" s="41">
        <f t="shared" si="726"/>
        <v>277.86</v>
      </c>
      <c r="T511" s="44">
        <f t="shared" si="727"/>
        <v>113.3</v>
      </c>
      <c r="U511" s="41">
        <f t="shared" si="728"/>
        <v>0</v>
      </c>
      <c r="V511" s="41">
        <v>0</v>
      </c>
      <c r="W511" s="44">
        <f t="shared" si="729"/>
        <v>0</v>
      </c>
      <c r="X511" s="44">
        <f t="shared" si="730"/>
        <v>0</v>
      </c>
      <c r="Y511" s="41">
        <f t="shared" si="731"/>
        <v>391.16</v>
      </c>
      <c r="Z511" s="41">
        <f t="shared" si="732"/>
        <v>1400.06</v>
      </c>
      <c r="AA511" s="54"/>
      <c r="AB511" s="12" t="s">
        <v>26</v>
      </c>
      <c r="AC511" s="11">
        <f t="shared" ref="AC511:AE511" si="757">K511+R511</f>
        <v>0</v>
      </c>
      <c r="AD511" s="11">
        <f t="shared" si="757"/>
        <v>833.58</v>
      </c>
      <c r="AE511" s="11">
        <f t="shared" si="757"/>
        <v>566.48</v>
      </c>
      <c r="AF511" s="11">
        <f t="shared" si="748"/>
        <v>0</v>
      </c>
      <c r="AG511" s="11">
        <f t="shared" ref="AG511:AI511" si="758">O511+W511</f>
        <v>0</v>
      </c>
      <c r="AH511" s="11">
        <f t="shared" si="758"/>
        <v>0</v>
      </c>
      <c r="AI511" s="11">
        <f t="shared" si="758"/>
        <v>1400.06</v>
      </c>
      <c r="AJ511" s="12" t="s">
        <v>1135</v>
      </c>
    </row>
    <row r="512" s="9" customFormat="1" ht="16" customHeight="1" spans="1:36">
      <c r="A512" s="40">
        <f t="shared" si="717"/>
        <v>509</v>
      </c>
      <c r="B512" s="47" t="s">
        <v>1230</v>
      </c>
      <c r="C512" s="24" t="s">
        <v>1444</v>
      </c>
      <c r="D512" s="45" t="s">
        <v>1445</v>
      </c>
      <c r="E512" s="101">
        <v>0</v>
      </c>
      <c r="F512" s="82">
        <v>3473.25</v>
      </c>
      <c r="G512" s="82">
        <v>5664.75</v>
      </c>
      <c r="H512" s="82">
        <v>0</v>
      </c>
      <c r="I512" s="59">
        <v>0</v>
      </c>
      <c r="J512" s="59"/>
      <c r="K512" s="52">
        <f t="shared" si="718"/>
        <v>0</v>
      </c>
      <c r="L512" s="53">
        <f t="shared" si="719"/>
        <v>555.72</v>
      </c>
      <c r="M512" s="44">
        <f t="shared" si="720"/>
        <v>453.18</v>
      </c>
      <c r="N512" s="41">
        <f t="shared" si="721"/>
        <v>0</v>
      </c>
      <c r="O512" s="44">
        <f t="shared" si="722"/>
        <v>0</v>
      </c>
      <c r="P512" s="44">
        <f t="shared" si="723"/>
        <v>0</v>
      </c>
      <c r="Q512" s="44">
        <f t="shared" si="724"/>
        <v>1008.9</v>
      </c>
      <c r="R512" s="41">
        <f t="shared" si="725"/>
        <v>0</v>
      </c>
      <c r="S512" s="41">
        <f t="shared" si="726"/>
        <v>277.86</v>
      </c>
      <c r="T512" s="44">
        <f t="shared" si="727"/>
        <v>113.3</v>
      </c>
      <c r="U512" s="41">
        <f t="shared" si="728"/>
        <v>0</v>
      </c>
      <c r="V512" s="41">
        <v>0</v>
      </c>
      <c r="W512" s="44">
        <f t="shared" si="729"/>
        <v>0</v>
      </c>
      <c r="X512" s="44">
        <f t="shared" si="730"/>
        <v>0</v>
      </c>
      <c r="Y512" s="41">
        <f t="shared" si="731"/>
        <v>391.16</v>
      </c>
      <c r="Z512" s="41">
        <f t="shared" si="732"/>
        <v>1400.06</v>
      </c>
      <c r="AA512" s="54"/>
      <c r="AB512" s="12" t="s">
        <v>25</v>
      </c>
      <c r="AC512" s="11">
        <f t="shared" ref="AC512:AE512" si="759">K512+R512</f>
        <v>0</v>
      </c>
      <c r="AD512" s="11">
        <f t="shared" si="759"/>
        <v>833.58</v>
      </c>
      <c r="AE512" s="11">
        <f t="shared" si="759"/>
        <v>566.48</v>
      </c>
      <c r="AF512" s="11">
        <f t="shared" si="748"/>
        <v>0</v>
      </c>
      <c r="AG512" s="11">
        <f t="shared" ref="AG512:AI512" si="760">O512+W512</f>
        <v>0</v>
      </c>
      <c r="AH512" s="11">
        <f t="shared" si="760"/>
        <v>0</v>
      </c>
      <c r="AI512" s="11">
        <f t="shared" si="760"/>
        <v>1400.06</v>
      </c>
      <c r="AJ512" s="12" t="s">
        <v>1137</v>
      </c>
    </row>
    <row r="513" spans="3:24">
      <c r="C513" s="35"/>
      <c r="D513" s="33"/>
      <c r="K513" s="139"/>
      <c r="X513" s="9"/>
    </row>
    <row r="514" spans="3:24">
      <c r="C514" s="35"/>
      <c r="D514" s="33"/>
      <c r="K514" s="139"/>
      <c r="X514" s="9"/>
    </row>
    <row r="515" spans="3:24">
      <c r="C515" s="35"/>
      <c r="D515" s="33"/>
      <c r="K515" s="139"/>
      <c r="X515" s="9"/>
    </row>
    <row r="516" spans="3:24">
      <c r="C516" s="35"/>
      <c r="D516" s="33"/>
      <c r="K516" s="139"/>
      <c r="X516" s="9"/>
    </row>
  </sheetData>
  <sheetProtection sort="0" autoFilter="0" pivotTables="0"/>
  <autoFilter ref="A1:AH471">
    <extLst/>
  </autoFilter>
  <mergeCells count="31">
    <mergeCell ref="A1:Y1"/>
    <mergeCell ref="E2:J2"/>
    <mergeCell ref="K2:P2"/>
    <mergeCell ref="Q2:W2"/>
    <mergeCell ref="AA2:AG2"/>
    <mergeCell ref="A471:B471"/>
    <mergeCell ref="C471:D471"/>
    <mergeCell ref="A472:B472"/>
    <mergeCell ref="C472:D472"/>
    <mergeCell ref="A473:B473"/>
    <mergeCell ref="C473:D473"/>
    <mergeCell ref="A474:B474"/>
    <mergeCell ref="C474:D474"/>
    <mergeCell ref="A475:B475"/>
    <mergeCell ref="C475:D475"/>
    <mergeCell ref="A476:B476"/>
    <mergeCell ref="C476:D476"/>
    <mergeCell ref="A477:B477"/>
    <mergeCell ref="C477:D477"/>
    <mergeCell ref="A478:B478"/>
    <mergeCell ref="C478:D478"/>
    <mergeCell ref="A479:B479"/>
    <mergeCell ref="C479:D479"/>
    <mergeCell ref="A480:B480"/>
    <mergeCell ref="C480:D480"/>
    <mergeCell ref="A2:A3"/>
    <mergeCell ref="B2:B3"/>
    <mergeCell ref="C2:C3"/>
    <mergeCell ref="D2:D3"/>
    <mergeCell ref="A489:C490"/>
    <mergeCell ref="A481:AG485"/>
  </mergeCells>
  <conditionalFormatting sqref="C353">
    <cfRule type="duplicateValues" dxfId="45" priority="412"/>
    <cfRule type="duplicateValues" dxfId="45" priority="413"/>
    <cfRule type="duplicateValues" dxfId="45" priority="414"/>
    <cfRule type="duplicateValues" dxfId="45" priority="415"/>
    <cfRule type="duplicateValues" dxfId="45" priority="416"/>
    <cfRule type="duplicateValues" dxfId="45" priority="417"/>
    <cfRule type="duplicateValues" dxfId="45" priority="418"/>
    <cfRule type="duplicateValues" dxfId="45" priority="419"/>
    <cfRule type="duplicateValues" dxfId="45" priority="420"/>
    <cfRule type="duplicateValues" dxfId="46" priority="421"/>
  </conditionalFormatting>
  <conditionalFormatting sqref="C363">
    <cfRule type="duplicateValues" dxfId="46" priority="410"/>
  </conditionalFormatting>
  <conditionalFormatting sqref="C366">
    <cfRule type="duplicateValues" dxfId="46" priority="399"/>
  </conditionalFormatting>
  <conditionalFormatting sqref="C367">
    <cfRule type="duplicateValues" dxfId="46" priority="401"/>
  </conditionalFormatting>
  <conditionalFormatting sqref="C368">
    <cfRule type="duplicateValues" dxfId="45" priority="380"/>
    <cfRule type="duplicateValues" dxfId="45" priority="381"/>
    <cfRule type="duplicateValues" dxfId="45" priority="382"/>
    <cfRule type="duplicateValues" dxfId="45" priority="383"/>
    <cfRule type="duplicateValues" dxfId="45" priority="384"/>
    <cfRule type="duplicateValues" dxfId="45" priority="385"/>
    <cfRule type="duplicateValues" dxfId="45" priority="386"/>
    <cfRule type="duplicateValues" dxfId="45" priority="387"/>
    <cfRule type="duplicateValues" dxfId="45" priority="388"/>
    <cfRule type="duplicateValues" dxfId="46" priority="389"/>
  </conditionalFormatting>
  <conditionalFormatting sqref="C369">
    <cfRule type="duplicateValues" dxfId="46" priority="398"/>
  </conditionalFormatting>
  <conditionalFormatting sqref="C376">
    <cfRule type="duplicateValues" dxfId="45" priority="354"/>
    <cfRule type="duplicateValues" dxfId="45" priority="355"/>
    <cfRule type="duplicateValues" dxfId="45" priority="356"/>
    <cfRule type="duplicateValues" dxfId="45" priority="357"/>
    <cfRule type="duplicateValues" dxfId="45" priority="358"/>
    <cfRule type="duplicateValues" dxfId="45" priority="359"/>
    <cfRule type="duplicateValues" dxfId="45" priority="360"/>
    <cfRule type="duplicateValues" dxfId="45" priority="361"/>
    <cfRule type="duplicateValues" dxfId="45" priority="362"/>
    <cfRule type="duplicateValues" dxfId="45" priority="363"/>
    <cfRule type="duplicateValues" dxfId="45" priority="364"/>
    <cfRule type="duplicateValues" dxfId="45" priority="365"/>
    <cfRule type="duplicateValues" dxfId="46" priority="366"/>
  </conditionalFormatting>
  <conditionalFormatting sqref="C384">
    <cfRule type="duplicateValues" dxfId="45" priority="271"/>
    <cfRule type="duplicateValues" dxfId="45" priority="273"/>
    <cfRule type="duplicateValues" dxfId="45" priority="274"/>
    <cfRule type="duplicateValues" dxfId="45" priority="275"/>
    <cfRule type="duplicateValues" dxfId="45" priority="276"/>
    <cfRule type="duplicateValues" dxfId="45" priority="277"/>
  </conditionalFormatting>
  <conditionalFormatting sqref="D384">
    <cfRule type="duplicateValues" dxfId="45" priority="272"/>
    <cfRule type="duplicateValues" dxfId="45" priority="278"/>
  </conditionalFormatting>
  <conditionalFormatting sqref="C386">
    <cfRule type="duplicateValues" dxfId="45" priority="343"/>
    <cfRule type="duplicateValues" dxfId="45" priority="344"/>
    <cfRule type="duplicateValues" dxfId="45" priority="345"/>
    <cfRule type="duplicateValues" dxfId="45" priority="346"/>
    <cfRule type="duplicateValues" dxfId="45" priority="347"/>
    <cfRule type="duplicateValues" dxfId="45" priority="348"/>
    <cfRule type="duplicateValues" dxfId="45" priority="349"/>
    <cfRule type="duplicateValues" dxfId="45" priority="350"/>
    <cfRule type="duplicateValues" dxfId="45" priority="351"/>
    <cfRule type="duplicateValues" dxfId="45" priority="352"/>
    <cfRule type="duplicateValues" dxfId="45" priority="353"/>
  </conditionalFormatting>
  <conditionalFormatting sqref="C393">
    <cfRule type="duplicateValues" dxfId="45" priority="333"/>
    <cfRule type="duplicateValues" dxfId="45" priority="334"/>
    <cfRule type="duplicateValues" dxfId="45" priority="335"/>
    <cfRule type="duplicateValues" dxfId="45" priority="336"/>
    <cfRule type="duplicateValues" dxfId="45" priority="337"/>
    <cfRule type="duplicateValues" dxfId="45" priority="338"/>
    <cfRule type="duplicateValues" dxfId="45" priority="339"/>
  </conditionalFormatting>
  <conditionalFormatting sqref="C400">
    <cfRule type="duplicateValues" dxfId="45" priority="325"/>
    <cfRule type="duplicateValues" dxfId="45" priority="326"/>
    <cfRule type="duplicateValues" dxfId="45" priority="327"/>
    <cfRule type="duplicateValues" dxfId="45" priority="328"/>
    <cfRule type="duplicateValues" dxfId="45" priority="329"/>
    <cfRule type="duplicateValues" dxfId="45" priority="330"/>
    <cfRule type="duplicateValues" dxfId="45" priority="331"/>
  </conditionalFormatting>
  <conditionalFormatting sqref="C405">
    <cfRule type="duplicateValues" dxfId="45" priority="314"/>
  </conditionalFormatting>
  <conditionalFormatting sqref="D405">
    <cfRule type="duplicateValues" dxfId="45" priority="296"/>
  </conditionalFormatting>
  <conditionalFormatting sqref="C406">
    <cfRule type="duplicateValues" dxfId="45" priority="313"/>
  </conditionalFormatting>
  <conditionalFormatting sqref="D406">
    <cfRule type="duplicateValues" dxfId="45" priority="295"/>
  </conditionalFormatting>
  <conditionalFormatting sqref="D407">
    <cfRule type="duplicateValues" dxfId="45" priority="292"/>
    <cfRule type="duplicateValues" dxfId="45" priority="293"/>
    <cfRule type="duplicateValues" dxfId="45" priority="294"/>
  </conditionalFormatting>
  <conditionalFormatting sqref="C408">
    <cfRule type="duplicateValues" dxfId="45" priority="311"/>
  </conditionalFormatting>
  <conditionalFormatting sqref="D408">
    <cfRule type="duplicateValues" dxfId="45" priority="290"/>
  </conditionalFormatting>
  <conditionalFormatting sqref="C414">
    <cfRule type="duplicateValues" dxfId="45" priority="18"/>
    <cfRule type="duplicateValues" dxfId="45" priority="16"/>
    <cfRule type="duplicateValues" dxfId="45" priority="15"/>
    <cfRule type="duplicateValues" dxfId="45" priority="14"/>
    <cfRule type="duplicateValues" dxfId="45" priority="13"/>
    <cfRule type="duplicateValues" dxfId="45" priority="12"/>
    <cfRule type="duplicateValues" dxfId="45" priority="11"/>
    <cfRule type="duplicateValues" dxfId="45" priority="10"/>
  </conditionalFormatting>
  <conditionalFormatting sqref="D414">
    <cfRule type="duplicateValues" dxfId="45" priority="17"/>
  </conditionalFormatting>
  <conditionalFormatting sqref="C415">
    <cfRule type="duplicateValues" dxfId="45" priority="308"/>
  </conditionalFormatting>
  <conditionalFormatting sqref="D415">
    <cfRule type="duplicateValues" dxfId="45" priority="287"/>
  </conditionalFormatting>
  <conditionalFormatting sqref="C418">
    <cfRule type="duplicateValues" dxfId="45" priority="306"/>
  </conditionalFormatting>
  <conditionalFormatting sqref="D418">
    <cfRule type="duplicateValues" dxfId="45" priority="285"/>
  </conditionalFormatting>
  <conditionalFormatting sqref="C419">
    <cfRule type="duplicateValues" dxfId="45" priority="305"/>
  </conditionalFormatting>
  <conditionalFormatting sqref="D419">
    <cfRule type="duplicateValues" dxfId="45" priority="284"/>
  </conditionalFormatting>
  <conditionalFormatting sqref="C420">
    <cfRule type="duplicateValues" dxfId="45" priority="303"/>
  </conditionalFormatting>
  <conditionalFormatting sqref="D420">
    <cfRule type="duplicateValues" dxfId="45" priority="282"/>
  </conditionalFormatting>
  <conditionalFormatting sqref="C421">
    <cfRule type="duplicateValues" dxfId="45" priority="302"/>
  </conditionalFormatting>
  <conditionalFormatting sqref="D421">
    <cfRule type="duplicateValues" dxfId="45" priority="281"/>
  </conditionalFormatting>
  <conditionalFormatting sqref="C422">
    <cfRule type="duplicateValues" dxfId="45" priority="301"/>
  </conditionalFormatting>
  <conditionalFormatting sqref="D422">
    <cfRule type="duplicateValues" dxfId="45" priority="280"/>
  </conditionalFormatting>
  <conditionalFormatting sqref="C423">
    <cfRule type="duplicateValues" dxfId="45" priority="258"/>
    <cfRule type="duplicateValues" dxfId="45" priority="259"/>
    <cfRule type="duplicateValues" dxfId="45" priority="260"/>
    <cfRule type="duplicateValues" dxfId="45" priority="262"/>
    <cfRule type="duplicateValues" dxfId="45" priority="263"/>
    <cfRule type="duplicateValues" dxfId="45" priority="264"/>
    <cfRule type="duplicateValues" dxfId="45" priority="265"/>
    <cfRule type="duplicateValues" dxfId="45" priority="266"/>
  </conditionalFormatting>
  <conditionalFormatting sqref="D423">
    <cfRule type="duplicateValues" dxfId="45" priority="261"/>
    <cfRule type="duplicateValues" dxfId="45" priority="267"/>
  </conditionalFormatting>
  <conditionalFormatting sqref="D426">
    <cfRule type="duplicateValues" dxfId="45" priority="253"/>
  </conditionalFormatting>
  <conditionalFormatting sqref="D433">
    <cfRule type="duplicateValues" dxfId="45" priority="252"/>
  </conditionalFormatting>
  <conditionalFormatting sqref="D434">
    <cfRule type="duplicateValues" dxfId="45" priority="251"/>
  </conditionalFormatting>
  <conditionalFormatting sqref="D435">
    <cfRule type="duplicateValues" dxfId="45" priority="248"/>
  </conditionalFormatting>
  <conditionalFormatting sqref="D436">
    <cfRule type="duplicateValues" dxfId="45" priority="245"/>
  </conditionalFormatting>
  <conditionalFormatting sqref="D437">
    <cfRule type="duplicateValues" dxfId="45" priority="244"/>
  </conditionalFormatting>
  <conditionalFormatting sqref="D438">
    <cfRule type="duplicateValues" dxfId="45" priority="243"/>
  </conditionalFormatting>
  <conditionalFormatting sqref="D439">
    <cfRule type="duplicateValues" dxfId="45" priority="242"/>
  </conditionalFormatting>
  <conditionalFormatting sqref="C453">
    <cfRule type="duplicateValues" dxfId="45" priority="236"/>
    <cfRule type="duplicateValues" dxfId="45" priority="237"/>
    <cfRule type="duplicateValues" dxfId="45" priority="238"/>
    <cfRule type="duplicateValues" dxfId="45" priority="239"/>
    <cfRule type="duplicateValues" dxfId="45" priority="240"/>
  </conditionalFormatting>
  <conditionalFormatting sqref="C468">
    <cfRule type="duplicateValues" dxfId="45" priority="118"/>
    <cfRule type="duplicateValues" dxfId="45" priority="119"/>
    <cfRule type="duplicateValues" dxfId="45" priority="120"/>
    <cfRule type="duplicateValues" dxfId="45" priority="121"/>
    <cfRule type="duplicateValues" dxfId="45" priority="122"/>
    <cfRule type="duplicateValues" dxfId="45" priority="123"/>
    <cfRule type="duplicateValues" dxfId="45" priority="124"/>
    <cfRule type="duplicateValues" dxfId="45" priority="125"/>
    <cfRule type="duplicateValues" dxfId="45" priority="126"/>
    <cfRule type="duplicateValues" dxfId="45" priority="127"/>
    <cfRule type="duplicateValues" dxfId="45" priority="128"/>
    <cfRule type="duplicateValues" dxfId="45" priority="129"/>
    <cfRule type="duplicateValues" dxfId="45" priority="130"/>
    <cfRule type="duplicateValues" dxfId="45" priority="131"/>
    <cfRule type="duplicateValues" dxfId="45" priority="132"/>
    <cfRule type="duplicateValues" dxfId="45" priority="133"/>
    <cfRule type="duplicateValues" dxfId="45" priority="134"/>
    <cfRule type="duplicateValues" dxfId="45" priority="135"/>
    <cfRule type="duplicateValues" dxfId="45" priority="136"/>
    <cfRule type="duplicateValues" dxfId="45" priority="137"/>
    <cfRule type="duplicateValues" dxfId="45" priority="138"/>
    <cfRule type="duplicateValues" dxfId="45" priority="139"/>
    <cfRule type="duplicateValues" dxfId="45" priority="140"/>
    <cfRule type="duplicateValues" dxfId="45" priority="141"/>
    <cfRule type="duplicateValues" dxfId="45" priority="142"/>
    <cfRule type="duplicateValues" dxfId="45" priority="143"/>
    <cfRule type="duplicateValues" dxfId="45" priority="144"/>
    <cfRule type="duplicateValues" dxfId="45" priority="145"/>
    <cfRule type="duplicateValues" dxfId="45" priority="146"/>
    <cfRule type="duplicateValues" dxfId="45" priority="147"/>
    <cfRule type="duplicateValues" dxfId="45" priority="148"/>
    <cfRule type="duplicateValues" dxfId="45" priority="149"/>
  </conditionalFormatting>
  <conditionalFormatting sqref="C469">
    <cfRule type="duplicateValues" dxfId="45" priority="82"/>
    <cfRule type="duplicateValues" dxfId="45" priority="83"/>
    <cfRule type="duplicateValues" dxfId="45" priority="84"/>
    <cfRule type="duplicateValues" dxfId="45" priority="85"/>
    <cfRule type="duplicateValues" dxfId="45" priority="86"/>
    <cfRule type="duplicateValues" dxfId="45" priority="87"/>
    <cfRule type="duplicateValues" dxfId="45" priority="88"/>
    <cfRule type="duplicateValues" dxfId="45" priority="89"/>
    <cfRule type="duplicateValues" dxfId="45" priority="90"/>
    <cfRule type="duplicateValues" dxfId="45" priority="91"/>
    <cfRule type="duplicateValues" dxfId="45" priority="92"/>
    <cfRule type="duplicateValues" dxfId="45" priority="93"/>
    <cfRule type="duplicateValues" dxfId="45" priority="94"/>
    <cfRule type="duplicateValues" dxfId="45" priority="95"/>
    <cfRule type="duplicateValues" dxfId="45" priority="96"/>
    <cfRule type="duplicateValues" dxfId="45" priority="97"/>
    <cfRule type="duplicateValues" dxfId="45" priority="98"/>
    <cfRule type="duplicateValues" dxfId="45" priority="99"/>
    <cfRule type="duplicateValues" dxfId="45" priority="100"/>
    <cfRule type="duplicateValues" dxfId="45" priority="101"/>
    <cfRule type="duplicateValues" dxfId="45" priority="102"/>
    <cfRule type="duplicateValues" dxfId="45" priority="103"/>
    <cfRule type="duplicateValues" dxfId="45" priority="104"/>
    <cfRule type="duplicateValues" dxfId="45" priority="105"/>
    <cfRule type="duplicateValues" dxfId="45" priority="106"/>
    <cfRule type="duplicateValues" dxfId="45" priority="107"/>
    <cfRule type="duplicateValues" dxfId="45" priority="108"/>
    <cfRule type="duplicateValues" dxfId="45" priority="109"/>
    <cfRule type="duplicateValues" dxfId="45" priority="110"/>
    <cfRule type="duplicateValues" dxfId="45" priority="111"/>
    <cfRule type="duplicateValues" dxfId="45" priority="112"/>
    <cfRule type="duplicateValues" dxfId="45" priority="113"/>
    <cfRule type="duplicateValues" dxfId="45" priority="114"/>
    <cfRule type="duplicateValues" dxfId="45" priority="115"/>
    <cfRule type="duplicateValues" dxfId="45" priority="116"/>
    <cfRule type="duplicateValues" dxfId="45" priority="117"/>
  </conditionalFormatting>
  <conditionalFormatting sqref="C470">
    <cfRule type="duplicateValues" dxfId="45" priority="52"/>
    <cfRule type="duplicateValues" dxfId="45" priority="53"/>
    <cfRule type="duplicateValues" dxfId="45" priority="54"/>
    <cfRule type="duplicateValues" dxfId="45" priority="55"/>
    <cfRule type="duplicateValues" dxfId="45" priority="56"/>
    <cfRule type="duplicateValues" dxfId="45" priority="57"/>
    <cfRule type="duplicateValues" dxfId="45" priority="58"/>
    <cfRule type="duplicateValues" dxfId="45" priority="59"/>
    <cfRule type="duplicateValues" dxfId="45" priority="60"/>
    <cfRule type="duplicateValues" dxfId="45" priority="61"/>
    <cfRule type="duplicateValues" dxfId="45" priority="62"/>
    <cfRule type="duplicateValues" dxfId="45" priority="63"/>
    <cfRule type="duplicateValues" dxfId="45" priority="64"/>
    <cfRule type="duplicateValues" dxfId="45" priority="65"/>
    <cfRule type="duplicateValues" dxfId="45" priority="66"/>
    <cfRule type="duplicateValues" dxfId="45" priority="67"/>
    <cfRule type="duplicateValues" dxfId="45" priority="68"/>
    <cfRule type="duplicateValues" dxfId="45" priority="69"/>
    <cfRule type="duplicateValues" dxfId="45" priority="70"/>
    <cfRule type="duplicateValues" dxfId="45" priority="71"/>
    <cfRule type="duplicateValues" dxfId="45" priority="72"/>
    <cfRule type="duplicateValues" dxfId="45" priority="73"/>
    <cfRule type="duplicateValues" dxfId="45" priority="74"/>
    <cfRule type="duplicateValues" dxfId="45" priority="75"/>
    <cfRule type="duplicateValues" dxfId="45" priority="76"/>
    <cfRule type="duplicateValues" dxfId="45" priority="77"/>
    <cfRule type="duplicateValues" dxfId="45" priority="78"/>
    <cfRule type="duplicateValues" dxfId="45" priority="79"/>
    <cfRule type="duplicateValues" dxfId="45" priority="80"/>
    <cfRule type="duplicateValues" dxfId="45" priority="81"/>
  </conditionalFormatting>
  <conditionalFormatting sqref="C491">
    <cfRule type="duplicateValues" dxfId="45" priority="202"/>
    <cfRule type="duplicateValues" dxfId="45" priority="203"/>
  </conditionalFormatting>
  <conditionalFormatting sqref="D499">
    <cfRule type="duplicateValues" dxfId="45" priority="246"/>
  </conditionalFormatting>
  <conditionalFormatting sqref="C500">
    <cfRule type="duplicateValues" dxfId="45" priority="304"/>
  </conditionalFormatting>
  <conditionalFormatting sqref="D500">
    <cfRule type="duplicateValues" dxfId="45" priority="283"/>
  </conditionalFormatting>
  <conditionalFormatting sqref="C506">
    <cfRule type="duplicateValues" dxfId="45" priority="310"/>
  </conditionalFormatting>
  <conditionalFormatting sqref="D506">
    <cfRule type="duplicateValues" dxfId="45" priority="289"/>
  </conditionalFormatting>
  <conditionalFormatting sqref="D509">
    <cfRule type="duplicateValues" dxfId="45" priority="249"/>
  </conditionalFormatting>
  <conditionalFormatting sqref="C510">
    <cfRule type="duplicateValues" dxfId="45" priority="309"/>
  </conditionalFormatting>
  <conditionalFormatting sqref="D510">
    <cfRule type="duplicateValues" dxfId="45" priority="288"/>
  </conditionalFormatting>
  <conditionalFormatting sqref="C511">
    <cfRule type="duplicateValues" dxfId="45" priority="5"/>
    <cfRule type="duplicateValues" dxfId="45" priority="6"/>
    <cfRule type="duplicateValues" dxfId="45" priority="7"/>
    <cfRule type="duplicateValues" dxfId="45" priority="8"/>
    <cfRule type="duplicateValues" dxfId="45" priority="9"/>
  </conditionalFormatting>
  <conditionalFormatting sqref="C512">
    <cfRule type="duplicateValues" dxfId="45" priority="1"/>
    <cfRule type="duplicateValues" dxfId="45" priority="2"/>
    <cfRule type="duplicateValues" dxfId="45" priority="3"/>
  </conditionalFormatting>
  <conditionalFormatting sqref="D512">
    <cfRule type="duplicateValues" dxfId="45" priority="4"/>
  </conditionalFormatting>
  <conditionalFormatting sqref="C228:C232">
    <cfRule type="duplicateValues" dxfId="46" priority="438"/>
  </conditionalFormatting>
  <conditionalFormatting sqref="C298:C300">
    <cfRule type="duplicateValues" dxfId="46" priority="434"/>
  </conditionalFormatting>
  <conditionalFormatting sqref="C324:C333">
    <cfRule type="duplicateValues" dxfId="46" priority="429"/>
  </conditionalFormatting>
  <conditionalFormatting sqref="C342:C343">
    <cfRule type="duplicateValues" dxfId="46" priority="426"/>
  </conditionalFormatting>
  <conditionalFormatting sqref="C344:C345">
    <cfRule type="duplicateValues" dxfId="46" priority="427"/>
  </conditionalFormatting>
  <conditionalFormatting sqref="C346:C351">
    <cfRule type="duplicateValues" dxfId="46" priority="425"/>
  </conditionalFormatting>
  <conditionalFormatting sqref="C363:C365">
    <cfRule type="duplicateValues" dxfId="45" priority="402"/>
    <cfRule type="duplicateValues" dxfId="45" priority="403"/>
    <cfRule type="duplicateValues" dxfId="45" priority="404"/>
    <cfRule type="duplicateValues" dxfId="45" priority="405"/>
    <cfRule type="duplicateValues" dxfId="45" priority="406"/>
    <cfRule type="duplicateValues" dxfId="45" priority="407"/>
    <cfRule type="duplicateValues" dxfId="45" priority="408"/>
    <cfRule type="duplicateValues" dxfId="45" priority="409"/>
  </conditionalFormatting>
  <conditionalFormatting sqref="C364:C365">
    <cfRule type="duplicateValues" dxfId="46" priority="411"/>
  </conditionalFormatting>
  <conditionalFormatting sqref="C370:C371">
    <cfRule type="duplicateValues" dxfId="46" priority="400"/>
  </conditionalFormatting>
  <conditionalFormatting sqref="C388:C389">
    <cfRule type="duplicateValues" dxfId="45" priority="316"/>
  </conditionalFormatting>
  <conditionalFormatting sqref="C399:C400">
    <cfRule type="duplicateValues" dxfId="45" priority="324"/>
  </conditionalFormatting>
  <conditionalFormatting sqref="C416:C417">
    <cfRule type="duplicateValues" dxfId="45" priority="307"/>
  </conditionalFormatting>
  <conditionalFormatting sqref="D399:D400">
    <cfRule type="duplicateValues" dxfId="45" priority="323"/>
  </conditionalFormatting>
  <conditionalFormatting sqref="D403:D404">
    <cfRule type="duplicateValues" dxfId="45" priority="298"/>
    <cfRule type="duplicateValues" dxfId="45" priority="299"/>
    <cfRule type="duplicateValues" dxfId="45" priority="300"/>
  </conditionalFormatting>
  <conditionalFormatting sqref="D416:D417">
    <cfRule type="duplicateValues" dxfId="45" priority="286"/>
  </conditionalFormatting>
  <conditionalFormatting sqref="C2:C60 C62:C80 C82:C86 C92:C207 C88:C90 C209:C216 C221:C222 C218:C219 C224:C254 C256:C288 C295 C388:C389 C486:C488 C517:C1048576 C471:C478 C502">
    <cfRule type="duplicateValues" dxfId="45" priority="437"/>
  </conditionalFormatting>
  <conditionalFormatting sqref="C2:C60 C62:C80 C82:C86 C92:C207 C88:C90 C209:C216 C224:C254 C218:C219 C221:C222 C256:C288 C295 C388:C389 C486:C490 C517:C1048576 C471:C478 C502">
    <cfRule type="duplicateValues" dxfId="45" priority="436"/>
  </conditionalFormatting>
  <conditionalFormatting sqref="C2:C60 C62:C80 C88:C90 C82:C86 C92:C207 C209:C216 C224:C254 C218:C219 C256:C323 C221:C222 C388:C389 C507 C486:C490 C502 C471:C480 C517:C1048576">
    <cfRule type="duplicateValues" dxfId="47" priority="431"/>
    <cfRule type="duplicateValues" dxfId="45" priority="432"/>
  </conditionalFormatting>
  <conditionalFormatting sqref="C2:C351 C388:C389 C507 C517:C1048576 C486:C490 C501:C502 C471:C480">
    <cfRule type="duplicateValues" dxfId="45" priority="422"/>
    <cfRule type="duplicateValues" dxfId="45" priority="423"/>
    <cfRule type="duplicateValues" dxfId="45" priority="424"/>
  </conditionalFormatting>
  <conditionalFormatting sqref="C2:C375 C388:C389 C507 C517:C1048576 C471:C480 C486:C490 C501:C502 C493:C494">
    <cfRule type="duplicateValues" dxfId="45" priority="367"/>
    <cfRule type="duplicateValues" dxfId="45" priority="369"/>
  </conditionalFormatting>
  <conditionalFormatting sqref="C2:C383 C385:C389 C507 C471:C480 C486:C490 C517:C1048576 C501:C502 C493:C494">
    <cfRule type="duplicateValues" dxfId="45" priority="342"/>
  </conditionalFormatting>
  <conditionalFormatting sqref="C2:C383 C385:C400 C507 C517:C1048576 C497:C498 C471:C490 C501:C502 C493:C494">
    <cfRule type="duplicateValues" dxfId="45" priority="321"/>
  </conditionalFormatting>
  <conditionalFormatting sqref="C4:C60 C82:C86 C62:C80 C88:C90 C92:C207 C209:C216 C256:C323 C224:C254 C218:C219 C221:C222 C388:C389 C507 C502">
    <cfRule type="duplicateValues" dxfId="45" priority="430"/>
  </conditionalFormatting>
  <conditionalFormatting sqref="C4:C375 C388:C389 C507 C501:C502 C493:C494">
    <cfRule type="duplicateValues" dxfId="45" priority="368"/>
  </conditionalFormatting>
  <conditionalFormatting sqref="C4:C383 C385:C389 C507 C501:C502 C493:C494">
    <cfRule type="duplicateValues" dxfId="45" priority="340"/>
  </conditionalFormatting>
  <conditionalFormatting sqref="C4:C383 C385:C400 C507 C493:C494 C501:C502 C497:C498">
    <cfRule type="duplicateValues" dxfId="45" priority="319"/>
    <cfRule type="duplicateValues" dxfId="45" priority="320"/>
    <cfRule type="duplicateValues" dxfId="45" priority="322"/>
  </conditionalFormatting>
  <conditionalFormatting sqref="C4:C413 C415:C422 C492:C494 C510 C497:C498 C506:C507 C500:C502 C504">
    <cfRule type="duplicateValues" dxfId="45" priority="268"/>
    <cfRule type="duplicateValues" dxfId="45" priority="269"/>
    <cfRule type="duplicateValues" dxfId="45" priority="270"/>
  </conditionalFormatting>
  <conditionalFormatting sqref="C4:C383 C385:C413 C415:C422 C497:C498 C510 C506:C507 C492:C494 C500:C502 C504">
    <cfRule type="duplicateValues" dxfId="45" priority="279"/>
  </conditionalFormatting>
  <conditionalFormatting sqref="C4:C413 C415:C452 C492:C494 C497:C510">
    <cfRule type="duplicateValues" dxfId="45" priority="241"/>
  </conditionalFormatting>
  <conditionalFormatting sqref="C4:C413 C415:C467 C491:C510">
    <cfRule type="duplicateValues" dxfId="45" priority="194"/>
  </conditionalFormatting>
  <conditionalFormatting sqref="D4:D383 D385:D387 D391:D400 D507 D493:D494 D501:D502 D497:D498">
    <cfRule type="duplicateValues" dxfId="45" priority="317"/>
  </conditionalFormatting>
  <conditionalFormatting sqref="C37:C413 C415:C470 C510">
    <cfRule type="duplicateValues" dxfId="45" priority="19"/>
  </conditionalFormatting>
  <conditionalFormatting sqref="C291:C294 C296:C297">
    <cfRule type="duplicateValues" dxfId="46" priority="435"/>
  </conditionalFormatting>
  <conditionalFormatting sqref="C301:C323 C507">
    <cfRule type="duplicateValues" dxfId="46" priority="433"/>
  </conditionalFormatting>
  <conditionalFormatting sqref="C306:C383 C385:C387 C507 C493:C494 C501">
    <cfRule type="duplicateValues" dxfId="45" priority="341"/>
  </conditionalFormatting>
  <conditionalFormatting sqref="C334:C341 C501">
    <cfRule type="duplicateValues" dxfId="46" priority="428"/>
  </conditionalFormatting>
  <conditionalFormatting sqref="C352:C371 C494">
    <cfRule type="duplicateValues" dxfId="45" priority="379"/>
  </conditionalFormatting>
  <conditionalFormatting sqref="C366:C367 C369:C371">
    <cfRule type="duplicateValues" dxfId="45" priority="390"/>
    <cfRule type="duplicateValues" dxfId="45" priority="391"/>
    <cfRule type="duplicateValues" dxfId="45" priority="392"/>
    <cfRule type="duplicateValues" dxfId="45" priority="393"/>
    <cfRule type="duplicateValues" dxfId="45" priority="394"/>
    <cfRule type="duplicateValues" dxfId="45" priority="395"/>
    <cfRule type="duplicateValues" dxfId="45" priority="396"/>
    <cfRule type="duplicateValues" dxfId="45" priority="397"/>
  </conditionalFormatting>
  <conditionalFormatting sqref="C390:C400 C497:C498">
    <cfRule type="duplicateValues" dxfId="45" priority="318"/>
  </conditionalFormatting>
  <conditionalFormatting sqref="D391:D398 D497:D498">
    <cfRule type="duplicateValues" dxfId="45" priority="332"/>
  </conditionalFormatting>
  <conditionalFormatting sqref="C401:C404 C492 C504">
    <cfRule type="duplicateValues" dxfId="45" priority="315"/>
  </conditionalFormatting>
  <conditionalFormatting sqref="D401:D404 D492 D504">
    <cfRule type="duplicateValues" dxfId="45" priority="297"/>
  </conditionalFormatting>
  <conditionalFormatting sqref="C407 C409:C413">
    <cfRule type="duplicateValues" dxfId="45" priority="312"/>
  </conditionalFormatting>
  <conditionalFormatting sqref="D407 D409:D413">
    <cfRule type="duplicateValues" dxfId="45" priority="291"/>
  </conditionalFormatting>
  <conditionalFormatting sqref="D424:D425 D508">
    <cfRule type="duplicateValues" dxfId="45" priority="255"/>
    <cfRule type="duplicateValues" dxfId="45" priority="256"/>
    <cfRule type="duplicateValues" dxfId="45" priority="257"/>
  </conditionalFormatting>
  <conditionalFormatting sqref="D424:D425 D427:D432 D508">
    <cfRule type="duplicateValues" dxfId="45" priority="254"/>
  </conditionalFormatting>
  <conditionalFormatting sqref="C454:C467 C495:C496">
    <cfRule type="duplicateValues" dxfId="45" priority="150"/>
    <cfRule type="duplicateValues" dxfId="45" priority="234"/>
    <cfRule type="duplicateValues" dxfId="45" priority="235"/>
  </conditionalFormatting>
  <dataValidations count="1">
    <dataValidation type="custom" allowBlank="1" showInputMessage="1" showErrorMessage="1" sqref="D403 D404 D407 D421 D469">
      <formula1>COUNTIF(D:D,D403&amp;"*")=1</formula1>
    </dataValidation>
  </dataValidations>
  <pageMargins left="0.156944444444444" right="0.118055555555556" top="0.156944444444444" bottom="0.0388888888888889" header="0.156944444444444" footer="0.118055555555556"/>
  <pageSetup paperSize="9" scale="52" fitToHeight="0" orientation="landscape" horizontalDpi="600"/>
  <headerFooter/>
  <rowBreaks count="9" manualBreakCount="9">
    <brk id="202" max="26" man="1"/>
    <brk id="265" max="26" man="1"/>
    <brk id="319" max="26" man="1"/>
    <brk id="375" max="26" man="1"/>
    <brk id="488" max="16383" man="1"/>
    <brk id="488" max="16383" man="1"/>
    <brk id="488" max="16383" man="1"/>
    <brk id="488" max="16383" man="1"/>
    <brk id="488" max="16383" man="1"/>
  </row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K26"/>
  <sheetViews>
    <sheetView workbookViewId="0">
      <selection activeCell="D30" sqref="D30"/>
    </sheetView>
  </sheetViews>
  <sheetFormatPr defaultColWidth="9" defaultRowHeight="13.5"/>
  <cols>
    <col min="1" max="1" width="11.375"/>
    <col min="2" max="13" width="21.5"/>
  </cols>
  <sheetData>
    <row r="2" spans="1:11">
      <c r="A2" t="s">
        <v>3</v>
      </c>
      <c r="B2" t="s">
        <v>1542</v>
      </c>
      <c r="C2" t="s">
        <v>1543</v>
      </c>
      <c r="D2" t="s">
        <v>1544</v>
      </c>
      <c r="E2" t="s">
        <v>1545</v>
      </c>
      <c r="F2" t="s">
        <v>1546</v>
      </c>
      <c r="G2" t="s">
        <v>1547</v>
      </c>
      <c r="H2" t="s">
        <v>43</v>
      </c>
      <c r="J2" t="s">
        <v>1534</v>
      </c>
      <c r="K2" t="s">
        <v>1535</v>
      </c>
    </row>
    <row r="3" spans="1:11">
      <c r="A3" t="s">
        <v>1136</v>
      </c>
      <c r="B3">
        <v>443.8341</v>
      </c>
      <c r="C3">
        <v>3949.182</v>
      </c>
      <c r="D3">
        <v>2832.4</v>
      </c>
      <c r="E3">
        <v>255.56195</v>
      </c>
      <c r="F3">
        <v>1272</v>
      </c>
      <c r="G3">
        <v>0</v>
      </c>
      <c r="H3">
        <v>8752.97805</v>
      </c>
      <c r="J3" t="s">
        <v>1136</v>
      </c>
      <c r="K3" s="14">
        <v>32.8104</v>
      </c>
    </row>
    <row r="4" spans="1:11">
      <c r="A4" t="s">
        <v>1134</v>
      </c>
      <c r="B4">
        <v>6429.77244</v>
      </c>
      <c r="C4">
        <v>55454.8344</v>
      </c>
      <c r="D4">
        <v>41353.04</v>
      </c>
      <c r="E4">
        <v>3665.63808</v>
      </c>
      <c r="F4">
        <v>20879</v>
      </c>
      <c r="G4">
        <v>216</v>
      </c>
      <c r="H4">
        <v>127998.28492</v>
      </c>
      <c r="J4" t="s">
        <v>1134</v>
      </c>
      <c r="K4" s="14">
        <v>389.6235</v>
      </c>
    </row>
    <row r="5" spans="1:11">
      <c r="A5" t="s">
        <v>1138</v>
      </c>
      <c r="B5">
        <v>25440.7743</v>
      </c>
      <c r="C5">
        <v>227276.57</v>
      </c>
      <c r="D5">
        <v>162579.76</v>
      </c>
      <c r="E5">
        <v>14443.8934499999</v>
      </c>
      <c r="F5">
        <v>46990.4</v>
      </c>
      <c r="G5">
        <v>756</v>
      </c>
      <c r="H5">
        <v>477487.397750002</v>
      </c>
      <c r="J5" t="s">
        <v>1138</v>
      </c>
      <c r="K5" s="14">
        <v>1406.7459</v>
      </c>
    </row>
    <row r="6" spans="1:11">
      <c r="A6" t="s">
        <v>1137</v>
      </c>
      <c r="B6">
        <v>2766.8943</v>
      </c>
      <c r="C6">
        <v>24806.814</v>
      </c>
      <c r="D6">
        <v>17560.88</v>
      </c>
      <c r="E6">
        <v>1593.3482</v>
      </c>
      <c r="F6">
        <v>9026</v>
      </c>
      <c r="G6">
        <v>0</v>
      </c>
      <c r="H6">
        <v>55753.9365</v>
      </c>
      <c r="J6" t="s">
        <v>1137</v>
      </c>
      <c r="K6" s="14">
        <v>24.6078</v>
      </c>
    </row>
    <row r="7" spans="1:11">
      <c r="A7" t="s">
        <v>1135</v>
      </c>
      <c r="B7">
        <v>5636.7531</v>
      </c>
      <c r="C7">
        <v>52499.63</v>
      </c>
      <c r="D7">
        <v>36821.2</v>
      </c>
      <c r="E7">
        <v>3137.97415</v>
      </c>
      <c r="F7">
        <v>19910</v>
      </c>
      <c r="G7">
        <v>108</v>
      </c>
      <c r="H7">
        <v>118113.55725</v>
      </c>
      <c r="J7" t="s">
        <v>1135</v>
      </c>
      <c r="K7" s="14">
        <v>139.4442</v>
      </c>
    </row>
    <row r="8" spans="1:11">
      <c r="A8" t="s">
        <v>1139</v>
      </c>
      <c r="B8">
        <v>964.6308</v>
      </c>
      <c r="C8">
        <v>8760.504</v>
      </c>
      <c r="D8">
        <v>6231.28</v>
      </c>
      <c r="E8">
        <v>553.8738</v>
      </c>
      <c r="F8">
        <v>3216.4</v>
      </c>
      <c r="G8">
        <v>0</v>
      </c>
      <c r="H8">
        <v>19726.6886</v>
      </c>
      <c r="J8" t="s">
        <v>1139</v>
      </c>
      <c r="K8" s="14">
        <v>123.039</v>
      </c>
    </row>
    <row r="9" spans="1:11">
      <c r="A9" t="s">
        <v>36</v>
      </c>
      <c r="B9">
        <v>41682.65904</v>
      </c>
      <c r="C9">
        <v>372747.5344</v>
      </c>
      <c r="D9">
        <v>267378.56</v>
      </c>
      <c r="E9">
        <v>23650.28963</v>
      </c>
      <c r="F9">
        <v>101293.8</v>
      </c>
      <c r="G9">
        <v>1080</v>
      </c>
      <c r="H9">
        <v>807832.843070002</v>
      </c>
      <c r="J9" t="s">
        <v>36</v>
      </c>
      <c r="K9" s="14">
        <v>2116.2708</v>
      </c>
    </row>
    <row r="11" spans="2:4">
      <c r="B11" s="29">
        <f ca="1">GETPIVOTDATA("求和项:工伤
（1.8%）",$A$2,"科目分类","福利费用")+GETPIVOTDATA("2095.76 ",$J$2,"科目2","福利费用")</f>
        <v>476.6445</v>
      </c>
      <c r="D11" s="13">
        <f ca="1">GETPIVOTDATA("求和项:医疗
10%）",$A$2,"科目分类","福利费用")+GETPIVOTDATA("求和项:大额医疗",$A$2,"科目分类","福利费用")</f>
        <v>2832.4</v>
      </c>
    </row>
    <row r="12" spans="2:4">
      <c r="B12" s="29">
        <f ca="1">GETPIVOTDATA("求和项:工伤
（1.8%）",$A$2,"科目分类","管理费用")+GETPIVOTDATA("2095.76 ",$J$2,"科目2","管理费用")</f>
        <v>6819.39594</v>
      </c>
      <c r="D12" s="13">
        <f ca="1">GETPIVOTDATA("求和项:医疗
10%）",$A$2,"科目分类","管理费用")+GETPIVOTDATA("求和项:大额医疗",$A$2,"科目分类","管理费用")</f>
        <v>41569.04</v>
      </c>
    </row>
    <row r="13" spans="2:4">
      <c r="B13" s="29">
        <f ca="1">GETPIVOTDATA("求和项:工伤
（1.8%）",$A$2,"科目分类","生产成本")+GETPIVOTDATA("2095.76 ",$J$2,"科目2","生产成本")</f>
        <v>26847.5202</v>
      </c>
      <c r="D13" s="13">
        <f ca="1">GETPIVOTDATA("求和项:医疗
10%）",$A$2,"科目分类","生产成本")+GETPIVOTDATA("求和项:大额医疗",$A$2,"科目分类","生产成本")</f>
        <v>163335.76</v>
      </c>
    </row>
    <row r="14" spans="2:4">
      <c r="B14" s="29">
        <f ca="1">GETPIVOTDATA("求和项:工伤
（1.8%）",$A$2,"科目分类","销售费用")+GETPIVOTDATA("2095.76 ",$J$2,"科目2","销售费用")</f>
        <v>2791.5021</v>
      </c>
      <c r="D14" s="13">
        <f ca="1">GETPIVOTDATA("求和项:医疗
10%）",$A$2,"科目分类","销售费用")+GETPIVOTDATA("求和项:大额医疗",$A$2,"科目分类","销售费用")</f>
        <v>17560.88</v>
      </c>
    </row>
    <row r="15" spans="2:4">
      <c r="B15" s="29">
        <f ca="1">GETPIVOTDATA("求和项:工伤
（1.8%）",$A$2,"科目分类","研发费用")+GETPIVOTDATA("2095.76 ",$J$2,"科目2","研发费用")</f>
        <v>5776.1973</v>
      </c>
      <c r="D15" s="13">
        <f ca="1">GETPIVOTDATA("求和项:医疗
10%）",$A$2,"科目分类","研发费用")+GETPIVOTDATA("求和项:大额医疗",$A$2,"科目分类","研发费用")</f>
        <v>36929.2</v>
      </c>
    </row>
    <row r="16" spans="2:4">
      <c r="B16" s="29">
        <f ca="1">GETPIVOTDATA("求和项:工伤
（1.8%）",$A$2,"科目分类","制造费用")+GETPIVOTDATA("2095.76 ",$J$2,"科目2","制造费用")</f>
        <v>1087.6698</v>
      </c>
      <c r="D16" s="13">
        <f ca="1">GETPIVOTDATA("求和项:医疗
10%）",$A$2,"科目分类","制造费用")+GETPIVOTDATA("求和项:大额医疗",$A$2,"科目分类","制造费用")</f>
        <v>6231.28</v>
      </c>
    </row>
    <row r="17" spans="4:4">
      <c r="D17" s="13"/>
    </row>
    <row r="19" spans="1:8">
      <c r="A19" t="s">
        <v>3</v>
      </c>
      <c r="B19" t="s">
        <v>1542</v>
      </c>
      <c r="C19" t="s">
        <v>1543</v>
      </c>
      <c r="D19" t="s">
        <v>1544</v>
      </c>
      <c r="E19" t="s">
        <v>1547</v>
      </c>
      <c r="F19" t="s">
        <v>1545</v>
      </c>
      <c r="G19" t="s">
        <v>1546</v>
      </c>
      <c r="H19" t="s">
        <v>43</v>
      </c>
    </row>
    <row r="20" spans="1:8">
      <c r="A20" t="s">
        <v>1136</v>
      </c>
      <c r="B20">
        <v>312.5925</v>
      </c>
      <c r="C20">
        <v>3949.182</v>
      </c>
      <c r="D20">
        <v>2832.4</v>
      </c>
      <c r="E20">
        <v>0</v>
      </c>
      <c r="F20">
        <v>173.66375</v>
      </c>
      <c r="G20">
        <v>1272</v>
      </c>
      <c r="H20">
        <v>8539.83825</v>
      </c>
    </row>
    <row r="21" spans="1:8">
      <c r="A21" t="s">
        <v>1134</v>
      </c>
      <c r="B21">
        <v>4538.781</v>
      </c>
      <c r="C21">
        <v>57397.7544</v>
      </c>
      <c r="D21">
        <v>40220.08</v>
      </c>
      <c r="E21">
        <v>0</v>
      </c>
      <c r="F21">
        <v>2521.5615</v>
      </c>
      <c r="G21">
        <v>20243</v>
      </c>
      <c r="H21">
        <v>124921.1769</v>
      </c>
    </row>
    <row r="22" spans="1:8">
      <c r="A22" t="s">
        <v>1138</v>
      </c>
      <c r="B22">
        <v>17755.254</v>
      </c>
      <c r="C22">
        <v>220717.25</v>
      </c>
      <c r="D22">
        <v>158614.4</v>
      </c>
      <c r="E22">
        <v>108</v>
      </c>
      <c r="F22">
        <v>9829.36824999998</v>
      </c>
      <c r="G22">
        <v>47706.4</v>
      </c>
      <c r="H22">
        <v>454730.672250002</v>
      </c>
    </row>
    <row r="23" spans="1:8">
      <c r="A23" t="s">
        <v>1137</v>
      </c>
      <c r="B23">
        <v>1900.521</v>
      </c>
      <c r="C23">
        <v>23139.654</v>
      </c>
      <c r="D23">
        <v>16427.92</v>
      </c>
      <c r="E23">
        <v>0</v>
      </c>
      <c r="F23">
        <v>1055.8515</v>
      </c>
      <c r="G23">
        <v>9026</v>
      </c>
      <c r="H23">
        <v>51549.9465</v>
      </c>
    </row>
    <row r="24" spans="1:8">
      <c r="A24" t="s">
        <v>1135</v>
      </c>
      <c r="B24">
        <v>4132.359</v>
      </c>
      <c r="C24">
        <v>50887.156</v>
      </c>
      <c r="D24">
        <v>35688.24</v>
      </c>
      <c r="E24">
        <v>0</v>
      </c>
      <c r="F24">
        <v>2222.83575</v>
      </c>
      <c r="G24">
        <v>20328</v>
      </c>
      <c r="H24">
        <v>113258.59075</v>
      </c>
    </row>
    <row r="25" spans="1:8">
      <c r="A25" t="s">
        <v>1139</v>
      </c>
      <c r="B25">
        <v>631.4265</v>
      </c>
      <c r="C25">
        <v>7926.924</v>
      </c>
      <c r="D25">
        <v>5664.8</v>
      </c>
      <c r="E25">
        <v>0</v>
      </c>
      <c r="F25">
        <v>350.79475</v>
      </c>
      <c r="G25">
        <v>3216.4</v>
      </c>
      <c r="H25">
        <v>17790.34525</v>
      </c>
    </row>
    <row r="26" spans="1:8">
      <c r="A26" t="s">
        <v>36</v>
      </c>
      <c r="B26">
        <v>29270.934</v>
      </c>
      <c r="C26">
        <v>364017.9204</v>
      </c>
      <c r="D26">
        <v>259447.84</v>
      </c>
      <c r="E26">
        <v>108</v>
      </c>
      <c r="F26">
        <v>16154.0755</v>
      </c>
      <c r="G26">
        <v>101791.8</v>
      </c>
      <c r="H26">
        <v>770790.569900002</v>
      </c>
    </row>
  </sheetData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8"/>
  <sheetViews>
    <sheetView workbookViewId="0">
      <selection activeCell="G21" sqref="G21"/>
    </sheetView>
  </sheetViews>
  <sheetFormatPr defaultColWidth="9" defaultRowHeight="13.5" outlineLevelRow="7" outlineLevelCol="2"/>
  <cols>
    <col min="2" max="2" width="16.125" style="21" customWidth="1"/>
  </cols>
  <sheetData>
    <row r="1" spans="1:3">
      <c r="A1" s="22" t="s">
        <v>1514</v>
      </c>
      <c r="B1" s="23">
        <f>VLOOKUP(A1,[3]河北工厂档案!$D:$M,10,FALSE)</f>
        <v>44649</v>
      </c>
      <c r="C1" s="9" t="str">
        <f>VLOOKUP(A1,[3]河北工厂档案!$D:$R,15,0)</f>
        <v>宋连利</v>
      </c>
    </row>
    <row r="2" s="19" customFormat="1" spans="1:3">
      <c r="A2" s="24" t="s">
        <v>1427</v>
      </c>
      <c r="B2" s="25">
        <f>VLOOKUP(A2,[3]河北工厂档案!$D:$M,10,FALSE)</f>
        <v>44774</v>
      </c>
      <c r="C2" s="26" t="str">
        <f>VLOOKUP(A2,[3]河北工厂档案!$D:$R,15,0)</f>
        <v>韩苏军</v>
      </c>
    </row>
    <row r="3" s="19" customFormat="1" spans="1:3">
      <c r="A3" s="24" t="s">
        <v>1408</v>
      </c>
      <c r="B3" s="25">
        <f>VLOOKUP(A3,[3]河北工厂档案!$D:$M,10,FALSE)</f>
        <v>44775</v>
      </c>
      <c r="C3" s="26" t="str">
        <f>VLOOKUP(A3,[3]河北工厂档案!$D:$R,15,0)</f>
        <v>陈伟</v>
      </c>
    </row>
    <row r="4" s="20" customFormat="1" spans="1:3">
      <c r="A4" s="27" t="s">
        <v>1414</v>
      </c>
      <c r="B4" s="28">
        <f>VLOOKUP(A4,[3]河北工厂档案!$D:$M,10,FALSE)</f>
        <v>44775</v>
      </c>
      <c r="C4" s="20" t="str">
        <f>VLOOKUP(A4,[3]河北工厂档案!$D:$R,15,0)</f>
        <v>姬胜阳</v>
      </c>
    </row>
    <row r="5" s="19" customFormat="1" spans="1:3">
      <c r="A5" s="24" t="s">
        <v>1471</v>
      </c>
      <c r="B5" s="25">
        <f>VLOOKUP(A5,[3]河北工厂档案!$D:$M,10,FALSE)</f>
        <v>44775</v>
      </c>
      <c r="C5" s="26" t="str">
        <f>VLOOKUP(A5,[3]河北工厂档案!$D:$R,15,0)</f>
        <v>马金德</v>
      </c>
    </row>
    <row r="6" s="19" customFormat="1" spans="1:3">
      <c r="A6" s="24" t="s">
        <v>1425</v>
      </c>
      <c r="B6" s="25">
        <f>VLOOKUP(A6,[3]河北工厂档案!$D:$M,10,FALSE)</f>
        <v>44782</v>
      </c>
      <c r="C6" s="26" t="str">
        <f>VLOOKUP(A6,[3]河北工厂档案!$D:$R,15,0)</f>
        <v>王发</v>
      </c>
    </row>
    <row r="7" s="19" customFormat="1" spans="1:3">
      <c r="A7" s="24" t="s">
        <v>1457</v>
      </c>
      <c r="B7" s="25">
        <f>VLOOKUP(A7,[3]河北工厂档案!$D:$M,10,FALSE)</f>
        <v>44782</v>
      </c>
      <c r="C7" s="26" t="str">
        <f>VLOOKUP(A7,[3]河北工厂档案!$D:$R,15,0)</f>
        <v>/</v>
      </c>
    </row>
    <row r="8" s="19" customFormat="1" spans="1:2">
      <c r="A8" s="24" t="s">
        <v>934</v>
      </c>
      <c r="B8" s="24"/>
    </row>
  </sheetData>
  <sortState ref="A1:B45">
    <sortCondition ref="B1:B45"/>
  </sortState>
  <conditionalFormatting sqref="A1">
    <cfRule type="duplicateValues" dxfId="45" priority="66"/>
    <cfRule type="duplicateValues" dxfId="45" priority="65"/>
    <cfRule type="duplicateValues" dxfId="45" priority="64"/>
    <cfRule type="duplicateValues" dxfId="45" priority="63"/>
    <cfRule type="duplicateValues" dxfId="45" priority="62"/>
    <cfRule type="duplicateValues" dxfId="45" priority="61"/>
    <cfRule type="duplicateValues" dxfId="45" priority="60"/>
    <cfRule type="duplicateValues" dxfId="45" priority="59"/>
  </conditionalFormatting>
  <conditionalFormatting sqref="A8">
    <cfRule type="duplicateValues" dxfId="45" priority="1"/>
    <cfRule type="duplicateValues" dxfId="45" priority="2"/>
    <cfRule type="duplicateValues" dxfId="45" priority="3"/>
    <cfRule type="duplicateValues" dxfId="45" priority="4"/>
    <cfRule type="duplicateValues" dxfId="45" priority="5"/>
    <cfRule type="duplicateValues" dxfId="45" priority="6"/>
    <cfRule type="duplicateValues" dxfId="45" priority="8"/>
    <cfRule type="duplicateValues" dxfId="45" priority="9"/>
    <cfRule type="duplicateValues" dxfId="45" priority="10"/>
    <cfRule type="duplicateValues" dxfId="45" priority="11"/>
    <cfRule type="duplicateValues" dxfId="45" priority="12"/>
    <cfRule type="duplicateValues" dxfId="45" priority="13"/>
    <cfRule type="duplicateValues" dxfId="45" priority="14"/>
    <cfRule type="duplicateValues" dxfId="45" priority="15"/>
    <cfRule type="duplicateValues" dxfId="45" priority="16"/>
    <cfRule type="duplicateValues" dxfId="45" priority="17"/>
    <cfRule type="duplicateValues" dxfId="45" priority="18"/>
    <cfRule type="duplicateValues" dxfId="45" priority="19"/>
    <cfRule type="duplicateValues" dxfId="45" priority="20"/>
    <cfRule type="duplicateValues" dxfId="47" priority="21"/>
    <cfRule type="duplicateValues" dxfId="45" priority="22"/>
    <cfRule type="duplicateValues" dxfId="46" priority="23"/>
  </conditionalFormatting>
  <conditionalFormatting sqref="B8">
    <cfRule type="duplicateValues" dxfId="45" priority="7"/>
  </conditionalFormatting>
  <conditionalFormatting sqref="A1:A7">
    <cfRule type="duplicateValues" dxfId="45" priority="25"/>
    <cfRule type="duplicateValues" dxfId="45" priority="58"/>
  </conditionalFormatting>
  <pageMargins left="0.75" right="0.75" top="1" bottom="1" header="0.5" footer="0.5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495"/>
  <sheetViews>
    <sheetView topLeftCell="A3" workbookViewId="0">
      <selection activeCell="M31" sqref="M31"/>
    </sheetView>
  </sheetViews>
  <sheetFormatPr defaultColWidth="9" defaultRowHeight="13.5"/>
  <cols>
    <col min="1" max="2" width="8.375" style="9" customWidth="1"/>
    <col min="3" max="3" width="8.125" style="9" customWidth="1"/>
    <col min="4" max="5" width="8.375" style="9" customWidth="1"/>
    <col min="6" max="6" width="9.375" style="9" customWidth="1"/>
    <col min="7" max="7" width="8.875" style="9" customWidth="1"/>
    <col min="9" max="9" width="22.375" style="9" customWidth="1"/>
    <col min="10" max="10" width="11.375"/>
    <col min="11" max="11" width="22.375"/>
    <col min="12" max="12" width="14.125"/>
    <col min="13" max="13" width="11.375"/>
    <col min="14" max="14" width="13.625" customWidth="1"/>
    <col min="15" max="15" width="12.5" customWidth="1"/>
    <col min="16" max="16" width="12.875" customWidth="1"/>
    <col min="17" max="17" width="10.875" customWidth="1"/>
    <col min="18" max="18" width="15" customWidth="1"/>
    <col min="19" max="19" width="10.375"/>
  </cols>
  <sheetData>
    <row r="1" ht="24" spans="1:9">
      <c r="A1" s="5" t="s">
        <v>1327</v>
      </c>
      <c r="B1" s="5" t="s">
        <v>1328</v>
      </c>
      <c r="C1" s="5" t="s">
        <v>1329</v>
      </c>
      <c r="D1" s="5" t="s">
        <v>1330</v>
      </c>
      <c r="E1" s="5" t="s">
        <v>1331</v>
      </c>
      <c r="F1" s="5" t="s">
        <v>84</v>
      </c>
      <c r="G1" s="5" t="s">
        <v>45</v>
      </c>
      <c r="H1" s="10" t="s">
        <v>3</v>
      </c>
      <c r="I1" s="10" t="s">
        <v>3</v>
      </c>
    </row>
    <row r="2" spans="1:9">
      <c r="A2" s="11">
        <v>62.5185</v>
      </c>
      <c r="B2" s="11">
        <v>778.894</v>
      </c>
      <c r="C2" s="11">
        <v>566.48</v>
      </c>
      <c r="D2" s="11">
        <v>32.4578</v>
      </c>
      <c r="E2" s="11">
        <v>318</v>
      </c>
      <c r="F2" s="11">
        <v>0</v>
      </c>
      <c r="G2" s="11">
        <v>1758.3503</v>
      </c>
      <c r="H2" s="12" t="s">
        <v>1134</v>
      </c>
      <c r="I2" s="12" t="s">
        <v>51</v>
      </c>
    </row>
    <row r="3" spans="1:9">
      <c r="A3" s="11">
        <v>62.5185</v>
      </c>
      <c r="B3" s="11">
        <v>778.894</v>
      </c>
      <c r="C3" s="11">
        <v>566.48</v>
      </c>
      <c r="D3" s="11">
        <v>32.4578</v>
      </c>
      <c r="E3" s="11">
        <v>318</v>
      </c>
      <c r="F3" s="11">
        <v>0</v>
      </c>
      <c r="G3" s="11">
        <v>1758.3503</v>
      </c>
      <c r="H3" s="12" t="s">
        <v>1135</v>
      </c>
      <c r="I3" s="12" t="s">
        <v>26</v>
      </c>
    </row>
    <row r="4" spans="1:9">
      <c r="A4" s="11">
        <v>62.5185</v>
      </c>
      <c r="B4" s="11">
        <v>778.894</v>
      </c>
      <c r="C4" s="11">
        <v>566.48</v>
      </c>
      <c r="D4" s="11">
        <v>32.4578</v>
      </c>
      <c r="E4" s="11">
        <v>318</v>
      </c>
      <c r="F4" s="11">
        <v>0</v>
      </c>
      <c r="G4" s="11">
        <v>1758.3503</v>
      </c>
      <c r="H4" s="12" t="s">
        <v>1135</v>
      </c>
      <c r="I4" s="12" t="s">
        <v>26</v>
      </c>
    </row>
    <row r="5" spans="1:9">
      <c r="A5" s="11">
        <v>62.5185</v>
      </c>
      <c r="B5" s="11">
        <v>778.894</v>
      </c>
      <c r="C5" s="11">
        <v>566.48</v>
      </c>
      <c r="D5" s="11">
        <v>32.4578</v>
      </c>
      <c r="E5" s="11">
        <v>318</v>
      </c>
      <c r="F5" s="11">
        <v>0</v>
      </c>
      <c r="G5" s="11">
        <v>1758.3503</v>
      </c>
      <c r="H5" s="12" t="s">
        <v>1135</v>
      </c>
      <c r="I5" s="12" t="s">
        <v>26</v>
      </c>
    </row>
    <row r="6" spans="1:9">
      <c r="A6" s="11">
        <v>62.5185</v>
      </c>
      <c r="B6" s="11">
        <v>778.894</v>
      </c>
      <c r="C6" s="11">
        <v>566.48</v>
      </c>
      <c r="D6" s="11">
        <v>32.4578</v>
      </c>
      <c r="E6" s="11">
        <v>418</v>
      </c>
      <c r="F6" s="11">
        <v>0</v>
      </c>
      <c r="G6" s="11">
        <v>1858.3503</v>
      </c>
      <c r="H6" s="12" t="s">
        <v>1135</v>
      </c>
      <c r="I6" s="12" t="s">
        <v>26</v>
      </c>
    </row>
    <row r="7" spans="1:9">
      <c r="A7" s="11">
        <v>62.5185</v>
      </c>
      <c r="B7" s="11">
        <v>778.894</v>
      </c>
      <c r="C7" s="11">
        <v>566.48</v>
      </c>
      <c r="D7" s="11">
        <v>32.4578</v>
      </c>
      <c r="E7" s="11">
        <v>318</v>
      </c>
      <c r="F7" s="11">
        <v>0</v>
      </c>
      <c r="G7" s="11">
        <v>1758.3503</v>
      </c>
      <c r="H7" s="12" t="s">
        <v>1135</v>
      </c>
      <c r="I7" s="12" t="s">
        <v>26</v>
      </c>
    </row>
    <row r="8" spans="1:9">
      <c r="A8" s="11">
        <v>62.5185</v>
      </c>
      <c r="B8" s="11">
        <v>778.894</v>
      </c>
      <c r="C8" s="11">
        <v>566.48</v>
      </c>
      <c r="D8" s="11">
        <v>32.4578</v>
      </c>
      <c r="E8" s="11">
        <v>418</v>
      </c>
      <c r="F8" s="11">
        <v>0</v>
      </c>
      <c r="G8" s="11">
        <v>1858.3503</v>
      </c>
      <c r="H8" s="12" t="s">
        <v>1135</v>
      </c>
      <c r="I8" s="12" t="s">
        <v>26</v>
      </c>
    </row>
    <row r="9" spans="1:9">
      <c r="A9" s="11">
        <v>68.76</v>
      </c>
      <c r="B9" s="11">
        <v>916.8</v>
      </c>
      <c r="C9" s="11">
        <v>566.48</v>
      </c>
      <c r="D9" s="11">
        <v>38.2</v>
      </c>
      <c r="E9" s="11">
        <v>418</v>
      </c>
      <c r="F9" s="11">
        <v>0</v>
      </c>
      <c r="G9" s="11">
        <v>2008.24</v>
      </c>
      <c r="H9" s="12" t="s">
        <v>1135</v>
      </c>
      <c r="I9" s="12" t="s">
        <v>26</v>
      </c>
    </row>
    <row r="10" spans="1:9">
      <c r="A10" s="11">
        <v>62.5185</v>
      </c>
      <c r="B10" s="11">
        <v>778.894</v>
      </c>
      <c r="C10" s="11">
        <v>566.48</v>
      </c>
      <c r="D10" s="11">
        <v>32.4578</v>
      </c>
      <c r="E10" s="11">
        <v>318</v>
      </c>
      <c r="F10" s="11">
        <v>0</v>
      </c>
      <c r="G10" s="11">
        <v>1758.3503</v>
      </c>
      <c r="H10" s="12" t="s">
        <v>1135</v>
      </c>
      <c r="I10" s="12" t="s">
        <v>26</v>
      </c>
    </row>
    <row r="11" ht="27" spans="1:19">
      <c r="A11" s="11">
        <v>62.5185</v>
      </c>
      <c r="B11" s="11">
        <v>778.894</v>
      </c>
      <c r="C11" s="11">
        <v>566.48</v>
      </c>
      <c r="D11" s="11">
        <v>32.4578</v>
      </c>
      <c r="E11" s="11">
        <v>318</v>
      </c>
      <c r="F11" s="11">
        <v>0</v>
      </c>
      <c r="G11" s="11">
        <v>1758.3503</v>
      </c>
      <c r="H11" s="12" t="s">
        <v>1135</v>
      </c>
      <c r="I11" s="12" t="s">
        <v>26</v>
      </c>
      <c r="K11" t="s">
        <v>42</v>
      </c>
      <c r="L11" t="s">
        <v>43</v>
      </c>
      <c r="M11" t="s">
        <v>3</v>
      </c>
      <c r="N11" s="13" t="s">
        <v>1543</v>
      </c>
      <c r="O11" s="13" t="s">
        <v>1545</v>
      </c>
      <c r="P11" s="13" t="s">
        <v>1544</v>
      </c>
      <c r="Q11" s="13" t="s">
        <v>1547</v>
      </c>
      <c r="R11" s="13" t="s">
        <v>1546</v>
      </c>
      <c r="S11" s="13"/>
    </row>
    <row r="12" spans="1:19">
      <c r="A12" s="11">
        <v>62.5185</v>
      </c>
      <c r="B12" s="11">
        <v>778.894</v>
      </c>
      <c r="C12" s="11">
        <v>566.48</v>
      </c>
      <c r="D12" s="11">
        <v>32.4578</v>
      </c>
      <c r="E12" s="11">
        <v>179</v>
      </c>
      <c r="F12" s="11">
        <v>0</v>
      </c>
      <c r="G12" s="11">
        <v>1619.3503</v>
      </c>
      <c r="H12" s="12" t="s">
        <v>1135</v>
      </c>
      <c r="I12" s="12" t="s">
        <v>26</v>
      </c>
      <c r="K12" t="s">
        <v>9</v>
      </c>
      <c r="L12">
        <v>8638.73845</v>
      </c>
      <c r="M12" t="s">
        <v>1136</v>
      </c>
      <c r="N12" s="14">
        <v>3949.182</v>
      </c>
      <c r="O12" s="14">
        <v>164.56395</v>
      </c>
      <c r="P12" s="14">
        <v>2832.4</v>
      </c>
      <c r="Q12" s="14">
        <v>108</v>
      </c>
      <c r="R12" s="14">
        <v>1272</v>
      </c>
      <c r="S12">
        <v>2940.4</v>
      </c>
    </row>
    <row r="13" spans="1:19">
      <c r="A13" s="11">
        <v>62.5185</v>
      </c>
      <c r="B13" s="11">
        <v>778.894</v>
      </c>
      <c r="C13" s="11">
        <v>566.48</v>
      </c>
      <c r="D13" s="11">
        <v>32.4578</v>
      </c>
      <c r="E13" s="11">
        <v>179</v>
      </c>
      <c r="F13" s="11">
        <v>0</v>
      </c>
      <c r="G13" s="11">
        <v>1619.3503</v>
      </c>
      <c r="H13" s="12" t="s">
        <v>1135</v>
      </c>
      <c r="I13" s="12" t="s">
        <v>26</v>
      </c>
      <c r="K13" t="s">
        <v>46</v>
      </c>
      <c r="L13">
        <v>7283.3169</v>
      </c>
      <c r="M13" t="s">
        <v>1134</v>
      </c>
      <c r="N13" s="14">
        <v>56233.7544</v>
      </c>
      <c r="O13" s="14">
        <v>2375.74343</v>
      </c>
      <c r="P13" s="14">
        <v>40786.56</v>
      </c>
      <c r="Q13" s="14">
        <v>108</v>
      </c>
      <c r="R13" s="14">
        <v>20700</v>
      </c>
      <c r="S13">
        <v>40894.56</v>
      </c>
    </row>
    <row r="14" spans="1:19">
      <c r="A14" s="11">
        <v>62.5185</v>
      </c>
      <c r="B14" s="11">
        <v>778.894</v>
      </c>
      <c r="C14" s="11">
        <v>566.48</v>
      </c>
      <c r="D14" s="11">
        <v>32.4578</v>
      </c>
      <c r="E14" s="11">
        <v>179</v>
      </c>
      <c r="F14" s="11">
        <v>0</v>
      </c>
      <c r="G14" s="11">
        <v>1619.3503</v>
      </c>
      <c r="H14" s="12" t="s">
        <v>1135</v>
      </c>
      <c r="I14" s="12" t="s">
        <v>26</v>
      </c>
      <c r="K14" t="s">
        <v>47</v>
      </c>
      <c r="L14">
        <v>13948.8544</v>
      </c>
      <c r="M14" t="s">
        <v>1138</v>
      </c>
      <c r="N14" s="14">
        <v>228342.392</v>
      </c>
      <c r="O14" s="14">
        <v>9580.05034999999</v>
      </c>
      <c r="P14" s="14">
        <v>164845.68</v>
      </c>
      <c r="Q14" s="14">
        <v>1620</v>
      </c>
      <c r="R14" s="14">
        <v>44917.8</v>
      </c>
      <c r="S14">
        <v>166465.68</v>
      </c>
    </row>
    <row r="15" spans="1:19">
      <c r="A15" s="11">
        <v>62.5185</v>
      </c>
      <c r="B15" s="11">
        <v>778.894</v>
      </c>
      <c r="C15" s="11">
        <v>566.48</v>
      </c>
      <c r="D15" s="11">
        <v>32.4578</v>
      </c>
      <c r="E15" s="11">
        <v>179</v>
      </c>
      <c r="F15" s="11">
        <v>0</v>
      </c>
      <c r="G15" s="11">
        <v>1619.3503</v>
      </c>
      <c r="H15" s="12" t="s">
        <v>1135</v>
      </c>
      <c r="I15" s="12" t="s">
        <v>26</v>
      </c>
      <c r="K15" t="s">
        <v>48</v>
      </c>
      <c r="L15">
        <v>35359.9227</v>
      </c>
      <c r="M15" t="s">
        <v>1137</v>
      </c>
      <c r="N15" s="14">
        <v>24806.814</v>
      </c>
      <c r="O15" s="14">
        <v>1033.7105</v>
      </c>
      <c r="P15" s="14">
        <v>17560.88</v>
      </c>
      <c r="Q15" s="14">
        <v>216</v>
      </c>
      <c r="R15" s="14">
        <v>9026</v>
      </c>
      <c r="S15">
        <v>17776.88</v>
      </c>
    </row>
    <row r="16" spans="1:19">
      <c r="A16" s="11">
        <v>62.5185</v>
      </c>
      <c r="B16" s="11">
        <v>778.894</v>
      </c>
      <c r="C16" s="11">
        <v>566.48</v>
      </c>
      <c r="D16" s="11">
        <v>32.4578</v>
      </c>
      <c r="E16" s="11">
        <v>418</v>
      </c>
      <c r="F16" s="11">
        <v>0</v>
      </c>
      <c r="G16" s="11">
        <v>1858.3503</v>
      </c>
      <c r="H16" s="12" t="s">
        <v>1135</v>
      </c>
      <c r="I16" s="12" t="s">
        <v>26</v>
      </c>
      <c r="K16" t="s">
        <v>49</v>
      </c>
      <c r="L16">
        <v>26415.19923</v>
      </c>
      <c r="M16" t="s">
        <v>1135</v>
      </c>
      <c r="N16" s="14">
        <v>53499.65</v>
      </c>
      <c r="O16" s="14">
        <v>2229.3208</v>
      </c>
      <c r="P16" s="14">
        <v>37387.68</v>
      </c>
      <c r="Q16" s="14">
        <v>432</v>
      </c>
      <c r="R16" s="14">
        <v>18995</v>
      </c>
      <c r="S16">
        <v>37819.68</v>
      </c>
    </row>
    <row r="17" spans="1:19">
      <c r="A17" s="11">
        <v>62.5185</v>
      </c>
      <c r="B17" s="11">
        <v>778.894</v>
      </c>
      <c r="C17" s="11">
        <v>566.48</v>
      </c>
      <c r="D17" s="11">
        <v>32.4578</v>
      </c>
      <c r="E17" s="11">
        <v>318</v>
      </c>
      <c r="F17" s="11">
        <v>0</v>
      </c>
      <c r="G17" s="11">
        <v>1758.3503</v>
      </c>
      <c r="H17" s="12" t="s">
        <v>1135</v>
      </c>
      <c r="I17" s="12" t="s">
        <v>26</v>
      </c>
      <c r="K17" t="s">
        <v>13</v>
      </c>
      <c r="L17">
        <v>17179.4707</v>
      </c>
      <c r="M17" t="s">
        <v>1139</v>
      </c>
      <c r="N17" s="14">
        <v>8760.504</v>
      </c>
      <c r="O17" s="14">
        <v>330.3202</v>
      </c>
      <c r="P17" s="14">
        <v>6231.28</v>
      </c>
      <c r="Q17" s="14">
        <v>108</v>
      </c>
      <c r="R17" s="14">
        <v>3216.4</v>
      </c>
      <c r="S17">
        <v>6339.28</v>
      </c>
    </row>
    <row r="18" spans="1:19">
      <c r="A18" s="11">
        <v>62.5185</v>
      </c>
      <c r="B18" s="11">
        <v>778.894</v>
      </c>
      <c r="C18" s="11">
        <v>566.48</v>
      </c>
      <c r="D18" s="11">
        <v>32.4578</v>
      </c>
      <c r="E18" s="11">
        <v>318</v>
      </c>
      <c r="F18" s="11">
        <v>0</v>
      </c>
      <c r="G18" s="11">
        <v>1758.3503</v>
      </c>
      <c r="H18" s="12" t="s">
        <v>1135</v>
      </c>
      <c r="I18" s="12" t="s">
        <v>26</v>
      </c>
      <c r="K18" t="s">
        <v>51</v>
      </c>
      <c r="L18">
        <v>1758.3503</v>
      </c>
      <c r="M18" t="s">
        <v>1548</v>
      </c>
      <c r="N18" s="14"/>
      <c r="O18" s="14"/>
      <c r="P18" s="14"/>
      <c r="Q18" s="14"/>
      <c r="R18" s="14"/>
      <c r="S18">
        <f>SUM(S12:S17)</f>
        <v>272236.48</v>
      </c>
    </row>
    <row r="19" spans="1:18">
      <c r="A19" s="11">
        <v>62.5185</v>
      </c>
      <c r="B19" s="11">
        <v>778.894</v>
      </c>
      <c r="C19" s="11">
        <v>566.48</v>
      </c>
      <c r="D19" s="11">
        <v>32.4578</v>
      </c>
      <c r="E19" s="11">
        <v>318</v>
      </c>
      <c r="F19" s="11">
        <v>0</v>
      </c>
      <c r="G19" s="11">
        <v>1758.3503</v>
      </c>
      <c r="H19" s="12" t="s">
        <v>1135</v>
      </c>
      <c r="I19" s="12" t="s">
        <v>26</v>
      </c>
      <c r="K19" t="s">
        <v>52</v>
      </c>
      <c r="L19">
        <v>22991.5216</v>
      </c>
      <c r="M19" t="s">
        <v>36</v>
      </c>
      <c r="N19" s="14">
        <v>375592.2964</v>
      </c>
      <c r="O19" s="14">
        <v>15713.70923</v>
      </c>
      <c r="P19" s="14">
        <v>269644.48</v>
      </c>
      <c r="Q19" s="14">
        <v>2592</v>
      </c>
      <c r="R19" s="14">
        <v>98127.2</v>
      </c>
    </row>
    <row r="20" spans="1:12">
      <c r="A20" s="11">
        <v>68.76</v>
      </c>
      <c r="B20" s="11">
        <v>916.8</v>
      </c>
      <c r="C20" s="11">
        <v>566.48</v>
      </c>
      <c r="D20" s="11">
        <v>38.2</v>
      </c>
      <c r="E20" s="11">
        <v>418</v>
      </c>
      <c r="F20" s="11">
        <v>0</v>
      </c>
      <c r="G20" s="11">
        <v>2008.24</v>
      </c>
      <c r="H20" s="12" t="s">
        <v>1134</v>
      </c>
      <c r="I20" s="12" t="s">
        <v>13</v>
      </c>
      <c r="K20" t="s">
        <v>53</v>
      </c>
      <c r="L20">
        <v>55243.56555</v>
      </c>
    </row>
    <row r="21" spans="1:12">
      <c r="A21" s="11">
        <v>62.5185</v>
      </c>
      <c r="B21" s="11">
        <v>778.894</v>
      </c>
      <c r="C21" s="11">
        <v>566.48</v>
      </c>
      <c r="D21" s="11">
        <v>32.4578</v>
      </c>
      <c r="E21" s="11">
        <v>418</v>
      </c>
      <c r="F21" s="11">
        <v>0</v>
      </c>
      <c r="G21" s="11">
        <v>1858.3503</v>
      </c>
      <c r="H21" s="12" t="s">
        <v>1134</v>
      </c>
      <c r="I21" s="12" t="s">
        <v>13</v>
      </c>
      <c r="K21" t="s">
        <v>50</v>
      </c>
      <c r="L21">
        <v>41547.0295</v>
      </c>
    </row>
    <row r="22" spans="1:12">
      <c r="A22" s="11">
        <v>62.5185</v>
      </c>
      <c r="B22" s="11">
        <v>778.894</v>
      </c>
      <c r="C22" s="11">
        <v>566.48</v>
      </c>
      <c r="D22" s="11">
        <v>32.4578</v>
      </c>
      <c r="E22" s="11">
        <v>318</v>
      </c>
      <c r="F22" s="11">
        <v>0</v>
      </c>
      <c r="G22" s="11">
        <v>1758.3503</v>
      </c>
      <c r="H22" s="12" t="s">
        <v>1134</v>
      </c>
      <c r="I22" s="12" t="s">
        <v>13</v>
      </c>
      <c r="K22" t="s">
        <v>54</v>
      </c>
      <c r="L22">
        <v>11213.43905</v>
      </c>
    </row>
    <row r="23" spans="1:12">
      <c r="A23" s="11">
        <v>62.5185</v>
      </c>
      <c r="B23" s="11">
        <v>778.894</v>
      </c>
      <c r="C23" s="11">
        <v>566.48</v>
      </c>
      <c r="D23" s="11">
        <v>32.4578</v>
      </c>
      <c r="E23" s="11">
        <v>418</v>
      </c>
      <c r="F23" s="11">
        <v>0</v>
      </c>
      <c r="G23" s="11">
        <v>1858.3503</v>
      </c>
      <c r="H23" s="12" t="s">
        <v>1134</v>
      </c>
      <c r="I23" s="12" t="s">
        <v>13</v>
      </c>
      <c r="K23" t="s">
        <v>56</v>
      </c>
      <c r="L23">
        <v>25870.53955</v>
      </c>
    </row>
    <row r="24" spans="1:16">
      <c r="A24" s="11">
        <v>62.5185</v>
      </c>
      <c r="B24" s="11">
        <v>778.894</v>
      </c>
      <c r="C24" s="11">
        <v>566.48</v>
      </c>
      <c r="D24" s="11">
        <v>32.4578</v>
      </c>
      <c r="E24" s="11">
        <v>318</v>
      </c>
      <c r="F24" s="11">
        <v>0</v>
      </c>
      <c r="G24" s="11">
        <v>1758.3503</v>
      </c>
      <c r="H24" s="12" t="s">
        <v>1136</v>
      </c>
      <c r="I24" s="12" t="s">
        <v>9</v>
      </c>
      <c r="K24" t="s">
        <v>57</v>
      </c>
      <c r="L24">
        <v>46839.22365</v>
      </c>
      <c r="P24" s="13"/>
    </row>
    <row r="25" spans="1:16">
      <c r="A25" s="11">
        <v>62.5185</v>
      </c>
      <c r="B25" s="11">
        <v>778.894</v>
      </c>
      <c r="C25" s="11">
        <v>566.48</v>
      </c>
      <c r="D25" s="11">
        <v>32.4578</v>
      </c>
      <c r="E25" s="11">
        <v>318</v>
      </c>
      <c r="F25" s="11">
        <v>0</v>
      </c>
      <c r="G25" s="11">
        <v>1758.3503</v>
      </c>
      <c r="H25" s="12" t="s">
        <v>1134</v>
      </c>
      <c r="I25" s="12" t="s">
        <v>13</v>
      </c>
      <c r="K25" t="s">
        <v>58</v>
      </c>
      <c r="L25">
        <v>63049.6741</v>
      </c>
      <c r="P25" s="13"/>
    </row>
    <row r="26" spans="1:16">
      <c r="A26" s="11">
        <v>62.5185</v>
      </c>
      <c r="B26" s="11">
        <v>778.894</v>
      </c>
      <c r="C26" s="11">
        <v>566.48</v>
      </c>
      <c r="D26" s="11">
        <v>32.4578</v>
      </c>
      <c r="E26" s="11">
        <v>318</v>
      </c>
      <c r="F26" s="11">
        <v>0</v>
      </c>
      <c r="G26" s="11">
        <v>1758.3503</v>
      </c>
      <c r="H26" s="12" t="s">
        <v>1136</v>
      </c>
      <c r="I26" s="12" t="s">
        <v>9</v>
      </c>
      <c r="K26" t="s">
        <v>55</v>
      </c>
      <c r="L26">
        <v>52535.59875</v>
      </c>
      <c r="P26" s="13"/>
    </row>
    <row r="27" spans="1:16">
      <c r="A27" s="11">
        <v>62.5185</v>
      </c>
      <c r="B27" s="11">
        <v>778.894</v>
      </c>
      <c r="C27" s="11">
        <v>566.48</v>
      </c>
      <c r="D27" s="11">
        <v>32.4578</v>
      </c>
      <c r="E27" s="11">
        <v>318</v>
      </c>
      <c r="F27" s="11">
        <v>0</v>
      </c>
      <c r="G27" s="11">
        <v>1758.3503</v>
      </c>
      <c r="H27" s="12" t="s">
        <v>1134</v>
      </c>
      <c r="I27" s="12" t="s">
        <v>13</v>
      </c>
      <c r="K27" t="s">
        <v>20</v>
      </c>
      <c r="L27">
        <v>22204.5806</v>
      </c>
      <c r="P27" s="13"/>
    </row>
    <row r="28" spans="1:16">
      <c r="A28" s="11">
        <v>62.5185</v>
      </c>
      <c r="B28" s="11">
        <v>778.894</v>
      </c>
      <c r="C28" s="11">
        <v>566.48</v>
      </c>
      <c r="D28" s="11">
        <v>32.4578</v>
      </c>
      <c r="E28" s="11">
        <v>418</v>
      </c>
      <c r="F28" s="11">
        <v>0</v>
      </c>
      <c r="G28" s="11">
        <v>1858.3503</v>
      </c>
      <c r="H28" s="12" t="s">
        <v>1137</v>
      </c>
      <c r="I28" s="12" t="s">
        <v>25</v>
      </c>
      <c r="K28" t="s">
        <v>59</v>
      </c>
      <c r="L28">
        <v>25198.92945</v>
      </c>
      <c r="P28" s="13"/>
    </row>
    <row r="29" spans="1:16">
      <c r="A29" s="11">
        <v>62.5185</v>
      </c>
      <c r="B29" s="11">
        <v>778.894</v>
      </c>
      <c r="C29" s="11">
        <v>566.48</v>
      </c>
      <c r="D29" s="11">
        <v>32.4578</v>
      </c>
      <c r="E29" s="11">
        <v>318</v>
      </c>
      <c r="F29" s="11">
        <v>0</v>
      </c>
      <c r="G29" s="11">
        <v>1758.3503</v>
      </c>
      <c r="H29" s="12" t="s">
        <v>1134</v>
      </c>
      <c r="I29" s="12" t="s">
        <v>52</v>
      </c>
      <c r="K29" t="s">
        <v>60</v>
      </c>
      <c r="L29">
        <v>124483.92915</v>
      </c>
      <c r="P29" s="13"/>
    </row>
    <row r="30" spans="1:16">
      <c r="A30" s="11">
        <v>62.5185</v>
      </c>
      <c r="B30" s="11">
        <v>778.894</v>
      </c>
      <c r="C30" s="11">
        <v>566.48</v>
      </c>
      <c r="D30" s="11">
        <v>32.4578</v>
      </c>
      <c r="E30" s="11">
        <v>318</v>
      </c>
      <c r="F30" s="11">
        <v>0</v>
      </c>
      <c r="G30" s="11">
        <v>1758.3503</v>
      </c>
      <c r="H30" s="12" t="s">
        <v>1137</v>
      </c>
      <c r="I30" s="12" t="s">
        <v>25</v>
      </c>
      <c r="K30" t="s">
        <v>25</v>
      </c>
      <c r="L30">
        <v>54606.444</v>
      </c>
      <c r="P30" s="13"/>
    </row>
    <row r="31" spans="1:16">
      <c r="A31" s="11">
        <v>62.5185</v>
      </c>
      <c r="B31" s="11">
        <v>778.894</v>
      </c>
      <c r="C31" s="11">
        <v>566.48</v>
      </c>
      <c r="D31" s="11">
        <v>32.4578</v>
      </c>
      <c r="E31" s="11">
        <v>318</v>
      </c>
      <c r="F31" s="11">
        <v>0</v>
      </c>
      <c r="G31" s="11">
        <v>1758.3503</v>
      </c>
      <c r="H31" s="12" t="s">
        <v>1137</v>
      </c>
      <c r="I31" s="12" t="s">
        <v>25</v>
      </c>
      <c r="K31" t="s">
        <v>26</v>
      </c>
      <c r="L31">
        <v>116938.5668</v>
      </c>
      <c r="P31" s="13"/>
    </row>
    <row r="32" spans="1:16">
      <c r="A32" s="11">
        <v>62.5185</v>
      </c>
      <c r="B32" s="11">
        <v>778.894</v>
      </c>
      <c r="C32" s="11">
        <v>566.48</v>
      </c>
      <c r="D32" s="11">
        <v>32.4578</v>
      </c>
      <c r="E32" s="11">
        <v>318</v>
      </c>
      <c r="F32" s="11">
        <v>0</v>
      </c>
      <c r="G32" s="11">
        <v>1758.3503</v>
      </c>
      <c r="H32" s="12" t="s">
        <v>1137</v>
      </c>
      <c r="I32" s="12" t="s">
        <v>25</v>
      </c>
      <c r="K32" t="s">
        <v>61</v>
      </c>
      <c r="L32">
        <v>3328.9288</v>
      </c>
      <c r="P32" s="13"/>
    </row>
    <row r="33" spans="1:12">
      <c r="A33" s="11">
        <v>62.5185</v>
      </c>
      <c r="B33" s="11">
        <v>778.894</v>
      </c>
      <c r="C33" s="11">
        <v>566.48</v>
      </c>
      <c r="D33" s="11">
        <v>32.4578</v>
      </c>
      <c r="E33" s="11">
        <v>318</v>
      </c>
      <c r="F33" s="11">
        <v>0</v>
      </c>
      <c r="G33" s="11">
        <v>1758.3503</v>
      </c>
      <c r="H33" s="12" t="s">
        <v>1137</v>
      </c>
      <c r="I33" s="12" t="s">
        <v>25</v>
      </c>
      <c r="K33" t="s">
        <v>63</v>
      </c>
      <c r="L33">
        <v>1758.3503</v>
      </c>
    </row>
    <row r="34" spans="1:12">
      <c r="A34" s="11">
        <v>62.5185</v>
      </c>
      <c r="B34" s="11">
        <v>778.894</v>
      </c>
      <c r="C34" s="11">
        <v>566.48</v>
      </c>
      <c r="D34" s="11">
        <v>32.4578</v>
      </c>
      <c r="E34" s="11">
        <v>318</v>
      </c>
      <c r="F34" s="11">
        <v>0</v>
      </c>
      <c r="G34" s="11">
        <v>1758.3503</v>
      </c>
      <c r="H34" s="12" t="s">
        <v>1137</v>
      </c>
      <c r="I34" s="12" t="s">
        <v>25</v>
      </c>
      <c r="K34" t="s">
        <v>65</v>
      </c>
      <c r="L34">
        <v>1694.7503</v>
      </c>
    </row>
    <row r="35" spans="1:12">
      <c r="A35" s="11">
        <v>62.5185</v>
      </c>
      <c r="B35" s="11">
        <v>778.894</v>
      </c>
      <c r="C35" s="11">
        <v>566.48</v>
      </c>
      <c r="D35" s="11">
        <v>32.4578</v>
      </c>
      <c r="E35" s="11">
        <v>0</v>
      </c>
      <c r="F35" s="11">
        <v>0</v>
      </c>
      <c r="G35" s="11">
        <v>1440.3503</v>
      </c>
      <c r="H35" s="12" t="s">
        <v>1134</v>
      </c>
      <c r="I35" s="12" t="s">
        <v>47</v>
      </c>
      <c r="K35" t="s">
        <v>66</v>
      </c>
      <c r="L35">
        <v>1758.3763</v>
      </c>
    </row>
    <row r="36" spans="1:12">
      <c r="A36" s="11">
        <v>62.5185</v>
      </c>
      <c r="B36" s="11">
        <v>778.894</v>
      </c>
      <c r="C36" s="11">
        <v>566.48</v>
      </c>
      <c r="D36" s="11">
        <v>32.4578</v>
      </c>
      <c r="E36" s="11">
        <v>318</v>
      </c>
      <c r="F36" s="11">
        <v>0</v>
      </c>
      <c r="G36" s="11">
        <v>1758.3503</v>
      </c>
      <c r="H36" s="12" t="s">
        <v>1134</v>
      </c>
      <c r="I36" s="12" t="s">
        <v>47</v>
      </c>
      <c r="K36" t="s">
        <v>67</v>
      </c>
      <c r="L36">
        <v>3516.7266</v>
      </c>
    </row>
    <row r="37" spans="1:12">
      <c r="A37" s="11">
        <v>62.5185</v>
      </c>
      <c r="B37" s="11">
        <v>778.894</v>
      </c>
      <c r="C37" s="11">
        <v>566.48</v>
      </c>
      <c r="D37" s="11">
        <v>32.4578</v>
      </c>
      <c r="E37" s="11">
        <v>418</v>
      </c>
      <c r="F37" s="11">
        <v>0</v>
      </c>
      <c r="G37" s="11">
        <v>1858.3503</v>
      </c>
      <c r="H37" s="12" t="s">
        <v>1134</v>
      </c>
      <c r="I37" s="12" t="s">
        <v>47</v>
      </c>
      <c r="K37" t="s">
        <v>64</v>
      </c>
      <c r="L37">
        <v>1758.3763</v>
      </c>
    </row>
    <row r="38" spans="1:12">
      <c r="A38" s="11">
        <v>62.5185</v>
      </c>
      <c r="B38" s="11">
        <v>778.894</v>
      </c>
      <c r="C38" s="11">
        <v>566.48</v>
      </c>
      <c r="D38" s="11">
        <v>32.4578</v>
      </c>
      <c r="E38" s="11">
        <v>318</v>
      </c>
      <c r="F38" s="11">
        <v>0</v>
      </c>
      <c r="G38" s="11">
        <v>1758.3503</v>
      </c>
      <c r="H38" s="12" t="s">
        <v>1134</v>
      </c>
      <c r="I38" s="12" t="s">
        <v>47</v>
      </c>
      <c r="K38" t="s">
        <v>31</v>
      </c>
      <c r="L38">
        <v>1758.3503</v>
      </c>
    </row>
    <row r="39" spans="1:12">
      <c r="A39" s="11">
        <v>62.5185</v>
      </c>
      <c r="B39" s="11">
        <v>778.894</v>
      </c>
      <c r="C39" s="11">
        <v>566.48</v>
      </c>
      <c r="D39" s="11">
        <v>32.4578</v>
      </c>
      <c r="E39" s="11">
        <v>318</v>
      </c>
      <c r="F39" s="11">
        <v>0</v>
      </c>
      <c r="G39" s="11">
        <v>1758.3503</v>
      </c>
      <c r="H39" s="12" t="s">
        <v>1134</v>
      </c>
      <c r="I39" s="12" t="s">
        <v>47</v>
      </c>
      <c r="K39" t="s">
        <v>68</v>
      </c>
      <c r="L39">
        <v>2008.24</v>
      </c>
    </row>
    <row r="40" spans="1:12">
      <c r="A40" s="11">
        <v>62.5185</v>
      </c>
      <c r="B40" s="11">
        <v>778.894</v>
      </c>
      <c r="C40" s="11">
        <v>566.48</v>
      </c>
      <c r="D40" s="11">
        <v>32.4578</v>
      </c>
      <c r="E40" s="11">
        <v>318</v>
      </c>
      <c r="F40" s="11">
        <v>0</v>
      </c>
      <c r="G40" s="11">
        <v>1758.3503</v>
      </c>
      <c r="H40" s="12" t="s">
        <v>1135</v>
      </c>
      <c r="I40" s="12" t="s">
        <v>26</v>
      </c>
      <c r="K40" t="s">
        <v>69</v>
      </c>
      <c r="L40">
        <v>1758.3503</v>
      </c>
    </row>
    <row r="41" spans="1:11">
      <c r="A41" s="11">
        <v>68.76</v>
      </c>
      <c r="B41" s="11">
        <v>916.8</v>
      </c>
      <c r="C41" s="11">
        <v>566.48</v>
      </c>
      <c r="D41" s="11">
        <v>38.2</v>
      </c>
      <c r="E41" s="11">
        <v>318</v>
      </c>
      <c r="F41" s="11">
        <v>0</v>
      </c>
      <c r="G41" s="11">
        <v>1908.24</v>
      </c>
      <c r="H41" s="12" t="s">
        <v>1137</v>
      </c>
      <c r="I41" s="12" t="s">
        <v>25</v>
      </c>
      <c r="K41" t="s">
        <v>1548</v>
      </c>
    </row>
    <row r="42" spans="1:12">
      <c r="A42" s="11">
        <v>62.5185</v>
      </c>
      <c r="B42" s="11">
        <v>778.894</v>
      </c>
      <c r="C42" s="11">
        <v>566.48</v>
      </c>
      <c r="D42" s="11">
        <v>32.4578</v>
      </c>
      <c r="E42" s="11">
        <v>318</v>
      </c>
      <c r="F42" s="11">
        <v>0</v>
      </c>
      <c r="G42" s="11">
        <v>1758.3503</v>
      </c>
      <c r="H42" s="12" t="s">
        <v>1135</v>
      </c>
      <c r="I42" s="12" t="s">
        <v>26</v>
      </c>
      <c r="K42" t="s">
        <v>36</v>
      </c>
      <c r="L42">
        <v>792647.34363</v>
      </c>
    </row>
    <row r="43" spans="1:9">
      <c r="A43" s="11">
        <v>62.5185</v>
      </c>
      <c r="B43" s="11">
        <v>778.894</v>
      </c>
      <c r="C43" s="11">
        <v>566.48</v>
      </c>
      <c r="D43" s="11">
        <v>32.4578</v>
      </c>
      <c r="E43" s="11">
        <v>318</v>
      </c>
      <c r="F43" s="11">
        <v>0</v>
      </c>
      <c r="G43" s="11">
        <v>1758.3503</v>
      </c>
      <c r="H43" s="12" t="s">
        <v>1137</v>
      </c>
      <c r="I43" s="12" t="s">
        <v>25</v>
      </c>
    </row>
    <row r="44" spans="1:9">
      <c r="A44" s="11">
        <v>68.76</v>
      </c>
      <c r="B44" s="11">
        <v>916.8</v>
      </c>
      <c r="C44" s="11">
        <v>566.48</v>
      </c>
      <c r="D44" s="11">
        <v>38.2</v>
      </c>
      <c r="E44" s="11">
        <v>418</v>
      </c>
      <c r="F44" s="11">
        <v>0</v>
      </c>
      <c r="G44" s="11">
        <v>2008.24</v>
      </c>
      <c r="H44" s="12" t="s">
        <v>1135</v>
      </c>
      <c r="I44" s="12" t="s">
        <v>26</v>
      </c>
    </row>
    <row r="45" spans="1:9">
      <c r="A45" s="11">
        <v>62.5185</v>
      </c>
      <c r="B45" s="11">
        <v>778.894</v>
      </c>
      <c r="C45" s="11">
        <v>566.48</v>
      </c>
      <c r="D45" s="11">
        <v>32.4578</v>
      </c>
      <c r="E45" s="11">
        <v>318</v>
      </c>
      <c r="F45" s="11">
        <v>0</v>
      </c>
      <c r="G45" s="11">
        <v>1758.3503</v>
      </c>
      <c r="H45" s="12" t="s">
        <v>1135</v>
      </c>
      <c r="I45" s="12" t="s">
        <v>26</v>
      </c>
    </row>
    <row r="46" spans="1:9">
      <c r="A46" s="11">
        <v>62.5185</v>
      </c>
      <c r="B46" s="11">
        <v>778.894</v>
      </c>
      <c r="C46" s="11">
        <v>566.48</v>
      </c>
      <c r="D46" s="11">
        <v>32.4578</v>
      </c>
      <c r="E46" s="11">
        <v>318</v>
      </c>
      <c r="F46" s="11">
        <v>0</v>
      </c>
      <c r="G46" s="11">
        <v>1758.3503</v>
      </c>
      <c r="H46" s="12" t="s">
        <v>1134</v>
      </c>
      <c r="I46" s="12" t="s">
        <v>46</v>
      </c>
    </row>
    <row r="47" spans="1:9">
      <c r="A47" s="11">
        <v>62.5185</v>
      </c>
      <c r="B47" s="11">
        <v>778.894</v>
      </c>
      <c r="C47" s="11">
        <v>566.48</v>
      </c>
      <c r="D47" s="11">
        <v>32.4578</v>
      </c>
      <c r="E47" s="11">
        <v>418</v>
      </c>
      <c r="F47" s="11">
        <v>0</v>
      </c>
      <c r="G47" s="11">
        <v>1858.3503</v>
      </c>
      <c r="H47" s="12" t="s">
        <v>1135</v>
      </c>
      <c r="I47" s="12" t="s">
        <v>26</v>
      </c>
    </row>
    <row r="48" spans="1:9">
      <c r="A48" s="11">
        <v>62.5185</v>
      </c>
      <c r="B48" s="11">
        <v>778.894</v>
      </c>
      <c r="C48" s="11">
        <v>566.48</v>
      </c>
      <c r="D48" s="11">
        <v>32.4578</v>
      </c>
      <c r="E48" s="11">
        <v>318</v>
      </c>
      <c r="F48" s="11">
        <v>0</v>
      </c>
      <c r="G48" s="11">
        <v>1758.3503</v>
      </c>
      <c r="H48" s="12" t="s">
        <v>1139</v>
      </c>
      <c r="I48" s="12" t="s">
        <v>61</v>
      </c>
    </row>
    <row r="49" spans="1:9">
      <c r="A49" s="11">
        <v>62.5185</v>
      </c>
      <c r="B49" s="11">
        <v>778.894</v>
      </c>
      <c r="C49" s="11">
        <v>566.48</v>
      </c>
      <c r="D49" s="11">
        <v>32.4578</v>
      </c>
      <c r="E49" s="11">
        <v>254.4</v>
      </c>
      <c r="F49" s="11">
        <v>0</v>
      </c>
      <c r="G49" s="11">
        <v>1694.7503</v>
      </c>
      <c r="H49" s="12" t="s">
        <v>1139</v>
      </c>
      <c r="I49" s="12" t="s">
        <v>65</v>
      </c>
    </row>
    <row r="50" spans="1:9">
      <c r="A50" s="11">
        <v>62.5185</v>
      </c>
      <c r="B50" s="11">
        <v>778.894</v>
      </c>
      <c r="C50" s="11">
        <v>566.48</v>
      </c>
      <c r="D50" s="11">
        <v>32.4578</v>
      </c>
      <c r="E50" s="11">
        <v>318</v>
      </c>
      <c r="F50" s="11">
        <v>0</v>
      </c>
      <c r="G50" s="11">
        <v>1758.3503</v>
      </c>
      <c r="H50" s="12" t="s">
        <v>1139</v>
      </c>
      <c r="I50" s="12" t="s">
        <v>31</v>
      </c>
    </row>
    <row r="51" spans="1:9">
      <c r="A51" s="11">
        <v>62.5185</v>
      </c>
      <c r="B51" s="11">
        <v>778.894</v>
      </c>
      <c r="C51" s="11">
        <v>566.48</v>
      </c>
      <c r="D51" s="11">
        <v>32.4578</v>
      </c>
      <c r="E51" s="11">
        <v>318</v>
      </c>
      <c r="F51" s="11">
        <v>0</v>
      </c>
      <c r="G51" s="11">
        <v>1758.3503</v>
      </c>
      <c r="H51" s="12" t="s">
        <v>1139</v>
      </c>
      <c r="I51" s="12" t="s">
        <v>63</v>
      </c>
    </row>
    <row r="52" spans="1:9">
      <c r="A52" s="11">
        <v>62.5185</v>
      </c>
      <c r="B52" s="11">
        <v>778.894</v>
      </c>
      <c r="C52" s="11">
        <v>566.48</v>
      </c>
      <c r="D52" s="11">
        <v>32.4578</v>
      </c>
      <c r="E52" s="11">
        <v>318</v>
      </c>
      <c r="F52" s="11">
        <v>0</v>
      </c>
      <c r="G52" s="11">
        <v>1758.3503</v>
      </c>
      <c r="H52" s="12" t="s">
        <v>1139</v>
      </c>
      <c r="I52" s="12" t="s">
        <v>69</v>
      </c>
    </row>
    <row r="53" spans="1:9">
      <c r="A53" s="11">
        <v>68.76</v>
      </c>
      <c r="B53" s="11">
        <v>916.8</v>
      </c>
      <c r="C53" s="11">
        <v>566.48</v>
      </c>
      <c r="D53" s="11">
        <v>38.2</v>
      </c>
      <c r="E53" s="11">
        <v>418</v>
      </c>
      <c r="F53" s="11">
        <v>0</v>
      </c>
      <c r="G53" s="11">
        <v>2008.24</v>
      </c>
      <c r="H53" s="12" t="s">
        <v>1134</v>
      </c>
      <c r="I53" s="12" t="s">
        <v>46</v>
      </c>
    </row>
    <row r="54" spans="1:9">
      <c r="A54" s="11">
        <v>62.5185</v>
      </c>
      <c r="B54" s="11">
        <v>778.894</v>
      </c>
      <c r="C54" s="11">
        <v>566.48</v>
      </c>
      <c r="D54" s="11">
        <v>32.4578</v>
      </c>
      <c r="E54" s="11">
        <v>318</v>
      </c>
      <c r="F54" s="11">
        <v>0</v>
      </c>
      <c r="G54" s="11">
        <v>1758.3503</v>
      </c>
      <c r="H54" s="12" t="s">
        <v>1134</v>
      </c>
      <c r="I54" s="12" t="s">
        <v>46</v>
      </c>
    </row>
    <row r="55" spans="1:9">
      <c r="A55" s="11">
        <v>68.76</v>
      </c>
      <c r="B55" s="11">
        <v>916.8</v>
      </c>
      <c r="C55" s="11">
        <v>566.48</v>
      </c>
      <c r="D55" s="11">
        <v>38.2</v>
      </c>
      <c r="E55" s="11">
        <v>318</v>
      </c>
      <c r="F55" s="11">
        <v>0</v>
      </c>
      <c r="G55" s="11">
        <v>1908.24</v>
      </c>
      <c r="H55" s="12" t="s">
        <v>1137</v>
      </c>
      <c r="I55" s="12" t="s">
        <v>25</v>
      </c>
    </row>
    <row r="56" spans="1:9">
      <c r="A56" s="11">
        <v>62.5185</v>
      </c>
      <c r="B56" s="11">
        <v>778.894</v>
      </c>
      <c r="C56" s="11">
        <v>566.48</v>
      </c>
      <c r="D56" s="11">
        <v>32.4578</v>
      </c>
      <c r="E56" s="11">
        <v>318</v>
      </c>
      <c r="F56" s="11">
        <v>0</v>
      </c>
      <c r="G56" s="11">
        <v>1758.3503</v>
      </c>
      <c r="H56" s="12" t="s">
        <v>1138</v>
      </c>
      <c r="I56" s="12" t="s">
        <v>56</v>
      </c>
    </row>
    <row r="57" spans="1:9">
      <c r="A57" s="11">
        <v>62.5185</v>
      </c>
      <c r="B57" s="11">
        <v>778.894</v>
      </c>
      <c r="C57" s="11">
        <v>566.48</v>
      </c>
      <c r="D57" s="11">
        <v>32.4578</v>
      </c>
      <c r="E57" s="11">
        <v>179</v>
      </c>
      <c r="F57" s="11">
        <v>0</v>
      </c>
      <c r="G57" s="11">
        <v>1619.3503</v>
      </c>
      <c r="H57" s="12" t="s">
        <v>1137</v>
      </c>
      <c r="I57" s="12" t="s">
        <v>25</v>
      </c>
    </row>
    <row r="58" spans="1:9">
      <c r="A58" s="11">
        <v>62.5185</v>
      </c>
      <c r="B58" s="11">
        <v>778.894</v>
      </c>
      <c r="C58" s="11">
        <v>566.48</v>
      </c>
      <c r="D58" s="11">
        <v>32.4578</v>
      </c>
      <c r="E58" s="11">
        <v>318</v>
      </c>
      <c r="F58" s="11">
        <v>0</v>
      </c>
      <c r="G58" s="11">
        <v>1758.3503</v>
      </c>
      <c r="H58" s="12" t="s">
        <v>1134</v>
      </c>
      <c r="I58" s="12" t="s">
        <v>48</v>
      </c>
    </row>
    <row r="59" spans="1:9">
      <c r="A59" s="11">
        <v>62.5185</v>
      </c>
      <c r="B59" s="11">
        <v>778.894</v>
      </c>
      <c r="C59" s="11">
        <v>566.48</v>
      </c>
      <c r="D59" s="11">
        <v>32.4578</v>
      </c>
      <c r="E59" s="11">
        <v>318</v>
      </c>
      <c r="F59" s="11">
        <v>0</v>
      </c>
      <c r="G59" s="11">
        <v>1758.3503</v>
      </c>
      <c r="H59" s="12" t="s">
        <v>1137</v>
      </c>
      <c r="I59" s="12" t="s">
        <v>25</v>
      </c>
    </row>
    <row r="60" spans="1:9">
      <c r="A60" s="11">
        <v>62.5185</v>
      </c>
      <c r="B60" s="11">
        <v>778.894</v>
      </c>
      <c r="C60" s="11">
        <v>566.48</v>
      </c>
      <c r="D60" s="11">
        <v>32.4578</v>
      </c>
      <c r="E60" s="11">
        <v>418</v>
      </c>
      <c r="F60" s="11">
        <v>0</v>
      </c>
      <c r="G60" s="11">
        <v>1858.3503</v>
      </c>
      <c r="H60" s="12" t="s">
        <v>1135</v>
      </c>
      <c r="I60" s="12" t="s">
        <v>26</v>
      </c>
    </row>
    <row r="61" spans="1:9">
      <c r="A61" s="11">
        <v>62.5185</v>
      </c>
      <c r="B61" s="11">
        <v>778.894</v>
      </c>
      <c r="C61" s="11">
        <v>566.48</v>
      </c>
      <c r="D61" s="11">
        <v>32.4578</v>
      </c>
      <c r="E61" s="11">
        <v>318</v>
      </c>
      <c r="F61" s="11">
        <v>0</v>
      </c>
      <c r="G61" s="11">
        <v>1758.3503</v>
      </c>
      <c r="H61" s="12" t="s">
        <v>1134</v>
      </c>
      <c r="I61" s="12" t="s">
        <v>52</v>
      </c>
    </row>
    <row r="62" spans="1:9">
      <c r="A62" s="11">
        <v>62.5185</v>
      </c>
      <c r="B62" s="11">
        <v>778.894</v>
      </c>
      <c r="C62" s="11">
        <v>566.48</v>
      </c>
      <c r="D62" s="11">
        <v>32.4578</v>
      </c>
      <c r="E62" s="11">
        <v>318</v>
      </c>
      <c r="F62" s="11">
        <v>0</v>
      </c>
      <c r="G62" s="11">
        <v>1758.3503</v>
      </c>
      <c r="H62" s="12" t="s">
        <v>1134</v>
      </c>
      <c r="I62" s="12" t="s">
        <v>48</v>
      </c>
    </row>
    <row r="63" spans="1:9">
      <c r="A63" s="11">
        <v>62.5185</v>
      </c>
      <c r="B63" s="11">
        <v>778.894</v>
      </c>
      <c r="C63" s="11">
        <v>566.48</v>
      </c>
      <c r="D63" s="11">
        <v>32.4578</v>
      </c>
      <c r="E63" s="11">
        <v>318</v>
      </c>
      <c r="F63" s="11">
        <v>0</v>
      </c>
      <c r="G63" s="11">
        <v>1758.3503</v>
      </c>
      <c r="H63" s="12" t="s">
        <v>1137</v>
      </c>
      <c r="I63" s="12" t="s">
        <v>25</v>
      </c>
    </row>
    <row r="64" spans="1:9">
      <c r="A64" s="11">
        <v>68.76</v>
      </c>
      <c r="B64" s="11">
        <v>916.8</v>
      </c>
      <c r="C64" s="11">
        <v>566.48</v>
      </c>
      <c r="D64" s="11">
        <v>38.2</v>
      </c>
      <c r="E64" s="11">
        <v>418</v>
      </c>
      <c r="F64" s="11">
        <v>0</v>
      </c>
      <c r="G64" s="11">
        <v>2008.24</v>
      </c>
      <c r="H64" s="12" t="s">
        <v>1134</v>
      </c>
      <c r="I64" s="12" t="s">
        <v>52</v>
      </c>
    </row>
    <row r="65" spans="1:9">
      <c r="A65" s="11">
        <v>68.76</v>
      </c>
      <c r="B65" s="11">
        <v>916.8</v>
      </c>
      <c r="C65" s="11">
        <v>566.48</v>
      </c>
      <c r="D65" s="11">
        <v>38.2</v>
      </c>
      <c r="E65" s="11">
        <v>418</v>
      </c>
      <c r="F65" s="11">
        <v>0</v>
      </c>
      <c r="G65" s="11">
        <v>2008.24</v>
      </c>
      <c r="H65" s="12" t="s">
        <v>1137</v>
      </c>
      <c r="I65" s="12" t="s">
        <v>25</v>
      </c>
    </row>
    <row r="66" spans="1:9">
      <c r="A66" s="11">
        <v>62.5185</v>
      </c>
      <c r="B66" s="11">
        <v>778.894</v>
      </c>
      <c r="C66" s="11">
        <v>566.48</v>
      </c>
      <c r="D66" s="11">
        <v>32.4578</v>
      </c>
      <c r="E66" s="11">
        <v>318</v>
      </c>
      <c r="F66" s="11">
        <v>0</v>
      </c>
      <c r="G66" s="11">
        <v>1758.3503</v>
      </c>
      <c r="H66" s="12" t="s">
        <v>1137</v>
      </c>
      <c r="I66" s="12" t="s">
        <v>25</v>
      </c>
    </row>
    <row r="67" spans="1:9">
      <c r="A67" s="11">
        <v>62.5185</v>
      </c>
      <c r="B67" s="11">
        <v>778.894</v>
      </c>
      <c r="C67" s="11">
        <v>566.48</v>
      </c>
      <c r="D67" s="11">
        <v>32.4578</v>
      </c>
      <c r="E67" s="11">
        <v>318</v>
      </c>
      <c r="F67" s="11">
        <v>0</v>
      </c>
      <c r="G67" s="11">
        <v>1758.3503</v>
      </c>
      <c r="H67" s="12" t="s">
        <v>1137</v>
      </c>
      <c r="I67" s="12" t="s">
        <v>25</v>
      </c>
    </row>
    <row r="68" spans="1:9">
      <c r="A68" s="11">
        <v>62.5185</v>
      </c>
      <c r="B68" s="11">
        <v>778.894</v>
      </c>
      <c r="C68" s="11">
        <v>566.48</v>
      </c>
      <c r="D68" s="11">
        <v>32.4578</v>
      </c>
      <c r="E68" s="11">
        <v>318</v>
      </c>
      <c r="F68" s="11">
        <v>0</v>
      </c>
      <c r="G68" s="11">
        <v>1758.3503</v>
      </c>
      <c r="H68" s="12" t="s">
        <v>1137</v>
      </c>
      <c r="I68" s="12" t="s">
        <v>25</v>
      </c>
    </row>
    <row r="69" spans="1:9">
      <c r="A69" s="11">
        <v>62.5185</v>
      </c>
      <c r="B69" s="11">
        <v>778.894</v>
      </c>
      <c r="C69" s="11">
        <v>566.48</v>
      </c>
      <c r="D69" s="11">
        <v>32.4578</v>
      </c>
      <c r="E69" s="11">
        <v>418</v>
      </c>
      <c r="F69" s="11">
        <v>0</v>
      </c>
      <c r="G69" s="11">
        <v>1858.3503</v>
      </c>
      <c r="H69" s="12" t="s">
        <v>1134</v>
      </c>
      <c r="I69" s="12" t="s">
        <v>48</v>
      </c>
    </row>
    <row r="70" spans="1:9">
      <c r="A70" s="11">
        <v>62.5185</v>
      </c>
      <c r="B70" s="11">
        <v>778.894</v>
      </c>
      <c r="C70" s="11">
        <v>566.48</v>
      </c>
      <c r="D70" s="11">
        <v>32.4578</v>
      </c>
      <c r="E70" s="11">
        <v>418</v>
      </c>
      <c r="F70" s="11">
        <v>0</v>
      </c>
      <c r="G70" s="11">
        <v>1858.3503</v>
      </c>
      <c r="H70" s="12" t="s">
        <v>1134</v>
      </c>
      <c r="I70" s="12" t="s">
        <v>52</v>
      </c>
    </row>
    <row r="71" spans="1:9">
      <c r="A71" s="11">
        <v>62.5185</v>
      </c>
      <c r="B71" s="11">
        <v>778.894</v>
      </c>
      <c r="C71" s="11">
        <v>566.48</v>
      </c>
      <c r="D71" s="11">
        <v>32.4578</v>
      </c>
      <c r="E71" s="11">
        <v>418</v>
      </c>
      <c r="F71" s="11">
        <v>0</v>
      </c>
      <c r="G71" s="11">
        <v>1858.3503</v>
      </c>
      <c r="H71" s="12" t="s">
        <v>1134</v>
      </c>
      <c r="I71" s="12" t="s">
        <v>52</v>
      </c>
    </row>
    <row r="72" spans="1:9">
      <c r="A72" s="11">
        <v>62.5185</v>
      </c>
      <c r="B72" s="11">
        <v>778.894</v>
      </c>
      <c r="C72" s="11">
        <v>566.48</v>
      </c>
      <c r="D72" s="11">
        <v>32.4578</v>
      </c>
      <c r="E72" s="11">
        <v>318</v>
      </c>
      <c r="F72" s="11">
        <v>0</v>
      </c>
      <c r="G72" s="11">
        <v>1758.3503</v>
      </c>
      <c r="H72" s="12" t="s">
        <v>1134</v>
      </c>
      <c r="I72" s="12" t="s">
        <v>52</v>
      </c>
    </row>
    <row r="73" spans="1:9">
      <c r="A73" s="11">
        <v>62.5185</v>
      </c>
      <c r="B73" s="11">
        <v>778.894</v>
      </c>
      <c r="C73" s="11">
        <v>566.48</v>
      </c>
      <c r="D73" s="11">
        <v>32.4578</v>
      </c>
      <c r="E73" s="11">
        <v>418</v>
      </c>
      <c r="F73" s="11">
        <v>0</v>
      </c>
      <c r="G73" s="11">
        <v>1858.3503</v>
      </c>
      <c r="H73" s="12" t="s">
        <v>1134</v>
      </c>
      <c r="I73" s="12" t="s">
        <v>52</v>
      </c>
    </row>
    <row r="74" spans="1:9">
      <c r="A74" s="11">
        <v>62.5185</v>
      </c>
      <c r="B74" s="11">
        <v>778.894</v>
      </c>
      <c r="C74" s="11">
        <v>566.48</v>
      </c>
      <c r="D74" s="11">
        <v>32.4578</v>
      </c>
      <c r="E74" s="11">
        <v>179</v>
      </c>
      <c r="F74" s="11">
        <v>0</v>
      </c>
      <c r="G74" s="11">
        <v>1619.3503</v>
      </c>
      <c r="H74" s="12" t="s">
        <v>1134</v>
      </c>
      <c r="I74" s="12" t="s">
        <v>48</v>
      </c>
    </row>
    <row r="75" spans="1:9">
      <c r="A75" s="11">
        <v>62.5185</v>
      </c>
      <c r="B75" s="11">
        <v>778.894</v>
      </c>
      <c r="C75" s="11">
        <v>566.48</v>
      </c>
      <c r="D75" s="11">
        <v>32.4578</v>
      </c>
      <c r="E75" s="11">
        <v>318</v>
      </c>
      <c r="F75" s="11">
        <v>0</v>
      </c>
      <c r="G75" s="11">
        <v>1758.3503</v>
      </c>
      <c r="H75" s="12" t="s">
        <v>1135</v>
      </c>
      <c r="I75" s="12" t="s">
        <v>26</v>
      </c>
    </row>
    <row r="76" spans="1:9">
      <c r="A76" s="11">
        <v>62.5185</v>
      </c>
      <c r="B76" s="11">
        <v>778.894</v>
      </c>
      <c r="C76" s="11">
        <v>566.48</v>
      </c>
      <c r="D76" s="11">
        <v>32.4578</v>
      </c>
      <c r="E76" s="11">
        <v>318</v>
      </c>
      <c r="F76" s="11">
        <v>0</v>
      </c>
      <c r="G76" s="11">
        <v>1758.3503</v>
      </c>
      <c r="H76" s="12" t="s">
        <v>1137</v>
      </c>
      <c r="I76" s="12" t="s">
        <v>25</v>
      </c>
    </row>
    <row r="77" spans="1:9">
      <c r="A77" s="11">
        <v>62.5185</v>
      </c>
      <c r="B77" s="11">
        <v>778.894</v>
      </c>
      <c r="C77" s="11">
        <v>566.48</v>
      </c>
      <c r="D77" s="11">
        <v>32.4578</v>
      </c>
      <c r="E77" s="11">
        <v>318</v>
      </c>
      <c r="F77" s="11">
        <v>0</v>
      </c>
      <c r="G77" s="11">
        <v>1758.3503</v>
      </c>
      <c r="H77" s="12" t="s">
        <v>1134</v>
      </c>
      <c r="I77" s="12" t="s">
        <v>48</v>
      </c>
    </row>
    <row r="78" spans="1:9">
      <c r="A78" s="11">
        <v>62.5185</v>
      </c>
      <c r="B78" s="11">
        <v>778.894</v>
      </c>
      <c r="C78" s="11">
        <v>566.48</v>
      </c>
      <c r="D78" s="11">
        <v>32.4578</v>
      </c>
      <c r="E78" s="11">
        <v>318</v>
      </c>
      <c r="F78" s="11">
        <v>0</v>
      </c>
      <c r="G78" s="11">
        <v>1758.3503</v>
      </c>
      <c r="H78" s="12" t="s">
        <v>1134</v>
      </c>
      <c r="I78" s="12" t="s">
        <v>48</v>
      </c>
    </row>
    <row r="79" spans="1:9">
      <c r="A79" s="11">
        <v>62.5185</v>
      </c>
      <c r="B79" s="11">
        <v>778.894</v>
      </c>
      <c r="C79" s="11">
        <v>566.48</v>
      </c>
      <c r="D79" s="11">
        <v>32.4578</v>
      </c>
      <c r="E79" s="11">
        <v>318</v>
      </c>
      <c r="F79" s="11">
        <v>0</v>
      </c>
      <c r="G79" s="11">
        <v>1758.3503</v>
      </c>
      <c r="H79" s="12" t="s">
        <v>1138</v>
      </c>
      <c r="I79" s="12" t="s">
        <v>50</v>
      </c>
    </row>
    <row r="80" spans="1:9">
      <c r="A80" s="11">
        <v>62.5185</v>
      </c>
      <c r="B80" s="11">
        <v>778.894</v>
      </c>
      <c r="C80" s="11">
        <v>566.48</v>
      </c>
      <c r="D80" s="11">
        <v>32.4578</v>
      </c>
      <c r="E80" s="11">
        <v>318</v>
      </c>
      <c r="F80" s="11">
        <v>0</v>
      </c>
      <c r="G80" s="11">
        <v>1758.3503</v>
      </c>
      <c r="H80" s="12" t="s">
        <v>1134</v>
      </c>
      <c r="I80" s="12" t="s">
        <v>48</v>
      </c>
    </row>
    <row r="81" spans="1:9">
      <c r="A81" s="11">
        <v>62.5185</v>
      </c>
      <c r="B81" s="11">
        <v>778.894</v>
      </c>
      <c r="C81" s="11">
        <v>566.48</v>
      </c>
      <c r="D81" s="11">
        <v>32.4578</v>
      </c>
      <c r="E81" s="11">
        <v>179</v>
      </c>
      <c r="F81" s="11">
        <v>0</v>
      </c>
      <c r="G81" s="11">
        <v>1619.3503</v>
      </c>
      <c r="H81" s="12" t="s">
        <v>1134</v>
      </c>
      <c r="I81" s="12" t="s">
        <v>48</v>
      </c>
    </row>
    <row r="82" spans="1:9">
      <c r="A82" s="11">
        <v>62.5185</v>
      </c>
      <c r="B82" s="11">
        <v>778.894</v>
      </c>
      <c r="C82" s="11">
        <v>566.48</v>
      </c>
      <c r="D82" s="11">
        <v>32.4578</v>
      </c>
      <c r="E82" s="11">
        <v>318</v>
      </c>
      <c r="F82" s="11">
        <v>0</v>
      </c>
      <c r="G82" s="11">
        <v>1758.3503</v>
      </c>
      <c r="H82" s="12" t="s">
        <v>1137</v>
      </c>
      <c r="I82" s="12" t="s">
        <v>25</v>
      </c>
    </row>
    <row r="83" spans="1:9">
      <c r="A83" s="11">
        <v>62.5185</v>
      </c>
      <c r="B83" s="11">
        <v>778.894</v>
      </c>
      <c r="C83" s="11">
        <v>566.48</v>
      </c>
      <c r="D83" s="11">
        <v>32.4578</v>
      </c>
      <c r="E83" s="11">
        <v>418</v>
      </c>
      <c r="F83" s="11">
        <v>0</v>
      </c>
      <c r="G83" s="11">
        <v>1858.3503</v>
      </c>
      <c r="H83" s="12" t="s">
        <v>1135</v>
      </c>
      <c r="I83" s="12" t="s">
        <v>26</v>
      </c>
    </row>
    <row r="84" spans="1:9">
      <c r="A84" s="11">
        <v>62.5185</v>
      </c>
      <c r="B84" s="11">
        <v>778.894</v>
      </c>
      <c r="C84" s="11">
        <v>566.48</v>
      </c>
      <c r="D84" s="11">
        <v>32.4578</v>
      </c>
      <c r="E84" s="11">
        <v>318</v>
      </c>
      <c r="F84" s="11">
        <v>0</v>
      </c>
      <c r="G84" s="11">
        <v>1758.3503</v>
      </c>
      <c r="H84" s="12" t="s">
        <v>1139</v>
      </c>
      <c r="I84" s="12" t="s">
        <v>67</v>
      </c>
    </row>
    <row r="85" spans="1:9">
      <c r="A85" s="11">
        <v>62.5185</v>
      </c>
      <c r="B85" s="11">
        <v>778.894</v>
      </c>
      <c r="C85" s="11">
        <v>566.48</v>
      </c>
      <c r="D85" s="11">
        <v>32.4578</v>
      </c>
      <c r="E85" s="11">
        <v>418</v>
      </c>
      <c r="F85" s="11">
        <v>0</v>
      </c>
      <c r="G85" s="11">
        <v>1858.3503</v>
      </c>
      <c r="H85" s="12" t="s">
        <v>1135</v>
      </c>
      <c r="I85" s="12" t="s">
        <v>26</v>
      </c>
    </row>
    <row r="86" spans="1:9">
      <c r="A86" s="11">
        <v>62.5185</v>
      </c>
      <c r="B86" s="11">
        <v>778.894</v>
      </c>
      <c r="C86" s="11">
        <v>566.48</v>
      </c>
      <c r="D86" s="11">
        <v>32.4578</v>
      </c>
      <c r="E86" s="11">
        <v>318</v>
      </c>
      <c r="F86" s="11">
        <v>0</v>
      </c>
      <c r="G86" s="11">
        <v>1758.3503</v>
      </c>
      <c r="H86" s="12" t="s">
        <v>1135</v>
      </c>
      <c r="I86" s="12" t="s">
        <v>26</v>
      </c>
    </row>
    <row r="87" spans="1:9">
      <c r="A87" s="11">
        <v>62.5185</v>
      </c>
      <c r="B87" s="11">
        <v>778.894</v>
      </c>
      <c r="C87" s="11">
        <v>566.48</v>
      </c>
      <c r="D87" s="11">
        <v>32.4578</v>
      </c>
      <c r="E87" s="11">
        <v>318</v>
      </c>
      <c r="F87" s="11">
        <v>0</v>
      </c>
      <c r="G87" s="11">
        <v>1758.3503</v>
      </c>
      <c r="H87" s="12" t="s">
        <v>1135</v>
      </c>
      <c r="I87" s="12" t="s">
        <v>26</v>
      </c>
    </row>
    <row r="88" spans="1:9">
      <c r="A88" s="11">
        <v>68.76</v>
      </c>
      <c r="B88" s="11">
        <v>916.8</v>
      </c>
      <c r="C88" s="11">
        <v>566.48</v>
      </c>
      <c r="D88" s="11">
        <v>38.2</v>
      </c>
      <c r="E88" s="11">
        <v>418</v>
      </c>
      <c r="F88" s="11">
        <v>0</v>
      </c>
      <c r="G88" s="11">
        <v>2008.24</v>
      </c>
      <c r="H88" s="12" t="s">
        <v>1135</v>
      </c>
      <c r="I88" s="12" t="s">
        <v>26</v>
      </c>
    </row>
    <row r="89" spans="1:9">
      <c r="A89" s="11">
        <v>62.5185</v>
      </c>
      <c r="B89" s="11">
        <v>778.894</v>
      </c>
      <c r="C89" s="11">
        <v>566.48</v>
      </c>
      <c r="D89" s="11">
        <v>32.4578</v>
      </c>
      <c r="E89" s="11">
        <v>418</v>
      </c>
      <c r="F89" s="11">
        <v>0</v>
      </c>
      <c r="G89" s="11">
        <v>1858.3503</v>
      </c>
      <c r="H89" s="12" t="s">
        <v>1135</v>
      </c>
      <c r="I89" s="12" t="s">
        <v>26</v>
      </c>
    </row>
    <row r="90" spans="1:9">
      <c r="A90" s="11">
        <v>62.5185</v>
      </c>
      <c r="B90" s="11">
        <v>778.894</v>
      </c>
      <c r="C90" s="11">
        <v>566.48</v>
      </c>
      <c r="D90" s="11">
        <v>32.4578</v>
      </c>
      <c r="E90" s="11">
        <v>179</v>
      </c>
      <c r="F90" s="11">
        <v>0</v>
      </c>
      <c r="G90" s="11">
        <v>1619.3503</v>
      </c>
      <c r="H90" s="12" t="s">
        <v>1134</v>
      </c>
      <c r="I90" s="12" t="s">
        <v>52</v>
      </c>
    </row>
    <row r="91" spans="1:9">
      <c r="A91" s="11">
        <v>62.5185</v>
      </c>
      <c r="B91" s="11">
        <v>778.894</v>
      </c>
      <c r="C91" s="11">
        <v>566.48</v>
      </c>
      <c r="D91" s="11">
        <v>32.4578</v>
      </c>
      <c r="E91" s="11">
        <v>179</v>
      </c>
      <c r="F91" s="11">
        <v>0</v>
      </c>
      <c r="G91" s="11">
        <v>1619.3503</v>
      </c>
      <c r="H91" s="12" t="s">
        <v>1138</v>
      </c>
      <c r="I91" s="12" t="s">
        <v>53</v>
      </c>
    </row>
    <row r="92" spans="1:9">
      <c r="A92" s="11">
        <v>62.5185</v>
      </c>
      <c r="B92" s="11">
        <v>778.894</v>
      </c>
      <c r="C92" s="11">
        <v>566.48</v>
      </c>
      <c r="D92" s="11">
        <v>32.4578</v>
      </c>
      <c r="E92" s="11">
        <v>179</v>
      </c>
      <c r="F92" s="11">
        <v>0</v>
      </c>
      <c r="G92" s="11">
        <v>1619.3503</v>
      </c>
      <c r="H92" s="12" t="s">
        <v>1138</v>
      </c>
      <c r="I92" s="12" t="s">
        <v>53</v>
      </c>
    </row>
    <row r="93" spans="1:9">
      <c r="A93" s="11">
        <v>62.5185</v>
      </c>
      <c r="B93" s="11">
        <v>778.894</v>
      </c>
      <c r="C93" s="11">
        <v>566.48</v>
      </c>
      <c r="D93" s="11">
        <v>32.4578</v>
      </c>
      <c r="E93" s="11">
        <v>179</v>
      </c>
      <c r="F93" s="11">
        <v>0</v>
      </c>
      <c r="G93" s="11">
        <v>1619.3503</v>
      </c>
      <c r="H93" s="12" t="s">
        <v>1138</v>
      </c>
      <c r="I93" s="12" t="s">
        <v>53</v>
      </c>
    </row>
    <row r="94" spans="1:9">
      <c r="A94" s="11">
        <v>62.5185</v>
      </c>
      <c r="B94" s="11">
        <v>778.894</v>
      </c>
      <c r="C94" s="11">
        <v>566.48</v>
      </c>
      <c r="D94" s="11">
        <v>32.4578</v>
      </c>
      <c r="E94" s="11">
        <v>179</v>
      </c>
      <c r="F94" s="11">
        <v>0</v>
      </c>
      <c r="G94" s="11">
        <v>1619.3503</v>
      </c>
      <c r="H94" s="12" t="s">
        <v>1138</v>
      </c>
      <c r="I94" s="12" t="s">
        <v>53</v>
      </c>
    </row>
    <row r="95" spans="1:9">
      <c r="A95" s="11">
        <v>62.5185</v>
      </c>
      <c r="B95" s="11">
        <v>778.894</v>
      </c>
      <c r="C95" s="11">
        <v>566.48</v>
      </c>
      <c r="D95" s="11">
        <v>32.4578</v>
      </c>
      <c r="E95" s="11">
        <v>179</v>
      </c>
      <c r="F95" s="11">
        <v>0</v>
      </c>
      <c r="G95" s="11">
        <v>1619.3503</v>
      </c>
      <c r="H95" s="12" t="s">
        <v>1138</v>
      </c>
      <c r="I95" s="12" t="s">
        <v>53</v>
      </c>
    </row>
    <row r="96" spans="1:9">
      <c r="A96" s="11">
        <v>62.5185</v>
      </c>
      <c r="B96" s="11">
        <v>778.894</v>
      </c>
      <c r="C96" s="11">
        <v>566.48</v>
      </c>
      <c r="D96" s="11">
        <v>32.4578</v>
      </c>
      <c r="E96" s="11">
        <v>179</v>
      </c>
      <c r="F96" s="11">
        <v>0</v>
      </c>
      <c r="G96" s="11">
        <v>1619.3503</v>
      </c>
      <c r="H96" s="12" t="s">
        <v>1138</v>
      </c>
      <c r="I96" s="12" t="s">
        <v>53</v>
      </c>
    </row>
    <row r="97" spans="1:9">
      <c r="A97" s="11">
        <v>62.5185</v>
      </c>
      <c r="B97" s="11">
        <v>778.894</v>
      </c>
      <c r="C97" s="11">
        <v>566.48</v>
      </c>
      <c r="D97" s="11">
        <v>32.4578</v>
      </c>
      <c r="E97" s="11">
        <v>0</v>
      </c>
      <c r="F97" s="11">
        <v>0</v>
      </c>
      <c r="G97" s="11">
        <v>1440.3503</v>
      </c>
      <c r="H97" s="12" t="s">
        <v>1138</v>
      </c>
      <c r="I97" s="12" t="s">
        <v>53</v>
      </c>
    </row>
    <row r="98" spans="1:9">
      <c r="A98" s="11">
        <v>62.5185</v>
      </c>
      <c r="B98" s="11">
        <v>778.894</v>
      </c>
      <c r="C98" s="11">
        <v>566.48</v>
      </c>
      <c r="D98" s="11">
        <v>32.4578</v>
      </c>
      <c r="E98" s="11">
        <v>179</v>
      </c>
      <c r="F98" s="11">
        <v>0</v>
      </c>
      <c r="G98" s="11">
        <v>1619.3503</v>
      </c>
      <c r="H98" s="12" t="s">
        <v>1138</v>
      </c>
      <c r="I98" s="12" t="s">
        <v>53</v>
      </c>
    </row>
    <row r="99" spans="1:9">
      <c r="A99" s="11">
        <v>62.5185</v>
      </c>
      <c r="B99" s="11">
        <v>778.894</v>
      </c>
      <c r="C99" s="11">
        <v>566.48</v>
      </c>
      <c r="D99" s="11">
        <v>32.4578</v>
      </c>
      <c r="E99" s="11">
        <v>179</v>
      </c>
      <c r="F99" s="11">
        <v>0</v>
      </c>
      <c r="G99" s="11">
        <v>1619.3503</v>
      </c>
      <c r="H99" s="12" t="s">
        <v>1138</v>
      </c>
      <c r="I99" s="12" t="s">
        <v>53</v>
      </c>
    </row>
    <row r="100" spans="1:9">
      <c r="A100" s="11">
        <v>62.5185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62.5185</v>
      </c>
      <c r="H100" s="12" t="s">
        <v>1138</v>
      </c>
      <c r="I100" s="12" t="s">
        <v>53</v>
      </c>
    </row>
    <row r="101" spans="1:9">
      <c r="A101" s="11">
        <v>62.5185</v>
      </c>
      <c r="B101" s="11">
        <v>778.894</v>
      </c>
      <c r="C101" s="11">
        <v>566.48</v>
      </c>
      <c r="D101" s="11">
        <v>32.4578</v>
      </c>
      <c r="E101" s="11">
        <v>179</v>
      </c>
      <c r="F101" s="11">
        <v>0</v>
      </c>
      <c r="G101" s="11">
        <v>1619.3503</v>
      </c>
      <c r="H101" s="12" t="s">
        <v>1138</v>
      </c>
      <c r="I101" s="12" t="s">
        <v>58</v>
      </c>
    </row>
    <row r="102" spans="1:9">
      <c r="A102" s="11">
        <v>62.5185</v>
      </c>
      <c r="B102" s="11">
        <v>778.894</v>
      </c>
      <c r="C102" s="11">
        <v>566.48</v>
      </c>
      <c r="D102" s="11">
        <v>32.4578</v>
      </c>
      <c r="E102" s="11">
        <v>254.4</v>
      </c>
      <c r="F102" s="11">
        <v>0</v>
      </c>
      <c r="G102" s="11">
        <v>1694.7503</v>
      </c>
      <c r="H102" s="12" t="s">
        <v>1138</v>
      </c>
      <c r="I102" s="12" t="s">
        <v>58</v>
      </c>
    </row>
    <row r="103" spans="1:9">
      <c r="A103" s="11">
        <v>62.5185</v>
      </c>
      <c r="B103" s="11">
        <v>778.894</v>
      </c>
      <c r="C103" s="11">
        <v>566.48</v>
      </c>
      <c r="D103" s="11">
        <v>32.4578</v>
      </c>
      <c r="E103" s="11">
        <v>254.4</v>
      </c>
      <c r="F103" s="11">
        <v>0</v>
      </c>
      <c r="G103" s="11">
        <v>1694.7503</v>
      </c>
      <c r="H103" s="12" t="s">
        <v>1138</v>
      </c>
      <c r="I103" s="12" t="s">
        <v>53</v>
      </c>
    </row>
    <row r="104" spans="1:9">
      <c r="A104" s="11">
        <v>62.5185</v>
      </c>
      <c r="B104" s="11">
        <v>778.894</v>
      </c>
      <c r="C104" s="11">
        <v>566.48</v>
      </c>
      <c r="D104" s="11">
        <v>32.4578</v>
      </c>
      <c r="E104" s="11">
        <v>179</v>
      </c>
      <c r="F104" s="11">
        <v>0</v>
      </c>
      <c r="G104" s="11">
        <v>1619.3503</v>
      </c>
      <c r="H104" s="12" t="s">
        <v>1138</v>
      </c>
      <c r="I104" s="12" t="s">
        <v>58</v>
      </c>
    </row>
    <row r="105" spans="1:9">
      <c r="A105" s="11">
        <v>62.5185</v>
      </c>
      <c r="B105" s="11">
        <v>778.894</v>
      </c>
      <c r="C105" s="11">
        <v>566.48</v>
      </c>
      <c r="D105" s="11">
        <v>32.4578</v>
      </c>
      <c r="E105" s="11">
        <v>254.4</v>
      </c>
      <c r="F105" s="11">
        <v>0</v>
      </c>
      <c r="G105" s="11">
        <v>1694.7503</v>
      </c>
      <c r="H105" s="12" t="s">
        <v>1138</v>
      </c>
      <c r="I105" s="12" t="s">
        <v>58</v>
      </c>
    </row>
    <row r="106" spans="1:9">
      <c r="A106" s="11">
        <v>62.5185</v>
      </c>
      <c r="B106" s="11">
        <v>778.894</v>
      </c>
      <c r="C106" s="11">
        <v>566.48</v>
      </c>
      <c r="D106" s="11">
        <v>32.4578</v>
      </c>
      <c r="E106" s="11">
        <v>179</v>
      </c>
      <c r="F106" s="11">
        <v>0</v>
      </c>
      <c r="G106" s="11">
        <v>1619.3503</v>
      </c>
      <c r="H106" s="12" t="s">
        <v>1138</v>
      </c>
      <c r="I106" s="12" t="s">
        <v>58</v>
      </c>
    </row>
    <row r="107" spans="1:9">
      <c r="A107" s="11">
        <v>62.5185</v>
      </c>
      <c r="B107" s="11">
        <v>778.894</v>
      </c>
      <c r="C107" s="11">
        <v>566.48</v>
      </c>
      <c r="D107" s="11">
        <v>32.4578</v>
      </c>
      <c r="E107" s="11">
        <v>254.4</v>
      </c>
      <c r="F107" s="11">
        <v>0</v>
      </c>
      <c r="G107" s="11">
        <v>1694.7503</v>
      </c>
      <c r="H107" s="12" t="s">
        <v>1138</v>
      </c>
      <c r="I107" s="12" t="s">
        <v>58</v>
      </c>
    </row>
    <row r="108" spans="1:9">
      <c r="A108" s="11">
        <v>62.5185</v>
      </c>
      <c r="B108" s="11">
        <v>778.894</v>
      </c>
      <c r="C108" s="11">
        <v>566.48</v>
      </c>
      <c r="D108" s="11">
        <v>32.4578</v>
      </c>
      <c r="E108" s="11">
        <v>179</v>
      </c>
      <c r="F108" s="11">
        <v>0</v>
      </c>
      <c r="G108" s="11">
        <v>1619.3503</v>
      </c>
      <c r="H108" s="12" t="s">
        <v>1138</v>
      </c>
      <c r="I108" s="12" t="s">
        <v>58</v>
      </c>
    </row>
    <row r="109" spans="1:9">
      <c r="A109" s="11">
        <v>62.5185</v>
      </c>
      <c r="B109" s="11">
        <v>778.894</v>
      </c>
      <c r="C109" s="11">
        <v>566.48</v>
      </c>
      <c r="D109" s="11">
        <v>32.4578</v>
      </c>
      <c r="E109" s="11">
        <v>179</v>
      </c>
      <c r="F109" s="11">
        <v>0</v>
      </c>
      <c r="G109" s="11">
        <v>1619.3503</v>
      </c>
      <c r="H109" s="12" t="s">
        <v>1138</v>
      </c>
      <c r="I109" s="12" t="s">
        <v>58</v>
      </c>
    </row>
    <row r="110" spans="1:9">
      <c r="A110" s="11">
        <v>62.5185</v>
      </c>
      <c r="B110" s="11">
        <v>778.894</v>
      </c>
      <c r="C110" s="11">
        <v>566.48</v>
      </c>
      <c r="D110" s="11">
        <v>32.4578</v>
      </c>
      <c r="E110" s="11">
        <v>254.4</v>
      </c>
      <c r="F110" s="11">
        <v>0</v>
      </c>
      <c r="G110" s="11">
        <v>1694.7503</v>
      </c>
      <c r="H110" s="12" t="s">
        <v>1138</v>
      </c>
      <c r="I110" s="12" t="s">
        <v>58</v>
      </c>
    </row>
    <row r="111" spans="1:9">
      <c r="A111" s="11">
        <v>62.5185</v>
      </c>
      <c r="B111" s="11">
        <v>778.894</v>
      </c>
      <c r="C111" s="11">
        <v>566.48</v>
      </c>
      <c r="D111" s="11">
        <v>32.4578</v>
      </c>
      <c r="E111" s="11">
        <v>179</v>
      </c>
      <c r="F111" s="11">
        <v>0</v>
      </c>
      <c r="G111" s="11">
        <v>1619.3503</v>
      </c>
      <c r="H111" s="12" t="s">
        <v>1138</v>
      </c>
      <c r="I111" s="12" t="s">
        <v>58</v>
      </c>
    </row>
    <row r="112" spans="1:9">
      <c r="A112" s="11">
        <v>62.5185</v>
      </c>
      <c r="B112" s="11">
        <v>778.894</v>
      </c>
      <c r="C112" s="11">
        <v>566.48</v>
      </c>
      <c r="D112" s="11">
        <v>32.4578</v>
      </c>
      <c r="E112" s="11">
        <v>179</v>
      </c>
      <c r="F112" s="11">
        <v>0</v>
      </c>
      <c r="G112" s="11">
        <v>1619.3503</v>
      </c>
      <c r="H112" s="12" t="s">
        <v>1138</v>
      </c>
      <c r="I112" s="12" t="s">
        <v>58</v>
      </c>
    </row>
    <row r="113" spans="1:9">
      <c r="A113" s="11">
        <v>62.5185</v>
      </c>
      <c r="B113" s="11">
        <v>778.894</v>
      </c>
      <c r="C113" s="11">
        <v>566.48</v>
      </c>
      <c r="D113" s="11">
        <v>32.4578</v>
      </c>
      <c r="E113" s="11">
        <v>179</v>
      </c>
      <c r="F113" s="11">
        <v>0</v>
      </c>
      <c r="G113" s="11">
        <v>1619.3503</v>
      </c>
      <c r="H113" s="12" t="s">
        <v>1138</v>
      </c>
      <c r="I113" s="12" t="s">
        <v>58</v>
      </c>
    </row>
    <row r="114" spans="1:9">
      <c r="A114" s="11">
        <v>62.5185</v>
      </c>
      <c r="B114" s="11">
        <v>778.894</v>
      </c>
      <c r="C114" s="11">
        <v>566.48</v>
      </c>
      <c r="D114" s="11">
        <v>32.4578</v>
      </c>
      <c r="E114" s="11">
        <v>179</v>
      </c>
      <c r="F114" s="11">
        <v>0</v>
      </c>
      <c r="G114" s="11">
        <v>1619.3503</v>
      </c>
      <c r="H114" s="12" t="s">
        <v>1138</v>
      </c>
      <c r="I114" s="12" t="s">
        <v>58</v>
      </c>
    </row>
    <row r="115" spans="1:9">
      <c r="A115" s="11">
        <v>62.5185</v>
      </c>
      <c r="B115" s="11">
        <v>778.894</v>
      </c>
      <c r="C115" s="11">
        <v>566.48</v>
      </c>
      <c r="D115" s="11">
        <v>32.4578</v>
      </c>
      <c r="E115" s="11">
        <v>179</v>
      </c>
      <c r="F115" s="11">
        <v>0</v>
      </c>
      <c r="G115" s="11">
        <v>1619.3503</v>
      </c>
      <c r="H115" s="12" t="s">
        <v>1138</v>
      </c>
      <c r="I115" s="12" t="s">
        <v>58</v>
      </c>
    </row>
    <row r="116" spans="1:9">
      <c r="A116" s="11">
        <v>62.5185</v>
      </c>
      <c r="B116" s="11">
        <v>778.894</v>
      </c>
      <c r="C116" s="11">
        <v>566.48</v>
      </c>
      <c r="D116" s="11">
        <v>32.4578</v>
      </c>
      <c r="E116" s="11">
        <v>179</v>
      </c>
      <c r="F116" s="11">
        <v>0</v>
      </c>
      <c r="G116" s="11">
        <v>1619.3503</v>
      </c>
      <c r="H116" s="12" t="s">
        <v>1138</v>
      </c>
      <c r="I116" s="12" t="s">
        <v>58</v>
      </c>
    </row>
    <row r="117" spans="1:9">
      <c r="A117" s="11">
        <v>62.5185</v>
      </c>
      <c r="B117" s="11">
        <v>778.894</v>
      </c>
      <c r="C117" s="11">
        <v>566.48</v>
      </c>
      <c r="D117" s="11">
        <v>32.4578</v>
      </c>
      <c r="E117" s="11">
        <v>179</v>
      </c>
      <c r="F117" s="11">
        <v>0</v>
      </c>
      <c r="G117" s="11">
        <v>1619.3503</v>
      </c>
      <c r="H117" s="12" t="s">
        <v>1138</v>
      </c>
      <c r="I117" s="12" t="s">
        <v>58</v>
      </c>
    </row>
    <row r="118" spans="1:9">
      <c r="A118" s="11">
        <v>62.5185</v>
      </c>
      <c r="B118" s="11">
        <v>778.894</v>
      </c>
      <c r="C118" s="11">
        <v>566.48</v>
      </c>
      <c r="D118" s="11">
        <v>32.4578</v>
      </c>
      <c r="E118" s="11">
        <v>179</v>
      </c>
      <c r="F118" s="11">
        <v>0</v>
      </c>
      <c r="G118" s="11">
        <v>1619.3503</v>
      </c>
      <c r="H118" s="12" t="s">
        <v>1138</v>
      </c>
      <c r="I118" s="12" t="s">
        <v>58</v>
      </c>
    </row>
    <row r="119" spans="1:9">
      <c r="A119" s="11">
        <v>62.5185</v>
      </c>
      <c r="B119" s="11">
        <v>778.894</v>
      </c>
      <c r="C119" s="11">
        <v>566.48</v>
      </c>
      <c r="D119" s="11">
        <v>32.4578</v>
      </c>
      <c r="E119" s="11">
        <v>179</v>
      </c>
      <c r="F119" s="11">
        <v>0</v>
      </c>
      <c r="G119" s="11">
        <v>1619.3503</v>
      </c>
      <c r="H119" s="12" t="s">
        <v>1138</v>
      </c>
      <c r="I119" s="12" t="s">
        <v>58</v>
      </c>
    </row>
    <row r="120" spans="1:9">
      <c r="A120" s="11">
        <v>62.5185</v>
      </c>
      <c r="B120" s="11">
        <v>778.894</v>
      </c>
      <c r="C120" s="11">
        <v>566.48</v>
      </c>
      <c r="D120" s="11">
        <v>32.4578</v>
      </c>
      <c r="E120" s="11">
        <v>179</v>
      </c>
      <c r="F120" s="11">
        <v>0</v>
      </c>
      <c r="G120" s="11">
        <v>1619.3503</v>
      </c>
      <c r="H120" s="12" t="s">
        <v>1138</v>
      </c>
      <c r="I120" s="12" t="s">
        <v>58</v>
      </c>
    </row>
    <row r="121" spans="1:9">
      <c r="A121" s="11">
        <v>62.5185</v>
      </c>
      <c r="B121" s="11">
        <v>778.894</v>
      </c>
      <c r="C121" s="11">
        <v>566.48</v>
      </c>
      <c r="D121" s="11">
        <v>32.4578</v>
      </c>
      <c r="E121" s="11">
        <v>179</v>
      </c>
      <c r="F121" s="11">
        <v>0</v>
      </c>
      <c r="G121" s="11">
        <v>1619.3503</v>
      </c>
      <c r="H121" s="12" t="s">
        <v>1138</v>
      </c>
      <c r="I121" s="12" t="s">
        <v>58</v>
      </c>
    </row>
    <row r="122" spans="1:9">
      <c r="A122" s="11">
        <v>62.5185</v>
      </c>
      <c r="B122" s="11">
        <v>778.894</v>
      </c>
      <c r="C122" s="11">
        <v>566.48</v>
      </c>
      <c r="D122" s="11">
        <v>32.4578</v>
      </c>
      <c r="E122" s="11">
        <v>254.4</v>
      </c>
      <c r="F122" s="11">
        <v>0</v>
      </c>
      <c r="G122" s="11">
        <v>1694.7503</v>
      </c>
      <c r="H122" s="12" t="s">
        <v>1138</v>
      </c>
      <c r="I122" s="12" t="s">
        <v>58</v>
      </c>
    </row>
    <row r="123" spans="1:9">
      <c r="A123" s="11">
        <v>62.5185</v>
      </c>
      <c r="B123" s="11">
        <v>778.894</v>
      </c>
      <c r="C123" s="11">
        <v>566.48</v>
      </c>
      <c r="D123" s="11">
        <v>32.4578</v>
      </c>
      <c r="E123" s="11">
        <v>179</v>
      </c>
      <c r="F123" s="11">
        <v>0</v>
      </c>
      <c r="G123" s="11">
        <v>1619.3503</v>
      </c>
      <c r="H123" s="12" t="s">
        <v>1138</v>
      </c>
      <c r="I123" s="12" t="s">
        <v>58</v>
      </c>
    </row>
    <row r="124" spans="1:9">
      <c r="A124" s="11">
        <v>62.5185</v>
      </c>
      <c r="B124" s="11">
        <v>778.894</v>
      </c>
      <c r="C124" s="11">
        <v>566.48</v>
      </c>
      <c r="D124" s="11">
        <v>32.4578</v>
      </c>
      <c r="E124" s="11">
        <v>254.4</v>
      </c>
      <c r="F124" s="11">
        <v>0</v>
      </c>
      <c r="G124" s="11">
        <v>1694.7503</v>
      </c>
      <c r="H124" s="12" t="s">
        <v>1138</v>
      </c>
      <c r="I124" s="12" t="s">
        <v>58</v>
      </c>
    </row>
    <row r="125" spans="1:9">
      <c r="A125" s="11">
        <v>62.5185</v>
      </c>
      <c r="B125" s="11">
        <v>778.894</v>
      </c>
      <c r="C125" s="11">
        <v>566.48</v>
      </c>
      <c r="D125" s="11">
        <v>32.4578</v>
      </c>
      <c r="E125" s="11">
        <v>254.4</v>
      </c>
      <c r="F125" s="11">
        <v>0</v>
      </c>
      <c r="G125" s="11">
        <v>1694.7503</v>
      </c>
      <c r="H125" s="12" t="s">
        <v>1138</v>
      </c>
      <c r="I125" s="12" t="s">
        <v>58</v>
      </c>
    </row>
    <row r="126" spans="1:9">
      <c r="A126" s="11">
        <v>62.5185</v>
      </c>
      <c r="B126" s="11">
        <v>778.894</v>
      </c>
      <c r="C126" s="11">
        <v>566.48</v>
      </c>
      <c r="D126" s="11">
        <v>32.4578</v>
      </c>
      <c r="E126" s="11">
        <v>254.4</v>
      </c>
      <c r="F126" s="11">
        <v>0</v>
      </c>
      <c r="G126" s="11">
        <v>1694.7503</v>
      </c>
      <c r="H126" s="12" t="s">
        <v>1138</v>
      </c>
      <c r="I126" s="12" t="s">
        <v>58</v>
      </c>
    </row>
    <row r="127" spans="1:9">
      <c r="A127" s="11">
        <v>62.5185</v>
      </c>
      <c r="B127" s="11">
        <v>778.894</v>
      </c>
      <c r="C127" s="11">
        <v>566.48</v>
      </c>
      <c r="D127" s="11">
        <v>32.4578</v>
      </c>
      <c r="E127" s="11">
        <v>254.4</v>
      </c>
      <c r="F127" s="11">
        <v>0</v>
      </c>
      <c r="G127" s="11">
        <v>1694.7503</v>
      </c>
      <c r="H127" s="12" t="s">
        <v>1138</v>
      </c>
      <c r="I127" s="12" t="s">
        <v>58</v>
      </c>
    </row>
    <row r="128" spans="1:9">
      <c r="A128" s="11">
        <v>62.5185</v>
      </c>
      <c r="B128" s="11">
        <v>778.894</v>
      </c>
      <c r="C128" s="11">
        <v>566.48</v>
      </c>
      <c r="D128" s="11">
        <v>32.4578</v>
      </c>
      <c r="E128" s="11">
        <v>318</v>
      </c>
      <c r="F128" s="11">
        <v>0</v>
      </c>
      <c r="G128" s="11">
        <v>1758.3503</v>
      </c>
      <c r="H128" s="12" t="s">
        <v>1138</v>
      </c>
      <c r="I128" s="12" t="s">
        <v>58</v>
      </c>
    </row>
    <row r="129" spans="1:9">
      <c r="A129" s="11">
        <v>62.5185</v>
      </c>
      <c r="B129" s="11">
        <v>778.894</v>
      </c>
      <c r="C129" s="11">
        <v>566.48</v>
      </c>
      <c r="D129" s="11">
        <v>32.4578</v>
      </c>
      <c r="E129" s="11">
        <v>179</v>
      </c>
      <c r="F129" s="11">
        <v>0</v>
      </c>
      <c r="G129" s="11">
        <v>1619.3503</v>
      </c>
      <c r="H129" s="12" t="s">
        <v>1138</v>
      </c>
      <c r="I129" s="12" t="s">
        <v>58</v>
      </c>
    </row>
    <row r="130" spans="1:9">
      <c r="A130" s="11">
        <v>62.5185</v>
      </c>
      <c r="B130" s="11">
        <v>778.894</v>
      </c>
      <c r="C130" s="11">
        <v>566.48</v>
      </c>
      <c r="D130" s="11">
        <v>32.4578</v>
      </c>
      <c r="E130" s="11">
        <v>0</v>
      </c>
      <c r="F130" s="11">
        <v>0</v>
      </c>
      <c r="G130" s="11">
        <v>1440.3503</v>
      </c>
      <c r="H130" s="12" t="s">
        <v>1138</v>
      </c>
      <c r="I130" s="12" t="s">
        <v>58</v>
      </c>
    </row>
    <row r="131" spans="1:9">
      <c r="A131" s="11">
        <v>62.5185</v>
      </c>
      <c r="B131" s="11">
        <v>778.894</v>
      </c>
      <c r="C131" s="11">
        <v>566.48</v>
      </c>
      <c r="D131" s="11">
        <v>32.4578</v>
      </c>
      <c r="E131" s="11">
        <v>179</v>
      </c>
      <c r="F131" s="11">
        <v>0</v>
      </c>
      <c r="G131" s="11">
        <v>1619.3503</v>
      </c>
      <c r="H131" s="12" t="s">
        <v>1138</v>
      </c>
      <c r="I131" s="12" t="s">
        <v>58</v>
      </c>
    </row>
    <row r="132" spans="1:9">
      <c r="A132" s="11">
        <v>62.5185</v>
      </c>
      <c r="B132" s="11">
        <v>778.894</v>
      </c>
      <c r="C132" s="11">
        <v>0</v>
      </c>
      <c r="D132" s="11">
        <v>32.4578</v>
      </c>
      <c r="E132" s="11">
        <v>0</v>
      </c>
      <c r="F132" s="11">
        <v>0</v>
      </c>
      <c r="G132" s="11">
        <v>873.8703</v>
      </c>
      <c r="H132" s="12" t="s">
        <v>1138</v>
      </c>
      <c r="I132" s="12" t="s">
        <v>58</v>
      </c>
    </row>
    <row r="133" spans="1:9">
      <c r="A133" s="11">
        <v>62.5185</v>
      </c>
      <c r="B133" s="11">
        <v>778.894</v>
      </c>
      <c r="C133" s="11">
        <v>566.48</v>
      </c>
      <c r="D133" s="11">
        <v>32.4578</v>
      </c>
      <c r="E133" s="11">
        <v>179</v>
      </c>
      <c r="F133" s="11">
        <v>0</v>
      </c>
      <c r="G133" s="11">
        <v>1619.3503</v>
      </c>
      <c r="H133" s="12" t="s">
        <v>1138</v>
      </c>
      <c r="I133" s="12" t="s">
        <v>58</v>
      </c>
    </row>
    <row r="134" spans="1:9">
      <c r="A134" s="11">
        <v>62.5185</v>
      </c>
      <c r="B134" s="11">
        <v>778.894</v>
      </c>
      <c r="C134" s="11">
        <v>566.48</v>
      </c>
      <c r="D134" s="11">
        <v>32.4578</v>
      </c>
      <c r="E134" s="11">
        <v>254.4</v>
      </c>
      <c r="F134" s="11">
        <v>0</v>
      </c>
      <c r="G134" s="11">
        <v>1694.7503</v>
      </c>
      <c r="H134" s="12" t="s">
        <v>1138</v>
      </c>
      <c r="I134" s="12" t="s">
        <v>53</v>
      </c>
    </row>
    <row r="135" spans="1:9">
      <c r="A135" s="11">
        <v>62.5185</v>
      </c>
      <c r="B135" s="11">
        <v>778.894</v>
      </c>
      <c r="C135" s="11">
        <v>566.48</v>
      </c>
      <c r="D135" s="11">
        <v>32.4578</v>
      </c>
      <c r="E135" s="11">
        <v>254.4</v>
      </c>
      <c r="F135" s="11">
        <v>0</v>
      </c>
      <c r="G135" s="11">
        <v>1694.7503</v>
      </c>
      <c r="H135" s="12" t="s">
        <v>1138</v>
      </c>
      <c r="I135" s="12" t="s">
        <v>58</v>
      </c>
    </row>
    <row r="136" spans="1:9">
      <c r="A136" s="11">
        <v>62.5185</v>
      </c>
      <c r="B136" s="11">
        <v>778.894</v>
      </c>
      <c r="C136" s="11">
        <v>566.48</v>
      </c>
      <c r="D136" s="11">
        <v>32.4578</v>
      </c>
      <c r="E136" s="11">
        <v>179</v>
      </c>
      <c r="F136" s="11">
        <v>0</v>
      </c>
      <c r="G136" s="11">
        <v>1619.3503</v>
      </c>
      <c r="H136" s="12" t="s">
        <v>1135</v>
      </c>
      <c r="I136" s="12" t="s">
        <v>26</v>
      </c>
    </row>
    <row r="137" spans="1:9">
      <c r="A137" s="11">
        <v>62.5185</v>
      </c>
      <c r="B137" s="11">
        <v>778.894</v>
      </c>
      <c r="C137" s="11">
        <v>566.48</v>
      </c>
      <c r="D137" s="11">
        <v>32.4578</v>
      </c>
      <c r="E137" s="11">
        <v>179</v>
      </c>
      <c r="F137" s="11">
        <v>0</v>
      </c>
      <c r="G137" s="11">
        <v>1619.3503</v>
      </c>
      <c r="H137" s="12" t="s">
        <v>1138</v>
      </c>
      <c r="I137" s="12" t="s">
        <v>58</v>
      </c>
    </row>
    <row r="138" spans="1:9">
      <c r="A138" s="11">
        <v>62.5185</v>
      </c>
      <c r="B138" s="11">
        <v>778.894</v>
      </c>
      <c r="C138" s="11">
        <v>566.48</v>
      </c>
      <c r="D138" s="11">
        <v>32.4578</v>
      </c>
      <c r="E138" s="11">
        <v>179</v>
      </c>
      <c r="F138" s="11">
        <v>0</v>
      </c>
      <c r="G138" s="11">
        <v>1619.3503</v>
      </c>
      <c r="H138" s="12" t="s">
        <v>1138</v>
      </c>
      <c r="I138" s="12" t="s">
        <v>53</v>
      </c>
    </row>
    <row r="139" spans="1:9">
      <c r="A139" s="11">
        <v>62.5185</v>
      </c>
      <c r="B139" s="11">
        <v>778.894</v>
      </c>
      <c r="C139" s="11">
        <v>566.48</v>
      </c>
      <c r="D139" s="11">
        <v>32.4578</v>
      </c>
      <c r="E139" s="11">
        <v>179</v>
      </c>
      <c r="F139" s="11">
        <v>0</v>
      </c>
      <c r="G139" s="11">
        <v>1619.3503</v>
      </c>
      <c r="H139" s="12" t="s">
        <v>1138</v>
      </c>
      <c r="I139" s="12" t="s">
        <v>58</v>
      </c>
    </row>
    <row r="140" spans="1:9">
      <c r="A140" s="11">
        <v>62.5185</v>
      </c>
      <c r="B140" s="11">
        <v>778.894</v>
      </c>
      <c r="C140" s="11">
        <v>566.48</v>
      </c>
      <c r="D140" s="11">
        <v>32.4578</v>
      </c>
      <c r="E140" s="11">
        <v>179</v>
      </c>
      <c r="F140" s="11">
        <v>0</v>
      </c>
      <c r="G140" s="11">
        <v>1619.3503</v>
      </c>
      <c r="H140" s="12" t="s">
        <v>1138</v>
      </c>
      <c r="I140" s="12" t="s">
        <v>53</v>
      </c>
    </row>
    <row r="141" spans="1:9">
      <c r="A141" s="11">
        <v>62.5185</v>
      </c>
      <c r="B141" s="11">
        <v>778.894</v>
      </c>
      <c r="C141" s="11">
        <v>566.48</v>
      </c>
      <c r="D141" s="11">
        <v>32.4578</v>
      </c>
      <c r="E141" s="11">
        <v>179</v>
      </c>
      <c r="F141" s="11">
        <v>0</v>
      </c>
      <c r="G141" s="11">
        <v>1619.3503</v>
      </c>
      <c r="H141" s="12" t="s">
        <v>1138</v>
      </c>
      <c r="I141" s="12" t="s">
        <v>50</v>
      </c>
    </row>
    <row r="142" spans="1:9">
      <c r="A142" s="11">
        <v>62.5185</v>
      </c>
      <c r="B142" s="11">
        <v>778.894</v>
      </c>
      <c r="C142" s="11">
        <v>566.48</v>
      </c>
      <c r="D142" s="11">
        <v>32.4578</v>
      </c>
      <c r="E142" s="11">
        <v>179</v>
      </c>
      <c r="F142" s="11">
        <v>0</v>
      </c>
      <c r="G142" s="11">
        <v>1619.3503</v>
      </c>
      <c r="H142" s="12" t="s">
        <v>1138</v>
      </c>
      <c r="I142" s="12" t="s">
        <v>50</v>
      </c>
    </row>
    <row r="143" spans="1:9">
      <c r="A143" s="11">
        <v>62.5185</v>
      </c>
      <c r="B143" s="11">
        <v>778.894</v>
      </c>
      <c r="C143" s="11">
        <v>566.48</v>
      </c>
      <c r="D143" s="11">
        <v>32.4578</v>
      </c>
      <c r="E143" s="11">
        <v>179</v>
      </c>
      <c r="F143" s="11">
        <v>0</v>
      </c>
      <c r="G143" s="11">
        <v>1619.3503</v>
      </c>
      <c r="H143" s="12" t="s">
        <v>1138</v>
      </c>
      <c r="I143" s="12" t="s">
        <v>50</v>
      </c>
    </row>
    <row r="144" spans="1:9">
      <c r="A144" s="11">
        <v>62.5185</v>
      </c>
      <c r="B144" s="11">
        <v>778.894</v>
      </c>
      <c r="C144" s="11">
        <v>566.48</v>
      </c>
      <c r="D144" s="11">
        <v>32.4578</v>
      </c>
      <c r="E144" s="11">
        <v>179</v>
      </c>
      <c r="F144" s="11">
        <v>0</v>
      </c>
      <c r="G144" s="11">
        <v>1619.3503</v>
      </c>
      <c r="H144" s="12" t="s">
        <v>1138</v>
      </c>
      <c r="I144" s="12" t="s">
        <v>50</v>
      </c>
    </row>
    <row r="145" spans="1:9">
      <c r="A145" s="11">
        <v>62.5185</v>
      </c>
      <c r="B145" s="11">
        <v>778.894</v>
      </c>
      <c r="C145" s="11">
        <v>566.48</v>
      </c>
      <c r="D145" s="11">
        <v>32.4578</v>
      </c>
      <c r="E145" s="11">
        <v>179</v>
      </c>
      <c r="F145" s="11">
        <v>0</v>
      </c>
      <c r="G145" s="11">
        <v>1619.3503</v>
      </c>
      <c r="H145" s="12" t="s">
        <v>1138</v>
      </c>
      <c r="I145" s="12" t="s">
        <v>50</v>
      </c>
    </row>
    <row r="146" spans="1:9">
      <c r="A146" s="11">
        <v>62.5185</v>
      </c>
      <c r="B146" s="11">
        <v>778.894</v>
      </c>
      <c r="C146" s="11">
        <v>566.48</v>
      </c>
      <c r="D146" s="11">
        <v>32.4578</v>
      </c>
      <c r="E146" s="11">
        <v>179</v>
      </c>
      <c r="F146" s="11">
        <v>0</v>
      </c>
      <c r="G146" s="11">
        <v>1619.3503</v>
      </c>
      <c r="H146" s="12" t="s">
        <v>1138</v>
      </c>
      <c r="I146" s="12" t="s">
        <v>50</v>
      </c>
    </row>
    <row r="147" spans="1:9">
      <c r="A147" s="11">
        <v>62.5185</v>
      </c>
      <c r="B147" s="11">
        <v>778.894</v>
      </c>
      <c r="C147" s="11">
        <v>566.48</v>
      </c>
      <c r="D147" s="11">
        <v>32.4578</v>
      </c>
      <c r="E147" s="11">
        <v>179</v>
      </c>
      <c r="F147" s="11">
        <v>0</v>
      </c>
      <c r="G147" s="11">
        <v>1619.3503</v>
      </c>
      <c r="H147" s="12" t="s">
        <v>1138</v>
      </c>
      <c r="I147" s="12" t="s">
        <v>50</v>
      </c>
    </row>
    <row r="148" spans="1:9">
      <c r="A148" s="11">
        <v>62.5185</v>
      </c>
      <c r="B148" s="11">
        <v>778.894</v>
      </c>
      <c r="C148" s="11">
        <v>566.48</v>
      </c>
      <c r="D148" s="11">
        <v>32.4578</v>
      </c>
      <c r="E148" s="11">
        <v>179</v>
      </c>
      <c r="F148" s="11">
        <v>0</v>
      </c>
      <c r="G148" s="11">
        <v>1619.3503</v>
      </c>
      <c r="H148" s="12" t="s">
        <v>1138</v>
      </c>
      <c r="I148" s="12" t="s">
        <v>50</v>
      </c>
    </row>
    <row r="149" spans="1:9">
      <c r="A149" s="11">
        <v>62.5185</v>
      </c>
      <c r="B149" s="11">
        <v>778.894</v>
      </c>
      <c r="C149" s="11">
        <v>566.48</v>
      </c>
      <c r="D149" s="11">
        <v>32.4578</v>
      </c>
      <c r="E149" s="11">
        <v>179</v>
      </c>
      <c r="F149" s="11">
        <v>0</v>
      </c>
      <c r="G149" s="11">
        <v>1619.3503</v>
      </c>
      <c r="H149" s="12" t="s">
        <v>1138</v>
      </c>
      <c r="I149" s="12" t="s">
        <v>50</v>
      </c>
    </row>
    <row r="150" spans="1:9">
      <c r="A150" s="11">
        <v>62.5185</v>
      </c>
      <c r="B150" s="11">
        <v>778.894</v>
      </c>
      <c r="C150" s="11">
        <v>566.48</v>
      </c>
      <c r="D150" s="11">
        <v>32.4578</v>
      </c>
      <c r="E150" s="11">
        <v>179</v>
      </c>
      <c r="F150" s="11">
        <v>0</v>
      </c>
      <c r="G150" s="11">
        <v>1619.3503</v>
      </c>
      <c r="H150" s="12" t="s">
        <v>1138</v>
      </c>
      <c r="I150" s="12" t="s">
        <v>50</v>
      </c>
    </row>
    <row r="151" spans="1:9">
      <c r="A151" s="11">
        <v>62.5185</v>
      </c>
      <c r="B151" s="11">
        <v>778.894</v>
      </c>
      <c r="C151" s="11">
        <v>566.48</v>
      </c>
      <c r="D151" s="11">
        <v>32.4578</v>
      </c>
      <c r="E151" s="11">
        <v>179</v>
      </c>
      <c r="F151" s="11">
        <v>0</v>
      </c>
      <c r="G151" s="11">
        <v>1619.3503</v>
      </c>
      <c r="H151" s="12" t="s">
        <v>1138</v>
      </c>
      <c r="I151" s="12" t="s">
        <v>50</v>
      </c>
    </row>
    <row r="152" spans="1:9">
      <c r="A152" s="11">
        <v>62.5185</v>
      </c>
      <c r="B152" s="11">
        <v>778.894</v>
      </c>
      <c r="C152" s="11">
        <v>566.48</v>
      </c>
      <c r="D152" s="11">
        <v>32.4578</v>
      </c>
      <c r="E152" s="11">
        <v>179</v>
      </c>
      <c r="F152" s="11">
        <v>0</v>
      </c>
      <c r="G152" s="11">
        <v>1619.3503</v>
      </c>
      <c r="H152" s="12" t="s">
        <v>1138</v>
      </c>
      <c r="I152" s="12" t="s">
        <v>54</v>
      </c>
    </row>
    <row r="153" spans="1:9">
      <c r="A153" s="11">
        <v>62.5185</v>
      </c>
      <c r="B153" s="11">
        <v>778.894</v>
      </c>
      <c r="C153" s="11">
        <v>566.48</v>
      </c>
      <c r="D153" s="11">
        <v>32.4578</v>
      </c>
      <c r="E153" s="11">
        <v>179</v>
      </c>
      <c r="F153" s="11">
        <v>0</v>
      </c>
      <c r="G153" s="11">
        <v>1619.3503</v>
      </c>
      <c r="H153" s="12" t="s">
        <v>1138</v>
      </c>
      <c r="I153" s="12" t="s">
        <v>50</v>
      </c>
    </row>
    <row r="154" spans="1:9">
      <c r="A154" s="11">
        <v>62.5185</v>
      </c>
      <c r="B154" s="11">
        <v>778.894</v>
      </c>
      <c r="C154" s="11">
        <v>566.48</v>
      </c>
      <c r="D154" s="11">
        <v>32.4578</v>
      </c>
      <c r="E154" s="11">
        <v>0</v>
      </c>
      <c r="F154" s="11">
        <v>0</v>
      </c>
      <c r="G154" s="11">
        <v>1440.3503</v>
      </c>
      <c r="H154" s="12" t="s">
        <v>1138</v>
      </c>
      <c r="I154" s="12" t="s">
        <v>50</v>
      </c>
    </row>
    <row r="155" spans="1:9">
      <c r="A155" s="11">
        <v>62.5185</v>
      </c>
      <c r="B155" s="11">
        <v>778.894</v>
      </c>
      <c r="C155" s="11">
        <v>566.48</v>
      </c>
      <c r="D155" s="11">
        <v>32.4578</v>
      </c>
      <c r="E155" s="11">
        <v>179</v>
      </c>
      <c r="F155" s="11">
        <v>0</v>
      </c>
      <c r="G155" s="11">
        <v>1619.3503</v>
      </c>
      <c r="H155" s="12" t="s">
        <v>1138</v>
      </c>
      <c r="I155" s="12" t="s">
        <v>54</v>
      </c>
    </row>
    <row r="156" spans="1:9">
      <c r="A156" s="11">
        <v>62.5185</v>
      </c>
      <c r="B156" s="11">
        <v>778.894</v>
      </c>
      <c r="C156" s="11">
        <v>566.48</v>
      </c>
      <c r="D156" s="11">
        <v>32.4578</v>
      </c>
      <c r="E156" s="11">
        <v>179</v>
      </c>
      <c r="F156" s="11">
        <v>0</v>
      </c>
      <c r="G156" s="11">
        <v>1619.3503</v>
      </c>
      <c r="H156" s="12" t="s">
        <v>1138</v>
      </c>
      <c r="I156" s="12" t="s">
        <v>54</v>
      </c>
    </row>
    <row r="157" spans="1:9">
      <c r="A157" s="11">
        <v>62.5185</v>
      </c>
      <c r="B157" s="11">
        <v>778.894</v>
      </c>
      <c r="C157" s="11">
        <v>566.48</v>
      </c>
      <c r="D157" s="11">
        <v>32.4578</v>
      </c>
      <c r="E157" s="11">
        <v>179</v>
      </c>
      <c r="F157" s="11">
        <v>0</v>
      </c>
      <c r="G157" s="11">
        <v>1619.3503</v>
      </c>
      <c r="H157" s="12" t="s">
        <v>1138</v>
      </c>
      <c r="I157" s="12" t="s">
        <v>54</v>
      </c>
    </row>
    <row r="158" spans="1:9">
      <c r="A158" s="11">
        <v>62.5185</v>
      </c>
      <c r="B158" s="11">
        <v>778.894</v>
      </c>
      <c r="C158" s="11">
        <v>566.48</v>
      </c>
      <c r="D158" s="11">
        <v>32.4578</v>
      </c>
      <c r="E158" s="11">
        <v>179</v>
      </c>
      <c r="F158" s="11">
        <v>0</v>
      </c>
      <c r="G158" s="11">
        <v>1619.3503</v>
      </c>
      <c r="H158" s="12" t="s">
        <v>1138</v>
      </c>
      <c r="I158" s="12" t="s">
        <v>54</v>
      </c>
    </row>
    <row r="159" spans="1:9">
      <c r="A159" s="11">
        <v>62.5185</v>
      </c>
      <c r="B159" s="11">
        <v>778.894</v>
      </c>
      <c r="C159" s="11">
        <v>566.48</v>
      </c>
      <c r="D159" s="11">
        <v>32.4578</v>
      </c>
      <c r="E159" s="11">
        <v>179</v>
      </c>
      <c r="F159" s="11">
        <v>0</v>
      </c>
      <c r="G159" s="11">
        <v>1619.3503</v>
      </c>
      <c r="H159" s="12" t="s">
        <v>1138</v>
      </c>
      <c r="I159" s="12" t="s">
        <v>56</v>
      </c>
    </row>
    <row r="160" spans="1:9">
      <c r="A160" s="11">
        <v>62.5185</v>
      </c>
      <c r="B160" s="11">
        <v>778.894</v>
      </c>
      <c r="C160" s="11">
        <v>566.48</v>
      </c>
      <c r="D160" s="11">
        <v>32.4578</v>
      </c>
      <c r="E160" s="11">
        <v>179</v>
      </c>
      <c r="F160" s="11">
        <v>0</v>
      </c>
      <c r="G160" s="11">
        <v>1619.3503</v>
      </c>
      <c r="H160" s="12" t="s">
        <v>1138</v>
      </c>
      <c r="I160" s="12" t="s">
        <v>56</v>
      </c>
    </row>
    <row r="161" spans="1:9">
      <c r="A161" s="11">
        <v>62.5185</v>
      </c>
      <c r="B161" s="11">
        <v>778.894</v>
      </c>
      <c r="C161" s="11">
        <v>566.48</v>
      </c>
      <c r="D161" s="11">
        <v>32.4578</v>
      </c>
      <c r="E161" s="11">
        <v>179</v>
      </c>
      <c r="F161" s="11">
        <v>0</v>
      </c>
      <c r="G161" s="11">
        <v>1619.3503</v>
      </c>
      <c r="H161" s="12" t="s">
        <v>1138</v>
      </c>
      <c r="I161" s="12" t="s">
        <v>56</v>
      </c>
    </row>
    <row r="162" spans="1:9">
      <c r="A162" s="11">
        <v>62.5185</v>
      </c>
      <c r="B162" s="11">
        <v>778.894</v>
      </c>
      <c r="C162" s="11">
        <v>566.48</v>
      </c>
      <c r="D162" s="11">
        <v>32.4578</v>
      </c>
      <c r="E162" s="11">
        <v>179</v>
      </c>
      <c r="F162" s="11">
        <v>0</v>
      </c>
      <c r="G162" s="11">
        <v>1619.3503</v>
      </c>
      <c r="H162" s="12" t="s">
        <v>1138</v>
      </c>
      <c r="I162" s="12" t="s">
        <v>56</v>
      </c>
    </row>
    <row r="163" spans="1:9">
      <c r="A163" s="11">
        <v>62.5185</v>
      </c>
      <c r="B163" s="11">
        <v>778.894</v>
      </c>
      <c r="C163" s="11">
        <v>566.48</v>
      </c>
      <c r="D163" s="11">
        <v>32.4578</v>
      </c>
      <c r="E163" s="11">
        <v>179</v>
      </c>
      <c r="F163" s="11">
        <v>0</v>
      </c>
      <c r="G163" s="11">
        <v>1619.3503</v>
      </c>
      <c r="H163" s="12" t="s">
        <v>1138</v>
      </c>
      <c r="I163" s="12" t="s">
        <v>56</v>
      </c>
    </row>
    <row r="164" spans="1:9">
      <c r="A164" s="11">
        <v>62.5185</v>
      </c>
      <c r="B164" s="11">
        <v>778.894</v>
      </c>
      <c r="C164" s="11">
        <v>566.48</v>
      </c>
      <c r="D164" s="11">
        <v>32.4578</v>
      </c>
      <c r="E164" s="11">
        <v>179</v>
      </c>
      <c r="F164" s="11">
        <v>0</v>
      </c>
      <c r="G164" s="11">
        <v>1619.3503</v>
      </c>
      <c r="H164" s="12" t="s">
        <v>1138</v>
      </c>
      <c r="I164" s="12" t="s">
        <v>57</v>
      </c>
    </row>
    <row r="165" spans="1:9">
      <c r="A165" s="11">
        <v>62.5185</v>
      </c>
      <c r="B165" s="11">
        <v>778.894</v>
      </c>
      <c r="C165" s="11">
        <v>566.48</v>
      </c>
      <c r="D165" s="11">
        <v>32.4578</v>
      </c>
      <c r="E165" s="11">
        <v>179</v>
      </c>
      <c r="F165" s="11">
        <v>0</v>
      </c>
      <c r="G165" s="11">
        <v>1619.3503</v>
      </c>
      <c r="H165" s="12" t="s">
        <v>1138</v>
      </c>
      <c r="I165" s="12" t="s">
        <v>57</v>
      </c>
    </row>
    <row r="166" spans="1:9">
      <c r="A166" s="11">
        <v>62.5185</v>
      </c>
      <c r="B166" s="11">
        <v>778.894</v>
      </c>
      <c r="C166" s="11">
        <v>566.48</v>
      </c>
      <c r="D166" s="11">
        <v>32.4578</v>
      </c>
      <c r="E166" s="11">
        <v>179</v>
      </c>
      <c r="F166" s="11">
        <v>0</v>
      </c>
      <c r="G166" s="11">
        <v>1619.3503</v>
      </c>
      <c r="H166" s="12" t="s">
        <v>1138</v>
      </c>
      <c r="I166" s="12" t="s">
        <v>57</v>
      </c>
    </row>
    <row r="167" spans="1:9">
      <c r="A167" s="11">
        <v>62.5185</v>
      </c>
      <c r="B167" s="11">
        <v>778.894</v>
      </c>
      <c r="C167" s="11">
        <v>566.48</v>
      </c>
      <c r="D167" s="11">
        <v>32.4578</v>
      </c>
      <c r="E167" s="11">
        <v>179</v>
      </c>
      <c r="F167" s="11">
        <v>0</v>
      </c>
      <c r="G167" s="11">
        <v>1619.3503</v>
      </c>
      <c r="H167" s="12" t="s">
        <v>1138</v>
      </c>
      <c r="I167" s="12" t="s">
        <v>57</v>
      </c>
    </row>
    <row r="168" spans="1:9">
      <c r="A168" s="11">
        <v>62.5185</v>
      </c>
      <c r="B168" s="11">
        <v>778.894</v>
      </c>
      <c r="C168" s="11">
        <v>566.48</v>
      </c>
      <c r="D168" s="11">
        <v>32.4578</v>
      </c>
      <c r="E168" s="11">
        <v>179</v>
      </c>
      <c r="F168" s="11">
        <v>0</v>
      </c>
      <c r="G168" s="11">
        <v>1619.3503</v>
      </c>
      <c r="H168" s="12" t="s">
        <v>1138</v>
      </c>
      <c r="I168" s="12" t="s">
        <v>57</v>
      </c>
    </row>
    <row r="169" spans="1:9">
      <c r="A169" s="11">
        <v>62.5185</v>
      </c>
      <c r="B169" s="11">
        <v>778.894</v>
      </c>
      <c r="C169" s="11">
        <v>566.48</v>
      </c>
      <c r="D169" s="11">
        <v>32.4578</v>
      </c>
      <c r="E169" s="11">
        <v>179</v>
      </c>
      <c r="F169" s="11">
        <v>0</v>
      </c>
      <c r="G169" s="11">
        <v>1619.3503</v>
      </c>
      <c r="H169" s="12" t="s">
        <v>1138</v>
      </c>
      <c r="I169" s="12" t="s">
        <v>57</v>
      </c>
    </row>
    <row r="170" spans="1:9">
      <c r="A170" s="11">
        <v>62.5185</v>
      </c>
      <c r="B170" s="11">
        <v>778.894</v>
      </c>
      <c r="C170" s="11">
        <v>566.48</v>
      </c>
      <c r="D170" s="11">
        <v>32.4578</v>
      </c>
      <c r="E170" s="11">
        <v>179</v>
      </c>
      <c r="F170" s="11">
        <v>0</v>
      </c>
      <c r="G170" s="11">
        <v>1619.3503</v>
      </c>
      <c r="H170" s="12" t="s">
        <v>1138</v>
      </c>
      <c r="I170" s="12" t="s">
        <v>57</v>
      </c>
    </row>
    <row r="171" spans="1:9">
      <c r="A171" s="11">
        <v>62.5185</v>
      </c>
      <c r="B171" s="11">
        <v>778.894</v>
      </c>
      <c r="C171" s="11">
        <v>566.48</v>
      </c>
      <c r="D171" s="11">
        <v>32.4578</v>
      </c>
      <c r="E171" s="11">
        <v>179</v>
      </c>
      <c r="F171" s="11">
        <v>0</v>
      </c>
      <c r="G171" s="11">
        <v>1619.3503</v>
      </c>
      <c r="H171" s="12" t="s">
        <v>1138</v>
      </c>
      <c r="I171" s="12" t="s">
        <v>57</v>
      </c>
    </row>
    <row r="172" spans="1:9">
      <c r="A172" s="11">
        <v>62.5185</v>
      </c>
      <c r="B172" s="11">
        <v>778.894</v>
      </c>
      <c r="C172" s="11">
        <v>566.48</v>
      </c>
      <c r="D172" s="11">
        <v>32.4578</v>
      </c>
      <c r="E172" s="11">
        <v>179</v>
      </c>
      <c r="F172" s="11">
        <v>0</v>
      </c>
      <c r="G172" s="11">
        <v>1619.3503</v>
      </c>
      <c r="H172" s="12" t="s">
        <v>1138</v>
      </c>
      <c r="I172" s="12" t="s">
        <v>57</v>
      </c>
    </row>
    <row r="173" spans="1:9">
      <c r="A173" s="11">
        <v>62.5185</v>
      </c>
      <c r="B173" s="11">
        <v>778.894</v>
      </c>
      <c r="C173" s="11">
        <v>566.48</v>
      </c>
      <c r="D173" s="11">
        <v>32.4578</v>
      </c>
      <c r="E173" s="11">
        <v>179</v>
      </c>
      <c r="F173" s="11">
        <v>0</v>
      </c>
      <c r="G173" s="11">
        <v>1619.3503</v>
      </c>
      <c r="H173" s="12" t="s">
        <v>1138</v>
      </c>
      <c r="I173" s="12" t="s">
        <v>57</v>
      </c>
    </row>
    <row r="174" spans="1:9">
      <c r="A174" s="11">
        <v>62.5185</v>
      </c>
      <c r="B174" s="11">
        <v>778.894</v>
      </c>
      <c r="C174" s="11">
        <v>566.48</v>
      </c>
      <c r="D174" s="11">
        <v>32.4578</v>
      </c>
      <c r="E174" s="11">
        <v>179</v>
      </c>
      <c r="F174" s="11">
        <v>0</v>
      </c>
      <c r="G174" s="11">
        <v>1619.3503</v>
      </c>
      <c r="H174" s="12" t="s">
        <v>1138</v>
      </c>
      <c r="I174" s="12" t="s">
        <v>57</v>
      </c>
    </row>
    <row r="175" spans="1:9">
      <c r="A175" s="11">
        <v>62.5185</v>
      </c>
      <c r="B175" s="11">
        <v>778.894</v>
      </c>
      <c r="C175" s="11">
        <v>566.48</v>
      </c>
      <c r="D175" s="11">
        <v>32.4578</v>
      </c>
      <c r="E175" s="11">
        <v>179</v>
      </c>
      <c r="F175" s="11">
        <v>0</v>
      </c>
      <c r="G175" s="11">
        <v>1619.3503</v>
      </c>
      <c r="H175" s="12" t="s">
        <v>1138</v>
      </c>
      <c r="I175" s="12" t="s">
        <v>57</v>
      </c>
    </row>
    <row r="176" spans="1:9">
      <c r="A176" s="11">
        <v>62.5185</v>
      </c>
      <c r="B176" s="11">
        <v>778.894</v>
      </c>
      <c r="C176" s="11">
        <v>566.48</v>
      </c>
      <c r="D176" s="11">
        <v>32.4578</v>
      </c>
      <c r="E176" s="11">
        <v>179</v>
      </c>
      <c r="F176" s="11">
        <v>0</v>
      </c>
      <c r="G176" s="11">
        <v>1619.3503</v>
      </c>
      <c r="H176" s="12" t="s">
        <v>1138</v>
      </c>
      <c r="I176" s="12" t="s">
        <v>57</v>
      </c>
    </row>
    <row r="177" spans="1:9">
      <c r="A177" s="11">
        <v>62.5185</v>
      </c>
      <c r="B177" s="11">
        <v>778.894</v>
      </c>
      <c r="C177" s="11">
        <v>566.48</v>
      </c>
      <c r="D177" s="11">
        <v>32.4578</v>
      </c>
      <c r="E177" s="11">
        <v>179</v>
      </c>
      <c r="F177" s="11">
        <v>0</v>
      </c>
      <c r="G177" s="11">
        <v>1619.3503</v>
      </c>
      <c r="H177" s="12" t="s">
        <v>1138</v>
      </c>
      <c r="I177" s="12" t="s">
        <v>57</v>
      </c>
    </row>
    <row r="178" spans="1:9">
      <c r="A178" s="11">
        <v>62.5185</v>
      </c>
      <c r="B178" s="11">
        <v>778.894</v>
      </c>
      <c r="C178" s="11">
        <v>566.48</v>
      </c>
      <c r="D178" s="11">
        <v>32.4578</v>
      </c>
      <c r="E178" s="11">
        <v>179</v>
      </c>
      <c r="F178" s="11">
        <v>0</v>
      </c>
      <c r="G178" s="11">
        <v>1619.3503</v>
      </c>
      <c r="H178" s="12" t="s">
        <v>1138</v>
      </c>
      <c r="I178" s="12" t="s">
        <v>57</v>
      </c>
    </row>
    <row r="179" spans="1:9">
      <c r="A179" s="11">
        <v>62.5185</v>
      </c>
      <c r="B179" s="11">
        <v>778.894</v>
      </c>
      <c r="C179" s="11">
        <v>566.48</v>
      </c>
      <c r="D179" s="11">
        <v>32.4578</v>
      </c>
      <c r="E179" s="11">
        <v>179</v>
      </c>
      <c r="F179" s="11">
        <v>0</v>
      </c>
      <c r="G179" s="11">
        <v>1619.3503</v>
      </c>
      <c r="H179" s="12" t="s">
        <v>1138</v>
      </c>
      <c r="I179" s="12" t="s">
        <v>57</v>
      </c>
    </row>
    <row r="180" spans="1:9">
      <c r="A180" s="11">
        <v>62.5185</v>
      </c>
      <c r="B180" s="11">
        <v>778.894</v>
      </c>
      <c r="C180" s="11">
        <v>566.48</v>
      </c>
      <c r="D180" s="11">
        <v>32.4578</v>
      </c>
      <c r="E180" s="11">
        <v>179</v>
      </c>
      <c r="F180" s="11">
        <v>0</v>
      </c>
      <c r="G180" s="11">
        <v>1619.3503</v>
      </c>
      <c r="H180" s="12" t="s">
        <v>1138</v>
      </c>
      <c r="I180" s="12" t="s">
        <v>57</v>
      </c>
    </row>
    <row r="181" spans="1:9">
      <c r="A181" s="11">
        <v>62.5185</v>
      </c>
      <c r="B181" s="11">
        <v>778.894</v>
      </c>
      <c r="C181" s="11">
        <v>566.48</v>
      </c>
      <c r="D181" s="11">
        <v>32.4578</v>
      </c>
      <c r="E181" s="11">
        <v>179</v>
      </c>
      <c r="F181" s="11">
        <v>0</v>
      </c>
      <c r="G181" s="11">
        <v>1619.3503</v>
      </c>
      <c r="H181" s="12" t="s">
        <v>1138</v>
      </c>
      <c r="I181" s="12" t="s">
        <v>57</v>
      </c>
    </row>
    <row r="182" spans="1:9">
      <c r="A182" s="11">
        <v>62.5185</v>
      </c>
      <c r="B182" s="11">
        <v>778.894</v>
      </c>
      <c r="C182" s="11">
        <v>566.48</v>
      </c>
      <c r="D182" s="11">
        <v>32.4578</v>
      </c>
      <c r="E182" s="11">
        <v>179</v>
      </c>
      <c r="F182" s="11">
        <v>0</v>
      </c>
      <c r="G182" s="11">
        <v>1619.3503</v>
      </c>
      <c r="H182" s="12" t="s">
        <v>1138</v>
      </c>
      <c r="I182" s="12" t="s">
        <v>57</v>
      </c>
    </row>
    <row r="183" spans="1:9">
      <c r="A183" s="11">
        <v>62.5185</v>
      </c>
      <c r="B183" s="11">
        <v>778.894</v>
      </c>
      <c r="C183" s="11">
        <v>566.48</v>
      </c>
      <c r="D183" s="11">
        <v>32.4578</v>
      </c>
      <c r="E183" s="11">
        <v>179</v>
      </c>
      <c r="F183" s="11">
        <v>0</v>
      </c>
      <c r="G183" s="11">
        <v>1619.3503</v>
      </c>
      <c r="H183" s="12" t="s">
        <v>1138</v>
      </c>
      <c r="I183" s="12" t="s">
        <v>57</v>
      </c>
    </row>
    <row r="184" spans="1:9">
      <c r="A184" s="11">
        <v>62.5185</v>
      </c>
      <c r="B184" s="11">
        <v>778.894</v>
      </c>
      <c r="C184" s="11">
        <v>566.48</v>
      </c>
      <c r="D184" s="11">
        <v>32.4578</v>
      </c>
      <c r="E184" s="11">
        <v>179</v>
      </c>
      <c r="F184" s="11">
        <v>0</v>
      </c>
      <c r="G184" s="11">
        <v>1619.3503</v>
      </c>
      <c r="H184" s="12" t="s">
        <v>1138</v>
      </c>
      <c r="I184" s="12" t="s">
        <v>57</v>
      </c>
    </row>
    <row r="185" spans="1:9">
      <c r="A185" s="11">
        <v>62.5185</v>
      </c>
      <c r="B185" s="11">
        <v>778.894</v>
      </c>
      <c r="C185" s="11">
        <v>566.48</v>
      </c>
      <c r="D185" s="11">
        <v>32.4578</v>
      </c>
      <c r="E185" s="11">
        <v>179</v>
      </c>
      <c r="F185" s="11">
        <v>0</v>
      </c>
      <c r="G185" s="11">
        <v>1619.3503</v>
      </c>
      <c r="H185" s="12" t="s">
        <v>1138</v>
      </c>
      <c r="I185" s="12" t="s">
        <v>57</v>
      </c>
    </row>
    <row r="186" spans="1:9">
      <c r="A186" s="11">
        <v>62.5185</v>
      </c>
      <c r="B186" s="11">
        <v>778.894</v>
      </c>
      <c r="C186" s="11">
        <v>566.48</v>
      </c>
      <c r="D186" s="11">
        <v>32.4578</v>
      </c>
      <c r="E186" s="11">
        <v>179</v>
      </c>
      <c r="F186" s="11">
        <v>0</v>
      </c>
      <c r="G186" s="11">
        <v>1619.3503</v>
      </c>
      <c r="H186" s="12" t="s">
        <v>1138</v>
      </c>
      <c r="I186" s="12" t="s">
        <v>57</v>
      </c>
    </row>
    <row r="187" spans="1:9">
      <c r="A187" s="11">
        <v>62.5185</v>
      </c>
      <c r="B187" s="11">
        <v>778.894</v>
      </c>
      <c r="C187" s="11">
        <v>566.48</v>
      </c>
      <c r="D187" s="11">
        <v>32.4578</v>
      </c>
      <c r="E187" s="11">
        <v>179</v>
      </c>
      <c r="F187" s="11">
        <v>0</v>
      </c>
      <c r="G187" s="11">
        <v>1619.3503</v>
      </c>
      <c r="H187" s="12" t="s">
        <v>1138</v>
      </c>
      <c r="I187" s="12" t="s">
        <v>57</v>
      </c>
    </row>
    <row r="188" spans="1:9">
      <c r="A188" s="11">
        <v>62.5185</v>
      </c>
      <c r="B188" s="11">
        <v>778.894</v>
      </c>
      <c r="C188" s="11">
        <v>566.48</v>
      </c>
      <c r="D188" s="11">
        <v>32.4578</v>
      </c>
      <c r="E188" s="11">
        <v>179</v>
      </c>
      <c r="F188" s="11">
        <v>0</v>
      </c>
      <c r="G188" s="11">
        <v>1619.3503</v>
      </c>
      <c r="H188" s="12" t="s">
        <v>1138</v>
      </c>
      <c r="I188" s="12" t="s">
        <v>60</v>
      </c>
    </row>
    <row r="189" spans="1:9">
      <c r="A189" s="11">
        <v>62.5185</v>
      </c>
      <c r="B189" s="11">
        <v>778.894</v>
      </c>
      <c r="C189" s="11">
        <v>566.48</v>
      </c>
      <c r="D189" s="11">
        <v>32.4578</v>
      </c>
      <c r="E189" s="11">
        <v>179</v>
      </c>
      <c r="F189" s="11">
        <v>0</v>
      </c>
      <c r="G189" s="11">
        <v>1619.3503</v>
      </c>
      <c r="H189" s="12" t="s">
        <v>1138</v>
      </c>
      <c r="I189" s="12" t="s">
        <v>60</v>
      </c>
    </row>
    <row r="190" spans="1:9">
      <c r="A190" s="11">
        <v>62.5185</v>
      </c>
      <c r="B190" s="11">
        <v>778.894</v>
      </c>
      <c r="C190" s="11">
        <v>566.48</v>
      </c>
      <c r="D190" s="11">
        <v>32.4578</v>
      </c>
      <c r="E190" s="11">
        <v>179</v>
      </c>
      <c r="F190" s="11">
        <v>0</v>
      </c>
      <c r="G190" s="11">
        <v>1619.3503</v>
      </c>
      <c r="H190" s="12" t="s">
        <v>1138</v>
      </c>
      <c r="I190" s="12" t="s">
        <v>60</v>
      </c>
    </row>
    <row r="191" spans="1:9">
      <c r="A191" s="11">
        <v>62.5185</v>
      </c>
      <c r="B191" s="11">
        <v>778.894</v>
      </c>
      <c r="C191" s="11">
        <v>566.48</v>
      </c>
      <c r="D191" s="11">
        <v>32.4578</v>
      </c>
      <c r="E191" s="11">
        <v>418</v>
      </c>
      <c r="F191" s="11">
        <v>0</v>
      </c>
      <c r="G191" s="11">
        <v>1858.3503</v>
      </c>
      <c r="H191" s="12" t="s">
        <v>1138</v>
      </c>
      <c r="I191" s="12" t="s">
        <v>60</v>
      </c>
    </row>
    <row r="192" spans="1:9">
      <c r="A192" s="11">
        <v>62.5185</v>
      </c>
      <c r="B192" s="11">
        <v>778.894</v>
      </c>
      <c r="C192" s="11">
        <v>566.48</v>
      </c>
      <c r="D192" s="11">
        <v>32.4578</v>
      </c>
      <c r="E192" s="11">
        <v>418</v>
      </c>
      <c r="F192" s="11">
        <v>0</v>
      </c>
      <c r="G192" s="11">
        <v>1858.3503</v>
      </c>
      <c r="H192" s="12" t="s">
        <v>1138</v>
      </c>
      <c r="I192" s="12" t="s">
        <v>60</v>
      </c>
    </row>
    <row r="193" spans="1:9">
      <c r="A193" s="11">
        <v>62.5185</v>
      </c>
      <c r="B193" s="11">
        <v>778.894</v>
      </c>
      <c r="C193" s="11">
        <v>566.48</v>
      </c>
      <c r="D193" s="11">
        <v>32.4578</v>
      </c>
      <c r="E193" s="11">
        <v>418</v>
      </c>
      <c r="F193" s="11">
        <v>0</v>
      </c>
      <c r="G193" s="11">
        <v>1858.3503</v>
      </c>
      <c r="H193" s="12" t="s">
        <v>1138</v>
      </c>
      <c r="I193" s="12" t="s">
        <v>60</v>
      </c>
    </row>
    <row r="194" spans="1:9">
      <c r="A194" s="11">
        <v>62.5185</v>
      </c>
      <c r="B194" s="11">
        <v>778.894</v>
      </c>
      <c r="C194" s="11">
        <v>566.48</v>
      </c>
      <c r="D194" s="11">
        <v>32.4578</v>
      </c>
      <c r="E194" s="11">
        <v>418</v>
      </c>
      <c r="F194" s="11">
        <v>0</v>
      </c>
      <c r="G194" s="11">
        <v>1858.3503</v>
      </c>
      <c r="H194" s="12" t="s">
        <v>1137</v>
      </c>
      <c r="I194" s="12" t="s">
        <v>25</v>
      </c>
    </row>
    <row r="195" spans="1:9">
      <c r="A195" s="11">
        <v>62.5185</v>
      </c>
      <c r="B195" s="11">
        <v>778.894</v>
      </c>
      <c r="C195" s="11">
        <v>566.48</v>
      </c>
      <c r="D195" s="11">
        <v>32.4578</v>
      </c>
      <c r="E195" s="11">
        <v>418</v>
      </c>
      <c r="F195" s="11">
        <v>0</v>
      </c>
      <c r="G195" s="11">
        <v>1858.3503</v>
      </c>
      <c r="H195" s="12" t="s">
        <v>1138</v>
      </c>
      <c r="I195" s="12" t="s">
        <v>60</v>
      </c>
    </row>
    <row r="196" spans="1:9">
      <c r="A196" s="11">
        <v>62.5185</v>
      </c>
      <c r="B196" s="11">
        <v>778.894</v>
      </c>
      <c r="C196" s="11">
        <v>566.48</v>
      </c>
      <c r="D196" s="11">
        <v>32.4578</v>
      </c>
      <c r="E196" s="11">
        <v>418</v>
      </c>
      <c r="F196" s="11">
        <v>0</v>
      </c>
      <c r="G196" s="11">
        <v>1858.3503</v>
      </c>
      <c r="H196" s="12" t="s">
        <v>1138</v>
      </c>
      <c r="I196" s="12" t="s">
        <v>60</v>
      </c>
    </row>
    <row r="197" spans="1:9">
      <c r="A197" s="11">
        <v>62.5185</v>
      </c>
      <c r="B197" s="11">
        <v>778.894</v>
      </c>
      <c r="C197" s="11">
        <v>566.48</v>
      </c>
      <c r="D197" s="11">
        <v>32.4578</v>
      </c>
      <c r="E197" s="11">
        <v>179</v>
      </c>
      <c r="F197" s="11">
        <v>0</v>
      </c>
      <c r="G197" s="11">
        <v>1619.3503</v>
      </c>
      <c r="H197" s="12" t="s">
        <v>1138</v>
      </c>
      <c r="I197" s="12" t="s">
        <v>60</v>
      </c>
    </row>
    <row r="198" spans="1:9">
      <c r="A198" s="11">
        <v>62.5185</v>
      </c>
      <c r="B198" s="11">
        <v>778.894</v>
      </c>
      <c r="C198" s="11">
        <v>566.48</v>
      </c>
      <c r="D198" s="11">
        <v>32.4578</v>
      </c>
      <c r="E198" s="11">
        <v>179</v>
      </c>
      <c r="F198" s="11">
        <v>0</v>
      </c>
      <c r="G198" s="11">
        <v>1619.3503</v>
      </c>
      <c r="H198" s="12" t="s">
        <v>1134</v>
      </c>
      <c r="I198" s="12" t="s">
        <v>52</v>
      </c>
    </row>
    <row r="199" spans="1:9">
      <c r="A199" s="11">
        <v>62.5185</v>
      </c>
      <c r="B199" s="11">
        <v>778.894</v>
      </c>
      <c r="C199" s="11">
        <v>566.48</v>
      </c>
      <c r="D199" s="11">
        <v>32.4578</v>
      </c>
      <c r="E199" s="11">
        <v>179</v>
      </c>
      <c r="F199" s="11">
        <v>0</v>
      </c>
      <c r="G199" s="11">
        <v>1619.3503</v>
      </c>
      <c r="H199" s="12" t="s">
        <v>1138</v>
      </c>
      <c r="I199" s="12" t="s">
        <v>60</v>
      </c>
    </row>
    <row r="200" spans="1:9">
      <c r="A200" s="11">
        <v>62.5185</v>
      </c>
      <c r="B200" s="11">
        <v>778.894</v>
      </c>
      <c r="C200" s="11">
        <v>566.48</v>
      </c>
      <c r="D200" s="11">
        <v>32.4578</v>
      </c>
      <c r="E200" s="11">
        <v>318</v>
      </c>
      <c r="F200" s="11">
        <v>0</v>
      </c>
      <c r="G200" s="11">
        <v>1758.3503</v>
      </c>
      <c r="H200" s="12" t="s">
        <v>1138</v>
      </c>
      <c r="I200" s="12" t="s">
        <v>60</v>
      </c>
    </row>
    <row r="201" spans="1:9">
      <c r="A201" s="11">
        <v>62.5185</v>
      </c>
      <c r="B201" s="11">
        <v>778.894</v>
      </c>
      <c r="C201" s="11">
        <v>566.48</v>
      </c>
      <c r="D201" s="11">
        <v>32.4578</v>
      </c>
      <c r="E201" s="11">
        <v>179</v>
      </c>
      <c r="F201" s="11">
        <v>0</v>
      </c>
      <c r="G201" s="11">
        <v>1619.3503</v>
      </c>
      <c r="H201" s="12" t="s">
        <v>1138</v>
      </c>
      <c r="I201" s="12" t="s">
        <v>60</v>
      </c>
    </row>
    <row r="202" spans="1:9">
      <c r="A202" s="11">
        <v>62.5185</v>
      </c>
      <c r="B202" s="11">
        <v>778.894</v>
      </c>
      <c r="C202" s="11">
        <v>566.48</v>
      </c>
      <c r="D202" s="11">
        <v>32.4578</v>
      </c>
      <c r="E202" s="11">
        <v>0</v>
      </c>
      <c r="F202" s="11">
        <v>0</v>
      </c>
      <c r="G202" s="11">
        <v>1440.3503</v>
      </c>
      <c r="H202" s="12" t="s">
        <v>1138</v>
      </c>
      <c r="I202" s="12" t="s">
        <v>60</v>
      </c>
    </row>
    <row r="203" spans="1:9">
      <c r="A203" s="11">
        <v>62.5185</v>
      </c>
      <c r="B203" s="11">
        <v>778.894</v>
      </c>
      <c r="C203" s="11">
        <v>566.48</v>
      </c>
      <c r="D203" s="11">
        <v>32.4578</v>
      </c>
      <c r="E203" s="11">
        <v>179</v>
      </c>
      <c r="F203" s="11">
        <v>0</v>
      </c>
      <c r="G203" s="11">
        <v>1619.3503</v>
      </c>
      <c r="H203" s="12" t="s">
        <v>1138</v>
      </c>
      <c r="I203" s="12" t="s">
        <v>60</v>
      </c>
    </row>
    <row r="204" spans="1:9">
      <c r="A204" s="11">
        <v>62.5185</v>
      </c>
      <c r="B204" s="11">
        <v>778.894</v>
      </c>
      <c r="C204" s="11">
        <v>566.48</v>
      </c>
      <c r="D204" s="11">
        <v>32.4578</v>
      </c>
      <c r="E204" s="11">
        <v>179</v>
      </c>
      <c r="F204" s="11">
        <v>0</v>
      </c>
      <c r="G204" s="11">
        <v>1619.3503</v>
      </c>
      <c r="H204" s="12" t="s">
        <v>1138</v>
      </c>
      <c r="I204" s="12" t="s">
        <v>60</v>
      </c>
    </row>
    <row r="205" spans="1:9">
      <c r="A205" s="11">
        <v>62.5185</v>
      </c>
      <c r="B205" s="11">
        <v>778.894</v>
      </c>
      <c r="C205" s="11">
        <v>566.48</v>
      </c>
      <c r="D205" s="11">
        <v>32.4578</v>
      </c>
      <c r="E205" s="11">
        <v>179</v>
      </c>
      <c r="F205" s="11">
        <v>0</v>
      </c>
      <c r="G205" s="11">
        <v>1619.3503</v>
      </c>
      <c r="H205" s="12" t="s">
        <v>1138</v>
      </c>
      <c r="I205" s="12" t="s">
        <v>60</v>
      </c>
    </row>
    <row r="206" spans="1:9">
      <c r="A206" s="11">
        <v>62.5185</v>
      </c>
      <c r="B206" s="11">
        <v>778.894</v>
      </c>
      <c r="C206" s="11">
        <v>566.48</v>
      </c>
      <c r="D206" s="11">
        <v>32.4578</v>
      </c>
      <c r="E206" s="11">
        <v>179</v>
      </c>
      <c r="F206" s="11">
        <v>0</v>
      </c>
      <c r="G206" s="11">
        <v>1619.3503</v>
      </c>
      <c r="H206" s="12" t="s">
        <v>1138</v>
      </c>
      <c r="I206" s="12" t="s">
        <v>60</v>
      </c>
    </row>
    <row r="207" spans="1:9">
      <c r="A207" s="11">
        <v>62.5185</v>
      </c>
      <c r="B207" s="11">
        <v>778.894</v>
      </c>
      <c r="C207" s="11">
        <v>566.48</v>
      </c>
      <c r="D207" s="11">
        <v>32.4578</v>
      </c>
      <c r="E207" s="11">
        <v>179</v>
      </c>
      <c r="F207" s="11">
        <v>0</v>
      </c>
      <c r="G207" s="11">
        <v>1619.3503</v>
      </c>
      <c r="H207" s="12" t="s">
        <v>1138</v>
      </c>
      <c r="I207" s="12" t="s">
        <v>60</v>
      </c>
    </row>
    <row r="208" spans="1:9">
      <c r="A208" s="11">
        <v>62.5185</v>
      </c>
      <c r="B208" s="11">
        <v>778.894</v>
      </c>
      <c r="C208" s="11">
        <v>566.48</v>
      </c>
      <c r="D208" s="11">
        <v>32.4578</v>
      </c>
      <c r="E208" s="11">
        <v>179</v>
      </c>
      <c r="F208" s="11">
        <v>0</v>
      </c>
      <c r="G208" s="11">
        <v>1619.3503</v>
      </c>
      <c r="H208" s="12" t="s">
        <v>1138</v>
      </c>
      <c r="I208" s="12" t="s">
        <v>60</v>
      </c>
    </row>
    <row r="209" spans="1:9">
      <c r="A209" s="11">
        <v>62.5185</v>
      </c>
      <c r="B209" s="11">
        <v>778.894</v>
      </c>
      <c r="C209" s="11">
        <v>566.48</v>
      </c>
      <c r="D209" s="11">
        <v>32.4578</v>
      </c>
      <c r="E209" s="11">
        <v>179</v>
      </c>
      <c r="F209" s="11">
        <v>0</v>
      </c>
      <c r="G209" s="11">
        <v>1619.3503</v>
      </c>
      <c r="H209" s="12" t="s">
        <v>1138</v>
      </c>
      <c r="I209" s="12" t="s">
        <v>60</v>
      </c>
    </row>
    <row r="210" spans="1:9">
      <c r="A210" s="11">
        <v>62.5185</v>
      </c>
      <c r="B210" s="11">
        <v>778.894</v>
      </c>
      <c r="C210" s="11">
        <v>566.48</v>
      </c>
      <c r="D210" s="11">
        <v>32.4578</v>
      </c>
      <c r="E210" s="11">
        <v>0</v>
      </c>
      <c r="F210" s="11">
        <v>0</v>
      </c>
      <c r="G210" s="11">
        <v>1440.3503</v>
      </c>
      <c r="H210" s="12" t="s">
        <v>1138</v>
      </c>
      <c r="I210" s="12" t="s">
        <v>60</v>
      </c>
    </row>
    <row r="211" spans="1:9">
      <c r="A211" s="11">
        <v>62.5185</v>
      </c>
      <c r="B211" s="11">
        <v>778.894</v>
      </c>
      <c r="C211" s="11">
        <v>566.48</v>
      </c>
      <c r="D211" s="11">
        <v>32.4578</v>
      </c>
      <c r="E211" s="11">
        <v>318</v>
      </c>
      <c r="F211" s="11">
        <v>0</v>
      </c>
      <c r="G211" s="11">
        <v>1758.3503</v>
      </c>
      <c r="H211" s="12" t="s">
        <v>1135</v>
      </c>
      <c r="I211" s="12" t="s">
        <v>26</v>
      </c>
    </row>
    <row r="212" spans="1:9">
      <c r="A212" s="11">
        <v>62.5185</v>
      </c>
      <c r="B212" s="11">
        <v>778.894</v>
      </c>
      <c r="C212" s="11">
        <v>566.48</v>
      </c>
      <c r="D212" s="11">
        <v>32.4578</v>
      </c>
      <c r="E212" s="11">
        <v>318</v>
      </c>
      <c r="F212" s="11">
        <v>0</v>
      </c>
      <c r="G212" s="11">
        <v>1758.3503</v>
      </c>
      <c r="H212" s="12" t="s">
        <v>1137</v>
      </c>
      <c r="I212" s="12" t="s">
        <v>25</v>
      </c>
    </row>
    <row r="213" spans="1:9">
      <c r="A213" s="11">
        <v>62.5185</v>
      </c>
      <c r="B213" s="11">
        <v>778.894</v>
      </c>
      <c r="C213" s="11">
        <v>566.48</v>
      </c>
      <c r="D213" s="11">
        <v>32.4578</v>
      </c>
      <c r="E213" s="11">
        <v>179</v>
      </c>
      <c r="F213" s="11">
        <v>0</v>
      </c>
      <c r="G213" s="11">
        <v>1619.3503</v>
      </c>
      <c r="H213" s="12" t="s">
        <v>1138</v>
      </c>
      <c r="I213" s="12" t="s">
        <v>60</v>
      </c>
    </row>
    <row r="214" spans="1:9">
      <c r="A214" s="11">
        <v>68.76</v>
      </c>
      <c r="B214" s="11">
        <v>916.8</v>
      </c>
      <c r="C214" s="11">
        <v>566.48</v>
      </c>
      <c r="D214" s="11">
        <v>38.2</v>
      </c>
      <c r="E214" s="11">
        <v>418</v>
      </c>
      <c r="F214" s="11">
        <v>0</v>
      </c>
      <c r="G214" s="11">
        <v>2008.24</v>
      </c>
      <c r="H214" s="12" t="s">
        <v>1139</v>
      </c>
      <c r="I214" s="12" t="s">
        <v>68</v>
      </c>
    </row>
    <row r="215" spans="1:9">
      <c r="A215" s="11">
        <v>62.5185</v>
      </c>
      <c r="B215" s="11">
        <v>778.92</v>
      </c>
      <c r="C215" s="11">
        <v>566.48</v>
      </c>
      <c r="D215" s="11">
        <v>32.4578</v>
      </c>
      <c r="E215" s="11">
        <v>179</v>
      </c>
      <c r="F215" s="11">
        <v>0</v>
      </c>
      <c r="G215" s="11">
        <v>1619.3763</v>
      </c>
      <c r="H215" s="12" t="s">
        <v>1138</v>
      </c>
      <c r="I215" s="12" t="s">
        <v>50</v>
      </c>
    </row>
    <row r="216" spans="1:9">
      <c r="A216" s="11">
        <v>62.5185</v>
      </c>
      <c r="B216" s="11">
        <v>778.92</v>
      </c>
      <c r="C216" s="11">
        <v>566.48</v>
      </c>
      <c r="D216" s="11">
        <v>32.4578</v>
      </c>
      <c r="E216" s="11">
        <v>179</v>
      </c>
      <c r="F216" s="11">
        <v>0</v>
      </c>
      <c r="G216" s="11">
        <v>1619.3763</v>
      </c>
      <c r="H216" s="12" t="s">
        <v>1138</v>
      </c>
      <c r="I216" s="12" t="s">
        <v>56</v>
      </c>
    </row>
    <row r="217" spans="1:9">
      <c r="A217" s="11">
        <v>62.5185</v>
      </c>
      <c r="B217" s="11">
        <v>778.92</v>
      </c>
      <c r="C217" s="11">
        <v>566.48</v>
      </c>
      <c r="D217" s="11">
        <v>32.4578</v>
      </c>
      <c r="E217" s="11">
        <v>179</v>
      </c>
      <c r="F217" s="11">
        <v>0</v>
      </c>
      <c r="G217" s="11">
        <v>1619.3763</v>
      </c>
      <c r="H217" s="12" t="s">
        <v>1138</v>
      </c>
      <c r="I217" s="12" t="s">
        <v>53</v>
      </c>
    </row>
    <row r="218" spans="1:9">
      <c r="A218" s="11">
        <v>62.5185</v>
      </c>
      <c r="B218" s="11">
        <v>778.92</v>
      </c>
      <c r="C218" s="11">
        <v>566.48</v>
      </c>
      <c r="D218" s="11">
        <v>32.4578</v>
      </c>
      <c r="E218" s="11">
        <v>179</v>
      </c>
      <c r="F218" s="11">
        <v>0</v>
      </c>
      <c r="G218" s="11">
        <v>1619.3763</v>
      </c>
      <c r="H218" s="12" t="s">
        <v>1138</v>
      </c>
      <c r="I218" s="12" t="s">
        <v>53</v>
      </c>
    </row>
    <row r="219" spans="1:9">
      <c r="A219" s="11">
        <v>62.5185</v>
      </c>
      <c r="B219" s="11">
        <v>778.92</v>
      </c>
      <c r="C219" s="11">
        <v>566.48</v>
      </c>
      <c r="D219" s="11">
        <v>32.4578</v>
      </c>
      <c r="E219" s="11">
        <v>179</v>
      </c>
      <c r="F219" s="11">
        <v>0</v>
      </c>
      <c r="G219" s="11">
        <v>1619.3763</v>
      </c>
      <c r="H219" s="12" t="s">
        <v>1138</v>
      </c>
      <c r="I219" s="12" t="s">
        <v>53</v>
      </c>
    </row>
    <row r="220" spans="1:9">
      <c r="A220" s="11">
        <v>62.5185</v>
      </c>
      <c r="B220" s="11">
        <v>778.92</v>
      </c>
      <c r="C220" s="11">
        <v>566.48</v>
      </c>
      <c r="D220" s="11">
        <v>32.4578</v>
      </c>
      <c r="E220" s="11">
        <v>179</v>
      </c>
      <c r="F220" s="11">
        <v>0</v>
      </c>
      <c r="G220" s="11">
        <v>1619.3763</v>
      </c>
      <c r="H220" s="12" t="s">
        <v>1138</v>
      </c>
      <c r="I220" s="12" t="s">
        <v>60</v>
      </c>
    </row>
    <row r="221" spans="1:9">
      <c r="A221" s="11">
        <v>62.5185</v>
      </c>
      <c r="B221" s="11">
        <v>778.92</v>
      </c>
      <c r="C221" s="11">
        <v>566.48</v>
      </c>
      <c r="D221" s="11">
        <v>32.4578</v>
      </c>
      <c r="E221" s="11">
        <v>179</v>
      </c>
      <c r="F221" s="11">
        <v>0</v>
      </c>
      <c r="G221" s="11">
        <v>1619.3763</v>
      </c>
      <c r="H221" s="12" t="s">
        <v>1138</v>
      </c>
      <c r="I221" s="12" t="s">
        <v>60</v>
      </c>
    </row>
    <row r="222" spans="1:9">
      <c r="A222" s="11">
        <v>62.5185</v>
      </c>
      <c r="B222" s="11">
        <v>778.92</v>
      </c>
      <c r="C222" s="11">
        <v>566.48</v>
      </c>
      <c r="D222" s="11">
        <v>32.4578</v>
      </c>
      <c r="E222" s="11">
        <v>318</v>
      </c>
      <c r="F222" s="11">
        <v>0</v>
      </c>
      <c r="G222" s="11">
        <v>1758.3763</v>
      </c>
      <c r="H222" s="12" t="s">
        <v>1137</v>
      </c>
      <c r="I222" s="12" t="s">
        <v>25</v>
      </c>
    </row>
    <row r="223" spans="1:9">
      <c r="A223" s="11">
        <v>62.5185</v>
      </c>
      <c r="B223" s="11">
        <v>778.92</v>
      </c>
      <c r="C223" s="11">
        <v>566.48</v>
      </c>
      <c r="D223" s="11">
        <v>32.4578</v>
      </c>
      <c r="E223" s="11">
        <v>179</v>
      </c>
      <c r="F223" s="11">
        <v>0</v>
      </c>
      <c r="G223" s="11">
        <v>1619.3763</v>
      </c>
      <c r="H223" s="12" t="s">
        <v>1137</v>
      </c>
      <c r="I223" s="12" t="s">
        <v>25</v>
      </c>
    </row>
    <row r="224" spans="1:9">
      <c r="A224" s="11">
        <v>68.76</v>
      </c>
      <c r="B224" s="11">
        <v>916.8</v>
      </c>
      <c r="C224" s="11">
        <v>566.48</v>
      </c>
      <c r="D224" s="11">
        <v>38.2</v>
      </c>
      <c r="E224" s="11">
        <v>418</v>
      </c>
      <c r="F224" s="11">
        <v>0</v>
      </c>
      <c r="G224" s="11">
        <v>2008.24</v>
      </c>
      <c r="H224" s="12" t="s">
        <v>1135</v>
      </c>
      <c r="I224" s="12" t="s">
        <v>26</v>
      </c>
    </row>
    <row r="225" spans="1:9">
      <c r="A225" s="11">
        <v>62.5185</v>
      </c>
      <c r="B225" s="11">
        <v>778.894</v>
      </c>
      <c r="C225" s="11">
        <v>566.48</v>
      </c>
      <c r="D225" s="11">
        <v>32.4578</v>
      </c>
      <c r="E225" s="11">
        <v>418</v>
      </c>
      <c r="F225" s="11">
        <v>0</v>
      </c>
      <c r="G225" s="11">
        <v>1858.3503</v>
      </c>
      <c r="H225" s="12" t="s">
        <v>1134</v>
      </c>
      <c r="I225" s="12" t="s">
        <v>47</v>
      </c>
    </row>
    <row r="226" spans="1:9">
      <c r="A226" s="11">
        <v>62.5185</v>
      </c>
      <c r="B226" s="11">
        <v>778.894</v>
      </c>
      <c r="C226" s="11">
        <v>566.48</v>
      </c>
      <c r="D226" s="11">
        <v>32.4578</v>
      </c>
      <c r="E226" s="11">
        <v>418</v>
      </c>
      <c r="F226" s="11">
        <v>0</v>
      </c>
      <c r="G226" s="11">
        <v>1858.3503</v>
      </c>
      <c r="H226" s="12" t="s">
        <v>1134</v>
      </c>
      <c r="I226" s="12" t="s">
        <v>13</v>
      </c>
    </row>
    <row r="227" spans="1:9">
      <c r="A227" s="11">
        <v>62.5185</v>
      </c>
      <c r="B227" s="11">
        <v>778.894</v>
      </c>
      <c r="C227" s="11">
        <v>566.48</v>
      </c>
      <c r="D227" s="11">
        <v>32.4578</v>
      </c>
      <c r="E227" s="11">
        <v>318</v>
      </c>
      <c r="F227" s="11">
        <v>0</v>
      </c>
      <c r="G227" s="11">
        <v>1758.3503</v>
      </c>
      <c r="H227" s="12" t="s">
        <v>1135</v>
      </c>
      <c r="I227" s="12" t="s">
        <v>26</v>
      </c>
    </row>
    <row r="228" spans="1:9">
      <c r="A228" s="11">
        <v>62.5185</v>
      </c>
      <c r="B228" s="11">
        <v>778.894</v>
      </c>
      <c r="C228" s="11">
        <v>566.48</v>
      </c>
      <c r="D228" s="11">
        <v>32.4578</v>
      </c>
      <c r="E228" s="11">
        <v>318</v>
      </c>
      <c r="F228" s="11">
        <v>0</v>
      </c>
      <c r="G228" s="11">
        <v>1758.3503</v>
      </c>
      <c r="H228" s="12" t="s">
        <v>1135</v>
      </c>
      <c r="I228" s="12" t="s">
        <v>26</v>
      </c>
    </row>
    <row r="229" spans="1:9">
      <c r="A229" s="11">
        <v>62.5185</v>
      </c>
      <c r="B229" s="11">
        <v>778.894</v>
      </c>
      <c r="C229" s="11">
        <v>566.48</v>
      </c>
      <c r="D229" s="11">
        <v>32.4578</v>
      </c>
      <c r="E229" s="11">
        <v>318</v>
      </c>
      <c r="F229" s="11">
        <v>0</v>
      </c>
      <c r="G229" s="11">
        <v>1758.3503</v>
      </c>
      <c r="H229" s="12" t="s">
        <v>1138</v>
      </c>
      <c r="I229" s="12" t="s">
        <v>59</v>
      </c>
    </row>
    <row r="230" spans="1:9">
      <c r="A230" s="11">
        <v>62.5185</v>
      </c>
      <c r="B230" s="11">
        <v>778.894</v>
      </c>
      <c r="C230" s="11">
        <v>566.48</v>
      </c>
      <c r="D230" s="11">
        <v>32.4578</v>
      </c>
      <c r="E230" s="11">
        <v>418</v>
      </c>
      <c r="F230" s="11">
        <v>0</v>
      </c>
      <c r="G230" s="11">
        <v>1858.3503</v>
      </c>
      <c r="H230" s="12" t="s">
        <v>1135</v>
      </c>
      <c r="I230" s="12" t="s">
        <v>26</v>
      </c>
    </row>
    <row r="231" spans="1:9">
      <c r="A231" s="11">
        <v>62.5185</v>
      </c>
      <c r="B231" s="11">
        <v>778.894</v>
      </c>
      <c r="C231" s="11">
        <v>566.48</v>
      </c>
      <c r="D231" s="11">
        <v>32.4578</v>
      </c>
      <c r="E231" s="11">
        <v>179</v>
      </c>
      <c r="F231" s="11">
        <v>0</v>
      </c>
      <c r="G231" s="11">
        <v>1619.3503</v>
      </c>
      <c r="H231" s="12" t="s">
        <v>1134</v>
      </c>
      <c r="I231" s="12" t="s">
        <v>49</v>
      </c>
    </row>
    <row r="232" spans="1:9">
      <c r="A232" s="11">
        <v>62.5185</v>
      </c>
      <c r="B232" s="11">
        <v>778.894</v>
      </c>
      <c r="C232" s="11">
        <v>566.48</v>
      </c>
      <c r="D232" s="11">
        <v>32.4578</v>
      </c>
      <c r="E232" s="11">
        <v>318</v>
      </c>
      <c r="F232" s="11">
        <v>0</v>
      </c>
      <c r="G232" s="11">
        <v>1758.3503</v>
      </c>
      <c r="H232" s="12" t="s">
        <v>1137</v>
      </c>
      <c r="I232" s="12" t="s">
        <v>25</v>
      </c>
    </row>
    <row r="233" spans="1:9">
      <c r="A233" s="11">
        <v>62.5185</v>
      </c>
      <c r="B233" s="11">
        <v>802.2504</v>
      </c>
      <c r="C233" s="11">
        <v>566.48</v>
      </c>
      <c r="D233" s="11">
        <v>33.42883</v>
      </c>
      <c r="E233" s="11">
        <v>318</v>
      </c>
      <c r="F233" s="11">
        <v>0</v>
      </c>
      <c r="G233" s="11">
        <v>1782.67773</v>
      </c>
      <c r="H233" s="12" t="s">
        <v>1134</v>
      </c>
      <c r="I233" s="12" t="s">
        <v>49</v>
      </c>
    </row>
    <row r="234" spans="1:9">
      <c r="A234" s="11">
        <v>62.5185</v>
      </c>
      <c r="B234" s="11">
        <v>778.894</v>
      </c>
      <c r="C234" s="11">
        <v>566.48</v>
      </c>
      <c r="D234" s="11">
        <v>32.4578</v>
      </c>
      <c r="E234" s="11">
        <v>318</v>
      </c>
      <c r="F234" s="11">
        <v>0</v>
      </c>
      <c r="G234" s="11">
        <v>1758.3503</v>
      </c>
      <c r="H234" s="12" t="s">
        <v>1134</v>
      </c>
      <c r="I234" s="12" t="s">
        <v>49</v>
      </c>
    </row>
    <row r="235" spans="1:9">
      <c r="A235" s="11">
        <v>68.76</v>
      </c>
      <c r="B235" s="11">
        <v>916.8</v>
      </c>
      <c r="C235" s="11">
        <v>566.48</v>
      </c>
      <c r="D235" s="11">
        <v>38.2</v>
      </c>
      <c r="E235" s="11">
        <v>418</v>
      </c>
      <c r="F235" s="11">
        <v>0</v>
      </c>
      <c r="G235" s="11">
        <v>2008.24</v>
      </c>
      <c r="H235" s="12" t="s">
        <v>1134</v>
      </c>
      <c r="I235" s="12" t="s">
        <v>49</v>
      </c>
    </row>
    <row r="236" spans="1:9">
      <c r="A236" s="11">
        <v>68.76</v>
      </c>
      <c r="B236" s="11">
        <v>916.8</v>
      </c>
      <c r="C236" s="11">
        <v>566.48</v>
      </c>
      <c r="D236" s="11">
        <v>38.2</v>
      </c>
      <c r="E236" s="11">
        <v>418</v>
      </c>
      <c r="F236" s="11">
        <v>0</v>
      </c>
      <c r="G236" s="11">
        <v>2008.24</v>
      </c>
      <c r="H236" s="12" t="s">
        <v>1137</v>
      </c>
      <c r="I236" s="12" t="s">
        <v>25</v>
      </c>
    </row>
    <row r="237" spans="1:9">
      <c r="A237" s="11">
        <v>62.5185</v>
      </c>
      <c r="B237" s="11">
        <v>778.894</v>
      </c>
      <c r="C237" s="11">
        <v>566.48</v>
      </c>
      <c r="D237" s="11">
        <v>32.4578</v>
      </c>
      <c r="E237" s="11">
        <v>318</v>
      </c>
      <c r="F237" s="11">
        <v>0</v>
      </c>
      <c r="G237" s="11">
        <v>1758.3503</v>
      </c>
      <c r="H237" s="12" t="s">
        <v>1137</v>
      </c>
      <c r="I237" s="12" t="s">
        <v>25</v>
      </c>
    </row>
    <row r="238" spans="1:9">
      <c r="A238" s="11">
        <v>62.5185</v>
      </c>
      <c r="B238" s="11">
        <v>778.894</v>
      </c>
      <c r="C238" s="11">
        <v>566.48</v>
      </c>
      <c r="D238" s="11">
        <v>32.4578</v>
      </c>
      <c r="E238" s="11">
        <v>318</v>
      </c>
      <c r="F238" s="11">
        <v>0</v>
      </c>
      <c r="G238" s="11">
        <v>1758.3503</v>
      </c>
      <c r="H238" s="12" t="s">
        <v>1137</v>
      </c>
      <c r="I238" s="12" t="s">
        <v>25</v>
      </c>
    </row>
    <row r="239" spans="1:9">
      <c r="A239" s="11">
        <v>62.5185</v>
      </c>
      <c r="B239" s="11">
        <v>778.894</v>
      </c>
      <c r="C239" s="11">
        <v>566.48</v>
      </c>
      <c r="D239" s="11">
        <v>32.4578</v>
      </c>
      <c r="E239" s="11">
        <v>318</v>
      </c>
      <c r="F239" s="11">
        <v>0</v>
      </c>
      <c r="G239" s="11">
        <v>1758.3503</v>
      </c>
      <c r="H239" s="12" t="s">
        <v>1137</v>
      </c>
      <c r="I239" s="12" t="s">
        <v>25</v>
      </c>
    </row>
    <row r="240" spans="1:9">
      <c r="A240" s="11">
        <v>62.5185</v>
      </c>
      <c r="B240" s="11">
        <v>778.894</v>
      </c>
      <c r="C240" s="11">
        <v>566.48</v>
      </c>
      <c r="D240" s="11">
        <v>32.4578</v>
      </c>
      <c r="E240" s="11">
        <v>318</v>
      </c>
      <c r="F240" s="11">
        <v>0</v>
      </c>
      <c r="G240" s="11">
        <v>1758.3503</v>
      </c>
      <c r="H240" s="12" t="s">
        <v>1135</v>
      </c>
      <c r="I240" s="12" t="s">
        <v>26</v>
      </c>
    </row>
    <row r="241" spans="1:9">
      <c r="A241" s="11">
        <v>62.5185</v>
      </c>
      <c r="B241" s="11">
        <v>778.894</v>
      </c>
      <c r="C241" s="11">
        <v>566.48</v>
      </c>
      <c r="D241" s="11">
        <v>32.4578</v>
      </c>
      <c r="E241" s="11">
        <v>418</v>
      </c>
      <c r="F241" s="11">
        <v>0</v>
      </c>
      <c r="G241" s="11">
        <v>1858.3503</v>
      </c>
      <c r="H241" s="12" t="s">
        <v>1135</v>
      </c>
      <c r="I241" s="12" t="s">
        <v>26</v>
      </c>
    </row>
    <row r="242" spans="1:9">
      <c r="A242" s="11">
        <v>62.5185</v>
      </c>
      <c r="B242" s="11">
        <v>778.894</v>
      </c>
      <c r="C242" s="11">
        <v>566.48</v>
      </c>
      <c r="D242" s="11">
        <v>32.4578</v>
      </c>
      <c r="E242" s="11">
        <v>418</v>
      </c>
      <c r="F242" s="11">
        <v>0</v>
      </c>
      <c r="G242" s="11">
        <v>1858.3503</v>
      </c>
      <c r="H242" s="12" t="s">
        <v>1135</v>
      </c>
      <c r="I242" s="12" t="s">
        <v>26</v>
      </c>
    </row>
    <row r="243" spans="1:9">
      <c r="A243" s="11">
        <v>62.5185</v>
      </c>
      <c r="B243" s="11">
        <v>778.894</v>
      </c>
      <c r="C243" s="11">
        <v>566.48</v>
      </c>
      <c r="D243" s="11">
        <v>32.4578</v>
      </c>
      <c r="E243" s="11">
        <v>179</v>
      </c>
      <c r="F243" s="11">
        <v>0</v>
      </c>
      <c r="G243" s="11">
        <v>1619.3503</v>
      </c>
      <c r="H243" s="12" t="s">
        <v>1138</v>
      </c>
      <c r="I243" s="12" t="s">
        <v>20</v>
      </c>
    </row>
    <row r="244" spans="1:9">
      <c r="A244" s="11">
        <v>62.5185</v>
      </c>
      <c r="B244" s="11">
        <v>778.894</v>
      </c>
      <c r="C244" s="11">
        <v>566.48</v>
      </c>
      <c r="D244" s="11">
        <v>32.4578</v>
      </c>
      <c r="E244" s="11">
        <v>179</v>
      </c>
      <c r="F244" s="11">
        <v>0</v>
      </c>
      <c r="G244" s="11">
        <v>1619.3503</v>
      </c>
      <c r="H244" s="12" t="s">
        <v>1138</v>
      </c>
      <c r="I244" s="12" t="s">
        <v>20</v>
      </c>
    </row>
    <row r="245" spans="1:9">
      <c r="A245" s="11">
        <v>62.5185</v>
      </c>
      <c r="B245" s="11">
        <v>778.894</v>
      </c>
      <c r="C245" s="11">
        <v>566.48</v>
      </c>
      <c r="D245" s="11">
        <v>32.4578</v>
      </c>
      <c r="E245" s="11">
        <v>318</v>
      </c>
      <c r="F245" s="11">
        <v>0</v>
      </c>
      <c r="G245" s="11">
        <v>1758.3503</v>
      </c>
      <c r="H245" s="12" t="s">
        <v>1138</v>
      </c>
      <c r="I245" s="12" t="s">
        <v>20</v>
      </c>
    </row>
    <row r="246" spans="1:9">
      <c r="A246" s="11">
        <v>62.5185</v>
      </c>
      <c r="B246" s="11">
        <v>778.894</v>
      </c>
      <c r="C246" s="11">
        <v>566.48</v>
      </c>
      <c r="D246" s="11">
        <v>32.4578</v>
      </c>
      <c r="E246" s="11">
        <v>179</v>
      </c>
      <c r="F246" s="11">
        <v>0</v>
      </c>
      <c r="G246" s="11">
        <v>1619.3503</v>
      </c>
      <c r="H246" s="12" t="s">
        <v>1138</v>
      </c>
      <c r="I246" s="12" t="s">
        <v>20</v>
      </c>
    </row>
    <row r="247" spans="1:9">
      <c r="A247" s="11">
        <v>62.5185</v>
      </c>
      <c r="B247" s="11">
        <v>778.894</v>
      </c>
      <c r="C247" s="11">
        <v>566.48</v>
      </c>
      <c r="D247" s="11">
        <v>32.4578</v>
      </c>
      <c r="E247" s="11">
        <v>318</v>
      </c>
      <c r="F247" s="11">
        <v>0</v>
      </c>
      <c r="G247" s="11">
        <v>1758.3503</v>
      </c>
      <c r="H247" s="12" t="s">
        <v>1138</v>
      </c>
      <c r="I247" s="12" t="s">
        <v>20</v>
      </c>
    </row>
    <row r="248" spans="1:9">
      <c r="A248" s="11">
        <v>62.5185</v>
      </c>
      <c r="B248" s="11">
        <v>778.894</v>
      </c>
      <c r="C248" s="11">
        <v>566.48</v>
      </c>
      <c r="D248" s="11">
        <v>32.4578</v>
      </c>
      <c r="E248" s="11">
        <v>179</v>
      </c>
      <c r="F248" s="11">
        <v>0</v>
      </c>
      <c r="G248" s="11">
        <v>1619.3503</v>
      </c>
      <c r="H248" s="12" t="s">
        <v>1138</v>
      </c>
      <c r="I248" s="12" t="s">
        <v>20</v>
      </c>
    </row>
    <row r="249" spans="1:9">
      <c r="A249" s="11">
        <v>62.5185</v>
      </c>
      <c r="B249" s="11">
        <v>778.894</v>
      </c>
      <c r="C249" s="11">
        <v>566.48</v>
      </c>
      <c r="D249" s="11">
        <v>32.4578</v>
      </c>
      <c r="E249" s="11">
        <v>179</v>
      </c>
      <c r="F249" s="11">
        <v>0</v>
      </c>
      <c r="G249" s="11">
        <v>1619.3503</v>
      </c>
      <c r="H249" s="12" t="s">
        <v>1138</v>
      </c>
      <c r="I249" s="12" t="s">
        <v>59</v>
      </c>
    </row>
    <row r="250" spans="1:9">
      <c r="A250" s="11">
        <v>62.5185</v>
      </c>
      <c r="B250" s="11">
        <v>778.894</v>
      </c>
      <c r="C250" s="11">
        <v>566.48</v>
      </c>
      <c r="D250" s="11">
        <v>32.4578</v>
      </c>
      <c r="E250" s="11">
        <v>179</v>
      </c>
      <c r="F250" s="11">
        <v>0</v>
      </c>
      <c r="G250" s="11">
        <v>1619.3503</v>
      </c>
      <c r="H250" s="12" t="s">
        <v>1138</v>
      </c>
      <c r="I250" s="12" t="s">
        <v>59</v>
      </c>
    </row>
    <row r="251" spans="1:9">
      <c r="A251" s="11">
        <v>62.5185</v>
      </c>
      <c r="B251" s="11">
        <v>778.894</v>
      </c>
      <c r="C251" s="11">
        <v>566.48</v>
      </c>
      <c r="D251" s="11">
        <v>32.4578</v>
      </c>
      <c r="E251" s="11">
        <v>179</v>
      </c>
      <c r="F251" s="11">
        <v>0</v>
      </c>
      <c r="G251" s="11">
        <v>1619.3503</v>
      </c>
      <c r="H251" s="12" t="s">
        <v>1138</v>
      </c>
      <c r="I251" s="12" t="s">
        <v>55</v>
      </c>
    </row>
    <row r="252" spans="1:9">
      <c r="A252" s="11">
        <v>62.5185</v>
      </c>
      <c r="B252" s="11">
        <v>778.894</v>
      </c>
      <c r="C252" s="11">
        <v>566.48</v>
      </c>
      <c r="D252" s="11">
        <v>32.4578</v>
      </c>
      <c r="E252" s="11">
        <v>179</v>
      </c>
      <c r="F252" s="11">
        <v>0</v>
      </c>
      <c r="G252" s="11">
        <v>1619.3503</v>
      </c>
      <c r="H252" s="12" t="s">
        <v>1138</v>
      </c>
      <c r="I252" s="12" t="s">
        <v>55</v>
      </c>
    </row>
    <row r="253" spans="1:9">
      <c r="A253" s="11">
        <v>62.5185</v>
      </c>
      <c r="B253" s="11">
        <v>778.894</v>
      </c>
      <c r="C253" s="11">
        <v>566.48</v>
      </c>
      <c r="D253" s="11">
        <v>32.4578</v>
      </c>
      <c r="E253" s="11">
        <v>179</v>
      </c>
      <c r="F253" s="11">
        <v>0</v>
      </c>
      <c r="G253" s="11">
        <v>1619.3503</v>
      </c>
      <c r="H253" s="12" t="s">
        <v>1138</v>
      </c>
      <c r="I253" s="12" t="s">
        <v>60</v>
      </c>
    </row>
    <row r="254" spans="1:9">
      <c r="A254" s="11">
        <v>62.5185</v>
      </c>
      <c r="B254" s="11">
        <v>778.894</v>
      </c>
      <c r="C254" s="11">
        <v>566.48</v>
      </c>
      <c r="D254" s="11">
        <v>32.4578</v>
      </c>
      <c r="E254" s="11">
        <v>179</v>
      </c>
      <c r="F254" s="11">
        <v>0</v>
      </c>
      <c r="G254" s="11">
        <v>1619.3503</v>
      </c>
      <c r="H254" s="12" t="s">
        <v>1138</v>
      </c>
      <c r="I254" s="12" t="s">
        <v>55</v>
      </c>
    </row>
    <row r="255" spans="1:9">
      <c r="A255" s="11">
        <v>62.5185</v>
      </c>
      <c r="B255" s="11">
        <v>778.894</v>
      </c>
      <c r="C255" s="11">
        <v>566.48</v>
      </c>
      <c r="D255" s="11">
        <v>32.4578</v>
      </c>
      <c r="E255" s="11">
        <v>179</v>
      </c>
      <c r="F255" s="11">
        <v>0</v>
      </c>
      <c r="G255" s="11">
        <v>1619.3503</v>
      </c>
      <c r="H255" s="12" t="s">
        <v>1138</v>
      </c>
      <c r="I255" s="12" t="s">
        <v>55</v>
      </c>
    </row>
    <row r="256" spans="1:9">
      <c r="A256" s="11">
        <v>62.5185</v>
      </c>
      <c r="B256" s="11">
        <v>778.894</v>
      </c>
      <c r="C256" s="11">
        <v>566.48</v>
      </c>
      <c r="D256" s="11">
        <v>32.4578</v>
      </c>
      <c r="E256" s="11">
        <v>179</v>
      </c>
      <c r="F256" s="11">
        <v>0</v>
      </c>
      <c r="G256" s="11">
        <v>1619.3503</v>
      </c>
      <c r="H256" s="12" t="s">
        <v>1138</v>
      </c>
      <c r="I256" s="12" t="s">
        <v>55</v>
      </c>
    </row>
    <row r="257" spans="1:9">
      <c r="A257" s="11">
        <v>62.5185</v>
      </c>
      <c r="B257" s="11">
        <v>778.894</v>
      </c>
      <c r="C257" s="11">
        <v>566.48</v>
      </c>
      <c r="D257" s="11">
        <v>32.4578</v>
      </c>
      <c r="E257" s="11">
        <v>179</v>
      </c>
      <c r="F257" s="11">
        <v>0</v>
      </c>
      <c r="G257" s="11">
        <v>1619.3503</v>
      </c>
      <c r="H257" s="12" t="s">
        <v>1138</v>
      </c>
      <c r="I257" s="12" t="s">
        <v>55</v>
      </c>
    </row>
    <row r="258" spans="1:9">
      <c r="A258" s="11">
        <v>62.5185</v>
      </c>
      <c r="B258" s="11">
        <v>778.894</v>
      </c>
      <c r="C258" s="11">
        <v>566.48</v>
      </c>
      <c r="D258" s="11">
        <v>32.4578</v>
      </c>
      <c r="E258" s="11">
        <v>179</v>
      </c>
      <c r="F258" s="11">
        <v>0</v>
      </c>
      <c r="G258" s="11">
        <v>1619.3503</v>
      </c>
      <c r="H258" s="12" t="s">
        <v>1138</v>
      </c>
      <c r="I258" s="12" t="s">
        <v>55</v>
      </c>
    </row>
    <row r="259" spans="1:9">
      <c r="A259" s="11">
        <v>62.5185</v>
      </c>
      <c r="B259" s="11">
        <v>778.894</v>
      </c>
      <c r="C259" s="11">
        <v>566.48</v>
      </c>
      <c r="D259" s="11">
        <v>32.4578</v>
      </c>
      <c r="E259" s="11">
        <v>179</v>
      </c>
      <c r="F259" s="11">
        <v>0</v>
      </c>
      <c r="G259" s="11">
        <v>1619.3503</v>
      </c>
      <c r="H259" s="12" t="s">
        <v>1138</v>
      </c>
      <c r="I259" s="12" t="s">
        <v>55</v>
      </c>
    </row>
    <row r="260" spans="1:9">
      <c r="A260" s="11">
        <v>62.5185</v>
      </c>
      <c r="B260" s="11">
        <v>778.894</v>
      </c>
      <c r="C260" s="11">
        <v>566.48</v>
      </c>
      <c r="D260" s="11">
        <v>32.4578</v>
      </c>
      <c r="E260" s="11">
        <v>318</v>
      </c>
      <c r="F260" s="11">
        <v>0</v>
      </c>
      <c r="G260" s="11">
        <v>1758.3503</v>
      </c>
      <c r="H260" s="12" t="s">
        <v>1138</v>
      </c>
      <c r="I260" s="12" t="s">
        <v>60</v>
      </c>
    </row>
    <row r="261" spans="1:9">
      <c r="A261" s="11">
        <v>62.5185</v>
      </c>
      <c r="B261" s="11">
        <v>778.894</v>
      </c>
      <c r="C261" s="11">
        <v>566.48</v>
      </c>
      <c r="D261" s="11">
        <v>32.4578</v>
      </c>
      <c r="E261" s="11">
        <v>179</v>
      </c>
      <c r="F261" s="11">
        <v>0</v>
      </c>
      <c r="G261" s="11">
        <v>1619.3503</v>
      </c>
      <c r="H261" s="12" t="s">
        <v>1138</v>
      </c>
      <c r="I261" s="12" t="s">
        <v>55</v>
      </c>
    </row>
    <row r="262" spans="1:9">
      <c r="A262" s="11">
        <v>62.5185</v>
      </c>
      <c r="B262" s="11">
        <v>778.894</v>
      </c>
      <c r="C262" s="11">
        <v>566.48</v>
      </c>
      <c r="D262" s="11">
        <v>32.4578</v>
      </c>
      <c r="E262" s="11">
        <v>179</v>
      </c>
      <c r="F262" s="11">
        <v>0</v>
      </c>
      <c r="G262" s="11">
        <v>1619.3503</v>
      </c>
      <c r="H262" s="12" t="s">
        <v>1138</v>
      </c>
      <c r="I262" s="12" t="s">
        <v>55</v>
      </c>
    </row>
    <row r="263" spans="1:9">
      <c r="A263" s="11">
        <v>62.5185</v>
      </c>
      <c r="B263" s="11">
        <v>778.894</v>
      </c>
      <c r="C263" s="11">
        <v>566.48</v>
      </c>
      <c r="D263" s="11">
        <v>32.4578</v>
      </c>
      <c r="E263" s="11">
        <v>179</v>
      </c>
      <c r="F263" s="11">
        <v>0</v>
      </c>
      <c r="G263" s="11">
        <v>1619.3503</v>
      </c>
      <c r="H263" s="12" t="s">
        <v>1138</v>
      </c>
      <c r="I263" s="12" t="s">
        <v>55</v>
      </c>
    </row>
    <row r="264" spans="1:9">
      <c r="A264" s="11">
        <v>62.5185</v>
      </c>
      <c r="B264" s="11">
        <v>778.894</v>
      </c>
      <c r="C264" s="11">
        <v>566.48</v>
      </c>
      <c r="D264" s="11">
        <v>32.4578</v>
      </c>
      <c r="E264" s="11">
        <v>179</v>
      </c>
      <c r="F264" s="11">
        <v>0</v>
      </c>
      <c r="G264" s="11">
        <v>1619.3503</v>
      </c>
      <c r="H264" s="12" t="s">
        <v>1138</v>
      </c>
      <c r="I264" s="12" t="s">
        <v>55</v>
      </c>
    </row>
    <row r="265" spans="1:9">
      <c r="A265" s="11">
        <v>62.5185</v>
      </c>
      <c r="B265" s="11">
        <v>778.894</v>
      </c>
      <c r="C265" s="11">
        <v>566.48</v>
      </c>
      <c r="D265" s="11">
        <v>32.4578</v>
      </c>
      <c r="E265" s="11">
        <v>179</v>
      </c>
      <c r="F265" s="11">
        <v>0</v>
      </c>
      <c r="G265" s="11">
        <v>1619.3503</v>
      </c>
      <c r="H265" s="12" t="s">
        <v>1138</v>
      </c>
      <c r="I265" s="12" t="s">
        <v>55</v>
      </c>
    </row>
    <row r="266" spans="1:9">
      <c r="A266" s="11">
        <v>62.5185</v>
      </c>
      <c r="B266" s="11">
        <v>778.894</v>
      </c>
      <c r="C266" s="11">
        <v>566.48</v>
      </c>
      <c r="D266" s="11">
        <v>32.4578</v>
      </c>
      <c r="E266" s="11">
        <v>179</v>
      </c>
      <c r="F266" s="11">
        <v>0</v>
      </c>
      <c r="G266" s="11">
        <v>1619.3503</v>
      </c>
      <c r="H266" s="12" t="s">
        <v>1138</v>
      </c>
      <c r="I266" s="12" t="s">
        <v>55</v>
      </c>
    </row>
    <row r="267" spans="1:9">
      <c r="A267" s="11">
        <v>62.5185</v>
      </c>
      <c r="B267" s="11">
        <v>778.894</v>
      </c>
      <c r="C267" s="11">
        <v>566.48</v>
      </c>
      <c r="D267" s="11">
        <v>32.4578</v>
      </c>
      <c r="E267" s="11">
        <v>0</v>
      </c>
      <c r="F267" s="11">
        <v>0</v>
      </c>
      <c r="G267" s="11">
        <v>1440.3503</v>
      </c>
      <c r="H267" s="12" t="s">
        <v>1138</v>
      </c>
      <c r="I267" s="12" t="s">
        <v>55</v>
      </c>
    </row>
    <row r="268" spans="1:9">
      <c r="A268" s="11">
        <v>62.5185</v>
      </c>
      <c r="B268" s="11">
        <v>778.894</v>
      </c>
      <c r="C268" s="11">
        <v>566.48</v>
      </c>
      <c r="D268" s="11">
        <v>32.4578</v>
      </c>
      <c r="E268" s="11">
        <v>0</v>
      </c>
      <c r="F268" s="11">
        <v>0</v>
      </c>
      <c r="G268" s="11">
        <v>1440.3503</v>
      </c>
      <c r="H268" s="12" t="s">
        <v>1138</v>
      </c>
      <c r="I268" s="12" t="s">
        <v>55</v>
      </c>
    </row>
    <row r="269" spans="1:9">
      <c r="A269" s="11">
        <v>62.5185</v>
      </c>
      <c r="B269" s="11">
        <v>778.894</v>
      </c>
      <c r="C269" s="11">
        <v>566.48</v>
      </c>
      <c r="D269" s="11">
        <v>32.4578</v>
      </c>
      <c r="E269" s="11">
        <v>179</v>
      </c>
      <c r="F269" s="11">
        <v>0</v>
      </c>
      <c r="G269" s="11">
        <v>1619.3503</v>
      </c>
      <c r="H269" s="12" t="s">
        <v>1138</v>
      </c>
      <c r="I269" s="12" t="s">
        <v>55</v>
      </c>
    </row>
    <row r="270" spans="1:9">
      <c r="A270" s="11">
        <v>62.5185</v>
      </c>
      <c r="B270" s="11">
        <v>778.894</v>
      </c>
      <c r="C270" s="11">
        <v>566.48</v>
      </c>
      <c r="D270" s="11">
        <v>32.4578</v>
      </c>
      <c r="E270" s="11">
        <v>179</v>
      </c>
      <c r="F270" s="11">
        <v>0</v>
      </c>
      <c r="G270" s="11">
        <v>1619.3503</v>
      </c>
      <c r="H270" s="12" t="s">
        <v>1138</v>
      </c>
      <c r="I270" s="12" t="s">
        <v>55</v>
      </c>
    </row>
    <row r="271" spans="1:9">
      <c r="A271" s="11">
        <v>62.5185</v>
      </c>
      <c r="B271" s="11">
        <v>778.894</v>
      </c>
      <c r="C271" s="11">
        <v>566.48</v>
      </c>
      <c r="D271" s="11">
        <v>32.4578</v>
      </c>
      <c r="E271" s="11">
        <v>179</v>
      </c>
      <c r="F271" s="11">
        <v>0</v>
      </c>
      <c r="G271" s="11">
        <v>1619.3503</v>
      </c>
      <c r="H271" s="12" t="s">
        <v>1138</v>
      </c>
      <c r="I271" s="12" t="s">
        <v>55</v>
      </c>
    </row>
    <row r="272" spans="1:9">
      <c r="A272" s="11">
        <v>62.5185</v>
      </c>
      <c r="B272" s="11">
        <v>778.894</v>
      </c>
      <c r="C272" s="11">
        <v>566.48</v>
      </c>
      <c r="D272" s="11">
        <v>32.4578</v>
      </c>
      <c r="E272" s="11">
        <v>318</v>
      </c>
      <c r="F272" s="11">
        <v>0</v>
      </c>
      <c r="G272" s="11">
        <v>1758.3503</v>
      </c>
      <c r="H272" s="12" t="s">
        <v>1134</v>
      </c>
      <c r="I272" s="12" t="s">
        <v>49</v>
      </c>
    </row>
    <row r="273" spans="1:9">
      <c r="A273" s="11">
        <v>62.5185</v>
      </c>
      <c r="B273" s="11">
        <v>778.894</v>
      </c>
      <c r="C273" s="11">
        <v>566.48</v>
      </c>
      <c r="D273" s="11">
        <v>32.4578</v>
      </c>
      <c r="E273" s="11">
        <v>318</v>
      </c>
      <c r="F273" s="11">
        <v>0</v>
      </c>
      <c r="G273" s="11">
        <v>1758.3503</v>
      </c>
      <c r="H273" s="12" t="s">
        <v>1136</v>
      </c>
      <c r="I273" s="12" t="s">
        <v>9</v>
      </c>
    </row>
    <row r="274" spans="1:9">
      <c r="A274" s="11">
        <v>62.5185</v>
      </c>
      <c r="B274" s="11">
        <v>778.894</v>
      </c>
      <c r="C274" s="11">
        <v>566.48</v>
      </c>
      <c r="D274" s="11">
        <v>32.4578</v>
      </c>
      <c r="E274" s="11">
        <v>179</v>
      </c>
      <c r="F274" s="11">
        <v>0</v>
      </c>
      <c r="G274" s="11">
        <v>1619.3503</v>
      </c>
      <c r="H274" s="12" t="s">
        <v>1138</v>
      </c>
      <c r="I274" s="12" t="s">
        <v>59</v>
      </c>
    </row>
    <row r="275" spans="1:9">
      <c r="A275" s="11">
        <v>62.5185</v>
      </c>
      <c r="B275" s="11">
        <v>778.894</v>
      </c>
      <c r="C275" s="11">
        <v>566.48</v>
      </c>
      <c r="D275" s="11">
        <v>32.4578</v>
      </c>
      <c r="E275" s="11">
        <v>179</v>
      </c>
      <c r="F275" s="11">
        <v>0</v>
      </c>
      <c r="G275" s="11">
        <v>1619.3503</v>
      </c>
      <c r="H275" s="12" t="s">
        <v>1138</v>
      </c>
      <c r="I275" s="12" t="s">
        <v>55</v>
      </c>
    </row>
    <row r="276" spans="1:9">
      <c r="A276" s="11">
        <v>62.5185</v>
      </c>
      <c r="B276" s="11">
        <v>778.894</v>
      </c>
      <c r="C276" s="11">
        <v>566.48</v>
      </c>
      <c r="D276" s="11">
        <v>32.4578</v>
      </c>
      <c r="E276" s="11">
        <v>179</v>
      </c>
      <c r="F276" s="11">
        <v>0</v>
      </c>
      <c r="G276" s="11">
        <v>1619.3503</v>
      </c>
      <c r="H276" s="12" t="s">
        <v>1138</v>
      </c>
      <c r="I276" s="12" t="s">
        <v>55</v>
      </c>
    </row>
    <row r="277" spans="1:9">
      <c r="A277" s="11">
        <v>62.5185</v>
      </c>
      <c r="B277" s="11">
        <v>778.894</v>
      </c>
      <c r="C277" s="11">
        <v>566.48</v>
      </c>
      <c r="D277" s="11">
        <v>32.4578</v>
      </c>
      <c r="E277" s="11">
        <v>179</v>
      </c>
      <c r="F277" s="11">
        <v>0</v>
      </c>
      <c r="G277" s="11">
        <v>1619.3503</v>
      </c>
      <c r="H277" s="12" t="s">
        <v>1138</v>
      </c>
      <c r="I277" s="12" t="s">
        <v>55</v>
      </c>
    </row>
    <row r="278" spans="1:9">
      <c r="A278" s="11">
        <v>62.5185</v>
      </c>
      <c r="B278" s="11">
        <v>778.894</v>
      </c>
      <c r="C278" s="11">
        <v>566.48</v>
      </c>
      <c r="D278" s="11">
        <v>32.4578</v>
      </c>
      <c r="E278" s="11">
        <v>179</v>
      </c>
      <c r="F278" s="11">
        <v>0</v>
      </c>
      <c r="G278" s="11">
        <v>1619.3503</v>
      </c>
      <c r="H278" s="12" t="s">
        <v>1138</v>
      </c>
      <c r="I278" s="12" t="s">
        <v>59</v>
      </c>
    </row>
    <row r="279" spans="1:9">
      <c r="A279" s="11">
        <v>62.5185</v>
      </c>
      <c r="B279" s="11">
        <v>778.894</v>
      </c>
      <c r="C279" s="11">
        <v>566.48</v>
      </c>
      <c r="D279" s="11">
        <v>32.4578</v>
      </c>
      <c r="E279" s="11">
        <v>179</v>
      </c>
      <c r="F279" s="11">
        <v>0</v>
      </c>
      <c r="G279" s="11">
        <v>1619.3503</v>
      </c>
      <c r="H279" s="12" t="s">
        <v>1138</v>
      </c>
      <c r="I279" s="12" t="s">
        <v>55</v>
      </c>
    </row>
    <row r="280" spans="1:9">
      <c r="A280" s="11">
        <v>62.5185</v>
      </c>
      <c r="B280" s="11">
        <v>778.894</v>
      </c>
      <c r="C280" s="11">
        <v>566.48</v>
      </c>
      <c r="D280" s="11">
        <v>32.4578</v>
      </c>
      <c r="E280" s="11">
        <v>318</v>
      </c>
      <c r="F280" s="11">
        <v>0</v>
      </c>
      <c r="G280" s="11">
        <v>1758.3503</v>
      </c>
      <c r="H280" s="12" t="s">
        <v>1134</v>
      </c>
      <c r="I280" s="12" t="s">
        <v>49</v>
      </c>
    </row>
    <row r="281" spans="1:9">
      <c r="A281" s="15">
        <v>62.5185</v>
      </c>
      <c r="B281" s="15">
        <v>0</v>
      </c>
      <c r="C281" s="15">
        <v>0</v>
      </c>
      <c r="D281" s="15">
        <v>0</v>
      </c>
      <c r="E281" s="15">
        <v>0</v>
      </c>
      <c r="F281" s="15">
        <v>0</v>
      </c>
      <c r="G281" s="15">
        <v>62.5185</v>
      </c>
      <c r="H281" s="16" t="s">
        <v>1138</v>
      </c>
      <c r="I281" s="16" t="s">
        <v>20</v>
      </c>
    </row>
    <row r="282" spans="1:9">
      <c r="A282" s="15">
        <v>68.76</v>
      </c>
      <c r="B282" s="15">
        <v>0</v>
      </c>
      <c r="C282" s="15">
        <v>0</v>
      </c>
      <c r="D282" s="15">
        <v>0</v>
      </c>
      <c r="E282" s="15">
        <v>0</v>
      </c>
      <c r="F282" s="15">
        <v>0</v>
      </c>
      <c r="G282" s="15">
        <v>68.76</v>
      </c>
      <c r="H282" s="16" t="s">
        <v>1134</v>
      </c>
      <c r="I282" s="16" t="s">
        <v>49</v>
      </c>
    </row>
    <row r="283" spans="1:9">
      <c r="A283" s="11">
        <v>62.5185</v>
      </c>
      <c r="B283" s="11">
        <v>778.894</v>
      </c>
      <c r="C283" s="11">
        <v>566.48</v>
      </c>
      <c r="D283" s="11">
        <v>32.4578</v>
      </c>
      <c r="E283" s="11">
        <v>179</v>
      </c>
      <c r="F283" s="11">
        <v>0</v>
      </c>
      <c r="G283" s="11">
        <v>1619.3503</v>
      </c>
      <c r="H283" s="12" t="s">
        <v>1138</v>
      </c>
      <c r="I283" s="12" t="s">
        <v>55</v>
      </c>
    </row>
    <row r="284" spans="1:9">
      <c r="A284" s="11">
        <v>62.5185</v>
      </c>
      <c r="B284" s="11">
        <v>778.894</v>
      </c>
      <c r="C284" s="11">
        <v>566.48</v>
      </c>
      <c r="D284" s="11">
        <v>32.4578</v>
      </c>
      <c r="E284" s="11">
        <v>179</v>
      </c>
      <c r="F284" s="11">
        <v>0</v>
      </c>
      <c r="G284" s="11">
        <v>1619.3503</v>
      </c>
      <c r="H284" s="12" t="s">
        <v>1138</v>
      </c>
      <c r="I284" s="12" t="s">
        <v>59</v>
      </c>
    </row>
    <row r="285" spans="1:9">
      <c r="A285" s="11">
        <v>62.5185</v>
      </c>
      <c r="B285" s="11">
        <v>778.92</v>
      </c>
      <c r="C285" s="11">
        <v>566.48</v>
      </c>
      <c r="D285" s="11">
        <v>32.4578</v>
      </c>
      <c r="E285" s="11">
        <v>0</v>
      </c>
      <c r="F285" s="11">
        <v>0</v>
      </c>
      <c r="G285" s="11">
        <v>1440.3763</v>
      </c>
      <c r="H285" s="12" t="s">
        <v>1134</v>
      </c>
      <c r="I285" s="12" t="s">
        <v>13</v>
      </c>
    </row>
    <row r="286" spans="1:9">
      <c r="A286" s="11">
        <v>62.5185</v>
      </c>
      <c r="B286" s="11">
        <v>778.92</v>
      </c>
      <c r="C286" s="11">
        <v>566.48</v>
      </c>
      <c r="D286" s="11">
        <v>32.4578</v>
      </c>
      <c r="E286" s="11">
        <v>0</v>
      </c>
      <c r="F286" s="11">
        <v>0</v>
      </c>
      <c r="G286" s="11">
        <v>1440.3763</v>
      </c>
      <c r="H286" s="12" t="s">
        <v>1134</v>
      </c>
      <c r="I286" s="12" t="s">
        <v>13</v>
      </c>
    </row>
    <row r="287" spans="1:9">
      <c r="A287" s="11">
        <v>62.5185</v>
      </c>
      <c r="B287" s="11">
        <v>778.92</v>
      </c>
      <c r="C287" s="11">
        <v>566.48</v>
      </c>
      <c r="D287" s="11">
        <v>32.4578</v>
      </c>
      <c r="E287" s="11">
        <v>0</v>
      </c>
      <c r="F287" s="11">
        <v>0</v>
      </c>
      <c r="G287" s="11">
        <v>1440.3763</v>
      </c>
      <c r="H287" s="12" t="s">
        <v>1134</v>
      </c>
      <c r="I287" s="12" t="s">
        <v>13</v>
      </c>
    </row>
    <row r="288" spans="1:9">
      <c r="A288" s="11">
        <v>62.5185</v>
      </c>
      <c r="B288" s="11">
        <v>778.92</v>
      </c>
      <c r="C288" s="11">
        <v>566.48</v>
      </c>
      <c r="D288" s="11">
        <v>32.4578</v>
      </c>
      <c r="E288" s="11">
        <v>418</v>
      </c>
      <c r="F288" s="11">
        <v>0</v>
      </c>
      <c r="G288" s="11">
        <v>1858.3763</v>
      </c>
      <c r="H288" s="12" t="s">
        <v>1138</v>
      </c>
      <c r="I288" s="12" t="s">
        <v>60</v>
      </c>
    </row>
    <row r="289" spans="1:9">
      <c r="A289" s="11">
        <v>62.5185</v>
      </c>
      <c r="B289" s="11">
        <v>778.92</v>
      </c>
      <c r="C289" s="11">
        <v>566.48</v>
      </c>
      <c r="D289" s="11">
        <v>32.4578</v>
      </c>
      <c r="E289" s="11">
        <v>418</v>
      </c>
      <c r="F289" s="11">
        <v>0</v>
      </c>
      <c r="G289" s="11">
        <v>1858.3763</v>
      </c>
      <c r="H289" s="12" t="s">
        <v>1135</v>
      </c>
      <c r="I289" s="12" t="s">
        <v>26</v>
      </c>
    </row>
    <row r="290" spans="1:9">
      <c r="A290" s="11">
        <v>62.5185</v>
      </c>
      <c r="B290" s="11">
        <v>778.92</v>
      </c>
      <c r="C290" s="11">
        <v>566.48</v>
      </c>
      <c r="D290" s="11">
        <v>32.4578</v>
      </c>
      <c r="E290" s="11">
        <v>179</v>
      </c>
      <c r="F290" s="11">
        <v>0</v>
      </c>
      <c r="G290" s="11">
        <v>1619.3763</v>
      </c>
      <c r="H290" s="12" t="s">
        <v>1138</v>
      </c>
      <c r="I290" s="12" t="s">
        <v>60</v>
      </c>
    </row>
    <row r="291" spans="1:9">
      <c r="A291" s="11">
        <v>62.5185</v>
      </c>
      <c r="B291" s="11">
        <v>778.92</v>
      </c>
      <c r="C291" s="11">
        <v>566.48</v>
      </c>
      <c r="D291" s="11">
        <v>32.4578</v>
      </c>
      <c r="E291" s="11">
        <v>318</v>
      </c>
      <c r="F291" s="11">
        <v>0</v>
      </c>
      <c r="G291" s="11">
        <v>1758.3763</v>
      </c>
      <c r="H291" s="12" t="s">
        <v>1136</v>
      </c>
      <c r="I291" s="12" t="s">
        <v>9</v>
      </c>
    </row>
    <row r="292" spans="1:9">
      <c r="A292" s="11">
        <v>62.5185</v>
      </c>
      <c r="B292" s="11">
        <v>778.92</v>
      </c>
      <c r="C292" s="11">
        <v>566.48</v>
      </c>
      <c r="D292" s="11">
        <v>32.4578</v>
      </c>
      <c r="E292" s="11">
        <v>318</v>
      </c>
      <c r="F292" s="11">
        <v>0</v>
      </c>
      <c r="G292" s="11">
        <v>1758.3763</v>
      </c>
      <c r="H292" s="12" t="s">
        <v>1134</v>
      </c>
      <c r="I292" s="12" t="s">
        <v>49</v>
      </c>
    </row>
    <row r="293" spans="1:9">
      <c r="A293" s="11">
        <v>62.5185</v>
      </c>
      <c r="B293" s="11">
        <v>778.92</v>
      </c>
      <c r="C293" s="11">
        <v>566.48</v>
      </c>
      <c r="D293" s="11">
        <v>32.4578</v>
      </c>
      <c r="E293" s="11">
        <v>318</v>
      </c>
      <c r="F293" s="11">
        <v>0</v>
      </c>
      <c r="G293" s="11">
        <v>1758.3763</v>
      </c>
      <c r="H293" s="12" t="s">
        <v>1134</v>
      </c>
      <c r="I293" s="12" t="s">
        <v>49</v>
      </c>
    </row>
    <row r="294" spans="1:9">
      <c r="A294" s="11">
        <v>62.5185</v>
      </c>
      <c r="B294" s="11">
        <v>778.92</v>
      </c>
      <c r="C294" s="11">
        <v>566.48</v>
      </c>
      <c r="D294" s="11">
        <v>32.4578</v>
      </c>
      <c r="E294" s="11">
        <v>318</v>
      </c>
      <c r="F294" s="11">
        <v>0</v>
      </c>
      <c r="G294" s="11">
        <v>1758.3763</v>
      </c>
      <c r="H294" s="12" t="s">
        <v>1134</v>
      </c>
      <c r="I294" s="12" t="s">
        <v>48</v>
      </c>
    </row>
    <row r="295" spans="1:9">
      <c r="A295" s="11">
        <v>62.5185</v>
      </c>
      <c r="B295" s="11">
        <v>778.92</v>
      </c>
      <c r="C295" s="11">
        <v>566.48</v>
      </c>
      <c r="D295" s="11">
        <v>32.4578</v>
      </c>
      <c r="E295" s="11">
        <v>179</v>
      </c>
      <c r="F295" s="11">
        <v>0</v>
      </c>
      <c r="G295" s="11">
        <v>1619.3763</v>
      </c>
      <c r="H295" s="12" t="s">
        <v>1138</v>
      </c>
      <c r="I295" s="12" t="s">
        <v>57</v>
      </c>
    </row>
    <row r="296" spans="1:9">
      <c r="A296" s="11">
        <v>62.5185</v>
      </c>
      <c r="B296" s="11">
        <v>778.92</v>
      </c>
      <c r="C296" s="11">
        <v>566.48</v>
      </c>
      <c r="D296" s="11">
        <v>32.4578</v>
      </c>
      <c r="E296" s="11">
        <v>179</v>
      </c>
      <c r="F296" s="11">
        <v>0</v>
      </c>
      <c r="G296" s="11">
        <v>1619.3763</v>
      </c>
      <c r="H296" s="12" t="s">
        <v>1138</v>
      </c>
      <c r="I296" s="12" t="s">
        <v>50</v>
      </c>
    </row>
    <row r="297" spans="1:9">
      <c r="A297" s="11">
        <v>62.5185</v>
      </c>
      <c r="B297" s="11">
        <v>778.92</v>
      </c>
      <c r="C297" s="11">
        <v>566.48</v>
      </c>
      <c r="D297" s="11">
        <v>32.4578</v>
      </c>
      <c r="E297" s="11">
        <v>179</v>
      </c>
      <c r="F297" s="11">
        <v>0</v>
      </c>
      <c r="G297" s="11">
        <v>1619.3763</v>
      </c>
      <c r="H297" s="12" t="s">
        <v>1138</v>
      </c>
      <c r="I297" s="12" t="s">
        <v>54</v>
      </c>
    </row>
    <row r="298" spans="1:9">
      <c r="A298" s="11">
        <v>62.5185</v>
      </c>
      <c r="B298" s="11">
        <v>778.92</v>
      </c>
      <c r="C298" s="11">
        <v>566.48</v>
      </c>
      <c r="D298" s="11">
        <v>32.4578</v>
      </c>
      <c r="E298" s="11">
        <v>179</v>
      </c>
      <c r="F298" s="11">
        <v>0</v>
      </c>
      <c r="G298" s="11">
        <v>1619.3763</v>
      </c>
      <c r="H298" s="12" t="s">
        <v>1138</v>
      </c>
      <c r="I298" s="12" t="s">
        <v>53</v>
      </c>
    </row>
    <row r="299" spans="1:9">
      <c r="A299" s="11">
        <v>62.5185</v>
      </c>
      <c r="B299" s="11">
        <v>778.92</v>
      </c>
      <c r="C299" s="11">
        <v>566.48</v>
      </c>
      <c r="D299" s="11">
        <v>32.4578</v>
      </c>
      <c r="E299" s="11">
        <v>179</v>
      </c>
      <c r="F299" s="11">
        <v>0</v>
      </c>
      <c r="G299" s="11">
        <v>1619.3763</v>
      </c>
      <c r="H299" s="12" t="s">
        <v>1138</v>
      </c>
      <c r="I299" s="12" t="s">
        <v>50</v>
      </c>
    </row>
    <row r="300" spans="1:9">
      <c r="A300" s="11">
        <v>62.5185</v>
      </c>
      <c r="B300" s="11">
        <v>778.92</v>
      </c>
      <c r="C300" s="11">
        <v>566.48</v>
      </c>
      <c r="D300" s="11">
        <v>32.4578</v>
      </c>
      <c r="E300" s="11">
        <v>179</v>
      </c>
      <c r="F300" s="11">
        <v>0</v>
      </c>
      <c r="G300" s="11">
        <v>1619.3763</v>
      </c>
      <c r="H300" s="12" t="s">
        <v>1138</v>
      </c>
      <c r="I300" s="12" t="s">
        <v>60</v>
      </c>
    </row>
    <row r="301" spans="1:9">
      <c r="A301" s="11">
        <v>62.5185</v>
      </c>
      <c r="B301" s="11">
        <v>778.92</v>
      </c>
      <c r="C301" s="11">
        <v>566.48</v>
      </c>
      <c r="D301" s="11">
        <v>32.4578</v>
      </c>
      <c r="E301" s="11">
        <v>318</v>
      </c>
      <c r="F301" s="11">
        <v>0</v>
      </c>
      <c r="G301" s="11">
        <v>1758.3763</v>
      </c>
      <c r="H301" s="12" t="s">
        <v>1135</v>
      </c>
      <c r="I301" s="12" t="s">
        <v>26</v>
      </c>
    </row>
    <row r="302" spans="1:9">
      <c r="A302" s="11">
        <v>62.5185</v>
      </c>
      <c r="B302" s="11">
        <v>778.92</v>
      </c>
      <c r="C302" s="11">
        <v>566.48</v>
      </c>
      <c r="D302" s="11">
        <v>32.4578</v>
      </c>
      <c r="E302" s="11">
        <v>318</v>
      </c>
      <c r="F302" s="11">
        <v>0</v>
      </c>
      <c r="G302" s="11">
        <v>1758.3763</v>
      </c>
      <c r="H302" s="12" t="s">
        <v>1137</v>
      </c>
      <c r="I302" s="12" t="s">
        <v>25</v>
      </c>
    </row>
    <row r="303" spans="1:9">
      <c r="A303" s="11">
        <v>62.5185</v>
      </c>
      <c r="B303" s="11">
        <v>778.92</v>
      </c>
      <c r="C303" s="11">
        <v>566.48</v>
      </c>
      <c r="D303" s="11">
        <v>32.4578</v>
      </c>
      <c r="E303" s="11">
        <v>318</v>
      </c>
      <c r="F303" s="11">
        <v>0</v>
      </c>
      <c r="G303" s="11">
        <v>1758.3763</v>
      </c>
      <c r="H303" s="12" t="s">
        <v>1134</v>
      </c>
      <c r="I303" s="12" t="s">
        <v>49</v>
      </c>
    </row>
    <row r="304" spans="1:9">
      <c r="A304" s="15">
        <v>62.5185</v>
      </c>
      <c r="B304" s="15">
        <v>0</v>
      </c>
      <c r="C304" s="15">
        <v>0</v>
      </c>
      <c r="D304" s="15">
        <v>0</v>
      </c>
      <c r="E304" s="15">
        <v>0</v>
      </c>
      <c r="F304" s="15">
        <v>0</v>
      </c>
      <c r="G304" s="15">
        <v>62.5185</v>
      </c>
      <c r="H304" s="16" t="s">
        <v>1134</v>
      </c>
      <c r="I304" s="16" t="s">
        <v>48</v>
      </c>
    </row>
    <row r="305" spans="1:9">
      <c r="A305" s="11">
        <v>62.5185</v>
      </c>
      <c r="B305" s="11">
        <v>778.92</v>
      </c>
      <c r="C305" s="11">
        <v>566.48</v>
      </c>
      <c r="D305" s="11">
        <v>32.4578</v>
      </c>
      <c r="E305" s="11">
        <v>318</v>
      </c>
      <c r="F305" s="11">
        <v>0</v>
      </c>
      <c r="G305" s="11">
        <v>1758.3763</v>
      </c>
      <c r="H305" s="12" t="s">
        <v>1135</v>
      </c>
      <c r="I305" s="12" t="s">
        <v>26</v>
      </c>
    </row>
    <row r="306" spans="1:9">
      <c r="A306" s="11">
        <v>62.5185</v>
      </c>
      <c r="B306" s="11">
        <v>778.92</v>
      </c>
      <c r="C306" s="11">
        <v>566.48</v>
      </c>
      <c r="D306" s="11">
        <v>32.4578</v>
      </c>
      <c r="E306" s="11">
        <v>179</v>
      </c>
      <c r="F306" s="11">
        <v>0</v>
      </c>
      <c r="G306" s="11">
        <v>1619.3763</v>
      </c>
      <c r="H306" s="12" t="s">
        <v>1138</v>
      </c>
      <c r="I306" s="12" t="s">
        <v>57</v>
      </c>
    </row>
    <row r="307" spans="1:9">
      <c r="A307" s="11">
        <v>62.5185</v>
      </c>
      <c r="B307" s="11">
        <v>778.92</v>
      </c>
      <c r="C307" s="11">
        <v>566.48</v>
      </c>
      <c r="D307" s="11">
        <v>32.4578</v>
      </c>
      <c r="E307" s="11">
        <v>318</v>
      </c>
      <c r="F307" s="11">
        <v>0</v>
      </c>
      <c r="G307" s="11">
        <v>1758.3763</v>
      </c>
      <c r="H307" s="12" t="s">
        <v>1134</v>
      </c>
      <c r="I307" s="12" t="s">
        <v>47</v>
      </c>
    </row>
    <row r="308" spans="1:9">
      <c r="A308" s="11">
        <v>62.5185</v>
      </c>
      <c r="B308" s="11">
        <v>778.92</v>
      </c>
      <c r="C308" s="11">
        <v>566.48</v>
      </c>
      <c r="D308" s="11">
        <v>32.4578</v>
      </c>
      <c r="E308" s="11">
        <v>0</v>
      </c>
      <c r="F308" s="11">
        <v>0</v>
      </c>
      <c r="G308" s="11">
        <v>1440.3763</v>
      </c>
      <c r="H308" s="12" t="s">
        <v>1138</v>
      </c>
      <c r="I308" s="12" t="s">
        <v>53</v>
      </c>
    </row>
    <row r="309" spans="1:9">
      <c r="A309" s="11">
        <v>62.5185</v>
      </c>
      <c r="B309" s="11">
        <v>778.92</v>
      </c>
      <c r="C309" s="11">
        <v>566.48</v>
      </c>
      <c r="D309" s="11">
        <v>32.4578</v>
      </c>
      <c r="E309" s="11">
        <v>318</v>
      </c>
      <c r="F309" s="11">
        <v>0</v>
      </c>
      <c r="G309" s="11">
        <v>1758.3763</v>
      </c>
      <c r="H309" s="12" t="s">
        <v>1139</v>
      </c>
      <c r="I309" s="12" t="s">
        <v>67</v>
      </c>
    </row>
    <row r="310" spans="1:9">
      <c r="A310" s="11">
        <v>62.5185</v>
      </c>
      <c r="B310" s="11">
        <v>778.92</v>
      </c>
      <c r="C310" s="11">
        <v>566.48</v>
      </c>
      <c r="D310" s="11">
        <v>32.4578</v>
      </c>
      <c r="E310" s="11">
        <v>0</v>
      </c>
      <c r="F310" s="11">
        <v>0</v>
      </c>
      <c r="G310" s="11">
        <v>1440.3763</v>
      </c>
      <c r="H310" s="12" t="s">
        <v>1138</v>
      </c>
      <c r="I310" s="12" t="s">
        <v>53</v>
      </c>
    </row>
    <row r="311" spans="1:9">
      <c r="A311" s="11">
        <v>62.5185</v>
      </c>
      <c r="B311" s="11">
        <v>778.92</v>
      </c>
      <c r="C311" s="11">
        <v>566.48</v>
      </c>
      <c r="D311" s="11">
        <v>32.4578</v>
      </c>
      <c r="E311" s="11">
        <v>318</v>
      </c>
      <c r="F311" s="11">
        <v>0</v>
      </c>
      <c r="G311" s="11">
        <v>1758.3763</v>
      </c>
      <c r="H311" s="12" t="s">
        <v>1134</v>
      </c>
      <c r="I311" s="12" t="s">
        <v>49</v>
      </c>
    </row>
    <row r="312" spans="1:9">
      <c r="A312" s="15">
        <v>62.5185</v>
      </c>
      <c r="B312" s="15">
        <v>0</v>
      </c>
      <c r="C312" s="15">
        <v>0</v>
      </c>
      <c r="D312" s="15">
        <v>0</v>
      </c>
      <c r="E312" s="15">
        <v>0</v>
      </c>
      <c r="F312" s="15">
        <v>0</v>
      </c>
      <c r="G312" s="15">
        <v>62.5185</v>
      </c>
      <c r="H312" s="16" t="s">
        <v>1138</v>
      </c>
      <c r="I312" s="16" t="s">
        <v>60</v>
      </c>
    </row>
    <row r="313" spans="1:9">
      <c r="A313" s="11">
        <v>62.5185</v>
      </c>
      <c r="B313" s="11">
        <v>778.92</v>
      </c>
      <c r="C313" s="11">
        <v>566.48</v>
      </c>
      <c r="D313" s="11">
        <v>32.4578</v>
      </c>
      <c r="E313" s="11">
        <v>179</v>
      </c>
      <c r="F313" s="11">
        <v>0</v>
      </c>
      <c r="G313" s="11">
        <v>1619.3763</v>
      </c>
      <c r="H313" s="12" t="s">
        <v>1138</v>
      </c>
      <c r="I313" s="12" t="s">
        <v>20</v>
      </c>
    </row>
    <row r="314" spans="1:9">
      <c r="A314" s="11">
        <v>62.5185</v>
      </c>
      <c r="B314" s="11">
        <v>778.92</v>
      </c>
      <c r="C314" s="11">
        <v>566.48</v>
      </c>
      <c r="D314" s="11">
        <v>32.4578</v>
      </c>
      <c r="E314" s="11">
        <v>0</v>
      </c>
      <c r="F314" s="11">
        <v>0</v>
      </c>
      <c r="G314" s="11">
        <v>1440.3763</v>
      </c>
      <c r="H314" s="12" t="s">
        <v>1138</v>
      </c>
      <c r="I314" s="12" t="s">
        <v>60</v>
      </c>
    </row>
    <row r="315" spans="1:9">
      <c r="A315" s="11">
        <v>62.5185</v>
      </c>
      <c r="B315" s="11">
        <v>778.92</v>
      </c>
      <c r="C315" s="11">
        <v>566.48</v>
      </c>
      <c r="D315" s="11">
        <v>32.4578</v>
      </c>
      <c r="E315" s="11">
        <v>318</v>
      </c>
      <c r="F315" s="11">
        <v>0</v>
      </c>
      <c r="G315" s="11">
        <v>1758.3763</v>
      </c>
      <c r="H315" s="12" t="s">
        <v>1134</v>
      </c>
      <c r="I315" s="12" t="s">
        <v>49</v>
      </c>
    </row>
    <row r="316" spans="1:9">
      <c r="A316" s="11">
        <v>62.5185</v>
      </c>
      <c r="B316" s="11">
        <v>778.92</v>
      </c>
      <c r="C316" s="11">
        <v>566.48</v>
      </c>
      <c r="D316" s="11">
        <v>32.4578</v>
      </c>
      <c r="E316" s="11">
        <v>318</v>
      </c>
      <c r="F316" s="11">
        <v>0</v>
      </c>
      <c r="G316" s="11">
        <v>1758.3763</v>
      </c>
      <c r="H316" s="12" t="s">
        <v>1134</v>
      </c>
      <c r="I316" s="12" t="s">
        <v>52</v>
      </c>
    </row>
    <row r="317" spans="1:9">
      <c r="A317" s="11">
        <v>62.5185</v>
      </c>
      <c r="B317" s="11">
        <v>778.92</v>
      </c>
      <c r="C317" s="11">
        <v>566.48</v>
      </c>
      <c r="D317" s="11">
        <v>32.4578</v>
      </c>
      <c r="E317" s="11">
        <v>179</v>
      </c>
      <c r="F317" s="11">
        <v>0</v>
      </c>
      <c r="G317" s="11">
        <v>1619.3763</v>
      </c>
      <c r="H317" s="12" t="s">
        <v>1138</v>
      </c>
      <c r="I317" s="12" t="s">
        <v>60</v>
      </c>
    </row>
    <row r="318" spans="1:9">
      <c r="A318" s="15">
        <v>62.5185</v>
      </c>
      <c r="B318" s="15">
        <v>0</v>
      </c>
      <c r="C318" s="15">
        <v>0</v>
      </c>
      <c r="D318" s="15">
        <v>0</v>
      </c>
      <c r="E318" s="15">
        <v>0</v>
      </c>
      <c r="F318" s="15">
        <v>0</v>
      </c>
      <c r="G318" s="15">
        <v>62.5185</v>
      </c>
      <c r="H318" s="16" t="s">
        <v>1138</v>
      </c>
      <c r="I318" s="16" t="s">
        <v>60</v>
      </c>
    </row>
    <row r="319" spans="1:9">
      <c r="A319" s="11">
        <v>62.5185</v>
      </c>
      <c r="B319" s="11">
        <v>778.92</v>
      </c>
      <c r="C319" s="11">
        <v>566.48</v>
      </c>
      <c r="D319" s="11">
        <v>32.4578</v>
      </c>
      <c r="E319" s="11">
        <v>179</v>
      </c>
      <c r="F319" s="11">
        <v>0</v>
      </c>
      <c r="G319" s="11">
        <v>1619.3763</v>
      </c>
      <c r="H319" s="12" t="s">
        <v>1138</v>
      </c>
      <c r="I319" s="12" t="s">
        <v>60</v>
      </c>
    </row>
    <row r="320" spans="1:9">
      <c r="A320" s="11">
        <v>62.5185</v>
      </c>
      <c r="B320" s="11">
        <v>778.92</v>
      </c>
      <c r="C320" s="11">
        <v>566.48</v>
      </c>
      <c r="D320" s="11">
        <v>32.4578</v>
      </c>
      <c r="E320" s="11">
        <v>179</v>
      </c>
      <c r="F320" s="11">
        <v>0</v>
      </c>
      <c r="G320" s="11">
        <v>1619.3763</v>
      </c>
      <c r="H320" s="12" t="s">
        <v>1138</v>
      </c>
      <c r="I320" s="12" t="s">
        <v>60</v>
      </c>
    </row>
    <row r="321" spans="1:9">
      <c r="A321" s="15">
        <v>62.5185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62.5185</v>
      </c>
      <c r="H321" s="16" t="s">
        <v>1138</v>
      </c>
      <c r="I321" s="16" t="s">
        <v>60</v>
      </c>
    </row>
    <row r="322" spans="1:9">
      <c r="A322" s="11">
        <v>62.5185</v>
      </c>
      <c r="B322" s="11">
        <v>778.92</v>
      </c>
      <c r="C322" s="11">
        <v>566.48</v>
      </c>
      <c r="D322" s="11">
        <v>32.4578</v>
      </c>
      <c r="E322" s="11">
        <v>179</v>
      </c>
      <c r="F322" s="11">
        <v>0</v>
      </c>
      <c r="G322" s="11">
        <v>1619.3763</v>
      </c>
      <c r="H322" s="12" t="s">
        <v>1138</v>
      </c>
      <c r="I322" s="12" t="s">
        <v>60</v>
      </c>
    </row>
    <row r="323" spans="1:9">
      <c r="A323" s="11">
        <v>62.5185</v>
      </c>
      <c r="B323" s="11">
        <v>778.92</v>
      </c>
      <c r="C323" s="11">
        <v>566.48</v>
      </c>
      <c r="D323" s="11">
        <v>32.4578</v>
      </c>
      <c r="E323" s="11">
        <v>179</v>
      </c>
      <c r="F323" s="11">
        <v>0</v>
      </c>
      <c r="G323" s="11">
        <v>1619.3763</v>
      </c>
      <c r="H323" s="12" t="s">
        <v>1138</v>
      </c>
      <c r="I323" s="12" t="s">
        <v>60</v>
      </c>
    </row>
    <row r="324" spans="1:9">
      <c r="A324" s="11">
        <v>62.5185</v>
      </c>
      <c r="B324" s="11">
        <v>778.92</v>
      </c>
      <c r="C324" s="11">
        <v>566.48</v>
      </c>
      <c r="D324" s="11">
        <v>32.4578</v>
      </c>
      <c r="E324" s="11">
        <v>318</v>
      </c>
      <c r="F324" s="11">
        <v>0</v>
      </c>
      <c r="G324" s="11">
        <v>1758.3763</v>
      </c>
      <c r="H324" s="12" t="s">
        <v>1139</v>
      </c>
      <c r="I324" s="12" t="s">
        <v>64</v>
      </c>
    </row>
    <row r="325" spans="1:9">
      <c r="A325" s="11">
        <v>62.5185</v>
      </c>
      <c r="B325" s="11">
        <v>778.92</v>
      </c>
      <c r="C325" s="11">
        <v>566.48</v>
      </c>
      <c r="D325" s="11">
        <v>32.4578</v>
      </c>
      <c r="E325" s="11">
        <v>318</v>
      </c>
      <c r="F325" s="11">
        <v>0</v>
      </c>
      <c r="G325" s="11">
        <v>1758.3763</v>
      </c>
      <c r="H325" s="12" t="s">
        <v>1134</v>
      </c>
      <c r="I325" s="12" t="s">
        <v>49</v>
      </c>
    </row>
    <row r="326" spans="1:9">
      <c r="A326" s="11">
        <v>62.5185</v>
      </c>
      <c r="B326" s="11">
        <v>778.92</v>
      </c>
      <c r="C326" s="11">
        <v>566.48</v>
      </c>
      <c r="D326" s="11">
        <v>32.4578</v>
      </c>
      <c r="E326" s="11">
        <v>179</v>
      </c>
      <c r="F326" s="11">
        <v>0</v>
      </c>
      <c r="G326" s="11">
        <v>1619.3763</v>
      </c>
      <c r="H326" s="12" t="s">
        <v>1138</v>
      </c>
      <c r="I326" s="12" t="s">
        <v>55</v>
      </c>
    </row>
    <row r="327" spans="1:9">
      <c r="A327" s="11">
        <v>62.5185</v>
      </c>
      <c r="B327" s="11">
        <v>778.92</v>
      </c>
      <c r="C327" s="11">
        <v>566.48</v>
      </c>
      <c r="D327" s="11">
        <v>32.4578</v>
      </c>
      <c r="E327" s="11">
        <v>179</v>
      </c>
      <c r="F327" s="11">
        <v>0</v>
      </c>
      <c r="G327" s="11">
        <v>1619.3763</v>
      </c>
      <c r="H327" s="12" t="s">
        <v>1138</v>
      </c>
      <c r="I327" s="12" t="s">
        <v>60</v>
      </c>
    </row>
    <row r="328" spans="1:9">
      <c r="A328" s="11">
        <v>62.5185</v>
      </c>
      <c r="B328" s="11">
        <v>778.92</v>
      </c>
      <c r="C328" s="11">
        <v>566.48</v>
      </c>
      <c r="D328" s="11">
        <v>32.4578</v>
      </c>
      <c r="E328" s="11">
        <v>179</v>
      </c>
      <c r="F328" s="11">
        <v>0</v>
      </c>
      <c r="G328" s="11">
        <v>1619.3763</v>
      </c>
      <c r="H328" s="12" t="s">
        <v>1138</v>
      </c>
      <c r="I328" s="12" t="s">
        <v>60</v>
      </c>
    </row>
    <row r="329" spans="1:9">
      <c r="A329" s="11">
        <v>62.5185</v>
      </c>
      <c r="B329" s="11">
        <v>778.92</v>
      </c>
      <c r="C329" s="11">
        <v>566.48</v>
      </c>
      <c r="D329" s="11">
        <v>32.4578</v>
      </c>
      <c r="E329" s="11">
        <v>318</v>
      </c>
      <c r="F329" s="11">
        <v>0</v>
      </c>
      <c r="G329" s="11">
        <v>1758.3763</v>
      </c>
      <c r="H329" s="12" t="s">
        <v>1134</v>
      </c>
      <c r="I329" s="12" t="s">
        <v>48</v>
      </c>
    </row>
    <row r="330" spans="1:9">
      <c r="A330" s="15">
        <v>62.5185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62.5185</v>
      </c>
      <c r="H330" s="16" t="s">
        <v>1138</v>
      </c>
      <c r="I330" s="16" t="s">
        <v>60</v>
      </c>
    </row>
    <row r="331" spans="1:9">
      <c r="A331" s="15">
        <v>62.5185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62.5185</v>
      </c>
      <c r="H331" s="16" t="s">
        <v>1138</v>
      </c>
      <c r="I331" s="16" t="s">
        <v>60</v>
      </c>
    </row>
    <row r="332" spans="1:9">
      <c r="A332" s="11">
        <v>62.5185</v>
      </c>
      <c r="B332" s="11">
        <v>778.92</v>
      </c>
      <c r="C332" s="11">
        <v>566.48</v>
      </c>
      <c r="D332" s="11">
        <v>32.4578</v>
      </c>
      <c r="E332" s="11">
        <v>179</v>
      </c>
      <c r="F332" s="11">
        <v>0</v>
      </c>
      <c r="G332" s="11">
        <v>1619.3763</v>
      </c>
      <c r="H332" s="12" t="s">
        <v>1138</v>
      </c>
      <c r="I332" s="12" t="s">
        <v>60</v>
      </c>
    </row>
    <row r="333" spans="1:9">
      <c r="A333" s="11">
        <v>62.5185</v>
      </c>
      <c r="B333" s="11">
        <v>778.92</v>
      </c>
      <c r="C333" s="11">
        <v>566.48</v>
      </c>
      <c r="D333" s="11">
        <v>32.4578</v>
      </c>
      <c r="E333" s="11">
        <v>179</v>
      </c>
      <c r="F333" s="11">
        <v>0</v>
      </c>
      <c r="G333" s="11">
        <v>1619.3763</v>
      </c>
      <c r="H333" s="12" t="s">
        <v>1138</v>
      </c>
      <c r="I333" s="12" t="s">
        <v>60</v>
      </c>
    </row>
    <row r="334" spans="1:9">
      <c r="A334" s="11">
        <v>62.5185</v>
      </c>
      <c r="B334" s="11">
        <v>778.92</v>
      </c>
      <c r="C334" s="11">
        <v>566.48</v>
      </c>
      <c r="D334" s="11">
        <v>32.4578</v>
      </c>
      <c r="E334" s="11">
        <v>318</v>
      </c>
      <c r="F334" s="11">
        <v>0</v>
      </c>
      <c r="G334" s="11">
        <v>1758.3763</v>
      </c>
      <c r="H334" s="12" t="s">
        <v>1135</v>
      </c>
      <c r="I334" s="12" t="s">
        <v>26</v>
      </c>
    </row>
    <row r="335" spans="1:9">
      <c r="A335" s="11">
        <v>62.5185</v>
      </c>
      <c r="B335" s="11">
        <v>778.92</v>
      </c>
      <c r="C335" s="11">
        <v>566.48</v>
      </c>
      <c r="D335" s="11">
        <v>32.4578</v>
      </c>
      <c r="E335" s="11">
        <v>318</v>
      </c>
      <c r="F335" s="11">
        <v>0</v>
      </c>
      <c r="G335" s="11">
        <v>1758.3763</v>
      </c>
      <c r="H335" s="12" t="s">
        <v>1135</v>
      </c>
      <c r="I335" s="12" t="s">
        <v>26</v>
      </c>
    </row>
    <row r="336" spans="1:9">
      <c r="A336" s="11">
        <v>62.5185</v>
      </c>
      <c r="B336" s="11">
        <v>778.92</v>
      </c>
      <c r="C336" s="11">
        <v>566.48</v>
      </c>
      <c r="D336" s="11">
        <v>32.4578</v>
      </c>
      <c r="E336" s="11">
        <v>179</v>
      </c>
      <c r="F336" s="11">
        <v>0</v>
      </c>
      <c r="G336" s="11">
        <v>1619.3763</v>
      </c>
      <c r="H336" s="12" t="s">
        <v>1138</v>
      </c>
      <c r="I336" s="12" t="s">
        <v>55</v>
      </c>
    </row>
    <row r="337" spans="1:9">
      <c r="A337" s="11">
        <v>62.5185</v>
      </c>
      <c r="B337" s="11">
        <v>778.92</v>
      </c>
      <c r="C337" s="11">
        <v>566.48</v>
      </c>
      <c r="D337" s="11">
        <v>32.4578</v>
      </c>
      <c r="E337" s="11">
        <v>179</v>
      </c>
      <c r="F337" s="11">
        <v>0</v>
      </c>
      <c r="G337" s="11">
        <v>1619.3763</v>
      </c>
      <c r="H337" s="12" t="s">
        <v>1138</v>
      </c>
      <c r="I337" s="12" t="s">
        <v>60</v>
      </c>
    </row>
    <row r="338" spans="1:9">
      <c r="A338" s="11">
        <v>62.5185</v>
      </c>
      <c r="B338" s="11">
        <v>778.92</v>
      </c>
      <c r="C338" s="11">
        <v>566.48</v>
      </c>
      <c r="D338" s="11">
        <v>32.4578</v>
      </c>
      <c r="E338" s="11">
        <v>179</v>
      </c>
      <c r="F338" s="11">
        <v>0</v>
      </c>
      <c r="G338" s="11">
        <v>1619.3763</v>
      </c>
      <c r="H338" s="12" t="s">
        <v>1138</v>
      </c>
      <c r="I338" s="12" t="s">
        <v>60</v>
      </c>
    </row>
    <row r="339" spans="1:9">
      <c r="A339" s="11">
        <v>62.5185</v>
      </c>
      <c r="B339" s="11">
        <v>778.92</v>
      </c>
      <c r="C339" s="11">
        <v>566.48</v>
      </c>
      <c r="D339" s="11">
        <v>32.4578</v>
      </c>
      <c r="E339" s="11">
        <v>179</v>
      </c>
      <c r="F339" s="11">
        <v>0</v>
      </c>
      <c r="G339" s="11">
        <v>1619.3763</v>
      </c>
      <c r="H339" s="12" t="s">
        <v>1138</v>
      </c>
      <c r="I339" s="12" t="s">
        <v>60</v>
      </c>
    </row>
    <row r="340" spans="1:9">
      <c r="A340" s="11">
        <v>62.5185</v>
      </c>
      <c r="B340" s="11">
        <v>778.92</v>
      </c>
      <c r="C340" s="11">
        <v>566.48</v>
      </c>
      <c r="D340" s="11">
        <v>32.4578</v>
      </c>
      <c r="E340" s="11">
        <v>179</v>
      </c>
      <c r="F340" s="11">
        <v>0</v>
      </c>
      <c r="G340" s="11">
        <v>1619.3763</v>
      </c>
      <c r="H340" s="12" t="s">
        <v>1138</v>
      </c>
      <c r="I340" s="12" t="s">
        <v>60</v>
      </c>
    </row>
    <row r="341" spans="1:9">
      <c r="A341" s="11">
        <v>62.5185</v>
      </c>
      <c r="B341" s="11">
        <v>778.92</v>
      </c>
      <c r="C341" s="11">
        <v>566.48</v>
      </c>
      <c r="D341" s="11">
        <v>32.4578</v>
      </c>
      <c r="E341" s="11">
        <v>179</v>
      </c>
      <c r="F341" s="11">
        <v>0</v>
      </c>
      <c r="G341" s="11">
        <v>1619.3763</v>
      </c>
      <c r="H341" s="12" t="s">
        <v>1138</v>
      </c>
      <c r="I341" s="12" t="s">
        <v>60</v>
      </c>
    </row>
    <row r="342" spans="1:9">
      <c r="A342" s="11">
        <v>62.5185</v>
      </c>
      <c r="B342" s="11">
        <v>778.92</v>
      </c>
      <c r="C342" s="11">
        <v>566.48</v>
      </c>
      <c r="D342" s="11">
        <v>32.4578</v>
      </c>
      <c r="E342" s="11">
        <v>179</v>
      </c>
      <c r="F342" s="11">
        <v>0</v>
      </c>
      <c r="G342" s="11">
        <v>1619.3763</v>
      </c>
      <c r="H342" s="12" t="s">
        <v>1138</v>
      </c>
      <c r="I342" s="12" t="s">
        <v>60</v>
      </c>
    </row>
    <row r="343" spans="1:9">
      <c r="A343" s="11">
        <v>62.5185</v>
      </c>
      <c r="B343" s="11">
        <v>778.92</v>
      </c>
      <c r="C343" s="11">
        <v>566.48</v>
      </c>
      <c r="D343" s="11">
        <v>32.4578</v>
      </c>
      <c r="E343" s="11">
        <v>179</v>
      </c>
      <c r="F343" s="11">
        <v>0</v>
      </c>
      <c r="G343" s="11">
        <v>1619.3763</v>
      </c>
      <c r="H343" s="12" t="s">
        <v>1138</v>
      </c>
      <c r="I343" s="12" t="s">
        <v>60</v>
      </c>
    </row>
    <row r="344" spans="1:9">
      <c r="A344" s="11">
        <v>62.5185</v>
      </c>
      <c r="B344" s="11">
        <v>778.92</v>
      </c>
      <c r="C344" s="11">
        <v>566.48</v>
      </c>
      <c r="D344" s="11">
        <v>32.4578</v>
      </c>
      <c r="E344" s="11">
        <v>179</v>
      </c>
      <c r="F344" s="11">
        <v>0</v>
      </c>
      <c r="G344" s="11">
        <v>1619.3763</v>
      </c>
      <c r="H344" s="12" t="s">
        <v>1138</v>
      </c>
      <c r="I344" s="12" t="s">
        <v>60</v>
      </c>
    </row>
    <row r="345" spans="1:9">
      <c r="A345" s="11">
        <v>62.5185</v>
      </c>
      <c r="B345" s="11">
        <v>778.92</v>
      </c>
      <c r="C345" s="11">
        <v>566.48</v>
      </c>
      <c r="D345" s="11">
        <v>32.4578</v>
      </c>
      <c r="E345" s="11">
        <v>318</v>
      </c>
      <c r="F345" s="11">
        <v>0</v>
      </c>
      <c r="G345" s="11">
        <v>1758.3763</v>
      </c>
      <c r="H345" s="12" t="s">
        <v>1135</v>
      </c>
      <c r="I345" s="12" t="s">
        <v>26</v>
      </c>
    </row>
    <row r="346" spans="1:9">
      <c r="A346" s="11">
        <v>62.5185</v>
      </c>
      <c r="B346" s="11">
        <v>778.92</v>
      </c>
      <c r="C346" s="11">
        <v>566.48</v>
      </c>
      <c r="D346" s="11">
        <v>32.4578</v>
      </c>
      <c r="E346" s="11">
        <v>0</v>
      </c>
      <c r="F346" s="11">
        <v>0</v>
      </c>
      <c r="G346" s="11">
        <v>1440.3763</v>
      </c>
      <c r="H346" s="12" t="s">
        <v>1137</v>
      </c>
      <c r="I346" s="12" t="s">
        <v>25</v>
      </c>
    </row>
    <row r="347" spans="1:9">
      <c r="A347" s="11">
        <v>62.5185</v>
      </c>
      <c r="B347" s="11">
        <v>778.92</v>
      </c>
      <c r="C347" s="11">
        <v>566.48</v>
      </c>
      <c r="D347" s="11">
        <v>32.4578</v>
      </c>
      <c r="E347" s="11">
        <v>318</v>
      </c>
      <c r="F347" s="11">
        <v>0</v>
      </c>
      <c r="G347" s="11">
        <v>1758.3763</v>
      </c>
      <c r="H347" s="12" t="s">
        <v>1134</v>
      </c>
      <c r="I347" s="12" t="s">
        <v>46</v>
      </c>
    </row>
    <row r="348" spans="1:9">
      <c r="A348" s="11">
        <v>62.5185</v>
      </c>
      <c r="B348" s="11">
        <v>778.92</v>
      </c>
      <c r="C348" s="11">
        <v>566.48</v>
      </c>
      <c r="D348" s="11">
        <v>32.4578</v>
      </c>
      <c r="E348" s="11">
        <v>318</v>
      </c>
      <c r="F348" s="11">
        <v>0</v>
      </c>
      <c r="G348" s="11">
        <v>1758.3763</v>
      </c>
      <c r="H348" s="12" t="s">
        <v>1138</v>
      </c>
      <c r="I348" s="12" t="s">
        <v>53</v>
      </c>
    </row>
    <row r="349" spans="1:9">
      <c r="A349" s="11">
        <v>62.5185</v>
      </c>
      <c r="B349" s="11">
        <v>778.92</v>
      </c>
      <c r="C349" s="11">
        <v>566.48</v>
      </c>
      <c r="D349" s="11">
        <v>32.4578</v>
      </c>
      <c r="E349" s="11">
        <v>318</v>
      </c>
      <c r="F349" s="11">
        <v>0</v>
      </c>
      <c r="G349" s="11">
        <v>1758.3763</v>
      </c>
      <c r="H349" s="12" t="s">
        <v>1134</v>
      </c>
      <c r="I349" s="12" t="s">
        <v>52</v>
      </c>
    </row>
    <row r="350" spans="1:9">
      <c r="A350" s="11">
        <v>62.5185</v>
      </c>
      <c r="B350" s="11">
        <v>778.92</v>
      </c>
      <c r="C350" s="11">
        <v>566.48</v>
      </c>
      <c r="D350" s="11">
        <v>32.4578</v>
      </c>
      <c r="E350" s="11">
        <v>318</v>
      </c>
      <c r="F350" s="11">
        <v>0</v>
      </c>
      <c r="G350" s="11">
        <v>1758.3763</v>
      </c>
      <c r="H350" s="12" t="s">
        <v>1134</v>
      </c>
      <c r="I350" s="12" t="s">
        <v>48</v>
      </c>
    </row>
    <row r="351" spans="1:9">
      <c r="A351" s="11">
        <v>62.5185</v>
      </c>
      <c r="B351" s="11">
        <v>778.92</v>
      </c>
      <c r="C351" s="11">
        <v>566.48</v>
      </c>
      <c r="D351" s="11">
        <v>32.4578</v>
      </c>
      <c r="E351" s="11">
        <v>318</v>
      </c>
      <c r="F351" s="11">
        <v>0</v>
      </c>
      <c r="G351" s="11">
        <v>1758.3763</v>
      </c>
      <c r="H351" s="12" t="s">
        <v>1134</v>
      </c>
      <c r="I351" s="12" t="s">
        <v>48</v>
      </c>
    </row>
    <row r="352" spans="1:9">
      <c r="A352" s="11">
        <v>62.5185</v>
      </c>
      <c r="B352" s="11">
        <v>778.92</v>
      </c>
      <c r="C352" s="11">
        <v>566.48</v>
      </c>
      <c r="D352" s="11">
        <v>32.4578</v>
      </c>
      <c r="E352" s="11">
        <v>179</v>
      </c>
      <c r="F352" s="11">
        <v>0</v>
      </c>
      <c r="G352" s="11">
        <v>1619.3763</v>
      </c>
      <c r="H352" s="12" t="s">
        <v>1138</v>
      </c>
      <c r="I352" s="12" t="s">
        <v>20</v>
      </c>
    </row>
    <row r="353" spans="1:9">
      <c r="A353" s="11">
        <v>62.5185</v>
      </c>
      <c r="B353" s="11">
        <v>778.92</v>
      </c>
      <c r="C353" s="11">
        <v>566.48</v>
      </c>
      <c r="D353" s="11">
        <v>32.4578</v>
      </c>
      <c r="E353" s="11">
        <v>318</v>
      </c>
      <c r="F353" s="11">
        <v>0</v>
      </c>
      <c r="G353" s="11">
        <v>1758.3763</v>
      </c>
      <c r="H353" s="12" t="s">
        <v>1135</v>
      </c>
      <c r="I353" s="12" t="s">
        <v>26</v>
      </c>
    </row>
    <row r="354" spans="1:9">
      <c r="A354" s="11">
        <v>62.5185</v>
      </c>
      <c r="B354" s="11">
        <v>778.92</v>
      </c>
      <c r="C354" s="11">
        <v>566.48</v>
      </c>
      <c r="D354" s="11">
        <v>32.4578</v>
      </c>
      <c r="E354" s="11">
        <v>179</v>
      </c>
      <c r="F354" s="11">
        <v>0</v>
      </c>
      <c r="G354" s="11">
        <v>1619.3763</v>
      </c>
      <c r="H354" s="12" t="s">
        <v>1138</v>
      </c>
      <c r="I354" s="12" t="s">
        <v>55</v>
      </c>
    </row>
    <row r="355" spans="1:9">
      <c r="A355" s="11">
        <v>62.5185</v>
      </c>
      <c r="B355" s="11">
        <v>778.92</v>
      </c>
      <c r="C355" s="11">
        <v>566.48</v>
      </c>
      <c r="D355" s="11">
        <v>32.4578</v>
      </c>
      <c r="E355" s="11">
        <v>179</v>
      </c>
      <c r="F355" s="11">
        <v>0</v>
      </c>
      <c r="G355" s="11">
        <v>1619.3763</v>
      </c>
      <c r="H355" s="12" t="s">
        <v>1138</v>
      </c>
      <c r="I355" s="12" t="s">
        <v>55</v>
      </c>
    </row>
    <row r="356" spans="1:9">
      <c r="A356" s="11">
        <v>62.5185</v>
      </c>
      <c r="B356" s="11">
        <v>778.92</v>
      </c>
      <c r="C356" s="11">
        <v>566.48</v>
      </c>
      <c r="D356" s="11">
        <v>32.4578</v>
      </c>
      <c r="E356" s="11">
        <v>179</v>
      </c>
      <c r="F356" s="11">
        <v>0</v>
      </c>
      <c r="G356" s="11">
        <v>1619.3763</v>
      </c>
      <c r="H356" s="12" t="s">
        <v>1138</v>
      </c>
      <c r="I356" s="12" t="s">
        <v>58</v>
      </c>
    </row>
    <row r="357" spans="1:9">
      <c r="A357" s="11">
        <v>62.5185</v>
      </c>
      <c r="B357" s="11">
        <v>778.92</v>
      </c>
      <c r="C357" s="11">
        <v>566.48</v>
      </c>
      <c r="D357" s="11">
        <v>32.4578</v>
      </c>
      <c r="E357" s="11">
        <v>179</v>
      </c>
      <c r="F357" s="11">
        <v>0</v>
      </c>
      <c r="G357" s="11">
        <v>1619.3763</v>
      </c>
      <c r="H357" s="12" t="s">
        <v>1138</v>
      </c>
      <c r="I357" s="12" t="s">
        <v>58</v>
      </c>
    </row>
    <row r="358" spans="1:9">
      <c r="A358" s="11">
        <v>62.5185</v>
      </c>
      <c r="B358" s="11">
        <v>778.92</v>
      </c>
      <c r="C358" s="11">
        <v>566.48</v>
      </c>
      <c r="D358" s="11">
        <v>32.4578</v>
      </c>
      <c r="E358" s="11">
        <v>418</v>
      </c>
      <c r="F358" s="11">
        <v>0</v>
      </c>
      <c r="G358" s="11">
        <v>1858.3763</v>
      </c>
      <c r="H358" s="12" t="s">
        <v>1135</v>
      </c>
      <c r="I358" s="12" t="s">
        <v>26</v>
      </c>
    </row>
    <row r="359" spans="1:9">
      <c r="A359" s="11">
        <v>62.5185</v>
      </c>
      <c r="B359" s="11">
        <v>778.92</v>
      </c>
      <c r="C359" s="11">
        <v>566.48</v>
      </c>
      <c r="D359" s="11">
        <v>32.4578</v>
      </c>
      <c r="E359" s="11">
        <v>318</v>
      </c>
      <c r="F359" s="11">
        <v>0</v>
      </c>
      <c r="G359" s="11">
        <v>1758.3763</v>
      </c>
      <c r="H359" s="12" t="s">
        <v>1138</v>
      </c>
      <c r="I359" s="12" t="s">
        <v>59</v>
      </c>
    </row>
    <row r="360" spans="1:9">
      <c r="A360" s="11">
        <v>62.5185</v>
      </c>
      <c r="B360" s="11">
        <v>778.92</v>
      </c>
      <c r="C360" s="11">
        <v>566.48</v>
      </c>
      <c r="D360" s="11">
        <v>32.4578</v>
      </c>
      <c r="E360" s="11">
        <v>179</v>
      </c>
      <c r="F360" s="11">
        <v>0</v>
      </c>
      <c r="G360" s="11">
        <v>1619.3763</v>
      </c>
      <c r="H360" s="12" t="s">
        <v>1138</v>
      </c>
      <c r="I360" s="12" t="s">
        <v>60</v>
      </c>
    </row>
    <row r="361" spans="1:9">
      <c r="A361" s="11">
        <v>62.5185</v>
      </c>
      <c r="B361" s="11">
        <v>778.92</v>
      </c>
      <c r="C361" s="11">
        <v>566.48</v>
      </c>
      <c r="D361" s="11">
        <v>32.4578</v>
      </c>
      <c r="E361" s="11">
        <v>179</v>
      </c>
      <c r="F361" s="11">
        <v>0</v>
      </c>
      <c r="G361" s="11">
        <v>1619.3763</v>
      </c>
      <c r="H361" s="12" t="s">
        <v>1138</v>
      </c>
      <c r="I361" s="12" t="s">
        <v>60</v>
      </c>
    </row>
    <row r="362" spans="1:9">
      <c r="A362" s="11">
        <v>62.5185</v>
      </c>
      <c r="B362" s="11">
        <v>778.92</v>
      </c>
      <c r="C362" s="11">
        <v>566.48</v>
      </c>
      <c r="D362" s="11">
        <v>32.4578</v>
      </c>
      <c r="E362" s="11">
        <v>179</v>
      </c>
      <c r="F362" s="11">
        <v>0</v>
      </c>
      <c r="G362" s="11">
        <v>1619.3763</v>
      </c>
      <c r="H362" s="12" t="s">
        <v>1138</v>
      </c>
      <c r="I362" s="12" t="s">
        <v>60</v>
      </c>
    </row>
    <row r="363" spans="1:9">
      <c r="A363" s="11">
        <v>62.5185</v>
      </c>
      <c r="B363" s="11">
        <v>778.92</v>
      </c>
      <c r="C363" s="11">
        <v>566.48</v>
      </c>
      <c r="D363" s="11">
        <v>32.4578</v>
      </c>
      <c r="E363" s="11">
        <v>179</v>
      </c>
      <c r="F363" s="11">
        <v>0</v>
      </c>
      <c r="G363" s="11">
        <v>1619.3763</v>
      </c>
      <c r="H363" s="12" t="s">
        <v>1138</v>
      </c>
      <c r="I363" s="12" t="s">
        <v>59</v>
      </c>
    </row>
    <row r="364" spans="1:9">
      <c r="A364" s="11">
        <v>62.5185</v>
      </c>
      <c r="B364" s="11">
        <v>778.92</v>
      </c>
      <c r="C364" s="11">
        <v>566.48</v>
      </c>
      <c r="D364" s="11">
        <v>32.4578</v>
      </c>
      <c r="E364" s="11">
        <v>318</v>
      </c>
      <c r="F364" s="11">
        <v>0</v>
      </c>
      <c r="G364" s="11">
        <v>1758.3763</v>
      </c>
      <c r="H364" s="12" t="s">
        <v>1134</v>
      </c>
      <c r="I364" s="12" t="s">
        <v>48</v>
      </c>
    </row>
    <row r="365" spans="1:9">
      <c r="A365" s="11">
        <v>62.5185</v>
      </c>
      <c r="B365" s="11">
        <v>778.92</v>
      </c>
      <c r="C365" s="11">
        <v>566.48</v>
      </c>
      <c r="D365" s="11">
        <v>32.4578</v>
      </c>
      <c r="E365" s="11">
        <v>179</v>
      </c>
      <c r="F365" s="11">
        <v>0</v>
      </c>
      <c r="G365" s="11">
        <v>1619.3763</v>
      </c>
      <c r="H365" s="12" t="s">
        <v>1138</v>
      </c>
      <c r="I365" s="12" t="s">
        <v>50</v>
      </c>
    </row>
    <row r="366" spans="1:9">
      <c r="A366" s="11">
        <v>62.5185</v>
      </c>
      <c r="B366" s="11">
        <v>778.92</v>
      </c>
      <c r="C366" s="11">
        <v>566.48</v>
      </c>
      <c r="D366" s="11">
        <v>32.4578</v>
      </c>
      <c r="E366" s="11">
        <v>318</v>
      </c>
      <c r="F366" s="11">
        <v>0</v>
      </c>
      <c r="G366" s="11">
        <v>1758.3763</v>
      </c>
      <c r="H366" s="12" t="s">
        <v>1139</v>
      </c>
      <c r="I366" s="12" t="s">
        <v>66</v>
      </c>
    </row>
    <row r="367" spans="1:9">
      <c r="A367" s="11">
        <v>62.5185</v>
      </c>
      <c r="B367" s="11">
        <v>778.92</v>
      </c>
      <c r="C367" s="11">
        <v>566.48</v>
      </c>
      <c r="D367" s="11">
        <v>32.4578</v>
      </c>
      <c r="E367" s="11">
        <v>179</v>
      </c>
      <c r="F367" s="11">
        <v>0</v>
      </c>
      <c r="G367" s="11">
        <v>1619.3763</v>
      </c>
      <c r="H367" s="12" t="s">
        <v>1138</v>
      </c>
      <c r="I367" s="12" t="s">
        <v>60</v>
      </c>
    </row>
    <row r="368" spans="1:9">
      <c r="A368" s="11">
        <v>62.5185</v>
      </c>
      <c r="B368" s="11">
        <v>778.92</v>
      </c>
      <c r="C368" s="11">
        <v>566.48</v>
      </c>
      <c r="D368" s="11">
        <v>32.4578</v>
      </c>
      <c r="E368" s="11">
        <v>0</v>
      </c>
      <c r="F368" s="11">
        <v>0</v>
      </c>
      <c r="G368" s="11">
        <v>1440.3763</v>
      </c>
      <c r="H368" s="12" t="s">
        <v>1138</v>
      </c>
      <c r="I368" s="12" t="s">
        <v>60</v>
      </c>
    </row>
    <row r="369" spans="1:9">
      <c r="A369" s="11">
        <v>62.5185</v>
      </c>
      <c r="B369" s="11">
        <v>778.92</v>
      </c>
      <c r="C369" s="11">
        <v>566.48</v>
      </c>
      <c r="D369" s="11">
        <v>32.4578</v>
      </c>
      <c r="E369" s="11">
        <v>179</v>
      </c>
      <c r="F369" s="11">
        <v>0</v>
      </c>
      <c r="G369" s="11">
        <v>1619.3763</v>
      </c>
      <c r="H369" s="12" t="s">
        <v>1138</v>
      </c>
      <c r="I369" s="12" t="s">
        <v>60</v>
      </c>
    </row>
    <row r="370" spans="1:9">
      <c r="A370" s="11">
        <v>62.5185</v>
      </c>
      <c r="B370" s="11">
        <v>778.92</v>
      </c>
      <c r="C370" s="11">
        <v>566.48</v>
      </c>
      <c r="D370" s="11">
        <v>32.4578</v>
      </c>
      <c r="E370" s="11">
        <v>179</v>
      </c>
      <c r="F370" s="11">
        <v>0</v>
      </c>
      <c r="G370" s="11">
        <v>1619.3763</v>
      </c>
      <c r="H370" s="12" t="s">
        <v>1138</v>
      </c>
      <c r="I370" s="12" t="s">
        <v>60</v>
      </c>
    </row>
    <row r="371" spans="1:9">
      <c r="A371" s="11">
        <v>62.5185</v>
      </c>
      <c r="B371" s="11">
        <v>778.92</v>
      </c>
      <c r="C371" s="11">
        <v>566.48</v>
      </c>
      <c r="D371" s="11">
        <v>32.4578</v>
      </c>
      <c r="E371" s="11">
        <v>179</v>
      </c>
      <c r="F371" s="11">
        <v>0</v>
      </c>
      <c r="G371" s="11">
        <v>1619.3763</v>
      </c>
      <c r="H371" s="12" t="s">
        <v>1138</v>
      </c>
      <c r="I371" s="12" t="s">
        <v>60</v>
      </c>
    </row>
    <row r="372" spans="1:9">
      <c r="A372" s="11">
        <v>62.5185</v>
      </c>
      <c r="B372" s="11">
        <v>778.92</v>
      </c>
      <c r="C372" s="11">
        <v>566.48</v>
      </c>
      <c r="D372" s="11">
        <v>32.4578</v>
      </c>
      <c r="E372" s="11">
        <v>318</v>
      </c>
      <c r="F372" s="11">
        <v>0</v>
      </c>
      <c r="G372" s="11">
        <v>1758.3763</v>
      </c>
      <c r="H372" s="12" t="s">
        <v>1138</v>
      </c>
      <c r="I372" s="12" t="s">
        <v>60</v>
      </c>
    </row>
    <row r="373" spans="1:9">
      <c r="A373" s="11">
        <v>62.5185</v>
      </c>
      <c r="B373" s="11">
        <v>778.92</v>
      </c>
      <c r="C373" s="11">
        <v>566.48</v>
      </c>
      <c r="D373" s="11">
        <v>32.4578</v>
      </c>
      <c r="E373" s="11">
        <v>179</v>
      </c>
      <c r="F373" s="11">
        <v>0</v>
      </c>
      <c r="G373" s="11">
        <v>1619.3763</v>
      </c>
      <c r="H373" s="12" t="s">
        <v>1138</v>
      </c>
      <c r="I373" s="12" t="s">
        <v>60</v>
      </c>
    </row>
    <row r="374" spans="1:9">
      <c r="A374" s="11">
        <v>62.5185</v>
      </c>
      <c r="B374" s="11">
        <v>778.92</v>
      </c>
      <c r="C374" s="11">
        <v>566.48</v>
      </c>
      <c r="D374" s="11">
        <v>32.4578</v>
      </c>
      <c r="E374" s="11">
        <v>318</v>
      </c>
      <c r="F374" s="11">
        <v>0</v>
      </c>
      <c r="G374" s="11">
        <v>1758.3763</v>
      </c>
      <c r="H374" s="12" t="s">
        <v>1138</v>
      </c>
      <c r="I374" s="12" t="s">
        <v>53</v>
      </c>
    </row>
    <row r="375" spans="1:9">
      <c r="A375" s="11">
        <v>68.76</v>
      </c>
      <c r="B375" s="11">
        <v>916.8</v>
      </c>
      <c r="C375" s="11">
        <v>566.48</v>
      </c>
      <c r="D375" s="11">
        <v>38.2</v>
      </c>
      <c r="E375" s="11">
        <v>418</v>
      </c>
      <c r="F375" s="11">
        <v>0</v>
      </c>
      <c r="G375" s="11">
        <v>2008.24</v>
      </c>
      <c r="H375" s="12" t="s">
        <v>1134</v>
      </c>
      <c r="I375" s="12" t="s">
        <v>49</v>
      </c>
    </row>
    <row r="376" spans="1:9">
      <c r="A376" s="11">
        <v>62.5185</v>
      </c>
      <c r="B376" s="11">
        <v>778.92</v>
      </c>
      <c r="C376" s="11">
        <v>566.48</v>
      </c>
      <c r="D376" s="11">
        <v>32.4578</v>
      </c>
      <c r="E376" s="11">
        <v>318</v>
      </c>
      <c r="F376" s="11">
        <v>0</v>
      </c>
      <c r="G376" s="11">
        <v>1758.3763</v>
      </c>
      <c r="H376" s="12" t="s">
        <v>1134</v>
      </c>
      <c r="I376" s="12" t="s">
        <v>48</v>
      </c>
    </row>
    <row r="377" spans="1:9">
      <c r="A377" s="11">
        <v>62.5185</v>
      </c>
      <c r="B377" s="11">
        <v>778.92</v>
      </c>
      <c r="C377" s="11">
        <v>566.48</v>
      </c>
      <c r="D377" s="11">
        <v>32.4578</v>
      </c>
      <c r="E377" s="11">
        <v>318</v>
      </c>
      <c r="F377" s="11">
        <v>0</v>
      </c>
      <c r="G377" s="11">
        <v>1758.3763</v>
      </c>
      <c r="H377" s="12" t="s">
        <v>1134</v>
      </c>
      <c r="I377" s="12" t="s">
        <v>48</v>
      </c>
    </row>
    <row r="378" spans="1:9">
      <c r="A378" s="11">
        <v>62.5185</v>
      </c>
      <c r="B378" s="11">
        <v>778.92</v>
      </c>
      <c r="C378" s="11">
        <v>566.48</v>
      </c>
      <c r="D378" s="11">
        <v>32.4578</v>
      </c>
      <c r="E378" s="11">
        <v>318</v>
      </c>
      <c r="F378" s="11">
        <v>0</v>
      </c>
      <c r="G378" s="11">
        <v>1758.3763</v>
      </c>
      <c r="H378" s="12" t="s">
        <v>1134</v>
      </c>
      <c r="I378" s="12" t="s">
        <v>48</v>
      </c>
    </row>
    <row r="379" spans="1:9">
      <c r="A379" s="11">
        <v>62.5185</v>
      </c>
      <c r="B379" s="11">
        <v>778.92</v>
      </c>
      <c r="C379" s="11">
        <v>566.48</v>
      </c>
      <c r="D379" s="11">
        <v>32.4578</v>
      </c>
      <c r="E379" s="11">
        <v>179</v>
      </c>
      <c r="F379" s="11">
        <v>0</v>
      </c>
      <c r="G379" s="11">
        <v>1619.3763</v>
      </c>
      <c r="H379" s="12" t="s">
        <v>1138</v>
      </c>
      <c r="I379" s="12" t="s">
        <v>20</v>
      </c>
    </row>
    <row r="380" spans="1:9">
      <c r="A380" s="11">
        <v>62.5185</v>
      </c>
      <c r="B380" s="11">
        <v>778.92</v>
      </c>
      <c r="C380" s="11">
        <v>566.48</v>
      </c>
      <c r="D380" s="11">
        <v>32.4578</v>
      </c>
      <c r="E380" s="11">
        <v>318</v>
      </c>
      <c r="F380" s="11">
        <v>0</v>
      </c>
      <c r="G380" s="11">
        <v>1758.3763</v>
      </c>
      <c r="H380" s="12" t="s">
        <v>1135</v>
      </c>
      <c r="I380" s="12" t="s">
        <v>26</v>
      </c>
    </row>
    <row r="381" spans="1:9">
      <c r="A381" s="11">
        <v>62.5185</v>
      </c>
      <c r="B381" s="11">
        <v>778.92</v>
      </c>
      <c r="C381" s="11">
        <v>566.48</v>
      </c>
      <c r="D381" s="11">
        <v>32.4578</v>
      </c>
      <c r="E381" s="11">
        <v>318</v>
      </c>
      <c r="F381" s="11">
        <v>0</v>
      </c>
      <c r="G381" s="11">
        <v>1758.3763</v>
      </c>
      <c r="H381" s="12" t="s">
        <v>1135</v>
      </c>
      <c r="I381" s="12" t="s">
        <v>26</v>
      </c>
    </row>
    <row r="382" spans="1:9">
      <c r="A382" s="11">
        <v>68.76</v>
      </c>
      <c r="B382" s="11">
        <v>916.8</v>
      </c>
      <c r="C382" s="11">
        <v>566.48</v>
      </c>
      <c r="D382" s="11">
        <v>38.2</v>
      </c>
      <c r="E382" s="11">
        <v>418</v>
      </c>
      <c r="F382" s="11">
        <v>0</v>
      </c>
      <c r="G382" s="11">
        <v>2008.24</v>
      </c>
      <c r="H382" s="12" t="s">
        <v>1135</v>
      </c>
      <c r="I382" s="12" t="s">
        <v>26</v>
      </c>
    </row>
    <row r="383" spans="1:9">
      <c r="A383" s="11">
        <v>62.5185</v>
      </c>
      <c r="B383" s="11">
        <v>778.92</v>
      </c>
      <c r="C383" s="11">
        <v>566.48</v>
      </c>
      <c r="D383" s="11">
        <v>32.4578</v>
      </c>
      <c r="E383" s="11">
        <v>318</v>
      </c>
      <c r="F383" s="11">
        <v>0</v>
      </c>
      <c r="G383" s="11">
        <v>1758.3763</v>
      </c>
      <c r="H383" s="12" t="s">
        <v>1135</v>
      </c>
      <c r="I383" s="12" t="s">
        <v>26</v>
      </c>
    </row>
    <row r="384" spans="1:9">
      <c r="A384" s="11">
        <v>62.5185</v>
      </c>
      <c r="B384" s="11">
        <v>778.92</v>
      </c>
      <c r="C384" s="11">
        <v>566.48</v>
      </c>
      <c r="D384" s="11">
        <v>32.4578</v>
      </c>
      <c r="E384" s="11">
        <v>179</v>
      </c>
      <c r="F384" s="11">
        <v>0</v>
      </c>
      <c r="G384" s="11">
        <v>1619.3763</v>
      </c>
      <c r="H384" s="12" t="s">
        <v>1138</v>
      </c>
      <c r="I384" s="12" t="s">
        <v>57</v>
      </c>
    </row>
    <row r="385" spans="1:9">
      <c r="A385" s="11">
        <v>62.5185</v>
      </c>
      <c r="B385" s="11">
        <v>778.92</v>
      </c>
      <c r="C385" s="11">
        <v>566.48</v>
      </c>
      <c r="D385" s="11">
        <v>32.4578</v>
      </c>
      <c r="E385" s="11">
        <v>179</v>
      </c>
      <c r="F385" s="11">
        <v>0</v>
      </c>
      <c r="G385" s="11">
        <v>1619.3763</v>
      </c>
      <c r="H385" s="12" t="s">
        <v>1138</v>
      </c>
      <c r="I385" s="12" t="s">
        <v>57</v>
      </c>
    </row>
    <row r="386" spans="1:9">
      <c r="A386" s="11">
        <v>62.5185</v>
      </c>
      <c r="B386" s="11">
        <v>778.92</v>
      </c>
      <c r="C386" s="11">
        <v>566.48</v>
      </c>
      <c r="D386" s="11">
        <v>32.4578</v>
      </c>
      <c r="E386" s="11">
        <v>318</v>
      </c>
      <c r="F386" s="11">
        <v>0</v>
      </c>
      <c r="G386" s="11">
        <v>1758.3763</v>
      </c>
      <c r="H386" s="12" t="s">
        <v>1138</v>
      </c>
      <c r="I386" s="12" t="s">
        <v>60</v>
      </c>
    </row>
    <row r="387" spans="1:9">
      <c r="A387" s="11">
        <v>62.5185</v>
      </c>
      <c r="B387" s="11">
        <v>778.92</v>
      </c>
      <c r="C387" s="11">
        <v>566.48</v>
      </c>
      <c r="D387" s="11">
        <v>32.4578</v>
      </c>
      <c r="E387" s="11">
        <v>179</v>
      </c>
      <c r="F387" s="11">
        <v>0</v>
      </c>
      <c r="G387" s="11">
        <v>1619.3763</v>
      </c>
      <c r="H387" s="12" t="s">
        <v>1138</v>
      </c>
      <c r="I387" s="12" t="s">
        <v>50</v>
      </c>
    </row>
    <row r="388" spans="1:9">
      <c r="A388" s="11">
        <v>68.76</v>
      </c>
      <c r="B388" s="11">
        <v>916.8</v>
      </c>
      <c r="C388" s="11">
        <v>566.48</v>
      </c>
      <c r="D388" s="11">
        <v>38.2</v>
      </c>
      <c r="E388" s="11">
        <v>418</v>
      </c>
      <c r="F388" s="11">
        <v>0</v>
      </c>
      <c r="G388" s="11">
        <v>2008.24</v>
      </c>
      <c r="H388" s="12" t="s">
        <v>1135</v>
      </c>
      <c r="I388" s="12" t="s">
        <v>26</v>
      </c>
    </row>
    <row r="389" spans="1:9">
      <c r="A389" s="11">
        <v>62.5185</v>
      </c>
      <c r="B389" s="11">
        <v>0</v>
      </c>
      <c r="C389" s="11">
        <v>0</v>
      </c>
      <c r="D389" s="11">
        <v>0</v>
      </c>
      <c r="E389" s="11">
        <v>0</v>
      </c>
      <c r="F389" s="11">
        <v>0</v>
      </c>
      <c r="G389" s="11">
        <v>62.5185</v>
      </c>
      <c r="H389" s="12" t="s">
        <v>1135</v>
      </c>
      <c r="I389" s="12" t="s">
        <v>26</v>
      </c>
    </row>
    <row r="390" spans="1:9">
      <c r="A390" s="11">
        <v>62.5185</v>
      </c>
      <c r="B390" s="11">
        <v>778.92</v>
      </c>
      <c r="C390" s="11">
        <v>566.48</v>
      </c>
      <c r="D390" s="11">
        <v>32.4578</v>
      </c>
      <c r="E390" s="11">
        <v>179</v>
      </c>
      <c r="F390" s="11">
        <v>0</v>
      </c>
      <c r="G390" s="11">
        <v>1619.3763</v>
      </c>
      <c r="H390" s="12" t="s">
        <v>1138</v>
      </c>
      <c r="I390" s="12" t="s">
        <v>56</v>
      </c>
    </row>
    <row r="391" spans="1:9">
      <c r="A391" s="11">
        <v>62.5185</v>
      </c>
      <c r="B391" s="11">
        <v>778.92</v>
      </c>
      <c r="C391" s="11">
        <v>566.48</v>
      </c>
      <c r="D391" s="11">
        <v>32.4578</v>
      </c>
      <c r="E391" s="11">
        <v>179</v>
      </c>
      <c r="F391" s="11">
        <v>0</v>
      </c>
      <c r="G391" s="11">
        <v>1619.3763</v>
      </c>
      <c r="H391" s="12" t="s">
        <v>1138</v>
      </c>
      <c r="I391" s="12" t="s">
        <v>56</v>
      </c>
    </row>
    <row r="392" spans="1:9">
      <c r="A392" s="11">
        <v>62.5185</v>
      </c>
      <c r="B392" s="11">
        <v>778.92</v>
      </c>
      <c r="C392" s="11">
        <v>566.48</v>
      </c>
      <c r="D392" s="11">
        <v>32.4578</v>
      </c>
      <c r="E392" s="11">
        <v>179</v>
      </c>
      <c r="F392" s="11">
        <v>0</v>
      </c>
      <c r="G392" s="11">
        <v>1619.3763</v>
      </c>
      <c r="H392" s="12" t="s">
        <v>1138</v>
      </c>
      <c r="I392" s="12" t="s">
        <v>56</v>
      </c>
    </row>
    <row r="393" spans="1:9">
      <c r="A393" s="11">
        <v>62.5185</v>
      </c>
      <c r="B393" s="11">
        <v>778.92</v>
      </c>
      <c r="C393" s="11">
        <v>566.48</v>
      </c>
      <c r="D393" s="11">
        <v>32.4578</v>
      </c>
      <c r="E393" s="11">
        <v>179</v>
      </c>
      <c r="F393" s="11">
        <v>0</v>
      </c>
      <c r="G393" s="11">
        <v>1619.3763</v>
      </c>
      <c r="H393" s="12" t="s">
        <v>1138</v>
      </c>
      <c r="I393" s="12" t="s">
        <v>55</v>
      </c>
    </row>
    <row r="394" spans="1:9">
      <c r="A394" s="11">
        <v>62.5185</v>
      </c>
      <c r="B394" s="11">
        <v>778.92</v>
      </c>
      <c r="C394" s="11">
        <v>566.48</v>
      </c>
      <c r="D394" s="11">
        <v>32.4578</v>
      </c>
      <c r="E394" s="11">
        <v>0</v>
      </c>
      <c r="F394" s="11">
        <v>0</v>
      </c>
      <c r="G394" s="11">
        <v>1440.3763</v>
      </c>
      <c r="H394" s="12" t="s">
        <v>1138</v>
      </c>
      <c r="I394" s="12" t="s">
        <v>55</v>
      </c>
    </row>
    <row r="395" spans="1:9">
      <c r="A395" s="11">
        <v>62.5185</v>
      </c>
      <c r="B395" s="11">
        <v>778.92</v>
      </c>
      <c r="C395" s="11">
        <v>566.48</v>
      </c>
      <c r="D395" s="11">
        <v>32.4578</v>
      </c>
      <c r="E395" s="11">
        <v>179</v>
      </c>
      <c r="F395" s="11">
        <v>0</v>
      </c>
      <c r="G395" s="11">
        <v>1619.3763</v>
      </c>
      <c r="H395" s="12" t="s">
        <v>1138</v>
      </c>
      <c r="I395" s="12" t="s">
        <v>20</v>
      </c>
    </row>
    <row r="396" spans="1:9">
      <c r="A396" s="11">
        <v>62.5185</v>
      </c>
      <c r="B396" s="11">
        <v>778.92</v>
      </c>
      <c r="C396" s="11">
        <v>566.48</v>
      </c>
      <c r="D396" s="11">
        <v>32.4578</v>
      </c>
      <c r="E396" s="11">
        <v>0</v>
      </c>
      <c r="F396" s="11">
        <v>0</v>
      </c>
      <c r="G396" s="11">
        <v>1440.3763</v>
      </c>
      <c r="H396" s="12" t="s">
        <v>1138</v>
      </c>
      <c r="I396" s="12" t="s">
        <v>53</v>
      </c>
    </row>
    <row r="397" spans="1:9">
      <c r="A397" s="11">
        <v>62.5185</v>
      </c>
      <c r="B397" s="11">
        <v>778.92</v>
      </c>
      <c r="C397" s="11">
        <v>566.48</v>
      </c>
      <c r="D397" s="11">
        <v>32.4578</v>
      </c>
      <c r="E397" s="11">
        <v>179</v>
      </c>
      <c r="F397" s="11">
        <v>0</v>
      </c>
      <c r="G397" s="11">
        <v>1619.3763</v>
      </c>
      <c r="H397" s="12" t="s">
        <v>1138</v>
      </c>
      <c r="I397" s="12" t="s">
        <v>50</v>
      </c>
    </row>
    <row r="398" spans="1:9">
      <c r="A398" s="11">
        <v>68.76</v>
      </c>
      <c r="B398" s="11">
        <v>916.8</v>
      </c>
      <c r="C398" s="11">
        <v>566.48</v>
      </c>
      <c r="D398" s="11">
        <v>38.2</v>
      </c>
      <c r="E398" s="11">
        <v>418</v>
      </c>
      <c r="F398" s="11">
        <v>0</v>
      </c>
      <c r="G398" s="11">
        <v>2008.24</v>
      </c>
      <c r="H398" s="12" t="s">
        <v>1135</v>
      </c>
      <c r="I398" s="12" t="s">
        <v>26</v>
      </c>
    </row>
    <row r="399" spans="1:9">
      <c r="A399" s="11">
        <v>62.5185</v>
      </c>
      <c r="B399" s="11">
        <v>778.92</v>
      </c>
      <c r="C399" s="11">
        <v>566.48</v>
      </c>
      <c r="D399" s="11">
        <v>32.4578</v>
      </c>
      <c r="E399" s="11">
        <v>179</v>
      </c>
      <c r="F399" s="11">
        <v>0</v>
      </c>
      <c r="G399" s="11">
        <v>1619.3763</v>
      </c>
      <c r="H399" s="12" t="s">
        <v>1138</v>
      </c>
      <c r="I399" s="12" t="s">
        <v>56</v>
      </c>
    </row>
    <row r="400" spans="1:9">
      <c r="A400" s="11">
        <v>62.5185</v>
      </c>
      <c r="B400" s="11">
        <v>778.92</v>
      </c>
      <c r="C400" s="11">
        <v>566.48</v>
      </c>
      <c r="D400" s="11">
        <v>32.4578</v>
      </c>
      <c r="E400" s="11">
        <v>179</v>
      </c>
      <c r="F400" s="11">
        <v>0</v>
      </c>
      <c r="G400" s="11">
        <v>1619.3763</v>
      </c>
      <c r="H400" s="12" t="s">
        <v>1138</v>
      </c>
      <c r="I400" s="12" t="s">
        <v>20</v>
      </c>
    </row>
    <row r="401" spans="1:9">
      <c r="A401" s="11">
        <v>62.5185</v>
      </c>
      <c r="B401" s="11">
        <v>778.92</v>
      </c>
      <c r="C401" s="11">
        <v>566.48</v>
      </c>
      <c r="D401" s="11">
        <v>32.4578</v>
      </c>
      <c r="E401" s="11">
        <v>318</v>
      </c>
      <c r="F401" s="11">
        <v>0</v>
      </c>
      <c r="G401" s="11">
        <v>1758.3763</v>
      </c>
      <c r="H401" s="12" t="s">
        <v>1134</v>
      </c>
      <c r="I401" s="12" t="s">
        <v>48</v>
      </c>
    </row>
    <row r="402" spans="1:9">
      <c r="A402" s="11">
        <v>62.5185</v>
      </c>
      <c r="B402" s="11">
        <v>778.92</v>
      </c>
      <c r="C402" s="11">
        <v>566.48</v>
      </c>
      <c r="D402" s="11">
        <v>32.4578</v>
      </c>
      <c r="E402" s="11">
        <v>418</v>
      </c>
      <c r="F402" s="11">
        <v>0</v>
      </c>
      <c r="G402" s="11">
        <v>1858.3763</v>
      </c>
      <c r="H402" s="12" t="s">
        <v>1134</v>
      </c>
      <c r="I402" s="12" t="s">
        <v>48</v>
      </c>
    </row>
    <row r="403" spans="1:9">
      <c r="A403" s="11">
        <v>62.5185</v>
      </c>
      <c r="B403" s="11">
        <v>778.92</v>
      </c>
      <c r="C403" s="11">
        <v>566.48</v>
      </c>
      <c r="D403" s="11">
        <v>32.4578</v>
      </c>
      <c r="E403" s="11">
        <v>318</v>
      </c>
      <c r="F403" s="11">
        <v>0</v>
      </c>
      <c r="G403" s="11">
        <v>1758.3763</v>
      </c>
      <c r="H403" s="12" t="s">
        <v>1138</v>
      </c>
      <c r="I403" s="12" t="s">
        <v>53</v>
      </c>
    </row>
    <row r="404" spans="1:9">
      <c r="A404" s="11">
        <v>62.5185</v>
      </c>
      <c r="B404" s="11">
        <v>778.92</v>
      </c>
      <c r="C404" s="11">
        <v>566.48</v>
      </c>
      <c r="D404" s="11">
        <v>32.4578</v>
      </c>
      <c r="E404" s="11">
        <v>179</v>
      </c>
      <c r="F404" s="11">
        <v>0</v>
      </c>
      <c r="G404" s="11">
        <v>1619.3763</v>
      </c>
      <c r="H404" s="12" t="s">
        <v>1138</v>
      </c>
      <c r="I404" s="12" t="s">
        <v>59</v>
      </c>
    </row>
    <row r="405" spans="1:9">
      <c r="A405" s="17">
        <v>62.5185</v>
      </c>
      <c r="B405" s="17">
        <v>0</v>
      </c>
      <c r="C405" s="17">
        <v>566.48</v>
      </c>
      <c r="D405" s="17">
        <v>32.4578</v>
      </c>
      <c r="E405" s="17">
        <v>179</v>
      </c>
      <c r="F405" s="17">
        <v>0</v>
      </c>
      <c r="G405" s="17">
        <v>840.4563</v>
      </c>
      <c r="H405" s="12" t="s">
        <v>1138</v>
      </c>
      <c r="I405" s="12" t="s">
        <v>20</v>
      </c>
    </row>
    <row r="406" spans="1:9">
      <c r="A406" s="11">
        <v>62.5185</v>
      </c>
      <c r="B406" s="11">
        <v>778.92</v>
      </c>
      <c r="C406" s="11">
        <v>566.48</v>
      </c>
      <c r="D406" s="11">
        <v>32.4578</v>
      </c>
      <c r="E406" s="11">
        <v>179</v>
      </c>
      <c r="F406" s="11">
        <v>0</v>
      </c>
      <c r="G406" s="11">
        <v>1619.3763</v>
      </c>
      <c r="H406" s="12" t="s">
        <v>1138</v>
      </c>
      <c r="I406" s="12" t="s">
        <v>60</v>
      </c>
    </row>
    <row r="407" spans="1:9">
      <c r="A407" s="11">
        <v>62.5185</v>
      </c>
      <c r="B407" s="11">
        <v>778.92</v>
      </c>
      <c r="C407" s="11">
        <v>566.48</v>
      </c>
      <c r="D407" s="11">
        <v>32.4578</v>
      </c>
      <c r="E407" s="11">
        <v>179</v>
      </c>
      <c r="F407" s="11">
        <v>0</v>
      </c>
      <c r="G407" s="11">
        <v>1619.3763</v>
      </c>
      <c r="H407" s="12" t="s">
        <v>1138</v>
      </c>
      <c r="I407" s="12" t="s">
        <v>60</v>
      </c>
    </row>
    <row r="408" spans="1:9">
      <c r="A408" s="11">
        <v>62.5185</v>
      </c>
      <c r="B408" s="11">
        <v>778.92</v>
      </c>
      <c r="C408" s="11">
        <v>566.48</v>
      </c>
      <c r="D408" s="11">
        <v>32.4578</v>
      </c>
      <c r="E408" s="11">
        <v>318</v>
      </c>
      <c r="F408" s="11">
        <v>0</v>
      </c>
      <c r="G408" s="11">
        <v>1758.3763</v>
      </c>
      <c r="H408" s="12" t="s">
        <v>1134</v>
      </c>
      <c r="I408" s="12" t="s">
        <v>47</v>
      </c>
    </row>
    <row r="409" spans="1:9">
      <c r="A409" s="15">
        <v>68.76</v>
      </c>
      <c r="B409" s="15">
        <v>0</v>
      </c>
      <c r="C409" s="15">
        <v>0</v>
      </c>
      <c r="D409" s="15">
        <v>0</v>
      </c>
      <c r="E409" s="15">
        <v>0</v>
      </c>
      <c r="F409" s="15">
        <v>0</v>
      </c>
      <c r="G409" s="15">
        <v>68.76</v>
      </c>
      <c r="H409" s="16" t="s">
        <v>1134</v>
      </c>
      <c r="I409" s="16" t="s">
        <v>48</v>
      </c>
    </row>
    <row r="410" spans="1:9">
      <c r="A410" s="11">
        <v>62.5185</v>
      </c>
      <c r="B410" s="11">
        <v>778.92</v>
      </c>
      <c r="C410" s="11">
        <v>566.48</v>
      </c>
      <c r="D410" s="11">
        <v>32.4578</v>
      </c>
      <c r="E410" s="11">
        <v>318</v>
      </c>
      <c r="F410" s="11">
        <v>0</v>
      </c>
      <c r="G410" s="11">
        <v>1758.3763</v>
      </c>
      <c r="H410" s="12" t="s">
        <v>1134</v>
      </c>
      <c r="I410" s="12" t="s">
        <v>52</v>
      </c>
    </row>
    <row r="411" spans="1:9">
      <c r="A411" s="11">
        <v>62.5185</v>
      </c>
      <c r="B411" s="11">
        <v>778.894</v>
      </c>
      <c r="C411" s="11">
        <v>566.48</v>
      </c>
      <c r="D411" s="11">
        <v>32.4578</v>
      </c>
      <c r="E411" s="11">
        <v>179</v>
      </c>
      <c r="F411" s="11">
        <v>0</v>
      </c>
      <c r="G411" s="11">
        <v>1619.3503</v>
      </c>
      <c r="H411" s="12" t="s">
        <v>1134</v>
      </c>
      <c r="I411" s="12" t="s">
        <v>52</v>
      </c>
    </row>
    <row r="412" spans="1:9">
      <c r="A412" s="11">
        <v>62.5185</v>
      </c>
      <c r="B412" s="11">
        <v>778.894</v>
      </c>
      <c r="C412" s="11">
        <v>566.48</v>
      </c>
      <c r="D412" s="11">
        <v>32.4578</v>
      </c>
      <c r="E412" s="11">
        <v>179</v>
      </c>
      <c r="F412" s="11">
        <v>0</v>
      </c>
      <c r="G412" s="11">
        <v>1619.3503</v>
      </c>
      <c r="H412" s="12" t="s">
        <v>1138</v>
      </c>
      <c r="I412" s="12" t="s">
        <v>60</v>
      </c>
    </row>
    <row r="413" spans="1:9">
      <c r="A413" s="11">
        <v>62.5185</v>
      </c>
      <c r="B413" s="11">
        <v>0</v>
      </c>
      <c r="C413" s="11">
        <v>566.48</v>
      </c>
      <c r="D413" s="11">
        <v>32.4578</v>
      </c>
      <c r="E413" s="11">
        <v>0</v>
      </c>
      <c r="F413" s="11">
        <v>0</v>
      </c>
      <c r="G413" s="11">
        <v>661.4563</v>
      </c>
      <c r="H413" s="12" t="s">
        <v>1134</v>
      </c>
      <c r="I413" s="12" t="s">
        <v>48</v>
      </c>
    </row>
    <row r="414" spans="1:9">
      <c r="A414" s="11">
        <v>62.5185</v>
      </c>
      <c r="B414" s="11">
        <v>778.92</v>
      </c>
      <c r="C414" s="11">
        <v>566.48</v>
      </c>
      <c r="D414" s="11">
        <v>32.4578</v>
      </c>
      <c r="E414" s="11">
        <v>0</v>
      </c>
      <c r="F414" s="11">
        <v>0</v>
      </c>
      <c r="G414" s="11">
        <v>1440.3763</v>
      </c>
      <c r="H414" s="12" t="s">
        <v>1138</v>
      </c>
      <c r="I414" s="12" t="s">
        <v>53</v>
      </c>
    </row>
    <row r="415" spans="1:9">
      <c r="A415" s="11">
        <v>62.5185</v>
      </c>
      <c r="B415" s="11">
        <v>778.92</v>
      </c>
      <c r="C415" s="11">
        <v>566.48</v>
      </c>
      <c r="D415" s="11">
        <v>32.4578</v>
      </c>
      <c r="E415" s="11">
        <v>0</v>
      </c>
      <c r="F415" s="11">
        <v>0</v>
      </c>
      <c r="G415" s="11">
        <v>1440.3763</v>
      </c>
      <c r="H415" s="12" t="s">
        <v>1138</v>
      </c>
      <c r="I415" s="12" t="s">
        <v>53</v>
      </c>
    </row>
    <row r="416" spans="1:9">
      <c r="A416" s="11">
        <v>62.5185</v>
      </c>
      <c r="B416" s="11">
        <v>778.92</v>
      </c>
      <c r="C416" s="11">
        <v>566.48</v>
      </c>
      <c r="D416" s="11">
        <v>32.4578</v>
      </c>
      <c r="E416" s="11">
        <v>179</v>
      </c>
      <c r="F416" s="11">
        <v>0</v>
      </c>
      <c r="G416" s="11">
        <v>1619.3763</v>
      </c>
      <c r="H416" s="12" t="s">
        <v>1138</v>
      </c>
      <c r="I416" s="12" t="s">
        <v>53</v>
      </c>
    </row>
    <row r="417" spans="1:9">
      <c r="A417" s="11">
        <v>68.76</v>
      </c>
      <c r="B417" s="11">
        <v>916.8</v>
      </c>
      <c r="C417" s="11">
        <v>566.48</v>
      </c>
      <c r="D417" s="11">
        <v>38.2</v>
      </c>
      <c r="E417" s="11">
        <v>0</v>
      </c>
      <c r="F417" s="11">
        <v>0</v>
      </c>
      <c r="G417" s="11">
        <v>1590.24</v>
      </c>
      <c r="H417" s="12" t="s">
        <v>1135</v>
      </c>
      <c r="I417" s="12" t="s">
        <v>26</v>
      </c>
    </row>
    <row r="418" spans="1:9">
      <c r="A418" s="11">
        <v>68.76</v>
      </c>
      <c r="B418" s="11">
        <v>916.8</v>
      </c>
      <c r="C418" s="11">
        <v>566.48</v>
      </c>
      <c r="D418" s="11">
        <v>38.2</v>
      </c>
      <c r="E418" s="11">
        <v>0</v>
      </c>
      <c r="F418" s="11">
        <v>0</v>
      </c>
      <c r="G418" s="11">
        <v>1590.24</v>
      </c>
      <c r="H418" s="12" t="s">
        <v>1135</v>
      </c>
      <c r="I418" s="12" t="s">
        <v>26</v>
      </c>
    </row>
    <row r="419" spans="1:9">
      <c r="A419" s="11">
        <v>62.5185</v>
      </c>
      <c r="B419" s="11">
        <v>778.92</v>
      </c>
      <c r="C419" s="11">
        <v>566.48</v>
      </c>
      <c r="D419" s="11">
        <v>32.4578</v>
      </c>
      <c r="E419" s="11">
        <v>0</v>
      </c>
      <c r="F419" s="11">
        <v>0</v>
      </c>
      <c r="G419" s="11">
        <v>1440.3763</v>
      </c>
      <c r="H419" s="12" t="s">
        <v>1138</v>
      </c>
      <c r="I419" s="12" t="s">
        <v>60</v>
      </c>
    </row>
    <row r="420" spans="1:9">
      <c r="A420" s="11">
        <v>62.5185</v>
      </c>
      <c r="B420" s="11">
        <v>778.92</v>
      </c>
      <c r="C420" s="11">
        <v>566.48</v>
      </c>
      <c r="D420" s="11">
        <v>32.4578</v>
      </c>
      <c r="E420" s="11">
        <v>179</v>
      </c>
      <c r="F420" s="11">
        <v>0</v>
      </c>
      <c r="G420" s="11">
        <v>1619.3763</v>
      </c>
      <c r="H420" s="12" t="s">
        <v>1138</v>
      </c>
      <c r="I420" s="12" t="s">
        <v>60</v>
      </c>
    </row>
    <row r="421" spans="1:9">
      <c r="A421" s="11">
        <v>62.5185</v>
      </c>
      <c r="B421" s="11">
        <v>0</v>
      </c>
      <c r="C421" s="11">
        <v>566.48</v>
      </c>
      <c r="D421" s="11">
        <v>32.4578</v>
      </c>
      <c r="E421" s="11">
        <v>0</v>
      </c>
      <c r="F421" s="11">
        <v>0</v>
      </c>
      <c r="G421" s="11">
        <v>661.4563</v>
      </c>
      <c r="H421" s="12" t="s">
        <v>1138</v>
      </c>
      <c r="I421" s="12" t="s">
        <v>60</v>
      </c>
    </row>
    <row r="422" spans="1:9">
      <c r="A422" s="11">
        <v>62.5185</v>
      </c>
      <c r="B422" s="11">
        <v>778.92</v>
      </c>
      <c r="C422" s="11">
        <v>566.48</v>
      </c>
      <c r="D422" s="11">
        <v>32.4578</v>
      </c>
      <c r="E422" s="11">
        <v>0</v>
      </c>
      <c r="F422" s="11">
        <v>0</v>
      </c>
      <c r="G422" s="11">
        <v>1440.3763</v>
      </c>
      <c r="H422" s="12" t="s">
        <v>1138</v>
      </c>
      <c r="I422" s="12" t="s">
        <v>60</v>
      </c>
    </row>
    <row r="423" spans="1:9">
      <c r="A423" s="11">
        <v>62.5185</v>
      </c>
      <c r="B423" s="11">
        <v>778.92</v>
      </c>
      <c r="C423" s="11">
        <v>566.48</v>
      </c>
      <c r="D423" s="11">
        <v>32.4578</v>
      </c>
      <c r="E423" s="11">
        <v>0</v>
      </c>
      <c r="F423" s="11">
        <v>0</v>
      </c>
      <c r="G423" s="11">
        <v>1440.3763</v>
      </c>
      <c r="H423" s="12" t="s">
        <v>1138</v>
      </c>
      <c r="I423" s="12" t="s">
        <v>60</v>
      </c>
    </row>
    <row r="424" spans="1:9">
      <c r="A424" s="11">
        <v>62.5185</v>
      </c>
      <c r="B424" s="11">
        <v>0</v>
      </c>
      <c r="C424" s="11">
        <v>566.48</v>
      </c>
      <c r="D424" s="11">
        <v>32.4578</v>
      </c>
      <c r="E424" s="11">
        <v>179</v>
      </c>
      <c r="F424" s="11">
        <v>0</v>
      </c>
      <c r="G424" s="11">
        <v>840.4563</v>
      </c>
      <c r="H424" s="12" t="s">
        <v>1138</v>
      </c>
      <c r="I424" s="12" t="s">
        <v>60</v>
      </c>
    </row>
    <row r="425" spans="1:9">
      <c r="A425" s="11">
        <v>62.5185</v>
      </c>
      <c r="B425" s="11">
        <v>778.92</v>
      </c>
      <c r="C425" s="11">
        <v>566.48</v>
      </c>
      <c r="D425" s="11">
        <v>32.4578</v>
      </c>
      <c r="E425" s="11">
        <v>0</v>
      </c>
      <c r="F425" s="11">
        <v>0</v>
      </c>
      <c r="G425" s="11">
        <v>1440.3763</v>
      </c>
      <c r="H425" s="12" t="s">
        <v>1138</v>
      </c>
      <c r="I425" s="12" t="s">
        <v>60</v>
      </c>
    </row>
    <row r="426" spans="1:9">
      <c r="A426" s="11">
        <v>62.5185</v>
      </c>
      <c r="B426" s="11">
        <v>833.58</v>
      </c>
      <c r="C426" s="11">
        <v>566.48</v>
      </c>
      <c r="D426" s="11">
        <v>34.73275</v>
      </c>
      <c r="E426" s="11">
        <v>0</v>
      </c>
      <c r="F426" s="11">
        <v>0</v>
      </c>
      <c r="G426" s="11">
        <v>1497.31125</v>
      </c>
      <c r="H426" s="12" t="s">
        <v>1138</v>
      </c>
      <c r="I426" s="12" t="s">
        <v>50</v>
      </c>
    </row>
    <row r="427" spans="1:9">
      <c r="A427" s="11">
        <v>62.5185</v>
      </c>
      <c r="B427" s="11">
        <v>833.58</v>
      </c>
      <c r="C427" s="11">
        <v>566.48</v>
      </c>
      <c r="D427" s="11">
        <v>34.73275</v>
      </c>
      <c r="E427" s="11">
        <v>0</v>
      </c>
      <c r="F427" s="11">
        <v>0</v>
      </c>
      <c r="G427" s="11">
        <v>1497.31125</v>
      </c>
      <c r="H427" s="12" t="s">
        <v>1138</v>
      </c>
      <c r="I427" s="12" t="s">
        <v>50</v>
      </c>
    </row>
    <row r="428" spans="1:9">
      <c r="A428" s="11">
        <v>62.5185</v>
      </c>
      <c r="B428" s="11">
        <v>833.58</v>
      </c>
      <c r="C428" s="11">
        <v>566.48</v>
      </c>
      <c r="D428" s="11">
        <v>34.73275</v>
      </c>
      <c r="E428" s="11">
        <v>0</v>
      </c>
      <c r="F428" s="11">
        <v>0</v>
      </c>
      <c r="G428" s="11">
        <v>1497.31125</v>
      </c>
      <c r="H428" s="12" t="s">
        <v>1138</v>
      </c>
      <c r="I428" s="12" t="s">
        <v>50</v>
      </c>
    </row>
    <row r="429" spans="1:9">
      <c r="A429" s="11">
        <v>62.5185</v>
      </c>
      <c r="B429" s="11">
        <v>833.58</v>
      </c>
      <c r="C429" s="11">
        <v>566.48</v>
      </c>
      <c r="D429" s="11">
        <v>34.73275</v>
      </c>
      <c r="E429" s="11">
        <v>0</v>
      </c>
      <c r="F429" s="11">
        <v>0</v>
      </c>
      <c r="G429" s="11">
        <v>1497.31125</v>
      </c>
      <c r="H429" s="12" t="s">
        <v>1138</v>
      </c>
      <c r="I429" s="12" t="s">
        <v>60</v>
      </c>
    </row>
    <row r="430" spans="1:9">
      <c r="A430" s="11">
        <v>62.5185</v>
      </c>
      <c r="B430" s="11">
        <v>833.58</v>
      </c>
      <c r="C430" s="11">
        <v>566.48</v>
      </c>
      <c r="D430" s="11">
        <v>34.73275</v>
      </c>
      <c r="E430" s="11">
        <v>0</v>
      </c>
      <c r="F430" s="11">
        <v>0</v>
      </c>
      <c r="G430" s="11">
        <v>1497.31125</v>
      </c>
      <c r="H430" s="12" t="s">
        <v>1138</v>
      </c>
      <c r="I430" s="12" t="s">
        <v>60</v>
      </c>
    </row>
    <row r="431" spans="1:9">
      <c r="A431" s="11">
        <v>62.5185</v>
      </c>
      <c r="B431" s="11">
        <v>833.58</v>
      </c>
      <c r="C431" s="11">
        <v>566.48</v>
      </c>
      <c r="D431" s="11">
        <v>34.73275</v>
      </c>
      <c r="E431" s="11">
        <v>0</v>
      </c>
      <c r="F431" s="11">
        <v>0</v>
      </c>
      <c r="G431" s="11">
        <v>1497.31125</v>
      </c>
      <c r="H431" s="12" t="s">
        <v>1138</v>
      </c>
      <c r="I431" s="12" t="s">
        <v>60</v>
      </c>
    </row>
    <row r="432" spans="1:9">
      <c r="A432" s="11">
        <v>62.5185</v>
      </c>
      <c r="B432" s="11">
        <v>833.58</v>
      </c>
      <c r="C432" s="11">
        <v>566.48</v>
      </c>
      <c r="D432" s="11">
        <v>34.73275</v>
      </c>
      <c r="E432" s="11">
        <v>0</v>
      </c>
      <c r="F432" s="11">
        <v>0</v>
      </c>
      <c r="G432" s="11">
        <v>1497.31125</v>
      </c>
      <c r="H432" s="12" t="s">
        <v>1138</v>
      </c>
      <c r="I432" s="12" t="s">
        <v>60</v>
      </c>
    </row>
    <row r="433" spans="1:9">
      <c r="A433" s="11">
        <v>62.5185</v>
      </c>
      <c r="B433" s="11">
        <v>833.58</v>
      </c>
      <c r="C433" s="11">
        <v>566.48</v>
      </c>
      <c r="D433" s="11">
        <v>34.73275</v>
      </c>
      <c r="E433" s="11">
        <v>0</v>
      </c>
      <c r="F433" s="11">
        <v>0</v>
      </c>
      <c r="G433" s="11">
        <v>1497.31125</v>
      </c>
      <c r="H433" s="12" t="s">
        <v>1138</v>
      </c>
      <c r="I433" t="s">
        <v>60</v>
      </c>
    </row>
    <row r="434" spans="1:9">
      <c r="A434" s="11">
        <v>62.5185</v>
      </c>
      <c r="B434" s="11">
        <v>778.92</v>
      </c>
      <c r="C434" s="11">
        <v>566.48</v>
      </c>
      <c r="D434" s="11">
        <v>0</v>
      </c>
      <c r="E434" s="11">
        <v>0</v>
      </c>
      <c r="F434" s="11">
        <v>0</v>
      </c>
      <c r="G434" s="11">
        <v>1407.9185</v>
      </c>
      <c r="H434" s="12" t="s">
        <v>1138</v>
      </c>
      <c r="I434" s="12" t="s">
        <v>60</v>
      </c>
    </row>
    <row r="435" spans="1:9">
      <c r="A435" s="11">
        <v>62.5185</v>
      </c>
      <c r="B435" s="11">
        <v>833.58</v>
      </c>
      <c r="C435" s="11">
        <v>566.48</v>
      </c>
      <c r="D435" s="11">
        <v>34.73275</v>
      </c>
      <c r="E435" s="11">
        <v>0</v>
      </c>
      <c r="F435" s="11">
        <v>0</v>
      </c>
      <c r="G435" s="11">
        <v>1497.31125</v>
      </c>
      <c r="H435" s="12" t="s">
        <v>1138</v>
      </c>
      <c r="I435" s="12" t="s">
        <v>60</v>
      </c>
    </row>
    <row r="436" spans="1:9">
      <c r="A436" s="11">
        <v>62.5185</v>
      </c>
      <c r="B436" s="11">
        <v>833.58</v>
      </c>
      <c r="C436" s="11">
        <v>566.48</v>
      </c>
      <c r="D436" s="11">
        <v>34.73275</v>
      </c>
      <c r="E436" s="11">
        <v>0</v>
      </c>
      <c r="F436" s="11">
        <v>0</v>
      </c>
      <c r="G436" s="11">
        <v>1497.31125</v>
      </c>
      <c r="H436" s="12" t="s">
        <v>1138</v>
      </c>
      <c r="I436" s="12" t="s">
        <v>60</v>
      </c>
    </row>
    <row r="437" spans="1:9">
      <c r="A437" s="15">
        <v>62.5185</v>
      </c>
      <c r="B437" s="15">
        <v>0</v>
      </c>
      <c r="C437" s="15">
        <v>0</v>
      </c>
      <c r="D437" s="15">
        <v>0</v>
      </c>
      <c r="E437" s="15">
        <v>0</v>
      </c>
      <c r="F437" s="15">
        <v>0</v>
      </c>
      <c r="G437" s="15">
        <v>62.5185</v>
      </c>
      <c r="H437" s="16" t="s">
        <v>1138</v>
      </c>
      <c r="I437" s="16" t="s">
        <v>60</v>
      </c>
    </row>
    <row r="438" spans="1:9">
      <c r="A438" s="11">
        <v>62.5185</v>
      </c>
      <c r="B438" s="11">
        <v>833.58</v>
      </c>
      <c r="C438" s="11">
        <v>566.48</v>
      </c>
      <c r="D438" s="11">
        <v>34.73275</v>
      </c>
      <c r="E438" s="11">
        <v>0</v>
      </c>
      <c r="F438" s="11">
        <v>0</v>
      </c>
      <c r="G438" s="11">
        <v>1497.31125</v>
      </c>
      <c r="H438" s="12" t="s">
        <v>1138</v>
      </c>
      <c r="I438" s="12" t="s">
        <v>56</v>
      </c>
    </row>
    <row r="439" spans="1:9">
      <c r="A439" s="11">
        <v>62.5185</v>
      </c>
      <c r="B439" s="11">
        <v>833.58</v>
      </c>
      <c r="C439" s="11">
        <v>566.48</v>
      </c>
      <c r="D439" s="11">
        <v>34.73275</v>
      </c>
      <c r="E439" s="11">
        <v>0</v>
      </c>
      <c r="F439" s="11">
        <v>0</v>
      </c>
      <c r="G439" s="11">
        <v>1497.31125</v>
      </c>
      <c r="H439" s="12" t="s">
        <v>1138</v>
      </c>
      <c r="I439" s="12" t="s">
        <v>55</v>
      </c>
    </row>
    <row r="440" spans="1:9">
      <c r="A440" s="11">
        <v>62.5185</v>
      </c>
      <c r="B440" s="11">
        <v>833.58</v>
      </c>
      <c r="C440" s="11">
        <v>566.48</v>
      </c>
      <c r="D440" s="11">
        <v>34.73275</v>
      </c>
      <c r="E440" s="11">
        <v>0</v>
      </c>
      <c r="F440" s="11">
        <v>0</v>
      </c>
      <c r="G440" s="11">
        <v>1497.31125</v>
      </c>
      <c r="H440" s="12" t="s">
        <v>1138</v>
      </c>
      <c r="I440" s="12" t="s">
        <v>55</v>
      </c>
    </row>
    <row r="441" spans="1:9">
      <c r="A441" s="11">
        <v>62.5185</v>
      </c>
      <c r="B441" s="11">
        <v>833.58</v>
      </c>
      <c r="C441" s="11">
        <v>566.48</v>
      </c>
      <c r="D441" s="11">
        <v>34.73275</v>
      </c>
      <c r="E441" s="11">
        <v>0</v>
      </c>
      <c r="F441" s="11">
        <v>0</v>
      </c>
      <c r="G441" s="11">
        <v>1497.31125</v>
      </c>
      <c r="H441" s="12" t="s">
        <v>1138</v>
      </c>
      <c r="I441" s="12" t="s">
        <v>55</v>
      </c>
    </row>
    <row r="442" spans="1:9">
      <c r="A442" s="11">
        <v>62.5185</v>
      </c>
      <c r="B442" s="11">
        <v>833.58</v>
      </c>
      <c r="C442" s="11">
        <v>566.48</v>
      </c>
      <c r="D442" s="11">
        <v>34.73275</v>
      </c>
      <c r="E442" s="11">
        <v>0</v>
      </c>
      <c r="F442" s="11">
        <v>0</v>
      </c>
      <c r="G442" s="11">
        <v>1497.31125</v>
      </c>
      <c r="H442" s="12" t="s">
        <v>1138</v>
      </c>
      <c r="I442" s="12" t="s">
        <v>53</v>
      </c>
    </row>
    <row r="443" spans="1:9">
      <c r="A443" s="11">
        <v>62.5185</v>
      </c>
      <c r="B443" s="11">
        <v>833.58</v>
      </c>
      <c r="C443" s="11">
        <v>566.48</v>
      </c>
      <c r="D443" s="11">
        <v>34.73275</v>
      </c>
      <c r="E443" s="11">
        <v>0</v>
      </c>
      <c r="F443" s="11">
        <v>0</v>
      </c>
      <c r="G443" s="11">
        <v>1497.31125</v>
      </c>
      <c r="H443" s="12" t="s">
        <v>1138</v>
      </c>
      <c r="I443" s="12" t="s">
        <v>53</v>
      </c>
    </row>
    <row r="444" spans="1:9">
      <c r="A444" s="11">
        <v>62.5185</v>
      </c>
      <c r="B444" s="11">
        <v>833.58</v>
      </c>
      <c r="C444" s="11">
        <v>566.48</v>
      </c>
      <c r="D444" s="11">
        <v>34.73275</v>
      </c>
      <c r="E444" s="11">
        <v>0</v>
      </c>
      <c r="F444" s="11">
        <v>0</v>
      </c>
      <c r="G444" s="11">
        <v>1497.31125</v>
      </c>
      <c r="H444" s="12" t="s">
        <v>1138</v>
      </c>
      <c r="I444" s="12" t="s">
        <v>53</v>
      </c>
    </row>
    <row r="445" spans="1:9">
      <c r="A445" s="11">
        <v>62.5185</v>
      </c>
      <c r="B445" s="11">
        <v>833.58</v>
      </c>
      <c r="C445" s="11">
        <v>566.48</v>
      </c>
      <c r="D445" s="11">
        <v>34.73275</v>
      </c>
      <c r="E445" s="11">
        <v>0</v>
      </c>
      <c r="F445" s="11">
        <v>0</v>
      </c>
      <c r="G445" s="11">
        <v>1497.31125</v>
      </c>
      <c r="H445" s="12" t="s">
        <v>1138</v>
      </c>
      <c r="I445" s="12" t="s">
        <v>53</v>
      </c>
    </row>
    <row r="446" spans="1:9">
      <c r="A446" s="11">
        <v>62.5185</v>
      </c>
      <c r="B446" s="11">
        <v>833.58</v>
      </c>
      <c r="C446" s="11">
        <v>566.48</v>
      </c>
      <c r="D446" s="11">
        <v>34.73275</v>
      </c>
      <c r="E446" s="11">
        <v>0</v>
      </c>
      <c r="F446" s="11">
        <v>0</v>
      </c>
      <c r="G446" s="11">
        <v>1497.31125</v>
      </c>
      <c r="H446" s="12" t="s">
        <v>1138</v>
      </c>
      <c r="I446" s="12" t="s">
        <v>53</v>
      </c>
    </row>
    <row r="447" spans="1:9">
      <c r="A447" s="11">
        <v>62.5185</v>
      </c>
      <c r="B447" s="11">
        <v>833.58</v>
      </c>
      <c r="C447" s="11">
        <v>566.48</v>
      </c>
      <c r="D447" s="11">
        <v>34.73275</v>
      </c>
      <c r="E447" s="11">
        <v>0</v>
      </c>
      <c r="F447" s="11">
        <v>0</v>
      </c>
      <c r="G447" s="11">
        <v>1497.31125</v>
      </c>
      <c r="H447" s="12" t="s">
        <v>1138</v>
      </c>
      <c r="I447" s="12" t="s">
        <v>53</v>
      </c>
    </row>
    <row r="448" spans="1:9">
      <c r="A448" s="11">
        <v>62.5185</v>
      </c>
      <c r="B448" s="11">
        <v>833.58</v>
      </c>
      <c r="C448" s="11">
        <v>566.48</v>
      </c>
      <c r="D448" s="11">
        <v>34.73275</v>
      </c>
      <c r="E448" s="11">
        <v>0</v>
      </c>
      <c r="F448" s="11">
        <v>0</v>
      </c>
      <c r="G448" s="11">
        <v>1497.31125</v>
      </c>
      <c r="H448" s="12" t="s">
        <v>1138</v>
      </c>
      <c r="I448" s="12" t="s">
        <v>53</v>
      </c>
    </row>
    <row r="449" spans="1:9">
      <c r="A449" s="11">
        <v>62.5185</v>
      </c>
      <c r="B449" s="11">
        <v>833.58</v>
      </c>
      <c r="C449" s="11">
        <v>566.48</v>
      </c>
      <c r="D449" s="11">
        <v>34.73275</v>
      </c>
      <c r="E449" s="11">
        <v>0</v>
      </c>
      <c r="F449" s="11">
        <v>0</v>
      </c>
      <c r="G449" s="11">
        <v>1497.31125</v>
      </c>
      <c r="H449" s="12" t="s">
        <v>1134</v>
      </c>
      <c r="I449" s="12" t="s">
        <v>49</v>
      </c>
    </row>
    <row r="450" spans="1:9">
      <c r="A450" s="11">
        <v>62.5185</v>
      </c>
      <c r="B450" s="11">
        <v>833.58</v>
      </c>
      <c r="C450" s="11">
        <v>566.48</v>
      </c>
      <c r="D450" s="11">
        <v>34.73275</v>
      </c>
      <c r="E450" s="11">
        <v>0</v>
      </c>
      <c r="F450" s="11">
        <v>0</v>
      </c>
      <c r="G450" s="11">
        <v>1497.31125</v>
      </c>
      <c r="H450" s="12" t="s">
        <v>1134</v>
      </c>
      <c r="I450" s="12" t="s">
        <v>48</v>
      </c>
    </row>
    <row r="451" spans="1:9">
      <c r="A451" s="11">
        <v>68.76</v>
      </c>
      <c r="B451" s="11">
        <v>916.8</v>
      </c>
      <c r="C451" s="11">
        <v>566.48</v>
      </c>
      <c r="D451" s="11">
        <v>38.2</v>
      </c>
      <c r="E451" s="11">
        <v>418</v>
      </c>
      <c r="F451" s="11">
        <v>0</v>
      </c>
      <c r="G451" s="11">
        <v>2008.24</v>
      </c>
      <c r="H451" s="12" t="s">
        <v>1135</v>
      </c>
      <c r="I451" s="12" t="s">
        <v>26</v>
      </c>
    </row>
    <row r="452" spans="1:9">
      <c r="A452" s="11">
        <v>62.5185</v>
      </c>
      <c r="B452" s="11">
        <v>833.58</v>
      </c>
      <c r="C452" s="11">
        <v>566.48</v>
      </c>
      <c r="D452" s="11">
        <v>34.73275</v>
      </c>
      <c r="E452" s="11">
        <v>0</v>
      </c>
      <c r="F452" s="11">
        <v>0</v>
      </c>
      <c r="G452" s="11">
        <v>1497.31125</v>
      </c>
      <c r="H452" s="12" t="s">
        <v>1135</v>
      </c>
      <c r="I452" s="12" t="s">
        <v>26</v>
      </c>
    </row>
    <row r="453" spans="1:9">
      <c r="A453" s="11">
        <v>62.5185</v>
      </c>
      <c r="B453" s="11">
        <v>833.58</v>
      </c>
      <c r="C453" s="11">
        <v>566.48</v>
      </c>
      <c r="D453" s="11">
        <v>34.73275</v>
      </c>
      <c r="E453" s="11">
        <v>179</v>
      </c>
      <c r="F453" s="11">
        <v>0</v>
      </c>
      <c r="G453" s="11">
        <v>1676.31125</v>
      </c>
      <c r="H453" s="12" t="s">
        <v>1138</v>
      </c>
      <c r="I453" s="12" t="s">
        <v>60</v>
      </c>
    </row>
    <row r="454" spans="1:9">
      <c r="A454" s="11">
        <v>62.5185</v>
      </c>
      <c r="B454" s="11">
        <v>833.58</v>
      </c>
      <c r="C454" s="11">
        <v>566.48</v>
      </c>
      <c r="D454" s="11">
        <v>34.73275</v>
      </c>
      <c r="E454" s="11">
        <v>0</v>
      </c>
      <c r="F454" s="11">
        <v>0</v>
      </c>
      <c r="G454" s="11">
        <v>1497.31125</v>
      </c>
      <c r="H454" s="12" t="s">
        <v>1135</v>
      </c>
      <c r="I454" s="12" t="s">
        <v>26</v>
      </c>
    </row>
    <row r="455" spans="1:9">
      <c r="A455" s="11">
        <v>62.5185</v>
      </c>
      <c r="B455" s="11">
        <v>833.58</v>
      </c>
      <c r="C455" s="11">
        <v>566.48</v>
      </c>
      <c r="D455" s="11">
        <v>34.73275</v>
      </c>
      <c r="E455" s="11">
        <v>0</v>
      </c>
      <c r="F455" s="11">
        <v>0</v>
      </c>
      <c r="G455" s="11">
        <v>1497.31125</v>
      </c>
      <c r="H455" s="12" t="s">
        <v>1135</v>
      </c>
      <c r="I455" s="12" t="s">
        <v>26</v>
      </c>
    </row>
    <row r="456" spans="1:9">
      <c r="A456" s="11">
        <v>62.5185</v>
      </c>
      <c r="B456" s="11">
        <v>833.58</v>
      </c>
      <c r="C456" s="11">
        <v>566.48</v>
      </c>
      <c r="D456" s="11">
        <v>34.73275</v>
      </c>
      <c r="E456" s="11">
        <v>0</v>
      </c>
      <c r="F456" s="11">
        <v>0</v>
      </c>
      <c r="G456" s="11">
        <v>1497.31125</v>
      </c>
      <c r="H456" s="12" t="s">
        <v>1138</v>
      </c>
      <c r="I456" s="12" t="s">
        <v>53</v>
      </c>
    </row>
    <row r="457" spans="1:9">
      <c r="A457" s="11">
        <v>62.5185</v>
      </c>
      <c r="B457" s="11">
        <v>833.58</v>
      </c>
      <c r="C457" s="11">
        <v>566.48</v>
      </c>
      <c r="D457" s="11">
        <v>34.73275</v>
      </c>
      <c r="E457" s="11">
        <v>0</v>
      </c>
      <c r="F457" s="11">
        <v>108</v>
      </c>
      <c r="G457" s="11">
        <v>1605.31125</v>
      </c>
      <c r="H457" s="12" t="s">
        <v>1138</v>
      </c>
      <c r="I457" s="12" t="s">
        <v>53</v>
      </c>
    </row>
    <row r="458" spans="1:9">
      <c r="A458" s="11">
        <v>62.5185</v>
      </c>
      <c r="B458" s="11">
        <v>833.58</v>
      </c>
      <c r="C458" s="11">
        <v>566.48</v>
      </c>
      <c r="D458" s="11">
        <v>34.73275</v>
      </c>
      <c r="E458" s="11">
        <v>0</v>
      </c>
      <c r="F458" s="11">
        <v>108</v>
      </c>
      <c r="G458" s="11">
        <v>1605.31125</v>
      </c>
      <c r="H458" s="12" t="s">
        <v>1138</v>
      </c>
      <c r="I458" s="12" t="s">
        <v>50</v>
      </c>
    </row>
    <row r="459" spans="1:9">
      <c r="A459" s="11">
        <v>62.5185</v>
      </c>
      <c r="B459" s="11">
        <v>833.58</v>
      </c>
      <c r="C459" s="11">
        <v>566.48</v>
      </c>
      <c r="D459" s="11">
        <v>34.73275</v>
      </c>
      <c r="E459" s="11">
        <v>0</v>
      </c>
      <c r="F459" s="11">
        <v>108</v>
      </c>
      <c r="G459" s="11">
        <v>1605.31125</v>
      </c>
      <c r="H459" s="12" t="s">
        <v>1138</v>
      </c>
      <c r="I459" s="12" t="s">
        <v>50</v>
      </c>
    </row>
    <row r="460" spans="1:9">
      <c r="A460" s="11">
        <v>62.5185</v>
      </c>
      <c r="B460" s="11">
        <v>833.58</v>
      </c>
      <c r="C460" s="11">
        <v>566.48</v>
      </c>
      <c r="D460" s="11">
        <v>34.73275</v>
      </c>
      <c r="E460" s="11">
        <v>0</v>
      </c>
      <c r="F460" s="11">
        <v>0</v>
      </c>
      <c r="G460" s="11">
        <v>1497.31125</v>
      </c>
      <c r="H460" s="12" t="s">
        <v>1138</v>
      </c>
      <c r="I460" s="12" t="s">
        <v>50</v>
      </c>
    </row>
    <row r="461" spans="1:9">
      <c r="A461" s="11">
        <v>62.5185</v>
      </c>
      <c r="B461" s="11">
        <v>833.58</v>
      </c>
      <c r="C461" s="11">
        <v>566.48</v>
      </c>
      <c r="D461" s="11">
        <v>34.73275</v>
      </c>
      <c r="E461" s="11">
        <v>0</v>
      </c>
      <c r="F461" s="11">
        <v>0</v>
      </c>
      <c r="G461" s="11">
        <v>1497.31125</v>
      </c>
      <c r="H461" s="12" t="s">
        <v>1138</v>
      </c>
      <c r="I461" s="12" t="s">
        <v>54</v>
      </c>
    </row>
    <row r="462" spans="1:9">
      <c r="A462" s="11">
        <v>62.5185</v>
      </c>
      <c r="B462" s="11">
        <v>833.58</v>
      </c>
      <c r="C462" s="11">
        <v>566.48</v>
      </c>
      <c r="D462" s="11">
        <v>34.73275</v>
      </c>
      <c r="E462" s="11">
        <v>0</v>
      </c>
      <c r="F462" s="11">
        <v>108</v>
      </c>
      <c r="G462" s="11">
        <v>1605.31125</v>
      </c>
      <c r="H462" s="12" t="s">
        <v>1138</v>
      </c>
      <c r="I462" s="12" t="s">
        <v>56</v>
      </c>
    </row>
    <row r="463" spans="1:9">
      <c r="A463" s="11">
        <v>62.5185</v>
      </c>
      <c r="B463" s="11">
        <v>833.58</v>
      </c>
      <c r="C463" s="11">
        <v>566.48</v>
      </c>
      <c r="D463" s="11">
        <v>34.73275</v>
      </c>
      <c r="E463" s="11">
        <v>0</v>
      </c>
      <c r="F463" s="11">
        <v>108</v>
      </c>
      <c r="G463" s="11">
        <v>1605.31125</v>
      </c>
      <c r="H463" s="12" t="s">
        <v>1138</v>
      </c>
      <c r="I463" s="12" t="s">
        <v>56</v>
      </c>
    </row>
    <row r="464" spans="1:9">
      <c r="A464" s="11">
        <v>62.5185</v>
      </c>
      <c r="B464" s="11">
        <v>833.58</v>
      </c>
      <c r="C464" s="11">
        <v>566.48</v>
      </c>
      <c r="D464" s="11">
        <v>34.73275</v>
      </c>
      <c r="E464" s="11">
        <v>0</v>
      </c>
      <c r="F464" s="11">
        <v>108</v>
      </c>
      <c r="G464" s="11">
        <v>1605.31125</v>
      </c>
      <c r="H464" s="12" t="s">
        <v>1138</v>
      </c>
      <c r="I464" s="12" t="s">
        <v>56</v>
      </c>
    </row>
    <row r="465" spans="1:9">
      <c r="A465" s="11">
        <v>62.5185</v>
      </c>
      <c r="B465" s="11">
        <v>833.58</v>
      </c>
      <c r="C465" s="11">
        <v>566.48</v>
      </c>
      <c r="D465" s="11">
        <v>34.73275</v>
      </c>
      <c r="E465" s="11">
        <v>0</v>
      </c>
      <c r="F465" s="11">
        <v>108</v>
      </c>
      <c r="G465" s="11">
        <v>1605.31125</v>
      </c>
      <c r="H465" s="12" t="s">
        <v>1138</v>
      </c>
      <c r="I465" s="12" t="s">
        <v>56</v>
      </c>
    </row>
    <row r="466" spans="1:9">
      <c r="A466" s="11">
        <v>62.5185</v>
      </c>
      <c r="B466" s="11">
        <v>833.58</v>
      </c>
      <c r="C466" s="11">
        <v>566.48</v>
      </c>
      <c r="D466" s="11">
        <v>34.73275</v>
      </c>
      <c r="E466" s="11">
        <v>0</v>
      </c>
      <c r="F466" s="11">
        <v>108</v>
      </c>
      <c r="G466" s="11">
        <v>1605.31125</v>
      </c>
      <c r="H466" s="12" t="s">
        <v>1138</v>
      </c>
      <c r="I466" s="12" t="s">
        <v>58</v>
      </c>
    </row>
    <row r="467" spans="1:9">
      <c r="A467" s="11">
        <v>62.5185</v>
      </c>
      <c r="B467" s="11">
        <v>833.58</v>
      </c>
      <c r="C467" s="11">
        <v>566.48</v>
      </c>
      <c r="D467" s="11">
        <v>34.73275</v>
      </c>
      <c r="E467" s="11">
        <v>0</v>
      </c>
      <c r="F467" s="11">
        <v>0</v>
      </c>
      <c r="G467" s="11">
        <v>1497.31125</v>
      </c>
      <c r="H467" s="12" t="s">
        <v>1138</v>
      </c>
      <c r="I467" s="12" t="s">
        <v>58</v>
      </c>
    </row>
    <row r="468" spans="1:9">
      <c r="A468" s="15">
        <v>62.5185</v>
      </c>
      <c r="B468" s="15">
        <v>0</v>
      </c>
      <c r="C468" s="15">
        <v>0</v>
      </c>
      <c r="D468" s="15">
        <v>0</v>
      </c>
      <c r="E468" s="15">
        <v>0</v>
      </c>
      <c r="F468" s="15">
        <v>0</v>
      </c>
      <c r="G468" s="15">
        <v>62.5185</v>
      </c>
      <c r="H468" s="16" t="s">
        <v>1138</v>
      </c>
      <c r="I468" s="16" t="s">
        <v>58</v>
      </c>
    </row>
    <row r="469" spans="1:9">
      <c r="A469" s="11">
        <v>62.5185</v>
      </c>
      <c r="B469" s="11">
        <v>833.58</v>
      </c>
      <c r="C469" s="11">
        <v>566.48</v>
      </c>
      <c r="D469" s="11">
        <v>34.73275</v>
      </c>
      <c r="E469" s="11">
        <v>0</v>
      </c>
      <c r="F469" s="11">
        <v>108</v>
      </c>
      <c r="G469" s="11">
        <v>1605.31125</v>
      </c>
      <c r="H469" s="12" t="s">
        <v>1137</v>
      </c>
      <c r="I469" s="12" t="s">
        <v>25</v>
      </c>
    </row>
    <row r="470" spans="1:9">
      <c r="A470" s="11">
        <v>62.5185</v>
      </c>
      <c r="B470" s="11">
        <v>833.58</v>
      </c>
      <c r="C470" s="11">
        <v>566.48</v>
      </c>
      <c r="D470" s="11">
        <v>34.73275</v>
      </c>
      <c r="E470" s="11">
        <v>0</v>
      </c>
      <c r="F470" s="11">
        <v>108</v>
      </c>
      <c r="G470" s="11">
        <v>1605.31125</v>
      </c>
      <c r="H470" s="12" t="s">
        <v>1137</v>
      </c>
      <c r="I470" s="12" t="s">
        <v>25</v>
      </c>
    </row>
    <row r="471" spans="1:9">
      <c r="A471" s="11">
        <v>62.5185</v>
      </c>
      <c r="B471" s="11">
        <v>833.58</v>
      </c>
      <c r="C471" s="11">
        <v>566.48</v>
      </c>
      <c r="D471" s="11">
        <v>0</v>
      </c>
      <c r="E471" s="11">
        <v>0</v>
      </c>
      <c r="F471" s="11">
        <v>108</v>
      </c>
      <c r="G471" s="11">
        <v>1570.5785</v>
      </c>
      <c r="H471" s="12" t="s">
        <v>1139</v>
      </c>
      <c r="I471" s="12" t="s">
        <v>61</v>
      </c>
    </row>
    <row r="472" spans="1:9">
      <c r="A472" s="11">
        <v>62.5185</v>
      </c>
      <c r="B472" s="11">
        <v>833.58</v>
      </c>
      <c r="C472" s="11">
        <v>566.48</v>
      </c>
      <c r="D472" s="11">
        <v>34.73275</v>
      </c>
      <c r="E472" s="11">
        <v>0</v>
      </c>
      <c r="F472" s="11">
        <v>108</v>
      </c>
      <c r="G472" s="11">
        <v>1605.31125</v>
      </c>
      <c r="H472" s="12" t="s">
        <v>1134</v>
      </c>
      <c r="I472" s="12" t="s">
        <v>49</v>
      </c>
    </row>
    <row r="473" spans="1:9">
      <c r="A473" s="11">
        <v>62.5185</v>
      </c>
      <c r="B473" s="11">
        <v>833.58</v>
      </c>
      <c r="C473" s="11">
        <v>566.48</v>
      </c>
      <c r="D473" s="11">
        <v>34.73275</v>
      </c>
      <c r="E473" s="11">
        <v>0</v>
      </c>
      <c r="F473" s="11">
        <v>0</v>
      </c>
      <c r="G473" s="11">
        <v>1497.31125</v>
      </c>
      <c r="H473" s="12" t="s">
        <v>1134</v>
      </c>
      <c r="I473" s="12" t="s">
        <v>48</v>
      </c>
    </row>
    <row r="474" spans="1:9">
      <c r="A474" s="11">
        <v>62.5185</v>
      </c>
      <c r="B474" s="11">
        <v>833.58</v>
      </c>
      <c r="C474" s="11">
        <v>566.48</v>
      </c>
      <c r="D474" s="11">
        <v>34.73275</v>
      </c>
      <c r="E474" s="11">
        <v>0</v>
      </c>
      <c r="F474" s="11">
        <v>108</v>
      </c>
      <c r="G474" s="11">
        <v>1605.31125</v>
      </c>
      <c r="H474" s="12" t="s">
        <v>1138</v>
      </c>
      <c r="I474" s="12" t="s">
        <v>20</v>
      </c>
    </row>
    <row r="475" spans="1:9">
      <c r="A475" s="11">
        <v>62.5185</v>
      </c>
      <c r="B475" s="11">
        <v>833.58</v>
      </c>
      <c r="C475" s="11">
        <v>566.48</v>
      </c>
      <c r="D475" s="11">
        <v>34.73275</v>
      </c>
      <c r="E475" s="11">
        <v>0</v>
      </c>
      <c r="F475" s="11">
        <v>108</v>
      </c>
      <c r="G475" s="11">
        <v>1605.31125</v>
      </c>
      <c r="H475" s="12" t="s">
        <v>1138</v>
      </c>
      <c r="I475" s="12" t="s">
        <v>20</v>
      </c>
    </row>
    <row r="476" spans="1:9">
      <c r="A476" s="11">
        <v>68.76</v>
      </c>
      <c r="B476" s="11">
        <v>916.8</v>
      </c>
      <c r="C476" s="11">
        <v>566.48</v>
      </c>
      <c r="D476" s="11">
        <v>38.2</v>
      </c>
      <c r="E476" s="11">
        <v>0</v>
      </c>
      <c r="F476" s="11">
        <v>0</v>
      </c>
      <c r="G476" s="11">
        <v>1590.24</v>
      </c>
      <c r="H476" s="12" t="s">
        <v>1135</v>
      </c>
      <c r="I476" s="12" t="s">
        <v>26</v>
      </c>
    </row>
    <row r="477" spans="1:9">
      <c r="A477" s="11">
        <v>62.5185</v>
      </c>
      <c r="B477" s="11">
        <v>833.58</v>
      </c>
      <c r="C477" s="11">
        <v>566.48</v>
      </c>
      <c r="D477" s="11">
        <v>34.73275</v>
      </c>
      <c r="E477" s="11">
        <v>0</v>
      </c>
      <c r="F477" s="11">
        <v>108</v>
      </c>
      <c r="G477" s="11">
        <v>1605.31125</v>
      </c>
      <c r="H477" s="12" t="s">
        <v>1135</v>
      </c>
      <c r="I477" s="12" t="s">
        <v>26</v>
      </c>
    </row>
    <row r="478" spans="1:9">
      <c r="A478" s="11">
        <v>68.76</v>
      </c>
      <c r="B478" s="11">
        <v>916.8</v>
      </c>
      <c r="C478" s="11">
        <v>566.48</v>
      </c>
      <c r="D478" s="11">
        <v>38.2</v>
      </c>
      <c r="E478" s="11">
        <v>0</v>
      </c>
      <c r="F478" s="11">
        <v>0</v>
      </c>
      <c r="G478" s="11">
        <v>1590.24</v>
      </c>
      <c r="H478" s="12" t="s">
        <v>1135</v>
      </c>
      <c r="I478" s="12" t="s">
        <v>26</v>
      </c>
    </row>
    <row r="479" spans="1:9">
      <c r="A479" s="11">
        <v>62.5185</v>
      </c>
      <c r="B479" s="11">
        <v>833.58</v>
      </c>
      <c r="C479" s="11">
        <v>566.48</v>
      </c>
      <c r="D479" s="11">
        <v>34.73275</v>
      </c>
      <c r="E479" s="11">
        <v>0</v>
      </c>
      <c r="F479" s="11">
        <v>108</v>
      </c>
      <c r="G479" s="11">
        <v>1605.31125</v>
      </c>
      <c r="H479" s="12" t="s">
        <v>1135</v>
      </c>
      <c r="I479" s="12" t="s">
        <v>26</v>
      </c>
    </row>
    <row r="480" spans="1:9">
      <c r="A480" s="15">
        <v>62.5185</v>
      </c>
      <c r="B480" s="15">
        <v>0</v>
      </c>
      <c r="C480" s="15">
        <v>0</v>
      </c>
      <c r="D480" s="15">
        <v>0</v>
      </c>
      <c r="E480" s="15">
        <v>0</v>
      </c>
      <c r="F480" s="15">
        <v>0</v>
      </c>
      <c r="G480" s="15">
        <v>62.5185</v>
      </c>
      <c r="H480" s="16" t="s">
        <v>1135</v>
      </c>
      <c r="I480" s="16" t="s">
        <v>26</v>
      </c>
    </row>
    <row r="481" spans="1:9">
      <c r="A481" s="11">
        <v>62.5185</v>
      </c>
      <c r="B481" s="11">
        <v>833.58</v>
      </c>
      <c r="C481" s="11">
        <v>566.48</v>
      </c>
      <c r="D481" s="11">
        <v>34.73275</v>
      </c>
      <c r="E481" s="11">
        <v>0</v>
      </c>
      <c r="F481" s="11">
        <v>108</v>
      </c>
      <c r="G481" s="11">
        <v>1605.31125</v>
      </c>
      <c r="H481" s="12" t="s">
        <v>1135</v>
      </c>
      <c r="I481" s="12" t="s">
        <v>26</v>
      </c>
    </row>
    <row r="482" spans="1:9">
      <c r="A482" s="11">
        <v>62.5185</v>
      </c>
      <c r="B482" s="11">
        <v>833.58</v>
      </c>
      <c r="C482" s="11">
        <v>566.48</v>
      </c>
      <c r="D482" s="11">
        <v>34.73275</v>
      </c>
      <c r="E482" s="11">
        <v>0</v>
      </c>
      <c r="F482" s="11">
        <v>108</v>
      </c>
      <c r="G482" s="11">
        <v>1605.31125</v>
      </c>
      <c r="H482" s="12" t="s">
        <v>1136</v>
      </c>
      <c r="I482" s="12" t="s">
        <v>9</v>
      </c>
    </row>
    <row r="483" spans="1:9">
      <c r="A483" s="11">
        <v>62.5185</v>
      </c>
      <c r="B483" s="11">
        <v>833.58</v>
      </c>
      <c r="C483" s="11">
        <v>566.48</v>
      </c>
      <c r="D483" s="11">
        <v>34.73275</v>
      </c>
      <c r="E483" s="11">
        <v>0</v>
      </c>
      <c r="F483" s="11">
        <v>0</v>
      </c>
      <c r="G483" s="11">
        <v>1497.31125</v>
      </c>
      <c r="H483" s="12" t="s">
        <v>1138</v>
      </c>
      <c r="I483" s="12" t="s">
        <v>59</v>
      </c>
    </row>
    <row r="484" spans="1:9">
      <c r="A484" s="11">
        <v>62.5185</v>
      </c>
      <c r="B484" s="11">
        <v>833.58</v>
      </c>
      <c r="C484" s="11">
        <v>566.48</v>
      </c>
      <c r="D484" s="11">
        <v>34.73275</v>
      </c>
      <c r="E484" s="11">
        <v>0</v>
      </c>
      <c r="F484" s="11">
        <v>0</v>
      </c>
      <c r="G484" s="11">
        <v>1497.31125</v>
      </c>
      <c r="H484" s="12" t="s">
        <v>1138</v>
      </c>
      <c r="I484" s="12" t="s">
        <v>59</v>
      </c>
    </row>
    <row r="485" spans="1:9">
      <c r="A485" s="11">
        <v>62.5185</v>
      </c>
      <c r="B485" s="11">
        <v>833.58</v>
      </c>
      <c r="C485" s="11">
        <v>566.48</v>
      </c>
      <c r="D485" s="11">
        <v>34.73275</v>
      </c>
      <c r="E485" s="11">
        <v>0</v>
      </c>
      <c r="F485" s="11">
        <v>108</v>
      </c>
      <c r="G485" s="11">
        <v>1605.31125</v>
      </c>
      <c r="H485" s="12" t="s">
        <v>1138</v>
      </c>
      <c r="I485" s="12" t="s">
        <v>59</v>
      </c>
    </row>
    <row r="486" spans="1:9">
      <c r="A486" s="11">
        <v>62.5185</v>
      </c>
      <c r="B486" s="11">
        <v>833.58</v>
      </c>
      <c r="C486" s="11">
        <v>566.48</v>
      </c>
      <c r="D486" s="11">
        <v>34.73275</v>
      </c>
      <c r="E486" s="11">
        <v>0</v>
      </c>
      <c r="F486" s="11">
        <v>108</v>
      </c>
      <c r="G486" s="11">
        <v>1605.31125</v>
      </c>
      <c r="H486" s="12" t="s">
        <v>1138</v>
      </c>
      <c r="I486" s="12" t="s">
        <v>59</v>
      </c>
    </row>
    <row r="487" spans="1:9">
      <c r="A487" s="11">
        <v>62.5185</v>
      </c>
      <c r="B487" s="11">
        <v>833.58</v>
      </c>
      <c r="C487" s="11">
        <v>566.48</v>
      </c>
      <c r="D487" s="11">
        <v>34.73275</v>
      </c>
      <c r="E487" s="11">
        <v>0</v>
      </c>
      <c r="F487" s="11">
        <v>108</v>
      </c>
      <c r="G487" s="11">
        <v>1605.31125</v>
      </c>
      <c r="H487" s="12" t="s">
        <v>1138</v>
      </c>
      <c r="I487" s="12" t="s">
        <v>59</v>
      </c>
    </row>
    <row r="488" spans="1:9">
      <c r="A488" s="11">
        <v>62.5185</v>
      </c>
      <c r="B488" s="11">
        <v>833.58</v>
      </c>
      <c r="C488" s="11">
        <v>566.48</v>
      </c>
      <c r="D488" s="11">
        <v>34.73275</v>
      </c>
      <c r="E488" s="11">
        <v>0</v>
      </c>
      <c r="F488" s="11">
        <v>108</v>
      </c>
      <c r="G488" s="11">
        <v>1605.31125</v>
      </c>
      <c r="H488" s="12" t="s">
        <v>1138</v>
      </c>
      <c r="I488" s="12" t="s">
        <v>59</v>
      </c>
    </row>
    <row r="489" spans="1:9">
      <c r="A489" s="11">
        <v>62.5185</v>
      </c>
      <c r="B489" s="11">
        <v>833.58</v>
      </c>
      <c r="C489" s="11">
        <v>566.48</v>
      </c>
      <c r="D489" s="11">
        <v>34.73275</v>
      </c>
      <c r="E489" s="11">
        <v>0</v>
      </c>
      <c r="F489" s="11">
        <v>108</v>
      </c>
      <c r="G489" s="11">
        <v>1605.31125</v>
      </c>
      <c r="H489" s="12" t="s">
        <v>1138</v>
      </c>
      <c r="I489" s="12" t="s">
        <v>60</v>
      </c>
    </row>
    <row r="490" spans="1:9">
      <c r="A490" s="11">
        <v>62.5185</v>
      </c>
      <c r="B490" s="11">
        <v>833.58</v>
      </c>
      <c r="C490" s="11">
        <v>566.48</v>
      </c>
      <c r="D490" s="11">
        <v>34.73275</v>
      </c>
      <c r="E490" s="11">
        <v>0</v>
      </c>
      <c r="F490" s="11">
        <v>0</v>
      </c>
      <c r="G490" s="11">
        <v>1497.31125</v>
      </c>
      <c r="H490" s="12" t="s">
        <v>1135</v>
      </c>
      <c r="I490" s="12" t="s">
        <v>26</v>
      </c>
    </row>
    <row r="491" spans="1:9">
      <c r="A491" s="11">
        <v>62.5185</v>
      </c>
      <c r="B491" s="11">
        <v>833.58</v>
      </c>
      <c r="C491" s="11">
        <v>566.48</v>
      </c>
      <c r="D491" s="11">
        <v>34.73275</v>
      </c>
      <c r="E491" s="11">
        <v>0</v>
      </c>
      <c r="F491" s="11">
        <v>108</v>
      </c>
      <c r="G491" s="11">
        <v>1605.31125</v>
      </c>
      <c r="H491" s="12" t="s">
        <v>1135</v>
      </c>
      <c r="I491" s="12" t="s">
        <v>26</v>
      </c>
    </row>
    <row r="492" spans="1:9">
      <c r="A492" s="11">
        <v>62.5185</v>
      </c>
      <c r="B492" s="11">
        <v>833.58</v>
      </c>
      <c r="C492" s="11">
        <v>566.48</v>
      </c>
      <c r="D492" s="11">
        <v>34.73275</v>
      </c>
      <c r="E492" s="11">
        <v>0</v>
      </c>
      <c r="F492" s="11">
        <v>0</v>
      </c>
      <c r="G492" s="11">
        <v>1497.31125</v>
      </c>
      <c r="H492" s="12" t="s">
        <v>1138</v>
      </c>
      <c r="I492" s="12" t="s">
        <v>57</v>
      </c>
    </row>
    <row r="493" spans="1:9">
      <c r="A493" s="11">
        <v>62.5185</v>
      </c>
      <c r="B493" s="11">
        <v>833.58</v>
      </c>
      <c r="C493" s="11">
        <v>0</v>
      </c>
      <c r="D493" s="11">
        <v>34.73275</v>
      </c>
      <c r="E493" s="11">
        <v>0</v>
      </c>
      <c r="F493" s="11">
        <v>0</v>
      </c>
      <c r="G493" s="11">
        <v>930.83125</v>
      </c>
      <c r="H493" s="12" t="s">
        <v>1138</v>
      </c>
      <c r="I493" s="12" t="s">
        <v>59</v>
      </c>
    </row>
    <row r="494" spans="1:9">
      <c r="A494" s="11">
        <v>68.76</v>
      </c>
      <c r="B494" s="11">
        <v>0</v>
      </c>
      <c r="C494" s="11">
        <v>0</v>
      </c>
      <c r="D494" s="11">
        <v>0</v>
      </c>
      <c r="E494" s="11">
        <v>418</v>
      </c>
      <c r="F494" s="11">
        <v>0</v>
      </c>
      <c r="G494" s="11">
        <v>486.76</v>
      </c>
      <c r="H494" s="12" t="s">
        <v>1135</v>
      </c>
      <c r="I494" s="12" t="s">
        <v>26</v>
      </c>
    </row>
    <row r="495" spans="1:9">
      <c r="A495" s="18"/>
      <c r="B495" s="18"/>
      <c r="C495" s="18"/>
      <c r="D495" s="18"/>
      <c r="E495" s="18"/>
      <c r="F495" s="18"/>
      <c r="G495" s="18"/>
      <c r="I495" s="18"/>
    </row>
  </sheetData>
  <pageMargins left="0.75" right="0.75" top="1" bottom="1" header="0.5" footer="0.5"/>
  <pageSetup paperSize="9" orientation="portrait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9"/>
  <sheetViews>
    <sheetView workbookViewId="0">
      <selection activeCell="N19" sqref="N19"/>
    </sheetView>
  </sheetViews>
  <sheetFormatPr defaultColWidth="9" defaultRowHeight="13.5"/>
  <cols>
    <col min="1" max="1" width="10.875" customWidth="1"/>
    <col min="2" max="2" width="11.875" customWidth="1"/>
    <col min="3" max="5" width="8.375" customWidth="1"/>
    <col min="6" max="6" width="9.125" customWidth="1"/>
    <col min="7" max="7" width="11.25" customWidth="1"/>
    <col min="11" max="11" width="12.625"/>
  </cols>
  <sheetData>
    <row r="1" ht="24" customHeight="1" spans="1:6">
      <c r="A1" s="1" t="s">
        <v>1549</v>
      </c>
      <c r="B1" s="2"/>
      <c r="C1" s="2"/>
      <c r="D1" s="2"/>
      <c r="E1" s="2"/>
      <c r="F1" s="3"/>
    </row>
    <row r="2" ht="24" customHeight="1" spans="1:6">
      <c r="A2" s="4" t="s">
        <v>1550</v>
      </c>
      <c r="B2" s="5" t="s">
        <v>80</v>
      </c>
      <c r="C2" s="5" t="s">
        <v>81</v>
      </c>
      <c r="D2" s="5" t="s">
        <v>83</v>
      </c>
      <c r="E2" s="5" t="s">
        <v>82</v>
      </c>
      <c r="F2" s="5" t="s">
        <v>85</v>
      </c>
    </row>
    <row r="3" ht="24" customHeight="1" spans="1:6">
      <c r="A3" s="6" t="s">
        <v>1551</v>
      </c>
      <c r="B3" s="6">
        <v>3473.25</v>
      </c>
      <c r="C3" s="6">
        <v>3473.25</v>
      </c>
      <c r="D3" s="6">
        <v>5664.75</v>
      </c>
      <c r="E3" s="6">
        <v>3473.25</v>
      </c>
      <c r="F3" s="6">
        <v>3180</v>
      </c>
    </row>
    <row r="4" ht="24" customHeight="1" spans="1:6">
      <c r="A4" s="6" t="s">
        <v>1552</v>
      </c>
      <c r="B4" s="6">
        <v>3820</v>
      </c>
      <c r="C4" s="6">
        <v>3820</v>
      </c>
      <c r="D4" s="6">
        <v>5664.75</v>
      </c>
      <c r="E4" s="6">
        <v>3820</v>
      </c>
      <c r="F4" s="6">
        <v>4180</v>
      </c>
    </row>
    <row r="5" ht="24" customHeight="1" spans="1:6">
      <c r="A5" s="6" t="s">
        <v>1553</v>
      </c>
      <c r="B5" s="6">
        <v>3473.25</v>
      </c>
      <c r="C5" s="6">
        <v>3473.25</v>
      </c>
      <c r="D5" s="6">
        <v>5664.75</v>
      </c>
      <c r="E5" s="6">
        <v>3473.25</v>
      </c>
      <c r="F5" s="6">
        <v>1790</v>
      </c>
    </row>
    <row r="6" ht="24" customHeight="1" spans="1:6">
      <c r="A6" s="6" t="s">
        <v>1554</v>
      </c>
      <c r="B6" s="6">
        <v>3473.25</v>
      </c>
      <c r="C6" s="6">
        <v>3473.25</v>
      </c>
      <c r="D6" s="6">
        <v>5664.75</v>
      </c>
      <c r="E6" s="6">
        <v>3473.25</v>
      </c>
      <c r="F6" s="6">
        <v>2544</v>
      </c>
    </row>
    <row r="10" ht="21" customHeight="1" spans="2:15">
      <c r="B10" s="5" t="s">
        <v>76</v>
      </c>
      <c r="C10" s="7"/>
      <c r="D10" s="5"/>
      <c r="E10" s="5"/>
      <c r="F10" s="5"/>
      <c r="G10" s="5"/>
      <c r="H10" s="5"/>
      <c r="I10" s="5" t="s">
        <v>77</v>
      </c>
      <c r="J10" s="5"/>
      <c r="K10" s="5"/>
      <c r="L10" s="5"/>
      <c r="M10" s="5"/>
      <c r="N10" s="5"/>
      <c r="O10" s="5"/>
    </row>
    <row r="11" ht="24" spans="2:15">
      <c r="B11" s="5" t="s">
        <v>86</v>
      </c>
      <c r="C11" s="7" t="s">
        <v>87</v>
      </c>
      <c r="D11" s="5" t="s">
        <v>89</v>
      </c>
      <c r="E11" s="5" t="s">
        <v>88</v>
      </c>
      <c r="F11" s="5" t="s">
        <v>1326</v>
      </c>
      <c r="G11" s="5" t="s">
        <v>84</v>
      </c>
      <c r="H11" s="5" t="s">
        <v>45</v>
      </c>
      <c r="I11" s="5" t="s">
        <v>91</v>
      </c>
      <c r="J11" s="5" t="s">
        <v>92</v>
      </c>
      <c r="K11" s="5" t="s">
        <v>94</v>
      </c>
      <c r="L11" s="5" t="s">
        <v>93</v>
      </c>
      <c r="M11" s="5" t="s">
        <v>1326</v>
      </c>
      <c r="N11" s="5" t="s">
        <v>84</v>
      </c>
      <c r="O11" s="5" t="s">
        <v>45</v>
      </c>
    </row>
    <row r="12" ht="19" customHeight="1" spans="2:15">
      <c r="B12" s="6">
        <v>30977.6579999996</v>
      </c>
      <c r="C12" s="6">
        <v>249839.4864</v>
      </c>
      <c r="D12" s="6">
        <v>215713.679999998</v>
      </c>
      <c r="E12" s="6">
        <v>10969.38108</v>
      </c>
      <c r="F12" s="6">
        <v>49063.6</v>
      </c>
      <c r="G12" s="6">
        <v>1500</v>
      </c>
      <c r="H12" s="6">
        <v>556563.805480002</v>
      </c>
      <c r="I12" s="6">
        <v>0</v>
      </c>
      <c r="J12" s="6">
        <v>124919.23</v>
      </c>
      <c r="K12" s="6">
        <v>53930.8000000004</v>
      </c>
      <c r="L12" s="6">
        <v>4702.66999999996</v>
      </c>
      <c r="M12" s="6">
        <v>49063.6</v>
      </c>
      <c r="N12" s="6">
        <v>1500</v>
      </c>
      <c r="O12" s="6">
        <v>232616.299999998</v>
      </c>
    </row>
    <row r="13" spans="2:15">
      <c r="B13" s="6" t="s">
        <v>1555</v>
      </c>
      <c r="C13" s="6" t="s">
        <v>1556</v>
      </c>
      <c r="D13" s="6" t="s">
        <v>1557</v>
      </c>
      <c r="E13" s="6" t="s">
        <v>1556</v>
      </c>
      <c r="F13" s="6" t="s">
        <v>1556</v>
      </c>
      <c r="G13" s="6" t="s">
        <v>1556</v>
      </c>
      <c r="H13" s="6"/>
      <c r="I13" s="6"/>
      <c r="J13" s="6" t="s">
        <v>1555</v>
      </c>
      <c r="K13" s="6" t="s">
        <v>1555</v>
      </c>
      <c r="L13" s="6" t="s">
        <v>1555</v>
      </c>
      <c r="M13" s="6" t="s">
        <v>1556</v>
      </c>
      <c r="N13" s="6" t="s">
        <v>1555</v>
      </c>
      <c r="O13" s="6"/>
    </row>
    <row r="16" ht="22" customHeight="1" spans="2:7">
      <c r="B16" s="4" t="s">
        <v>1558</v>
      </c>
      <c r="C16" s="6">
        <f>C12+E12+F12+G12+M12</f>
        <v>360436.06748</v>
      </c>
      <c r="D16" s="6"/>
      <c r="E16" s="6"/>
      <c r="F16" s="6"/>
      <c r="G16" s="6"/>
    </row>
    <row r="17" ht="18" customHeight="1" spans="1:11">
      <c r="A17" s="6"/>
      <c r="B17" s="6"/>
      <c r="C17" s="6"/>
      <c r="D17" s="6"/>
      <c r="E17" s="6"/>
      <c r="F17" s="6"/>
      <c r="G17" s="6"/>
      <c r="K17">
        <f>H12+O12</f>
        <v>789180.10548</v>
      </c>
    </row>
    <row r="18" spans="1:7">
      <c r="A18" s="6"/>
      <c r="B18" s="8" t="s">
        <v>1559</v>
      </c>
      <c r="C18" s="6" t="s">
        <v>879</v>
      </c>
      <c r="D18" s="6" t="s">
        <v>1560</v>
      </c>
      <c r="E18" s="6" t="s">
        <v>1561</v>
      </c>
      <c r="F18" s="6" t="s">
        <v>1562</v>
      </c>
      <c r="G18" s="6"/>
    </row>
    <row r="19" ht="18" customHeight="1" spans="1:7">
      <c r="A19" s="6"/>
      <c r="B19" s="4">
        <f>C19*D19*E19*F19</f>
        <v>329961.6</v>
      </c>
      <c r="C19" s="6">
        <v>450</v>
      </c>
      <c r="D19" s="6">
        <v>12</v>
      </c>
      <c r="E19" s="6">
        <f>3473-3245</f>
        <v>228</v>
      </c>
      <c r="F19" s="6">
        <f>24%+1%+1.8%</f>
        <v>0.268</v>
      </c>
      <c r="G19" s="6"/>
    </row>
  </sheetData>
  <mergeCells count="3">
    <mergeCell ref="A1:F1"/>
    <mergeCell ref="B10:H10"/>
    <mergeCell ref="I10:O10"/>
  </mergeCells>
  <pageMargins left="0.75" right="0.75" top="1" bottom="1" header="0.5" footer="0.5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9"/>
  <sheetViews>
    <sheetView topLeftCell="D43" workbookViewId="0">
      <selection activeCell="N62" sqref="N62"/>
    </sheetView>
  </sheetViews>
  <sheetFormatPr defaultColWidth="9" defaultRowHeight="13.5"/>
  <cols>
    <col min="1" max="1" width="22.375"/>
    <col min="2" max="2" width="15"/>
    <col min="3" max="3" width="22.375"/>
    <col min="4" max="4" width="12.875"/>
    <col min="5" max="5" width="12" customWidth="1"/>
    <col min="6" max="6" width="14.25" customWidth="1"/>
    <col min="7" max="8" width="12" customWidth="1"/>
    <col min="9" max="9" width="22.375" customWidth="1"/>
    <col min="10" max="10" width="22.375"/>
    <col min="11" max="11" width="14.125"/>
  </cols>
  <sheetData>
    <row r="1" s="315" customFormat="1" ht="18" customHeight="1" spans="1:5">
      <c r="A1" s="316" t="s">
        <v>3</v>
      </c>
      <c r="B1" s="316" t="s">
        <v>4</v>
      </c>
      <c r="C1" s="316" t="s">
        <v>5</v>
      </c>
      <c r="D1" s="316" t="s">
        <v>6</v>
      </c>
      <c r="E1" s="316" t="s">
        <v>7</v>
      </c>
    </row>
    <row r="2" spans="1:7">
      <c r="A2" s="317" t="s">
        <v>3</v>
      </c>
      <c r="B2" s="317" t="s">
        <v>8</v>
      </c>
      <c r="C2" s="318"/>
      <c r="D2" s="318"/>
      <c r="E2" s="318"/>
      <c r="F2" s="319"/>
      <c r="G2" s="319"/>
    </row>
    <row r="3" spans="1:7">
      <c r="A3" s="317" t="s">
        <v>9</v>
      </c>
      <c r="B3" s="320">
        <v>8553.071</v>
      </c>
      <c r="C3" s="6">
        <v>8553.071</v>
      </c>
      <c r="D3" s="6">
        <v>8553.071</v>
      </c>
      <c r="E3" s="321">
        <v>8771.271</v>
      </c>
      <c r="F3" s="14"/>
      <c r="G3" s="14"/>
    </row>
    <row r="4" spans="1:7">
      <c r="A4" s="317" t="s">
        <v>10</v>
      </c>
      <c r="B4" s="320">
        <v>7966.222</v>
      </c>
      <c r="C4" s="6">
        <v>6778.453</v>
      </c>
      <c r="D4" s="6">
        <v>7096.453</v>
      </c>
      <c r="E4" s="321">
        <v>7339.773</v>
      </c>
      <c r="F4" s="14"/>
      <c r="G4" s="14"/>
    </row>
    <row r="5" spans="1:7">
      <c r="A5" s="317" t="s">
        <v>11</v>
      </c>
      <c r="B5" s="320">
        <v>14441.533</v>
      </c>
      <c r="C5" s="6">
        <v>13366.898</v>
      </c>
      <c r="D5" s="6">
        <v>16414.133</v>
      </c>
      <c r="E5" s="321">
        <v>15421.053</v>
      </c>
      <c r="F5" s="14"/>
      <c r="G5" s="14"/>
    </row>
    <row r="6" spans="1:7">
      <c r="A6" s="317" t="s">
        <v>12</v>
      </c>
      <c r="B6" s="320">
        <v>79169.95005</v>
      </c>
      <c r="C6" s="6">
        <v>81464.18505</v>
      </c>
      <c r="D6" s="6">
        <v>91290.38605</v>
      </c>
      <c r="E6" s="321">
        <v>92747.74485</v>
      </c>
      <c r="F6" s="14"/>
      <c r="G6" s="14"/>
    </row>
    <row r="7" spans="1:7">
      <c r="A7" s="317" t="s">
        <v>13</v>
      </c>
      <c r="B7" s="320">
        <v>16406.159</v>
      </c>
      <c r="C7" s="6">
        <v>16406.159</v>
      </c>
      <c r="D7" s="6">
        <v>16406.159</v>
      </c>
      <c r="E7" s="321">
        <v>17142.559</v>
      </c>
      <c r="F7" s="14"/>
      <c r="G7" s="14"/>
    </row>
    <row r="8" spans="1:7">
      <c r="A8" s="317" t="s">
        <v>14</v>
      </c>
      <c r="B8" s="320">
        <v>1710.609</v>
      </c>
      <c r="C8" s="6">
        <v>1710.609</v>
      </c>
      <c r="D8" s="6">
        <v>1710.609</v>
      </c>
      <c r="E8" s="321">
        <v>1754.249</v>
      </c>
      <c r="F8" s="14"/>
      <c r="G8" s="14"/>
    </row>
    <row r="9" spans="1:7">
      <c r="A9" s="317" t="s">
        <v>15</v>
      </c>
      <c r="B9" s="320">
        <v>35299.6006</v>
      </c>
      <c r="C9" s="6">
        <v>42450.0662</v>
      </c>
      <c r="D9" s="6">
        <v>40075.12</v>
      </c>
      <c r="E9" s="321">
        <v>41280.76</v>
      </c>
      <c r="F9" s="14"/>
      <c r="G9" s="14"/>
    </row>
    <row r="10" spans="1:7">
      <c r="A10" s="317" t="s">
        <v>16</v>
      </c>
      <c r="B10" s="320">
        <v>11001.315</v>
      </c>
      <c r="C10" s="6">
        <v>9429.68</v>
      </c>
      <c r="D10" s="6">
        <v>9429.68</v>
      </c>
      <c r="E10" s="321">
        <v>9691.52</v>
      </c>
      <c r="F10" s="14"/>
      <c r="G10" s="14"/>
    </row>
    <row r="11" spans="1:7">
      <c r="A11" s="317" t="s">
        <v>17</v>
      </c>
      <c r="B11" s="320">
        <v>14140.8106</v>
      </c>
      <c r="C11" s="6">
        <v>21468.734</v>
      </c>
      <c r="D11" s="6">
        <v>24038.004</v>
      </c>
      <c r="E11" s="321">
        <v>19924.445</v>
      </c>
      <c r="F11" s="14"/>
      <c r="G11" s="14"/>
    </row>
    <row r="12" spans="1:7">
      <c r="A12" s="317" t="s">
        <v>18</v>
      </c>
      <c r="B12" s="320">
        <v>42362.521</v>
      </c>
      <c r="C12" s="6">
        <v>43755.156</v>
      </c>
      <c r="D12" s="6">
        <v>43826.156</v>
      </c>
      <c r="E12" s="321">
        <v>45227.076</v>
      </c>
      <c r="F12" s="14"/>
      <c r="G12" s="14"/>
    </row>
    <row r="13" spans="1:7">
      <c r="A13" s="317" t="s">
        <v>19</v>
      </c>
      <c r="B13" s="320">
        <v>71830.7731999999</v>
      </c>
      <c r="C13" s="6">
        <v>66804.477</v>
      </c>
      <c r="D13" s="6">
        <v>65661.868</v>
      </c>
      <c r="E13" s="321">
        <v>62842.7262</v>
      </c>
      <c r="F13" s="14"/>
      <c r="G13" s="14"/>
    </row>
    <row r="14" spans="1:7">
      <c r="A14" s="317" t="s">
        <v>20</v>
      </c>
      <c r="B14" s="320">
        <v>18445.8552</v>
      </c>
      <c r="C14" s="6">
        <v>21530.708</v>
      </c>
      <c r="D14" s="6">
        <v>21493.708</v>
      </c>
      <c r="E14" s="321">
        <v>21325.7487</v>
      </c>
      <c r="F14" s="14"/>
      <c r="G14" s="14"/>
    </row>
    <row r="15" spans="1:7">
      <c r="A15" s="317" t="s">
        <v>21</v>
      </c>
      <c r="B15" s="320">
        <v>26644.0742</v>
      </c>
      <c r="C15" s="6">
        <v>32538.6142</v>
      </c>
      <c r="D15" s="6">
        <v>32305.6574</v>
      </c>
      <c r="E15" s="321">
        <v>39183.2002</v>
      </c>
      <c r="F15" s="14"/>
      <c r="G15" s="14"/>
    </row>
    <row r="16" spans="1:7">
      <c r="A16" s="317" t="s">
        <v>22</v>
      </c>
      <c r="B16" s="320">
        <v>18698.7772</v>
      </c>
      <c r="C16" s="6">
        <v>18390.412</v>
      </c>
      <c r="D16" s="6">
        <v>16997.829</v>
      </c>
      <c r="E16" s="321">
        <v>17783.2876</v>
      </c>
      <c r="F16" s="14"/>
      <c r="G16" s="14"/>
    </row>
    <row r="17" spans="1:7">
      <c r="A17" s="317" t="s">
        <v>23</v>
      </c>
      <c r="B17" s="320">
        <v>49362.618</v>
      </c>
      <c r="C17" s="6">
        <v>52039.888</v>
      </c>
      <c r="D17" s="6">
        <v>49634.0612</v>
      </c>
      <c r="E17" s="321">
        <v>50972.124</v>
      </c>
      <c r="F17" s="14"/>
      <c r="G17" s="14"/>
    </row>
    <row r="18" spans="1:7">
      <c r="A18" s="317" t="s">
        <v>24</v>
      </c>
      <c r="B18" s="320">
        <v>100033.8586</v>
      </c>
      <c r="C18" s="6">
        <v>116960.193</v>
      </c>
      <c r="D18" s="6">
        <v>115124.7052</v>
      </c>
      <c r="E18" s="321">
        <v>125153.6858</v>
      </c>
      <c r="F18" s="14"/>
      <c r="G18" s="14"/>
    </row>
    <row r="19" spans="1:7">
      <c r="A19" s="317" t="s">
        <v>25</v>
      </c>
      <c r="B19" s="320">
        <v>49896.755</v>
      </c>
      <c r="C19" s="6">
        <v>51181.39</v>
      </c>
      <c r="D19" s="6">
        <v>49788.755</v>
      </c>
      <c r="E19" s="321">
        <v>49146.075</v>
      </c>
      <c r="F19" s="14"/>
      <c r="G19" s="14"/>
    </row>
    <row r="20" spans="1:7">
      <c r="A20" s="317" t="s">
        <v>26</v>
      </c>
      <c r="B20" s="320">
        <v>72523.3419999999</v>
      </c>
      <c r="C20" s="6">
        <v>82057.8957999999</v>
      </c>
      <c r="D20" s="6">
        <v>81555.4729999999</v>
      </c>
      <c r="E20" s="321">
        <v>85797.433</v>
      </c>
      <c r="F20" s="14"/>
      <c r="G20" s="14"/>
    </row>
    <row r="21" spans="1:7">
      <c r="A21" s="317" t="s">
        <v>27</v>
      </c>
      <c r="B21" s="320">
        <v>3521.218</v>
      </c>
      <c r="C21" s="6">
        <v>3521.218</v>
      </c>
      <c r="D21" s="6">
        <v>4913.853</v>
      </c>
      <c r="E21" s="321">
        <v>5044.773</v>
      </c>
      <c r="F21" s="14"/>
      <c r="G21" s="14"/>
    </row>
    <row r="22" spans="1:7">
      <c r="A22" s="317" t="s">
        <v>28</v>
      </c>
      <c r="B22" s="320">
        <v>1810.609</v>
      </c>
      <c r="C22" s="6">
        <v>1810.609</v>
      </c>
      <c r="D22" s="6">
        <v>1810.609</v>
      </c>
      <c r="E22" s="321">
        <v>0</v>
      </c>
      <c r="F22" s="14"/>
      <c r="G22" s="14"/>
    </row>
    <row r="23" spans="1:7">
      <c r="A23" s="317" t="s">
        <v>29</v>
      </c>
      <c r="B23" s="320">
        <v>1710.609</v>
      </c>
      <c r="C23" s="6">
        <v>1710.609</v>
      </c>
      <c r="D23" s="6">
        <v>1710.609</v>
      </c>
      <c r="E23" s="321">
        <v>1854.249</v>
      </c>
      <c r="F23" s="14"/>
      <c r="G23" s="14"/>
    </row>
    <row r="24" spans="1:7">
      <c r="A24" s="317" t="s">
        <v>30</v>
      </c>
      <c r="B24" s="320">
        <v>4813.853</v>
      </c>
      <c r="C24" s="6">
        <v>4813.853</v>
      </c>
      <c r="D24" s="6">
        <v>6786.453</v>
      </c>
      <c r="E24" s="321">
        <v>8551.253</v>
      </c>
      <c r="F24" s="14"/>
      <c r="G24" s="14"/>
    </row>
    <row r="25" spans="1:7">
      <c r="A25" s="317" t="s">
        <v>31</v>
      </c>
      <c r="B25" s="320">
        <v>1710.609</v>
      </c>
      <c r="C25" s="6">
        <v>1710.609</v>
      </c>
      <c r="D25" s="6">
        <v>1710.609</v>
      </c>
      <c r="E25" s="321">
        <v>1854.249</v>
      </c>
      <c r="F25" s="14"/>
      <c r="G25" s="14"/>
    </row>
    <row r="26" spans="1:7">
      <c r="A26" s="317" t="s">
        <v>32</v>
      </c>
      <c r="B26" s="320">
        <v>1647.009</v>
      </c>
      <c r="C26" s="6">
        <v>1647.009</v>
      </c>
      <c r="D26" s="6">
        <v>1647.009</v>
      </c>
      <c r="E26" s="321">
        <v>1690.649</v>
      </c>
      <c r="F26" s="14"/>
      <c r="G26" s="14"/>
    </row>
    <row r="27" spans="1:7">
      <c r="A27" s="317" t="s">
        <v>33</v>
      </c>
      <c r="B27" s="320">
        <v>1710.609</v>
      </c>
      <c r="C27" s="6">
        <v>1710.609</v>
      </c>
      <c r="D27" s="6">
        <v>1710.609</v>
      </c>
      <c r="E27" s="321">
        <v>1754.249</v>
      </c>
      <c r="F27" s="14"/>
      <c r="G27" s="14"/>
    </row>
    <row r="28" spans="1:7">
      <c r="A28" s="317" t="s">
        <v>34</v>
      </c>
      <c r="B28" s="320">
        <v>5021.879</v>
      </c>
      <c r="C28" s="6">
        <v>5092.879</v>
      </c>
      <c r="D28" s="6">
        <v>5092.879</v>
      </c>
      <c r="E28" s="321">
        <v>5223.799</v>
      </c>
      <c r="F28" s="14"/>
      <c r="G28" s="14"/>
    </row>
    <row r="29" spans="1:7">
      <c r="A29" s="317" t="s">
        <v>35</v>
      </c>
      <c r="B29" s="320">
        <v>12540.6882</v>
      </c>
      <c r="C29" s="6">
        <v>13874.906</v>
      </c>
      <c r="D29" s="6">
        <v>14192.906</v>
      </c>
      <c r="E29" s="321">
        <v>14542.026</v>
      </c>
      <c r="F29" s="14"/>
      <c r="G29" s="14"/>
    </row>
    <row r="30" spans="1:7">
      <c r="A30" s="317" t="s">
        <v>36</v>
      </c>
      <c r="B30" s="320">
        <v>672974.92785</v>
      </c>
      <c r="C30" s="322">
        <f>SUM(C3:C29)</f>
        <v>722778.89025</v>
      </c>
      <c r="D30" s="322">
        <f>SUM(D3:D29)</f>
        <v>730977.36385</v>
      </c>
      <c r="E30" s="322">
        <v>752019.96</v>
      </c>
      <c r="F30" s="323"/>
      <c r="G30" s="323"/>
    </row>
    <row r="36" spans="2:8">
      <c r="B36" s="14"/>
      <c r="C36" s="14"/>
      <c r="D36" s="14"/>
      <c r="H36" s="14"/>
    </row>
    <row r="37" spans="5:7">
      <c r="E37" s="14"/>
      <c r="F37" s="14"/>
      <c r="G37" s="14"/>
    </row>
    <row r="38" s="315" customFormat="1" ht="18" customHeight="1" spans="1:9">
      <c r="A38" s="316" t="s">
        <v>3</v>
      </c>
      <c r="B38" s="316" t="s">
        <v>37</v>
      </c>
      <c r="C38" s="316"/>
      <c r="D38" s="316" t="s">
        <v>38</v>
      </c>
      <c r="E38" s="324" t="s">
        <v>39</v>
      </c>
      <c r="F38" s="325"/>
      <c r="G38" s="326"/>
      <c r="H38" s="316" t="s">
        <v>40</v>
      </c>
      <c r="I38" s="316" t="s">
        <v>41</v>
      </c>
    </row>
    <row r="39" spans="1:9">
      <c r="A39" s="6" t="s">
        <v>3</v>
      </c>
      <c r="B39" s="6" t="s">
        <v>8</v>
      </c>
      <c r="C39" s="327" t="s">
        <v>42</v>
      </c>
      <c r="D39" s="327" t="s">
        <v>43</v>
      </c>
      <c r="E39" s="328" t="s">
        <v>43</v>
      </c>
      <c r="F39" s="329" t="s">
        <v>44</v>
      </c>
      <c r="G39" s="330" t="s">
        <v>45</v>
      </c>
      <c r="H39" s="330" t="s">
        <v>45</v>
      </c>
      <c r="I39" s="333"/>
    </row>
    <row r="40" spans="1:9">
      <c r="A40" s="6" t="s">
        <v>9</v>
      </c>
      <c r="B40" s="321">
        <v>8771.271</v>
      </c>
      <c r="C40" s="317" t="s">
        <v>9</v>
      </c>
      <c r="D40" s="331">
        <v>8638.73845</v>
      </c>
      <c r="E40" s="321">
        <v>8752.97805</v>
      </c>
      <c r="F40" s="321">
        <v>32.81</v>
      </c>
      <c r="G40" s="321">
        <f>E40+F40</f>
        <v>8785.78805</v>
      </c>
      <c r="H40" s="332">
        <v>8539.83825</v>
      </c>
      <c r="I40" s="6"/>
    </row>
    <row r="41" spans="1:9">
      <c r="A41" s="6" t="s">
        <v>10</v>
      </c>
      <c r="B41" s="321">
        <v>7271.013</v>
      </c>
      <c r="C41" s="317" t="s">
        <v>46</v>
      </c>
      <c r="D41" s="331">
        <v>7283.3169</v>
      </c>
      <c r="E41" s="321">
        <v>7430.86785</v>
      </c>
      <c r="F41" s="321">
        <v>16.41</v>
      </c>
      <c r="G41" s="321">
        <f t="shared" ref="G41:G68" si="0">E41+F41</f>
        <v>7447.27785</v>
      </c>
      <c r="H41" s="332">
        <v>7026.80175</v>
      </c>
      <c r="I41" s="6"/>
    </row>
    <row r="42" spans="1:9">
      <c r="A42" s="6" t="s">
        <v>11</v>
      </c>
      <c r="B42" s="321">
        <v>15352.293</v>
      </c>
      <c r="C42" s="317" t="s">
        <v>47</v>
      </c>
      <c r="D42" s="331">
        <v>13948.8544</v>
      </c>
      <c r="E42" s="321">
        <v>14355.0761</v>
      </c>
      <c r="F42" s="321">
        <v>45.11</v>
      </c>
      <c r="G42" s="321">
        <f t="shared" si="0"/>
        <v>14400.1861</v>
      </c>
      <c r="H42" s="332">
        <v>13967.054</v>
      </c>
      <c r="I42" s="6"/>
    </row>
    <row r="43" spans="1:9">
      <c r="A43" s="6" t="s">
        <v>12</v>
      </c>
      <c r="B43" s="321">
        <v>87352.09265</v>
      </c>
      <c r="C43" s="317" t="s">
        <v>48</v>
      </c>
      <c r="D43" s="331">
        <v>35359.9227</v>
      </c>
      <c r="E43" s="321">
        <v>36851.6749</v>
      </c>
      <c r="F43" s="321">
        <v>176.35</v>
      </c>
      <c r="G43" s="321">
        <f t="shared" si="0"/>
        <v>37028.0249</v>
      </c>
      <c r="H43" s="332">
        <v>36460.597</v>
      </c>
      <c r="I43" s="6"/>
    </row>
    <row r="44" spans="1:9">
      <c r="A44" s="6" t="s">
        <v>13</v>
      </c>
      <c r="B44" s="321">
        <v>17142.559</v>
      </c>
      <c r="C44" s="317" t="s">
        <v>49</v>
      </c>
      <c r="D44" s="331">
        <v>26415.19923</v>
      </c>
      <c r="E44" s="321">
        <v>24576.58</v>
      </c>
      <c r="F44" s="321">
        <v>82.03</v>
      </c>
      <c r="G44" s="321">
        <f t="shared" si="0"/>
        <v>24658.61</v>
      </c>
      <c r="H44" s="332">
        <v>24819.8414</v>
      </c>
      <c r="I44" s="6"/>
    </row>
    <row r="45" spans="1:9">
      <c r="A45" s="6" t="s">
        <v>14</v>
      </c>
      <c r="B45" s="321">
        <v>1754.249</v>
      </c>
      <c r="C45" s="317" t="s">
        <v>13</v>
      </c>
      <c r="D45" s="331">
        <v>17179.4707</v>
      </c>
      <c r="E45" s="321">
        <v>17679.5098</v>
      </c>
      <c r="F45" s="321">
        <v>0</v>
      </c>
      <c r="G45" s="321">
        <f t="shared" si="0"/>
        <v>17679.5098</v>
      </c>
      <c r="H45" s="332">
        <v>17199.94525</v>
      </c>
      <c r="I45" s="6"/>
    </row>
    <row r="46" spans="1:9">
      <c r="A46" s="6" t="s">
        <v>50</v>
      </c>
      <c r="B46" s="321">
        <v>44844.0498</v>
      </c>
      <c r="C46" s="317" t="s">
        <v>51</v>
      </c>
      <c r="D46" s="331">
        <v>1758.3503</v>
      </c>
      <c r="E46" s="321">
        <v>1813.9102</v>
      </c>
      <c r="F46" s="321">
        <v>0</v>
      </c>
      <c r="G46" s="321">
        <f t="shared" si="0"/>
        <v>1813.9102</v>
      </c>
      <c r="H46" s="332">
        <v>1760.62525</v>
      </c>
      <c r="I46" s="6"/>
    </row>
    <row r="47" spans="1:9">
      <c r="A47" s="6" t="s">
        <v>16</v>
      </c>
      <c r="B47" s="321">
        <v>9691.52</v>
      </c>
      <c r="C47" s="317" t="s">
        <v>52</v>
      </c>
      <c r="D47" s="331">
        <v>22991.5216</v>
      </c>
      <c r="E47" s="321">
        <v>25290.66415</v>
      </c>
      <c r="F47" s="321">
        <v>69.72</v>
      </c>
      <c r="G47" s="321">
        <f t="shared" si="0"/>
        <v>25360.38415</v>
      </c>
      <c r="H47" s="332">
        <v>23686.31225</v>
      </c>
      <c r="I47" s="6"/>
    </row>
    <row r="48" spans="1:9">
      <c r="A48" s="6" t="s">
        <v>17</v>
      </c>
      <c r="B48" s="321">
        <v>19082.10495</v>
      </c>
      <c r="C48" s="317" t="s">
        <v>53</v>
      </c>
      <c r="D48" s="331">
        <v>55243.56555</v>
      </c>
      <c r="E48" s="321">
        <v>57114.89635</v>
      </c>
      <c r="F48" s="321">
        <v>98.43</v>
      </c>
      <c r="G48" s="321">
        <f t="shared" si="0"/>
        <v>57213.32635</v>
      </c>
      <c r="H48" s="332">
        <v>53192.343</v>
      </c>
      <c r="I48" s="6"/>
    </row>
    <row r="49" spans="1:9">
      <c r="A49" s="6" t="s">
        <v>18</v>
      </c>
      <c r="B49" s="321">
        <v>45227.076</v>
      </c>
      <c r="C49" s="317" t="s">
        <v>50</v>
      </c>
      <c r="D49" s="331">
        <v>41547.0295</v>
      </c>
      <c r="E49" s="321">
        <v>42919.1177</v>
      </c>
      <c r="F49" s="321">
        <v>118.94</v>
      </c>
      <c r="G49" s="321">
        <f t="shared" si="0"/>
        <v>43038.0577</v>
      </c>
      <c r="H49" s="332">
        <v>38739.906</v>
      </c>
      <c r="I49" s="6"/>
    </row>
    <row r="50" spans="1:9">
      <c r="A50" s="6" t="s">
        <v>19</v>
      </c>
      <c r="B50" s="321">
        <v>63160.7262</v>
      </c>
      <c r="C50" s="317" t="s">
        <v>54</v>
      </c>
      <c r="D50" s="331">
        <v>11213.43905</v>
      </c>
      <c r="E50" s="321">
        <v>11546.79845</v>
      </c>
      <c r="F50" s="321">
        <v>16.41</v>
      </c>
      <c r="G50" s="321">
        <f t="shared" si="0"/>
        <v>11563.20845</v>
      </c>
      <c r="H50" s="332">
        <v>11406.08875</v>
      </c>
      <c r="I50" s="6"/>
    </row>
    <row r="51" spans="1:9">
      <c r="A51" s="6" t="s">
        <v>55</v>
      </c>
      <c r="B51" s="321">
        <v>55971.7148</v>
      </c>
      <c r="C51" s="317" t="s">
        <v>56</v>
      </c>
      <c r="D51" s="331">
        <v>25870.53955</v>
      </c>
      <c r="E51" s="321">
        <v>23152.09</v>
      </c>
      <c r="F51" s="321">
        <v>159.95</v>
      </c>
      <c r="G51" s="321">
        <f t="shared" si="0"/>
        <v>23312.04</v>
      </c>
      <c r="H51" s="332">
        <v>22717.2615</v>
      </c>
      <c r="I51" s="6"/>
    </row>
    <row r="52" spans="1:9">
      <c r="A52" s="6" t="s">
        <v>20</v>
      </c>
      <c r="B52" s="321">
        <v>21754.7487</v>
      </c>
      <c r="C52" s="317" t="s">
        <v>57</v>
      </c>
      <c r="D52" s="331">
        <v>46839.22365</v>
      </c>
      <c r="E52" s="321">
        <v>49834.82585</v>
      </c>
      <c r="F52" s="321">
        <v>8.2</v>
      </c>
      <c r="G52" s="321">
        <f t="shared" si="0"/>
        <v>49843.02585</v>
      </c>
      <c r="H52" s="332">
        <v>48400.2335</v>
      </c>
      <c r="I52" s="6"/>
    </row>
    <row r="53" spans="1:9">
      <c r="A53" s="6" t="s">
        <v>21</v>
      </c>
      <c r="B53" s="321">
        <v>45731.42695</v>
      </c>
      <c r="C53" s="317" t="s">
        <v>58</v>
      </c>
      <c r="D53" s="331">
        <v>63049.6741</v>
      </c>
      <c r="E53" s="321">
        <v>64077.13545</v>
      </c>
      <c r="F53" s="321">
        <v>172.25</v>
      </c>
      <c r="G53" s="321">
        <f t="shared" si="0"/>
        <v>64249.38545</v>
      </c>
      <c r="H53" s="332">
        <v>61266.3035</v>
      </c>
      <c r="I53" s="6"/>
    </row>
    <row r="54" spans="1:9">
      <c r="A54" s="6" t="s">
        <v>22</v>
      </c>
      <c r="B54" s="321">
        <v>16072.5947</v>
      </c>
      <c r="C54" s="317" t="s">
        <v>55</v>
      </c>
      <c r="D54" s="331">
        <v>52535.59875</v>
      </c>
      <c r="E54" s="321">
        <v>51491.58575</v>
      </c>
      <c r="F54" s="321">
        <v>4.1</v>
      </c>
      <c r="G54" s="321">
        <f t="shared" si="0"/>
        <v>51495.68575</v>
      </c>
      <c r="H54" s="332">
        <v>50076.57075</v>
      </c>
      <c r="I54" s="6"/>
    </row>
    <row r="55" spans="1:9">
      <c r="A55" s="6" t="s">
        <v>24</v>
      </c>
      <c r="B55" s="321">
        <v>143172.9524</v>
      </c>
      <c r="C55" s="317" t="s">
        <v>20</v>
      </c>
      <c r="D55" s="331">
        <v>22204.5806</v>
      </c>
      <c r="E55" s="321">
        <v>24809.0432</v>
      </c>
      <c r="F55" s="321">
        <v>118.94</v>
      </c>
      <c r="G55" s="321">
        <f t="shared" si="0"/>
        <v>24927.9832</v>
      </c>
      <c r="H55" s="332">
        <v>24338.93875</v>
      </c>
      <c r="I55" s="6"/>
    </row>
    <row r="56" spans="1:9">
      <c r="A56" s="6" t="s">
        <v>25</v>
      </c>
      <c r="B56" s="321">
        <v>49146.075</v>
      </c>
      <c r="C56" s="317" t="s">
        <v>59</v>
      </c>
      <c r="D56" s="331">
        <v>25198.92945</v>
      </c>
      <c r="E56" s="321">
        <v>30079.38335</v>
      </c>
      <c r="F56" s="321">
        <v>147.65</v>
      </c>
      <c r="G56" s="321">
        <f t="shared" si="0"/>
        <v>30227.03335</v>
      </c>
      <c r="H56" s="332">
        <v>27961.0265</v>
      </c>
      <c r="I56" s="6"/>
    </row>
    <row r="57" spans="1:9">
      <c r="A57" s="6" t="s">
        <v>26</v>
      </c>
      <c r="B57" s="321">
        <v>83830.1193000001</v>
      </c>
      <c r="C57" s="317" t="s">
        <v>60</v>
      </c>
      <c r="D57" s="331">
        <v>124483.92915</v>
      </c>
      <c r="E57" s="321">
        <v>122462.52085</v>
      </c>
      <c r="F57" s="321">
        <v>561.88</v>
      </c>
      <c r="G57" s="321">
        <f t="shared" si="0"/>
        <v>123024.40085</v>
      </c>
      <c r="H57" s="332">
        <v>116632</v>
      </c>
      <c r="I57" s="6"/>
    </row>
    <row r="58" spans="1:9">
      <c r="A58" s="6" t="s">
        <v>61</v>
      </c>
      <c r="B58" s="321">
        <v>5044.773</v>
      </c>
      <c r="C58" s="317" t="s">
        <v>25</v>
      </c>
      <c r="D58" s="331">
        <v>54606.444</v>
      </c>
      <c r="E58" s="321">
        <v>55753.93</v>
      </c>
      <c r="F58" s="321">
        <v>24.61</v>
      </c>
      <c r="G58" s="321">
        <f t="shared" si="0"/>
        <v>55778.54</v>
      </c>
      <c r="H58" s="332">
        <v>51549.9465</v>
      </c>
      <c r="I58" s="6"/>
    </row>
    <row r="59" spans="1:9">
      <c r="A59" s="6" t="s">
        <v>62</v>
      </c>
      <c r="B59" s="321">
        <v>2008.24</v>
      </c>
      <c r="C59" s="317" t="s">
        <v>26</v>
      </c>
      <c r="D59" s="331">
        <v>116938.5668</v>
      </c>
      <c r="E59" s="321">
        <v>118113.55</v>
      </c>
      <c r="F59" s="321">
        <v>139.44</v>
      </c>
      <c r="G59" s="321">
        <f t="shared" si="0"/>
        <v>118252.99</v>
      </c>
      <c r="H59" s="332">
        <v>113258.59075</v>
      </c>
      <c r="I59" s="6"/>
    </row>
    <row r="60" spans="1:9">
      <c r="A60" s="6" t="s">
        <v>29</v>
      </c>
      <c r="B60" s="321">
        <v>1854.249</v>
      </c>
      <c r="C60" s="317" t="s">
        <v>61</v>
      </c>
      <c r="D60" s="331">
        <v>3328.9288</v>
      </c>
      <c r="E60" s="321">
        <v>3311.22</v>
      </c>
      <c r="F60" s="321">
        <v>12.3</v>
      </c>
      <c r="G60" s="321">
        <f t="shared" si="0"/>
        <v>3323.52</v>
      </c>
      <c r="H60" s="332">
        <v>1760.62525</v>
      </c>
      <c r="I60" s="6"/>
    </row>
    <row r="61" spans="1:9">
      <c r="A61" s="6" t="s">
        <v>30</v>
      </c>
      <c r="B61" s="321">
        <v>8443.253</v>
      </c>
      <c r="C61" s="317" t="s">
        <v>63</v>
      </c>
      <c r="D61" s="331">
        <v>1758.3503</v>
      </c>
      <c r="E61" s="321">
        <v>1813.91</v>
      </c>
      <c r="F61" s="321">
        <v>8.2</v>
      </c>
      <c r="G61" s="321">
        <f t="shared" si="0"/>
        <v>1822.11</v>
      </c>
      <c r="H61" s="332">
        <v>1760.62525</v>
      </c>
      <c r="I61" s="6"/>
    </row>
    <row r="62" spans="1:9">
      <c r="A62" s="6" t="s">
        <v>64</v>
      </c>
      <c r="B62" s="321">
        <v>3355.48495</v>
      </c>
      <c r="C62" s="317" t="s">
        <v>65</v>
      </c>
      <c r="D62" s="331">
        <v>1694.7503</v>
      </c>
      <c r="E62" s="321">
        <v>1750.31</v>
      </c>
      <c r="F62" s="321">
        <v>24.61</v>
      </c>
      <c r="G62" s="321">
        <f t="shared" si="0"/>
        <v>1774.92</v>
      </c>
      <c r="H62" s="332">
        <v>1697.02525</v>
      </c>
      <c r="I62" s="6"/>
    </row>
    <row r="63" spans="1:9">
      <c r="A63" s="6" t="s">
        <v>31</v>
      </c>
      <c r="B63" s="321">
        <v>1854.249</v>
      </c>
      <c r="C63" s="317" t="s">
        <v>66</v>
      </c>
      <c r="D63" s="331">
        <v>1758.3763</v>
      </c>
      <c r="E63" s="321">
        <v>1792.53</v>
      </c>
      <c r="F63" s="321">
        <v>0</v>
      </c>
      <c r="G63" s="321">
        <f t="shared" si="0"/>
        <v>1792.53</v>
      </c>
      <c r="H63" s="332">
        <v>1760.65125</v>
      </c>
      <c r="I63" s="6"/>
    </row>
    <row r="64" spans="1:9">
      <c r="A64" s="6" t="s">
        <v>32</v>
      </c>
      <c r="B64" s="321">
        <v>3183.85895</v>
      </c>
      <c r="C64" s="317" t="s">
        <v>67</v>
      </c>
      <c r="D64" s="331">
        <v>3516.7266</v>
      </c>
      <c r="E64" s="321">
        <v>3621.47</v>
      </c>
      <c r="F64" s="321">
        <v>0</v>
      </c>
      <c r="G64" s="321">
        <f t="shared" si="0"/>
        <v>3621.47</v>
      </c>
      <c r="H64" s="332">
        <v>3521.2765</v>
      </c>
      <c r="I64" s="6"/>
    </row>
    <row r="65" spans="1:9">
      <c r="A65" s="6" t="s">
        <v>35</v>
      </c>
      <c r="B65" s="321">
        <v>18080.284</v>
      </c>
      <c r="C65" s="317" t="s">
        <v>64</v>
      </c>
      <c r="D65" s="331">
        <v>1758.3763</v>
      </c>
      <c r="E65" s="321">
        <v>1801.18</v>
      </c>
      <c r="F65" s="321">
        <v>0</v>
      </c>
      <c r="G65" s="321">
        <f t="shared" si="0"/>
        <v>1801.18</v>
      </c>
      <c r="H65" s="332">
        <v>1760.65125</v>
      </c>
      <c r="I65" s="6"/>
    </row>
    <row r="66" spans="1:9">
      <c r="A66" s="6" t="s">
        <v>36</v>
      </c>
      <c r="B66" s="321">
        <v>779152.97835</v>
      </c>
      <c r="C66" s="317" t="s">
        <v>31</v>
      </c>
      <c r="D66" s="331">
        <v>1758.3503</v>
      </c>
      <c r="E66" s="321">
        <v>1813.91</v>
      </c>
      <c r="F66" s="321">
        <v>0</v>
      </c>
      <c r="G66" s="321">
        <f t="shared" si="0"/>
        <v>1813.91</v>
      </c>
      <c r="H66" s="332">
        <v>1760.62525</v>
      </c>
      <c r="I66" s="6"/>
    </row>
    <row r="67" spans="3:9">
      <c r="C67" s="317" t="s">
        <v>68</v>
      </c>
      <c r="D67" s="331">
        <v>2008.24</v>
      </c>
      <c r="E67" s="321">
        <v>2008.24</v>
      </c>
      <c r="F67" s="321">
        <v>28.71</v>
      </c>
      <c r="G67" s="321">
        <f t="shared" si="0"/>
        <v>2036.95</v>
      </c>
      <c r="H67" s="332">
        <v>2008.24</v>
      </c>
      <c r="I67" s="6"/>
    </row>
    <row r="68" spans="3:9">
      <c r="C68" s="317" t="s">
        <v>69</v>
      </c>
      <c r="D68" s="331">
        <v>1758.3503</v>
      </c>
      <c r="E68" s="321">
        <v>1813.91</v>
      </c>
      <c r="F68" s="321">
        <v>49.22</v>
      </c>
      <c r="G68" s="321">
        <f t="shared" si="0"/>
        <v>1863.13</v>
      </c>
      <c r="H68" s="332">
        <v>1760.62525</v>
      </c>
      <c r="I68" s="6"/>
    </row>
    <row r="69" spans="3:9">
      <c r="C69" s="327" t="s">
        <v>36</v>
      </c>
      <c r="D69" s="334">
        <v>792647.34363</v>
      </c>
      <c r="E69" s="335">
        <f>SUM(E40:E68)</f>
        <v>807832.818</v>
      </c>
      <c r="F69" s="335">
        <f>SUM(F40:F68)</f>
        <v>2116.27</v>
      </c>
      <c r="G69" s="335">
        <f>SUM(G40:G68)</f>
        <v>809949.088</v>
      </c>
      <c r="H69" s="335">
        <f>SUM(H40:H68)</f>
        <v>770790.5699</v>
      </c>
      <c r="I69" s="333"/>
    </row>
  </sheetData>
  <mergeCells count="1">
    <mergeCell ref="E38:G38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I412"/>
  <sheetViews>
    <sheetView topLeftCell="L1" workbookViewId="0">
      <pane ySplit="3" topLeftCell="A4" activePane="bottomLeft" state="frozen"/>
      <selection/>
      <selection pane="bottomLeft" activeCell="D377" sqref="C4:D377"/>
    </sheetView>
  </sheetViews>
  <sheetFormatPr defaultColWidth="9" defaultRowHeight="13.5"/>
  <cols>
    <col min="1" max="1" width="4.875" style="33" customWidth="1"/>
    <col min="2" max="2" width="16.625" style="33" customWidth="1"/>
    <col min="3" max="3" width="5.875" style="34" customWidth="1"/>
    <col min="4" max="4" width="21.875" style="120" customWidth="1"/>
    <col min="5" max="8" width="12.625" style="33" customWidth="1"/>
    <col min="9" max="9" width="10.375" style="33" customWidth="1"/>
    <col min="10" max="10" width="11.5" style="33" customWidth="1"/>
    <col min="11" max="11" width="10.375" style="33" customWidth="1"/>
    <col min="12" max="12" width="11.5" style="139" customWidth="1"/>
    <col min="13" max="13" width="9.375" style="33" customWidth="1"/>
    <col min="14" max="14" width="11.5" style="33" customWidth="1"/>
    <col min="15" max="16" width="10.375" style="33" customWidth="1"/>
    <col min="17" max="17" width="11.5" style="33" customWidth="1"/>
    <col min="18" max="18" width="6.375" style="33" customWidth="1"/>
    <col min="19" max="19" width="10.375" style="33" customWidth="1"/>
    <col min="20" max="20" width="9.375" style="33" customWidth="1"/>
    <col min="21" max="23" width="10.375" style="33" customWidth="1"/>
    <col min="24" max="25" width="11.5" style="33" customWidth="1"/>
    <col min="26" max="26" width="4.875" style="33" customWidth="1"/>
    <col min="27" max="27" width="6.375" style="9" customWidth="1"/>
    <col min="28" max="28" width="5.375" style="9" customWidth="1"/>
    <col min="29" max="30" width="7.375" style="9" customWidth="1"/>
    <col min="31" max="31" width="6.25" style="9" customWidth="1"/>
    <col min="32" max="32" width="8.375" style="9" customWidth="1"/>
    <col min="33" max="33" width="7.375" style="9" customWidth="1"/>
    <col min="34" max="35" width="9.375" style="9" customWidth="1"/>
    <col min="36" max="36" width="9" style="9"/>
    <col min="37" max="37" width="8.875" style="9" customWidth="1"/>
    <col min="38" max="16384" width="9" style="9"/>
  </cols>
  <sheetData>
    <row r="1" ht="20" customHeight="1" spans="1:25">
      <c r="A1" s="296" t="s">
        <v>70</v>
      </c>
      <c r="B1" s="296"/>
      <c r="C1" s="122"/>
      <c r="D1" s="297"/>
      <c r="E1" s="296"/>
      <c r="F1" s="296"/>
      <c r="G1" s="296"/>
      <c r="H1" s="296"/>
      <c r="I1" s="296"/>
      <c r="J1" s="296"/>
      <c r="K1" s="296"/>
      <c r="L1" s="298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6"/>
      <c r="X1" s="296"/>
      <c r="Y1" s="296"/>
    </row>
    <row r="2" ht="20" customHeight="1" spans="1:26">
      <c r="A2" s="5" t="s">
        <v>71</v>
      </c>
      <c r="B2" s="5" t="s">
        <v>72</v>
      </c>
      <c r="C2" s="37" t="s">
        <v>73</v>
      </c>
      <c r="D2" s="5" t="s">
        <v>74</v>
      </c>
      <c r="E2" s="273" t="s">
        <v>75</v>
      </c>
      <c r="F2" s="274"/>
      <c r="G2" s="274"/>
      <c r="H2" s="274"/>
      <c r="I2" s="274"/>
      <c r="J2" s="275"/>
      <c r="K2" s="5" t="s">
        <v>76</v>
      </c>
      <c r="L2" s="7"/>
      <c r="M2" s="5"/>
      <c r="N2" s="5"/>
      <c r="O2" s="5"/>
      <c r="P2" s="5"/>
      <c r="Q2" s="5"/>
      <c r="R2" s="5" t="s">
        <v>77</v>
      </c>
      <c r="S2" s="5"/>
      <c r="T2" s="5"/>
      <c r="U2" s="5"/>
      <c r="V2" s="5"/>
      <c r="W2" s="5"/>
      <c r="X2" s="5"/>
      <c r="Y2" s="55" t="s">
        <v>78</v>
      </c>
      <c r="Z2" s="55" t="s">
        <v>79</v>
      </c>
    </row>
    <row r="3" ht="24" spans="1:26">
      <c r="A3" s="5"/>
      <c r="B3" s="5"/>
      <c r="C3" s="37"/>
      <c r="D3" s="5"/>
      <c r="E3" s="5" t="s">
        <v>80</v>
      </c>
      <c r="F3" s="5" t="s">
        <v>81</v>
      </c>
      <c r="G3" s="5" t="s">
        <v>82</v>
      </c>
      <c r="H3" s="5" t="s">
        <v>83</v>
      </c>
      <c r="I3" s="5" t="s">
        <v>84</v>
      </c>
      <c r="J3" s="5" t="s">
        <v>85</v>
      </c>
      <c r="K3" s="5" t="s">
        <v>86</v>
      </c>
      <c r="L3" s="7" t="s">
        <v>87</v>
      </c>
      <c r="M3" s="5" t="s">
        <v>88</v>
      </c>
      <c r="N3" s="5" t="s">
        <v>89</v>
      </c>
      <c r="O3" s="5" t="s">
        <v>90</v>
      </c>
      <c r="P3" s="5" t="s">
        <v>85</v>
      </c>
      <c r="Q3" s="5" t="s">
        <v>45</v>
      </c>
      <c r="R3" s="5" t="s">
        <v>91</v>
      </c>
      <c r="S3" s="5" t="s">
        <v>92</v>
      </c>
      <c r="T3" s="5" t="s">
        <v>93</v>
      </c>
      <c r="U3" s="5" t="s">
        <v>94</v>
      </c>
      <c r="V3" s="5" t="s">
        <v>90</v>
      </c>
      <c r="W3" s="5" t="s">
        <v>85</v>
      </c>
      <c r="X3" s="5" t="s">
        <v>45</v>
      </c>
      <c r="Y3" s="55"/>
      <c r="Z3" s="55"/>
    </row>
    <row r="4" s="9" customFormat="1" ht="20" customHeight="1" spans="1:30">
      <c r="A4" s="40">
        <f t="shared" ref="A4:A67" si="0">ROW()-3</f>
        <v>1</v>
      </c>
      <c r="B4" s="66" t="s">
        <v>95</v>
      </c>
      <c r="C4" s="42" t="s">
        <v>96</v>
      </c>
      <c r="D4" s="43" t="s">
        <v>97</v>
      </c>
      <c r="E4" s="41">
        <v>3245.4</v>
      </c>
      <c r="F4" s="41">
        <f>VLOOKUP(C4,'[1]9月'!$B:$Q,16,0)</f>
        <v>3245.4</v>
      </c>
      <c r="G4" s="41">
        <v>3245.4</v>
      </c>
      <c r="H4" s="44">
        <v>5228.42</v>
      </c>
      <c r="I4" s="44">
        <v>108</v>
      </c>
      <c r="J4" s="44">
        <v>3180</v>
      </c>
      <c r="K4" s="52">
        <f t="shared" ref="K4:K67" si="1">E4*0.018</f>
        <v>58.4172</v>
      </c>
      <c r="L4" s="53">
        <f t="shared" ref="L4:L67" si="2">F4*0.16</f>
        <v>519.264</v>
      </c>
      <c r="M4" s="41">
        <f t="shared" ref="M4:M67" si="3">G4*0.007</f>
        <v>22.7178</v>
      </c>
      <c r="N4" s="44">
        <f t="shared" ref="N4:N67" si="4">ROUND(H4*0.08,2)</f>
        <v>418.27</v>
      </c>
      <c r="O4" s="44">
        <f>I4*50%</f>
        <v>54</v>
      </c>
      <c r="P4" s="44">
        <f t="shared" ref="P4:P67" si="5">J4*5%</f>
        <v>159</v>
      </c>
      <c r="Q4" s="44">
        <f>SUM(K4:P4)</f>
        <v>1231.669</v>
      </c>
      <c r="R4" s="41">
        <v>0</v>
      </c>
      <c r="S4" s="41">
        <f t="shared" ref="S4:S67" si="6">ROUND(F4*0.08,2)</f>
        <v>259.63</v>
      </c>
      <c r="T4" s="41">
        <f t="shared" ref="T4:T67" si="7">ROUND(G4*0.003,2)</f>
        <v>9.74</v>
      </c>
      <c r="U4" s="44">
        <f t="shared" ref="U4:U67" si="8">ROUND(H4*0.02,2)</f>
        <v>104.57</v>
      </c>
      <c r="V4" s="44">
        <f>I4*50%</f>
        <v>54</v>
      </c>
      <c r="W4" s="44">
        <f t="shared" ref="W4:W67" si="9">J4*5%</f>
        <v>159</v>
      </c>
      <c r="X4" s="41">
        <f>SUM(R4:W4)</f>
        <v>586.94</v>
      </c>
      <c r="Y4" s="41">
        <f t="shared" ref="Y4:Y67" si="10">Q4+X4</f>
        <v>1818.609</v>
      </c>
      <c r="Z4" s="41"/>
      <c r="AD4" s="141"/>
    </row>
    <row r="5" s="9" customFormat="1" ht="20" customHeight="1" spans="1:30">
      <c r="A5" s="40">
        <f t="shared" si="0"/>
        <v>2</v>
      </c>
      <c r="B5" s="66" t="s">
        <v>98</v>
      </c>
      <c r="C5" s="42" t="s">
        <v>99</v>
      </c>
      <c r="D5" s="41" t="s">
        <v>100</v>
      </c>
      <c r="E5" s="41">
        <v>3245.4</v>
      </c>
      <c r="F5" s="41">
        <f>VLOOKUP(C5,'[1]9月'!$B:$Q,16,0)</f>
        <v>3245.4</v>
      </c>
      <c r="G5" s="41">
        <v>3245.4</v>
      </c>
      <c r="H5" s="44">
        <v>5228.42</v>
      </c>
      <c r="I5" s="44">
        <v>108</v>
      </c>
      <c r="J5" s="44">
        <v>3180</v>
      </c>
      <c r="K5" s="52">
        <f t="shared" si="1"/>
        <v>58.4172</v>
      </c>
      <c r="L5" s="53">
        <f t="shared" si="2"/>
        <v>519.264</v>
      </c>
      <c r="M5" s="41">
        <f t="shared" si="3"/>
        <v>22.7178</v>
      </c>
      <c r="N5" s="44">
        <f t="shared" si="4"/>
        <v>418.27</v>
      </c>
      <c r="O5" s="44">
        <f t="shared" ref="O5:O68" si="11">I5*50%</f>
        <v>54</v>
      </c>
      <c r="P5" s="44">
        <f t="shared" si="5"/>
        <v>159</v>
      </c>
      <c r="Q5" s="44">
        <f t="shared" ref="Q5:Q68" si="12">SUM(K5:P5)</f>
        <v>1231.669</v>
      </c>
      <c r="R5" s="41">
        <v>0</v>
      </c>
      <c r="S5" s="41">
        <f t="shared" si="6"/>
        <v>259.63</v>
      </c>
      <c r="T5" s="41">
        <f t="shared" si="7"/>
        <v>9.74</v>
      </c>
      <c r="U5" s="44">
        <f t="shared" si="8"/>
        <v>104.57</v>
      </c>
      <c r="V5" s="44">
        <f t="shared" ref="V5:V68" si="13">I5*50%</f>
        <v>54</v>
      </c>
      <c r="W5" s="44">
        <f t="shared" si="9"/>
        <v>159</v>
      </c>
      <c r="X5" s="41">
        <f t="shared" ref="X5:X68" si="14">SUM(R5:W5)</f>
        <v>586.94</v>
      </c>
      <c r="Y5" s="41">
        <f t="shared" si="10"/>
        <v>1818.609</v>
      </c>
      <c r="Z5" s="41"/>
      <c r="AD5" s="141"/>
    </row>
    <row r="6" s="9" customFormat="1" ht="20" customHeight="1" spans="1:30">
      <c r="A6" s="40">
        <f t="shared" si="0"/>
        <v>3</v>
      </c>
      <c r="B6" s="66" t="s">
        <v>98</v>
      </c>
      <c r="C6" s="42" t="s">
        <v>101</v>
      </c>
      <c r="D6" s="41" t="s">
        <v>102</v>
      </c>
      <c r="E6" s="41">
        <v>3245.4</v>
      </c>
      <c r="F6" s="41">
        <f>VLOOKUP(C6,'[1]9月'!$B:$Q,16,0)</f>
        <v>3245.4</v>
      </c>
      <c r="G6" s="41">
        <v>3245.4</v>
      </c>
      <c r="H6" s="44">
        <v>5228.42</v>
      </c>
      <c r="I6" s="44">
        <v>108</v>
      </c>
      <c r="J6" s="44">
        <v>3180</v>
      </c>
      <c r="K6" s="52">
        <f t="shared" si="1"/>
        <v>58.4172</v>
      </c>
      <c r="L6" s="53">
        <f t="shared" si="2"/>
        <v>519.264</v>
      </c>
      <c r="M6" s="41">
        <f t="shared" si="3"/>
        <v>22.7178</v>
      </c>
      <c r="N6" s="44">
        <f t="shared" si="4"/>
        <v>418.27</v>
      </c>
      <c r="O6" s="44">
        <f t="shared" si="11"/>
        <v>54</v>
      </c>
      <c r="P6" s="44">
        <f t="shared" si="5"/>
        <v>159</v>
      </c>
      <c r="Q6" s="44">
        <f t="shared" si="12"/>
        <v>1231.669</v>
      </c>
      <c r="R6" s="41">
        <v>0</v>
      </c>
      <c r="S6" s="41">
        <f t="shared" si="6"/>
        <v>259.63</v>
      </c>
      <c r="T6" s="41">
        <f t="shared" si="7"/>
        <v>9.74</v>
      </c>
      <c r="U6" s="44">
        <f t="shared" si="8"/>
        <v>104.57</v>
      </c>
      <c r="V6" s="44">
        <f t="shared" si="13"/>
        <v>54</v>
      </c>
      <c r="W6" s="44">
        <f t="shared" si="9"/>
        <v>159</v>
      </c>
      <c r="X6" s="41">
        <f t="shared" si="14"/>
        <v>586.94</v>
      </c>
      <c r="Y6" s="41">
        <f t="shared" si="10"/>
        <v>1818.609</v>
      </c>
      <c r="Z6" s="41"/>
      <c r="AD6" s="141"/>
    </row>
    <row r="7" s="9" customFormat="1" ht="20" customHeight="1" spans="1:30">
      <c r="A7" s="40">
        <f t="shared" si="0"/>
        <v>4</v>
      </c>
      <c r="B7" s="66" t="s">
        <v>103</v>
      </c>
      <c r="C7" s="42" t="s">
        <v>104</v>
      </c>
      <c r="D7" s="41" t="s">
        <v>105</v>
      </c>
      <c r="E7" s="41">
        <v>3245.4</v>
      </c>
      <c r="F7" s="41">
        <f>VLOOKUP(C7,'[1]9月'!$B:$Q,16,0)</f>
        <v>3245.4</v>
      </c>
      <c r="G7" s="41">
        <v>3245.4</v>
      </c>
      <c r="H7" s="44">
        <v>5228.42</v>
      </c>
      <c r="I7" s="44">
        <v>108</v>
      </c>
      <c r="J7" s="44">
        <v>3180</v>
      </c>
      <c r="K7" s="52">
        <f t="shared" si="1"/>
        <v>58.4172</v>
      </c>
      <c r="L7" s="53">
        <f t="shared" si="2"/>
        <v>519.264</v>
      </c>
      <c r="M7" s="41">
        <f t="shared" si="3"/>
        <v>22.7178</v>
      </c>
      <c r="N7" s="44">
        <f t="shared" si="4"/>
        <v>418.27</v>
      </c>
      <c r="O7" s="44">
        <f t="shared" si="11"/>
        <v>54</v>
      </c>
      <c r="P7" s="44">
        <f t="shared" si="5"/>
        <v>159</v>
      </c>
      <c r="Q7" s="44">
        <f t="shared" si="12"/>
        <v>1231.669</v>
      </c>
      <c r="R7" s="41">
        <v>0</v>
      </c>
      <c r="S7" s="41">
        <f t="shared" si="6"/>
        <v>259.63</v>
      </c>
      <c r="T7" s="41">
        <f t="shared" si="7"/>
        <v>9.74</v>
      </c>
      <c r="U7" s="44">
        <f t="shared" si="8"/>
        <v>104.57</v>
      </c>
      <c r="V7" s="44">
        <f t="shared" si="13"/>
        <v>54</v>
      </c>
      <c r="W7" s="44">
        <f t="shared" si="9"/>
        <v>159</v>
      </c>
      <c r="X7" s="41">
        <f t="shared" si="14"/>
        <v>586.94</v>
      </c>
      <c r="Y7" s="41">
        <f t="shared" si="10"/>
        <v>1818.609</v>
      </c>
      <c r="Z7" s="41"/>
      <c r="AD7" s="141"/>
    </row>
    <row r="8" s="9" customFormat="1" ht="20" customHeight="1" spans="1:30">
      <c r="A8" s="40">
        <f t="shared" si="0"/>
        <v>5</v>
      </c>
      <c r="B8" s="66" t="s">
        <v>98</v>
      </c>
      <c r="C8" s="42" t="s">
        <v>106</v>
      </c>
      <c r="D8" s="41" t="s">
        <v>107</v>
      </c>
      <c r="E8" s="41">
        <v>3245.4</v>
      </c>
      <c r="F8" s="41">
        <f>VLOOKUP(C8,'[1]9月'!$B:$Q,16,0)</f>
        <v>3245.4</v>
      </c>
      <c r="G8" s="41">
        <v>3245.4</v>
      </c>
      <c r="H8" s="44">
        <v>5228.42</v>
      </c>
      <c r="I8" s="44">
        <v>108</v>
      </c>
      <c r="J8" s="44">
        <v>3180</v>
      </c>
      <c r="K8" s="52">
        <f t="shared" si="1"/>
        <v>58.4172</v>
      </c>
      <c r="L8" s="53">
        <f t="shared" si="2"/>
        <v>519.264</v>
      </c>
      <c r="M8" s="41">
        <f t="shared" si="3"/>
        <v>22.7178</v>
      </c>
      <c r="N8" s="44">
        <f t="shared" si="4"/>
        <v>418.27</v>
      </c>
      <c r="O8" s="44">
        <f t="shared" si="11"/>
        <v>54</v>
      </c>
      <c r="P8" s="44">
        <f t="shared" si="5"/>
        <v>159</v>
      </c>
      <c r="Q8" s="44">
        <f t="shared" si="12"/>
        <v>1231.669</v>
      </c>
      <c r="R8" s="41">
        <v>0</v>
      </c>
      <c r="S8" s="41">
        <f t="shared" si="6"/>
        <v>259.63</v>
      </c>
      <c r="T8" s="41">
        <f t="shared" si="7"/>
        <v>9.74</v>
      </c>
      <c r="U8" s="44">
        <f t="shared" si="8"/>
        <v>104.57</v>
      </c>
      <c r="V8" s="44">
        <f t="shared" si="13"/>
        <v>54</v>
      </c>
      <c r="W8" s="44">
        <f t="shared" si="9"/>
        <v>159</v>
      </c>
      <c r="X8" s="41">
        <f t="shared" si="14"/>
        <v>586.94</v>
      </c>
      <c r="Y8" s="41">
        <f t="shared" si="10"/>
        <v>1818.609</v>
      </c>
      <c r="Z8" s="41"/>
      <c r="AD8" s="141"/>
    </row>
    <row r="9" s="9" customFormat="1" ht="20" customHeight="1" spans="1:30">
      <c r="A9" s="40">
        <f t="shared" si="0"/>
        <v>6</v>
      </c>
      <c r="B9" s="66" t="s">
        <v>98</v>
      </c>
      <c r="C9" s="42" t="s">
        <v>108</v>
      </c>
      <c r="D9" s="41" t="s">
        <v>109</v>
      </c>
      <c r="E9" s="41">
        <v>3245.4</v>
      </c>
      <c r="F9" s="41">
        <f>VLOOKUP(C9,'[1]9月'!$B:$Q,16,0)</f>
        <v>3245.4</v>
      </c>
      <c r="G9" s="41">
        <v>3245.4</v>
      </c>
      <c r="H9" s="44">
        <v>5228.42</v>
      </c>
      <c r="I9" s="44">
        <v>108</v>
      </c>
      <c r="J9" s="44">
        <v>4180</v>
      </c>
      <c r="K9" s="52">
        <f t="shared" si="1"/>
        <v>58.4172</v>
      </c>
      <c r="L9" s="53">
        <f t="shared" si="2"/>
        <v>519.264</v>
      </c>
      <c r="M9" s="41">
        <f t="shared" si="3"/>
        <v>22.7178</v>
      </c>
      <c r="N9" s="44">
        <f t="shared" si="4"/>
        <v>418.27</v>
      </c>
      <c r="O9" s="44">
        <f t="shared" si="11"/>
        <v>54</v>
      </c>
      <c r="P9" s="44">
        <f t="shared" si="5"/>
        <v>209</v>
      </c>
      <c r="Q9" s="44">
        <f t="shared" si="12"/>
        <v>1281.669</v>
      </c>
      <c r="R9" s="41">
        <v>0</v>
      </c>
      <c r="S9" s="41">
        <f t="shared" si="6"/>
        <v>259.63</v>
      </c>
      <c r="T9" s="41">
        <f t="shared" si="7"/>
        <v>9.74</v>
      </c>
      <c r="U9" s="44">
        <f t="shared" si="8"/>
        <v>104.57</v>
      </c>
      <c r="V9" s="44">
        <f t="shared" si="13"/>
        <v>54</v>
      </c>
      <c r="W9" s="44">
        <f t="shared" si="9"/>
        <v>209</v>
      </c>
      <c r="X9" s="41">
        <f t="shared" si="14"/>
        <v>636.94</v>
      </c>
      <c r="Y9" s="41">
        <f t="shared" si="10"/>
        <v>1918.609</v>
      </c>
      <c r="Z9" s="41"/>
      <c r="AD9" s="141"/>
    </row>
    <row r="10" s="9" customFormat="1" ht="20" customHeight="1" spans="1:30">
      <c r="A10" s="40">
        <f t="shared" si="0"/>
        <v>7</v>
      </c>
      <c r="B10" s="66" t="s">
        <v>103</v>
      </c>
      <c r="C10" s="42" t="s">
        <v>110</v>
      </c>
      <c r="D10" s="41" t="s">
        <v>111</v>
      </c>
      <c r="E10" s="41">
        <v>3245.4</v>
      </c>
      <c r="F10" s="41">
        <f>VLOOKUP(C10,'[1]9月'!$B:$Q,16,0)</f>
        <v>3245.4</v>
      </c>
      <c r="G10" s="41">
        <v>3245.4</v>
      </c>
      <c r="H10" s="44">
        <v>5228.42</v>
      </c>
      <c r="I10" s="44">
        <v>108</v>
      </c>
      <c r="J10" s="44">
        <v>3180</v>
      </c>
      <c r="K10" s="52">
        <f t="shared" si="1"/>
        <v>58.4172</v>
      </c>
      <c r="L10" s="53">
        <f t="shared" si="2"/>
        <v>519.264</v>
      </c>
      <c r="M10" s="41">
        <f t="shared" si="3"/>
        <v>22.7178</v>
      </c>
      <c r="N10" s="44">
        <f t="shared" si="4"/>
        <v>418.27</v>
      </c>
      <c r="O10" s="44">
        <f t="shared" si="11"/>
        <v>54</v>
      </c>
      <c r="P10" s="44">
        <f t="shared" si="5"/>
        <v>159</v>
      </c>
      <c r="Q10" s="44">
        <f t="shared" si="12"/>
        <v>1231.669</v>
      </c>
      <c r="R10" s="41">
        <v>0</v>
      </c>
      <c r="S10" s="41">
        <f t="shared" si="6"/>
        <v>259.63</v>
      </c>
      <c r="T10" s="41">
        <f t="shared" si="7"/>
        <v>9.74</v>
      </c>
      <c r="U10" s="44">
        <f t="shared" si="8"/>
        <v>104.57</v>
      </c>
      <c r="V10" s="44">
        <f t="shared" si="13"/>
        <v>54</v>
      </c>
      <c r="W10" s="44">
        <f t="shared" si="9"/>
        <v>159</v>
      </c>
      <c r="X10" s="41">
        <f t="shared" si="14"/>
        <v>586.94</v>
      </c>
      <c r="Y10" s="41">
        <f t="shared" si="10"/>
        <v>1818.609</v>
      </c>
      <c r="Z10" s="41"/>
      <c r="AD10" s="141"/>
    </row>
    <row r="11" s="9" customFormat="1" ht="20" customHeight="1" spans="1:30">
      <c r="A11" s="40">
        <f t="shared" si="0"/>
        <v>8</v>
      </c>
      <c r="B11" s="66" t="s">
        <v>98</v>
      </c>
      <c r="C11" s="42" t="s">
        <v>112</v>
      </c>
      <c r="D11" s="41" t="s">
        <v>113</v>
      </c>
      <c r="E11" s="41">
        <v>3245.4</v>
      </c>
      <c r="F11" s="41">
        <f>VLOOKUP(C11,'[1]9月'!$B:$Q,16,0)</f>
        <v>3245.4</v>
      </c>
      <c r="G11" s="41">
        <v>3245.4</v>
      </c>
      <c r="H11" s="44">
        <v>5228.42</v>
      </c>
      <c r="I11" s="44">
        <v>108</v>
      </c>
      <c r="J11" s="44">
        <v>4180</v>
      </c>
      <c r="K11" s="52">
        <f t="shared" si="1"/>
        <v>58.4172</v>
      </c>
      <c r="L11" s="53">
        <f t="shared" si="2"/>
        <v>519.264</v>
      </c>
      <c r="M11" s="41">
        <f t="shared" si="3"/>
        <v>22.7178</v>
      </c>
      <c r="N11" s="44">
        <f t="shared" si="4"/>
        <v>418.27</v>
      </c>
      <c r="O11" s="44">
        <f t="shared" si="11"/>
        <v>54</v>
      </c>
      <c r="P11" s="44">
        <f t="shared" si="5"/>
        <v>209</v>
      </c>
      <c r="Q11" s="44">
        <f t="shared" si="12"/>
        <v>1281.669</v>
      </c>
      <c r="R11" s="41">
        <v>0</v>
      </c>
      <c r="S11" s="41">
        <f t="shared" si="6"/>
        <v>259.63</v>
      </c>
      <c r="T11" s="41">
        <f t="shared" si="7"/>
        <v>9.74</v>
      </c>
      <c r="U11" s="44">
        <f t="shared" si="8"/>
        <v>104.57</v>
      </c>
      <c r="V11" s="44">
        <f t="shared" si="13"/>
        <v>54</v>
      </c>
      <c r="W11" s="44">
        <f t="shared" si="9"/>
        <v>209</v>
      </c>
      <c r="X11" s="41">
        <f t="shared" si="14"/>
        <v>636.94</v>
      </c>
      <c r="Y11" s="41">
        <f t="shared" si="10"/>
        <v>1918.609</v>
      </c>
      <c r="Z11" s="41"/>
      <c r="AD11" s="141"/>
    </row>
    <row r="12" s="9" customFormat="1" ht="20" customHeight="1" spans="1:30">
      <c r="A12" s="40">
        <f t="shared" si="0"/>
        <v>9</v>
      </c>
      <c r="B12" s="66" t="s">
        <v>103</v>
      </c>
      <c r="C12" s="42" t="s">
        <v>114</v>
      </c>
      <c r="D12" s="41" t="s">
        <v>115</v>
      </c>
      <c r="E12" s="41">
        <v>3245.4</v>
      </c>
      <c r="F12" s="41">
        <f>VLOOKUP(C12,'[1]9月'!$B:$Q,16,0)</f>
        <v>3245.4</v>
      </c>
      <c r="G12" s="41">
        <v>3245.4</v>
      </c>
      <c r="H12" s="44">
        <v>5228.42</v>
      </c>
      <c r="I12" s="44">
        <v>108</v>
      </c>
      <c r="J12" s="44">
        <v>4180</v>
      </c>
      <c r="K12" s="52">
        <f t="shared" si="1"/>
        <v>58.4172</v>
      </c>
      <c r="L12" s="53">
        <f t="shared" si="2"/>
        <v>519.264</v>
      </c>
      <c r="M12" s="41">
        <f t="shared" si="3"/>
        <v>22.7178</v>
      </c>
      <c r="N12" s="44">
        <f t="shared" si="4"/>
        <v>418.27</v>
      </c>
      <c r="O12" s="44">
        <f t="shared" si="11"/>
        <v>54</v>
      </c>
      <c r="P12" s="44">
        <f t="shared" si="5"/>
        <v>209</v>
      </c>
      <c r="Q12" s="44">
        <f t="shared" si="12"/>
        <v>1281.669</v>
      </c>
      <c r="R12" s="41">
        <v>0</v>
      </c>
      <c r="S12" s="41">
        <f t="shared" si="6"/>
        <v>259.63</v>
      </c>
      <c r="T12" s="41">
        <f t="shared" si="7"/>
        <v>9.74</v>
      </c>
      <c r="U12" s="44">
        <f t="shared" si="8"/>
        <v>104.57</v>
      </c>
      <c r="V12" s="44">
        <f t="shared" si="13"/>
        <v>54</v>
      </c>
      <c r="W12" s="44">
        <f t="shared" si="9"/>
        <v>209</v>
      </c>
      <c r="X12" s="41">
        <f t="shared" si="14"/>
        <v>636.94</v>
      </c>
      <c r="Y12" s="41">
        <f t="shared" si="10"/>
        <v>1918.609</v>
      </c>
      <c r="Z12" s="41"/>
      <c r="AD12" s="141"/>
    </row>
    <row r="13" s="9" customFormat="1" ht="20" customHeight="1" spans="1:30">
      <c r="A13" s="40">
        <f t="shared" si="0"/>
        <v>10</v>
      </c>
      <c r="B13" s="66" t="s">
        <v>98</v>
      </c>
      <c r="C13" s="42" t="s">
        <v>116</v>
      </c>
      <c r="D13" s="41" t="s">
        <v>117</v>
      </c>
      <c r="E13" s="41">
        <v>3820</v>
      </c>
      <c r="F13" s="41">
        <f>VLOOKUP(C13,'[1]9月'!$B:$Q,16,0)</f>
        <v>3820</v>
      </c>
      <c r="G13" s="41">
        <v>3820</v>
      </c>
      <c r="H13" s="44">
        <v>5228.42</v>
      </c>
      <c r="I13" s="44">
        <v>108</v>
      </c>
      <c r="J13" s="44">
        <v>4180</v>
      </c>
      <c r="K13" s="52">
        <f t="shared" si="1"/>
        <v>68.76</v>
      </c>
      <c r="L13" s="53">
        <f t="shared" si="2"/>
        <v>611.2</v>
      </c>
      <c r="M13" s="41">
        <f t="shared" si="3"/>
        <v>26.74</v>
      </c>
      <c r="N13" s="44">
        <f t="shared" si="4"/>
        <v>418.27</v>
      </c>
      <c r="O13" s="44">
        <f t="shared" si="11"/>
        <v>54</v>
      </c>
      <c r="P13" s="44">
        <f t="shared" si="5"/>
        <v>209</v>
      </c>
      <c r="Q13" s="44">
        <f t="shared" si="12"/>
        <v>1387.97</v>
      </c>
      <c r="R13" s="41">
        <v>0</v>
      </c>
      <c r="S13" s="41">
        <f t="shared" si="6"/>
        <v>305.6</v>
      </c>
      <c r="T13" s="41">
        <f t="shared" si="7"/>
        <v>11.46</v>
      </c>
      <c r="U13" s="44">
        <f t="shared" si="8"/>
        <v>104.57</v>
      </c>
      <c r="V13" s="44">
        <f t="shared" si="13"/>
        <v>54</v>
      </c>
      <c r="W13" s="44">
        <f t="shared" si="9"/>
        <v>209</v>
      </c>
      <c r="X13" s="41">
        <f t="shared" si="14"/>
        <v>684.63</v>
      </c>
      <c r="Y13" s="41">
        <f t="shared" si="10"/>
        <v>2072.6</v>
      </c>
      <c r="Z13" s="41"/>
      <c r="AD13" s="141"/>
    </row>
    <row r="14" s="9" customFormat="1" ht="20" customHeight="1" spans="1:30">
      <c r="A14" s="40">
        <f t="shared" si="0"/>
        <v>11</v>
      </c>
      <c r="B14" s="66" t="s">
        <v>103</v>
      </c>
      <c r="C14" s="42" t="s">
        <v>118</v>
      </c>
      <c r="D14" s="41" t="s">
        <v>119</v>
      </c>
      <c r="E14" s="41">
        <v>3820</v>
      </c>
      <c r="F14" s="41">
        <f>VLOOKUP(C14,'[1]9月'!$B:$Q,16,0)</f>
        <v>3820</v>
      </c>
      <c r="G14" s="41">
        <v>3820</v>
      </c>
      <c r="H14" s="44">
        <v>5228.42</v>
      </c>
      <c r="I14" s="44">
        <v>108</v>
      </c>
      <c r="J14" s="44">
        <v>4180</v>
      </c>
      <c r="K14" s="52">
        <f t="shared" si="1"/>
        <v>68.76</v>
      </c>
      <c r="L14" s="53">
        <f t="shared" si="2"/>
        <v>611.2</v>
      </c>
      <c r="M14" s="41">
        <f t="shared" si="3"/>
        <v>26.74</v>
      </c>
      <c r="N14" s="44">
        <f t="shared" si="4"/>
        <v>418.27</v>
      </c>
      <c r="O14" s="44">
        <f t="shared" si="11"/>
        <v>54</v>
      </c>
      <c r="P14" s="44">
        <f t="shared" si="5"/>
        <v>209</v>
      </c>
      <c r="Q14" s="44">
        <f t="shared" si="12"/>
        <v>1387.97</v>
      </c>
      <c r="R14" s="41">
        <v>0</v>
      </c>
      <c r="S14" s="41">
        <f t="shared" si="6"/>
        <v>305.6</v>
      </c>
      <c r="T14" s="41">
        <f t="shared" si="7"/>
        <v>11.46</v>
      </c>
      <c r="U14" s="44">
        <f t="shared" si="8"/>
        <v>104.57</v>
      </c>
      <c r="V14" s="44">
        <f t="shared" si="13"/>
        <v>54</v>
      </c>
      <c r="W14" s="44">
        <f t="shared" si="9"/>
        <v>209</v>
      </c>
      <c r="X14" s="41">
        <f t="shared" si="14"/>
        <v>684.63</v>
      </c>
      <c r="Y14" s="41">
        <f t="shared" si="10"/>
        <v>2072.6</v>
      </c>
      <c r="Z14" s="41"/>
      <c r="AD14" s="141"/>
    </row>
    <row r="15" s="9" customFormat="1" ht="20" customHeight="1" spans="1:30">
      <c r="A15" s="40">
        <f t="shared" si="0"/>
        <v>12</v>
      </c>
      <c r="B15" s="66" t="s">
        <v>98</v>
      </c>
      <c r="C15" s="42" t="s">
        <v>120</v>
      </c>
      <c r="D15" s="45" t="s">
        <v>121</v>
      </c>
      <c r="E15" s="41">
        <v>3245.4</v>
      </c>
      <c r="F15" s="41">
        <f>VLOOKUP(C15,'[1]9月'!$B:$Q,16,0)</f>
        <v>3245.4</v>
      </c>
      <c r="G15" s="41">
        <v>3245.4</v>
      </c>
      <c r="H15" s="44">
        <v>5228.42</v>
      </c>
      <c r="I15" s="44">
        <v>108</v>
      </c>
      <c r="J15" s="44">
        <v>3180</v>
      </c>
      <c r="K15" s="52">
        <f t="shared" si="1"/>
        <v>58.4172</v>
      </c>
      <c r="L15" s="53">
        <f t="shared" si="2"/>
        <v>519.264</v>
      </c>
      <c r="M15" s="41">
        <f t="shared" si="3"/>
        <v>22.7178</v>
      </c>
      <c r="N15" s="44">
        <f t="shared" si="4"/>
        <v>418.27</v>
      </c>
      <c r="O15" s="44">
        <f t="shared" si="11"/>
        <v>54</v>
      </c>
      <c r="P15" s="44">
        <f t="shared" si="5"/>
        <v>159</v>
      </c>
      <c r="Q15" s="44">
        <f t="shared" si="12"/>
        <v>1231.669</v>
      </c>
      <c r="R15" s="41">
        <v>0</v>
      </c>
      <c r="S15" s="41">
        <f t="shared" si="6"/>
        <v>259.63</v>
      </c>
      <c r="T15" s="41">
        <f t="shared" si="7"/>
        <v>9.74</v>
      </c>
      <c r="U15" s="44">
        <f t="shared" si="8"/>
        <v>104.57</v>
      </c>
      <c r="V15" s="44">
        <f t="shared" si="13"/>
        <v>54</v>
      </c>
      <c r="W15" s="44">
        <f t="shared" si="9"/>
        <v>159</v>
      </c>
      <c r="X15" s="41">
        <f t="shared" si="14"/>
        <v>586.94</v>
      </c>
      <c r="Y15" s="41">
        <f t="shared" si="10"/>
        <v>1818.609</v>
      </c>
      <c r="Z15" s="41"/>
      <c r="AD15" s="141"/>
    </row>
    <row r="16" s="9" customFormat="1" ht="20" customHeight="1" spans="1:30">
      <c r="A16" s="40">
        <f t="shared" si="0"/>
        <v>13</v>
      </c>
      <c r="B16" s="66" t="s">
        <v>98</v>
      </c>
      <c r="C16" s="42" t="s">
        <v>122</v>
      </c>
      <c r="D16" s="45" t="s">
        <v>123</v>
      </c>
      <c r="E16" s="41">
        <v>3245.4</v>
      </c>
      <c r="F16" s="41">
        <v>3245.4</v>
      </c>
      <c r="G16" s="41">
        <v>3245.4</v>
      </c>
      <c r="H16" s="44">
        <v>5228.42</v>
      </c>
      <c r="I16" s="44">
        <v>108</v>
      </c>
      <c r="J16" s="44">
        <v>3180</v>
      </c>
      <c r="K16" s="52">
        <f t="shared" si="1"/>
        <v>58.4172</v>
      </c>
      <c r="L16" s="53">
        <f t="shared" si="2"/>
        <v>519.264</v>
      </c>
      <c r="M16" s="41">
        <f t="shared" si="3"/>
        <v>22.7178</v>
      </c>
      <c r="N16" s="44">
        <f t="shared" si="4"/>
        <v>418.27</v>
      </c>
      <c r="O16" s="44">
        <f t="shared" si="11"/>
        <v>54</v>
      </c>
      <c r="P16" s="44">
        <f t="shared" si="5"/>
        <v>159</v>
      </c>
      <c r="Q16" s="44">
        <f t="shared" si="12"/>
        <v>1231.669</v>
      </c>
      <c r="R16" s="41">
        <v>0</v>
      </c>
      <c r="S16" s="41">
        <f t="shared" si="6"/>
        <v>259.63</v>
      </c>
      <c r="T16" s="41">
        <f t="shared" si="7"/>
        <v>9.74</v>
      </c>
      <c r="U16" s="44">
        <f t="shared" si="8"/>
        <v>104.57</v>
      </c>
      <c r="V16" s="44">
        <f t="shared" si="13"/>
        <v>54</v>
      </c>
      <c r="W16" s="44">
        <f t="shared" si="9"/>
        <v>159</v>
      </c>
      <c r="X16" s="41">
        <f t="shared" si="14"/>
        <v>586.94</v>
      </c>
      <c r="Y16" s="41">
        <f t="shared" si="10"/>
        <v>1818.609</v>
      </c>
      <c r="Z16" s="41"/>
      <c r="AD16" s="141"/>
    </row>
    <row r="17" s="9" customFormat="1" ht="20" customHeight="1" spans="1:30">
      <c r="A17" s="40">
        <f t="shared" si="0"/>
        <v>14</v>
      </c>
      <c r="B17" s="66" t="s">
        <v>124</v>
      </c>
      <c r="C17" s="42" t="s">
        <v>125</v>
      </c>
      <c r="D17" s="41" t="s">
        <v>126</v>
      </c>
      <c r="E17" s="41">
        <v>3245.4</v>
      </c>
      <c r="F17" s="41">
        <f>VLOOKUP(C17,'[1]9月'!$B:$Q,16,0)</f>
        <v>3245.4</v>
      </c>
      <c r="G17" s="41">
        <v>3245.4</v>
      </c>
      <c r="H17" s="44">
        <v>5228.42</v>
      </c>
      <c r="I17" s="44">
        <v>108</v>
      </c>
      <c r="J17" s="44">
        <v>1790</v>
      </c>
      <c r="K17" s="52">
        <f t="shared" si="1"/>
        <v>58.4172</v>
      </c>
      <c r="L17" s="53">
        <f t="shared" si="2"/>
        <v>519.264</v>
      </c>
      <c r="M17" s="41">
        <f t="shared" si="3"/>
        <v>22.7178</v>
      </c>
      <c r="N17" s="44">
        <f t="shared" si="4"/>
        <v>418.27</v>
      </c>
      <c r="O17" s="44">
        <f t="shared" si="11"/>
        <v>54</v>
      </c>
      <c r="P17" s="44">
        <f t="shared" si="5"/>
        <v>89.5</v>
      </c>
      <c r="Q17" s="44">
        <f t="shared" si="12"/>
        <v>1162.169</v>
      </c>
      <c r="R17" s="41">
        <v>0</v>
      </c>
      <c r="S17" s="41">
        <f t="shared" si="6"/>
        <v>259.63</v>
      </c>
      <c r="T17" s="41">
        <f t="shared" si="7"/>
        <v>9.74</v>
      </c>
      <c r="U17" s="44">
        <f t="shared" si="8"/>
        <v>104.57</v>
      </c>
      <c r="V17" s="44">
        <f t="shared" si="13"/>
        <v>54</v>
      </c>
      <c r="W17" s="44">
        <f t="shared" si="9"/>
        <v>89.5</v>
      </c>
      <c r="X17" s="41">
        <f t="shared" si="14"/>
        <v>517.44</v>
      </c>
      <c r="Y17" s="41">
        <f t="shared" si="10"/>
        <v>1679.609</v>
      </c>
      <c r="Z17" s="41"/>
      <c r="AD17" s="141"/>
    </row>
    <row r="18" s="9" customFormat="1" ht="20" customHeight="1" spans="1:30">
      <c r="A18" s="40">
        <f t="shared" si="0"/>
        <v>15</v>
      </c>
      <c r="B18" s="66" t="s">
        <v>98</v>
      </c>
      <c r="C18" s="42" t="s">
        <v>127</v>
      </c>
      <c r="D18" s="41" t="s">
        <v>128</v>
      </c>
      <c r="E18" s="41">
        <v>3245.4</v>
      </c>
      <c r="F18" s="41">
        <f>VLOOKUP(C18,'[1]9月'!$B:$Q,16,0)</f>
        <v>3245.4</v>
      </c>
      <c r="G18" s="41">
        <v>3245.4</v>
      </c>
      <c r="H18" s="44">
        <v>5228.42</v>
      </c>
      <c r="I18" s="44">
        <v>108</v>
      </c>
      <c r="J18" s="44">
        <v>1790</v>
      </c>
      <c r="K18" s="52">
        <f t="shared" si="1"/>
        <v>58.4172</v>
      </c>
      <c r="L18" s="53">
        <f t="shared" si="2"/>
        <v>519.264</v>
      </c>
      <c r="M18" s="41">
        <f t="shared" si="3"/>
        <v>22.7178</v>
      </c>
      <c r="N18" s="44">
        <f t="shared" si="4"/>
        <v>418.27</v>
      </c>
      <c r="O18" s="44">
        <f t="shared" si="11"/>
        <v>54</v>
      </c>
      <c r="P18" s="44">
        <f t="shared" si="5"/>
        <v>89.5</v>
      </c>
      <c r="Q18" s="44">
        <f t="shared" si="12"/>
        <v>1162.169</v>
      </c>
      <c r="R18" s="41">
        <v>0</v>
      </c>
      <c r="S18" s="41">
        <f t="shared" si="6"/>
        <v>259.63</v>
      </c>
      <c r="T18" s="41">
        <f t="shared" si="7"/>
        <v>9.74</v>
      </c>
      <c r="U18" s="44">
        <f t="shared" si="8"/>
        <v>104.57</v>
      </c>
      <c r="V18" s="44">
        <f t="shared" si="13"/>
        <v>54</v>
      </c>
      <c r="W18" s="44">
        <f t="shared" si="9"/>
        <v>89.5</v>
      </c>
      <c r="X18" s="41">
        <f t="shared" si="14"/>
        <v>517.44</v>
      </c>
      <c r="Y18" s="41">
        <f t="shared" si="10"/>
        <v>1679.609</v>
      </c>
      <c r="Z18" s="41"/>
      <c r="AD18" s="141"/>
    </row>
    <row r="19" s="9" customFormat="1" ht="20" customHeight="1" spans="1:30">
      <c r="A19" s="40">
        <f t="shared" si="0"/>
        <v>16</v>
      </c>
      <c r="B19" s="66" t="s">
        <v>98</v>
      </c>
      <c r="C19" s="42" t="s">
        <v>129</v>
      </c>
      <c r="D19" s="41" t="s">
        <v>130</v>
      </c>
      <c r="E19" s="41">
        <v>3245.4</v>
      </c>
      <c r="F19" s="41">
        <f>VLOOKUP(C19,'[1]9月'!$B:$Q,16,0)</f>
        <v>3245.4</v>
      </c>
      <c r="G19" s="41">
        <v>3245.4</v>
      </c>
      <c r="H19" s="44">
        <v>5228.42</v>
      </c>
      <c r="I19" s="44">
        <v>108</v>
      </c>
      <c r="J19" s="44">
        <v>1790</v>
      </c>
      <c r="K19" s="52">
        <f t="shared" si="1"/>
        <v>58.4172</v>
      </c>
      <c r="L19" s="53">
        <f t="shared" si="2"/>
        <v>519.264</v>
      </c>
      <c r="M19" s="41">
        <f t="shared" si="3"/>
        <v>22.7178</v>
      </c>
      <c r="N19" s="44">
        <f t="shared" si="4"/>
        <v>418.27</v>
      </c>
      <c r="O19" s="44">
        <f t="shared" si="11"/>
        <v>54</v>
      </c>
      <c r="P19" s="44">
        <f t="shared" si="5"/>
        <v>89.5</v>
      </c>
      <c r="Q19" s="44">
        <f t="shared" si="12"/>
        <v>1162.169</v>
      </c>
      <c r="R19" s="41">
        <v>0</v>
      </c>
      <c r="S19" s="41">
        <f t="shared" si="6"/>
        <v>259.63</v>
      </c>
      <c r="T19" s="41">
        <f t="shared" si="7"/>
        <v>9.74</v>
      </c>
      <c r="U19" s="44">
        <f t="shared" si="8"/>
        <v>104.57</v>
      </c>
      <c r="V19" s="44">
        <f t="shared" si="13"/>
        <v>54</v>
      </c>
      <c r="W19" s="44">
        <f t="shared" si="9"/>
        <v>89.5</v>
      </c>
      <c r="X19" s="41">
        <f t="shared" si="14"/>
        <v>517.44</v>
      </c>
      <c r="Y19" s="41">
        <f t="shared" si="10"/>
        <v>1679.609</v>
      </c>
      <c r="Z19" s="41"/>
      <c r="AD19" s="141"/>
    </row>
    <row r="20" s="9" customFormat="1" ht="20" customHeight="1" spans="1:30">
      <c r="A20" s="40">
        <f t="shared" si="0"/>
        <v>17</v>
      </c>
      <c r="B20" s="66" t="s">
        <v>98</v>
      </c>
      <c r="C20" s="42" t="s">
        <v>131</v>
      </c>
      <c r="D20" s="41" t="s">
        <v>132</v>
      </c>
      <c r="E20" s="41">
        <v>3245.4</v>
      </c>
      <c r="F20" s="41">
        <f>VLOOKUP(C20,'[1]9月'!$B:$Q,16,0)</f>
        <v>3245.4</v>
      </c>
      <c r="G20" s="41">
        <v>3245.4</v>
      </c>
      <c r="H20" s="44">
        <v>5228.42</v>
      </c>
      <c r="I20" s="44">
        <v>108</v>
      </c>
      <c r="J20" s="44">
        <v>1790</v>
      </c>
      <c r="K20" s="52">
        <f t="shared" si="1"/>
        <v>58.4172</v>
      </c>
      <c r="L20" s="53">
        <f t="shared" si="2"/>
        <v>519.264</v>
      </c>
      <c r="M20" s="41">
        <f t="shared" si="3"/>
        <v>22.7178</v>
      </c>
      <c r="N20" s="44">
        <f t="shared" si="4"/>
        <v>418.27</v>
      </c>
      <c r="O20" s="44">
        <f t="shared" si="11"/>
        <v>54</v>
      </c>
      <c r="P20" s="44">
        <f t="shared" si="5"/>
        <v>89.5</v>
      </c>
      <c r="Q20" s="44">
        <f t="shared" si="12"/>
        <v>1162.169</v>
      </c>
      <c r="R20" s="41">
        <v>0</v>
      </c>
      <c r="S20" s="41">
        <f t="shared" si="6"/>
        <v>259.63</v>
      </c>
      <c r="T20" s="41">
        <f t="shared" si="7"/>
        <v>9.74</v>
      </c>
      <c r="U20" s="44">
        <f t="shared" si="8"/>
        <v>104.57</v>
      </c>
      <c r="V20" s="44">
        <f t="shared" si="13"/>
        <v>54</v>
      </c>
      <c r="W20" s="44">
        <f t="shared" si="9"/>
        <v>89.5</v>
      </c>
      <c r="X20" s="41">
        <f t="shared" si="14"/>
        <v>517.44</v>
      </c>
      <c r="Y20" s="41">
        <f t="shared" si="10"/>
        <v>1679.609</v>
      </c>
      <c r="Z20" s="41"/>
      <c r="AD20" s="141"/>
    </row>
    <row r="21" s="9" customFormat="1" ht="20" customHeight="1" spans="1:30">
      <c r="A21" s="40">
        <f t="shared" si="0"/>
        <v>18</v>
      </c>
      <c r="B21" s="66" t="s">
        <v>98</v>
      </c>
      <c r="C21" s="42" t="s">
        <v>133</v>
      </c>
      <c r="D21" s="41" t="s">
        <v>134</v>
      </c>
      <c r="E21" s="41">
        <v>3245.4</v>
      </c>
      <c r="F21" s="41">
        <f>VLOOKUP(C21,'[1]9月'!$B:$Q,16,0)</f>
        <v>3245.4</v>
      </c>
      <c r="G21" s="41">
        <v>3245.4</v>
      </c>
      <c r="H21" s="44">
        <v>5228.42</v>
      </c>
      <c r="I21" s="44">
        <v>108</v>
      </c>
      <c r="J21" s="44">
        <v>1790</v>
      </c>
      <c r="K21" s="52">
        <f t="shared" si="1"/>
        <v>58.4172</v>
      </c>
      <c r="L21" s="53">
        <f t="shared" si="2"/>
        <v>519.264</v>
      </c>
      <c r="M21" s="41">
        <f t="shared" si="3"/>
        <v>22.7178</v>
      </c>
      <c r="N21" s="44">
        <f t="shared" si="4"/>
        <v>418.27</v>
      </c>
      <c r="O21" s="44">
        <f t="shared" si="11"/>
        <v>54</v>
      </c>
      <c r="P21" s="44">
        <f t="shared" si="5"/>
        <v>89.5</v>
      </c>
      <c r="Q21" s="44">
        <f t="shared" si="12"/>
        <v>1162.169</v>
      </c>
      <c r="R21" s="41">
        <v>0</v>
      </c>
      <c r="S21" s="41">
        <f t="shared" si="6"/>
        <v>259.63</v>
      </c>
      <c r="T21" s="41">
        <f t="shared" si="7"/>
        <v>9.74</v>
      </c>
      <c r="U21" s="44">
        <f t="shared" si="8"/>
        <v>104.57</v>
      </c>
      <c r="V21" s="44">
        <f t="shared" si="13"/>
        <v>54</v>
      </c>
      <c r="W21" s="44">
        <f t="shared" si="9"/>
        <v>89.5</v>
      </c>
      <c r="X21" s="41">
        <f t="shared" si="14"/>
        <v>517.44</v>
      </c>
      <c r="Y21" s="41">
        <f t="shared" si="10"/>
        <v>1679.609</v>
      </c>
      <c r="Z21" s="41"/>
      <c r="AD21" s="141"/>
    </row>
    <row r="22" s="9" customFormat="1" ht="20" customHeight="1" spans="1:30">
      <c r="A22" s="40">
        <f t="shared" si="0"/>
        <v>19</v>
      </c>
      <c r="B22" s="66" t="s">
        <v>98</v>
      </c>
      <c r="C22" s="42" t="s">
        <v>135</v>
      </c>
      <c r="D22" s="41" t="s">
        <v>136</v>
      </c>
      <c r="E22" s="41">
        <v>3245.4</v>
      </c>
      <c r="F22" s="41">
        <f>VLOOKUP(C22,'[1]9月'!$B:$Q,16,0)</f>
        <v>3245.4</v>
      </c>
      <c r="G22" s="41">
        <v>3245.4</v>
      </c>
      <c r="H22" s="44">
        <v>5228.42</v>
      </c>
      <c r="I22" s="44">
        <v>108</v>
      </c>
      <c r="J22" s="44">
        <v>3180</v>
      </c>
      <c r="K22" s="52">
        <f t="shared" si="1"/>
        <v>58.4172</v>
      </c>
      <c r="L22" s="53">
        <f t="shared" si="2"/>
        <v>519.264</v>
      </c>
      <c r="M22" s="41">
        <f t="shared" si="3"/>
        <v>22.7178</v>
      </c>
      <c r="N22" s="44">
        <f t="shared" si="4"/>
        <v>418.27</v>
      </c>
      <c r="O22" s="44">
        <f t="shared" si="11"/>
        <v>54</v>
      </c>
      <c r="P22" s="44">
        <f t="shared" si="5"/>
        <v>159</v>
      </c>
      <c r="Q22" s="44">
        <f t="shared" si="12"/>
        <v>1231.669</v>
      </c>
      <c r="R22" s="41">
        <v>0</v>
      </c>
      <c r="S22" s="41">
        <f t="shared" si="6"/>
        <v>259.63</v>
      </c>
      <c r="T22" s="41">
        <f t="shared" si="7"/>
        <v>9.74</v>
      </c>
      <c r="U22" s="44">
        <f t="shared" si="8"/>
        <v>104.57</v>
      </c>
      <c r="V22" s="44">
        <f t="shared" si="13"/>
        <v>54</v>
      </c>
      <c r="W22" s="44">
        <f t="shared" si="9"/>
        <v>159</v>
      </c>
      <c r="X22" s="41">
        <f t="shared" si="14"/>
        <v>586.94</v>
      </c>
      <c r="Y22" s="41">
        <f t="shared" si="10"/>
        <v>1818.609</v>
      </c>
      <c r="Z22" s="41"/>
      <c r="AD22" s="141"/>
    </row>
    <row r="23" s="9" customFormat="1" ht="20" customHeight="1" spans="1:30">
      <c r="A23" s="40">
        <f t="shared" si="0"/>
        <v>20</v>
      </c>
      <c r="B23" s="66" t="s">
        <v>98</v>
      </c>
      <c r="C23" s="42" t="s">
        <v>137</v>
      </c>
      <c r="D23" s="41" t="s">
        <v>138</v>
      </c>
      <c r="E23" s="41">
        <v>3245.4</v>
      </c>
      <c r="F23" s="41">
        <f>VLOOKUP(C23,'[1]9月'!$B:$Q,16,0)</f>
        <v>3245.4</v>
      </c>
      <c r="G23" s="41">
        <v>3245.4</v>
      </c>
      <c r="H23" s="44">
        <v>5228.42</v>
      </c>
      <c r="I23" s="44">
        <v>108</v>
      </c>
      <c r="J23" s="44">
        <v>3180</v>
      </c>
      <c r="K23" s="52">
        <f t="shared" si="1"/>
        <v>58.4172</v>
      </c>
      <c r="L23" s="53">
        <f t="shared" si="2"/>
        <v>519.264</v>
      </c>
      <c r="M23" s="41">
        <f t="shared" si="3"/>
        <v>22.7178</v>
      </c>
      <c r="N23" s="44">
        <f t="shared" si="4"/>
        <v>418.27</v>
      </c>
      <c r="O23" s="44">
        <f t="shared" si="11"/>
        <v>54</v>
      </c>
      <c r="P23" s="44">
        <f t="shared" si="5"/>
        <v>159</v>
      </c>
      <c r="Q23" s="44">
        <f t="shared" si="12"/>
        <v>1231.669</v>
      </c>
      <c r="R23" s="41">
        <v>0</v>
      </c>
      <c r="S23" s="41">
        <f t="shared" si="6"/>
        <v>259.63</v>
      </c>
      <c r="T23" s="41">
        <f t="shared" si="7"/>
        <v>9.74</v>
      </c>
      <c r="U23" s="44">
        <f t="shared" si="8"/>
        <v>104.57</v>
      </c>
      <c r="V23" s="44">
        <f t="shared" si="13"/>
        <v>54</v>
      </c>
      <c r="W23" s="44">
        <f t="shared" si="9"/>
        <v>159</v>
      </c>
      <c r="X23" s="41">
        <f t="shared" si="14"/>
        <v>586.94</v>
      </c>
      <c r="Y23" s="41">
        <f t="shared" si="10"/>
        <v>1818.609</v>
      </c>
      <c r="Z23" s="41"/>
      <c r="AD23" s="141"/>
    </row>
    <row r="24" s="9" customFormat="1" ht="20" customHeight="1" spans="1:30">
      <c r="A24" s="40">
        <f t="shared" si="0"/>
        <v>21</v>
      </c>
      <c r="B24" s="66" t="s">
        <v>98</v>
      </c>
      <c r="C24" s="42" t="s">
        <v>139</v>
      </c>
      <c r="D24" s="341" t="s">
        <v>140</v>
      </c>
      <c r="E24" s="41">
        <v>3245.4</v>
      </c>
      <c r="F24" s="41">
        <f>VLOOKUP(C24,'[1]9月'!$B:$Q,16,0)</f>
        <v>3245.4</v>
      </c>
      <c r="G24" s="41">
        <v>3245.4</v>
      </c>
      <c r="H24" s="44">
        <v>5228.42</v>
      </c>
      <c r="I24" s="44">
        <v>108</v>
      </c>
      <c r="J24" s="44">
        <v>3180</v>
      </c>
      <c r="K24" s="52">
        <f t="shared" si="1"/>
        <v>58.4172</v>
      </c>
      <c r="L24" s="53">
        <f t="shared" si="2"/>
        <v>519.264</v>
      </c>
      <c r="M24" s="41">
        <f t="shared" si="3"/>
        <v>22.7178</v>
      </c>
      <c r="N24" s="44">
        <f t="shared" si="4"/>
        <v>418.27</v>
      </c>
      <c r="O24" s="44">
        <f t="shared" si="11"/>
        <v>54</v>
      </c>
      <c r="P24" s="44">
        <f t="shared" si="5"/>
        <v>159</v>
      </c>
      <c r="Q24" s="44">
        <f t="shared" si="12"/>
        <v>1231.669</v>
      </c>
      <c r="R24" s="41">
        <v>0</v>
      </c>
      <c r="S24" s="41">
        <f t="shared" si="6"/>
        <v>259.63</v>
      </c>
      <c r="T24" s="41">
        <f t="shared" si="7"/>
        <v>9.74</v>
      </c>
      <c r="U24" s="44">
        <f t="shared" si="8"/>
        <v>104.57</v>
      </c>
      <c r="V24" s="44">
        <f t="shared" si="13"/>
        <v>54</v>
      </c>
      <c r="W24" s="44">
        <f t="shared" si="9"/>
        <v>159</v>
      </c>
      <c r="X24" s="41">
        <f t="shared" si="14"/>
        <v>586.94</v>
      </c>
      <c r="Y24" s="41">
        <f t="shared" si="10"/>
        <v>1818.609</v>
      </c>
      <c r="Z24" s="41"/>
      <c r="AD24" s="141"/>
    </row>
    <row r="25" s="9" customFormat="1" ht="20" customHeight="1" spans="1:30">
      <c r="A25" s="40">
        <f t="shared" si="0"/>
        <v>22</v>
      </c>
      <c r="B25" s="66" t="s">
        <v>98</v>
      </c>
      <c r="C25" s="42" t="s">
        <v>141</v>
      </c>
      <c r="D25" s="41" t="s">
        <v>142</v>
      </c>
      <c r="E25" s="41">
        <v>3245.4</v>
      </c>
      <c r="F25" s="41">
        <f>VLOOKUP(C25,'[1]9月'!$B:$Q,16,0)</f>
        <v>3245.4</v>
      </c>
      <c r="G25" s="41">
        <v>3245.4</v>
      </c>
      <c r="H25" s="44">
        <v>5228.42</v>
      </c>
      <c r="I25" s="44">
        <v>108</v>
      </c>
      <c r="J25" s="44">
        <v>3180</v>
      </c>
      <c r="K25" s="52">
        <f t="shared" si="1"/>
        <v>58.4172</v>
      </c>
      <c r="L25" s="53">
        <f t="shared" si="2"/>
        <v>519.264</v>
      </c>
      <c r="M25" s="41">
        <f t="shared" si="3"/>
        <v>22.7178</v>
      </c>
      <c r="N25" s="44">
        <f t="shared" si="4"/>
        <v>418.27</v>
      </c>
      <c r="O25" s="44">
        <f t="shared" si="11"/>
        <v>54</v>
      </c>
      <c r="P25" s="44">
        <f t="shared" si="5"/>
        <v>159</v>
      </c>
      <c r="Q25" s="44">
        <f t="shared" si="12"/>
        <v>1231.669</v>
      </c>
      <c r="R25" s="41">
        <v>0</v>
      </c>
      <c r="S25" s="41">
        <f t="shared" si="6"/>
        <v>259.63</v>
      </c>
      <c r="T25" s="41">
        <f t="shared" si="7"/>
        <v>9.74</v>
      </c>
      <c r="U25" s="44">
        <f t="shared" si="8"/>
        <v>104.57</v>
      </c>
      <c r="V25" s="44">
        <f t="shared" si="13"/>
        <v>54</v>
      </c>
      <c r="W25" s="44">
        <f t="shared" si="9"/>
        <v>159</v>
      </c>
      <c r="X25" s="41">
        <f t="shared" si="14"/>
        <v>586.94</v>
      </c>
      <c r="Y25" s="41">
        <f t="shared" si="10"/>
        <v>1818.609</v>
      </c>
      <c r="Z25" s="41"/>
      <c r="AD25" s="141"/>
    </row>
    <row r="26" s="9" customFormat="1" ht="20" customHeight="1" spans="1:30">
      <c r="A26" s="40">
        <f t="shared" si="0"/>
        <v>23</v>
      </c>
      <c r="B26" s="66" t="s">
        <v>98</v>
      </c>
      <c r="C26" s="42" t="s">
        <v>143</v>
      </c>
      <c r="D26" s="41" t="s">
        <v>144</v>
      </c>
      <c r="E26" s="41">
        <v>3245.4</v>
      </c>
      <c r="F26" s="41">
        <f>VLOOKUP(C26,'[1]9月'!$B:$Q,16,0)</f>
        <v>3245.4</v>
      </c>
      <c r="G26" s="41">
        <v>3245.4</v>
      </c>
      <c r="H26" s="44">
        <v>5228.42</v>
      </c>
      <c r="I26" s="44">
        <v>108</v>
      </c>
      <c r="J26" s="44">
        <v>3180</v>
      </c>
      <c r="K26" s="52">
        <f t="shared" si="1"/>
        <v>58.4172</v>
      </c>
      <c r="L26" s="53">
        <f t="shared" si="2"/>
        <v>519.264</v>
      </c>
      <c r="M26" s="41">
        <f t="shared" si="3"/>
        <v>22.7178</v>
      </c>
      <c r="N26" s="44">
        <f t="shared" si="4"/>
        <v>418.27</v>
      </c>
      <c r="O26" s="44">
        <f t="shared" si="11"/>
        <v>54</v>
      </c>
      <c r="P26" s="44">
        <f t="shared" si="5"/>
        <v>159</v>
      </c>
      <c r="Q26" s="44">
        <f t="shared" si="12"/>
        <v>1231.669</v>
      </c>
      <c r="R26" s="41">
        <v>0</v>
      </c>
      <c r="S26" s="41">
        <f t="shared" si="6"/>
        <v>259.63</v>
      </c>
      <c r="T26" s="41">
        <f t="shared" si="7"/>
        <v>9.74</v>
      </c>
      <c r="U26" s="44">
        <f t="shared" si="8"/>
        <v>104.57</v>
      </c>
      <c r="V26" s="44">
        <f t="shared" si="13"/>
        <v>54</v>
      </c>
      <c r="W26" s="44">
        <f t="shared" si="9"/>
        <v>159</v>
      </c>
      <c r="X26" s="41">
        <f t="shared" si="14"/>
        <v>586.94</v>
      </c>
      <c r="Y26" s="41">
        <f t="shared" si="10"/>
        <v>1818.609</v>
      </c>
      <c r="Z26" s="41"/>
      <c r="AD26" s="141"/>
    </row>
    <row r="27" s="9" customFormat="1" ht="20" customHeight="1" spans="1:30">
      <c r="A27" s="40">
        <f t="shared" si="0"/>
        <v>24</v>
      </c>
      <c r="B27" s="66" t="s">
        <v>145</v>
      </c>
      <c r="C27" s="42" t="s">
        <v>146</v>
      </c>
      <c r="D27" s="41" t="s">
        <v>147</v>
      </c>
      <c r="E27" s="41">
        <v>3820</v>
      </c>
      <c r="F27" s="41">
        <f>VLOOKUP(C27,'[1]9月'!$B:$Q,16,0)</f>
        <v>3820</v>
      </c>
      <c r="G27" s="41">
        <v>3820</v>
      </c>
      <c r="H27" s="44">
        <v>5228.42</v>
      </c>
      <c r="I27" s="44">
        <v>108</v>
      </c>
      <c r="J27" s="44">
        <v>4180</v>
      </c>
      <c r="K27" s="52">
        <f t="shared" si="1"/>
        <v>68.76</v>
      </c>
      <c r="L27" s="53">
        <f t="shared" si="2"/>
        <v>611.2</v>
      </c>
      <c r="M27" s="41">
        <f t="shared" si="3"/>
        <v>26.74</v>
      </c>
      <c r="N27" s="44">
        <f t="shared" si="4"/>
        <v>418.27</v>
      </c>
      <c r="O27" s="44">
        <f t="shared" si="11"/>
        <v>54</v>
      </c>
      <c r="P27" s="44">
        <f t="shared" si="5"/>
        <v>209</v>
      </c>
      <c r="Q27" s="44">
        <f t="shared" si="12"/>
        <v>1387.97</v>
      </c>
      <c r="R27" s="41">
        <v>0</v>
      </c>
      <c r="S27" s="41">
        <f t="shared" si="6"/>
        <v>305.6</v>
      </c>
      <c r="T27" s="41">
        <f t="shared" si="7"/>
        <v>11.46</v>
      </c>
      <c r="U27" s="44">
        <f t="shared" si="8"/>
        <v>104.57</v>
      </c>
      <c r="V27" s="44">
        <f t="shared" si="13"/>
        <v>54</v>
      </c>
      <c r="W27" s="44">
        <f t="shared" si="9"/>
        <v>209</v>
      </c>
      <c r="X27" s="41">
        <f t="shared" si="14"/>
        <v>684.63</v>
      </c>
      <c r="Y27" s="41">
        <f t="shared" si="10"/>
        <v>2072.6</v>
      </c>
      <c r="Z27" s="41"/>
      <c r="AD27" s="141"/>
    </row>
    <row r="28" s="9" customFormat="1" ht="20" customHeight="1" spans="1:30">
      <c r="A28" s="40">
        <f t="shared" si="0"/>
        <v>25</v>
      </c>
      <c r="B28" s="66" t="s">
        <v>145</v>
      </c>
      <c r="C28" s="42" t="s">
        <v>148</v>
      </c>
      <c r="D28" s="41" t="s">
        <v>149</v>
      </c>
      <c r="E28" s="41">
        <v>3245.4</v>
      </c>
      <c r="F28" s="41">
        <f>VLOOKUP(C28,'[1]9月'!$B:$Q,16,0)</f>
        <v>3245.4</v>
      </c>
      <c r="G28" s="41">
        <v>3245.4</v>
      </c>
      <c r="H28" s="44">
        <v>5228.42</v>
      </c>
      <c r="I28" s="44">
        <v>108</v>
      </c>
      <c r="J28" s="44">
        <v>3180</v>
      </c>
      <c r="K28" s="52">
        <f t="shared" si="1"/>
        <v>58.4172</v>
      </c>
      <c r="L28" s="53">
        <f t="shared" si="2"/>
        <v>519.264</v>
      </c>
      <c r="M28" s="41">
        <f t="shared" si="3"/>
        <v>22.7178</v>
      </c>
      <c r="N28" s="44">
        <f t="shared" si="4"/>
        <v>418.27</v>
      </c>
      <c r="O28" s="44">
        <f t="shared" si="11"/>
        <v>54</v>
      </c>
      <c r="P28" s="44">
        <f t="shared" si="5"/>
        <v>159</v>
      </c>
      <c r="Q28" s="44">
        <f t="shared" si="12"/>
        <v>1231.669</v>
      </c>
      <c r="R28" s="41">
        <v>0</v>
      </c>
      <c r="S28" s="41">
        <f t="shared" si="6"/>
        <v>259.63</v>
      </c>
      <c r="T28" s="41">
        <f t="shared" si="7"/>
        <v>9.74</v>
      </c>
      <c r="U28" s="44">
        <f t="shared" si="8"/>
        <v>104.57</v>
      </c>
      <c r="V28" s="44">
        <f t="shared" si="13"/>
        <v>54</v>
      </c>
      <c r="W28" s="44">
        <f t="shared" si="9"/>
        <v>159</v>
      </c>
      <c r="X28" s="41">
        <f t="shared" si="14"/>
        <v>586.94</v>
      </c>
      <c r="Y28" s="41">
        <f t="shared" si="10"/>
        <v>1818.609</v>
      </c>
      <c r="Z28" s="41"/>
      <c r="AD28" s="141"/>
    </row>
    <row r="29" s="9" customFormat="1" ht="20" customHeight="1" spans="1:30">
      <c r="A29" s="40">
        <f t="shared" si="0"/>
        <v>26</v>
      </c>
      <c r="B29" s="66" t="s">
        <v>145</v>
      </c>
      <c r="C29" s="42" t="s">
        <v>150</v>
      </c>
      <c r="D29" s="41" t="s">
        <v>151</v>
      </c>
      <c r="E29" s="41">
        <v>3245.4</v>
      </c>
      <c r="F29" s="41">
        <f>VLOOKUP(C29,'[1]9月'!$B:$Q,16,0)</f>
        <v>3245.4</v>
      </c>
      <c r="G29" s="41">
        <v>3245.4</v>
      </c>
      <c r="H29" s="44">
        <v>5228.42</v>
      </c>
      <c r="I29" s="44">
        <v>108</v>
      </c>
      <c r="J29" s="44">
        <v>3180</v>
      </c>
      <c r="K29" s="52">
        <f t="shared" si="1"/>
        <v>58.4172</v>
      </c>
      <c r="L29" s="53">
        <f t="shared" si="2"/>
        <v>519.264</v>
      </c>
      <c r="M29" s="41">
        <f t="shared" si="3"/>
        <v>22.7178</v>
      </c>
      <c r="N29" s="44">
        <f t="shared" si="4"/>
        <v>418.27</v>
      </c>
      <c r="O29" s="44">
        <f t="shared" si="11"/>
        <v>54</v>
      </c>
      <c r="P29" s="44">
        <f t="shared" si="5"/>
        <v>159</v>
      </c>
      <c r="Q29" s="44">
        <f t="shared" si="12"/>
        <v>1231.669</v>
      </c>
      <c r="R29" s="41">
        <v>0</v>
      </c>
      <c r="S29" s="41">
        <f t="shared" si="6"/>
        <v>259.63</v>
      </c>
      <c r="T29" s="41">
        <f t="shared" si="7"/>
        <v>9.74</v>
      </c>
      <c r="U29" s="44">
        <f t="shared" si="8"/>
        <v>104.57</v>
      </c>
      <c r="V29" s="44">
        <f t="shared" si="13"/>
        <v>54</v>
      </c>
      <c r="W29" s="44">
        <f t="shared" si="9"/>
        <v>159</v>
      </c>
      <c r="X29" s="41">
        <f t="shared" si="14"/>
        <v>586.94</v>
      </c>
      <c r="Y29" s="41">
        <f t="shared" si="10"/>
        <v>1818.609</v>
      </c>
      <c r="Z29" s="41"/>
      <c r="AD29" s="141"/>
    </row>
    <row r="30" s="9" customFormat="1" ht="20" customHeight="1" spans="1:30">
      <c r="A30" s="40">
        <f t="shared" si="0"/>
        <v>27</v>
      </c>
      <c r="B30" s="66" t="s">
        <v>145</v>
      </c>
      <c r="C30" s="42" t="s">
        <v>152</v>
      </c>
      <c r="D30" s="41" t="s">
        <v>153</v>
      </c>
      <c r="E30" s="41">
        <v>3245.4</v>
      </c>
      <c r="F30" s="41">
        <f>VLOOKUP(C30,'[1]9月'!$B:$Q,16,0)</f>
        <v>3245.4</v>
      </c>
      <c r="G30" s="41">
        <v>3245.4</v>
      </c>
      <c r="H30" s="44">
        <v>5228.42</v>
      </c>
      <c r="I30" s="44">
        <v>108</v>
      </c>
      <c r="J30" s="44">
        <v>3180</v>
      </c>
      <c r="K30" s="52">
        <f t="shared" si="1"/>
        <v>58.4172</v>
      </c>
      <c r="L30" s="53">
        <f t="shared" si="2"/>
        <v>519.264</v>
      </c>
      <c r="M30" s="41">
        <f t="shared" si="3"/>
        <v>22.7178</v>
      </c>
      <c r="N30" s="44">
        <f t="shared" si="4"/>
        <v>418.27</v>
      </c>
      <c r="O30" s="44">
        <f t="shared" si="11"/>
        <v>54</v>
      </c>
      <c r="P30" s="44">
        <f t="shared" si="5"/>
        <v>159</v>
      </c>
      <c r="Q30" s="44">
        <f t="shared" si="12"/>
        <v>1231.669</v>
      </c>
      <c r="R30" s="41">
        <v>0</v>
      </c>
      <c r="S30" s="41">
        <f t="shared" si="6"/>
        <v>259.63</v>
      </c>
      <c r="T30" s="41">
        <f t="shared" si="7"/>
        <v>9.74</v>
      </c>
      <c r="U30" s="44">
        <f t="shared" si="8"/>
        <v>104.57</v>
      </c>
      <c r="V30" s="44">
        <f t="shared" si="13"/>
        <v>54</v>
      </c>
      <c r="W30" s="44">
        <f t="shared" si="9"/>
        <v>159</v>
      </c>
      <c r="X30" s="41">
        <f t="shared" si="14"/>
        <v>586.94</v>
      </c>
      <c r="Y30" s="41">
        <f t="shared" si="10"/>
        <v>1818.609</v>
      </c>
      <c r="Z30" s="41"/>
      <c r="AD30" s="141"/>
    </row>
    <row r="31" s="9" customFormat="1" ht="20" customHeight="1" spans="1:30">
      <c r="A31" s="40">
        <f t="shared" si="0"/>
        <v>28</v>
      </c>
      <c r="B31" s="66" t="s">
        <v>145</v>
      </c>
      <c r="C31" s="42" t="s">
        <v>154</v>
      </c>
      <c r="D31" s="41" t="s">
        <v>155</v>
      </c>
      <c r="E31" s="41">
        <v>3245.4</v>
      </c>
      <c r="F31" s="41">
        <f>VLOOKUP(C31,'[1]9月'!$B:$Q,16,0)</f>
        <v>3245.4</v>
      </c>
      <c r="G31" s="41">
        <v>3245.4</v>
      </c>
      <c r="H31" s="44">
        <v>5228.42</v>
      </c>
      <c r="I31" s="44">
        <v>108</v>
      </c>
      <c r="J31" s="44">
        <v>3180</v>
      </c>
      <c r="K31" s="52">
        <f t="shared" si="1"/>
        <v>58.4172</v>
      </c>
      <c r="L31" s="53">
        <f t="shared" si="2"/>
        <v>519.264</v>
      </c>
      <c r="M31" s="41">
        <f t="shared" si="3"/>
        <v>22.7178</v>
      </c>
      <c r="N31" s="44">
        <f t="shared" si="4"/>
        <v>418.27</v>
      </c>
      <c r="O31" s="44">
        <f t="shared" si="11"/>
        <v>54</v>
      </c>
      <c r="P31" s="44">
        <f t="shared" si="5"/>
        <v>159</v>
      </c>
      <c r="Q31" s="44">
        <f t="shared" si="12"/>
        <v>1231.669</v>
      </c>
      <c r="R31" s="41">
        <v>0</v>
      </c>
      <c r="S31" s="41">
        <f t="shared" si="6"/>
        <v>259.63</v>
      </c>
      <c r="T31" s="41">
        <f t="shared" si="7"/>
        <v>9.74</v>
      </c>
      <c r="U31" s="44">
        <f t="shared" si="8"/>
        <v>104.57</v>
      </c>
      <c r="V31" s="44">
        <f t="shared" si="13"/>
        <v>54</v>
      </c>
      <c r="W31" s="44">
        <f t="shared" si="9"/>
        <v>159</v>
      </c>
      <c r="X31" s="41">
        <f t="shared" si="14"/>
        <v>586.94</v>
      </c>
      <c r="Y31" s="41">
        <f t="shared" si="10"/>
        <v>1818.609</v>
      </c>
      <c r="Z31" s="41"/>
      <c r="AD31" s="141"/>
    </row>
    <row r="32" s="9" customFormat="1" ht="20" customHeight="1" spans="1:30">
      <c r="A32" s="40">
        <f t="shared" si="0"/>
        <v>29</v>
      </c>
      <c r="B32" s="66" t="s">
        <v>145</v>
      </c>
      <c r="C32" s="42" t="s">
        <v>156</v>
      </c>
      <c r="D32" s="41" t="s">
        <v>157</v>
      </c>
      <c r="E32" s="41">
        <v>3245.4</v>
      </c>
      <c r="F32" s="41">
        <f>VLOOKUP(C32,'[1]9月'!$B:$Q,16,0)</f>
        <v>3245.4</v>
      </c>
      <c r="G32" s="41">
        <v>3245.4</v>
      </c>
      <c r="H32" s="44">
        <v>5228.42</v>
      </c>
      <c r="I32" s="44">
        <v>108</v>
      </c>
      <c r="J32" s="44">
        <v>3180</v>
      </c>
      <c r="K32" s="52">
        <f t="shared" si="1"/>
        <v>58.4172</v>
      </c>
      <c r="L32" s="53">
        <f t="shared" si="2"/>
        <v>519.264</v>
      </c>
      <c r="M32" s="41">
        <f t="shared" si="3"/>
        <v>22.7178</v>
      </c>
      <c r="N32" s="44">
        <f t="shared" si="4"/>
        <v>418.27</v>
      </c>
      <c r="O32" s="44">
        <f t="shared" si="11"/>
        <v>54</v>
      </c>
      <c r="P32" s="44">
        <f t="shared" si="5"/>
        <v>159</v>
      </c>
      <c r="Q32" s="44">
        <f t="shared" si="12"/>
        <v>1231.669</v>
      </c>
      <c r="R32" s="41">
        <v>0</v>
      </c>
      <c r="S32" s="41">
        <f t="shared" si="6"/>
        <v>259.63</v>
      </c>
      <c r="T32" s="41">
        <f t="shared" si="7"/>
        <v>9.74</v>
      </c>
      <c r="U32" s="44">
        <f t="shared" si="8"/>
        <v>104.57</v>
      </c>
      <c r="V32" s="44">
        <f t="shared" si="13"/>
        <v>54</v>
      </c>
      <c r="W32" s="44">
        <f t="shared" si="9"/>
        <v>159</v>
      </c>
      <c r="X32" s="41">
        <f t="shared" si="14"/>
        <v>586.94</v>
      </c>
      <c r="Y32" s="41">
        <f t="shared" si="10"/>
        <v>1818.609</v>
      </c>
      <c r="Z32" s="41"/>
      <c r="AD32" s="141"/>
    </row>
    <row r="33" s="9" customFormat="1" ht="20" customHeight="1" spans="1:30">
      <c r="A33" s="40">
        <f t="shared" si="0"/>
        <v>30</v>
      </c>
      <c r="B33" s="66" t="s">
        <v>145</v>
      </c>
      <c r="C33" s="42" t="s">
        <v>158</v>
      </c>
      <c r="D33" s="341" t="s">
        <v>159</v>
      </c>
      <c r="E33" s="41">
        <v>3245.4</v>
      </c>
      <c r="F33" s="41">
        <f>VLOOKUP(C33,'[1]9月'!$B:$Q,16,0)</f>
        <v>3245.4</v>
      </c>
      <c r="G33" s="41">
        <v>3245.4</v>
      </c>
      <c r="H33" s="44">
        <v>5228.42</v>
      </c>
      <c r="I33" s="44">
        <v>108</v>
      </c>
      <c r="J33" s="44">
        <v>3180</v>
      </c>
      <c r="K33" s="52">
        <f t="shared" si="1"/>
        <v>58.4172</v>
      </c>
      <c r="L33" s="53">
        <f t="shared" si="2"/>
        <v>519.264</v>
      </c>
      <c r="M33" s="41">
        <f t="shared" si="3"/>
        <v>22.7178</v>
      </c>
      <c r="N33" s="44">
        <f t="shared" si="4"/>
        <v>418.27</v>
      </c>
      <c r="O33" s="44">
        <f t="shared" si="11"/>
        <v>54</v>
      </c>
      <c r="P33" s="44">
        <f t="shared" si="5"/>
        <v>159</v>
      </c>
      <c r="Q33" s="44">
        <f t="shared" si="12"/>
        <v>1231.669</v>
      </c>
      <c r="R33" s="41">
        <v>0</v>
      </c>
      <c r="S33" s="41">
        <f t="shared" si="6"/>
        <v>259.63</v>
      </c>
      <c r="T33" s="41">
        <f t="shared" si="7"/>
        <v>9.74</v>
      </c>
      <c r="U33" s="44">
        <f t="shared" si="8"/>
        <v>104.57</v>
      </c>
      <c r="V33" s="44">
        <f t="shared" si="13"/>
        <v>54</v>
      </c>
      <c r="W33" s="44">
        <f t="shared" si="9"/>
        <v>159</v>
      </c>
      <c r="X33" s="41">
        <f t="shared" si="14"/>
        <v>586.94</v>
      </c>
      <c r="Y33" s="41">
        <f t="shared" si="10"/>
        <v>1818.609</v>
      </c>
      <c r="Z33" s="41"/>
      <c r="AD33" s="141"/>
    </row>
    <row r="34" s="9" customFormat="1" ht="20" customHeight="1" spans="1:30">
      <c r="A34" s="40">
        <f t="shared" si="0"/>
        <v>31</v>
      </c>
      <c r="B34" s="66" t="s">
        <v>145</v>
      </c>
      <c r="C34" s="46" t="s">
        <v>160</v>
      </c>
      <c r="D34" s="47" t="s">
        <v>161</v>
      </c>
      <c r="E34" s="41">
        <v>3245.4</v>
      </c>
      <c r="F34" s="41">
        <f>VLOOKUP(C34,'[1]9月'!$B:$Q,16,0)</f>
        <v>3245.4</v>
      </c>
      <c r="G34" s="41">
        <v>3245.4</v>
      </c>
      <c r="H34" s="44">
        <v>5228.42</v>
      </c>
      <c r="I34" s="44">
        <v>108</v>
      </c>
      <c r="J34" s="44">
        <v>3180</v>
      </c>
      <c r="K34" s="52">
        <f t="shared" si="1"/>
        <v>58.4172</v>
      </c>
      <c r="L34" s="53">
        <f t="shared" si="2"/>
        <v>519.264</v>
      </c>
      <c r="M34" s="41">
        <f t="shared" si="3"/>
        <v>22.7178</v>
      </c>
      <c r="N34" s="44">
        <f t="shared" si="4"/>
        <v>418.27</v>
      </c>
      <c r="O34" s="44">
        <f t="shared" si="11"/>
        <v>54</v>
      </c>
      <c r="P34" s="44">
        <f t="shared" si="5"/>
        <v>159</v>
      </c>
      <c r="Q34" s="44">
        <f t="shared" si="12"/>
        <v>1231.669</v>
      </c>
      <c r="R34" s="41">
        <v>0</v>
      </c>
      <c r="S34" s="41">
        <f t="shared" si="6"/>
        <v>259.63</v>
      </c>
      <c r="T34" s="41">
        <f t="shared" si="7"/>
        <v>9.74</v>
      </c>
      <c r="U34" s="44">
        <f t="shared" si="8"/>
        <v>104.57</v>
      </c>
      <c r="V34" s="44">
        <f t="shared" si="13"/>
        <v>54</v>
      </c>
      <c r="W34" s="44">
        <f t="shared" si="9"/>
        <v>159</v>
      </c>
      <c r="X34" s="41">
        <f t="shared" si="14"/>
        <v>586.94</v>
      </c>
      <c r="Y34" s="41">
        <f t="shared" si="10"/>
        <v>1818.609</v>
      </c>
      <c r="Z34" s="41"/>
      <c r="AD34" s="141"/>
    </row>
    <row r="35" s="9" customFormat="1" ht="20" customHeight="1" spans="1:30">
      <c r="A35" s="40">
        <f t="shared" si="0"/>
        <v>32</v>
      </c>
      <c r="B35" s="66" t="s">
        <v>145</v>
      </c>
      <c r="C35" s="46" t="s">
        <v>162</v>
      </c>
      <c r="D35" s="47" t="s">
        <v>163</v>
      </c>
      <c r="E35" s="41">
        <v>3245.4</v>
      </c>
      <c r="F35" s="41">
        <f>VLOOKUP(C35,'[1]9月'!$B:$Q,16,0)</f>
        <v>3245.4</v>
      </c>
      <c r="G35" s="41">
        <v>3245.4</v>
      </c>
      <c r="H35" s="44">
        <v>5228.42</v>
      </c>
      <c r="I35" s="44">
        <v>108</v>
      </c>
      <c r="J35" s="44">
        <v>3180</v>
      </c>
      <c r="K35" s="52">
        <f t="shared" si="1"/>
        <v>58.4172</v>
      </c>
      <c r="L35" s="53">
        <f t="shared" si="2"/>
        <v>519.264</v>
      </c>
      <c r="M35" s="41">
        <f t="shared" si="3"/>
        <v>22.7178</v>
      </c>
      <c r="N35" s="44">
        <f t="shared" si="4"/>
        <v>418.27</v>
      </c>
      <c r="O35" s="44">
        <f t="shared" si="11"/>
        <v>54</v>
      </c>
      <c r="P35" s="44">
        <f t="shared" si="5"/>
        <v>159</v>
      </c>
      <c r="Q35" s="44">
        <f t="shared" si="12"/>
        <v>1231.669</v>
      </c>
      <c r="R35" s="41">
        <v>0</v>
      </c>
      <c r="S35" s="41">
        <f t="shared" si="6"/>
        <v>259.63</v>
      </c>
      <c r="T35" s="41">
        <f t="shared" si="7"/>
        <v>9.74</v>
      </c>
      <c r="U35" s="44">
        <f t="shared" si="8"/>
        <v>104.57</v>
      </c>
      <c r="V35" s="44">
        <f t="shared" si="13"/>
        <v>54</v>
      </c>
      <c r="W35" s="44">
        <f t="shared" si="9"/>
        <v>159</v>
      </c>
      <c r="X35" s="41">
        <f t="shared" si="14"/>
        <v>586.94</v>
      </c>
      <c r="Y35" s="41">
        <f t="shared" si="10"/>
        <v>1818.609</v>
      </c>
      <c r="Z35" s="41"/>
      <c r="AD35" s="141"/>
    </row>
    <row r="36" s="9" customFormat="1" ht="20" customHeight="1" spans="1:30">
      <c r="A36" s="40">
        <f t="shared" si="0"/>
        <v>33</v>
      </c>
      <c r="B36" s="66" t="s">
        <v>164</v>
      </c>
      <c r="C36" s="42" t="s">
        <v>165</v>
      </c>
      <c r="D36" s="41" t="s">
        <v>166</v>
      </c>
      <c r="E36" s="41">
        <v>3245.4</v>
      </c>
      <c r="F36" s="41">
        <f>VLOOKUP(C36,'[1]9月'!$B:$Q,16,0)</f>
        <v>3245.4</v>
      </c>
      <c r="G36" s="41">
        <v>3245.4</v>
      </c>
      <c r="H36" s="44">
        <v>5228.42</v>
      </c>
      <c r="I36" s="44">
        <v>108</v>
      </c>
      <c r="J36" s="44">
        <v>3180</v>
      </c>
      <c r="K36" s="52">
        <f t="shared" si="1"/>
        <v>58.4172</v>
      </c>
      <c r="L36" s="53">
        <f t="shared" si="2"/>
        <v>519.264</v>
      </c>
      <c r="M36" s="41">
        <f t="shared" si="3"/>
        <v>22.7178</v>
      </c>
      <c r="N36" s="44">
        <f t="shared" si="4"/>
        <v>418.27</v>
      </c>
      <c r="O36" s="44">
        <f t="shared" si="11"/>
        <v>54</v>
      </c>
      <c r="P36" s="44">
        <f t="shared" si="5"/>
        <v>159</v>
      </c>
      <c r="Q36" s="44">
        <f t="shared" si="12"/>
        <v>1231.669</v>
      </c>
      <c r="R36" s="41">
        <v>0</v>
      </c>
      <c r="S36" s="41">
        <f t="shared" si="6"/>
        <v>259.63</v>
      </c>
      <c r="T36" s="41">
        <f t="shared" si="7"/>
        <v>9.74</v>
      </c>
      <c r="U36" s="44">
        <f t="shared" si="8"/>
        <v>104.57</v>
      </c>
      <c r="V36" s="44">
        <f t="shared" si="13"/>
        <v>54</v>
      </c>
      <c r="W36" s="44">
        <f t="shared" si="9"/>
        <v>159</v>
      </c>
      <c r="X36" s="41">
        <f t="shared" si="14"/>
        <v>586.94</v>
      </c>
      <c r="Y36" s="41">
        <f t="shared" si="10"/>
        <v>1818.609</v>
      </c>
      <c r="Z36" s="41"/>
      <c r="AD36" s="141"/>
    </row>
    <row r="37" s="9" customFormat="1" ht="20" customHeight="1" spans="1:30">
      <c r="A37" s="40">
        <f t="shared" si="0"/>
        <v>34</v>
      </c>
      <c r="B37" s="66" t="s">
        <v>167</v>
      </c>
      <c r="C37" s="42" t="s">
        <v>168</v>
      </c>
      <c r="D37" s="41" t="s">
        <v>169</v>
      </c>
      <c r="E37" s="41">
        <v>3245.4</v>
      </c>
      <c r="F37" s="41">
        <f>VLOOKUP(C37,'[1]9月'!$B:$Q,16,0)</f>
        <v>3245.4</v>
      </c>
      <c r="G37" s="41">
        <v>3245.4</v>
      </c>
      <c r="H37" s="44">
        <v>5228.42</v>
      </c>
      <c r="I37" s="44">
        <v>108</v>
      </c>
      <c r="J37" s="44">
        <v>3180</v>
      </c>
      <c r="K37" s="52">
        <f t="shared" si="1"/>
        <v>58.4172</v>
      </c>
      <c r="L37" s="53">
        <f t="shared" si="2"/>
        <v>519.264</v>
      </c>
      <c r="M37" s="41">
        <f t="shared" si="3"/>
        <v>22.7178</v>
      </c>
      <c r="N37" s="44">
        <f t="shared" si="4"/>
        <v>418.27</v>
      </c>
      <c r="O37" s="44">
        <f t="shared" si="11"/>
        <v>54</v>
      </c>
      <c r="P37" s="44">
        <f t="shared" si="5"/>
        <v>159</v>
      </c>
      <c r="Q37" s="44">
        <f t="shared" si="12"/>
        <v>1231.669</v>
      </c>
      <c r="R37" s="41">
        <v>0</v>
      </c>
      <c r="S37" s="41">
        <f t="shared" si="6"/>
        <v>259.63</v>
      </c>
      <c r="T37" s="41">
        <f t="shared" si="7"/>
        <v>9.74</v>
      </c>
      <c r="U37" s="44">
        <f t="shared" si="8"/>
        <v>104.57</v>
      </c>
      <c r="V37" s="44">
        <f t="shared" si="13"/>
        <v>54</v>
      </c>
      <c r="W37" s="44">
        <f t="shared" si="9"/>
        <v>159</v>
      </c>
      <c r="X37" s="41">
        <f t="shared" si="14"/>
        <v>586.94</v>
      </c>
      <c r="Y37" s="41">
        <f t="shared" si="10"/>
        <v>1818.609</v>
      </c>
      <c r="Z37" s="41"/>
      <c r="AD37" s="141"/>
    </row>
    <row r="38" s="9" customFormat="1" ht="20" customHeight="1" spans="1:30">
      <c r="A38" s="40">
        <f t="shared" si="0"/>
        <v>35</v>
      </c>
      <c r="B38" s="66" t="s">
        <v>170</v>
      </c>
      <c r="C38" s="42" t="s">
        <v>171</v>
      </c>
      <c r="D38" s="41" t="s">
        <v>172</v>
      </c>
      <c r="E38" s="41">
        <v>3245.4</v>
      </c>
      <c r="F38" s="41">
        <f>VLOOKUP(C38,'[1]9月'!$B:$Q,16,0)</f>
        <v>3245.4</v>
      </c>
      <c r="G38" s="41">
        <v>3245.4</v>
      </c>
      <c r="H38" s="44">
        <v>5228.42</v>
      </c>
      <c r="I38" s="44">
        <v>108</v>
      </c>
      <c r="J38" s="44">
        <v>3180</v>
      </c>
      <c r="K38" s="52">
        <f t="shared" si="1"/>
        <v>58.4172</v>
      </c>
      <c r="L38" s="53">
        <f t="shared" si="2"/>
        <v>519.264</v>
      </c>
      <c r="M38" s="41">
        <f t="shared" si="3"/>
        <v>22.7178</v>
      </c>
      <c r="N38" s="44">
        <f t="shared" si="4"/>
        <v>418.27</v>
      </c>
      <c r="O38" s="44">
        <f t="shared" si="11"/>
        <v>54</v>
      </c>
      <c r="P38" s="44">
        <f t="shared" si="5"/>
        <v>159</v>
      </c>
      <c r="Q38" s="44">
        <f t="shared" si="12"/>
        <v>1231.669</v>
      </c>
      <c r="R38" s="41">
        <v>0</v>
      </c>
      <c r="S38" s="41">
        <f t="shared" si="6"/>
        <v>259.63</v>
      </c>
      <c r="T38" s="41">
        <f t="shared" si="7"/>
        <v>9.74</v>
      </c>
      <c r="U38" s="44">
        <f t="shared" si="8"/>
        <v>104.57</v>
      </c>
      <c r="V38" s="44">
        <f t="shared" si="13"/>
        <v>54</v>
      </c>
      <c r="W38" s="44">
        <f t="shared" si="9"/>
        <v>159</v>
      </c>
      <c r="X38" s="41">
        <f t="shared" si="14"/>
        <v>586.94</v>
      </c>
      <c r="Y38" s="41">
        <f t="shared" si="10"/>
        <v>1818.609</v>
      </c>
      <c r="Z38" s="41"/>
      <c r="AD38" s="141"/>
    </row>
    <row r="39" s="9" customFormat="1" ht="20" customHeight="1" spans="1:30">
      <c r="A39" s="40">
        <f t="shared" si="0"/>
        <v>36</v>
      </c>
      <c r="B39" s="66" t="s">
        <v>173</v>
      </c>
      <c r="C39" s="42" t="s">
        <v>174</v>
      </c>
      <c r="D39" s="41" t="s">
        <v>175</v>
      </c>
      <c r="E39" s="41">
        <v>3245.4</v>
      </c>
      <c r="F39" s="41">
        <f>VLOOKUP(C39,'[1]9月'!$B:$Q,16,0)</f>
        <v>3245.4</v>
      </c>
      <c r="G39" s="41">
        <v>3245.4</v>
      </c>
      <c r="H39" s="44">
        <v>5228.42</v>
      </c>
      <c r="I39" s="44">
        <v>108</v>
      </c>
      <c r="J39" s="44">
        <v>3180</v>
      </c>
      <c r="K39" s="52">
        <f t="shared" si="1"/>
        <v>58.4172</v>
      </c>
      <c r="L39" s="53">
        <f t="shared" si="2"/>
        <v>519.264</v>
      </c>
      <c r="M39" s="41">
        <f t="shared" si="3"/>
        <v>22.7178</v>
      </c>
      <c r="N39" s="44">
        <f t="shared" si="4"/>
        <v>418.27</v>
      </c>
      <c r="O39" s="44">
        <f t="shared" si="11"/>
        <v>54</v>
      </c>
      <c r="P39" s="44">
        <f t="shared" si="5"/>
        <v>159</v>
      </c>
      <c r="Q39" s="44">
        <f t="shared" si="12"/>
        <v>1231.669</v>
      </c>
      <c r="R39" s="41">
        <v>0</v>
      </c>
      <c r="S39" s="41">
        <f t="shared" si="6"/>
        <v>259.63</v>
      </c>
      <c r="T39" s="41">
        <f t="shared" si="7"/>
        <v>9.74</v>
      </c>
      <c r="U39" s="44">
        <f t="shared" si="8"/>
        <v>104.57</v>
      </c>
      <c r="V39" s="44">
        <f t="shared" si="13"/>
        <v>54</v>
      </c>
      <c r="W39" s="44">
        <f t="shared" si="9"/>
        <v>159</v>
      </c>
      <c r="X39" s="41">
        <f t="shared" si="14"/>
        <v>586.94</v>
      </c>
      <c r="Y39" s="41">
        <f t="shared" si="10"/>
        <v>1818.609</v>
      </c>
      <c r="Z39" s="41"/>
      <c r="AD39" s="141"/>
    </row>
    <row r="40" s="9" customFormat="1" ht="20" customHeight="1" spans="1:30">
      <c r="A40" s="40">
        <f t="shared" si="0"/>
        <v>37</v>
      </c>
      <c r="B40" s="66" t="s">
        <v>173</v>
      </c>
      <c r="C40" s="46" t="s">
        <v>176</v>
      </c>
      <c r="D40" s="342" t="s">
        <v>177</v>
      </c>
      <c r="E40" s="41">
        <v>3245.4</v>
      </c>
      <c r="F40" s="41">
        <f>VLOOKUP(C40,'[1]9月'!$B:$Q,16,0)</f>
        <v>3245.4</v>
      </c>
      <c r="G40" s="41">
        <v>3245.4</v>
      </c>
      <c r="H40" s="44">
        <v>5228.42</v>
      </c>
      <c r="I40" s="44">
        <v>108</v>
      </c>
      <c r="J40" s="44">
        <v>3180</v>
      </c>
      <c r="K40" s="52">
        <f t="shared" si="1"/>
        <v>58.4172</v>
      </c>
      <c r="L40" s="53">
        <f t="shared" si="2"/>
        <v>519.264</v>
      </c>
      <c r="M40" s="41">
        <f t="shared" si="3"/>
        <v>22.7178</v>
      </c>
      <c r="N40" s="44">
        <f t="shared" si="4"/>
        <v>418.27</v>
      </c>
      <c r="O40" s="44">
        <f t="shared" si="11"/>
        <v>54</v>
      </c>
      <c r="P40" s="44">
        <f t="shared" si="5"/>
        <v>159</v>
      </c>
      <c r="Q40" s="44">
        <f t="shared" si="12"/>
        <v>1231.669</v>
      </c>
      <c r="R40" s="41">
        <v>0</v>
      </c>
      <c r="S40" s="41">
        <f t="shared" si="6"/>
        <v>259.63</v>
      </c>
      <c r="T40" s="41">
        <f t="shared" si="7"/>
        <v>9.74</v>
      </c>
      <c r="U40" s="44">
        <f t="shared" si="8"/>
        <v>104.57</v>
      </c>
      <c r="V40" s="44">
        <f t="shared" si="13"/>
        <v>54</v>
      </c>
      <c r="W40" s="44">
        <f t="shared" si="9"/>
        <v>159</v>
      </c>
      <c r="X40" s="41">
        <f t="shared" si="14"/>
        <v>586.94</v>
      </c>
      <c r="Y40" s="41">
        <f t="shared" si="10"/>
        <v>1818.609</v>
      </c>
      <c r="Z40" s="41"/>
      <c r="AD40" s="141"/>
    </row>
    <row r="41" s="9" customFormat="1" ht="20" customHeight="1" spans="1:30">
      <c r="A41" s="40">
        <f t="shared" si="0"/>
        <v>38</v>
      </c>
      <c r="B41" s="66" t="s">
        <v>173</v>
      </c>
      <c r="C41" s="46" t="s">
        <v>178</v>
      </c>
      <c r="D41" s="342" t="s">
        <v>179</v>
      </c>
      <c r="E41" s="41">
        <v>3245.4</v>
      </c>
      <c r="F41" s="41">
        <f>VLOOKUP(C41,'[1]9月'!$B:$Q,16,0)</f>
        <v>3245.4</v>
      </c>
      <c r="G41" s="41">
        <v>3245.4</v>
      </c>
      <c r="H41" s="44">
        <v>5228.42</v>
      </c>
      <c r="I41" s="44">
        <v>108</v>
      </c>
      <c r="J41" s="44">
        <v>3180</v>
      </c>
      <c r="K41" s="52">
        <f t="shared" si="1"/>
        <v>58.4172</v>
      </c>
      <c r="L41" s="53">
        <f t="shared" si="2"/>
        <v>519.264</v>
      </c>
      <c r="M41" s="41">
        <f t="shared" si="3"/>
        <v>22.7178</v>
      </c>
      <c r="N41" s="44">
        <f t="shared" si="4"/>
        <v>418.27</v>
      </c>
      <c r="O41" s="44">
        <f t="shared" si="11"/>
        <v>54</v>
      </c>
      <c r="P41" s="44">
        <f t="shared" si="5"/>
        <v>159</v>
      </c>
      <c r="Q41" s="44">
        <f t="shared" si="12"/>
        <v>1231.669</v>
      </c>
      <c r="R41" s="41">
        <v>0</v>
      </c>
      <c r="S41" s="41">
        <f t="shared" si="6"/>
        <v>259.63</v>
      </c>
      <c r="T41" s="41">
        <f t="shared" si="7"/>
        <v>9.74</v>
      </c>
      <c r="U41" s="44">
        <f t="shared" si="8"/>
        <v>104.57</v>
      </c>
      <c r="V41" s="44">
        <f t="shared" si="13"/>
        <v>54</v>
      </c>
      <c r="W41" s="44">
        <f t="shared" si="9"/>
        <v>159</v>
      </c>
      <c r="X41" s="41">
        <f t="shared" si="14"/>
        <v>586.94</v>
      </c>
      <c r="Y41" s="41">
        <f t="shared" si="10"/>
        <v>1818.609</v>
      </c>
      <c r="Z41" s="41"/>
      <c r="AD41" s="141"/>
    </row>
    <row r="42" s="9" customFormat="1" ht="20" customHeight="1" spans="1:30">
      <c r="A42" s="40">
        <f t="shared" si="0"/>
        <v>39</v>
      </c>
      <c r="B42" s="66" t="s">
        <v>173</v>
      </c>
      <c r="C42" s="46" t="s">
        <v>180</v>
      </c>
      <c r="D42" s="342" t="s">
        <v>181</v>
      </c>
      <c r="E42" s="41">
        <v>3245.4</v>
      </c>
      <c r="F42" s="41">
        <f>VLOOKUP(C42,'[1]9月'!$B:$Q,16,0)</f>
        <v>3245.4</v>
      </c>
      <c r="G42" s="41">
        <v>3245.4</v>
      </c>
      <c r="H42" s="44">
        <v>5228.42</v>
      </c>
      <c r="I42" s="44">
        <v>108</v>
      </c>
      <c r="J42" s="44">
        <v>3180</v>
      </c>
      <c r="K42" s="52">
        <f t="shared" si="1"/>
        <v>58.4172</v>
      </c>
      <c r="L42" s="53">
        <f t="shared" si="2"/>
        <v>519.264</v>
      </c>
      <c r="M42" s="41">
        <f t="shared" si="3"/>
        <v>22.7178</v>
      </c>
      <c r="N42" s="44">
        <f t="shared" si="4"/>
        <v>418.27</v>
      </c>
      <c r="O42" s="44">
        <f t="shared" si="11"/>
        <v>54</v>
      </c>
      <c r="P42" s="44">
        <f t="shared" si="5"/>
        <v>159</v>
      </c>
      <c r="Q42" s="44">
        <f t="shared" si="12"/>
        <v>1231.669</v>
      </c>
      <c r="R42" s="41">
        <v>0</v>
      </c>
      <c r="S42" s="41">
        <f t="shared" si="6"/>
        <v>259.63</v>
      </c>
      <c r="T42" s="41">
        <f t="shared" si="7"/>
        <v>9.74</v>
      </c>
      <c r="U42" s="44">
        <f t="shared" si="8"/>
        <v>104.57</v>
      </c>
      <c r="V42" s="44">
        <f t="shared" si="13"/>
        <v>54</v>
      </c>
      <c r="W42" s="44">
        <f t="shared" si="9"/>
        <v>159</v>
      </c>
      <c r="X42" s="41">
        <f t="shared" si="14"/>
        <v>586.94</v>
      </c>
      <c r="Y42" s="41">
        <f t="shared" si="10"/>
        <v>1818.609</v>
      </c>
      <c r="Z42" s="41"/>
      <c r="AD42" s="141"/>
    </row>
    <row r="43" s="9" customFormat="1" ht="20" customHeight="1" spans="1:30">
      <c r="A43" s="40">
        <f t="shared" si="0"/>
        <v>40</v>
      </c>
      <c r="B43" s="66" t="s">
        <v>173</v>
      </c>
      <c r="C43" s="46" t="s">
        <v>182</v>
      </c>
      <c r="D43" s="342" t="s">
        <v>183</v>
      </c>
      <c r="E43" s="41">
        <v>3245.4</v>
      </c>
      <c r="F43" s="41">
        <f>VLOOKUP(C43,'[1]9月'!$B:$Q,16,0)</f>
        <v>3245.4</v>
      </c>
      <c r="G43" s="41">
        <v>3245.4</v>
      </c>
      <c r="H43" s="44">
        <v>5228.42</v>
      </c>
      <c r="I43" s="44">
        <v>108</v>
      </c>
      <c r="J43" s="44">
        <v>3180</v>
      </c>
      <c r="K43" s="52">
        <f t="shared" si="1"/>
        <v>58.4172</v>
      </c>
      <c r="L43" s="53">
        <f t="shared" si="2"/>
        <v>519.264</v>
      </c>
      <c r="M43" s="41">
        <f t="shared" si="3"/>
        <v>22.7178</v>
      </c>
      <c r="N43" s="44">
        <f t="shared" si="4"/>
        <v>418.27</v>
      </c>
      <c r="O43" s="44">
        <f t="shared" si="11"/>
        <v>54</v>
      </c>
      <c r="P43" s="44">
        <f t="shared" si="5"/>
        <v>159</v>
      </c>
      <c r="Q43" s="44">
        <f t="shared" si="12"/>
        <v>1231.669</v>
      </c>
      <c r="R43" s="41">
        <v>0</v>
      </c>
      <c r="S43" s="41">
        <f t="shared" si="6"/>
        <v>259.63</v>
      </c>
      <c r="T43" s="41">
        <f t="shared" si="7"/>
        <v>9.74</v>
      </c>
      <c r="U43" s="44">
        <f t="shared" si="8"/>
        <v>104.57</v>
      </c>
      <c r="V43" s="44">
        <f t="shared" si="13"/>
        <v>54</v>
      </c>
      <c r="W43" s="44">
        <f t="shared" si="9"/>
        <v>159</v>
      </c>
      <c r="X43" s="41">
        <f t="shared" si="14"/>
        <v>586.94</v>
      </c>
      <c r="Y43" s="41">
        <f t="shared" si="10"/>
        <v>1818.609</v>
      </c>
      <c r="Z43" s="41"/>
      <c r="AD43" s="141"/>
    </row>
    <row r="44" s="9" customFormat="1" ht="20" customHeight="1" spans="1:30">
      <c r="A44" s="40">
        <f t="shared" si="0"/>
        <v>41</v>
      </c>
      <c r="B44" s="66" t="s">
        <v>184</v>
      </c>
      <c r="C44" s="42" t="s">
        <v>185</v>
      </c>
      <c r="D44" s="41" t="s">
        <v>186</v>
      </c>
      <c r="E44" s="41">
        <v>3245.4</v>
      </c>
      <c r="F44" s="41">
        <f>VLOOKUP(C44,'[1]9月'!$B:$Q,16,0)</f>
        <v>3245.4</v>
      </c>
      <c r="G44" s="41">
        <v>3245.4</v>
      </c>
      <c r="H44" s="44">
        <v>5228.42</v>
      </c>
      <c r="I44" s="44">
        <v>108</v>
      </c>
      <c r="J44" s="44">
        <v>0</v>
      </c>
      <c r="K44" s="52">
        <f t="shared" si="1"/>
        <v>58.4172</v>
      </c>
      <c r="L44" s="53">
        <f t="shared" si="2"/>
        <v>519.264</v>
      </c>
      <c r="M44" s="41">
        <f t="shared" si="3"/>
        <v>22.7178</v>
      </c>
      <c r="N44" s="44">
        <f t="shared" si="4"/>
        <v>418.27</v>
      </c>
      <c r="O44" s="44">
        <f t="shared" si="11"/>
        <v>54</v>
      </c>
      <c r="P44" s="44">
        <f t="shared" si="5"/>
        <v>0</v>
      </c>
      <c r="Q44" s="44">
        <f t="shared" si="12"/>
        <v>1072.669</v>
      </c>
      <c r="R44" s="41">
        <v>0</v>
      </c>
      <c r="S44" s="41">
        <f t="shared" si="6"/>
        <v>259.63</v>
      </c>
      <c r="T44" s="41">
        <f t="shared" si="7"/>
        <v>9.74</v>
      </c>
      <c r="U44" s="44">
        <f t="shared" si="8"/>
        <v>104.57</v>
      </c>
      <c r="V44" s="44">
        <f t="shared" si="13"/>
        <v>54</v>
      </c>
      <c r="W44" s="44">
        <f t="shared" si="9"/>
        <v>0</v>
      </c>
      <c r="X44" s="41">
        <f t="shared" si="14"/>
        <v>427.94</v>
      </c>
      <c r="Y44" s="41">
        <f t="shared" si="10"/>
        <v>1500.609</v>
      </c>
      <c r="Z44" s="41"/>
      <c r="AD44" s="141"/>
    </row>
    <row r="45" s="9" customFormat="1" ht="20" customHeight="1" spans="1:30">
      <c r="A45" s="40">
        <f t="shared" si="0"/>
        <v>42</v>
      </c>
      <c r="B45" s="66" t="s">
        <v>184</v>
      </c>
      <c r="C45" s="42" t="s">
        <v>187</v>
      </c>
      <c r="D45" s="41" t="s">
        <v>188</v>
      </c>
      <c r="E45" s="41">
        <v>3245.4</v>
      </c>
      <c r="F45" s="41">
        <f>VLOOKUP(C45,'[1]9月'!$B:$Q,16,0)</f>
        <v>3245.4</v>
      </c>
      <c r="G45" s="41">
        <v>3245.4</v>
      </c>
      <c r="H45" s="44">
        <v>5228.42</v>
      </c>
      <c r="I45" s="44">
        <v>108</v>
      </c>
      <c r="J45" s="44">
        <v>3180</v>
      </c>
      <c r="K45" s="52">
        <f t="shared" si="1"/>
        <v>58.4172</v>
      </c>
      <c r="L45" s="53">
        <f t="shared" si="2"/>
        <v>519.264</v>
      </c>
      <c r="M45" s="41">
        <f t="shared" si="3"/>
        <v>22.7178</v>
      </c>
      <c r="N45" s="44">
        <f t="shared" si="4"/>
        <v>418.27</v>
      </c>
      <c r="O45" s="44">
        <f t="shared" si="11"/>
        <v>54</v>
      </c>
      <c r="P45" s="44">
        <f t="shared" si="5"/>
        <v>159</v>
      </c>
      <c r="Q45" s="44">
        <f t="shared" si="12"/>
        <v>1231.669</v>
      </c>
      <c r="R45" s="41">
        <v>0</v>
      </c>
      <c r="S45" s="41">
        <f t="shared" si="6"/>
        <v>259.63</v>
      </c>
      <c r="T45" s="41">
        <f t="shared" si="7"/>
        <v>9.74</v>
      </c>
      <c r="U45" s="44">
        <f t="shared" si="8"/>
        <v>104.57</v>
      </c>
      <c r="V45" s="44">
        <f t="shared" si="13"/>
        <v>54</v>
      </c>
      <c r="W45" s="44">
        <f t="shared" si="9"/>
        <v>159</v>
      </c>
      <c r="X45" s="41">
        <f t="shared" si="14"/>
        <v>586.94</v>
      </c>
      <c r="Y45" s="41">
        <f t="shared" si="10"/>
        <v>1818.609</v>
      </c>
      <c r="Z45" s="41"/>
      <c r="AD45" s="141"/>
    </row>
    <row r="46" s="9" customFormat="1" ht="20" customHeight="1" spans="1:30">
      <c r="A46" s="40">
        <f t="shared" si="0"/>
        <v>43</v>
      </c>
      <c r="B46" s="66" t="s">
        <v>184</v>
      </c>
      <c r="C46" s="42" t="s">
        <v>189</v>
      </c>
      <c r="D46" s="41" t="s">
        <v>190</v>
      </c>
      <c r="E46" s="41">
        <v>3245.4</v>
      </c>
      <c r="F46" s="41">
        <f>VLOOKUP(C46,'[1]9月'!$B:$Q,16,0)</f>
        <v>3245.4</v>
      </c>
      <c r="G46" s="41">
        <v>3245.4</v>
      </c>
      <c r="H46" s="44">
        <v>5228.42</v>
      </c>
      <c r="I46" s="44">
        <v>108</v>
      </c>
      <c r="J46" s="44">
        <v>3180</v>
      </c>
      <c r="K46" s="52">
        <f t="shared" si="1"/>
        <v>58.4172</v>
      </c>
      <c r="L46" s="53">
        <f t="shared" si="2"/>
        <v>519.264</v>
      </c>
      <c r="M46" s="41">
        <f t="shared" si="3"/>
        <v>22.7178</v>
      </c>
      <c r="N46" s="44">
        <f t="shared" si="4"/>
        <v>418.27</v>
      </c>
      <c r="O46" s="44">
        <f t="shared" si="11"/>
        <v>54</v>
      </c>
      <c r="P46" s="44">
        <f t="shared" si="5"/>
        <v>159</v>
      </c>
      <c r="Q46" s="44">
        <f t="shared" si="12"/>
        <v>1231.669</v>
      </c>
      <c r="R46" s="41">
        <v>0</v>
      </c>
      <c r="S46" s="41">
        <f t="shared" si="6"/>
        <v>259.63</v>
      </c>
      <c r="T46" s="41">
        <f t="shared" si="7"/>
        <v>9.74</v>
      </c>
      <c r="U46" s="44">
        <f t="shared" si="8"/>
        <v>104.57</v>
      </c>
      <c r="V46" s="44">
        <f t="shared" si="13"/>
        <v>54</v>
      </c>
      <c r="W46" s="44">
        <f t="shared" si="9"/>
        <v>159</v>
      </c>
      <c r="X46" s="41">
        <f t="shared" si="14"/>
        <v>586.94</v>
      </c>
      <c r="Y46" s="41">
        <f t="shared" si="10"/>
        <v>1818.609</v>
      </c>
      <c r="Z46" s="41"/>
      <c r="AD46" s="141"/>
    </row>
    <row r="47" s="9" customFormat="1" ht="20" customHeight="1" spans="1:30">
      <c r="A47" s="40">
        <f t="shared" si="0"/>
        <v>44</v>
      </c>
      <c r="B47" s="66" t="s">
        <v>184</v>
      </c>
      <c r="C47" s="42" t="s">
        <v>191</v>
      </c>
      <c r="D47" s="41" t="s">
        <v>192</v>
      </c>
      <c r="E47" s="41">
        <v>3245.4</v>
      </c>
      <c r="F47" s="41">
        <f>VLOOKUP(C47,'[1]9月'!$B:$Q,16,0)</f>
        <v>3245.4</v>
      </c>
      <c r="G47" s="41">
        <v>3245.4</v>
      </c>
      <c r="H47" s="44">
        <v>5228.42</v>
      </c>
      <c r="I47" s="44">
        <v>108</v>
      </c>
      <c r="J47" s="44">
        <v>3180</v>
      </c>
      <c r="K47" s="52">
        <f t="shared" si="1"/>
        <v>58.4172</v>
      </c>
      <c r="L47" s="53">
        <f t="shared" si="2"/>
        <v>519.264</v>
      </c>
      <c r="M47" s="41">
        <f t="shared" si="3"/>
        <v>22.7178</v>
      </c>
      <c r="N47" s="44">
        <f t="shared" si="4"/>
        <v>418.27</v>
      </c>
      <c r="O47" s="44">
        <f t="shared" si="11"/>
        <v>54</v>
      </c>
      <c r="P47" s="44">
        <f t="shared" si="5"/>
        <v>159</v>
      </c>
      <c r="Q47" s="44">
        <f t="shared" si="12"/>
        <v>1231.669</v>
      </c>
      <c r="R47" s="41">
        <v>0</v>
      </c>
      <c r="S47" s="41">
        <f t="shared" si="6"/>
        <v>259.63</v>
      </c>
      <c r="T47" s="41">
        <f t="shared" si="7"/>
        <v>9.74</v>
      </c>
      <c r="U47" s="44">
        <f t="shared" si="8"/>
        <v>104.57</v>
      </c>
      <c r="V47" s="44">
        <f t="shared" si="13"/>
        <v>54</v>
      </c>
      <c r="W47" s="44">
        <f t="shared" si="9"/>
        <v>159</v>
      </c>
      <c r="X47" s="41">
        <f t="shared" si="14"/>
        <v>586.94</v>
      </c>
      <c r="Y47" s="41">
        <f t="shared" si="10"/>
        <v>1818.609</v>
      </c>
      <c r="Z47" s="41"/>
      <c r="AD47" s="141"/>
    </row>
    <row r="48" s="9" customFormat="1" ht="20" customHeight="1" spans="1:30">
      <c r="A48" s="40">
        <f t="shared" si="0"/>
        <v>45</v>
      </c>
      <c r="B48" s="66" t="s">
        <v>184</v>
      </c>
      <c r="C48" s="42" t="s">
        <v>193</v>
      </c>
      <c r="D48" s="41" t="s">
        <v>194</v>
      </c>
      <c r="E48" s="41">
        <v>3245.4</v>
      </c>
      <c r="F48" s="41">
        <f>VLOOKUP(C48,'[1]9月'!$B:$Q,16,0)</f>
        <v>3245.4</v>
      </c>
      <c r="G48" s="41">
        <v>3245.4</v>
      </c>
      <c r="H48" s="44">
        <v>5228.42</v>
      </c>
      <c r="I48" s="44">
        <v>108</v>
      </c>
      <c r="J48" s="44">
        <v>3180</v>
      </c>
      <c r="K48" s="52">
        <f t="shared" si="1"/>
        <v>58.4172</v>
      </c>
      <c r="L48" s="53">
        <f t="shared" si="2"/>
        <v>519.264</v>
      </c>
      <c r="M48" s="41">
        <f t="shared" si="3"/>
        <v>22.7178</v>
      </c>
      <c r="N48" s="44">
        <f t="shared" si="4"/>
        <v>418.27</v>
      </c>
      <c r="O48" s="44">
        <f t="shared" si="11"/>
        <v>54</v>
      </c>
      <c r="P48" s="44">
        <f t="shared" si="5"/>
        <v>159</v>
      </c>
      <c r="Q48" s="44">
        <f t="shared" si="12"/>
        <v>1231.669</v>
      </c>
      <c r="R48" s="41">
        <v>0</v>
      </c>
      <c r="S48" s="41">
        <f t="shared" si="6"/>
        <v>259.63</v>
      </c>
      <c r="T48" s="41">
        <f t="shared" si="7"/>
        <v>9.74</v>
      </c>
      <c r="U48" s="44">
        <f t="shared" si="8"/>
        <v>104.57</v>
      </c>
      <c r="V48" s="44">
        <f t="shared" si="13"/>
        <v>54</v>
      </c>
      <c r="W48" s="44">
        <f t="shared" si="9"/>
        <v>159</v>
      </c>
      <c r="X48" s="41">
        <f t="shared" si="14"/>
        <v>586.94</v>
      </c>
      <c r="Y48" s="41">
        <f t="shared" si="10"/>
        <v>1818.609</v>
      </c>
      <c r="Z48" s="41"/>
      <c r="AD48" s="141"/>
    </row>
    <row r="49" s="9" customFormat="1" ht="20" customHeight="1" spans="1:30">
      <c r="A49" s="40">
        <f t="shared" si="0"/>
        <v>46</v>
      </c>
      <c r="B49" s="66" t="s">
        <v>184</v>
      </c>
      <c r="C49" s="46" t="s">
        <v>195</v>
      </c>
      <c r="D49" s="45" t="s">
        <v>196</v>
      </c>
      <c r="E49" s="41">
        <v>3245.4</v>
      </c>
      <c r="F49" s="41">
        <f>VLOOKUP(C49,'[1]9月'!$B:$Q,16,0)</f>
        <v>3245.4</v>
      </c>
      <c r="G49" s="41">
        <v>3245.4</v>
      </c>
      <c r="H49" s="44">
        <v>5228.42</v>
      </c>
      <c r="I49" s="44">
        <v>108</v>
      </c>
      <c r="J49" s="44">
        <v>3180</v>
      </c>
      <c r="K49" s="52">
        <f t="shared" si="1"/>
        <v>58.4172</v>
      </c>
      <c r="L49" s="53">
        <f t="shared" si="2"/>
        <v>519.264</v>
      </c>
      <c r="M49" s="41">
        <f t="shared" si="3"/>
        <v>22.7178</v>
      </c>
      <c r="N49" s="44">
        <f t="shared" si="4"/>
        <v>418.27</v>
      </c>
      <c r="O49" s="44">
        <f t="shared" si="11"/>
        <v>54</v>
      </c>
      <c r="P49" s="44">
        <f t="shared" si="5"/>
        <v>159</v>
      </c>
      <c r="Q49" s="44">
        <f t="shared" si="12"/>
        <v>1231.669</v>
      </c>
      <c r="R49" s="41">
        <v>0</v>
      </c>
      <c r="S49" s="41">
        <f t="shared" si="6"/>
        <v>259.63</v>
      </c>
      <c r="T49" s="41">
        <f t="shared" si="7"/>
        <v>9.74</v>
      </c>
      <c r="U49" s="44">
        <f t="shared" si="8"/>
        <v>104.57</v>
      </c>
      <c r="V49" s="44">
        <f t="shared" si="13"/>
        <v>54</v>
      </c>
      <c r="W49" s="44">
        <f t="shared" si="9"/>
        <v>159</v>
      </c>
      <c r="X49" s="41">
        <f t="shared" si="14"/>
        <v>586.94</v>
      </c>
      <c r="Y49" s="41">
        <f t="shared" si="10"/>
        <v>1818.609</v>
      </c>
      <c r="Z49" s="41"/>
      <c r="AD49" s="141"/>
    </row>
    <row r="50" s="9" customFormat="1" ht="20" customHeight="1" spans="1:30">
      <c r="A50" s="40">
        <f t="shared" si="0"/>
        <v>47</v>
      </c>
      <c r="B50" s="66" t="s">
        <v>98</v>
      </c>
      <c r="C50" s="42" t="s">
        <v>197</v>
      </c>
      <c r="D50" s="41" t="s">
        <v>198</v>
      </c>
      <c r="E50" s="41">
        <v>3245.4</v>
      </c>
      <c r="F50" s="41">
        <f>VLOOKUP(C50,'[1]9月'!$B:$Q,16,0)</f>
        <v>3245.4</v>
      </c>
      <c r="G50" s="41">
        <v>3245.4</v>
      </c>
      <c r="H50" s="44">
        <v>5228.42</v>
      </c>
      <c r="I50" s="44">
        <v>108</v>
      </c>
      <c r="J50" s="44">
        <v>3180</v>
      </c>
      <c r="K50" s="52">
        <f t="shared" si="1"/>
        <v>58.4172</v>
      </c>
      <c r="L50" s="53">
        <f t="shared" si="2"/>
        <v>519.264</v>
      </c>
      <c r="M50" s="41">
        <f t="shared" si="3"/>
        <v>22.7178</v>
      </c>
      <c r="N50" s="44">
        <f t="shared" si="4"/>
        <v>418.27</v>
      </c>
      <c r="O50" s="44">
        <f t="shared" si="11"/>
        <v>54</v>
      </c>
      <c r="P50" s="44">
        <f t="shared" si="5"/>
        <v>159</v>
      </c>
      <c r="Q50" s="44">
        <f t="shared" si="12"/>
        <v>1231.669</v>
      </c>
      <c r="R50" s="41">
        <v>0</v>
      </c>
      <c r="S50" s="41">
        <f t="shared" si="6"/>
        <v>259.63</v>
      </c>
      <c r="T50" s="41">
        <f t="shared" si="7"/>
        <v>9.74</v>
      </c>
      <c r="U50" s="44">
        <f t="shared" si="8"/>
        <v>104.57</v>
      </c>
      <c r="V50" s="44">
        <f t="shared" si="13"/>
        <v>54</v>
      </c>
      <c r="W50" s="44">
        <f t="shared" si="9"/>
        <v>159</v>
      </c>
      <c r="X50" s="41">
        <f t="shared" si="14"/>
        <v>586.94</v>
      </c>
      <c r="Y50" s="41">
        <f t="shared" si="10"/>
        <v>1818.609</v>
      </c>
      <c r="Z50" s="41"/>
      <c r="AD50" s="141"/>
    </row>
    <row r="51" s="9" customFormat="1" ht="20" customHeight="1" spans="1:30">
      <c r="A51" s="40">
        <f t="shared" si="0"/>
        <v>48</v>
      </c>
      <c r="B51" s="66" t="s">
        <v>199</v>
      </c>
      <c r="C51" s="42" t="s">
        <v>200</v>
      </c>
      <c r="D51" s="41" t="s">
        <v>201</v>
      </c>
      <c r="E51" s="41">
        <v>3820</v>
      </c>
      <c r="F51" s="41">
        <f>VLOOKUP(C51,'[1]9月'!$B:$Q,16,0)</f>
        <v>3820</v>
      </c>
      <c r="G51" s="41">
        <v>3820</v>
      </c>
      <c r="H51" s="44">
        <v>5228.42</v>
      </c>
      <c r="I51" s="44">
        <v>108</v>
      </c>
      <c r="J51" s="44">
        <v>3180</v>
      </c>
      <c r="K51" s="52">
        <f t="shared" si="1"/>
        <v>68.76</v>
      </c>
      <c r="L51" s="53">
        <f t="shared" si="2"/>
        <v>611.2</v>
      </c>
      <c r="M51" s="41">
        <f t="shared" si="3"/>
        <v>26.74</v>
      </c>
      <c r="N51" s="44">
        <f t="shared" si="4"/>
        <v>418.27</v>
      </c>
      <c r="O51" s="44">
        <f t="shared" si="11"/>
        <v>54</v>
      </c>
      <c r="P51" s="44">
        <f t="shared" si="5"/>
        <v>159</v>
      </c>
      <c r="Q51" s="44">
        <f t="shared" si="12"/>
        <v>1337.97</v>
      </c>
      <c r="R51" s="41">
        <v>0</v>
      </c>
      <c r="S51" s="41">
        <f t="shared" si="6"/>
        <v>305.6</v>
      </c>
      <c r="T51" s="41">
        <f t="shared" si="7"/>
        <v>11.46</v>
      </c>
      <c r="U51" s="44">
        <f t="shared" si="8"/>
        <v>104.57</v>
      </c>
      <c r="V51" s="44">
        <f t="shared" si="13"/>
        <v>54</v>
      </c>
      <c r="W51" s="44">
        <f t="shared" si="9"/>
        <v>159</v>
      </c>
      <c r="X51" s="41">
        <f t="shared" si="14"/>
        <v>634.63</v>
      </c>
      <c r="Y51" s="41">
        <f t="shared" si="10"/>
        <v>1972.6</v>
      </c>
      <c r="Z51" s="41"/>
      <c r="AD51" s="141"/>
    </row>
    <row r="52" s="9" customFormat="1" ht="20" customHeight="1" spans="1:30">
      <c r="A52" s="40">
        <f t="shared" si="0"/>
        <v>49</v>
      </c>
      <c r="B52" s="66" t="s">
        <v>199</v>
      </c>
      <c r="C52" s="42" t="s">
        <v>202</v>
      </c>
      <c r="D52" s="41" t="s">
        <v>203</v>
      </c>
      <c r="E52" s="41">
        <v>3820</v>
      </c>
      <c r="F52" s="41">
        <f>VLOOKUP(C52,'[1]9月'!$B:$Q,16,0)</f>
        <v>3820</v>
      </c>
      <c r="G52" s="41">
        <v>3820</v>
      </c>
      <c r="H52" s="44">
        <v>5228.42</v>
      </c>
      <c r="I52" s="44">
        <v>108</v>
      </c>
      <c r="J52" s="44">
        <v>4180</v>
      </c>
      <c r="K52" s="52">
        <f t="shared" si="1"/>
        <v>68.76</v>
      </c>
      <c r="L52" s="53">
        <f t="shared" si="2"/>
        <v>611.2</v>
      </c>
      <c r="M52" s="41">
        <f t="shared" si="3"/>
        <v>26.74</v>
      </c>
      <c r="N52" s="44">
        <f t="shared" si="4"/>
        <v>418.27</v>
      </c>
      <c r="O52" s="44">
        <f t="shared" si="11"/>
        <v>54</v>
      </c>
      <c r="P52" s="44">
        <f t="shared" si="5"/>
        <v>209</v>
      </c>
      <c r="Q52" s="44">
        <f t="shared" si="12"/>
        <v>1387.97</v>
      </c>
      <c r="R52" s="41">
        <v>0</v>
      </c>
      <c r="S52" s="41">
        <f t="shared" si="6"/>
        <v>305.6</v>
      </c>
      <c r="T52" s="41">
        <f t="shared" si="7"/>
        <v>11.46</v>
      </c>
      <c r="U52" s="44">
        <f t="shared" si="8"/>
        <v>104.57</v>
      </c>
      <c r="V52" s="44">
        <f t="shared" si="13"/>
        <v>54</v>
      </c>
      <c r="W52" s="44">
        <f t="shared" si="9"/>
        <v>209</v>
      </c>
      <c r="X52" s="41">
        <f t="shared" si="14"/>
        <v>684.63</v>
      </c>
      <c r="Y52" s="41">
        <f t="shared" si="10"/>
        <v>2072.6</v>
      </c>
      <c r="Z52" s="41"/>
      <c r="AD52" s="141"/>
    </row>
    <row r="53" s="9" customFormat="1" ht="20" customHeight="1" spans="1:30">
      <c r="A53" s="40">
        <f t="shared" si="0"/>
        <v>50</v>
      </c>
      <c r="B53" s="66" t="s">
        <v>103</v>
      </c>
      <c r="C53" s="42" t="s">
        <v>204</v>
      </c>
      <c r="D53" s="41" t="s">
        <v>205</v>
      </c>
      <c r="E53" s="41">
        <v>3245.4</v>
      </c>
      <c r="F53" s="41">
        <f>VLOOKUP(C53,'[1]9月'!$B:$Q,16,0)</f>
        <v>3245.4</v>
      </c>
      <c r="G53" s="41">
        <v>3245.4</v>
      </c>
      <c r="H53" s="44">
        <v>5228.42</v>
      </c>
      <c r="I53" s="44">
        <v>108</v>
      </c>
      <c r="J53" s="44">
        <v>3180</v>
      </c>
      <c r="K53" s="52">
        <f t="shared" si="1"/>
        <v>58.4172</v>
      </c>
      <c r="L53" s="53">
        <f t="shared" si="2"/>
        <v>519.264</v>
      </c>
      <c r="M53" s="41">
        <f t="shared" si="3"/>
        <v>22.7178</v>
      </c>
      <c r="N53" s="44">
        <f t="shared" si="4"/>
        <v>418.27</v>
      </c>
      <c r="O53" s="44">
        <f t="shared" si="11"/>
        <v>54</v>
      </c>
      <c r="P53" s="44">
        <f t="shared" si="5"/>
        <v>159</v>
      </c>
      <c r="Q53" s="44">
        <f t="shared" si="12"/>
        <v>1231.669</v>
      </c>
      <c r="R53" s="41">
        <v>0</v>
      </c>
      <c r="S53" s="41">
        <f t="shared" si="6"/>
        <v>259.63</v>
      </c>
      <c r="T53" s="41">
        <f t="shared" si="7"/>
        <v>9.74</v>
      </c>
      <c r="U53" s="44">
        <f t="shared" si="8"/>
        <v>104.57</v>
      </c>
      <c r="V53" s="44">
        <f t="shared" si="13"/>
        <v>54</v>
      </c>
      <c r="W53" s="44">
        <f t="shared" si="9"/>
        <v>159</v>
      </c>
      <c r="X53" s="41">
        <f t="shared" si="14"/>
        <v>586.94</v>
      </c>
      <c r="Y53" s="41">
        <f t="shared" si="10"/>
        <v>1818.609</v>
      </c>
      <c r="Z53" s="41"/>
      <c r="AD53" s="141"/>
    </row>
    <row r="54" s="9" customFormat="1" ht="20" customHeight="1" spans="1:30">
      <c r="A54" s="40">
        <f t="shared" si="0"/>
        <v>51</v>
      </c>
      <c r="B54" s="66" t="s">
        <v>199</v>
      </c>
      <c r="C54" s="42" t="s">
        <v>206</v>
      </c>
      <c r="D54" s="41" t="s">
        <v>207</v>
      </c>
      <c r="E54" s="41">
        <v>3245.4</v>
      </c>
      <c r="F54" s="41">
        <f>VLOOKUP(C54,'[1]9月'!$B:$Q,16,0)</f>
        <v>3245.4</v>
      </c>
      <c r="G54" s="41">
        <v>3245.4</v>
      </c>
      <c r="H54" s="44">
        <v>5228.42</v>
      </c>
      <c r="I54" s="44">
        <v>108</v>
      </c>
      <c r="J54" s="44">
        <v>3180</v>
      </c>
      <c r="K54" s="52">
        <f t="shared" si="1"/>
        <v>58.4172</v>
      </c>
      <c r="L54" s="53">
        <f t="shared" si="2"/>
        <v>519.264</v>
      </c>
      <c r="M54" s="41">
        <f t="shared" si="3"/>
        <v>22.7178</v>
      </c>
      <c r="N54" s="44">
        <f t="shared" si="4"/>
        <v>418.27</v>
      </c>
      <c r="O54" s="44">
        <f t="shared" si="11"/>
        <v>54</v>
      </c>
      <c r="P54" s="44">
        <f t="shared" si="5"/>
        <v>159</v>
      </c>
      <c r="Q54" s="44">
        <f t="shared" si="12"/>
        <v>1231.669</v>
      </c>
      <c r="R54" s="41">
        <v>0</v>
      </c>
      <c r="S54" s="41">
        <f t="shared" si="6"/>
        <v>259.63</v>
      </c>
      <c r="T54" s="41">
        <f t="shared" si="7"/>
        <v>9.74</v>
      </c>
      <c r="U54" s="44">
        <f t="shared" si="8"/>
        <v>104.57</v>
      </c>
      <c r="V54" s="44">
        <f t="shared" si="13"/>
        <v>54</v>
      </c>
      <c r="W54" s="44">
        <f t="shared" si="9"/>
        <v>159</v>
      </c>
      <c r="X54" s="41">
        <f t="shared" si="14"/>
        <v>586.94</v>
      </c>
      <c r="Y54" s="41">
        <f t="shared" si="10"/>
        <v>1818.609</v>
      </c>
      <c r="Z54" s="41"/>
      <c r="AD54" s="141"/>
    </row>
    <row r="55" s="9" customFormat="1" ht="20" customHeight="1" spans="1:30">
      <c r="A55" s="40">
        <f t="shared" si="0"/>
        <v>52</v>
      </c>
      <c r="B55" s="66" t="s">
        <v>103</v>
      </c>
      <c r="C55" s="48" t="s">
        <v>208</v>
      </c>
      <c r="D55" s="41" t="s">
        <v>209</v>
      </c>
      <c r="E55" s="41">
        <v>3820</v>
      </c>
      <c r="F55" s="41">
        <f>VLOOKUP(C55,'[1]9月'!$B:$Q,16,0)</f>
        <v>3820</v>
      </c>
      <c r="G55" s="41">
        <v>3820</v>
      </c>
      <c r="H55" s="44">
        <v>5228.42</v>
      </c>
      <c r="I55" s="44">
        <v>108</v>
      </c>
      <c r="J55" s="44">
        <v>4180</v>
      </c>
      <c r="K55" s="52">
        <f t="shared" si="1"/>
        <v>68.76</v>
      </c>
      <c r="L55" s="53">
        <f t="shared" si="2"/>
        <v>611.2</v>
      </c>
      <c r="M55" s="41">
        <f t="shared" si="3"/>
        <v>26.74</v>
      </c>
      <c r="N55" s="44">
        <f t="shared" si="4"/>
        <v>418.27</v>
      </c>
      <c r="O55" s="44">
        <f t="shared" si="11"/>
        <v>54</v>
      </c>
      <c r="P55" s="44">
        <f t="shared" si="5"/>
        <v>209</v>
      </c>
      <c r="Q55" s="44">
        <f t="shared" si="12"/>
        <v>1387.97</v>
      </c>
      <c r="R55" s="41">
        <v>0</v>
      </c>
      <c r="S55" s="41">
        <f t="shared" si="6"/>
        <v>305.6</v>
      </c>
      <c r="T55" s="41">
        <f t="shared" si="7"/>
        <v>11.46</v>
      </c>
      <c r="U55" s="44">
        <f t="shared" si="8"/>
        <v>104.57</v>
      </c>
      <c r="V55" s="44">
        <f t="shared" si="13"/>
        <v>54</v>
      </c>
      <c r="W55" s="44">
        <f t="shared" si="9"/>
        <v>209</v>
      </c>
      <c r="X55" s="41">
        <f t="shared" si="14"/>
        <v>684.63</v>
      </c>
      <c r="Y55" s="41">
        <f t="shared" si="10"/>
        <v>2072.6</v>
      </c>
      <c r="Z55" s="41"/>
      <c r="AD55" s="141"/>
    </row>
    <row r="56" s="9" customFormat="1" ht="20" customHeight="1" spans="1:30">
      <c r="A56" s="40">
        <f t="shared" si="0"/>
        <v>53</v>
      </c>
      <c r="B56" s="66" t="s">
        <v>103</v>
      </c>
      <c r="C56" s="46" t="s">
        <v>210</v>
      </c>
      <c r="D56" s="47" t="s">
        <v>211</v>
      </c>
      <c r="E56" s="41">
        <v>3245.4</v>
      </c>
      <c r="F56" s="41">
        <f>VLOOKUP(C56,'[1]9月'!$B:$Q,16,0)</f>
        <v>3245.4</v>
      </c>
      <c r="G56" s="41">
        <v>3245.4</v>
      </c>
      <c r="H56" s="44">
        <v>5228.42</v>
      </c>
      <c r="I56" s="44">
        <v>108</v>
      </c>
      <c r="J56" s="44">
        <v>3180</v>
      </c>
      <c r="K56" s="52">
        <f t="shared" si="1"/>
        <v>58.4172</v>
      </c>
      <c r="L56" s="53">
        <f t="shared" si="2"/>
        <v>519.264</v>
      </c>
      <c r="M56" s="41">
        <f t="shared" si="3"/>
        <v>22.7178</v>
      </c>
      <c r="N56" s="44">
        <f t="shared" si="4"/>
        <v>418.27</v>
      </c>
      <c r="O56" s="44">
        <f t="shared" si="11"/>
        <v>54</v>
      </c>
      <c r="P56" s="44">
        <f t="shared" si="5"/>
        <v>159</v>
      </c>
      <c r="Q56" s="44">
        <f t="shared" si="12"/>
        <v>1231.669</v>
      </c>
      <c r="R56" s="41">
        <v>0</v>
      </c>
      <c r="S56" s="41">
        <f t="shared" si="6"/>
        <v>259.63</v>
      </c>
      <c r="T56" s="41">
        <f t="shared" si="7"/>
        <v>9.74</v>
      </c>
      <c r="U56" s="44">
        <f t="shared" si="8"/>
        <v>104.57</v>
      </c>
      <c r="V56" s="44">
        <f t="shared" si="13"/>
        <v>54</v>
      </c>
      <c r="W56" s="44">
        <f t="shared" si="9"/>
        <v>159</v>
      </c>
      <c r="X56" s="41">
        <f t="shared" si="14"/>
        <v>586.94</v>
      </c>
      <c r="Y56" s="41">
        <f t="shared" si="10"/>
        <v>1818.609</v>
      </c>
      <c r="Z56" s="41"/>
      <c r="AD56" s="141"/>
    </row>
    <row r="57" s="9" customFormat="1" ht="20" customHeight="1" spans="1:30">
      <c r="A57" s="40">
        <f t="shared" si="0"/>
        <v>54</v>
      </c>
      <c r="B57" s="66" t="s">
        <v>212</v>
      </c>
      <c r="C57" s="42" t="s">
        <v>213</v>
      </c>
      <c r="D57" s="41" t="s">
        <v>214</v>
      </c>
      <c r="E57" s="41">
        <v>3245.4</v>
      </c>
      <c r="F57" s="41">
        <f>VLOOKUP(C57,'[1]9月'!$B:$Q,16,0)</f>
        <v>3245.4</v>
      </c>
      <c r="G57" s="41">
        <v>3245.4</v>
      </c>
      <c r="H57" s="44">
        <v>5228.42</v>
      </c>
      <c r="I57" s="44">
        <v>108</v>
      </c>
      <c r="J57" s="44">
        <v>3180</v>
      </c>
      <c r="K57" s="52">
        <f t="shared" si="1"/>
        <v>58.4172</v>
      </c>
      <c r="L57" s="53">
        <f t="shared" si="2"/>
        <v>519.264</v>
      </c>
      <c r="M57" s="41">
        <f t="shared" si="3"/>
        <v>22.7178</v>
      </c>
      <c r="N57" s="44">
        <f t="shared" si="4"/>
        <v>418.27</v>
      </c>
      <c r="O57" s="44">
        <f t="shared" si="11"/>
        <v>54</v>
      </c>
      <c r="P57" s="44">
        <f t="shared" si="5"/>
        <v>159</v>
      </c>
      <c r="Q57" s="44">
        <f t="shared" si="12"/>
        <v>1231.669</v>
      </c>
      <c r="R57" s="41">
        <v>0</v>
      </c>
      <c r="S57" s="41">
        <f t="shared" si="6"/>
        <v>259.63</v>
      </c>
      <c r="T57" s="41">
        <f t="shared" si="7"/>
        <v>9.74</v>
      </c>
      <c r="U57" s="44">
        <f t="shared" si="8"/>
        <v>104.57</v>
      </c>
      <c r="V57" s="44">
        <f t="shared" si="13"/>
        <v>54</v>
      </c>
      <c r="W57" s="44">
        <f t="shared" si="9"/>
        <v>159</v>
      </c>
      <c r="X57" s="41">
        <f t="shared" si="14"/>
        <v>586.94</v>
      </c>
      <c r="Y57" s="41">
        <f t="shared" si="10"/>
        <v>1818.609</v>
      </c>
      <c r="Z57" s="41"/>
      <c r="AD57" s="141"/>
    </row>
    <row r="58" s="9" customFormat="1" ht="20" customHeight="1" spans="1:30">
      <c r="A58" s="40">
        <f t="shared" si="0"/>
        <v>55</v>
      </c>
      <c r="B58" s="66" t="s">
        <v>103</v>
      </c>
      <c r="C58" s="42" t="s">
        <v>215</v>
      </c>
      <c r="D58" s="41" t="s">
        <v>216</v>
      </c>
      <c r="E58" s="41">
        <v>3245.4</v>
      </c>
      <c r="F58" s="41">
        <f>VLOOKUP(C58,'[1]9月'!$B:$Q,16,0)</f>
        <v>3245.4</v>
      </c>
      <c r="G58" s="41">
        <v>3245.4</v>
      </c>
      <c r="H58" s="44">
        <v>5228.42</v>
      </c>
      <c r="I58" s="44">
        <v>108</v>
      </c>
      <c r="J58" s="44">
        <v>4180</v>
      </c>
      <c r="K58" s="52">
        <f t="shared" si="1"/>
        <v>58.4172</v>
      </c>
      <c r="L58" s="53">
        <f t="shared" si="2"/>
        <v>519.264</v>
      </c>
      <c r="M58" s="41">
        <f t="shared" si="3"/>
        <v>22.7178</v>
      </c>
      <c r="N58" s="44">
        <f t="shared" si="4"/>
        <v>418.27</v>
      </c>
      <c r="O58" s="44">
        <f t="shared" si="11"/>
        <v>54</v>
      </c>
      <c r="P58" s="44">
        <f t="shared" si="5"/>
        <v>209</v>
      </c>
      <c r="Q58" s="44">
        <f t="shared" si="12"/>
        <v>1281.669</v>
      </c>
      <c r="R58" s="41">
        <v>0</v>
      </c>
      <c r="S58" s="41">
        <f t="shared" si="6"/>
        <v>259.63</v>
      </c>
      <c r="T58" s="41">
        <f t="shared" si="7"/>
        <v>9.74</v>
      </c>
      <c r="U58" s="44">
        <f t="shared" si="8"/>
        <v>104.57</v>
      </c>
      <c r="V58" s="44">
        <f t="shared" si="13"/>
        <v>54</v>
      </c>
      <c r="W58" s="44">
        <f t="shared" si="9"/>
        <v>209</v>
      </c>
      <c r="X58" s="41">
        <f t="shared" si="14"/>
        <v>636.94</v>
      </c>
      <c r="Y58" s="41">
        <f t="shared" si="10"/>
        <v>1918.609</v>
      </c>
      <c r="Z58" s="41"/>
      <c r="AD58" s="141"/>
    </row>
    <row r="59" s="9" customFormat="1" ht="20" customHeight="1" spans="1:30">
      <c r="A59" s="40">
        <f t="shared" si="0"/>
        <v>56</v>
      </c>
      <c r="B59" s="66" t="s">
        <v>217</v>
      </c>
      <c r="C59" s="42" t="s">
        <v>218</v>
      </c>
      <c r="D59" s="41" t="s">
        <v>219</v>
      </c>
      <c r="E59" s="41">
        <v>3245.4</v>
      </c>
      <c r="F59" s="41">
        <f>VLOOKUP(C59,'[1]9月'!$B:$Q,16,0)</f>
        <v>3245.4</v>
      </c>
      <c r="G59" s="41">
        <v>3245.4</v>
      </c>
      <c r="H59" s="44">
        <v>5228.42</v>
      </c>
      <c r="I59" s="44">
        <v>108</v>
      </c>
      <c r="J59" s="44">
        <v>3180</v>
      </c>
      <c r="K59" s="52">
        <f t="shared" si="1"/>
        <v>58.4172</v>
      </c>
      <c r="L59" s="53">
        <f t="shared" si="2"/>
        <v>519.264</v>
      </c>
      <c r="M59" s="41">
        <f t="shared" si="3"/>
        <v>22.7178</v>
      </c>
      <c r="N59" s="44">
        <f t="shared" si="4"/>
        <v>418.27</v>
      </c>
      <c r="O59" s="44">
        <f t="shared" si="11"/>
        <v>54</v>
      </c>
      <c r="P59" s="44">
        <f t="shared" si="5"/>
        <v>159</v>
      </c>
      <c r="Q59" s="44">
        <f t="shared" si="12"/>
        <v>1231.669</v>
      </c>
      <c r="R59" s="41">
        <v>0</v>
      </c>
      <c r="S59" s="41">
        <f t="shared" si="6"/>
        <v>259.63</v>
      </c>
      <c r="T59" s="41">
        <f t="shared" si="7"/>
        <v>9.74</v>
      </c>
      <c r="U59" s="44">
        <f t="shared" si="8"/>
        <v>104.57</v>
      </c>
      <c r="V59" s="44">
        <f t="shared" si="13"/>
        <v>54</v>
      </c>
      <c r="W59" s="44">
        <f t="shared" si="9"/>
        <v>159</v>
      </c>
      <c r="X59" s="41">
        <f t="shared" si="14"/>
        <v>586.94</v>
      </c>
      <c r="Y59" s="41">
        <f t="shared" si="10"/>
        <v>1818.609</v>
      </c>
      <c r="Z59" s="41"/>
      <c r="AD59" s="141"/>
    </row>
    <row r="60" s="9" customFormat="1" ht="20" customHeight="1" spans="1:30">
      <c r="A60" s="40">
        <f t="shared" si="0"/>
        <v>57</v>
      </c>
      <c r="B60" s="66" t="s">
        <v>217</v>
      </c>
      <c r="C60" s="42" t="s">
        <v>220</v>
      </c>
      <c r="D60" s="41" t="s">
        <v>221</v>
      </c>
      <c r="E60" s="41">
        <v>3245.4</v>
      </c>
      <c r="F60" s="41">
        <f>VLOOKUP(C60,'[1]9月'!$B:$Q,16,0)</f>
        <v>3245.4</v>
      </c>
      <c r="G60" s="41">
        <v>3245.4</v>
      </c>
      <c r="H60" s="44">
        <v>5228.42</v>
      </c>
      <c r="I60" s="44">
        <v>108</v>
      </c>
      <c r="J60" s="44">
        <v>2544</v>
      </c>
      <c r="K60" s="52">
        <f t="shared" si="1"/>
        <v>58.4172</v>
      </c>
      <c r="L60" s="53">
        <f t="shared" si="2"/>
        <v>519.264</v>
      </c>
      <c r="M60" s="41">
        <f t="shared" si="3"/>
        <v>22.7178</v>
      </c>
      <c r="N60" s="44">
        <f t="shared" si="4"/>
        <v>418.27</v>
      </c>
      <c r="O60" s="44">
        <f t="shared" si="11"/>
        <v>54</v>
      </c>
      <c r="P60" s="44">
        <f t="shared" si="5"/>
        <v>127.2</v>
      </c>
      <c r="Q60" s="44">
        <f t="shared" si="12"/>
        <v>1199.869</v>
      </c>
      <c r="R60" s="41">
        <v>0</v>
      </c>
      <c r="S60" s="41">
        <f t="shared" si="6"/>
        <v>259.63</v>
      </c>
      <c r="T60" s="41">
        <f t="shared" si="7"/>
        <v>9.74</v>
      </c>
      <c r="U60" s="44">
        <f t="shared" si="8"/>
        <v>104.57</v>
      </c>
      <c r="V60" s="44">
        <f t="shared" si="13"/>
        <v>54</v>
      </c>
      <c r="W60" s="44">
        <f t="shared" si="9"/>
        <v>127.2</v>
      </c>
      <c r="X60" s="41">
        <f t="shared" si="14"/>
        <v>555.14</v>
      </c>
      <c r="Y60" s="41">
        <f t="shared" si="10"/>
        <v>1755.009</v>
      </c>
      <c r="Z60" s="41"/>
      <c r="AD60" s="141"/>
    </row>
    <row r="61" s="9" customFormat="1" ht="20" customHeight="1" spans="1:30">
      <c r="A61" s="40">
        <f t="shared" si="0"/>
        <v>58</v>
      </c>
      <c r="B61" s="66" t="s">
        <v>217</v>
      </c>
      <c r="C61" s="42" t="s">
        <v>222</v>
      </c>
      <c r="D61" s="41" t="s">
        <v>223</v>
      </c>
      <c r="E61" s="41">
        <v>3245.4</v>
      </c>
      <c r="F61" s="41">
        <f>VLOOKUP(C61,'[1]9月'!$B:$Q,16,0)</f>
        <v>3245.4</v>
      </c>
      <c r="G61" s="41">
        <v>3245.4</v>
      </c>
      <c r="H61" s="44">
        <v>5228.42</v>
      </c>
      <c r="I61" s="44">
        <v>108</v>
      </c>
      <c r="J61" s="44">
        <v>3180</v>
      </c>
      <c r="K61" s="52">
        <f t="shared" si="1"/>
        <v>58.4172</v>
      </c>
      <c r="L61" s="53">
        <f t="shared" si="2"/>
        <v>519.264</v>
      </c>
      <c r="M61" s="41">
        <f t="shared" si="3"/>
        <v>22.7178</v>
      </c>
      <c r="N61" s="44">
        <f t="shared" si="4"/>
        <v>418.27</v>
      </c>
      <c r="O61" s="44">
        <f t="shared" si="11"/>
        <v>54</v>
      </c>
      <c r="P61" s="44">
        <f t="shared" si="5"/>
        <v>159</v>
      </c>
      <c r="Q61" s="44">
        <f t="shared" si="12"/>
        <v>1231.669</v>
      </c>
      <c r="R61" s="41">
        <v>0</v>
      </c>
      <c r="S61" s="41">
        <f t="shared" si="6"/>
        <v>259.63</v>
      </c>
      <c r="T61" s="41">
        <f t="shared" si="7"/>
        <v>9.74</v>
      </c>
      <c r="U61" s="44">
        <f t="shared" si="8"/>
        <v>104.57</v>
      </c>
      <c r="V61" s="44">
        <f t="shared" si="13"/>
        <v>54</v>
      </c>
      <c r="W61" s="44">
        <f t="shared" si="9"/>
        <v>159</v>
      </c>
      <c r="X61" s="41">
        <f t="shared" si="14"/>
        <v>586.94</v>
      </c>
      <c r="Y61" s="41">
        <f t="shared" si="10"/>
        <v>1818.609</v>
      </c>
      <c r="Z61" s="41"/>
      <c r="AD61" s="141"/>
    </row>
    <row r="62" s="9" customFormat="1" ht="20" customHeight="1" spans="1:30">
      <c r="A62" s="40">
        <f t="shared" si="0"/>
        <v>59</v>
      </c>
      <c r="B62" s="66" t="s">
        <v>217</v>
      </c>
      <c r="C62" s="42" t="s">
        <v>224</v>
      </c>
      <c r="D62" s="41" t="s">
        <v>225</v>
      </c>
      <c r="E62" s="41">
        <v>3245.4</v>
      </c>
      <c r="F62" s="41">
        <f>VLOOKUP(C62,'[1]9月'!$B:$Q,16,0)</f>
        <v>3245.4</v>
      </c>
      <c r="G62" s="41">
        <v>3245.4</v>
      </c>
      <c r="H62" s="44">
        <v>5228.42</v>
      </c>
      <c r="I62" s="44">
        <v>108</v>
      </c>
      <c r="J62" s="44">
        <v>3180</v>
      </c>
      <c r="K62" s="52">
        <f t="shared" si="1"/>
        <v>58.4172</v>
      </c>
      <c r="L62" s="53">
        <f t="shared" si="2"/>
        <v>519.264</v>
      </c>
      <c r="M62" s="41">
        <f t="shared" si="3"/>
        <v>22.7178</v>
      </c>
      <c r="N62" s="44">
        <f t="shared" si="4"/>
        <v>418.27</v>
      </c>
      <c r="O62" s="44">
        <f t="shared" si="11"/>
        <v>54</v>
      </c>
      <c r="P62" s="44">
        <f t="shared" si="5"/>
        <v>159</v>
      </c>
      <c r="Q62" s="44">
        <f t="shared" si="12"/>
        <v>1231.669</v>
      </c>
      <c r="R62" s="41">
        <v>0</v>
      </c>
      <c r="S62" s="41">
        <f t="shared" si="6"/>
        <v>259.63</v>
      </c>
      <c r="T62" s="41">
        <f t="shared" si="7"/>
        <v>9.74</v>
      </c>
      <c r="U62" s="44">
        <f t="shared" si="8"/>
        <v>104.57</v>
      </c>
      <c r="V62" s="44">
        <f t="shared" si="13"/>
        <v>54</v>
      </c>
      <c r="W62" s="44">
        <f t="shared" si="9"/>
        <v>159</v>
      </c>
      <c r="X62" s="41">
        <f t="shared" si="14"/>
        <v>586.94</v>
      </c>
      <c r="Y62" s="41">
        <f t="shared" si="10"/>
        <v>1818.609</v>
      </c>
      <c r="Z62" s="41"/>
      <c r="AD62" s="141"/>
    </row>
    <row r="63" s="9" customFormat="1" ht="20" customHeight="1" spans="1:30">
      <c r="A63" s="40">
        <f t="shared" si="0"/>
        <v>60</v>
      </c>
      <c r="B63" s="66" t="s">
        <v>217</v>
      </c>
      <c r="C63" s="42" t="s">
        <v>226</v>
      </c>
      <c r="D63" s="41" t="s">
        <v>227</v>
      </c>
      <c r="E63" s="41">
        <v>3245.4</v>
      </c>
      <c r="F63" s="41">
        <f>VLOOKUP(C63,'[1]9月'!$B:$Q,16,0)</f>
        <v>3245.4</v>
      </c>
      <c r="G63" s="41">
        <v>3245.4</v>
      </c>
      <c r="H63" s="44">
        <v>5228.42</v>
      </c>
      <c r="I63" s="44">
        <v>108</v>
      </c>
      <c r="J63" s="44">
        <v>3180</v>
      </c>
      <c r="K63" s="52">
        <f t="shared" si="1"/>
        <v>58.4172</v>
      </c>
      <c r="L63" s="53">
        <f t="shared" si="2"/>
        <v>519.264</v>
      </c>
      <c r="M63" s="41">
        <f t="shared" si="3"/>
        <v>22.7178</v>
      </c>
      <c r="N63" s="44">
        <f t="shared" si="4"/>
        <v>418.27</v>
      </c>
      <c r="O63" s="44">
        <f t="shared" si="11"/>
        <v>54</v>
      </c>
      <c r="P63" s="44">
        <f t="shared" si="5"/>
        <v>159</v>
      </c>
      <c r="Q63" s="44">
        <f t="shared" si="12"/>
        <v>1231.669</v>
      </c>
      <c r="R63" s="41">
        <v>0</v>
      </c>
      <c r="S63" s="41">
        <f t="shared" si="6"/>
        <v>259.63</v>
      </c>
      <c r="T63" s="41">
        <f t="shared" si="7"/>
        <v>9.74</v>
      </c>
      <c r="U63" s="44">
        <f t="shared" si="8"/>
        <v>104.57</v>
      </c>
      <c r="V63" s="44">
        <f t="shared" si="13"/>
        <v>54</v>
      </c>
      <c r="W63" s="44">
        <f t="shared" si="9"/>
        <v>159</v>
      </c>
      <c r="X63" s="41">
        <f t="shared" si="14"/>
        <v>586.94</v>
      </c>
      <c r="Y63" s="41">
        <f t="shared" si="10"/>
        <v>1818.609</v>
      </c>
      <c r="Z63" s="41"/>
      <c r="AD63" s="141"/>
    </row>
    <row r="64" s="9" customFormat="1" ht="20" customHeight="1" spans="1:30">
      <c r="A64" s="40">
        <f t="shared" si="0"/>
        <v>61</v>
      </c>
      <c r="B64" s="66" t="s">
        <v>212</v>
      </c>
      <c r="C64" s="42" t="s">
        <v>228</v>
      </c>
      <c r="D64" s="41" t="s">
        <v>229</v>
      </c>
      <c r="E64" s="41">
        <v>3820</v>
      </c>
      <c r="F64" s="41">
        <f>VLOOKUP(C64,'[1]9月'!$B:$Q,16,0)</f>
        <v>3820</v>
      </c>
      <c r="G64" s="41">
        <v>3820</v>
      </c>
      <c r="H64" s="44">
        <v>5228.42</v>
      </c>
      <c r="I64" s="44">
        <v>108</v>
      </c>
      <c r="J64" s="44">
        <v>4180</v>
      </c>
      <c r="K64" s="52">
        <f t="shared" si="1"/>
        <v>68.76</v>
      </c>
      <c r="L64" s="53">
        <f t="shared" si="2"/>
        <v>611.2</v>
      </c>
      <c r="M64" s="41">
        <f t="shared" si="3"/>
        <v>26.74</v>
      </c>
      <c r="N64" s="44">
        <f t="shared" si="4"/>
        <v>418.27</v>
      </c>
      <c r="O64" s="44">
        <f t="shared" si="11"/>
        <v>54</v>
      </c>
      <c r="P64" s="44">
        <f t="shared" si="5"/>
        <v>209</v>
      </c>
      <c r="Q64" s="44">
        <f t="shared" si="12"/>
        <v>1387.97</v>
      </c>
      <c r="R64" s="41">
        <v>0</v>
      </c>
      <c r="S64" s="41">
        <f t="shared" si="6"/>
        <v>305.6</v>
      </c>
      <c r="T64" s="41">
        <f t="shared" si="7"/>
        <v>11.46</v>
      </c>
      <c r="U64" s="44">
        <f t="shared" si="8"/>
        <v>104.57</v>
      </c>
      <c r="V64" s="44">
        <f t="shared" si="13"/>
        <v>54</v>
      </c>
      <c r="W64" s="44">
        <f t="shared" si="9"/>
        <v>209</v>
      </c>
      <c r="X64" s="41">
        <f t="shared" si="14"/>
        <v>684.63</v>
      </c>
      <c r="Y64" s="41">
        <f t="shared" si="10"/>
        <v>2072.6</v>
      </c>
      <c r="Z64" s="41"/>
      <c r="AD64" s="141"/>
    </row>
    <row r="65" s="9" customFormat="1" ht="20" customHeight="1" spans="1:30">
      <c r="A65" s="40">
        <f t="shared" si="0"/>
        <v>62</v>
      </c>
      <c r="B65" s="66" t="s">
        <v>212</v>
      </c>
      <c r="C65" s="42" t="s">
        <v>230</v>
      </c>
      <c r="D65" s="41" t="s">
        <v>231</v>
      </c>
      <c r="E65" s="41">
        <v>3245.4</v>
      </c>
      <c r="F65" s="41">
        <f>VLOOKUP(C65,'[1]9月'!$B:$Q,16,0)</f>
        <v>3245.4</v>
      </c>
      <c r="G65" s="41">
        <v>3245.4</v>
      </c>
      <c r="H65" s="44">
        <v>5228.42</v>
      </c>
      <c r="I65" s="44">
        <v>108</v>
      </c>
      <c r="J65" s="44">
        <v>3180</v>
      </c>
      <c r="K65" s="52">
        <f t="shared" si="1"/>
        <v>58.4172</v>
      </c>
      <c r="L65" s="53">
        <f t="shared" si="2"/>
        <v>519.264</v>
      </c>
      <c r="M65" s="41">
        <f t="shared" si="3"/>
        <v>22.7178</v>
      </c>
      <c r="N65" s="44">
        <f t="shared" si="4"/>
        <v>418.27</v>
      </c>
      <c r="O65" s="44">
        <f t="shared" si="11"/>
        <v>54</v>
      </c>
      <c r="P65" s="44">
        <f t="shared" si="5"/>
        <v>159</v>
      </c>
      <c r="Q65" s="44">
        <f t="shared" si="12"/>
        <v>1231.669</v>
      </c>
      <c r="R65" s="41">
        <v>0</v>
      </c>
      <c r="S65" s="41">
        <f t="shared" si="6"/>
        <v>259.63</v>
      </c>
      <c r="T65" s="41">
        <f t="shared" si="7"/>
        <v>9.74</v>
      </c>
      <c r="U65" s="44">
        <f t="shared" si="8"/>
        <v>104.57</v>
      </c>
      <c r="V65" s="44">
        <f t="shared" si="13"/>
        <v>54</v>
      </c>
      <c r="W65" s="44">
        <f t="shared" si="9"/>
        <v>159</v>
      </c>
      <c r="X65" s="41">
        <f t="shared" si="14"/>
        <v>586.94</v>
      </c>
      <c r="Y65" s="41">
        <f t="shared" si="10"/>
        <v>1818.609</v>
      </c>
      <c r="Z65" s="41"/>
      <c r="AD65" s="141"/>
    </row>
    <row r="66" s="9" customFormat="1" ht="20" customHeight="1" spans="1:30">
      <c r="A66" s="40">
        <f t="shared" si="0"/>
        <v>63</v>
      </c>
      <c r="B66" s="66" t="s">
        <v>212</v>
      </c>
      <c r="C66" s="42" t="s">
        <v>232</v>
      </c>
      <c r="D66" s="41" t="s">
        <v>233</v>
      </c>
      <c r="E66" s="41">
        <v>3245.4</v>
      </c>
      <c r="F66" s="41">
        <f>VLOOKUP(C66,'[1]9月'!$B:$Q,16,0)</f>
        <v>3245.4</v>
      </c>
      <c r="G66" s="41">
        <v>3245.4</v>
      </c>
      <c r="H66" s="44">
        <v>5228.42</v>
      </c>
      <c r="I66" s="44">
        <v>108</v>
      </c>
      <c r="J66" s="44">
        <v>3180</v>
      </c>
      <c r="K66" s="52">
        <f t="shared" si="1"/>
        <v>58.4172</v>
      </c>
      <c r="L66" s="53">
        <f t="shared" si="2"/>
        <v>519.264</v>
      </c>
      <c r="M66" s="41">
        <f t="shared" si="3"/>
        <v>22.7178</v>
      </c>
      <c r="N66" s="44">
        <f t="shared" si="4"/>
        <v>418.27</v>
      </c>
      <c r="O66" s="44">
        <f t="shared" si="11"/>
        <v>54</v>
      </c>
      <c r="P66" s="44">
        <f t="shared" si="5"/>
        <v>159</v>
      </c>
      <c r="Q66" s="44">
        <f t="shared" si="12"/>
        <v>1231.669</v>
      </c>
      <c r="R66" s="41">
        <v>0</v>
      </c>
      <c r="S66" s="41">
        <f t="shared" si="6"/>
        <v>259.63</v>
      </c>
      <c r="T66" s="41">
        <f t="shared" si="7"/>
        <v>9.74</v>
      </c>
      <c r="U66" s="44">
        <f t="shared" si="8"/>
        <v>104.57</v>
      </c>
      <c r="V66" s="44">
        <f t="shared" si="13"/>
        <v>54</v>
      </c>
      <c r="W66" s="44">
        <f t="shared" si="9"/>
        <v>159</v>
      </c>
      <c r="X66" s="41">
        <f t="shared" si="14"/>
        <v>586.94</v>
      </c>
      <c r="Y66" s="41">
        <f t="shared" si="10"/>
        <v>1818.609</v>
      </c>
      <c r="Z66" s="41"/>
      <c r="AD66" s="141"/>
    </row>
    <row r="67" s="9" customFormat="1" ht="20" customHeight="1" spans="1:30">
      <c r="A67" s="40">
        <f t="shared" si="0"/>
        <v>64</v>
      </c>
      <c r="B67" s="66" t="s">
        <v>103</v>
      </c>
      <c r="C67" s="42" t="s">
        <v>234</v>
      </c>
      <c r="D67" s="41" t="s">
        <v>235</v>
      </c>
      <c r="E67" s="41">
        <v>3245.4</v>
      </c>
      <c r="F67" s="41">
        <f>VLOOKUP(C67,'[1]9月'!$B:$Q,16,0)</f>
        <v>3245.4</v>
      </c>
      <c r="G67" s="41">
        <v>3245.4</v>
      </c>
      <c r="H67" s="44">
        <v>5228.42</v>
      </c>
      <c r="I67" s="44">
        <v>108</v>
      </c>
      <c r="J67" s="44">
        <v>4180</v>
      </c>
      <c r="K67" s="52">
        <f t="shared" si="1"/>
        <v>58.4172</v>
      </c>
      <c r="L67" s="53">
        <f t="shared" si="2"/>
        <v>519.264</v>
      </c>
      <c r="M67" s="41">
        <f t="shared" si="3"/>
        <v>22.7178</v>
      </c>
      <c r="N67" s="44">
        <f t="shared" si="4"/>
        <v>418.27</v>
      </c>
      <c r="O67" s="44">
        <f t="shared" si="11"/>
        <v>54</v>
      </c>
      <c r="P67" s="44">
        <f t="shared" si="5"/>
        <v>209</v>
      </c>
      <c r="Q67" s="44">
        <f t="shared" si="12"/>
        <v>1281.669</v>
      </c>
      <c r="R67" s="41">
        <v>0</v>
      </c>
      <c r="S67" s="41">
        <f t="shared" si="6"/>
        <v>259.63</v>
      </c>
      <c r="T67" s="41">
        <f t="shared" si="7"/>
        <v>9.74</v>
      </c>
      <c r="U67" s="44">
        <f t="shared" si="8"/>
        <v>104.57</v>
      </c>
      <c r="V67" s="44">
        <f t="shared" si="13"/>
        <v>54</v>
      </c>
      <c r="W67" s="44">
        <f t="shared" si="9"/>
        <v>209</v>
      </c>
      <c r="X67" s="41">
        <f t="shared" si="14"/>
        <v>636.94</v>
      </c>
      <c r="Y67" s="41">
        <f t="shared" si="10"/>
        <v>1918.609</v>
      </c>
      <c r="Z67" s="41"/>
      <c r="AD67" s="141"/>
    </row>
    <row r="68" s="9" customFormat="1" ht="20" customHeight="1" spans="1:30">
      <c r="A68" s="40">
        <f t="shared" ref="A68:A131" si="15">ROW()-3</f>
        <v>65</v>
      </c>
      <c r="B68" s="66" t="s">
        <v>164</v>
      </c>
      <c r="C68" s="42" t="s">
        <v>236</v>
      </c>
      <c r="D68" s="41" t="s">
        <v>237</v>
      </c>
      <c r="E68" s="41">
        <v>3820</v>
      </c>
      <c r="F68" s="41">
        <f>VLOOKUP(C68,'[1]9月'!$B:$Q,16,0)</f>
        <v>3820</v>
      </c>
      <c r="G68" s="41">
        <v>3820</v>
      </c>
      <c r="H68" s="44">
        <v>5228.42</v>
      </c>
      <c r="I68" s="44">
        <v>108</v>
      </c>
      <c r="J68" s="44">
        <v>3180</v>
      </c>
      <c r="K68" s="52">
        <f t="shared" ref="K68:K131" si="16">E68*0.018</f>
        <v>68.76</v>
      </c>
      <c r="L68" s="53">
        <f t="shared" ref="L68:L131" si="17">F68*0.16</f>
        <v>611.2</v>
      </c>
      <c r="M68" s="41">
        <f t="shared" ref="M68:M131" si="18">G68*0.007</f>
        <v>26.74</v>
      </c>
      <c r="N68" s="44">
        <f t="shared" ref="N68:N131" si="19">ROUND(H68*0.08,2)</f>
        <v>418.27</v>
      </c>
      <c r="O68" s="44">
        <f t="shared" si="11"/>
        <v>54</v>
      </c>
      <c r="P68" s="44">
        <f t="shared" ref="P68:P131" si="20">J68*5%</f>
        <v>159</v>
      </c>
      <c r="Q68" s="44">
        <f t="shared" si="12"/>
        <v>1337.97</v>
      </c>
      <c r="R68" s="41">
        <v>0</v>
      </c>
      <c r="S68" s="41">
        <f t="shared" ref="S68:S131" si="21">ROUND(F68*0.08,2)</f>
        <v>305.6</v>
      </c>
      <c r="T68" s="41">
        <f t="shared" ref="T68:T131" si="22">ROUND(G68*0.003,2)</f>
        <v>11.46</v>
      </c>
      <c r="U68" s="44">
        <f t="shared" ref="U68:U131" si="23">ROUND(H68*0.02,2)</f>
        <v>104.57</v>
      </c>
      <c r="V68" s="44">
        <f t="shared" si="13"/>
        <v>54</v>
      </c>
      <c r="W68" s="44">
        <f t="shared" ref="W68:W131" si="24">J68*5%</f>
        <v>159</v>
      </c>
      <c r="X68" s="41">
        <f t="shared" si="14"/>
        <v>634.63</v>
      </c>
      <c r="Y68" s="41">
        <f t="shared" ref="Y68:Y131" si="25">Q68+X68</f>
        <v>1972.6</v>
      </c>
      <c r="Z68" s="41"/>
      <c r="AD68" s="141"/>
    </row>
    <row r="69" s="9" customFormat="1" ht="20" customHeight="1" spans="1:30">
      <c r="A69" s="40">
        <f t="shared" si="15"/>
        <v>66</v>
      </c>
      <c r="B69" s="66" t="s">
        <v>238</v>
      </c>
      <c r="C69" s="42" t="s">
        <v>239</v>
      </c>
      <c r="D69" s="41" t="s">
        <v>240</v>
      </c>
      <c r="E69" s="41">
        <v>3245.4</v>
      </c>
      <c r="F69" s="41">
        <f>VLOOKUP(C69,'[1]9月'!$B:$Q,16,0)</f>
        <v>3245.4</v>
      </c>
      <c r="G69" s="41">
        <v>3245.4</v>
      </c>
      <c r="H69" s="44">
        <v>5228.42</v>
      </c>
      <c r="I69" s="44">
        <v>108</v>
      </c>
      <c r="J69" s="44">
        <v>3180</v>
      </c>
      <c r="K69" s="52">
        <f t="shared" si="16"/>
        <v>58.4172</v>
      </c>
      <c r="L69" s="53">
        <f t="shared" si="17"/>
        <v>519.264</v>
      </c>
      <c r="M69" s="41">
        <f t="shared" si="18"/>
        <v>22.7178</v>
      </c>
      <c r="N69" s="44">
        <f t="shared" si="19"/>
        <v>418.27</v>
      </c>
      <c r="O69" s="44">
        <f t="shared" ref="O69:O132" si="26">I69*50%</f>
        <v>54</v>
      </c>
      <c r="P69" s="44">
        <f t="shared" si="20"/>
        <v>159</v>
      </c>
      <c r="Q69" s="44">
        <f t="shared" ref="Q69:Q132" si="27">SUM(K69:P69)</f>
        <v>1231.669</v>
      </c>
      <c r="R69" s="41">
        <v>0</v>
      </c>
      <c r="S69" s="41">
        <f t="shared" si="21"/>
        <v>259.63</v>
      </c>
      <c r="T69" s="41">
        <f t="shared" si="22"/>
        <v>9.74</v>
      </c>
      <c r="U69" s="44">
        <f t="shared" si="23"/>
        <v>104.57</v>
      </c>
      <c r="V69" s="44">
        <f t="shared" ref="V69:V132" si="28">I69*50%</f>
        <v>54</v>
      </c>
      <c r="W69" s="44">
        <f t="shared" si="24"/>
        <v>159</v>
      </c>
      <c r="X69" s="41">
        <f t="shared" ref="X69:X132" si="29">SUM(R69:W69)</f>
        <v>586.94</v>
      </c>
      <c r="Y69" s="41">
        <f t="shared" si="25"/>
        <v>1818.609</v>
      </c>
      <c r="Z69" s="41"/>
      <c r="AD69" s="141"/>
    </row>
    <row r="70" s="9" customFormat="1" ht="20" customHeight="1" spans="1:30">
      <c r="A70" s="40">
        <f t="shared" si="15"/>
        <v>67</v>
      </c>
      <c r="B70" s="66" t="s">
        <v>164</v>
      </c>
      <c r="C70" s="42" t="s">
        <v>241</v>
      </c>
      <c r="D70" s="41" t="s">
        <v>242</v>
      </c>
      <c r="E70" s="41">
        <v>3245.4</v>
      </c>
      <c r="F70" s="41">
        <f>VLOOKUP(C70,'[1]9月'!$B:$Q,16,0)</f>
        <v>3245.4</v>
      </c>
      <c r="G70" s="41">
        <v>3245.4</v>
      </c>
      <c r="H70" s="44">
        <v>5228.42</v>
      </c>
      <c r="I70" s="44">
        <v>108</v>
      </c>
      <c r="J70" s="44">
        <v>1790</v>
      </c>
      <c r="K70" s="52">
        <f t="shared" si="16"/>
        <v>58.4172</v>
      </c>
      <c r="L70" s="53">
        <f t="shared" si="17"/>
        <v>519.264</v>
      </c>
      <c r="M70" s="41">
        <f t="shared" si="18"/>
        <v>22.7178</v>
      </c>
      <c r="N70" s="44">
        <f t="shared" si="19"/>
        <v>418.27</v>
      </c>
      <c r="O70" s="44">
        <f t="shared" si="26"/>
        <v>54</v>
      </c>
      <c r="P70" s="44">
        <f t="shared" si="20"/>
        <v>89.5</v>
      </c>
      <c r="Q70" s="44">
        <f t="shared" si="27"/>
        <v>1162.169</v>
      </c>
      <c r="R70" s="41">
        <v>0</v>
      </c>
      <c r="S70" s="41">
        <f t="shared" si="21"/>
        <v>259.63</v>
      </c>
      <c r="T70" s="41">
        <f t="shared" si="22"/>
        <v>9.74</v>
      </c>
      <c r="U70" s="44">
        <f t="shared" si="23"/>
        <v>104.57</v>
      </c>
      <c r="V70" s="44">
        <f t="shared" si="28"/>
        <v>54</v>
      </c>
      <c r="W70" s="44">
        <f t="shared" si="24"/>
        <v>89.5</v>
      </c>
      <c r="X70" s="41">
        <f t="shared" si="29"/>
        <v>517.44</v>
      </c>
      <c r="Y70" s="41">
        <f t="shared" si="25"/>
        <v>1679.609</v>
      </c>
      <c r="Z70" s="41"/>
      <c r="AD70" s="141"/>
    </row>
    <row r="71" s="9" customFormat="1" ht="20" customHeight="1" spans="1:30">
      <c r="A71" s="40">
        <f t="shared" si="15"/>
        <v>68</v>
      </c>
      <c r="B71" s="66" t="s">
        <v>167</v>
      </c>
      <c r="C71" s="42" t="s">
        <v>243</v>
      </c>
      <c r="D71" s="41" t="s">
        <v>244</v>
      </c>
      <c r="E71" s="41">
        <v>3245.4</v>
      </c>
      <c r="F71" s="41">
        <f>VLOOKUP(C71,'[1]9月'!$B:$Q,16,0)</f>
        <v>3245.4</v>
      </c>
      <c r="G71" s="41">
        <v>3245.4</v>
      </c>
      <c r="H71" s="44">
        <v>5228.42</v>
      </c>
      <c r="I71" s="44">
        <v>108</v>
      </c>
      <c r="J71" s="44">
        <v>3180</v>
      </c>
      <c r="K71" s="52">
        <f t="shared" si="16"/>
        <v>58.4172</v>
      </c>
      <c r="L71" s="53">
        <f t="shared" si="17"/>
        <v>519.264</v>
      </c>
      <c r="M71" s="41">
        <f t="shared" si="18"/>
        <v>22.7178</v>
      </c>
      <c r="N71" s="44">
        <f t="shared" si="19"/>
        <v>418.27</v>
      </c>
      <c r="O71" s="44">
        <f t="shared" si="26"/>
        <v>54</v>
      </c>
      <c r="P71" s="44">
        <f t="shared" si="20"/>
        <v>159</v>
      </c>
      <c r="Q71" s="44">
        <f t="shared" si="27"/>
        <v>1231.669</v>
      </c>
      <c r="R71" s="41">
        <v>0</v>
      </c>
      <c r="S71" s="41">
        <f t="shared" si="21"/>
        <v>259.63</v>
      </c>
      <c r="T71" s="41">
        <f t="shared" si="22"/>
        <v>9.74</v>
      </c>
      <c r="U71" s="44">
        <f t="shared" si="23"/>
        <v>104.57</v>
      </c>
      <c r="V71" s="44">
        <f t="shared" si="28"/>
        <v>54</v>
      </c>
      <c r="W71" s="44">
        <f t="shared" si="24"/>
        <v>159</v>
      </c>
      <c r="X71" s="41">
        <f t="shared" si="29"/>
        <v>586.94</v>
      </c>
      <c r="Y71" s="41">
        <f t="shared" si="25"/>
        <v>1818.609</v>
      </c>
      <c r="Z71" s="41"/>
      <c r="AD71" s="141"/>
    </row>
    <row r="72" s="9" customFormat="1" ht="20" customHeight="1" spans="1:30">
      <c r="A72" s="40">
        <f t="shared" si="15"/>
        <v>69</v>
      </c>
      <c r="B72" s="66" t="s">
        <v>167</v>
      </c>
      <c r="C72" s="42" t="s">
        <v>245</v>
      </c>
      <c r="D72" s="41" t="s">
        <v>246</v>
      </c>
      <c r="E72" s="41">
        <v>3245.4</v>
      </c>
      <c r="F72" s="41">
        <f>VLOOKUP(C72,'[1]9月'!$B:$Q,16,0)</f>
        <v>3245.4</v>
      </c>
      <c r="G72" s="41">
        <v>3245.4</v>
      </c>
      <c r="H72" s="44">
        <v>5228.42</v>
      </c>
      <c r="I72" s="44">
        <v>108</v>
      </c>
      <c r="J72" s="44">
        <v>3180</v>
      </c>
      <c r="K72" s="52">
        <f t="shared" si="16"/>
        <v>58.4172</v>
      </c>
      <c r="L72" s="53">
        <f t="shared" si="17"/>
        <v>519.264</v>
      </c>
      <c r="M72" s="41">
        <f t="shared" si="18"/>
        <v>22.7178</v>
      </c>
      <c r="N72" s="44">
        <f t="shared" si="19"/>
        <v>418.27</v>
      </c>
      <c r="O72" s="44">
        <f t="shared" si="26"/>
        <v>54</v>
      </c>
      <c r="P72" s="44">
        <f t="shared" si="20"/>
        <v>159</v>
      </c>
      <c r="Q72" s="44">
        <f t="shared" si="27"/>
        <v>1231.669</v>
      </c>
      <c r="R72" s="41">
        <v>0</v>
      </c>
      <c r="S72" s="41">
        <f t="shared" si="21"/>
        <v>259.63</v>
      </c>
      <c r="T72" s="41">
        <f t="shared" si="22"/>
        <v>9.74</v>
      </c>
      <c r="U72" s="44">
        <f t="shared" si="23"/>
        <v>104.57</v>
      </c>
      <c r="V72" s="44">
        <f t="shared" si="28"/>
        <v>54</v>
      </c>
      <c r="W72" s="44">
        <f t="shared" si="24"/>
        <v>159</v>
      </c>
      <c r="X72" s="41">
        <f t="shared" si="29"/>
        <v>586.94</v>
      </c>
      <c r="Y72" s="41">
        <f t="shared" si="25"/>
        <v>1818.609</v>
      </c>
      <c r="Z72" s="41"/>
      <c r="AD72" s="141"/>
    </row>
    <row r="73" s="9" customFormat="1" ht="20" customHeight="1" spans="1:30">
      <c r="A73" s="40">
        <f t="shared" si="15"/>
        <v>70</v>
      </c>
      <c r="B73" s="66" t="s">
        <v>167</v>
      </c>
      <c r="C73" s="42" t="s">
        <v>247</v>
      </c>
      <c r="D73" s="41" t="s">
        <v>248</v>
      </c>
      <c r="E73" s="41">
        <v>3245.4</v>
      </c>
      <c r="F73" s="41">
        <f>VLOOKUP(C73,'[1]9月'!$B:$Q,16,0)</f>
        <v>3245.4</v>
      </c>
      <c r="G73" s="41">
        <v>3245.4</v>
      </c>
      <c r="H73" s="44">
        <v>5228.42</v>
      </c>
      <c r="I73" s="44">
        <v>108</v>
      </c>
      <c r="J73" s="44">
        <v>3180</v>
      </c>
      <c r="K73" s="52">
        <f t="shared" si="16"/>
        <v>58.4172</v>
      </c>
      <c r="L73" s="53">
        <f t="shared" si="17"/>
        <v>519.264</v>
      </c>
      <c r="M73" s="41">
        <f t="shared" si="18"/>
        <v>22.7178</v>
      </c>
      <c r="N73" s="44">
        <f t="shared" si="19"/>
        <v>418.27</v>
      </c>
      <c r="O73" s="44">
        <f t="shared" si="26"/>
        <v>54</v>
      </c>
      <c r="P73" s="44">
        <f t="shared" si="20"/>
        <v>159</v>
      </c>
      <c r="Q73" s="44">
        <f t="shared" si="27"/>
        <v>1231.669</v>
      </c>
      <c r="R73" s="41">
        <v>0</v>
      </c>
      <c r="S73" s="41">
        <f t="shared" si="21"/>
        <v>259.63</v>
      </c>
      <c r="T73" s="41">
        <f t="shared" si="22"/>
        <v>9.74</v>
      </c>
      <c r="U73" s="44">
        <f t="shared" si="23"/>
        <v>104.57</v>
      </c>
      <c r="V73" s="44">
        <f t="shared" si="28"/>
        <v>54</v>
      </c>
      <c r="W73" s="44">
        <f t="shared" si="24"/>
        <v>159</v>
      </c>
      <c r="X73" s="41">
        <f t="shared" si="29"/>
        <v>586.94</v>
      </c>
      <c r="Y73" s="41">
        <f t="shared" si="25"/>
        <v>1818.609</v>
      </c>
      <c r="Z73" s="41"/>
      <c r="AD73" s="141"/>
    </row>
    <row r="74" s="9" customFormat="1" ht="20" customHeight="1" spans="1:30">
      <c r="A74" s="40">
        <f t="shared" si="15"/>
        <v>71</v>
      </c>
      <c r="B74" s="66" t="s">
        <v>164</v>
      </c>
      <c r="C74" s="42" t="s">
        <v>249</v>
      </c>
      <c r="D74" s="41" t="s">
        <v>250</v>
      </c>
      <c r="E74" s="41">
        <v>3245.4</v>
      </c>
      <c r="F74" s="41">
        <f>VLOOKUP(C74,'[1]9月'!$B:$Q,16,0)</f>
        <v>3245.4</v>
      </c>
      <c r="G74" s="41">
        <v>3245.4</v>
      </c>
      <c r="H74" s="44">
        <v>5228.42</v>
      </c>
      <c r="I74" s="44">
        <v>108</v>
      </c>
      <c r="J74" s="44">
        <v>3180</v>
      </c>
      <c r="K74" s="52">
        <f t="shared" si="16"/>
        <v>58.4172</v>
      </c>
      <c r="L74" s="53">
        <f t="shared" si="17"/>
        <v>519.264</v>
      </c>
      <c r="M74" s="41">
        <f t="shared" si="18"/>
        <v>22.7178</v>
      </c>
      <c r="N74" s="44">
        <f t="shared" si="19"/>
        <v>418.27</v>
      </c>
      <c r="O74" s="44">
        <f t="shared" si="26"/>
        <v>54</v>
      </c>
      <c r="P74" s="44">
        <f t="shared" si="20"/>
        <v>159</v>
      </c>
      <c r="Q74" s="44">
        <f t="shared" si="27"/>
        <v>1231.669</v>
      </c>
      <c r="R74" s="41">
        <v>0</v>
      </c>
      <c r="S74" s="41">
        <f t="shared" si="21"/>
        <v>259.63</v>
      </c>
      <c r="T74" s="41">
        <f t="shared" si="22"/>
        <v>9.74</v>
      </c>
      <c r="U74" s="44">
        <f t="shared" si="23"/>
        <v>104.57</v>
      </c>
      <c r="V74" s="44">
        <f t="shared" si="28"/>
        <v>54</v>
      </c>
      <c r="W74" s="44">
        <f t="shared" si="24"/>
        <v>159</v>
      </c>
      <c r="X74" s="41">
        <f t="shared" si="29"/>
        <v>586.94</v>
      </c>
      <c r="Y74" s="41">
        <f t="shared" si="25"/>
        <v>1818.609</v>
      </c>
      <c r="Z74" s="41"/>
      <c r="AD74" s="141"/>
    </row>
    <row r="75" s="9" customFormat="1" ht="20" customHeight="1" spans="1:30">
      <c r="A75" s="40">
        <f t="shared" si="15"/>
        <v>72</v>
      </c>
      <c r="B75" s="66" t="s">
        <v>164</v>
      </c>
      <c r="C75" s="42" t="s">
        <v>251</v>
      </c>
      <c r="D75" s="41" t="s">
        <v>252</v>
      </c>
      <c r="E75" s="41">
        <v>3245.4</v>
      </c>
      <c r="F75" s="41">
        <f>VLOOKUP(C75,'[1]9月'!$B:$Q,16,0)</f>
        <v>3245.4</v>
      </c>
      <c r="G75" s="41">
        <v>3245.4</v>
      </c>
      <c r="H75" s="44">
        <v>5228.42</v>
      </c>
      <c r="I75" s="44">
        <v>108</v>
      </c>
      <c r="J75" s="44">
        <v>3180</v>
      </c>
      <c r="K75" s="52">
        <f t="shared" si="16"/>
        <v>58.4172</v>
      </c>
      <c r="L75" s="53">
        <f t="shared" si="17"/>
        <v>519.264</v>
      </c>
      <c r="M75" s="41">
        <f t="shared" si="18"/>
        <v>22.7178</v>
      </c>
      <c r="N75" s="44">
        <f t="shared" si="19"/>
        <v>418.27</v>
      </c>
      <c r="O75" s="44">
        <f t="shared" si="26"/>
        <v>54</v>
      </c>
      <c r="P75" s="44">
        <f t="shared" si="20"/>
        <v>159</v>
      </c>
      <c r="Q75" s="44">
        <f t="shared" si="27"/>
        <v>1231.669</v>
      </c>
      <c r="R75" s="41">
        <v>0</v>
      </c>
      <c r="S75" s="41">
        <f t="shared" si="21"/>
        <v>259.63</v>
      </c>
      <c r="T75" s="41">
        <f t="shared" si="22"/>
        <v>9.74</v>
      </c>
      <c r="U75" s="44">
        <f t="shared" si="23"/>
        <v>104.57</v>
      </c>
      <c r="V75" s="44">
        <f t="shared" si="28"/>
        <v>54</v>
      </c>
      <c r="W75" s="44">
        <f t="shared" si="24"/>
        <v>159</v>
      </c>
      <c r="X75" s="41">
        <f t="shared" si="29"/>
        <v>586.94</v>
      </c>
      <c r="Y75" s="41">
        <f t="shared" si="25"/>
        <v>1818.609</v>
      </c>
      <c r="Z75" s="41"/>
      <c r="AD75" s="141"/>
    </row>
    <row r="76" s="9" customFormat="1" ht="20" customHeight="1" spans="1:30">
      <c r="A76" s="40">
        <f t="shared" si="15"/>
        <v>73</v>
      </c>
      <c r="B76" s="66" t="s">
        <v>98</v>
      </c>
      <c r="C76" s="42" t="s">
        <v>253</v>
      </c>
      <c r="D76" s="41" t="s">
        <v>254</v>
      </c>
      <c r="E76" s="41">
        <v>3245.4</v>
      </c>
      <c r="F76" s="41">
        <f>VLOOKUP(C76,'[1]9月'!$B:$Q,16,0)</f>
        <v>3245.4</v>
      </c>
      <c r="G76" s="41">
        <v>3245.4</v>
      </c>
      <c r="H76" s="44">
        <v>5228.42</v>
      </c>
      <c r="I76" s="44">
        <v>108</v>
      </c>
      <c r="J76" s="44">
        <v>4180</v>
      </c>
      <c r="K76" s="52">
        <f t="shared" si="16"/>
        <v>58.4172</v>
      </c>
      <c r="L76" s="53">
        <f t="shared" si="17"/>
        <v>519.264</v>
      </c>
      <c r="M76" s="41">
        <f t="shared" si="18"/>
        <v>22.7178</v>
      </c>
      <c r="N76" s="44">
        <f t="shared" si="19"/>
        <v>418.27</v>
      </c>
      <c r="O76" s="44">
        <f t="shared" si="26"/>
        <v>54</v>
      </c>
      <c r="P76" s="44">
        <f t="shared" si="20"/>
        <v>209</v>
      </c>
      <c r="Q76" s="44">
        <f t="shared" si="27"/>
        <v>1281.669</v>
      </c>
      <c r="R76" s="41">
        <v>0</v>
      </c>
      <c r="S76" s="41">
        <f t="shared" si="21"/>
        <v>259.63</v>
      </c>
      <c r="T76" s="41">
        <f t="shared" si="22"/>
        <v>9.74</v>
      </c>
      <c r="U76" s="44">
        <f t="shared" si="23"/>
        <v>104.57</v>
      </c>
      <c r="V76" s="44">
        <f t="shared" si="28"/>
        <v>54</v>
      </c>
      <c r="W76" s="44">
        <f t="shared" si="24"/>
        <v>209</v>
      </c>
      <c r="X76" s="41">
        <f t="shared" si="29"/>
        <v>636.94</v>
      </c>
      <c r="Y76" s="41">
        <f t="shared" si="25"/>
        <v>1918.609</v>
      </c>
      <c r="Z76" s="41"/>
      <c r="AD76" s="141"/>
    </row>
    <row r="77" s="9" customFormat="1" ht="20" customHeight="1" spans="1:30">
      <c r="A77" s="40">
        <f t="shared" si="15"/>
        <v>74</v>
      </c>
      <c r="B77" s="66" t="s">
        <v>167</v>
      </c>
      <c r="C77" s="42" t="s">
        <v>255</v>
      </c>
      <c r="D77" s="41" t="s">
        <v>256</v>
      </c>
      <c r="E77" s="41">
        <v>3245.4</v>
      </c>
      <c r="F77" s="41">
        <f>VLOOKUP(C77,'[1]9月'!$B:$Q,16,0)</f>
        <v>3245.4</v>
      </c>
      <c r="G77" s="41">
        <v>3245.4</v>
      </c>
      <c r="H77" s="44">
        <v>5228.42</v>
      </c>
      <c r="I77" s="44">
        <v>108</v>
      </c>
      <c r="J77" s="44">
        <v>3180</v>
      </c>
      <c r="K77" s="52">
        <f t="shared" si="16"/>
        <v>58.4172</v>
      </c>
      <c r="L77" s="53">
        <f t="shared" si="17"/>
        <v>519.264</v>
      </c>
      <c r="M77" s="41">
        <f t="shared" si="18"/>
        <v>22.7178</v>
      </c>
      <c r="N77" s="44">
        <f t="shared" si="19"/>
        <v>418.27</v>
      </c>
      <c r="O77" s="44">
        <f t="shared" si="26"/>
        <v>54</v>
      </c>
      <c r="P77" s="44">
        <f t="shared" si="20"/>
        <v>159</v>
      </c>
      <c r="Q77" s="44">
        <f t="shared" si="27"/>
        <v>1231.669</v>
      </c>
      <c r="R77" s="41">
        <v>0</v>
      </c>
      <c r="S77" s="41">
        <f t="shared" si="21"/>
        <v>259.63</v>
      </c>
      <c r="T77" s="41">
        <f t="shared" si="22"/>
        <v>9.74</v>
      </c>
      <c r="U77" s="44">
        <f t="shared" si="23"/>
        <v>104.57</v>
      </c>
      <c r="V77" s="44">
        <f t="shared" si="28"/>
        <v>54</v>
      </c>
      <c r="W77" s="44">
        <f t="shared" si="24"/>
        <v>159</v>
      </c>
      <c r="X77" s="41">
        <f t="shared" si="29"/>
        <v>586.94</v>
      </c>
      <c r="Y77" s="41">
        <f t="shared" si="25"/>
        <v>1818.609</v>
      </c>
      <c r="Z77" s="41"/>
      <c r="AD77" s="141"/>
    </row>
    <row r="78" s="9" customFormat="1" ht="20" customHeight="1" spans="1:30">
      <c r="A78" s="40">
        <f t="shared" si="15"/>
        <v>75</v>
      </c>
      <c r="B78" s="66" t="s">
        <v>167</v>
      </c>
      <c r="C78" s="42" t="s">
        <v>257</v>
      </c>
      <c r="D78" s="41" t="s">
        <v>258</v>
      </c>
      <c r="E78" s="41">
        <v>3245.4</v>
      </c>
      <c r="F78" s="41">
        <f>VLOOKUP(C78,'[1]9月'!$B:$Q,16,0)</f>
        <v>3245.4</v>
      </c>
      <c r="G78" s="41">
        <v>3245.4</v>
      </c>
      <c r="H78" s="44">
        <v>5228.42</v>
      </c>
      <c r="I78" s="44">
        <v>108</v>
      </c>
      <c r="J78" s="44">
        <v>3180</v>
      </c>
      <c r="K78" s="52">
        <f t="shared" si="16"/>
        <v>58.4172</v>
      </c>
      <c r="L78" s="53">
        <f t="shared" si="17"/>
        <v>519.264</v>
      </c>
      <c r="M78" s="41">
        <f t="shared" si="18"/>
        <v>22.7178</v>
      </c>
      <c r="N78" s="44">
        <f t="shared" si="19"/>
        <v>418.27</v>
      </c>
      <c r="O78" s="44">
        <f t="shared" si="26"/>
        <v>54</v>
      </c>
      <c r="P78" s="44">
        <f t="shared" si="20"/>
        <v>159</v>
      </c>
      <c r="Q78" s="44">
        <f t="shared" si="27"/>
        <v>1231.669</v>
      </c>
      <c r="R78" s="41">
        <v>0</v>
      </c>
      <c r="S78" s="41">
        <f t="shared" si="21"/>
        <v>259.63</v>
      </c>
      <c r="T78" s="41">
        <f t="shared" si="22"/>
        <v>9.74</v>
      </c>
      <c r="U78" s="44">
        <f t="shared" si="23"/>
        <v>104.57</v>
      </c>
      <c r="V78" s="44">
        <f t="shared" si="28"/>
        <v>54</v>
      </c>
      <c r="W78" s="44">
        <f t="shared" si="24"/>
        <v>159</v>
      </c>
      <c r="X78" s="41">
        <f t="shared" si="29"/>
        <v>586.94</v>
      </c>
      <c r="Y78" s="41">
        <f t="shared" si="25"/>
        <v>1818.609</v>
      </c>
      <c r="Z78" s="41"/>
      <c r="AD78" s="141"/>
    </row>
    <row r="79" s="9" customFormat="1" ht="20" customHeight="1" spans="1:30">
      <c r="A79" s="40">
        <f t="shared" si="15"/>
        <v>76</v>
      </c>
      <c r="B79" s="66" t="s">
        <v>164</v>
      </c>
      <c r="C79" s="42" t="s">
        <v>259</v>
      </c>
      <c r="D79" s="41" t="s">
        <v>260</v>
      </c>
      <c r="E79" s="41">
        <v>3245.4</v>
      </c>
      <c r="F79" s="41">
        <f>VLOOKUP(C79,'[1]9月'!$B:$Q,16,0)</f>
        <v>3245.4</v>
      </c>
      <c r="G79" s="41">
        <v>3245.4</v>
      </c>
      <c r="H79" s="44">
        <v>5228.42</v>
      </c>
      <c r="I79" s="44">
        <v>108</v>
      </c>
      <c r="J79" s="44">
        <v>3180</v>
      </c>
      <c r="K79" s="52">
        <f t="shared" si="16"/>
        <v>58.4172</v>
      </c>
      <c r="L79" s="53">
        <f t="shared" si="17"/>
        <v>519.264</v>
      </c>
      <c r="M79" s="41">
        <f t="shared" si="18"/>
        <v>22.7178</v>
      </c>
      <c r="N79" s="44">
        <f t="shared" si="19"/>
        <v>418.27</v>
      </c>
      <c r="O79" s="44">
        <f t="shared" si="26"/>
        <v>54</v>
      </c>
      <c r="P79" s="44">
        <f t="shared" si="20"/>
        <v>159</v>
      </c>
      <c r="Q79" s="44">
        <f t="shared" si="27"/>
        <v>1231.669</v>
      </c>
      <c r="R79" s="41">
        <v>0</v>
      </c>
      <c r="S79" s="41">
        <f t="shared" si="21"/>
        <v>259.63</v>
      </c>
      <c r="T79" s="41">
        <f t="shared" si="22"/>
        <v>9.74</v>
      </c>
      <c r="U79" s="44">
        <f t="shared" si="23"/>
        <v>104.57</v>
      </c>
      <c r="V79" s="44">
        <f t="shared" si="28"/>
        <v>54</v>
      </c>
      <c r="W79" s="44">
        <f t="shared" si="24"/>
        <v>159</v>
      </c>
      <c r="X79" s="41">
        <f t="shared" si="29"/>
        <v>586.94</v>
      </c>
      <c r="Y79" s="41">
        <f t="shared" si="25"/>
        <v>1818.609</v>
      </c>
      <c r="Z79" s="41"/>
      <c r="AD79" s="141"/>
    </row>
    <row r="80" s="9" customFormat="1" ht="20" customHeight="1" spans="1:30">
      <c r="A80" s="40">
        <f t="shared" si="15"/>
        <v>77</v>
      </c>
      <c r="B80" s="66" t="s">
        <v>167</v>
      </c>
      <c r="C80" s="42" t="s">
        <v>261</v>
      </c>
      <c r="D80" s="41" t="s">
        <v>262</v>
      </c>
      <c r="E80" s="41">
        <v>3820</v>
      </c>
      <c r="F80" s="41">
        <f>VLOOKUP(C80,'[1]9月'!$B:$Q,16,0)</f>
        <v>3820</v>
      </c>
      <c r="G80" s="41">
        <v>3820</v>
      </c>
      <c r="H80" s="44">
        <v>5228.42</v>
      </c>
      <c r="I80" s="44">
        <v>108</v>
      </c>
      <c r="J80" s="44">
        <v>4180</v>
      </c>
      <c r="K80" s="52">
        <f t="shared" si="16"/>
        <v>68.76</v>
      </c>
      <c r="L80" s="53">
        <f t="shared" si="17"/>
        <v>611.2</v>
      </c>
      <c r="M80" s="41">
        <f t="shared" si="18"/>
        <v>26.74</v>
      </c>
      <c r="N80" s="44">
        <f t="shared" si="19"/>
        <v>418.27</v>
      </c>
      <c r="O80" s="44">
        <f t="shared" si="26"/>
        <v>54</v>
      </c>
      <c r="P80" s="44">
        <f t="shared" si="20"/>
        <v>209</v>
      </c>
      <c r="Q80" s="44">
        <f t="shared" si="27"/>
        <v>1387.97</v>
      </c>
      <c r="R80" s="41">
        <v>0</v>
      </c>
      <c r="S80" s="41">
        <f t="shared" si="21"/>
        <v>305.6</v>
      </c>
      <c r="T80" s="41">
        <f t="shared" si="22"/>
        <v>11.46</v>
      </c>
      <c r="U80" s="44">
        <f t="shared" si="23"/>
        <v>104.57</v>
      </c>
      <c r="V80" s="44">
        <f t="shared" si="28"/>
        <v>54</v>
      </c>
      <c r="W80" s="44">
        <f t="shared" si="24"/>
        <v>209</v>
      </c>
      <c r="X80" s="41">
        <f t="shared" si="29"/>
        <v>684.63</v>
      </c>
      <c r="Y80" s="41">
        <f t="shared" si="25"/>
        <v>2072.6</v>
      </c>
      <c r="Z80" s="41"/>
      <c r="AD80" s="141"/>
    </row>
    <row r="81" s="9" customFormat="1" ht="20" customHeight="1" spans="1:30">
      <c r="A81" s="40">
        <f t="shared" si="15"/>
        <v>78</v>
      </c>
      <c r="B81" s="66" t="s">
        <v>164</v>
      </c>
      <c r="C81" s="42" t="s">
        <v>263</v>
      </c>
      <c r="D81" s="41" t="s">
        <v>264</v>
      </c>
      <c r="E81" s="41">
        <v>3820</v>
      </c>
      <c r="F81" s="41">
        <f>VLOOKUP(C81,'[1]9月'!$B:$Q,16,0)</f>
        <v>3820</v>
      </c>
      <c r="G81" s="41">
        <v>3820</v>
      </c>
      <c r="H81" s="44">
        <v>5228.42</v>
      </c>
      <c r="I81" s="44">
        <v>108</v>
      </c>
      <c r="J81" s="44">
        <v>4180</v>
      </c>
      <c r="K81" s="52">
        <f t="shared" si="16"/>
        <v>68.76</v>
      </c>
      <c r="L81" s="53">
        <f t="shared" si="17"/>
        <v>611.2</v>
      </c>
      <c r="M81" s="41">
        <f t="shared" si="18"/>
        <v>26.74</v>
      </c>
      <c r="N81" s="44">
        <f t="shared" si="19"/>
        <v>418.27</v>
      </c>
      <c r="O81" s="44">
        <f t="shared" si="26"/>
        <v>54</v>
      </c>
      <c r="P81" s="44">
        <f t="shared" si="20"/>
        <v>209</v>
      </c>
      <c r="Q81" s="44">
        <f t="shared" si="27"/>
        <v>1387.97</v>
      </c>
      <c r="R81" s="41">
        <v>0</v>
      </c>
      <c r="S81" s="41">
        <f t="shared" si="21"/>
        <v>305.6</v>
      </c>
      <c r="T81" s="41">
        <f t="shared" si="22"/>
        <v>11.46</v>
      </c>
      <c r="U81" s="44">
        <f t="shared" si="23"/>
        <v>104.57</v>
      </c>
      <c r="V81" s="44">
        <f t="shared" si="28"/>
        <v>54</v>
      </c>
      <c r="W81" s="44">
        <f t="shared" si="24"/>
        <v>209</v>
      </c>
      <c r="X81" s="41">
        <f t="shared" si="29"/>
        <v>684.63</v>
      </c>
      <c r="Y81" s="41">
        <f t="shared" si="25"/>
        <v>2072.6</v>
      </c>
      <c r="Z81" s="41"/>
      <c r="AD81" s="141"/>
    </row>
    <row r="82" s="9" customFormat="1" ht="20" customHeight="1" spans="1:30">
      <c r="A82" s="40">
        <f t="shared" si="15"/>
        <v>79</v>
      </c>
      <c r="B82" s="66" t="s">
        <v>167</v>
      </c>
      <c r="C82" s="42" t="s">
        <v>265</v>
      </c>
      <c r="D82" s="41" t="s">
        <v>266</v>
      </c>
      <c r="E82" s="41">
        <v>3245.4</v>
      </c>
      <c r="F82" s="41">
        <f>VLOOKUP(C82,'[1]9月'!$B:$Q,16,0)</f>
        <v>3245.4</v>
      </c>
      <c r="G82" s="41">
        <v>3245.4</v>
      </c>
      <c r="H82" s="44">
        <v>5228.42</v>
      </c>
      <c r="I82" s="44">
        <v>108</v>
      </c>
      <c r="J82" s="44">
        <v>3180</v>
      </c>
      <c r="K82" s="52">
        <f t="shared" si="16"/>
        <v>58.4172</v>
      </c>
      <c r="L82" s="53">
        <f t="shared" si="17"/>
        <v>519.264</v>
      </c>
      <c r="M82" s="41">
        <f t="shared" si="18"/>
        <v>22.7178</v>
      </c>
      <c r="N82" s="44">
        <f t="shared" si="19"/>
        <v>418.27</v>
      </c>
      <c r="O82" s="44">
        <f t="shared" si="26"/>
        <v>54</v>
      </c>
      <c r="P82" s="44">
        <f t="shared" si="20"/>
        <v>159</v>
      </c>
      <c r="Q82" s="44">
        <f t="shared" si="27"/>
        <v>1231.669</v>
      </c>
      <c r="R82" s="41">
        <v>0</v>
      </c>
      <c r="S82" s="41">
        <f t="shared" si="21"/>
        <v>259.63</v>
      </c>
      <c r="T82" s="41">
        <f t="shared" si="22"/>
        <v>9.74</v>
      </c>
      <c r="U82" s="44">
        <f t="shared" si="23"/>
        <v>104.57</v>
      </c>
      <c r="V82" s="44">
        <f t="shared" si="28"/>
        <v>54</v>
      </c>
      <c r="W82" s="44">
        <f t="shared" si="24"/>
        <v>159</v>
      </c>
      <c r="X82" s="41">
        <f t="shared" si="29"/>
        <v>586.94</v>
      </c>
      <c r="Y82" s="41">
        <f t="shared" si="25"/>
        <v>1818.609</v>
      </c>
      <c r="Z82" s="41"/>
      <c r="AD82" s="141"/>
    </row>
    <row r="83" s="9" customFormat="1" ht="20" customHeight="1" spans="1:30">
      <c r="A83" s="40">
        <f t="shared" si="15"/>
        <v>80</v>
      </c>
      <c r="B83" s="66" t="s">
        <v>164</v>
      </c>
      <c r="C83" s="42" t="s">
        <v>267</v>
      </c>
      <c r="D83" s="41" t="s">
        <v>268</v>
      </c>
      <c r="E83" s="41">
        <v>3245.4</v>
      </c>
      <c r="F83" s="41">
        <f>VLOOKUP(C83,'[1]9月'!$B:$Q,16,0)</f>
        <v>3245.4</v>
      </c>
      <c r="G83" s="41">
        <v>3245.4</v>
      </c>
      <c r="H83" s="44">
        <v>5228.42</v>
      </c>
      <c r="I83" s="44">
        <v>108</v>
      </c>
      <c r="J83" s="44">
        <v>3180</v>
      </c>
      <c r="K83" s="52">
        <f t="shared" si="16"/>
        <v>58.4172</v>
      </c>
      <c r="L83" s="53">
        <f t="shared" si="17"/>
        <v>519.264</v>
      </c>
      <c r="M83" s="41">
        <f t="shared" si="18"/>
        <v>22.7178</v>
      </c>
      <c r="N83" s="44">
        <f t="shared" si="19"/>
        <v>418.27</v>
      </c>
      <c r="O83" s="44">
        <f t="shared" si="26"/>
        <v>54</v>
      </c>
      <c r="P83" s="44">
        <f t="shared" si="20"/>
        <v>159</v>
      </c>
      <c r="Q83" s="44">
        <f t="shared" si="27"/>
        <v>1231.669</v>
      </c>
      <c r="R83" s="41">
        <v>0</v>
      </c>
      <c r="S83" s="41">
        <f t="shared" si="21"/>
        <v>259.63</v>
      </c>
      <c r="T83" s="41">
        <f t="shared" si="22"/>
        <v>9.74</v>
      </c>
      <c r="U83" s="44">
        <f t="shared" si="23"/>
        <v>104.57</v>
      </c>
      <c r="V83" s="44">
        <f t="shared" si="28"/>
        <v>54</v>
      </c>
      <c r="W83" s="44">
        <f t="shared" si="24"/>
        <v>159</v>
      </c>
      <c r="X83" s="41">
        <f t="shared" si="29"/>
        <v>586.94</v>
      </c>
      <c r="Y83" s="41">
        <f t="shared" si="25"/>
        <v>1818.609</v>
      </c>
      <c r="Z83" s="41"/>
      <c r="AD83" s="141"/>
    </row>
    <row r="84" s="9" customFormat="1" ht="20" customHeight="1" spans="1:30">
      <c r="A84" s="40">
        <f t="shared" si="15"/>
        <v>81</v>
      </c>
      <c r="B84" s="66" t="s">
        <v>164</v>
      </c>
      <c r="C84" s="42" t="s">
        <v>269</v>
      </c>
      <c r="D84" s="41" t="s">
        <v>270</v>
      </c>
      <c r="E84" s="41">
        <v>3245.4</v>
      </c>
      <c r="F84" s="41">
        <f>VLOOKUP(C84,'[1]9月'!$B:$Q,16,0)</f>
        <v>3245.4</v>
      </c>
      <c r="G84" s="41">
        <v>3245.4</v>
      </c>
      <c r="H84" s="44">
        <v>5228.42</v>
      </c>
      <c r="I84" s="44">
        <v>108</v>
      </c>
      <c r="J84" s="44">
        <v>3180</v>
      </c>
      <c r="K84" s="52">
        <f t="shared" si="16"/>
        <v>58.4172</v>
      </c>
      <c r="L84" s="53">
        <f t="shared" si="17"/>
        <v>519.264</v>
      </c>
      <c r="M84" s="41">
        <f t="shared" si="18"/>
        <v>22.7178</v>
      </c>
      <c r="N84" s="44">
        <f t="shared" si="19"/>
        <v>418.27</v>
      </c>
      <c r="O84" s="44">
        <f t="shared" si="26"/>
        <v>54</v>
      </c>
      <c r="P84" s="44">
        <f t="shared" si="20"/>
        <v>159</v>
      </c>
      <c r="Q84" s="44">
        <f t="shared" si="27"/>
        <v>1231.669</v>
      </c>
      <c r="R84" s="41">
        <v>0</v>
      </c>
      <c r="S84" s="41">
        <f t="shared" si="21"/>
        <v>259.63</v>
      </c>
      <c r="T84" s="41">
        <f t="shared" si="22"/>
        <v>9.74</v>
      </c>
      <c r="U84" s="44">
        <f t="shared" si="23"/>
        <v>104.57</v>
      </c>
      <c r="V84" s="44">
        <f t="shared" si="28"/>
        <v>54</v>
      </c>
      <c r="W84" s="44">
        <f t="shared" si="24"/>
        <v>159</v>
      </c>
      <c r="X84" s="41">
        <f t="shared" si="29"/>
        <v>586.94</v>
      </c>
      <c r="Y84" s="41">
        <f t="shared" si="25"/>
        <v>1818.609</v>
      </c>
      <c r="Z84" s="41"/>
      <c r="AD84" s="141"/>
    </row>
    <row r="85" s="9" customFormat="1" ht="20" customHeight="1" spans="1:30">
      <c r="A85" s="40">
        <f t="shared" si="15"/>
        <v>82</v>
      </c>
      <c r="B85" s="66" t="s">
        <v>167</v>
      </c>
      <c r="C85" s="42" t="s">
        <v>271</v>
      </c>
      <c r="D85" s="41" t="s">
        <v>272</v>
      </c>
      <c r="E85" s="41">
        <v>3245.4</v>
      </c>
      <c r="F85" s="41">
        <f>VLOOKUP(C85,'[1]9月'!$B:$Q,16,0)</f>
        <v>3245.4</v>
      </c>
      <c r="G85" s="41">
        <v>3245.4</v>
      </c>
      <c r="H85" s="44">
        <v>5228.42</v>
      </c>
      <c r="I85" s="44">
        <v>108</v>
      </c>
      <c r="J85" s="44">
        <v>3180</v>
      </c>
      <c r="K85" s="52">
        <f t="shared" si="16"/>
        <v>58.4172</v>
      </c>
      <c r="L85" s="53">
        <f t="shared" si="17"/>
        <v>519.264</v>
      </c>
      <c r="M85" s="41">
        <f t="shared" si="18"/>
        <v>22.7178</v>
      </c>
      <c r="N85" s="44">
        <f t="shared" si="19"/>
        <v>418.27</v>
      </c>
      <c r="O85" s="44">
        <f t="shared" si="26"/>
        <v>54</v>
      </c>
      <c r="P85" s="44">
        <f t="shared" si="20"/>
        <v>159</v>
      </c>
      <c r="Q85" s="44">
        <f t="shared" si="27"/>
        <v>1231.669</v>
      </c>
      <c r="R85" s="41">
        <v>0</v>
      </c>
      <c r="S85" s="41">
        <f t="shared" si="21"/>
        <v>259.63</v>
      </c>
      <c r="T85" s="41">
        <f t="shared" si="22"/>
        <v>9.74</v>
      </c>
      <c r="U85" s="44">
        <f t="shared" si="23"/>
        <v>104.57</v>
      </c>
      <c r="V85" s="44">
        <f t="shared" si="28"/>
        <v>54</v>
      </c>
      <c r="W85" s="44">
        <f t="shared" si="24"/>
        <v>159</v>
      </c>
      <c r="X85" s="41">
        <f t="shared" si="29"/>
        <v>586.94</v>
      </c>
      <c r="Y85" s="41">
        <f t="shared" si="25"/>
        <v>1818.609</v>
      </c>
      <c r="Z85" s="41"/>
      <c r="AD85" s="141"/>
    </row>
    <row r="86" s="9" customFormat="1" ht="20" customHeight="1" spans="1:30">
      <c r="A86" s="40">
        <f t="shared" si="15"/>
        <v>83</v>
      </c>
      <c r="B86" s="66" t="s">
        <v>167</v>
      </c>
      <c r="C86" s="42" t="s">
        <v>273</v>
      </c>
      <c r="D86" s="41" t="s">
        <v>274</v>
      </c>
      <c r="E86" s="41">
        <v>3245.4</v>
      </c>
      <c r="F86" s="41">
        <f>VLOOKUP(C86,'[1]9月'!$B:$Q,16,0)</f>
        <v>3245.4</v>
      </c>
      <c r="G86" s="41">
        <v>3245.4</v>
      </c>
      <c r="H86" s="44">
        <v>5228.42</v>
      </c>
      <c r="I86" s="44">
        <v>108</v>
      </c>
      <c r="J86" s="44">
        <v>4180</v>
      </c>
      <c r="K86" s="52">
        <f t="shared" si="16"/>
        <v>58.4172</v>
      </c>
      <c r="L86" s="53">
        <f t="shared" si="17"/>
        <v>519.264</v>
      </c>
      <c r="M86" s="41">
        <f t="shared" si="18"/>
        <v>22.7178</v>
      </c>
      <c r="N86" s="44">
        <f t="shared" si="19"/>
        <v>418.27</v>
      </c>
      <c r="O86" s="44">
        <f t="shared" si="26"/>
        <v>54</v>
      </c>
      <c r="P86" s="44">
        <f t="shared" si="20"/>
        <v>209</v>
      </c>
      <c r="Q86" s="44">
        <f t="shared" si="27"/>
        <v>1281.669</v>
      </c>
      <c r="R86" s="41">
        <v>0</v>
      </c>
      <c r="S86" s="41">
        <f t="shared" si="21"/>
        <v>259.63</v>
      </c>
      <c r="T86" s="41">
        <f t="shared" si="22"/>
        <v>9.74</v>
      </c>
      <c r="U86" s="44">
        <f t="shared" si="23"/>
        <v>104.57</v>
      </c>
      <c r="V86" s="44">
        <f t="shared" si="28"/>
        <v>54</v>
      </c>
      <c r="W86" s="44">
        <f t="shared" si="24"/>
        <v>209</v>
      </c>
      <c r="X86" s="41">
        <f t="shared" si="29"/>
        <v>636.94</v>
      </c>
      <c r="Y86" s="41">
        <f t="shared" si="25"/>
        <v>1918.609</v>
      </c>
      <c r="Z86" s="41"/>
      <c r="AD86" s="141"/>
    </row>
    <row r="87" s="9" customFormat="1" ht="20" customHeight="1" spans="1:30">
      <c r="A87" s="40">
        <f t="shared" si="15"/>
        <v>84</v>
      </c>
      <c r="B87" s="66" t="s">
        <v>167</v>
      </c>
      <c r="C87" s="42" t="s">
        <v>275</v>
      </c>
      <c r="D87" s="41" t="s">
        <v>276</v>
      </c>
      <c r="E87" s="41">
        <v>3245.4</v>
      </c>
      <c r="F87" s="41">
        <f>VLOOKUP(C87,'[1]9月'!$B:$Q,16,0)</f>
        <v>3245.4</v>
      </c>
      <c r="G87" s="41">
        <v>3245.4</v>
      </c>
      <c r="H87" s="44">
        <v>5228.42</v>
      </c>
      <c r="I87" s="44">
        <v>108</v>
      </c>
      <c r="J87" s="44">
        <v>4180</v>
      </c>
      <c r="K87" s="52">
        <f t="shared" si="16"/>
        <v>58.4172</v>
      </c>
      <c r="L87" s="53">
        <f t="shared" si="17"/>
        <v>519.264</v>
      </c>
      <c r="M87" s="41">
        <f t="shared" si="18"/>
        <v>22.7178</v>
      </c>
      <c r="N87" s="44">
        <f t="shared" si="19"/>
        <v>418.27</v>
      </c>
      <c r="O87" s="44">
        <f t="shared" si="26"/>
        <v>54</v>
      </c>
      <c r="P87" s="44">
        <f t="shared" si="20"/>
        <v>209</v>
      </c>
      <c r="Q87" s="44">
        <f t="shared" si="27"/>
        <v>1281.669</v>
      </c>
      <c r="R87" s="41">
        <v>0</v>
      </c>
      <c r="S87" s="41">
        <f t="shared" si="21"/>
        <v>259.63</v>
      </c>
      <c r="T87" s="41">
        <f t="shared" si="22"/>
        <v>9.74</v>
      </c>
      <c r="U87" s="44">
        <f t="shared" si="23"/>
        <v>104.57</v>
      </c>
      <c r="V87" s="44">
        <f t="shared" si="28"/>
        <v>54</v>
      </c>
      <c r="W87" s="44">
        <f t="shared" si="24"/>
        <v>209</v>
      </c>
      <c r="X87" s="41">
        <f t="shared" si="29"/>
        <v>636.94</v>
      </c>
      <c r="Y87" s="41">
        <f t="shared" si="25"/>
        <v>1918.609</v>
      </c>
      <c r="Z87" s="41"/>
      <c r="AD87" s="141"/>
    </row>
    <row r="88" s="9" customFormat="1" ht="20" customHeight="1" spans="1:30">
      <c r="A88" s="40">
        <f t="shared" si="15"/>
        <v>85</v>
      </c>
      <c r="B88" s="66" t="s">
        <v>167</v>
      </c>
      <c r="C88" s="42" t="s">
        <v>277</v>
      </c>
      <c r="D88" s="41" t="s">
        <v>278</v>
      </c>
      <c r="E88" s="41">
        <v>3245.4</v>
      </c>
      <c r="F88" s="41">
        <f>VLOOKUP(C88,'[1]9月'!$B:$Q,16,0)</f>
        <v>3245.4</v>
      </c>
      <c r="G88" s="41">
        <v>3245.4</v>
      </c>
      <c r="H88" s="44">
        <v>5228.42</v>
      </c>
      <c r="I88" s="44">
        <v>108</v>
      </c>
      <c r="J88" s="44">
        <v>3180</v>
      </c>
      <c r="K88" s="52">
        <f t="shared" si="16"/>
        <v>58.4172</v>
      </c>
      <c r="L88" s="53">
        <f t="shared" si="17"/>
        <v>519.264</v>
      </c>
      <c r="M88" s="41">
        <f t="shared" si="18"/>
        <v>22.7178</v>
      </c>
      <c r="N88" s="44">
        <f t="shared" si="19"/>
        <v>418.27</v>
      </c>
      <c r="O88" s="44">
        <f t="shared" si="26"/>
        <v>54</v>
      </c>
      <c r="P88" s="44">
        <f t="shared" si="20"/>
        <v>159</v>
      </c>
      <c r="Q88" s="44">
        <f t="shared" si="27"/>
        <v>1231.669</v>
      </c>
      <c r="R88" s="41">
        <v>0</v>
      </c>
      <c r="S88" s="41">
        <f t="shared" si="21"/>
        <v>259.63</v>
      </c>
      <c r="T88" s="41">
        <f t="shared" si="22"/>
        <v>9.74</v>
      </c>
      <c r="U88" s="44">
        <f t="shared" si="23"/>
        <v>104.57</v>
      </c>
      <c r="V88" s="44">
        <f t="shared" si="28"/>
        <v>54</v>
      </c>
      <c r="W88" s="44">
        <f t="shared" si="24"/>
        <v>159</v>
      </c>
      <c r="X88" s="41">
        <f t="shared" si="29"/>
        <v>586.94</v>
      </c>
      <c r="Y88" s="41">
        <f t="shared" si="25"/>
        <v>1818.609</v>
      </c>
      <c r="Z88" s="41"/>
      <c r="AD88" s="141"/>
    </row>
    <row r="89" s="9" customFormat="1" ht="20" customHeight="1" spans="1:30">
      <c r="A89" s="40">
        <f t="shared" si="15"/>
        <v>86</v>
      </c>
      <c r="B89" s="66" t="s">
        <v>167</v>
      </c>
      <c r="C89" s="42" t="s">
        <v>279</v>
      </c>
      <c r="D89" s="41" t="s">
        <v>280</v>
      </c>
      <c r="E89" s="41">
        <v>3245.4</v>
      </c>
      <c r="F89" s="41">
        <f>VLOOKUP(C89,'[1]9月'!$B:$Q,16,0)</f>
        <v>3245.4</v>
      </c>
      <c r="G89" s="41">
        <v>3245.4</v>
      </c>
      <c r="H89" s="44">
        <v>5228.42</v>
      </c>
      <c r="I89" s="44">
        <v>108</v>
      </c>
      <c r="J89" s="44">
        <v>0</v>
      </c>
      <c r="K89" s="52">
        <f t="shared" si="16"/>
        <v>58.4172</v>
      </c>
      <c r="L89" s="53">
        <f t="shared" si="17"/>
        <v>519.264</v>
      </c>
      <c r="M89" s="41">
        <f t="shared" si="18"/>
        <v>22.7178</v>
      </c>
      <c r="N89" s="44">
        <f t="shared" si="19"/>
        <v>418.27</v>
      </c>
      <c r="O89" s="44">
        <f t="shared" si="26"/>
        <v>54</v>
      </c>
      <c r="P89" s="44">
        <f t="shared" si="20"/>
        <v>0</v>
      </c>
      <c r="Q89" s="44">
        <f t="shared" si="27"/>
        <v>1072.669</v>
      </c>
      <c r="R89" s="41">
        <v>0</v>
      </c>
      <c r="S89" s="41">
        <f t="shared" si="21"/>
        <v>259.63</v>
      </c>
      <c r="T89" s="41">
        <f t="shared" si="22"/>
        <v>9.74</v>
      </c>
      <c r="U89" s="44">
        <f t="shared" si="23"/>
        <v>104.57</v>
      </c>
      <c r="V89" s="44">
        <f t="shared" si="28"/>
        <v>54</v>
      </c>
      <c r="W89" s="44">
        <f t="shared" si="24"/>
        <v>0</v>
      </c>
      <c r="X89" s="41">
        <f t="shared" si="29"/>
        <v>427.94</v>
      </c>
      <c r="Y89" s="41">
        <f t="shared" si="25"/>
        <v>1500.609</v>
      </c>
      <c r="Z89" s="41"/>
      <c r="AD89" s="141"/>
    </row>
    <row r="90" s="9" customFormat="1" ht="20" customHeight="1" spans="1:30">
      <c r="A90" s="40">
        <f t="shared" si="15"/>
        <v>87</v>
      </c>
      <c r="B90" s="66" t="s">
        <v>167</v>
      </c>
      <c r="C90" s="42" t="s">
        <v>281</v>
      </c>
      <c r="D90" s="41" t="s">
        <v>282</v>
      </c>
      <c r="E90" s="41">
        <v>3245.4</v>
      </c>
      <c r="F90" s="41">
        <f>VLOOKUP(C90,'[1]9月'!$B:$Q,16,0)</f>
        <v>3245.4</v>
      </c>
      <c r="G90" s="41">
        <v>3245.4</v>
      </c>
      <c r="H90" s="44">
        <v>5228.42</v>
      </c>
      <c r="I90" s="44">
        <v>108</v>
      </c>
      <c r="J90" s="44">
        <v>4180</v>
      </c>
      <c r="K90" s="52">
        <f t="shared" si="16"/>
        <v>58.4172</v>
      </c>
      <c r="L90" s="53">
        <f t="shared" si="17"/>
        <v>519.264</v>
      </c>
      <c r="M90" s="41">
        <f t="shared" si="18"/>
        <v>22.7178</v>
      </c>
      <c r="N90" s="44">
        <f t="shared" si="19"/>
        <v>418.27</v>
      </c>
      <c r="O90" s="44">
        <f t="shared" si="26"/>
        <v>54</v>
      </c>
      <c r="P90" s="44">
        <f t="shared" si="20"/>
        <v>209</v>
      </c>
      <c r="Q90" s="44">
        <f t="shared" si="27"/>
        <v>1281.669</v>
      </c>
      <c r="R90" s="41">
        <v>0</v>
      </c>
      <c r="S90" s="41">
        <f t="shared" si="21"/>
        <v>259.63</v>
      </c>
      <c r="T90" s="41">
        <f t="shared" si="22"/>
        <v>9.74</v>
      </c>
      <c r="U90" s="44">
        <f t="shared" si="23"/>
        <v>104.57</v>
      </c>
      <c r="V90" s="44">
        <f t="shared" si="28"/>
        <v>54</v>
      </c>
      <c r="W90" s="44">
        <f t="shared" si="24"/>
        <v>209</v>
      </c>
      <c r="X90" s="41">
        <f t="shared" si="29"/>
        <v>636.94</v>
      </c>
      <c r="Y90" s="41">
        <f t="shared" si="25"/>
        <v>1918.609</v>
      </c>
      <c r="Z90" s="41"/>
      <c r="AD90" s="141"/>
    </row>
    <row r="91" s="9" customFormat="1" ht="20" customHeight="1" spans="1:30">
      <c r="A91" s="40">
        <f t="shared" si="15"/>
        <v>88</v>
      </c>
      <c r="B91" s="66" t="s">
        <v>167</v>
      </c>
      <c r="C91" s="42" t="s">
        <v>283</v>
      </c>
      <c r="D91" s="341" t="s">
        <v>284</v>
      </c>
      <c r="E91" s="41">
        <v>3245.4</v>
      </c>
      <c r="F91" s="41">
        <f>VLOOKUP(C91,'[1]9月'!$B:$Q,16,0)</f>
        <v>3245.4</v>
      </c>
      <c r="G91" s="41">
        <v>3245.4</v>
      </c>
      <c r="H91" s="44">
        <v>5228.42</v>
      </c>
      <c r="I91" s="44">
        <v>108</v>
      </c>
      <c r="J91" s="44">
        <v>1790</v>
      </c>
      <c r="K91" s="52">
        <f t="shared" si="16"/>
        <v>58.4172</v>
      </c>
      <c r="L91" s="53">
        <f t="shared" si="17"/>
        <v>519.264</v>
      </c>
      <c r="M91" s="41">
        <f t="shared" si="18"/>
        <v>22.7178</v>
      </c>
      <c r="N91" s="44">
        <f t="shared" si="19"/>
        <v>418.27</v>
      </c>
      <c r="O91" s="44">
        <f t="shared" si="26"/>
        <v>54</v>
      </c>
      <c r="P91" s="44">
        <f t="shared" si="20"/>
        <v>89.5</v>
      </c>
      <c r="Q91" s="44">
        <f t="shared" si="27"/>
        <v>1162.169</v>
      </c>
      <c r="R91" s="41">
        <v>0</v>
      </c>
      <c r="S91" s="41">
        <f t="shared" si="21"/>
        <v>259.63</v>
      </c>
      <c r="T91" s="41">
        <f t="shared" si="22"/>
        <v>9.74</v>
      </c>
      <c r="U91" s="44">
        <f t="shared" si="23"/>
        <v>104.57</v>
      </c>
      <c r="V91" s="44">
        <f t="shared" si="28"/>
        <v>54</v>
      </c>
      <c r="W91" s="44">
        <f t="shared" si="24"/>
        <v>89.5</v>
      </c>
      <c r="X91" s="41">
        <f t="shared" si="29"/>
        <v>517.44</v>
      </c>
      <c r="Y91" s="41">
        <f t="shared" si="25"/>
        <v>1679.609</v>
      </c>
      <c r="Z91" s="41"/>
      <c r="AD91" s="141"/>
    </row>
    <row r="92" s="9" customFormat="1" ht="20" customHeight="1" spans="1:30">
      <c r="A92" s="40">
        <f t="shared" si="15"/>
        <v>89</v>
      </c>
      <c r="B92" s="66" t="s">
        <v>285</v>
      </c>
      <c r="C92" s="42" t="s">
        <v>286</v>
      </c>
      <c r="D92" s="41" t="s">
        <v>287</v>
      </c>
      <c r="E92" s="41">
        <v>3245.4</v>
      </c>
      <c r="F92" s="41">
        <f>VLOOKUP(C92,'[1]9月'!$B:$Q,16,0)</f>
        <v>3245.4</v>
      </c>
      <c r="G92" s="41">
        <v>3245.4</v>
      </c>
      <c r="H92" s="44">
        <v>5228.42</v>
      </c>
      <c r="I92" s="44">
        <v>108</v>
      </c>
      <c r="J92" s="44">
        <v>3180</v>
      </c>
      <c r="K92" s="52">
        <f t="shared" si="16"/>
        <v>58.4172</v>
      </c>
      <c r="L92" s="53">
        <f t="shared" si="17"/>
        <v>519.264</v>
      </c>
      <c r="M92" s="41">
        <f t="shared" si="18"/>
        <v>22.7178</v>
      </c>
      <c r="N92" s="44">
        <f t="shared" si="19"/>
        <v>418.27</v>
      </c>
      <c r="O92" s="44">
        <f t="shared" si="26"/>
        <v>54</v>
      </c>
      <c r="P92" s="44">
        <f t="shared" si="20"/>
        <v>159</v>
      </c>
      <c r="Q92" s="44">
        <f t="shared" si="27"/>
        <v>1231.669</v>
      </c>
      <c r="R92" s="41">
        <v>0</v>
      </c>
      <c r="S92" s="41">
        <f t="shared" si="21"/>
        <v>259.63</v>
      </c>
      <c r="T92" s="41">
        <f t="shared" si="22"/>
        <v>9.74</v>
      </c>
      <c r="U92" s="44">
        <f t="shared" si="23"/>
        <v>104.57</v>
      </c>
      <c r="V92" s="44">
        <f t="shared" si="28"/>
        <v>54</v>
      </c>
      <c r="W92" s="44">
        <f t="shared" si="24"/>
        <v>159</v>
      </c>
      <c r="X92" s="41">
        <f t="shared" si="29"/>
        <v>586.94</v>
      </c>
      <c r="Y92" s="41">
        <f t="shared" si="25"/>
        <v>1818.609</v>
      </c>
      <c r="Z92" s="41"/>
      <c r="AD92" s="141"/>
    </row>
    <row r="93" s="9" customFormat="1" ht="20" customHeight="1" spans="1:30">
      <c r="A93" s="40">
        <f t="shared" si="15"/>
        <v>90</v>
      </c>
      <c r="B93" s="66" t="s">
        <v>164</v>
      </c>
      <c r="C93" s="42" t="s">
        <v>288</v>
      </c>
      <c r="D93" s="41" t="s">
        <v>289</v>
      </c>
      <c r="E93" s="41">
        <v>3245.4</v>
      </c>
      <c r="F93" s="41">
        <f>VLOOKUP(C93,'[1]9月'!$B:$Q,16,0)</f>
        <v>3245.4</v>
      </c>
      <c r="G93" s="41">
        <v>3245.4</v>
      </c>
      <c r="H93" s="44">
        <v>5228.42</v>
      </c>
      <c r="I93" s="44">
        <v>108</v>
      </c>
      <c r="J93" s="44">
        <v>3180</v>
      </c>
      <c r="K93" s="52">
        <f t="shared" si="16"/>
        <v>58.4172</v>
      </c>
      <c r="L93" s="53">
        <f t="shared" si="17"/>
        <v>519.264</v>
      </c>
      <c r="M93" s="41">
        <f t="shared" si="18"/>
        <v>22.7178</v>
      </c>
      <c r="N93" s="44">
        <f t="shared" si="19"/>
        <v>418.27</v>
      </c>
      <c r="O93" s="44">
        <f t="shared" si="26"/>
        <v>54</v>
      </c>
      <c r="P93" s="44">
        <f t="shared" si="20"/>
        <v>159</v>
      </c>
      <c r="Q93" s="44">
        <f t="shared" si="27"/>
        <v>1231.669</v>
      </c>
      <c r="R93" s="41">
        <v>0</v>
      </c>
      <c r="S93" s="41">
        <f t="shared" si="21"/>
        <v>259.63</v>
      </c>
      <c r="T93" s="41">
        <f t="shared" si="22"/>
        <v>9.74</v>
      </c>
      <c r="U93" s="44">
        <f t="shared" si="23"/>
        <v>104.57</v>
      </c>
      <c r="V93" s="44">
        <f t="shared" si="28"/>
        <v>54</v>
      </c>
      <c r="W93" s="44">
        <f t="shared" si="24"/>
        <v>159</v>
      </c>
      <c r="X93" s="41">
        <f t="shared" si="29"/>
        <v>586.94</v>
      </c>
      <c r="Y93" s="41">
        <f t="shared" si="25"/>
        <v>1818.609</v>
      </c>
      <c r="Z93" s="41"/>
      <c r="AD93" s="141"/>
    </row>
    <row r="94" s="9" customFormat="1" ht="20" customHeight="1" spans="1:30">
      <c r="A94" s="40">
        <f t="shared" si="15"/>
        <v>91</v>
      </c>
      <c r="B94" s="66" t="s">
        <v>167</v>
      </c>
      <c r="C94" s="42" t="s">
        <v>290</v>
      </c>
      <c r="D94" s="41" t="s">
        <v>291</v>
      </c>
      <c r="E94" s="41">
        <v>3245.4</v>
      </c>
      <c r="F94" s="41">
        <f>VLOOKUP(C94,'[1]9月'!$B:$Q,16,0)</f>
        <v>3245.4</v>
      </c>
      <c r="G94" s="41">
        <v>3245.4</v>
      </c>
      <c r="H94" s="44">
        <v>5228.42</v>
      </c>
      <c r="I94" s="44">
        <v>108</v>
      </c>
      <c r="J94" s="44">
        <v>3180</v>
      </c>
      <c r="K94" s="52">
        <f t="shared" si="16"/>
        <v>58.4172</v>
      </c>
      <c r="L94" s="53">
        <f t="shared" si="17"/>
        <v>519.264</v>
      </c>
      <c r="M94" s="41">
        <f t="shared" si="18"/>
        <v>22.7178</v>
      </c>
      <c r="N94" s="44">
        <f t="shared" si="19"/>
        <v>418.27</v>
      </c>
      <c r="O94" s="44">
        <f t="shared" si="26"/>
        <v>54</v>
      </c>
      <c r="P94" s="44">
        <f t="shared" si="20"/>
        <v>159</v>
      </c>
      <c r="Q94" s="44">
        <f t="shared" si="27"/>
        <v>1231.669</v>
      </c>
      <c r="R94" s="41">
        <v>0</v>
      </c>
      <c r="S94" s="41">
        <f t="shared" si="21"/>
        <v>259.63</v>
      </c>
      <c r="T94" s="41">
        <f t="shared" si="22"/>
        <v>9.74</v>
      </c>
      <c r="U94" s="44">
        <f t="shared" si="23"/>
        <v>104.57</v>
      </c>
      <c r="V94" s="44">
        <f t="shared" si="28"/>
        <v>54</v>
      </c>
      <c r="W94" s="44">
        <f t="shared" si="24"/>
        <v>159</v>
      </c>
      <c r="X94" s="41">
        <f t="shared" si="29"/>
        <v>586.94</v>
      </c>
      <c r="Y94" s="41">
        <f t="shared" si="25"/>
        <v>1818.609</v>
      </c>
      <c r="Z94" s="41"/>
      <c r="AD94" s="141"/>
    </row>
    <row r="95" s="9" customFormat="1" ht="20" customHeight="1" spans="1:30">
      <c r="A95" s="40">
        <f t="shared" si="15"/>
        <v>92</v>
      </c>
      <c r="B95" s="66" t="s">
        <v>167</v>
      </c>
      <c r="C95" s="42" t="s">
        <v>292</v>
      </c>
      <c r="D95" s="41" t="s">
        <v>293</v>
      </c>
      <c r="E95" s="41">
        <v>3245.4</v>
      </c>
      <c r="F95" s="41">
        <f>VLOOKUP(C95,'[1]9月'!$B:$Q,16,0)</f>
        <v>3245.4</v>
      </c>
      <c r="G95" s="41">
        <v>3245.4</v>
      </c>
      <c r="H95" s="44">
        <v>5228.42</v>
      </c>
      <c r="I95" s="44">
        <v>108</v>
      </c>
      <c r="J95" s="44">
        <v>3180</v>
      </c>
      <c r="K95" s="52">
        <f t="shared" si="16"/>
        <v>58.4172</v>
      </c>
      <c r="L95" s="53">
        <f t="shared" si="17"/>
        <v>519.264</v>
      </c>
      <c r="M95" s="41">
        <f t="shared" si="18"/>
        <v>22.7178</v>
      </c>
      <c r="N95" s="44">
        <f t="shared" si="19"/>
        <v>418.27</v>
      </c>
      <c r="O95" s="44">
        <f t="shared" si="26"/>
        <v>54</v>
      </c>
      <c r="P95" s="44">
        <f t="shared" si="20"/>
        <v>159</v>
      </c>
      <c r="Q95" s="44">
        <f t="shared" si="27"/>
        <v>1231.669</v>
      </c>
      <c r="R95" s="41">
        <v>0</v>
      </c>
      <c r="S95" s="41">
        <f t="shared" si="21"/>
        <v>259.63</v>
      </c>
      <c r="T95" s="41">
        <f t="shared" si="22"/>
        <v>9.74</v>
      </c>
      <c r="U95" s="44">
        <f t="shared" si="23"/>
        <v>104.57</v>
      </c>
      <c r="V95" s="44">
        <f t="shared" si="28"/>
        <v>54</v>
      </c>
      <c r="W95" s="44">
        <f t="shared" si="24"/>
        <v>159</v>
      </c>
      <c r="X95" s="41">
        <f t="shared" si="29"/>
        <v>586.94</v>
      </c>
      <c r="Y95" s="41">
        <f t="shared" si="25"/>
        <v>1818.609</v>
      </c>
      <c r="Z95" s="41"/>
      <c r="AD95" s="141"/>
    </row>
    <row r="96" s="9" customFormat="1" ht="20" customHeight="1" spans="1:30">
      <c r="A96" s="40">
        <f t="shared" si="15"/>
        <v>93</v>
      </c>
      <c r="B96" s="66" t="s">
        <v>167</v>
      </c>
      <c r="C96" s="42" t="s">
        <v>294</v>
      </c>
      <c r="D96" s="41" t="s">
        <v>295</v>
      </c>
      <c r="E96" s="41">
        <v>3245.4</v>
      </c>
      <c r="F96" s="41">
        <f>VLOOKUP(C96,'[1]9月'!$B:$Q,16,0)</f>
        <v>3245.4</v>
      </c>
      <c r="G96" s="41">
        <v>3245.4</v>
      </c>
      <c r="H96" s="44">
        <v>5228.42</v>
      </c>
      <c r="I96" s="44">
        <v>108</v>
      </c>
      <c r="J96" s="44">
        <v>3180</v>
      </c>
      <c r="K96" s="52">
        <f t="shared" si="16"/>
        <v>58.4172</v>
      </c>
      <c r="L96" s="53">
        <f t="shared" si="17"/>
        <v>519.264</v>
      </c>
      <c r="M96" s="41">
        <f t="shared" si="18"/>
        <v>22.7178</v>
      </c>
      <c r="N96" s="44">
        <f t="shared" si="19"/>
        <v>418.27</v>
      </c>
      <c r="O96" s="44">
        <f t="shared" si="26"/>
        <v>54</v>
      </c>
      <c r="P96" s="44">
        <f t="shared" si="20"/>
        <v>159</v>
      </c>
      <c r="Q96" s="44">
        <f t="shared" si="27"/>
        <v>1231.669</v>
      </c>
      <c r="R96" s="41">
        <v>0</v>
      </c>
      <c r="S96" s="41">
        <f t="shared" si="21"/>
        <v>259.63</v>
      </c>
      <c r="T96" s="41">
        <f t="shared" si="22"/>
        <v>9.74</v>
      </c>
      <c r="U96" s="44">
        <f t="shared" si="23"/>
        <v>104.57</v>
      </c>
      <c r="V96" s="44">
        <f t="shared" si="28"/>
        <v>54</v>
      </c>
      <c r="W96" s="44">
        <f t="shared" si="24"/>
        <v>159</v>
      </c>
      <c r="X96" s="41">
        <f t="shared" si="29"/>
        <v>586.94</v>
      </c>
      <c r="Y96" s="41">
        <f t="shared" si="25"/>
        <v>1818.609</v>
      </c>
      <c r="Z96" s="41"/>
      <c r="AD96" s="141"/>
    </row>
    <row r="97" s="9" customFormat="1" ht="20" customHeight="1" spans="1:30">
      <c r="A97" s="40">
        <f t="shared" si="15"/>
        <v>94</v>
      </c>
      <c r="B97" s="66" t="s">
        <v>167</v>
      </c>
      <c r="C97" s="46" t="s">
        <v>296</v>
      </c>
      <c r="D97" s="47" t="s">
        <v>297</v>
      </c>
      <c r="E97" s="41">
        <v>3245.4</v>
      </c>
      <c r="F97" s="41">
        <f>VLOOKUP(C97,'[1]9月'!$B:$Q,16,0)</f>
        <v>3245.4</v>
      </c>
      <c r="G97" s="41">
        <v>3245.4</v>
      </c>
      <c r="H97" s="44">
        <v>5228.42</v>
      </c>
      <c r="I97" s="44">
        <v>108</v>
      </c>
      <c r="J97" s="44">
        <v>3180</v>
      </c>
      <c r="K97" s="52">
        <f t="shared" si="16"/>
        <v>58.4172</v>
      </c>
      <c r="L97" s="53">
        <f t="shared" si="17"/>
        <v>519.264</v>
      </c>
      <c r="M97" s="41">
        <f t="shared" si="18"/>
        <v>22.7178</v>
      </c>
      <c r="N97" s="44">
        <f t="shared" si="19"/>
        <v>418.27</v>
      </c>
      <c r="O97" s="44">
        <f t="shared" si="26"/>
        <v>54</v>
      </c>
      <c r="P97" s="44">
        <f t="shared" si="20"/>
        <v>159</v>
      </c>
      <c r="Q97" s="44">
        <f t="shared" si="27"/>
        <v>1231.669</v>
      </c>
      <c r="R97" s="41">
        <v>0</v>
      </c>
      <c r="S97" s="41">
        <f t="shared" si="21"/>
        <v>259.63</v>
      </c>
      <c r="T97" s="41">
        <f t="shared" si="22"/>
        <v>9.74</v>
      </c>
      <c r="U97" s="44">
        <f t="shared" si="23"/>
        <v>104.57</v>
      </c>
      <c r="V97" s="44">
        <f t="shared" si="28"/>
        <v>54</v>
      </c>
      <c r="W97" s="44">
        <f t="shared" si="24"/>
        <v>159</v>
      </c>
      <c r="X97" s="41">
        <f t="shared" si="29"/>
        <v>586.94</v>
      </c>
      <c r="Y97" s="41">
        <f t="shared" si="25"/>
        <v>1818.609</v>
      </c>
      <c r="Z97" s="41"/>
      <c r="AD97" s="141"/>
    </row>
    <row r="98" s="9" customFormat="1" ht="20" customHeight="1" spans="1:30">
      <c r="A98" s="40">
        <f t="shared" si="15"/>
        <v>95</v>
      </c>
      <c r="B98" s="66" t="s">
        <v>167</v>
      </c>
      <c r="C98" s="46" t="s">
        <v>298</v>
      </c>
      <c r="D98" s="47" t="s">
        <v>299</v>
      </c>
      <c r="E98" s="41">
        <v>3245.4</v>
      </c>
      <c r="F98" s="41">
        <f>VLOOKUP(C98,'[1]9月'!$B:$Q,16,0)</f>
        <v>3245.4</v>
      </c>
      <c r="G98" s="41">
        <v>3245.4</v>
      </c>
      <c r="H98" s="44">
        <v>5228.42</v>
      </c>
      <c r="I98" s="44">
        <v>108</v>
      </c>
      <c r="J98" s="44">
        <v>3180</v>
      </c>
      <c r="K98" s="52">
        <f t="shared" si="16"/>
        <v>58.4172</v>
      </c>
      <c r="L98" s="53">
        <f t="shared" si="17"/>
        <v>519.264</v>
      </c>
      <c r="M98" s="41">
        <f t="shared" si="18"/>
        <v>22.7178</v>
      </c>
      <c r="N98" s="44">
        <f t="shared" si="19"/>
        <v>418.27</v>
      </c>
      <c r="O98" s="44">
        <f t="shared" si="26"/>
        <v>54</v>
      </c>
      <c r="P98" s="44">
        <f t="shared" si="20"/>
        <v>159</v>
      </c>
      <c r="Q98" s="44">
        <f t="shared" si="27"/>
        <v>1231.669</v>
      </c>
      <c r="R98" s="41">
        <v>0</v>
      </c>
      <c r="S98" s="41">
        <f t="shared" si="21"/>
        <v>259.63</v>
      </c>
      <c r="T98" s="41">
        <f t="shared" si="22"/>
        <v>9.74</v>
      </c>
      <c r="U98" s="44">
        <f t="shared" si="23"/>
        <v>104.57</v>
      </c>
      <c r="V98" s="44">
        <f t="shared" si="28"/>
        <v>54</v>
      </c>
      <c r="W98" s="44">
        <f t="shared" si="24"/>
        <v>159</v>
      </c>
      <c r="X98" s="41">
        <f t="shared" si="29"/>
        <v>586.94</v>
      </c>
      <c r="Y98" s="41">
        <f t="shared" si="25"/>
        <v>1818.609</v>
      </c>
      <c r="Z98" s="41"/>
      <c r="AD98" s="141"/>
    </row>
    <row r="99" s="9" customFormat="1" ht="20" customHeight="1" spans="1:30">
      <c r="A99" s="40">
        <f t="shared" si="15"/>
        <v>96</v>
      </c>
      <c r="B99" s="66" t="s">
        <v>167</v>
      </c>
      <c r="C99" s="46" t="s">
        <v>300</v>
      </c>
      <c r="D99" s="47" t="s">
        <v>301</v>
      </c>
      <c r="E99" s="41">
        <v>3245.4</v>
      </c>
      <c r="F99" s="41">
        <f>VLOOKUP(C99,'[1]9月'!$B:$Q,16,0)</f>
        <v>3245.4</v>
      </c>
      <c r="G99" s="41">
        <v>3245.4</v>
      </c>
      <c r="H99" s="44">
        <v>5228.42</v>
      </c>
      <c r="I99" s="44">
        <v>108</v>
      </c>
      <c r="J99" s="44">
        <v>1790</v>
      </c>
      <c r="K99" s="52">
        <f t="shared" si="16"/>
        <v>58.4172</v>
      </c>
      <c r="L99" s="53">
        <f t="shared" si="17"/>
        <v>519.264</v>
      </c>
      <c r="M99" s="41">
        <f t="shared" si="18"/>
        <v>22.7178</v>
      </c>
      <c r="N99" s="44">
        <f t="shared" si="19"/>
        <v>418.27</v>
      </c>
      <c r="O99" s="44">
        <f t="shared" si="26"/>
        <v>54</v>
      </c>
      <c r="P99" s="44">
        <f t="shared" si="20"/>
        <v>89.5</v>
      </c>
      <c r="Q99" s="44">
        <f t="shared" si="27"/>
        <v>1162.169</v>
      </c>
      <c r="R99" s="41">
        <v>0</v>
      </c>
      <c r="S99" s="41">
        <f t="shared" si="21"/>
        <v>259.63</v>
      </c>
      <c r="T99" s="41">
        <f t="shared" si="22"/>
        <v>9.74</v>
      </c>
      <c r="U99" s="44">
        <f t="shared" si="23"/>
        <v>104.57</v>
      </c>
      <c r="V99" s="44">
        <f t="shared" si="28"/>
        <v>54</v>
      </c>
      <c r="W99" s="44">
        <f t="shared" si="24"/>
        <v>89.5</v>
      </c>
      <c r="X99" s="41">
        <f t="shared" si="29"/>
        <v>517.44</v>
      </c>
      <c r="Y99" s="41">
        <f t="shared" si="25"/>
        <v>1679.609</v>
      </c>
      <c r="Z99" s="41"/>
      <c r="AD99" s="141"/>
    </row>
    <row r="100" s="9" customFormat="1" ht="20" customHeight="1" spans="1:30">
      <c r="A100" s="40">
        <f t="shared" si="15"/>
        <v>97</v>
      </c>
      <c r="B100" s="66" t="s">
        <v>167</v>
      </c>
      <c r="C100" s="46" t="s">
        <v>302</v>
      </c>
      <c r="D100" s="47" t="s">
        <v>303</v>
      </c>
      <c r="E100" s="41">
        <v>3245.4</v>
      </c>
      <c r="F100" s="41">
        <f>VLOOKUP(C100,'[1]9月'!$B:$Q,16,0)</f>
        <v>3245.4</v>
      </c>
      <c r="G100" s="41">
        <v>3245.4</v>
      </c>
      <c r="H100" s="44">
        <v>5228.42</v>
      </c>
      <c r="I100" s="44">
        <v>108</v>
      </c>
      <c r="J100" s="44">
        <v>3180</v>
      </c>
      <c r="K100" s="52">
        <f t="shared" si="16"/>
        <v>58.4172</v>
      </c>
      <c r="L100" s="53">
        <f t="shared" si="17"/>
        <v>519.264</v>
      </c>
      <c r="M100" s="41">
        <f t="shared" si="18"/>
        <v>22.7178</v>
      </c>
      <c r="N100" s="44">
        <f t="shared" si="19"/>
        <v>418.27</v>
      </c>
      <c r="O100" s="44">
        <f t="shared" si="26"/>
        <v>54</v>
      </c>
      <c r="P100" s="44">
        <f t="shared" si="20"/>
        <v>159</v>
      </c>
      <c r="Q100" s="44">
        <f t="shared" si="27"/>
        <v>1231.669</v>
      </c>
      <c r="R100" s="41">
        <v>0</v>
      </c>
      <c r="S100" s="41">
        <f t="shared" si="21"/>
        <v>259.63</v>
      </c>
      <c r="T100" s="41">
        <f t="shared" si="22"/>
        <v>9.74</v>
      </c>
      <c r="U100" s="44">
        <f t="shared" si="23"/>
        <v>104.57</v>
      </c>
      <c r="V100" s="44">
        <f t="shared" si="28"/>
        <v>54</v>
      </c>
      <c r="W100" s="44">
        <f t="shared" si="24"/>
        <v>159</v>
      </c>
      <c r="X100" s="41">
        <f t="shared" si="29"/>
        <v>586.94</v>
      </c>
      <c r="Y100" s="41">
        <f t="shared" si="25"/>
        <v>1818.609</v>
      </c>
      <c r="Z100" s="41"/>
      <c r="AD100" s="141"/>
    </row>
    <row r="101" s="9" customFormat="1" ht="20" customHeight="1" spans="1:30">
      <c r="A101" s="40">
        <f t="shared" si="15"/>
        <v>98</v>
      </c>
      <c r="B101" s="66" t="s">
        <v>167</v>
      </c>
      <c r="C101" s="46" t="s">
        <v>304</v>
      </c>
      <c r="D101" s="47" t="s">
        <v>305</v>
      </c>
      <c r="E101" s="41">
        <v>3245.4</v>
      </c>
      <c r="F101" s="41">
        <f>VLOOKUP(C101,'[1]9月'!$B:$Q,16,0)</f>
        <v>3245.4</v>
      </c>
      <c r="G101" s="41">
        <v>3245.4</v>
      </c>
      <c r="H101" s="44">
        <v>5228.42</v>
      </c>
      <c r="I101" s="44">
        <v>108</v>
      </c>
      <c r="J101" s="44">
        <v>1790</v>
      </c>
      <c r="K101" s="52">
        <f t="shared" si="16"/>
        <v>58.4172</v>
      </c>
      <c r="L101" s="53">
        <f t="shared" si="17"/>
        <v>519.264</v>
      </c>
      <c r="M101" s="41">
        <f t="shared" si="18"/>
        <v>22.7178</v>
      </c>
      <c r="N101" s="44">
        <f t="shared" si="19"/>
        <v>418.27</v>
      </c>
      <c r="O101" s="44">
        <f t="shared" si="26"/>
        <v>54</v>
      </c>
      <c r="P101" s="44">
        <f t="shared" si="20"/>
        <v>89.5</v>
      </c>
      <c r="Q101" s="44">
        <f t="shared" si="27"/>
        <v>1162.169</v>
      </c>
      <c r="R101" s="41">
        <v>0</v>
      </c>
      <c r="S101" s="41">
        <f t="shared" si="21"/>
        <v>259.63</v>
      </c>
      <c r="T101" s="41">
        <f t="shared" si="22"/>
        <v>9.74</v>
      </c>
      <c r="U101" s="44">
        <f t="shared" si="23"/>
        <v>104.57</v>
      </c>
      <c r="V101" s="44">
        <f t="shared" si="28"/>
        <v>54</v>
      </c>
      <c r="W101" s="44">
        <f t="shared" si="24"/>
        <v>89.5</v>
      </c>
      <c r="X101" s="41">
        <f t="shared" si="29"/>
        <v>517.44</v>
      </c>
      <c r="Y101" s="41">
        <f t="shared" si="25"/>
        <v>1679.609</v>
      </c>
      <c r="Z101" s="41"/>
      <c r="AD101" s="141"/>
    </row>
    <row r="102" s="9" customFormat="1" ht="20" customHeight="1" spans="1:30">
      <c r="A102" s="40">
        <f t="shared" si="15"/>
        <v>99</v>
      </c>
      <c r="B102" s="66" t="s">
        <v>164</v>
      </c>
      <c r="C102" s="46" t="s">
        <v>306</v>
      </c>
      <c r="D102" s="342" t="s">
        <v>307</v>
      </c>
      <c r="E102" s="41">
        <v>3245.4</v>
      </c>
      <c r="F102" s="41">
        <f>VLOOKUP(C102,'[1]9月'!$B:$Q,16,0)</f>
        <v>3245.4</v>
      </c>
      <c r="G102" s="41">
        <v>3245.4</v>
      </c>
      <c r="H102" s="44">
        <v>5228.42</v>
      </c>
      <c r="I102" s="44">
        <v>108</v>
      </c>
      <c r="J102" s="44">
        <v>3180</v>
      </c>
      <c r="K102" s="52">
        <f t="shared" si="16"/>
        <v>58.4172</v>
      </c>
      <c r="L102" s="53">
        <f t="shared" si="17"/>
        <v>519.264</v>
      </c>
      <c r="M102" s="41">
        <f t="shared" si="18"/>
        <v>22.7178</v>
      </c>
      <c r="N102" s="44">
        <f t="shared" si="19"/>
        <v>418.27</v>
      </c>
      <c r="O102" s="44">
        <f t="shared" si="26"/>
        <v>54</v>
      </c>
      <c r="P102" s="44">
        <f t="shared" si="20"/>
        <v>159</v>
      </c>
      <c r="Q102" s="44">
        <f t="shared" si="27"/>
        <v>1231.669</v>
      </c>
      <c r="R102" s="41">
        <v>0</v>
      </c>
      <c r="S102" s="41">
        <f t="shared" si="21"/>
        <v>259.63</v>
      </c>
      <c r="T102" s="41">
        <f t="shared" si="22"/>
        <v>9.74</v>
      </c>
      <c r="U102" s="44">
        <f t="shared" si="23"/>
        <v>104.57</v>
      </c>
      <c r="V102" s="44">
        <f t="shared" si="28"/>
        <v>54</v>
      </c>
      <c r="W102" s="44">
        <f t="shared" si="24"/>
        <v>159</v>
      </c>
      <c r="X102" s="41">
        <f t="shared" si="29"/>
        <v>586.94</v>
      </c>
      <c r="Y102" s="41">
        <f t="shared" si="25"/>
        <v>1818.609</v>
      </c>
      <c r="Z102" s="41"/>
      <c r="AD102" s="141"/>
    </row>
    <row r="103" s="9" customFormat="1" ht="20" customHeight="1" spans="1:30">
      <c r="A103" s="40">
        <f t="shared" si="15"/>
        <v>100</v>
      </c>
      <c r="B103" s="66" t="s">
        <v>285</v>
      </c>
      <c r="C103" s="42" t="s">
        <v>308</v>
      </c>
      <c r="D103" s="41" t="s">
        <v>309</v>
      </c>
      <c r="E103" s="41">
        <v>3820</v>
      </c>
      <c r="F103" s="41">
        <f>VLOOKUP(C103,'[1]9月'!$B:$Q,16,0)</f>
        <v>3820</v>
      </c>
      <c r="G103" s="41">
        <v>3820</v>
      </c>
      <c r="H103" s="44">
        <v>5228.42</v>
      </c>
      <c r="I103" s="44">
        <v>108</v>
      </c>
      <c r="J103" s="44">
        <v>4180</v>
      </c>
      <c r="K103" s="52">
        <f t="shared" si="16"/>
        <v>68.76</v>
      </c>
      <c r="L103" s="53">
        <f t="shared" si="17"/>
        <v>611.2</v>
      </c>
      <c r="M103" s="41">
        <f t="shared" si="18"/>
        <v>26.74</v>
      </c>
      <c r="N103" s="44">
        <f t="shared" si="19"/>
        <v>418.27</v>
      </c>
      <c r="O103" s="44">
        <f t="shared" si="26"/>
        <v>54</v>
      </c>
      <c r="P103" s="44">
        <f t="shared" si="20"/>
        <v>209</v>
      </c>
      <c r="Q103" s="44">
        <f t="shared" si="27"/>
        <v>1387.97</v>
      </c>
      <c r="R103" s="41">
        <v>0</v>
      </c>
      <c r="S103" s="41">
        <f t="shared" si="21"/>
        <v>305.6</v>
      </c>
      <c r="T103" s="41">
        <f t="shared" si="22"/>
        <v>11.46</v>
      </c>
      <c r="U103" s="44">
        <f t="shared" si="23"/>
        <v>104.57</v>
      </c>
      <c r="V103" s="44">
        <f t="shared" si="28"/>
        <v>54</v>
      </c>
      <c r="W103" s="44">
        <f t="shared" si="24"/>
        <v>209</v>
      </c>
      <c r="X103" s="41">
        <f t="shared" si="29"/>
        <v>684.63</v>
      </c>
      <c r="Y103" s="41">
        <f t="shared" si="25"/>
        <v>2072.6</v>
      </c>
      <c r="Z103" s="41"/>
      <c r="AD103" s="141"/>
    </row>
    <row r="104" s="9" customFormat="1" ht="20" customHeight="1" spans="1:30">
      <c r="A104" s="40">
        <f t="shared" si="15"/>
        <v>101</v>
      </c>
      <c r="B104" s="66" t="s">
        <v>285</v>
      </c>
      <c r="C104" s="42" t="s">
        <v>310</v>
      </c>
      <c r="D104" s="41" t="s">
        <v>311</v>
      </c>
      <c r="E104" s="41">
        <v>3245.4</v>
      </c>
      <c r="F104" s="41">
        <f>VLOOKUP(C104,'[1]9月'!$B:$Q,16,0)</f>
        <v>3245.4</v>
      </c>
      <c r="G104" s="41">
        <v>3245.4</v>
      </c>
      <c r="H104" s="44">
        <v>5228.42</v>
      </c>
      <c r="I104" s="44">
        <v>108</v>
      </c>
      <c r="J104" s="44">
        <v>4180</v>
      </c>
      <c r="K104" s="52">
        <f t="shared" si="16"/>
        <v>58.4172</v>
      </c>
      <c r="L104" s="53">
        <f t="shared" si="17"/>
        <v>519.264</v>
      </c>
      <c r="M104" s="41">
        <f t="shared" si="18"/>
        <v>22.7178</v>
      </c>
      <c r="N104" s="44">
        <f t="shared" si="19"/>
        <v>418.27</v>
      </c>
      <c r="O104" s="44">
        <f t="shared" si="26"/>
        <v>54</v>
      </c>
      <c r="P104" s="44">
        <f t="shared" si="20"/>
        <v>209</v>
      </c>
      <c r="Q104" s="44">
        <f t="shared" si="27"/>
        <v>1281.669</v>
      </c>
      <c r="R104" s="41">
        <v>0</v>
      </c>
      <c r="S104" s="41">
        <f t="shared" si="21"/>
        <v>259.63</v>
      </c>
      <c r="T104" s="41">
        <f t="shared" si="22"/>
        <v>9.74</v>
      </c>
      <c r="U104" s="44">
        <f t="shared" si="23"/>
        <v>104.57</v>
      </c>
      <c r="V104" s="44">
        <f t="shared" si="28"/>
        <v>54</v>
      </c>
      <c r="W104" s="44">
        <f t="shared" si="24"/>
        <v>209</v>
      </c>
      <c r="X104" s="41">
        <f t="shared" si="29"/>
        <v>636.94</v>
      </c>
      <c r="Y104" s="41">
        <f t="shared" si="25"/>
        <v>1918.609</v>
      </c>
      <c r="Z104" s="41"/>
      <c r="AD104" s="141"/>
    </row>
    <row r="105" s="9" customFormat="1" ht="20" customHeight="1" spans="1:30">
      <c r="A105" s="40">
        <f t="shared" si="15"/>
        <v>102</v>
      </c>
      <c r="B105" s="66" t="s">
        <v>124</v>
      </c>
      <c r="C105" s="42" t="s">
        <v>312</v>
      </c>
      <c r="D105" s="41" t="s">
        <v>313</v>
      </c>
      <c r="E105" s="41">
        <v>3245.4</v>
      </c>
      <c r="F105" s="41">
        <f>VLOOKUP(C105,'[1]9月'!$B:$Q,16,0)</f>
        <v>3245.4</v>
      </c>
      <c r="G105" s="41">
        <v>3245.4</v>
      </c>
      <c r="H105" s="44">
        <v>5228.42</v>
      </c>
      <c r="I105" s="44">
        <v>108</v>
      </c>
      <c r="J105" s="44">
        <v>3180</v>
      </c>
      <c r="K105" s="52">
        <f t="shared" si="16"/>
        <v>58.4172</v>
      </c>
      <c r="L105" s="53">
        <f t="shared" si="17"/>
        <v>519.264</v>
      </c>
      <c r="M105" s="41">
        <f t="shared" si="18"/>
        <v>22.7178</v>
      </c>
      <c r="N105" s="44">
        <f t="shared" si="19"/>
        <v>418.27</v>
      </c>
      <c r="O105" s="44">
        <f t="shared" si="26"/>
        <v>54</v>
      </c>
      <c r="P105" s="44">
        <f t="shared" si="20"/>
        <v>159</v>
      </c>
      <c r="Q105" s="44">
        <f t="shared" si="27"/>
        <v>1231.669</v>
      </c>
      <c r="R105" s="41">
        <v>0</v>
      </c>
      <c r="S105" s="41">
        <f t="shared" si="21"/>
        <v>259.63</v>
      </c>
      <c r="T105" s="41">
        <f t="shared" si="22"/>
        <v>9.74</v>
      </c>
      <c r="U105" s="44">
        <f t="shared" si="23"/>
        <v>104.57</v>
      </c>
      <c r="V105" s="44">
        <f t="shared" si="28"/>
        <v>54</v>
      </c>
      <c r="W105" s="44">
        <f t="shared" si="24"/>
        <v>159</v>
      </c>
      <c r="X105" s="41">
        <f t="shared" si="29"/>
        <v>586.94</v>
      </c>
      <c r="Y105" s="41">
        <f t="shared" si="25"/>
        <v>1818.609</v>
      </c>
      <c r="Z105" s="41"/>
      <c r="AD105" s="141"/>
    </row>
    <row r="106" s="9" customFormat="1" ht="20" customHeight="1" spans="1:30">
      <c r="A106" s="40">
        <f t="shared" si="15"/>
        <v>103</v>
      </c>
      <c r="B106" s="66" t="s">
        <v>103</v>
      </c>
      <c r="C106" s="42" t="s">
        <v>314</v>
      </c>
      <c r="D106" s="41" t="s">
        <v>315</v>
      </c>
      <c r="E106" s="41">
        <v>3245.4</v>
      </c>
      <c r="F106" s="41">
        <f>VLOOKUP(C106,'[1]9月'!$B:$Q,16,0)</f>
        <v>3245.4</v>
      </c>
      <c r="G106" s="41">
        <v>3245.4</v>
      </c>
      <c r="H106" s="44">
        <v>5228.42</v>
      </c>
      <c r="I106" s="44">
        <v>108</v>
      </c>
      <c r="J106" s="44">
        <v>4180</v>
      </c>
      <c r="K106" s="52">
        <f t="shared" si="16"/>
        <v>58.4172</v>
      </c>
      <c r="L106" s="53">
        <f t="shared" si="17"/>
        <v>519.264</v>
      </c>
      <c r="M106" s="41">
        <f t="shared" si="18"/>
        <v>22.7178</v>
      </c>
      <c r="N106" s="44">
        <f t="shared" si="19"/>
        <v>418.27</v>
      </c>
      <c r="O106" s="44">
        <f t="shared" si="26"/>
        <v>54</v>
      </c>
      <c r="P106" s="44">
        <f t="shared" si="20"/>
        <v>209</v>
      </c>
      <c r="Q106" s="44">
        <f t="shared" si="27"/>
        <v>1281.669</v>
      </c>
      <c r="R106" s="41">
        <v>0</v>
      </c>
      <c r="S106" s="41">
        <f t="shared" si="21"/>
        <v>259.63</v>
      </c>
      <c r="T106" s="41">
        <f t="shared" si="22"/>
        <v>9.74</v>
      </c>
      <c r="U106" s="44">
        <f t="shared" si="23"/>
        <v>104.57</v>
      </c>
      <c r="V106" s="44">
        <f t="shared" si="28"/>
        <v>54</v>
      </c>
      <c r="W106" s="44">
        <f t="shared" si="24"/>
        <v>209</v>
      </c>
      <c r="X106" s="41">
        <f t="shared" si="29"/>
        <v>636.94</v>
      </c>
      <c r="Y106" s="41">
        <f t="shared" si="25"/>
        <v>1918.609</v>
      </c>
      <c r="Z106" s="41"/>
      <c r="AD106" s="141"/>
    </row>
    <row r="107" s="9" customFormat="1" ht="20" customHeight="1" spans="1:30">
      <c r="A107" s="40">
        <f t="shared" si="15"/>
        <v>104</v>
      </c>
      <c r="B107" s="66" t="s">
        <v>103</v>
      </c>
      <c r="C107" s="42" t="s">
        <v>316</v>
      </c>
      <c r="D107" s="41" t="s">
        <v>317</v>
      </c>
      <c r="E107" s="41">
        <v>3820</v>
      </c>
      <c r="F107" s="41">
        <f>VLOOKUP(C107,'[1]9月'!$B:$Q,16,0)</f>
        <v>3820</v>
      </c>
      <c r="G107" s="41">
        <v>3820</v>
      </c>
      <c r="H107" s="44">
        <v>5228.42</v>
      </c>
      <c r="I107" s="44">
        <v>108</v>
      </c>
      <c r="J107" s="44">
        <v>4180</v>
      </c>
      <c r="K107" s="52">
        <f t="shared" si="16"/>
        <v>68.76</v>
      </c>
      <c r="L107" s="53">
        <f t="shared" si="17"/>
        <v>611.2</v>
      </c>
      <c r="M107" s="41">
        <f t="shared" si="18"/>
        <v>26.74</v>
      </c>
      <c r="N107" s="44">
        <f t="shared" si="19"/>
        <v>418.27</v>
      </c>
      <c r="O107" s="44">
        <f t="shared" si="26"/>
        <v>54</v>
      </c>
      <c r="P107" s="44">
        <f t="shared" si="20"/>
        <v>209</v>
      </c>
      <c r="Q107" s="44">
        <f t="shared" si="27"/>
        <v>1387.97</v>
      </c>
      <c r="R107" s="41">
        <v>0</v>
      </c>
      <c r="S107" s="41">
        <f t="shared" si="21"/>
        <v>305.6</v>
      </c>
      <c r="T107" s="41">
        <f t="shared" si="22"/>
        <v>11.46</v>
      </c>
      <c r="U107" s="44">
        <f t="shared" si="23"/>
        <v>104.57</v>
      </c>
      <c r="V107" s="44">
        <f t="shared" si="28"/>
        <v>54</v>
      </c>
      <c r="W107" s="44">
        <f t="shared" si="24"/>
        <v>209</v>
      </c>
      <c r="X107" s="41">
        <f t="shared" si="29"/>
        <v>684.63</v>
      </c>
      <c r="Y107" s="41">
        <f t="shared" si="25"/>
        <v>2072.6</v>
      </c>
      <c r="Z107" s="41"/>
      <c r="AD107" s="141"/>
    </row>
    <row r="108" s="9" customFormat="1" ht="20" customHeight="1" spans="1:30">
      <c r="A108" s="40">
        <f t="shared" si="15"/>
        <v>105</v>
      </c>
      <c r="B108" s="66" t="s">
        <v>103</v>
      </c>
      <c r="C108" s="46" t="s">
        <v>318</v>
      </c>
      <c r="D108" s="47" t="s">
        <v>319</v>
      </c>
      <c r="E108" s="41">
        <v>3245.4</v>
      </c>
      <c r="F108" s="41">
        <f>VLOOKUP(C108,'[1]9月'!$B:$Q,16,0)</f>
        <v>3245.4</v>
      </c>
      <c r="G108" s="41">
        <v>3245.4</v>
      </c>
      <c r="H108" s="44">
        <v>5228.42</v>
      </c>
      <c r="I108" s="44">
        <v>108</v>
      </c>
      <c r="J108" s="44">
        <v>3180</v>
      </c>
      <c r="K108" s="52">
        <f t="shared" si="16"/>
        <v>58.4172</v>
      </c>
      <c r="L108" s="53">
        <f t="shared" si="17"/>
        <v>519.264</v>
      </c>
      <c r="M108" s="41">
        <f t="shared" si="18"/>
        <v>22.7178</v>
      </c>
      <c r="N108" s="44">
        <f t="shared" si="19"/>
        <v>418.27</v>
      </c>
      <c r="O108" s="44">
        <f t="shared" si="26"/>
        <v>54</v>
      </c>
      <c r="P108" s="44">
        <f t="shared" si="20"/>
        <v>159</v>
      </c>
      <c r="Q108" s="44">
        <f t="shared" si="27"/>
        <v>1231.669</v>
      </c>
      <c r="R108" s="41">
        <v>0</v>
      </c>
      <c r="S108" s="41">
        <f t="shared" si="21"/>
        <v>259.63</v>
      </c>
      <c r="T108" s="41">
        <f t="shared" si="22"/>
        <v>9.74</v>
      </c>
      <c r="U108" s="44">
        <f t="shared" si="23"/>
        <v>104.57</v>
      </c>
      <c r="V108" s="44">
        <f t="shared" si="28"/>
        <v>54</v>
      </c>
      <c r="W108" s="44">
        <f t="shared" si="24"/>
        <v>159</v>
      </c>
      <c r="X108" s="41">
        <f t="shared" si="29"/>
        <v>586.94</v>
      </c>
      <c r="Y108" s="41">
        <f t="shared" si="25"/>
        <v>1818.609</v>
      </c>
      <c r="Z108" s="41"/>
      <c r="AD108" s="141"/>
    </row>
    <row r="109" s="9" customFormat="1" ht="20" customHeight="1" spans="1:30">
      <c r="A109" s="40">
        <f t="shared" si="15"/>
        <v>106</v>
      </c>
      <c r="B109" s="66" t="s">
        <v>320</v>
      </c>
      <c r="C109" s="46" t="s">
        <v>321</v>
      </c>
      <c r="D109" s="47" t="s">
        <v>322</v>
      </c>
      <c r="E109" s="41">
        <v>3245.4</v>
      </c>
      <c r="F109" s="41">
        <f>VLOOKUP(C109,'[1]9月'!$B:$Q,16,0)</f>
        <v>3245.4</v>
      </c>
      <c r="G109" s="41">
        <v>3245.4</v>
      </c>
      <c r="H109" s="44">
        <v>5228.42</v>
      </c>
      <c r="I109" s="44">
        <v>108</v>
      </c>
      <c r="J109" s="44">
        <v>3180</v>
      </c>
      <c r="K109" s="52">
        <f t="shared" si="16"/>
        <v>58.4172</v>
      </c>
      <c r="L109" s="53">
        <f t="shared" si="17"/>
        <v>519.264</v>
      </c>
      <c r="M109" s="41">
        <f t="shared" si="18"/>
        <v>22.7178</v>
      </c>
      <c r="N109" s="44">
        <f t="shared" si="19"/>
        <v>418.27</v>
      </c>
      <c r="O109" s="44">
        <f t="shared" si="26"/>
        <v>54</v>
      </c>
      <c r="P109" s="44">
        <f t="shared" si="20"/>
        <v>159</v>
      </c>
      <c r="Q109" s="44">
        <f t="shared" si="27"/>
        <v>1231.669</v>
      </c>
      <c r="R109" s="41">
        <v>0</v>
      </c>
      <c r="S109" s="41">
        <f t="shared" si="21"/>
        <v>259.63</v>
      </c>
      <c r="T109" s="41">
        <f t="shared" si="22"/>
        <v>9.74</v>
      </c>
      <c r="U109" s="44">
        <f t="shared" si="23"/>
        <v>104.57</v>
      </c>
      <c r="V109" s="44">
        <f t="shared" si="28"/>
        <v>54</v>
      </c>
      <c r="W109" s="44">
        <f t="shared" si="24"/>
        <v>159</v>
      </c>
      <c r="X109" s="41">
        <f t="shared" si="29"/>
        <v>586.94</v>
      </c>
      <c r="Y109" s="41">
        <f t="shared" si="25"/>
        <v>1818.609</v>
      </c>
      <c r="Z109" s="41"/>
      <c r="AD109" s="141"/>
    </row>
    <row r="110" s="9" customFormat="1" ht="20" customHeight="1" spans="1:30">
      <c r="A110" s="40">
        <f t="shared" si="15"/>
        <v>107</v>
      </c>
      <c r="B110" s="66" t="s">
        <v>103</v>
      </c>
      <c r="C110" s="46" t="s">
        <v>323</v>
      </c>
      <c r="D110" s="343" t="s">
        <v>324</v>
      </c>
      <c r="E110" s="41">
        <v>3245.4</v>
      </c>
      <c r="F110" s="41">
        <f>VLOOKUP(C110,'[1]9月'!$B:$Q,16,0)</f>
        <v>3245.4</v>
      </c>
      <c r="G110" s="41">
        <v>3245.4</v>
      </c>
      <c r="H110" s="44">
        <v>5228.42</v>
      </c>
      <c r="I110" s="44">
        <v>108</v>
      </c>
      <c r="J110" s="44">
        <v>3180</v>
      </c>
      <c r="K110" s="52">
        <f t="shared" si="16"/>
        <v>58.4172</v>
      </c>
      <c r="L110" s="53">
        <f t="shared" si="17"/>
        <v>519.264</v>
      </c>
      <c r="M110" s="41">
        <f t="shared" si="18"/>
        <v>22.7178</v>
      </c>
      <c r="N110" s="44">
        <f t="shared" si="19"/>
        <v>418.27</v>
      </c>
      <c r="O110" s="44">
        <f t="shared" si="26"/>
        <v>54</v>
      </c>
      <c r="P110" s="44">
        <f t="shared" si="20"/>
        <v>159</v>
      </c>
      <c r="Q110" s="44">
        <f t="shared" si="27"/>
        <v>1231.669</v>
      </c>
      <c r="R110" s="41">
        <v>0</v>
      </c>
      <c r="S110" s="41">
        <f t="shared" si="21"/>
        <v>259.63</v>
      </c>
      <c r="T110" s="41">
        <f t="shared" si="22"/>
        <v>9.74</v>
      </c>
      <c r="U110" s="44">
        <f t="shared" si="23"/>
        <v>104.57</v>
      </c>
      <c r="V110" s="44">
        <f t="shared" si="28"/>
        <v>54</v>
      </c>
      <c r="W110" s="44">
        <f t="shared" si="24"/>
        <v>159</v>
      </c>
      <c r="X110" s="41">
        <f t="shared" si="29"/>
        <v>586.94</v>
      </c>
      <c r="Y110" s="41">
        <f t="shared" si="25"/>
        <v>1818.609</v>
      </c>
      <c r="Z110" s="41"/>
      <c r="AD110" s="141"/>
    </row>
    <row r="111" s="9" customFormat="1" ht="20" customHeight="1" spans="1:30">
      <c r="A111" s="40">
        <f t="shared" si="15"/>
        <v>108</v>
      </c>
      <c r="B111" s="66" t="s">
        <v>103</v>
      </c>
      <c r="C111" s="42" t="s">
        <v>325</v>
      </c>
      <c r="D111" s="41" t="s">
        <v>326</v>
      </c>
      <c r="E111" s="41">
        <v>3820</v>
      </c>
      <c r="F111" s="41">
        <f>VLOOKUP(C111,'[1]9月'!$B:$Q,16,0)</f>
        <v>3820</v>
      </c>
      <c r="G111" s="41">
        <v>3820</v>
      </c>
      <c r="H111" s="44">
        <v>5228.42</v>
      </c>
      <c r="I111" s="44">
        <v>108</v>
      </c>
      <c r="J111" s="44">
        <v>4180</v>
      </c>
      <c r="K111" s="52">
        <f t="shared" si="16"/>
        <v>68.76</v>
      </c>
      <c r="L111" s="53">
        <f t="shared" si="17"/>
        <v>611.2</v>
      </c>
      <c r="M111" s="41">
        <f t="shared" si="18"/>
        <v>26.74</v>
      </c>
      <c r="N111" s="44">
        <f t="shared" si="19"/>
        <v>418.27</v>
      </c>
      <c r="O111" s="44">
        <f t="shared" si="26"/>
        <v>54</v>
      </c>
      <c r="P111" s="44">
        <f t="shared" si="20"/>
        <v>209</v>
      </c>
      <c r="Q111" s="44">
        <f t="shared" si="27"/>
        <v>1387.97</v>
      </c>
      <c r="R111" s="41">
        <v>0</v>
      </c>
      <c r="S111" s="41">
        <f t="shared" si="21"/>
        <v>305.6</v>
      </c>
      <c r="T111" s="41">
        <f t="shared" si="22"/>
        <v>11.46</v>
      </c>
      <c r="U111" s="44">
        <f t="shared" si="23"/>
        <v>104.57</v>
      </c>
      <c r="V111" s="44">
        <f t="shared" si="28"/>
        <v>54</v>
      </c>
      <c r="W111" s="44">
        <f t="shared" si="24"/>
        <v>209</v>
      </c>
      <c r="X111" s="41">
        <f t="shared" si="29"/>
        <v>684.63</v>
      </c>
      <c r="Y111" s="41">
        <f t="shared" si="25"/>
        <v>2072.6</v>
      </c>
      <c r="Z111" s="41"/>
      <c r="AD111" s="141"/>
    </row>
    <row r="112" s="9" customFormat="1" ht="20" customHeight="1" spans="1:30">
      <c r="A112" s="40">
        <f t="shared" si="15"/>
        <v>109</v>
      </c>
      <c r="B112" s="66" t="s">
        <v>285</v>
      </c>
      <c r="C112" s="42" t="s">
        <v>327</v>
      </c>
      <c r="D112" s="41" t="s">
        <v>328</v>
      </c>
      <c r="E112" s="41">
        <v>3245.4</v>
      </c>
      <c r="F112" s="41">
        <f>VLOOKUP(C112,'[1]9月'!$B:$Q,16,0)</f>
        <v>3245.4</v>
      </c>
      <c r="G112" s="41">
        <v>3245.4</v>
      </c>
      <c r="H112" s="44">
        <v>5228.42</v>
      </c>
      <c r="I112" s="44">
        <v>108</v>
      </c>
      <c r="J112" s="44">
        <v>3180</v>
      </c>
      <c r="K112" s="52">
        <f t="shared" si="16"/>
        <v>58.4172</v>
      </c>
      <c r="L112" s="53">
        <f t="shared" si="17"/>
        <v>519.264</v>
      </c>
      <c r="M112" s="41">
        <f t="shared" si="18"/>
        <v>22.7178</v>
      </c>
      <c r="N112" s="44">
        <f t="shared" si="19"/>
        <v>418.27</v>
      </c>
      <c r="O112" s="44">
        <f t="shared" si="26"/>
        <v>54</v>
      </c>
      <c r="P112" s="44">
        <f t="shared" si="20"/>
        <v>159</v>
      </c>
      <c r="Q112" s="44">
        <f t="shared" si="27"/>
        <v>1231.669</v>
      </c>
      <c r="R112" s="41">
        <v>0</v>
      </c>
      <c r="S112" s="41">
        <f t="shared" si="21"/>
        <v>259.63</v>
      </c>
      <c r="T112" s="41">
        <f t="shared" si="22"/>
        <v>9.74</v>
      </c>
      <c r="U112" s="44">
        <f t="shared" si="23"/>
        <v>104.57</v>
      </c>
      <c r="V112" s="44">
        <f t="shared" si="28"/>
        <v>54</v>
      </c>
      <c r="W112" s="44">
        <f t="shared" si="24"/>
        <v>159</v>
      </c>
      <c r="X112" s="41">
        <f t="shared" si="29"/>
        <v>586.94</v>
      </c>
      <c r="Y112" s="41">
        <f t="shared" si="25"/>
        <v>1818.609</v>
      </c>
      <c r="Z112" s="41"/>
      <c r="AD112" s="141"/>
    </row>
    <row r="113" s="9" customFormat="1" ht="20" customHeight="1" spans="1:30">
      <c r="A113" s="40">
        <f t="shared" si="15"/>
        <v>110</v>
      </c>
      <c r="B113" s="66" t="s">
        <v>170</v>
      </c>
      <c r="C113" s="46" t="s">
        <v>329</v>
      </c>
      <c r="D113" s="47" t="s">
        <v>330</v>
      </c>
      <c r="E113" s="41">
        <v>3245.4</v>
      </c>
      <c r="F113" s="41">
        <f>VLOOKUP(C113,'[1]9月'!$B:$Q,16,0)</f>
        <v>3245.4</v>
      </c>
      <c r="G113" s="41">
        <v>3245.4</v>
      </c>
      <c r="H113" s="44">
        <v>5228.42</v>
      </c>
      <c r="I113" s="44">
        <v>108</v>
      </c>
      <c r="J113" s="44">
        <v>1790</v>
      </c>
      <c r="K113" s="52">
        <f t="shared" si="16"/>
        <v>58.4172</v>
      </c>
      <c r="L113" s="53">
        <f t="shared" si="17"/>
        <v>519.264</v>
      </c>
      <c r="M113" s="41">
        <f t="shared" si="18"/>
        <v>22.7178</v>
      </c>
      <c r="N113" s="44">
        <f t="shared" si="19"/>
        <v>418.27</v>
      </c>
      <c r="O113" s="44">
        <f t="shared" si="26"/>
        <v>54</v>
      </c>
      <c r="P113" s="44">
        <f t="shared" si="20"/>
        <v>89.5</v>
      </c>
      <c r="Q113" s="44">
        <f t="shared" si="27"/>
        <v>1162.169</v>
      </c>
      <c r="R113" s="41">
        <v>0</v>
      </c>
      <c r="S113" s="41">
        <f t="shared" si="21"/>
        <v>259.63</v>
      </c>
      <c r="T113" s="41">
        <f t="shared" si="22"/>
        <v>9.74</v>
      </c>
      <c r="U113" s="44">
        <f t="shared" si="23"/>
        <v>104.57</v>
      </c>
      <c r="V113" s="44">
        <f t="shared" si="28"/>
        <v>54</v>
      </c>
      <c r="W113" s="44">
        <f t="shared" si="24"/>
        <v>89.5</v>
      </c>
      <c r="X113" s="41">
        <f t="shared" si="29"/>
        <v>517.44</v>
      </c>
      <c r="Y113" s="41">
        <f t="shared" si="25"/>
        <v>1679.609</v>
      </c>
      <c r="Z113" s="41"/>
      <c r="AD113" s="141"/>
    </row>
    <row r="114" s="9" customFormat="1" ht="20" customHeight="1" spans="1:30">
      <c r="A114" s="40">
        <f t="shared" si="15"/>
        <v>111</v>
      </c>
      <c r="B114" s="66" t="s">
        <v>285</v>
      </c>
      <c r="C114" s="46" t="s">
        <v>331</v>
      </c>
      <c r="D114" s="45" t="s">
        <v>332</v>
      </c>
      <c r="E114" s="41">
        <v>3245.4</v>
      </c>
      <c r="F114" s="41">
        <v>3245.4</v>
      </c>
      <c r="G114" s="41">
        <v>3245.4</v>
      </c>
      <c r="H114" s="44">
        <v>5228.42</v>
      </c>
      <c r="I114" s="44">
        <v>108</v>
      </c>
      <c r="J114" s="44">
        <v>4180</v>
      </c>
      <c r="K114" s="52">
        <f t="shared" si="16"/>
        <v>58.4172</v>
      </c>
      <c r="L114" s="53">
        <f t="shared" si="17"/>
        <v>519.264</v>
      </c>
      <c r="M114" s="41">
        <f t="shared" si="18"/>
        <v>22.7178</v>
      </c>
      <c r="N114" s="44">
        <f t="shared" si="19"/>
        <v>418.27</v>
      </c>
      <c r="O114" s="44">
        <f t="shared" si="26"/>
        <v>54</v>
      </c>
      <c r="P114" s="44">
        <f t="shared" si="20"/>
        <v>209</v>
      </c>
      <c r="Q114" s="44">
        <f t="shared" si="27"/>
        <v>1281.669</v>
      </c>
      <c r="R114" s="41">
        <v>0</v>
      </c>
      <c r="S114" s="41">
        <f t="shared" si="21"/>
        <v>259.63</v>
      </c>
      <c r="T114" s="41">
        <f t="shared" si="22"/>
        <v>9.74</v>
      </c>
      <c r="U114" s="44">
        <f t="shared" si="23"/>
        <v>104.57</v>
      </c>
      <c r="V114" s="44">
        <f t="shared" si="28"/>
        <v>54</v>
      </c>
      <c r="W114" s="44">
        <f t="shared" si="24"/>
        <v>209</v>
      </c>
      <c r="X114" s="41">
        <f t="shared" si="29"/>
        <v>636.94</v>
      </c>
      <c r="Y114" s="41">
        <f t="shared" si="25"/>
        <v>1918.609</v>
      </c>
      <c r="Z114" s="41"/>
      <c r="AD114" s="141"/>
    </row>
    <row r="115" s="9" customFormat="1" ht="20" customHeight="1" spans="1:30">
      <c r="A115" s="40">
        <f t="shared" si="15"/>
        <v>112</v>
      </c>
      <c r="B115" s="66" t="s">
        <v>320</v>
      </c>
      <c r="C115" s="42" t="s">
        <v>333</v>
      </c>
      <c r="D115" s="41" t="s">
        <v>334</v>
      </c>
      <c r="E115" s="41">
        <v>3245.4</v>
      </c>
      <c r="F115" s="41">
        <f>VLOOKUP(C115,'[1]9月'!$B:$Q,16,0)</f>
        <v>3245.4</v>
      </c>
      <c r="G115" s="41">
        <v>3245.4</v>
      </c>
      <c r="H115" s="44">
        <v>5228.42</v>
      </c>
      <c r="I115" s="44">
        <v>108</v>
      </c>
      <c r="J115" s="44">
        <v>1790</v>
      </c>
      <c r="K115" s="52">
        <f t="shared" si="16"/>
        <v>58.4172</v>
      </c>
      <c r="L115" s="53">
        <f t="shared" si="17"/>
        <v>519.264</v>
      </c>
      <c r="M115" s="41">
        <f t="shared" si="18"/>
        <v>22.7178</v>
      </c>
      <c r="N115" s="44">
        <f t="shared" si="19"/>
        <v>418.27</v>
      </c>
      <c r="O115" s="44">
        <f t="shared" si="26"/>
        <v>54</v>
      </c>
      <c r="P115" s="44">
        <f t="shared" si="20"/>
        <v>89.5</v>
      </c>
      <c r="Q115" s="44">
        <f t="shared" si="27"/>
        <v>1162.169</v>
      </c>
      <c r="R115" s="41">
        <v>0</v>
      </c>
      <c r="S115" s="41">
        <f t="shared" si="21"/>
        <v>259.63</v>
      </c>
      <c r="T115" s="41">
        <f t="shared" si="22"/>
        <v>9.74</v>
      </c>
      <c r="U115" s="44">
        <f t="shared" si="23"/>
        <v>104.57</v>
      </c>
      <c r="V115" s="44">
        <f t="shared" si="28"/>
        <v>54</v>
      </c>
      <c r="W115" s="44">
        <f t="shared" si="24"/>
        <v>89.5</v>
      </c>
      <c r="X115" s="41">
        <f t="shared" si="29"/>
        <v>517.44</v>
      </c>
      <c r="Y115" s="41">
        <f t="shared" si="25"/>
        <v>1679.609</v>
      </c>
      <c r="Z115" s="41"/>
      <c r="AD115" s="141"/>
    </row>
    <row r="116" s="9" customFormat="1" ht="20" customHeight="1" spans="1:30">
      <c r="A116" s="40">
        <f t="shared" si="15"/>
        <v>113</v>
      </c>
      <c r="B116" s="66" t="s">
        <v>320</v>
      </c>
      <c r="C116" s="42" t="s">
        <v>335</v>
      </c>
      <c r="D116" s="41" t="s">
        <v>336</v>
      </c>
      <c r="E116" s="41">
        <v>3245.4</v>
      </c>
      <c r="F116" s="41">
        <f>VLOOKUP(C116,'[1]9月'!$B:$Q,16,0)</f>
        <v>3245.4</v>
      </c>
      <c r="G116" s="41">
        <v>3245.4</v>
      </c>
      <c r="H116" s="44">
        <v>5228.42</v>
      </c>
      <c r="I116" s="44">
        <v>108</v>
      </c>
      <c r="J116" s="44">
        <v>1790</v>
      </c>
      <c r="K116" s="52">
        <f t="shared" si="16"/>
        <v>58.4172</v>
      </c>
      <c r="L116" s="53">
        <f t="shared" si="17"/>
        <v>519.264</v>
      </c>
      <c r="M116" s="41">
        <f t="shared" si="18"/>
        <v>22.7178</v>
      </c>
      <c r="N116" s="44">
        <f t="shared" si="19"/>
        <v>418.27</v>
      </c>
      <c r="O116" s="44">
        <f t="shared" si="26"/>
        <v>54</v>
      </c>
      <c r="P116" s="44">
        <f t="shared" si="20"/>
        <v>89.5</v>
      </c>
      <c r="Q116" s="44">
        <f t="shared" si="27"/>
        <v>1162.169</v>
      </c>
      <c r="R116" s="41">
        <v>0</v>
      </c>
      <c r="S116" s="41">
        <f t="shared" si="21"/>
        <v>259.63</v>
      </c>
      <c r="T116" s="41">
        <f t="shared" si="22"/>
        <v>9.74</v>
      </c>
      <c r="U116" s="44">
        <f t="shared" si="23"/>
        <v>104.57</v>
      </c>
      <c r="V116" s="44">
        <f t="shared" si="28"/>
        <v>54</v>
      </c>
      <c r="W116" s="44">
        <f t="shared" si="24"/>
        <v>89.5</v>
      </c>
      <c r="X116" s="41">
        <f t="shared" si="29"/>
        <v>517.44</v>
      </c>
      <c r="Y116" s="41">
        <f t="shared" si="25"/>
        <v>1679.609</v>
      </c>
      <c r="Z116" s="41"/>
      <c r="AD116" s="141"/>
    </row>
    <row r="117" s="9" customFormat="1" ht="20" customHeight="1" spans="1:30">
      <c r="A117" s="40">
        <f t="shared" si="15"/>
        <v>114</v>
      </c>
      <c r="B117" s="66" t="s">
        <v>320</v>
      </c>
      <c r="C117" s="42" t="s">
        <v>337</v>
      </c>
      <c r="D117" s="41" t="s">
        <v>338</v>
      </c>
      <c r="E117" s="41">
        <v>3245.4</v>
      </c>
      <c r="F117" s="41">
        <f>VLOOKUP(C117,'[1]9月'!$B:$Q,16,0)</f>
        <v>3245.4</v>
      </c>
      <c r="G117" s="41">
        <v>3245.4</v>
      </c>
      <c r="H117" s="44">
        <v>5228.42</v>
      </c>
      <c r="I117" s="44">
        <v>108</v>
      </c>
      <c r="J117" s="44">
        <v>1790</v>
      </c>
      <c r="K117" s="52">
        <f t="shared" si="16"/>
        <v>58.4172</v>
      </c>
      <c r="L117" s="53">
        <f t="shared" si="17"/>
        <v>519.264</v>
      </c>
      <c r="M117" s="41">
        <f t="shared" si="18"/>
        <v>22.7178</v>
      </c>
      <c r="N117" s="44">
        <f t="shared" si="19"/>
        <v>418.27</v>
      </c>
      <c r="O117" s="44">
        <f t="shared" si="26"/>
        <v>54</v>
      </c>
      <c r="P117" s="44">
        <f t="shared" si="20"/>
        <v>89.5</v>
      </c>
      <c r="Q117" s="44">
        <f t="shared" si="27"/>
        <v>1162.169</v>
      </c>
      <c r="R117" s="41">
        <v>0</v>
      </c>
      <c r="S117" s="41">
        <f t="shared" si="21"/>
        <v>259.63</v>
      </c>
      <c r="T117" s="41">
        <f t="shared" si="22"/>
        <v>9.74</v>
      </c>
      <c r="U117" s="44">
        <f t="shared" si="23"/>
        <v>104.57</v>
      </c>
      <c r="V117" s="44">
        <f t="shared" si="28"/>
        <v>54</v>
      </c>
      <c r="W117" s="44">
        <f t="shared" si="24"/>
        <v>89.5</v>
      </c>
      <c r="X117" s="41">
        <f t="shared" si="29"/>
        <v>517.44</v>
      </c>
      <c r="Y117" s="41">
        <f t="shared" si="25"/>
        <v>1679.609</v>
      </c>
      <c r="Z117" s="41"/>
      <c r="AD117" s="141"/>
    </row>
    <row r="118" s="9" customFormat="1" ht="20" customHeight="1" spans="1:30">
      <c r="A118" s="40">
        <f t="shared" si="15"/>
        <v>115</v>
      </c>
      <c r="B118" s="66" t="s">
        <v>320</v>
      </c>
      <c r="C118" s="42" t="s">
        <v>339</v>
      </c>
      <c r="D118" s="41" t="s">
        <v>340</v>
      </c>
      <c r="E118" s="41">
        <v>3245.4</v>
      </c>
      <c r="F118" s="41">
        <f>VLOOKUP(C118,'[1]9月'!$B:$Q,16,0)</f>
        <v>3245.4</v>
      </c>
      <c r="G118" s="41">
        <v>3245.4</v>
      </c>
      <c r="H118" s="44">
        <v>5228.42</v>
      </c>
      <c r="I118" s="44">
        <v>108</v>
      </c>
      <c r="J118" s="44">
        <v>1790</v>
      </c>
      <c r="K118" s="52">
        <f t="shared" si="16"/>
        <v>58.4172</v>
      </c>
      <c r="L118" s="53">
        <f t="shared" si="17"/>
        <v>519.264</v>
      </c>
      <c r="M118" s="41">
        <f t="shared" si="18"/>
        <v>22.7178</v>
      </c>
      <c r="N118" s="44">
        <f t="shared" si="19"/>
        <v>418.27</v>
      </c>
      <c r="O118" s="44">
        <f t="shared" si="26"/>
        <v>54</v>
      </c>
      <c r="P118" s="44">
        <f t="shared" si="20"/>
        <v>89.5</v>
      </c>
      <c r="Q118" s="44">
        <f t="shared" si="27"/>
        <v>1162.169</v>
      </c>
      <c r="R118" s="41">
        <v>0</v>
      </c>
      <c r="S118" s="41">
        <f t="shared" si="21"/>
        <v>259.63</v>
      </c>
      <c r="T118" s="41">
        <f t="shared" si="22"/>
        <v>9.74</v>
      </c>
      <c r="U118" s="44">
        <f t="shared" si="23"/>
        <v>104.57</v>
      </c>
      <c r="V118" s="44">
        <f t="shared" si="28"/>
        <v>54</v>
      </c>
      <c r="W118" s="44">
        <f t="shared" si="24"/>
        <v>89.5</v>
      </c>
      <c r="X118" s="41">
        <f t="shared" si="29"/>
        <v>517.44</v>
      </c>
      <c r="Y118" s="41">
        <f t="shared" si="25"/>
        <v>1679.609</v>
      </c>
      <c r="Z118" s="41"/>
      <c r="AD118" s="141"/>
    </row>
    <row r="119" s="9" customFormat="1" ht="20" customHeight="1" spans="1:30">
      <c r="A119" s="40">
        <f t="shared" si="15"/>
        <v>116</v>
      </c>
      <c r="B119" s="66" t="s">
        <v>320</v>
      </c>
      <c r="C119" s="42" t="s">
        <v>341</v>
      </c>
      <c r="D119" s="41" t="s">
        <v>342</v>
      </c>
      <c r="E119" s="41">
        <v>3245.4</v>
      </c>
      <c r="F119" s="41">
        <f>VLOOKUP(C119,'[1]9月'!$B:$Q,16,0)</f>
        <v>3245.4</v>
      </c>
      <c r="G119" s="41">
        <v>3245.4</v>
      </c>
      <c r="H119" s="44">
        <v>5228.42</v>
      </c>
      <c r="I119" s="44">
        <v>108</v>
      </c>
      <c r="J119" s="44">
        <v>1790</v>
      </c>
      <c r="K119" s="52">
        <f t="shared" si="16"/>
        <v>58.4172</v>
      </c>
      <c r="L119" s="53">
        <f t="shared" si="17"/>
        <v>519.264</v>
      </c>
      <c r="M119" s="41">
        <f t="shared" si="18"/>
        <v>22.7178</v>
      </c>
      <c r="N119" s="44">
        <f t="shared" si="19"/>
        <v>418.27</v>
      </c>
      <c r="O119" s="44">
        <f t="shared" si="26"/>
        <v>54</v>
      </c>
      <c r="P119" s="44">
        <f t="shared" si="20"/>
        <v>89.5</v>
      </c>
      <c r="Q119" s="44">
        <f t="shared" si="27"/>
        <v>1162.169</v>
      </c>
      <c r="R119" s="41">
        <v>0</v>
      </c>
      <c r="S119" s="41">
        <f t="shared" si="21"/>
        <v>259.63</v>
      </c>
      <c r="T119" s="41">
        <f t="shared" si="22"/>
        <v>9.74</v>
      </c>
      <c r="U119" s="44">
        <f t="shared" si="23"/>
        <v>104.57</v>
      </c>
      <c r="V119" s="44">
        <f t="shared" si="28"/>
        <v>54</v>
      </c>
      <c r="W119" s="44">
        <f t="shared" si="24"/>
        <v>89.5</v>
      </c>
      <c r="X119" s="41">
        <f t="shared" si="29"/>
        <v>517.44</v>
      </c>
      <c r="Y119" s="41">
        <f t="shared" si="25"/>
        <v>1679.609</v>
      </c>
      <c r="Z119" s="41"/>
      <c r="AD119" s="141"/>
    </row>
    <row r="120" s="9" customFormat="1" ht="20" customHeight="1" spans="1:30">
      <c r="A120" s="40">
        <f t="shared" si="15"/>
        <v>117</v>
      </c>
      <c r="B120" s="66" t="s">
        <v>320</v>
      </c>
      <c r="C120" s="42" t="s">
        <v>343</v>
      </c>
      <c r="D120" s="41" t="s">
        <v>344</v>
      </c>
      <c r="E120" s="41">
        <v>3245.4</v>
      </c>
      <c r="F120" s="41">
        <f>VLOOKUP(C120,'[1]9月'!$B:$Q,16,0)</f>
        <v>3245.4</v>
      </c>
      <c r="G120" s="41">
        <v>3245.4</v>
      </c>
      <c r="H120" s="44">
        <v>5228.42</v>
      </c>
      <c r="I120" s="44">
        <v>108</v>
      </c>
      <c r="J120" s="44">
        <v>1790</v>
      </c>
      <c r="K120" s="52">
        <f t="shared" si="16"/>
        <v>58.4172</v>
      </c>
      <c r="L120" s="53">
        <f t="shared" si="17"/>
        <v>519.264</v>
      </c>
      <c r="M120" s="41">
        <f t="shared" si="18"/>
        <v>22.7178</v>
      </c>
      <c r="N120" s="44">
        <f t="shared" si="19"/>
        <v>418.27</v>
      </c>
      <c r="O120" s="44">
        <f t="shared" si="26"/>
        <v>54</v>
      </c>
      <c r="P120" s="44">
        <f t="shared" si="20"/>
        <v>89.5</v>
      </c>
      <c r="Q120" s="44">
        <f t="shared" si="27"/>
        <v>1162.169</v>
      </c>
      <c r="R120" s="41">
        <v>0</v>
      </c>
      <c r="S120" s="41">
        <f t="shared" si="21"/>
        <v>259.63</v>
      </c>
      <c r="T120" s="41">
        <f t="shared" si="22"/>
        <v>9.74</v>
      </c>
      <c r="U120" s="44">
        <f t="shared" si="23"/>
        <v>104.57</v>
      </c>
      <c r="V120" s="44">
        <f t="shared" si="28"/>
        <v>54</v>
      </c>
      <c r="W120" s="44">
        <f t="shared" si="24"/>
        <v>89.5</v>
      </c>
      <c r="X120" s="41">
        <f t="shared" si="29"/>
        <v>517.44</v>
      </c>
      <c r="Y120" s="41">
        <f t="shared" si="25"/>
        <v>1679.609</v>
      </c>
      <c r="Z120" s="41"/>
      <c r="AD120" s="141"/>
    </row>
    <row r="121" s="9" customFormat="1" ht="20" customHeight="1" spans="1:30">
      <c r="A121" s="40">
        <f t="shared" si="15"/>
        <v>118</v>
      </c>
      <c r="B121" s="66" t="s">
        <v>320</v>
      </c>
      <c r="C121" s="42" t="s">
        <v>345</v>
      </c>
      <c r="D121" s="41" t="s">
        <v>346</v>
      </c>
      <c r="E121" s="41">
        <v>3245.4</v>
      </c>
      <c r="F121" s="41">
        <f>VLOOKUP(C121,'[1]9月'!$B:$Q,16,0)</f>
        <v>3245.4</v>
      </c>
      <c r="G121" s="41">
        <v>3245.4</v>
      </c>
      <c r="H121" s="44">
        <v>5228.42</v>
      </c>
      <c r="I121" s="44">
        <v>108</v>
      </c>
      <c r="J121" s="44">
        <v>0</v>
      </c>
      <c r="K121" s="52">
        <f t="shared" si="16"/>
        <v>58.4172</v>
      </c>
      <c r="L121" s="53">
        <f t="shared" si="17"/>
        <v>519.264</v>
      </c>
      <c r="M121" s="41">
        <f t="shared" si="18"/>
        <v>22.7178</v>
      </c>
      <c r="N121" s="44">
        <f t="shared" si="19"/>
        <v>418.27</v>
      </c>
      <c r="O121" s="44">
        <f t="shared" si="26"/>
        <v>54</v>
      </c>
      <c r="P121" s="44">
        <f t="shared" si="20"/>
        <v>0</v>
      </c>
      <c r="Q121" s="44">
        <f t="shared" si="27"/>
        <v>1072.669</v>
      </c>
      <c r="R121" s="41">
        <v>0</v>
      </c>
      <c r="S121" s="41">
        <f t="shared" si="21"/>
        <v>259.63</v>
      </c>
      <c r="T121" s="41">
        <f t="shared" si="22"/>
        <v>9.74</v>
      </c>
      <c r="U121" s="44">
        <f t="shared" si="23"/>
        <v>104.57</v>
      </c>
      <c r="V121" s="44">
        <f t="shared" si="28"/>
        <v>54</v>
      </c>
      <c r="W121" s="44">
        <f t="shared" si="24"/>
        <v>0</v>
      </c>
      <c r="X121" s="41">
        <f t="shared" si="29"/>
        <v>427.94</v>
      </c>
      <c r="Y121" s="41">
        <f t="shared" si="25"/>
        <v>1500.609</v>
      </c>
      <c r="Z121" s="41"/>
      <c r="AD121" s="141"/>
    </row>
    <row r="122" s="9" customFormat="1" ht="20" customHeight="1" spans="1:30">
      <c r="A122" s="40">
        <f t="shared" si="15"/>
        <v>119</v>
      </c>
      <c r="B122" s="66" t="s">
        <v>320</v>
      </c>
      <c r="C122" s="42" t="s">
        <v>347</v>
      </c>
      <c r="D122" s="41" t="s">
        <v>348</v>
      </c>
      <c r="E122" s="41">
        <v>3245.4</v>
      </c>
      <c r="F122" s="41">
        <f>VLOOKUP(C122,'[1]9月'!$B:$Q,16,0)</f>
        <v>3245.4</v>
      </c>
      <c r="G122" s="41">
        <v>3245.4</v>
      </c>
      <c r="H122" s="44">
        <v>5228.42</v>
      </c>
      <c r="I122" s="44">
        <v>108</v>
      </c>
      <c r="J122" s="44">
        <v>1790</v>
      </c>
      <c r="K122" s="52">
        <f t="shared" si="16"/>
        <v>58.4172</v>
      </c>
      <c r="L122" s="53">
        <f t="shared" si="17"/>
        <v>519.264</v>
      </c>
      <c r="M122" s="41">
        <f t="shared" si="18"/>
        <v>22.7178</v>
      </c>
      <c r="N122" s="44">
        <f t="shared" si="19"/>
        <v>418.27</v>
      </c>
      <c r="O122" s="44">
        <f t="shared" si="26"/>
        <v>54</v>
      </c>
      <c r="P122" s="44">
        <f t="shared" si="20"/>
        <v>89.5</v>
      </c>
      <c r="Q122" s="44">
        <f t="shared" si="27"/>
        <v>1162.169</v>
      </c>
      <c r="R122" s="41">
        <v>0</v>
      </c>
      <c r="S122" s="41">
        <f t="shared" si="21"/>
        <v>259.63</v>
      </c>
      <c r="T122" s="41">
        <f t="shared" si="22"/>
        <v>9.74</v>
      </c>
      <c r="U122" s="44">
        <f t="shared" si="23"/>
        <v>104.57</v>
      </c>
      <c r="V122" s="44">
        <f t="shared" si="28"/>
        <v>54</v>
      </c>
      <c r="W122" s="44">
        <f t="shared" si="24"/>
        <v>89.5</v>
      </c>
      <c r="X122" s="41">
        <f t="shared" si="29"/>
        <v>517.44</v>
      </c>
      <c r="Y122" s="41">
        <f t="shared" si="25"/>
        <v>1679.609</v>
      </c>
      <c r="Z122" s="41"/>
      <c r="AD122" s="141"/>
    </row>
    <row r="123" s="9" customFormat="1" ht="20" customHeight="1" spans="1:30">
      <c r="A123" s="40">
        <f t="shared" si="15"/>
        <v>120</v>
      </c>
      <c r="B123" s="66" t="s">
        <v>320</v>
      </c>
      <c r="C123" s="42" t="s">
        <v>349</v>
      </c>
      <c r="D123" s="41" t="s">
        <v>350</v>
      </c>
      <c r="E123" s="41">
        <v>3245.4</v>
      </c>
      <c r="F123" s="41">
        <f>VLOOKUP(C123,'[1]9月'!$B:$Q,16,0)</f>
        <v>3245.4</v>
      </c>
      <c r="G123" s="41">
        <v>3245.4</v>
      </c>
      <c r="H123" s="44">
        <v>5228.42</v>
      </c>
      <c r="I123" s="44">
        <v>108</v>
      </c>
      <c r="J123" s="44">
        <v>2544</v>
      </c>
      <c r="K123" s="52">
        <f t="shared" si="16"/>
        <v>58.4172</v>
      </c>
      <c r="L123" s="53">
        <f t="shared" si="17"/>
        <v>519.264</v>
      </c>
      <c r="M123" s="41">
        <f t="shared" si="18"/>
        <v>22.7178</v>
      </c>
      <c r="N123" s="44">
        <f t="shared" si="19"/>
        <v>418.27</v>
      </c>
      <c r="O123" s="44">
        <f t="shared" si="26"/>
        <v>54</v>
      </c>
      <c r="P123" s="44">
        <f t="shared" si="20"/>
        <v>127.2</v>
      </c>
      <c r="Q123" s="44">
        <f t="shared" si="27"/>
        <v>1199.869</v>
      </c>
      <c r="R123" s="41">
        <v>0</v>
      </c>
      <c r="S123" s="41">
        <f t="shared" si="21"/>
        <v>259.63</v>
      </c>
      <c r="T123" s="41">
        <f t="shared" si="22"/>
        <v>9.74</v>
      </c>
      <c r="U123" s="44">
        <f t="shared" si="23"/>
        <v>104.57</v>
      </c>
      <c r="V123" s="44">
        <f t="shared" si="28"/>
        <v>54</v>
      </c>
      <c r="W123" s="44">
        <f t="shared" si="24"/>
        <v>127.2</v>
      </c>
      <c r="X123" s="41">
        <f t="shared" si="29"/>
        <v>555.14</v>
      </c>
      <c r="Y123" s="41">
        <f t="shared" si="25"/>
        <v>1755.009</v>
      </c>
      <c r="Z123" s="41"/>
      <c r="AD123" s="141"/>
    </row>
    <row r="124" s="9" customFormat="1" ht="20" customHeight="1" spans="1:30">
      <c r="A124" s="40">
        <f t="shared" si="15"/>
        <v>121</v>
      </c>
      <c r="B124" s="66" t="s">
        <v>320</v>
      </c>
      <c r="C124" s="42" t="s">
        <v>351</v>
      </c>
      <c r="D124" s="41" t="s">
        <v>352</v>
      </c>
      <c r="E124" s="41">
        <v>3245.4</v>
      </c>
      <c r="F124" s="41">
        <f>VLOOKUP(C124,'[1]9月'!$B:$Q,16,0)</f>
        <v>3245.4</v>
      </c>
      <c r="G124" s="41">
        <v>3245.4</v>
      </c>
      <c r="H124" s="44">
        <v>5228.42</v>
      </c>
      <c r="I124" s="44">
        <v>108</v>
      </c>
      <c r="J124" s="44">
        <v>1790</v>
      </c>
      <c r="K124" s="52">
        <f t="shared" si="16"/>
        <v>58.4172</v>
      </c>
      <c r="L124" s="53">
        <f t="shared" si="17"/>
        <v>519.264</v>
      </c>
      <c r="M124" s="41">
        <f t="shared" si="18"/>
        <v>22.7178</v>
      </c>
      <c r="N124" s="44">
        <f t="shared" si="19"/>
        <v>418.27</v>
      </c>
      <c r="O124" s="44">
        <f t="shared" si="26"/>
        <v>54</v>
      </c>
      <c r="P124" s="44">
        <f t="shared" si="20"/>
        <v>89.5</v>
      </c>
      <c r="Q124" s="44">
        <f t="shared" si="27"/>
        <v>1162.169</v>
      </c>
      <c r="R124" s="41">
        <v>0</v>
      </c>
      <c r="S124" s="41">
        <f t="shared" si="21"/>
        <v>259.63</v>
      </c>
      <c r="T124" s="41">
        <f t="shared" si="22"/>
        <v>9.74</v>
      </c>
      <c r="U124" s="44">
        <f t="shared" si="23"/>
        <v>104.57</v>
      </c>
      <c r="V124" s="44">
        <f t="shared" si="28"/>
        <v>54</v>
      </c>
      <c r="W124" s="44">
        <f t="shared" si="24"/>
        <v>89.5</v>
      </c>
      <c r="X124" s="41">
        <f t="shared" si="29"/>
        <v>517.44</v>
      </c>
      <c r="Y124" s="41">
        <f t="shared" si="25"/>
        <v>1679.609</v>
      </c>
      <c r="Z124" s="41"/>
      <c r="AD124" s="141"/>
    </row>
    <row r="125" s="295" customFormat="1" ht="20" customHeight="1" spans="1:30">
      <c r="A125" s="299">
        <f t="shared" si="15"/>
        <v>122</v>
      </c>
      <c r="B125" s="66" t="s">
        <v>320</v>
      </c>
      <c r="C125" s="300" t="s">
        <v>353</v>
      </c>
      <c r="D125" s="114" t="s">
        <v>354</v>
      </c>
      <c r="E125" s="235">
        <v>3245.4</v>
      </c>
      <c r="F125" s="235">
        <v>0</v>
      </c>
      <c r="G125" s="235">
        <v>0</v>
      </c>
      <c r="H125" s="88">
        <v>0</v>
      </c>
      <c r="I125" s="44"/>
      <c r="J125" s="88">
        <v>0</v>
      </c>
      <c r="K125" s="301">
        <f t="shared" si="16"/>
        <v>58.4172</v>
      </c>
      <c r="L125" s="302">
        <f t="shared" si="17"/>
        <v>0</v>
      </c>
      <c r="M125" s="235">
        <f t="shared" si="18"/>
        <v>0</v>
      </c>
      <c r="N125" s="44">
        <f t="shared" si="19"/>
        <v>0</v>
      </c>
      <c r="O125" s="44">
        <f t="shared" si="26"/>
        <v>0</v>
      </c>
      <c r="P125" s="88">
        <f t="shared" si="20"/>
        <v>0</v>
      </c>
      <c r="Q125" s="44">
        <f t="shared" si="27"/>
        <v>58.4172</v>
      </c>
      <c r="R125" s="235">
        <v>0</v>
      </c>
      <c r="S125" s="235">
        <f t="shared" si="21"/>
        <v>0</v>
      </c>
      <c r="T125" s="235">
        <f t="shared" si="22"/>
        <v>0</v>
      </c>
      <c r="U125" s="88">
        <f t="shared" si="23"/>
        <v>0</v>
      </c>
      <c r="V125" s="44">
        <f t="shared" si="28"/>
        <v>0</v>
      </c>
      <c r="W125" s="88">
        <f t="shared" si="24"/>
        <v>0</v>
      </c>
      <c r="X125" s="41">
        <f t="shared" si="29"/>
        <v>0</v>
      </c>
      <c r="Y125" s="235">
        <f t="shared" si="25"/>
        <v>58.4172</v>
      </c>
      <c r="Z125" s="235"/>
      <c r="AD125" s="303"/>
    </row>
    <row r="126" s="9" customFormat="1" ht="20" customHeight="1" spans="1:30">
      <c r="A126" s="40">
        <f t="shared" si="15"/>
        <v>123</v>
      </c>
      <c r="B126" s="66" t="s">
        <v>124</v>
      </c>
      <c r="C126" s="42" t="s">
        <v>355</v>
      </c>
      <c r="D126" s="41" t="s">
        <v>356</v>
      </c>
      <c r="E126" s="41">
        <v>3245.4</v>
      </c>
      <c r="F126" s="41">
        <f>VLOOKUP(C126,'[1]9月'!$B:$Q,16,0)</f>
        <v>3245.4</v>
      </c>
      <c r="G126" s="41">
        <v>3245.4</v>
      </c>
      <c r="H126" s="44">
        <v>5228.42</v>
      </c>
      <c r="I126" s="44">
        <v>108</v>
      </c>
      <c r="J126" s="44">
        <v>1790</v>
      </c>
      <c r="K126" s="52">
        <f t="shared" si="16"/>
        <v>58.4172</v>
      </c>
      <c r="L126" s="53">
        <f t="shared" si="17"/>
        <v>519.264</v>
      </c>
      <c r="M126" s="41">
        <f t="shared" si="18"/>
        <v>22.7178</v>
      </c>
      <c r="N126" s="44">
        <f t="shared" si="19"/>
        <v>418.27</v>
      </c>
      <c r="O126" s="44">
        <f t="shared" si="26"/>
        <v>54</v>
      </c>
      <c r="P126" s="44">
        <f t="shared" si="20"/>
        <v>89.5</v>
      </c>
      <c r="Q126" s="44">
        <f t="shared" si="27"/>
        <v>1162.169</v>
      </c>
      <c r="R126" s="41">
        <v>0</v>
      </c>
      <c r="S126" s="41">
        <f t="shared" si="21"/>
        <v>259.63</v>
      </c>
      <c r="T126" s="41">
        <f t="shared" si="22"/>
        <v>9.74</v>
      </c>
      <c r="U126" s="44">
        <f t="shared" si="23"/>
        <v>104.57</v>
      </c>
      <c r="V126" s="44">
        <f t="shared" si="28"/>
        <v>54</v>
      </c>
      <c r="W126" s="44">
        <f t="shared" si="24"/>
        <v>89.5</v>
      </c>
      <c r="X126" s="41">
        <f t="shared" si="29"/>
        <v>517.44</v>
      </c>
      <c r="Y126" s="41">
        <f t="shared" si="25"/>
        <v>1679.609</v>
      </c>
      <c r="Z126" s="41"/>
      <c r="AD126" s="141"/>
    </row>
    <row r="127" s="9" customFormat="1" ht="20" customHeight="1" spans="1:30">
      <c r="A127" s="40">
        <f t="shared" si="15"/>
        <v>124</v>
      </c>
      <c r="B127" s="66" t="s">
        <v>124</v>
      </c>
      <c r="C127" s="42" t="s">
        <v>357</v>
      </c>
      <c r="D127" s="41" t="s">
        <v>358</v>
      </c>
      <c r="E127" s="41">
        <v>3245.4</v>
      </c>
      <c r="F127" s="41">
        <f>VLOOKUP(C127,'[1]9月'!$B:$Q,16,0)</f>
        <v>3245.4</v>
      </c>
      <c r="G127" s="41">
        <v>3245.4</v>
      </c>
      <c r="H127" s="44">
        <v>5228.42</v>
      </c>
      <c r="I127" s="44">
        <v>108</v>
      </c>
      <c r="J127" s="44">
        <v>2544</v>
      </c>
      <c r="K127" s="52">
        <f t="shared" si="16"/>
        <v>58.4172</v>
      </c>
      <c r="L127" s="53">
        <f t="shared" si="17"/>
        <v>519.264</v>
      </c>
      <c r="M127" s="41">
        <f t="shared" si="18"/>
        <v>22.7178</v>
      </c>
      <c r="N127" s="44">
        <f t="shared" si="19"/>
        <v>418.27</v>
      </c>
      <c r="O127" s="44">
        <f t="shared" si="26"/>
        <v>54</v>
      </c>
      <c r="P127" s="44">
        <f t="shared" si="20"/>
        <v>127.2</v>
      </c>
      <c r="Q127" s="44">
        <f t="shared" si="27"/>
        <v>1199.869</v>
      </c>
      <c r="R127" s="41">
        <v>0</v>
      </c>
      <c r="S127" s="41">
        <f t="shared" si="21"/>
        <v>259.63</v>
      </c>
      <c r="T127" s="41">
        <f t="shared" si="22"/>
        <v>9.74</v>
      </c>
      <c r="U127" s="44">
        <f t="shared" si="23"/>
        <v>104.57</v>
      </c>
      <c r="V127" s="44">
        <f t="shared" si="28"/>
        <v>54</v>
      </c>
      <c r="W127" s="44">
        <f t="shared" si="24"/>
        <v>127.2</v>
      </c>
      <c r="X127" s="41">
        <f t="shared" si="29"/>
        <v>555.14</v>
      </c>
      <c r="Y127" s="41">
        <f t="shared" si="25"/>
        <v>1755.009</v>
      </c>
      <c r="Z127" s="41"/>
      <c r="AD127" s="141"/>
    </row>
    <row r="128" s="9" customFormat="1" ht="20" customHeight="1" spans="1:30">
      <c r="A128" s="40">
        <f t="shared" si="15"/>
        <v>125</v>
      </c>
      <c r="B128" s="66" t="s">
        <v>320</v>
      </c>
      <c r="C128" s="42" t="s">
        <v>359</v>
      </c>
      <c r="D128" s="41" t="s">
        <v>360</v>
      </c>
      <c r="E128" s="41">
        <v>3245.4</v>
      </c>
      <c r="F128" s="41">
        <f>VLOOKUP(C128,'[1]9月'!$B:$Q,16,0)</f>
        <v>3245.4</v>
      </c>
      <c r="G128" s="41">
        <v>3245.4</v>
      </c>
      <c r="H128" s="44">
        <v>5228.42</v>
      </c>
      <c r="I128" s="44">
        <v>108</v>
      </c>
      <c r="J128" s="44">
        <v>2544</v>
      </c>
      <c r="K128" s="52">
        <f t="shared" si="16"/>
        <v>58.4172</v>
      </c>
      <c r="L128" s="53">
        <f t="shared" si="17"/>
        <v>519.264</v>
      </c>
      <c r="M128" s="41">
        <f t="shared" si="18"/>
        <v>22.7178</v>
      </c>
      <c r="N128" s="44">
        <f t="shared" si="19"/>
        <v>418.27</v>
      </c>
      <c r="O128" s="44">
        <f t="shared" si="26"/>
        <v>54</v>
      </c>
      <c r="P128" s="44">
        <f t="shared" si="20"/>
        <v>127.2</v>
      </c>
      <c r="Q128" s="44">
        <f t="shared" si="27"/>
        <v>1199.869</v>
      </c>
      <c r="R128" s="41">
        <v>0</v>
      </c>
      <c r="S128" s="41">
        <f t="shared" si="21"/>
        <v>259.63</v>
      </c>
      <c r="T128" s="41">
        <f t="shared" si="22"/>
        <v>9.74</v>
      </c>
      <c r="U128" s="44">
        <f t="shared" si="23"/>
        <v>104.57</v>
      </c>
      <c r="V128" s="44">
        <f t="shared" si="28"/>
        <v>54</v>
      </c>
      <c r="W128" s="44">
        <f t="shared" si="24"/>
        <v>127.2</v>
      </c>
      <c r="X128" s="41">
        <f t="shared" si="29"/>
        <v>555.14</v>
      </c>
      <c r="Y128" s="41">
        <f t="shared" si="25"/>
        <v>1755.009</v>
      </c>
      <c r="Z128" s="41"/>
      <c r="AD128" s="141"/>
    </row>
    <row r="129" s="9" customFormat="1" ht="20" customHeight="1" spans="1:30">
      <c r="A129" s="40">
        <f t="shared" si="15"/>
        <v>126</v>
      </c>
      <c r="B129" s="66" t="s">
        <v>124</v>
      </c>
      <c r="C129" s="42" t="s">
        <v>361</v>
      </c>
      <c r="D129" s="41" t="s">
        <v>362</v>
      </c>
      <c r="E129" s="41">
        <v>3245.4</v>
      </c>
      <c r="F129" s="41">
        <f>VLOOKUP(C129,'[1]9月'!$B:$Q,16,0)</f>
        <v>3245.4</v>
      </c>
      <c r="G129" s="41">
        <v>3245.4</v>
      </c>
      <c r="H129" s="44">
        <v>5228.42</v>
      </c>
      <c r="I129" s="44">
        <v>108</v>
      </c>
      <c r="J129" s="44">
        <v>1790</v>
      </c>
      <c r="K129" s="52">
        <f t="shared" si="16"/>
        <v>58.4172</v>
      </c>
      <c r="L129" s="53">
        <f t="shared" si="17"/>
        <v>519.264</v>
      </c>
      <c r="M129" s="41">
        <f t="shared" si="18"/>
        <v>22.7178</v>
      </c>
      <c r="N129" s="44">
        <f t="shared" si="19"/>
        <v>418.27</v>
      </c>
      <c r="O129" s="44">
        <f t="shared" si="26"/>
        <v>54</v>
      </c>
      <c r="P129" s="44">
        <f t="shared" si="20"/>
        <v>89.5</v>
      </c>
      <c r="Q129" s="44">
        <f t="shared" si="27"/>
        <v>1162.169</v>
      </c>
      <c r="R129" s="41">
        <v>0</v>
      </c>
      <c r="S129" s="41">
        <f t="shared" si="21"/>
        <v>259.63</v>
      </c>
      <c r="T129" s="41">
        <f t="shared" si="22"/>
        <v>9.74</v>
      </c>
      <c r="U129" s="44">
        <f t="shared" si="23"/>
        <v>104.57</v>
      </c>
      <c r="V129" s="44">
        <f t="shared" si="28"/>
        <v>54</v>
      </c>
      <c r="W129" s="44">
        <f t="shared" si="24"/>
        <v>89.5</v>
      </c>
      <c r="X129" s="41">
        <f t="shared" si="29"/>
        <v>517.44</v>
      </c>
      <c r="Y129" s="41">
        <f t="shared" si="25"/>
        <v>1679.609</v>
      </c>
      <c r="Z129" s="41"/>
      <c r="AD129" s="141"/>
    </row>
    <row r="130" s="9" customFormat="1" ht="20" customHeight="1" spans="1:30">
      <c r="A130" s="40">
        <f t="shared" si="15"/>
        <v>127</v>
      </c>
      <c r="B130" s="66" t="s">
        <v>124</v>
      </c>
      <c r="C130" s="42" t="s">
        <v>363</v>
      </c>
      <c r="D130" s="41" t="s">
        <v>364</v>
      </c>
      <c r="E130" s="41">
        <v>3245.4</v>
      </c>
      <c r="F130" s="41">
        <f>VLOOKUP(C130,'[1]9月'!$B:$Q,16,0)</f>
        <v>3245.4</v>
      </c>
      <c r="G130" s="41">
        <v>3245.4</v>
      </c>
      <c r="H130" s="44">
        <v>5228.42</v>
      </c>
      <c r="I130" s="44">
        <v>108</v>
      </c>
      <c r="J130" s="44">
        <v>2544</v>
      </c>
      <c r="K130" s="52">
        <f t="shared" si="16"/>
        <v>58.4172</v>
      </c>
      <c r="L130" s="53">
        <f t="shared" si="17"/>
        <v>519.264</v>
      </c>
      <c r="M130" s="41">
        <f t="shared" si="18"/>
        <v>22.7178</v>
      </c>
      <c r="N130" s="44">
        <f t="shared" si="19"/>
        <v>418.27</v>
      </c>
      <c r="O130" s="44">
        <f t="shared" si="26"/>
        <v>54</v>
      </c>
      <c r="P130" s="44">
        <f t="shared" si="20"/>
        <v>127.2</v>
      </c>
      <c r="Q130" s="44">
        <f t="shared" si="27"/>
        <v>1199.869</v>
      </c>
      <c r="R130" s="41">
        <v>0</v>
      </c>
      <c r="S130" s="41">
        <f t="shared" si="21"/>
        <v>259.63</v>
      </c>
      <c r="T130" s="41">
        <f t="shared" si="22"/>
        <v>9.74</v>
      </c>
      <c r="U130" s="44">
        <f t="shared" si="23"/>
        <v>104.57</v>
      </c>
      <c r="V130" s="44">
        <f t="shared" si="28"/>
        <v>54</v>
      </c>
      <c r="W130" s="44">
        <f t="shared" si="24"/>
        <v>127.2</v>
      </c>
      <c r="X130" s="41">
        <f t="shared" si="29"/>
        <v>555.14</v>
      </c>
      <c r="Y130" s="41">
        <f t="shared" si="25"/>
        <v>1755.009</v>
      </c>
      <c r="Z130" s="41"/>
      <c r="AD130" s="141"/>
    </row>
    <row r="131" s="9" customFormat="1" ht="20" customHeight="1" spans="1:30">
      <c r="A131" s="40">
        <f t="shared" si="15"/>
        <v>128</v>
      </c>
      <c r="B131" s="66" t="s">
        <v>124</v>
      </c>
      <c r="C131" s="42" t="s">
        <v>365</v>
      </c>
      <c r="D131" s="41" t="s">
        <v>366</v>
      </c>
      <c r="E131" s="41">
        <v>3245.4</v>
      </c>
      <c r="F131" s="41">
        <f>VLOOKUP(C131,'[1]9月'!$B:$Q,16,0)</f>
        <v>3245.4</v>
      </c>
      <c r="G131" s="41">
        <v>3245.4</v>
      </c>
      <c r="H131" s="44">
        <v>5228.42</v>
      </c>
      <c r="I131" s="44">
        <v>108</v>
      </c>
      <c r="J131" s="44">
        <v>1790</v>
      </c>
      <c r="K131" s="52">
        <f t="shared" si="16"/>
        <v>58.4172</v>
      </c>
      <c r="L131" s="53">
        <f t="shared" si="17"/>
        <v>519.264</v>
      </c>
      <c r="M131" s="41">
        <f t="shared" si="18"/>
        <v>22.7178</v>
      </c>
      <c r="N131" s="44">
        <f t="shared" si="19"/>
        <v>418.27</v>
      </c>
      <c r="O131" s="44">
        <f t="shared" si="26"/>
        <v>54</v>
      </c>
      <c r="P131" s="44">
        <f t="shared" si="20"/>
        <v>89.5</v>
      </c>
      <c r="Q131" s="44">
        <f t="shared" si="27"/>
        <v>1162.169</v>
      </c>
      <c r="R131" s="41">
        <v>0</v>
      </c>
      <c r="S131" s="41">
        <f t="shared" si="21"/>
        <v>259.63</v>
      </c>
      <c r="T131" s="41">
        <f t="shared" si="22"/>
        <v>9.74</v>
      </c>
      <c r="U131" s="44">
        <f t="shared" si="23"/>
        <v>104.57</v>
      </c>
      <c r="V131" s="44">
        <f t="shared" si="28"/>
        <v>54</v>
      </c>
      <c r="W131" s="44">
        <f t="shared" si="24"/>
        <v>89.5</v>
      </c>
      <c r="X131" s="41">
        <f t="shared" si="29"/>
        <v>517.44</v>
      </c>
      <c r="Y131" s="41">
        <f t="shared" si="25"/>
        <v>1679.609</v>
      </c>
      <c r="Z131" s="41"/>
      <c r="AD131" s="141"/>
    </row>
    <row r="132" s="9" customFormat="1" ht="20" customHeight="1" spans="1:30">
      <c r="A132" s="40">
        <f t="shared" ref="A132:A195" si="30">ROW()-3</f>
        <v>129</v>
      </c>
      <c r="B132" s="66" t="s">
        <v>124</v>
      </c>
      <c r="C132" s="42" t="s">
        <v>367</v>
      </c>
      <c r="D132" s="41" t="s">
        <v>368</v>
      </c>
      <c r="E132" s="41">
        <v>3245.4</v>
      </c>
      <c r="F132" s="41">
        <f>VLOOKUP(C132,'[1]9月'!$B:$Q,16,0)</f>
        <v>3245.4</v>
      </c>
      <c r="G132" s="41">
        <v>3245.4</v>
      </c>
      <c r="H132" s="44">
        <v>5228.42</v>
      </c>
      <c r="I132" s="44">
        <v>108</v>
      </c>
      <c r="J132" s="44">
        <v>2544</v>
      </c>
      <c r="K132" s="52">
        <f t="shared" ref="K132:K195" si="31">E132*0.018</f>
        <v>58.4172</v>
      </c>
      <c r="L132" s="53">
        <f t="shared" ref="L132:L195" si="32">F132*0.16</f>
        <v>519.264</v>
      </c>
      <c r="M132" s="41">
        <f t="shared" ref="M132:M195" si="33">G132*0.007</f>
        <v>22.7178</v>
      </c>
      <c r="N132" s="44">
        <f t="shared" ref="N132:N195" si="34">ROUND(H132*0.08,2)</f>
        <v>418.27</v>
      </c>
      <c r="O132" s="44">
        <f t="shared" si="26"/>
        <v>54</v>
      </c>
      <c r="P132" s="44">
        <f t="shared" ref="P132:P195" si="35">J132*5%</f>
        <v>127.2</v>
      </c>
      <c r="Q132" s="44">
        <f t="shared" si="27"/>
        <v>1199.869</v>
      </c>
      <c r="R132" s="41">
        <v>0</v>
      </c>
      <c r="S132" s="41">
        <f t="shared" ref="S132:S195" si="36">ROUND(F132*0.08,2)</f>
        <v>259.63</v>
      </c>
      <c r="T132" s="41">
        <f t="shared" ref="T132:T195" si="37">ROUND(G132*0.003,2)</f>
        <v>9.74</v>
      </c>
      <c r="U132" s="44">
        <f t="shared" ref="U132:U195" si="38">ROUND(H132*0.02,2)</f>
        <v>104.57</v>
      </c>
      <c r="V132" s="44">
        <f t="shared" si="28"/>
        <v>54</v>
      </c>
      <c r="W132" s="44">
        <f t="shared" ref="W132:W195" si="39">J132*5%</f>
        <v>127.2</v>
      </c>
      <c r="X132" s="41">
        <f t="shared" si="29"/>
        <v>555.14</v>
      </c>
      <c r="Y132" s="41">
        <f t="shared" ref="Y132:Y195" si="40">Q132+X132</f>
        <v>1755.009</v>
      </c>
      <c r="Z132" s="41"/>
      <c r="AD132" s="141"/>
    </row>
    <row r="133" s="9" customFormat="1" ht="20" customHeight="1" spans="1:30">
      <c r="A133" s="40">
        <f t="shared" si="30"/>
        <v>130</v>
      </c>
      <c r="B133" s="66" t="s">
        <v>124</v>
      </c>
      <c r="C133" s="42" t="s">
        <v>369</v>
      </c>
      <c r="D133" s="41" t="s">
        <v>370</v>
      </c>
      <c r="E133" s="41">
        <v>3245.4</v>
      </c>
      <c r="F133" s="41">
        <f>VLOOKUP(C133,'[1]9月'!$B:$Q,16,0)</f>
        <v>3245.4</v>
      </c>
      <c r="G133" s="41">
        <v>3245.4</v>
      </c>
      <c r="H133" s="44">
        <v>5228.42</v>
      </c>
      <c r="I133" s="44">
        <v>108</v>
      </c>
      <c r="J133" s="44">
        <v>1790</v>
      </c>
      <c r="K133" s="52">
        <f t="shared" si="31"/>
        <v>58.4172</v>
      </c>
      <c r="L133" s="53">
        <f t="shared" si="32"/>
        <v>519.264</v>
      </c>
      <c r="M133" s="41">
        <f t="shared" si="33"/>
        <v>22.7178</v>
      </c>
      <c r="N133" s="44">
        <f t="shared" si="34"/>
        <v>418.27</v>
      </c>
      <c r="O133" s="44">
        <f t="shared" ref="O133:O196" si="41">I133*50%</f>
        <v>54</v>
      </c>
      <c r="P133" s="44">
        <f t="shared" si="35"/>
        <v>89.5</v>
      </c>
      <c r="Q133" s="44">
        <f t="shared" ref="Q133:Q196" si="42">SUM(K133:P133)</f>
        <v>1162.169</v>
      </c>
      <c r="R133" s="41">
        <v>0</v>
      </c>
      <c r="S133" s="41">
        <f t="shared" si="36"/>
        <v>259.63</v>
      </c>
      <c r="T133" s="41">
        <f t="shared" si="37"/>
        <v>9.74</v>
      </c>
      <c r="U133" s="44">
        <f t="shared" si="38"/>
        <v>104.57</v>
      </c>
      <c r="V133" s="44">
        <f t="shared" ref="V133:V196" si="43">I133*50%</f>
        <v>54</v>
      </c>
      <c r="W133" s="44">
        <f t="shared" si="39"/>
        <v>89.5</v>
      </c>
      <c r="X133" s="41">
        <f t="shared" ref="X133:X196" si="44">SUM(R133:W133)</f>
        <v>517.44</v>
      </c>
      <c r="Y133" s="41">
        <f t="shared" si="40"/>
        <v>1679.609</v>
      </c>
      <c r="Z133" s="41"/>
      <c r="AD133" s="141"/>
    </row>
    <row r="134" s="9" customFormat="1" ht="20" customHeight="1" spans="1:30">
      <c r="A134" s="40">
        <f t="shared" si="30"/>
        <v>131</v>
      </c>
      <c r="B134" s="66" t="s">
        <v>124</v>
      </c>
      <c r="C134" s="42" t="s">
        <v>371</v>
      </c>
      <c r="D134" s="41" t="s">
        <v>372</v>
      </c>
      <c r="E134" s="41">
        <v>3245.4</v>
      </c>
      <c r="F134" s="41">
        <f>VLOOKUP(C134,'[1]9月'!$B:$Q,16,0)</f>
        <v>3245.4</v>
      </c>
      <c r="G134" s="41">
        <v>3245.4</v>
      </c>
      <c r="H134" s="44">
        <v>5228.42</v>
      </c>
      <c r="I134" s="44">
        <v>108</v>
      </c>
      <c r="J134" s="44">
        <v>1790</v>
      </c>
      <c r="K134" s="52">
        <f t="shared" si="31"/>
        <v>58.4172</v>
      </c>
      <c r="L134" s="53">
        <f t="shared" si="32"/>
        <v>519.264</v>
      </c>
      <c r="M134" s="41">
        <f t="shared" si="33"/>
        <v>22.7178</v>
      </c>
      <c r="N134" s="44">
        <f t="shared" si="34"/>
        <v>418.27</v>
      </c>
      <c r="O134" s="44">
        <f t="shared" si="41"/>
        <v>54</v>
      </c>
      <c r="P134" s="44">
        <f t="shared" si="35"/>
        <v>89.5</v>
      </c>
      <c r="Q134" s="44">
        <f t="shared" si="42"/>
        <v>1162.169</v>
      </c>
      <c r="R134" s="41">
        <v>0</v>
      </c>
      <c r="S134" s="41">
        <f t="shared" si="36"/>
        <v>259.63</v>
      </c>
      <c r="T134" s="41">
        <f t="shared" si="37"/>
        <v>9.74</v>
      </c>
      <c r="U134" s="44">
        <f t="shared" si="38"/>
        <v>104.57</v>
      </c>
      <c r="V134" s="44">
        <f t="shared" si="43"/>
        <v>54</v>
      </c>
      <c r="W134" s="44">
        <f t="shared" si="39"/>
        <v>89.5</v>
      </c>
      <c r="X134" s="41">
        <f t="shared" si="44"/>
        <v>517.44</v>
      </c>
      <c r="Y134" s="41">
        <f t="shared" si="40"/>
        <v>1679.609</v>
      </c>
      <c r="Z134" s="41"/>
      <c r="AD134" s="141"/>
    </row>
    <row r="135" s="9" customFormat="1" ht="20" customHeight="1" spans="1:30">
      <c r="A135" s="40">
        <f t="shared" si="30"/>
        <v>132</v>
      </c>
      <c r="B135" s="66" t="s">
        <v>124</v>
      </c>
      <c r="C135" s="42" t="s">
        <v>373</v>
      </c>
      <c r="D135" s="41" t="s">
        <v>374</v>
      </c>
      <c r="E135" s="41">
        <v>3245.4</v>
      </c>
      <c r="F135" s="41">
        <f>VLOOKUP(C135,'[1]9月'!$B:$Q,16,0)</f>
        <v>3245.4</v>
      </c>
      <c r="G135" s="41">
        <v>3245.4</v>
      </c>
      <c r="H135" s="44">
        <v>5228.42</v>
      </c>
      <c r="I135" s="44">
        <v>108</v>
      </c>
      <c r="J135" s="44">
        <v>2544</v>
      </c>
      <c r="K135" s="52">
        <f t="shared" si="31"/>
        <v>58.4172</v>
      </c>
      <c r="L135" s="53">
        <f t="shared" si="32"/>
        <v>519.264</v>
      </c>
      <c r="M135" s="41">
        <f t="shared" si="33"/>
        <v>22.7178</v>
      </c>
      <c r="N135" s="44">
        <f t="shared" si="34"/>
        <v>418.27</v>
      </c>
      <c r="O135" s="44">
        <f t="shared" si="41"/>
        <v>54</v>
      </c>
      <c r="P135" s="44">
        <f t="shared" si="35"/>
        <v>127.2</v>
      </c>
      <c r="Q135" s="44">
        <f t="shared" si="42"/>
        <v>1199.869</v>
      </c>
      <c r="R135" s="41">
        <v>0</v>
      </c>
      <c r="S135" s="41">
        <f t="shared" si="36"/>
        <v>259.63</v>
      </c>
      <c r="T135" s="41">
        <f t="shared" si="37"/>
        <v>9.74</v>
      </c>
      <c r="U135" s="44">
        <f t="shared" si="38"/>
        <v>104.57</v>
      </c>
      <c r="V135" s="44">
        <f t="shared" si="43"/>
        <v>54</v>
      </c>
      <c r="W135" s="44">
        <f t="shared" si="39"/>
        <v>127.2</v>
      </c>
      <c r="X135" s="41">
        <f t="shared" si="44"/>
        <v>555.14</v>
      </c>
      <c r="Y135" s="41">
        <f t="shared" si="40"/>
        <v>1755.009</v>
      </c>
      <c r="Z135" s="41"/>
      <c r="AD135" s="141"/>
    </row>
    <row r="136" s="9" customFormat="1" ht="20" customHeight="1" spans="1:30">
      <c r="A136" s="40">
        <f t="shared" si="30"/>
        <v>133</v>
      </c>
      <c r="B136" s="66" t="s">
        <v>124</v>
      </c>
      <c r="C136" s="42" t="s">
        <v>375</v>
      </c>
      <c r="D136" s="41" t="s">
        <v>376</v>
      </c>
      <c r="E136" s="41">
        <v>3245.4</v>
      </c>
      <c r="F136" s="41">
        <f>VLOOKUP(C136,'[1]9月'!$B:$Q,16,0)</f>
        <v>3245.4</v>
      </c>
      <c r="G136" s="41">
        <v>3245.4</v>
      </c>
      <c r="H136" s="44">
        <v>5228.42</v>
      </c>
      <c r="I136" s="44">
        <v>108</v>
      </c>
      <c r="J136" s="44">
        <v>1790</v>
      </c>
      <c r="K136" s="52">
        <f t="shared" si="31"/>
        <v>58.4172</v>
      </c>
      <c r="L136" s="53">
        <f t="shared" si="32"/>
        <v>519.264</v>
      </c>
      <c r="M136" s="41">
        <f t="shared" si="33"/>
        <v>22.7178</v>
      </c>
      <c r="N136" s="44">
        <f t="shared" si="34"/>
        <v>418.27</v>
      </c>
      <c r="O136" s="44">
        <f t="shared" si="41"/>
        <v>54</v>
      </c>
      <c r="P136" s="44">
        <f t="shared" si="35"/>
        <v>89.5</v>
      </c>
      <c r="Q136" s="44">
        <f t="shared" si="42"/>
        <v>1162.169</v>
      </c>
      <c r="R136" s="41">
        <v>0</v>
      </c>
      <c r="S136" s="41">
        <f t="shared" si="36"/>
        <v>259.63</v>
      </c>
      <c r="T136" s="41">
        <f t="shared" si="37"/>
        <v>9.74</v>
      </c>
      <c r="U136" s="44">
        <f t="shared" si="38"/>
        <v>104.57</v>
      </c>
      <c r="V136" s="44">
        <f t="shared" si="43"/>
        <v>54</v>
      </c>
      <c r="W136" s="44">
        <f t="shared" si="39"/>
        <v>89.5</v>
      </c>
      <c r="X136" s="41">
        <f t="shared" si="44"/>
        <v>517.44</v>
      </c>
      <c r="Y136" s="41">
        <f t="shared" si="40"/>
        <v>1679.609</v>
      </c>
      <c r="Z136" s="41"/>
      <c r="AD136" s="141"/>
    </row>
    <row r="137" s="9" customFormat="1" ht="20" customHeight="1" spans="1:30">
      <c r="A137" s="40">
        <f t="shared" si="30"/>
        <v>134</v>
      </c>
      <c r="B137" s="66" t="s">
        <v>124</v>
      </c>
      <c r="C137" s="42" t="s">
        <v>377</v>
      </c>
      <c r="D137" s="41" t="s">
        <v>378</v>
      </c>
      <c r="E137" s="41">
        <v>3245.4</v>
      </c>
      <c r="F137" s="41">
        <f>VLOOKUP(C137,'[1]9月'!$B:$Q,16,0)</f>
        <v>3245.4</v>
      </c>
      <c r="G137" s="41">
        <v>3245.4</v>
      </c>
      <c r="H137" s="44">
        <v>5228.42</v>
      </c>
      <c r="I137" s="44">
        <v>108</v>
      </c>
      <c r="J137" s="44">
        <v>1790</v>
      </c>
      <c r="K137" s="52">
        <f t="shared" si="31"/>
        <v>58.4172</v>
      </c>
      <c r="L137" s="53">
        <f t="shared" si="32"/>
        <v>519.264</v>
      </c>
      <c r="M137" s="41">
        <f t="shared" si="33"/>
        <v>22.7178</v>
      </c>
      <c r="N137" s="44">
        <f t="shared" si="34"/>
        <v>418.27</v>
      </c>
      <c r="O137" s="44">
        <f t="shared" si="41"/>
        <v>54</v>
      </c>
      <c r="P137" s="44">
        <f t="shared" si="35"/>
        <v>89.5</v>
      </c>
      <c r="Q137" s="44">
        <f t="shared" si="42"/>
        <v>1162.169</v>
      </c>
      <c r="R137" s="41">
        <v>0</v>
      </c>
      <c r="S137" s="41">
        <f t="shared" si="36"/>
        <v>259.63</v>
      </c>
      <c r="T137" s="41">
        <f t="shared" si="37"/>
        <v>9.74</v>
      </c>
      <c r="U137" s="44">
        <f t="shared" si="38"/>
        <v>104.57</v>
      </c>
      <c r="V137" s="44">
        <f t="shared" si="43"/>
        <v>54</v>
      </c>
      <c r="W137" s="44">
        <f t="shared" si="39"/>
        <v>89.5</v>
      </c>
      <c r="X137" s="41">
        <f t="shared" si="44"/>
        <v>517.44</v>
      </c>
      <c r="Y137" s="41">
        <f t="shared" si="40"/>
        <v>1679.609</v>
      </c>
      <c r="Z137" s="41"/>
      <c r="AD137" s="141"/>
    </row>
    <row r="138" s="9" customFormat="1" ht="20" customHeight="1" spans="1:30">
      <c r="A138" s="40">
        <f t="shared" si="30"/>
        <v>135</v>
      </c>
      <c r="B138" s="66" t="s">
        <v>124</v>
      </c>
      <c r="C138" s="42" t="s">
        <v>379</v>
      </c>
      <c r="D138" s="41" t="s">
        <v>380</v>
      </c>
      <c r="E138" s="41">
        <v>3245.4</v>
      </c>
      <c r="F138" s="41">
        <f>VLOOKUP(C138,'[1]9月'!$B:$Q,16,0)</f>
        <v>3245.4</v>
      </c>
      <c r="G138" s="41">
        <v>3245.4</v>
      </c>
      <c r="H138" s="44">
        <v>5228.42</v>
      </c>
      <c r="I138" s="44">
        <v>108</v>
      </c>
      <c r="J138" s="44">
        <v>1790</v>
      </c>
      <c r="K138" s="52">
        <f t="shared" si="31"/>
        <v>58.4172</v>
      </c>
      <c r="L138" s="53">
        <f t="shared" si="32"/>
        <v>519.264</v>
      </c>
      <c r="M138" s="41">
        <f t="shared" si="33"/>
        <v>22.7178</v>
      </c>
      <c r="N138" s="44">
        <f t="shared" si="34"/>
        <v>418.27</v>
      </c>
      <c r="O138" s="44">
        <f t="shared" si="41"/>
        <v>54</v>
      </c>
      <c r="P138" s="44">
        <f t="shared" si="35"/>
        <v>89.5</v>
      </c>
      <c r="Q138" s="44">
        <f t="shared" si="42"/>
        <v>1162.169</v>
      </c>
      <c r="R138" s="41">
        <v>0</v>
      </c>
      <c r="S138" s="41">
        <f t="shared" si="36"/>
        <v>259.63</v>
      </c>
      <c r="T138" s="41">
        <f t="shared" si="37"/>
        <v>9.74</v>
      </c>
      <c r="U138" s="44">
        <f t="shared" si="38"/>
        <v>104.57</v>
      </c>
      <c r="V138" s="44">
        <f t="shared" si="43"/>
        <v>54</v>
      </c>
      <c r="W138" s="44">
        <f t="shared" si="39"/>
        <v>89.5</v>
      </c>
      <c r="X138" s="41">
        <f t="shared" si="44"/>
        <v>517.44</v>
      </c>
      <c r="Y138" s="41">
        <f t="shared" si="40"/>
        <v>1679.609</v>
      </c>
      <c r="Z138" s="41"/>
      <c r="AD138" s="141"/>
    </row>
    <row r="139" s="9" customFormat="1" ht="20" customHeight="1" spans="1:30">
      <c r="A139" s="40">
        <f t="shared" si="30"/>
        <v>136</v>
      </c>
      <c r="B139" s="66" t="s">
        <v>124</v>
      </c>
      <c r="C139" s="42" t="s">
        <v>381</v>
      </c>
      <c r="D139" s="41" t="s">
        <v>382</v>
      </c>
      <c r="E139" s="41">
        <v>3245.4</v>
      </c>
      <c r="F139" s="41">
        <f>VLOOKUP(C139,'[1]9月'!$B:$Q,16,0)</f>
        <v>3245.4</v>
      </c>
      <c r="G139" s="41">
        <v>3245.4</v>
      </c>
      <c r="H139" s="44">
        <v>5228.42</v>
      </c>
      <c r="I139" s="44">
        <v>108</v>
      </c>
      <c r="J139" s="44">
        <v>1790</v>
      </c>
      <c r="K139" s="52">
        <f t="shared" si="31"/>
        <v>58.4172</v>
      </c>
      <c r="L139" s="53">
        <f t="shared" si="32"/>
        <v>519.264</v>
      </c>
      <c r="M139" s="41">
        <f t="shared" si="33"/>
        <v>22.7178</v>
      </c>
      <c r="N139" s="44">
        <f t="shared" si="34"/>
        <v>418.27</v>
      </c>
      <c r="O139" s="44">
        <f t="shared" si="41"/>
        <v>54</v>
      </c>
      <c r="P139" s="44">
        <f t="shared" si="35"/>
        <v>89.5</v>
      </c>
      <c r="Q139" s="44">
        <f t="shared" si="42"/>
        <v>1162.169</v>
      </c>
      <c r="R139" s="41">
        <v>0</v>
      </c>
      <c r="S139" s="41">
        <f t="shared" si="36"/>
        <v>259.63</v>
      </c>
      <c r="T139" s="41">
        <f t="shared" si="37"/>
        <v>9.74</v>
      </c>
      <c r="U139" s="44">
        <f t="shared" si="38"/>
        <v>104.57</v>
      </c>
      <c r="V139" s="44">
        <f t="shared" si="43"/>
        <v>54</v>
      </c>
      <c r="W139" s="44">
        <f t="shared" si="39"/>
        <v>89.5</v>
      </c>
      <c r="X139" s="41">
        <f t="shared" si="44"/>
        <v>517.44</v>
      </c>
      <c r="Y139" s="41">
        <f t="shared" si="40"/>
        <v>1679.609</v>
      </c>
      <c r="Z139" s="41"/>
      <c r="AD139" s="141"/>
    </row>
    <row r="140" s="9" customFormat="1" ht="20" customHeight="1" spans="1:30">
      <c r="A140" s="40">
        <f t="shared" si="30"/>
        <v>137</v>
      </c>
      <c r="B140" s="66" t="s">
        <v>124</v>
      </c>
      <c r="C140" s="42" t="s">
        <v>383</v>
      </c>
      <c r="D140" s="41" t="s">
        <v>384</v>
      </c>
      <c r="E140" s="41">
        <v>3245.4</v>
      </c>
      <c r="F140" s="41">
        <f>VLOOKUP(C140,'[1]9月'!$B:$Q,16,0)</f>
        <v>3245.4</v>
      </c>
      <c r="G140" s="41">
        <v>3245.4</v>
      </c>
      <c r="H140" s="44">
        <v>5228.42</v>
      </c>
      <c r="I140" s="44">
        <v>108</v>
      </c>
      <c r="J140" s="44">
        <v>1790</v>
      </c>
      <c r="K140" s="52">
        <f t="shared" si="31"/>
        <v>58.4172</v>
      </c>
      <c r="L140" s="53">
        <f t="shared" si="32"/>
        <v>519.264</v>
      </c>
      <c r="M140" s="41">
        <f t="shared" si="33"/>
        <v>22.7178</v>
      </c>
      <c r="N140" s="44">
        <f t="shared" si="34"/>
        <v>418.27</v>
      </c>
      <c r="O140" s="44">
        <f t="shared" si="41"/>
        <v>54</v>
      </c>
      <c r="P140" s="44">
        <f t="shared" si="35"/>
        <v>89.5</v>
      </c>
      <c r="Q140" s="44">
        <f t="shared" si="42"/>
        <v>1162.169</v>
      </c>
      <c r="R140" s="41">
        <v>0</v>
      </c>
      <c r="S140" s="41">
        <f t="shared" si="36"/>
        <v>259.63</v>
      </c>
      <c r="T140" s="41">
        <f t="shared" si="37"/>
        <v>9.74</v>
      </c>
      <c r="U140" s="44">
        <f t="shared" si="38"/>
        <v>104.57</v>
      </c>
      <c r="V140" s="44">
        <f t="shared" si="43"/>
        <v>54</v>
      </c>
      <c r="W140" s="44">
        <f t="shared" si="39"/>
        <v>89.5</v>
      </c>
      <c r="X140" s="41">
        <f t="shared" si="44"/>
        <v>517.44</v>
      </c>
      <c r="Y140" s="41">
        <f t="shared" si="40"/>
        <v>1679.609</v>
      </c>
      <c r="Z140" s="41"/>
      <c r="AD140" s="141"/>
    </row>
    <row r="141" s="9" customFormat="1" ht="20" customHeight="1" spans="1:30">
      <c r="A141" s="40">
        <f t="shared" si="30"/>
        <v>138</v>
      </c>
      <c r="B141" s="66" t="s">
        <v>124</v>
      </c>
      <c r="C141" s="42" t="s">
        <v>385</v>
      </c>
      <c r="D141" s="41" t="s">
        <v>386</v>
      </c>
      <c r="E141" s="41">
        <v>3245.4</v>
      </c>
      <c r="F141" s="41">
        <f>VLOOKUP(C141,'[1]9月'!$B:$Q,16,0)</f>
        <v>3245.4</v>
      </c>
      <c r="G141" s="41">
        <v>3245.4</v>
      </c>
      <c r="H141" s="44">
        <v>5228.42</v>
      </c>
      <c r="I141" s="44">
        <v>108</v>
      </c>
      <c r="J141" s="44">
        <v>1790</v>
      </c>
      <c r="K141" s="52">
        <f t="shared" si="31"/>
        <v>58.4172</v>
      </c>
      <c r="L141" s="53">
        <f t="shared" si="32"/>
        <v>519.264</v>
      </c>
      <c r="M141" s="41">
        <f t="shared" si="33"/>
        <v>22.7178</v>
      </c>
      <c r="N141" s="44">
        <f t="shared" si="34"/>
        <v>418.27</v>
      </c>
      <c r="O141" s="44">
        <f t="shared" si="41"/>
        <v>54</v>
      </c>
      <c r="P141" s="44">
        <f t="shared" si="35"/>
        <v>89.5</v>
      </c>
      <c r="Q141" s="44">
        <f t="shared" si="42"/>
        <v>1162.169</v>
      </c>
      <c r="R141" s="41">
        <v>0</v>
      </c>
      <c r="S141" s="41">
        <f t="shared" si="36"/>
        <v>259.63</v>
      </c>
      <c r="T141" s="41">
        <f t="shared" si="37"/>
        <v>9.74</v>
      </c>
      <c r="U141" s="44">
        <f t="shared" si="38"/>
        <v>104.57</v>
      </c>
      <c r="V141" s="44">
        <f t="shared" si="43"/>
        <v>54</v>
      </c>
      <c r="W141" s="44">
        <f t="shared" si="39"/>
        <v>89.5</v>
      </c>
      <c r="X141" s="41">
        <f t="shared" si="44"/>
        <v>517.44</v>
      </c>
      <c r="Y141" s="41">
        <f t="shared" si="40"/>
        <v>1679.609</v>
      </c>
      <c r="Z141" s="41"/>
      <c r="AD141" s="141"/>
    </row>
    <row r="142" s="9" customFormat="1" ht="20" customHeight="1" spans="1:30">
      <c r="A142" s="40">
        <f t="shared" si="30"/>
        <v>139</v>
      </c>
      <c r="B142" s="66" t="s">
        <v>124</v>
      </c>
      <c r="C142" s="42" t="s">
        <v>387</v>
      </c>
      <c r="D142" s="41" t="s">
        <v>388</v>
      </c>
      <c r="E142" s="41">
        <v>3245.4</v>
      </c>
      <c r="F142" s="41">
        <f>VLOOKUP(C142,'[1]9月'!$B:$Q,16,0)</f>
        <v>3245.4</v>
      </c>
      <c r="G142" s="41">
        <v>3245.4</v>
      </c>
      <c r="H142" s="44">
        <v>5228.42</v>
      </c>
      <c r="I142" s="44">
        <v>108</v>
      </c>
      <c r="J142" s="44">
        <v>1790</v>
      </c>
      <c r="K142" s="52">
        <f t="shared" si="31"/>
        <v>58.4172</v>
      </c>
      <c r="L142" s="53">
        <f t="shared" si="32"/>
        <v>519.264</v>
      </c>
      <c r="M142" s="41">
        <f t="shared" si="33"/>
        <v>22.7178</v>
      </c>
      <c r="N142" s="44">
        <f t="shared" si="34"/>
        <v>418.27</v>
      </c>
      <c r="O142" s="44">
        <f t="shared" si="41"/>
        <v>54</v>
      </c>
      <c r="P142" s="44">
        <f t="shared" si="35"/>
        <v>89.5</v>
      </c>
      <c r="Q142" s="44">
        <f t="shared" si="42"/>
        <v>1162.169</v>
      </c>
      <c r="R142" s="41">
        <v>0</v>
      </c>
      <c r="S142" s="41">
        <f t="shared" si="36"/>
        <v>259.63</v>
      </c>
      <c r="T142" s="41">
        <f t="shared" si="37"/>
        <v>9.74</v>
      </c>
      <c r="U142" s="44">
        <f t="shared" si="38"/>
        <v>104.57</v>
      </c>
      <c r="V142" s="44">
        <f t="shared" si="43"/>
        <v>54</v>
      </c>
      <c r="W142" s="44">
        <f t="shared" si="39"/>
        <v>89.5</v>
      </c>
      <c r="X142" s="41">
        <f t="shared" si="44"/>
        <v>517.44</v>
      </c>
      <c r="Y142" s="41">
        <f t="shared" si="40"/>
        <v>1679.609</v>
      </c>
      <c r="Z142" s="41"/>
      <c r="AD142" s="141"/>
    </row>
    <row r="143" s="9" customFormat="1" ht="20" customHeight="1" spans="1:30">
      <c r="A143" s="40">
        <f t="shared" si="30"/>
        <v>140</v>
      </c>
      <c r="B143" s="66" t="s">
        <v>124</v>
      </c>
      <c r="C143" s="42" t="s">
        <v>389</v>
      </c>
      <c r="D143" s="41" t="s">
        <v>390</v>
      </c>
      <c r="E143" s="41">
        <v>3245.4</v>
      </c>
      <c r="F143" s="41">
        <f>VLOOKUP(C143,'[1]9月'!$B:$Q,16,0)</f>
        <v>3245.4</v>
      </c>
      <c r="G143" s="41">
        <v>3245.4</v>
      </c>
      <c r="H143" s="44">
        <v>5228.42</v>
      </c>
      <c r="I143" s="44">
        <v>108</v>
      </c>
      <c r="J143" s="44">
        <v>1790</v>
      </c>
      <c r="K143" s="52">
        <f t="shared" si="31"/>
        <v>58.4172</v>
      </c>
      <c r="L143" s="53">
        <f t="shared" si="32"/>
        <v>519.264</v>
      </c>
      <c r="M143" s="41">
        <f t="shared" si="33"/>
        <v>22.7178</v>
      </c>
      <c r="N143" s="44">
        <f t="shared" si="34"/>
        <v>418.27</v>
      </c>
      <c r="O143" s="44">
        <f t="shared" si="41"/>
        <v>54</v>
      </c>
      <c r="P143" s="44">
        <f t="shared" si="35"/>
        <v>89.5</v>
      </c>
      <c r="Q143" s="44">
        <f t="shared" si="42"/>
        <v>1162.169</v>
      </c>
      <c r="R143" s="41">
        <v>0</v>
      </c>
      <c r="S143" s="41">
        <f t="shared" si="36"/>
        <v>259.63</v>
      </c>
      <c r="T143" s="41">
        <f t="shared" si="37"/>
        <v>9.74</v>
      </c>
      <c r="U143" s="44">
        <f t="shared" si="38"/>
        <v>104.57</v>
      </c>
      <c r="V143" s="44">
        <f t="shared" si="43"/>
        <v>54</v>
      </c>
      <c r="W143" s="44">
        <f t="shared" si="39"/>
        <v>89.5</v>
      </c>
      <c r="X143" s="41">
        <f t="shared" si="44"/>
        <v>517.44</v>
      </c>
      <c r="Y143" s="41">
        <f t="shared" si="40"/>
        <v>1679.609</v>
      </c>
      <c r="Z143" s="41"/>
      <c r="AD143" s="141"/>
    </row>
    <row r="144" s="9" customFormat="1" ht="20" customHeight="1" spans="1:30">
      <c r="A144" s="40">
        <f t="shared" si="30"/>
        <v>141</v>
      </c>
      <c r="B144" s="66" t="s">
        <v>124</v>
      </c>
      <c r="C144" s="42" t="s">
        <v>391</v>
      </c>
      <c r="D144" s="41" t="s">
        <v>392</v>
      </c>
      <c r="E144" s="41">
        <v>3245.4</v>
      </c>
      <c r="F144" s="41">
        <f>VLOOKUP(C144,'[1]9月'!$B:$Q,16,0)</f>
        <v>3245.4</v>
      </c>
      <c r="G144" s="41">
        <v>3245.4</v>
      </c>
      <c r="H144" s="44">
        <v>5228.42</v>
      </c>
      <c r="I144" s="44">
        <v>108</v>
      </c>
      <c r="J144" s="44">
        <v>1790</v>
      </c>
      <c r="K144" s="52">
        <f t="shared" si="31"/>
        <v>58.4172</v>
      </c>
      <c r="L144" s="53">
        <f t="shared" si="32"/>
        <v>519.264</v>
      </c>
      <c r="M144" s="41">
        <f t="shared" si="33"/>
        <v>22.7178</v>
      </c>
      <c r="N144" s="44">
        <f t="shared" si="34"/>
        <v>418.27</v>
      </c>
      <c r="O144" s="44">
        <f t="shared" si="41"/>
        <v>54</v>
      </c>
      <c r="P144" s="44">
        <f t="shared" si="35"/>
        <v>89.5</v>
      </c>
      <c r="Q144" s="44">
        <f t="shared" si="42"/>
        <v>1162.169</v>
      </c>
      <c r="R144" s="41">
        <v>0</v>
      </c>
      <c r="S144" s="41">
        <f t="shared" si="36"/>
        <v>259.63</v>
      </c>
      <c r="T144" s="41">
        <f t="shared" si="37"/>
        <v>9.74</v>
      </c>
      <c r="U144" s="44">
        <f t="shared" si="38"/>
        <v>104.57</v>
      </c>
      <c r="V144" s="44">
        <f t="shared" si="43"/>
        <v>54</v>
      </c>
      <c r="W144" s="44">
        <f t="shared" si="39"/>
        <v>89.5</v>
      </c>
      <c r="X144" s="41">
        <f t="shared" si="44"/>
        <v>517.44</v>
      </c>
      <c r="Y144" s="41">
        <f t="shared" si="40"/>
        <v>1679.609</v>
      </c>
      <c r="Z144" s="41"/>
      <c r="AD144" s="141"/>
    </row>
    <row r="145" s="9" customFormat="1" ht="20" customHeight="1" spans="1:30">
      <c r="A145" s="40">
        <f t="shared" si="30"/>
        <v>142</v>
      </c>
      <c r="B145" s="66" t="s">
        <v>124</v>
      </c>
      <c r="C145" s="42" t="s">
        <v>393</v>
      </c>
      <c r="D145" s="41" t="s">
        <v>394</v>
      </c>
      <c r="E145" s="41">
        <v>3245.4</v>
      </c>
      <c r="F145" s="41">
        <f>VLOOKUP(C145,'[1]9月'!$B:$Q,16,0)</f>
        <v>3245.4</v>
      </c>
      <c r="G145" s="41">
        <v>3245.4</v>
      </c>
      <c r="H145" s="44">
        <v>5228.42</v>
      </c>
      <c r="I145" s="44">
        <v>108</v>
      </c>
      <c r="J145" s="44">
        <v>1790</v>
      </c>
      <c r="K145" s="52">
        <f t="shared" si="31"/>
        <v>58.4172</v>
      </c>
      <c r="L145" s="53">
        <f t="shared" si="32"/>
        <v>519.264</v>
      </c>
      <c r="M145" s="41">
        <f t="shared" si="33"/>
        <v>22.7178</v>
      </c>
      <c r="N145" s="44">
        <f t="shared" si="34"/>
        <v>418.27</v>
      </c>
      <c r="O145" s="44">
        <f t="shared" si="41"/>
        <v>54</v>
      </c>
      <c r="P145" s="44">
        <f t="shared" si="35"/>
        <v>89.5</v>
      </c>
      <c r="Q145" s="44">
        <f t="shared" si="42"/>
        <v>1162.169</v>
      </c>
      <c r="R145" s="41">
        <v>0</v>
      </c>
      <c r="S145" s="41">
        <f t="shared" si="36"/>
        <v>259.63</v>
      </c>
      <c r="T145" s="41">
        <f t="shared" si="37"/>
        <v>9.74</v>
      </c>
      <c r="U145" s="44">
        <f t="shared" si="38"/>
        <v>104.57</v>
      </c>
      <c r="V145" s="44">
        <f t="shared" si="43"/>
        <v>54</v>
      </c>
      <c r="W145" s="44">
        <f t="shared" si="39"/>
        <v>89.5</v>
      </c>
      <c r="X145" s="41">
        <f t="shared" si="44"/>
        <v>517.44</v>
      </c>
      <c r="Y145" s="41">
        <f t="shared" si="40"/>
        <v>1679.609</v>
      </c>
      <c r="Z145" s="41"/>
      <c r="AD145" s="141"/>
    </row>
    <row r="146" s="9" customFormat="1" ht="20" customHeight="1" spans="1:30">
      <c r="A146" s="40">
        <f t="shared" si="30"/>
        <v>143</v>
      </c>
      <c r="B146" s="66" t="s">
        <v>124</v>
      </c>
      <c r="C146" s="42" t="s">
        <v>395</v>
      </c>
      <c r="D146" s="41" t="s">
        <v>396</v>
      </c>
      <c r="E146" s="41">
        <v>3245.4</v>
      </c>
      <c r="F146" s="41">
        <f>VLOOKUP(C146,'[1]9月'!$B:$Q,16,0)</f>
        <v>3245.4</v>
      </c>
      <c r="G146" s="41">
        <v>3245.4</v>
      </c>
      <c r="H146" s="44">
        <v>5228.42</v>
      </c>
      <c r="I146" s="44">
        <v>108</v>
      </c>
      <c r="J146" s="44">
        <v>2544</v>
      </c>
      <c r="K146" s="52">
        <f t="shared" si="31"/>
        <v>58.4172</v>
      </c>
      <c r="L146" s="53">
        <f t="shared" si="32"/>
        <v>519.264</v>
      </c>
      <c r="M146" s="41">
        <f t="shared" si="33"/>
        <v>22.7178</v>
      </c>
      <c r="N146" s="44">
        <f t="shared" si="34"/>
        <v>418.27</v>
      </c>
      <c r="O146" s="44">
        <f t="shared" si="41"/>
        <v>54</v>
      </c>
      <c r="P146" s="44">
        <f t="shared" si="35"/>
        <v>127.2</v>
      </c>
      <c r="Q146" s="44">
        <f t="shared" si="42"/>
        <v>1199.869</v>
      </c>
      <c r="R146" s="41">
        <v>0</v>
      </c>
      <c r="S146" s="41">
        <f t="shared" si="36"/>
        <v>259.63</v>
      </c>
      <c r="T146" s="41">
        <f t="shared" si="37"/>
        <v>9.74</v>
      </c>
      <c r="U146" s="44">
        <f t="shared" si="38"/>
        <v>104.57</v>
      </c>
      <c r="V146" s="44">
        <f t="shared" si="43"/>
        <v>54</v>
      </c>
      <c r="W146" s="44">
        <f t="shared" si="39"/>
        <v>127.2</v>
      </c>
      <c r="X146" s="41">
        <f t="shared" si="44"/>
        <v>555.14</v>
      </c>
      <c r="Y146" s="41">
        <f t="shared" si="40"/>
        <v>1755.009</v>
      </c>
      <c r="Z146" s="41"/>
      <c r="AD146" s="141"/>
    </row>
    <row r="147" s="9" customFormat="1" ht="20" customHeight="1" spans="1:30">
      <c r="A147" s="40">
        <f t="shared" si="30"/>
        <v>144</v>
      </c>
      <c r="B147" s="66" t="s">
        <v>124</v>
      </c>
      <c r="C147" s="42" t="s">
        <v>397</v>
      </c>
      <c r="D147" s="41" t="s">
        <v>398</v>
      </c>
      <c r="E147" s="41">
        <v>3245.4</v>
      </c>
      <c r="F147" s="41">
        <f>VLOOKUP(C147,'[1]9月'!$B:$Q,16,0)</f>
        <v>3245.4</v>
      </c>
      <c r="G147" s="41">
        <v>3245.4</v>
      </c>
      <c r="H147" s="44">
        <v>5228.42</v>
      </c>
      <c r="I147" s="44">
        <v>108</v>
      </c>
      <c r="J147" s="44">
        <v>2544</v>
      </c>
      <c r="K147" s="52">
        <f t="shared" si="31"/>
        <v>58.4172</v>
      </c>
      <c r="L147" s="53">
        <f t="shared" si="32"/>
        <v>519.264</v>
      </c>
      <c r="M147" s="41">
        <f t="shared" si="33"/>
        <v>22.7178</v>
      </c>
      <c r="N147" s="44">
        <f t="shared" si="34"/>
        <v>418.27</v>
      </c>
      <c r="O147" s="44">
        <f t="shared" si="41"/>
        <v>54</v>
      </c>
      <c r="P147" s="44">
        <f t="shared" si="35"/>
        <v>127.2</v>
      </c>
      <c r="Q147" s="44">
        <f t="shared" si="42"/>
        <v>1199.869</v>
      </c>
      <c r="R147" s="41">
        <v>0</v>
      </c>
      <c r="S147" s="41">
        <f t="shared" si="36"/>
        <v>259.63</v>
      </c>
      <c r="T147" s="41">
        <f t="shared" si="37"/>
        <v>9.74</v>
      </c>
      <c r="U147" s="44">
        <f t="shared" si="38"/>
        <v>104.57</v>
      </c>
      <c r="V147" s="44">
        <f t="shared" si="43"/>
        <v>54</v>
      </c>
      <c r="W147" s="44">
        <f t="shared" si="39"/>
        <v>127.2</v>
      </c>
      <c r="X147" s="41">
        <f t="shared" si="44"/>
        <v>555.14</v>
      </c>
      <c r="Y147" s="41">
        <f t="shared" si="40"/>
        <v>1755.009</v>
      </c>
      <c r="Z147" s="41"/>
      <c r="AD147" s="141"/>
    </row>
    <row r="148" s="9" customFormat="1" ht="20" customHeight="1" spans="1:30">
      <c r="A148" s="40">
        <f t="shared" si="30"/>
        <v>145</v>
      </c>
      <c r="B148" s="66" t="s">
        <v>124</v>
      </c>
      <c r="C148" s="42" t="s">
        <v>399</v>
      </c>
      <c r="D148" s="41" t="s">
        <v>400</v>
      </c>
      <c r="E148" s="41">
        <v>3245.4</v>
      </c>
      <c r="F148" s="41">
        <f>VLOOKUP(C148,'[1]9月'!$B:$Q,16,0)</f>
        <v>3245.4</v>
      </c>
      <c r="G148" s="41">
        <v>3245.4</v>
      </c>
      <c r="H148" s="44">
        <v>5228.42</v>
      </c>
      <c r="I148" s="44">
        <v>108</v>
      </c>
      <c r="J148" s="44">
        <v>1790</v>
      </c>
      <c r="K148" s="52">
        <f t="shared" si="31"/>
        <v>58.4172</v>
      </c>
      <c r="L148" s="53">
        <f t="shared" si="32"/>
        <v>519.264</v>
      </c>
      <c r="M148" s="41">
        <f t="shared" si="33"/>
        <v>22.7178</v>
      </c>
      <c r="N148" s="44">
        <f t="shared" si="34"/>
        <v>418.27</v>
      </c>
      <c r="O148" s="44">
        <f t="shared" si="41"/>
        <v>54</v>
      </c>
      <c r="P148" s="44">
        <f t="shared" si="35"/>
        <v>89.5</v>
      </c>
      <c r="Q148" s="44">
        <f t="shared" si="42"/>
        <v>1162.169</v>
      </c>
      <c r="R148" s="41">
        <v>0</v>
      </c>
      <c r="S148" s="41">
        <f t="shared" si="36"/>
        <v>259.63</v>
      </c>
      <c r="T148" s="41">
        <f t="shared" si="37"/>
        <v>9.74</v>
      </c>
      <c r="U148" s="44">
        <f t="shared" si="38"/>
        <v>104.57</v>
      </c>
      <c r="V148" s="44">
        <f t="shared" si="43"/>
        <v>54</v>
      </c>
      <c r="W148" s="44">
        <f t="shared" si="39"/>
        <v>89.5</v>
      </c>
      <c r="X148" s="41">
        <f t="shared" si="44"/>
        <v>517.44</v>
      </c>
      <c r="Y148" s="41">
        <f t="shared" si="40"/>
        <v>1679.609</v>
      </c>
      <c r="Z148" s="41"/>
      <c r="AD148" s="141"/>
    </row>
    <row r="149" s="9" customFormat="1" ht="20" customHeight="1" spans="1:30">
      <c r="A149" s="40">
        <f t="shared" si="30"/>
        <v>146</v>
      </c>
      <c r="B149" s="66" t="s">
        <v>124</v>
      </c>
      <c r="C149" s="42" t="s">
        <v>401</v>
      </c>
      <c r="D149" s="41" t="s">
        <v>402</v>
      </c>
      <c r="E149" s="41">
        <v>3245.4</v>
      </c>
      <c r="F149" s="41">
        <f>VLOOKUP(C149,'[1]9月'!$B:$Q,16,0)</f>
        <v>3245.4</v>
      </c>
      <c r="G149" s="41">
        <v>3245.4</v>
      </c>
      <c r="H149" s="44">
        <v>5228.42</v>
      </c>
      <c r="I149" s="44">
        <v>108</v>
      </c>
      <c r="J149" s="44">
        <v>1790</v>
      </c>
      <c r="K149" s="52">
        <f t="shared" si="31"/>
        <v>58.4172</v>
      </c>
      <c r="L149" s="53">
        <f t="shared" si="32"/>
        <v>519.264</v>
      </c>
      <c r="M149" s="41">
        <f t="shared" si="33"/>
        <v>22.7178</v>
      </c>
      <c r="N149" s="44">
        <f t="shared" si="34"/>
        <v>418.27</v>
      </c>
      <c r="O149" s="44">
        <f t="shared" si="41"/>
        <v>54</v>
      </c>
      <c r="P149" s="44">
        <f t="shared" si="35"/>
        <v>89.5</v>
      </c>
      <c r="Q149" s="44">
        <f t="shared" si="42"/>
        <v>1162.169</v>
      </c>
      <c r="R149" s="41">
        <v>0</v>
      </c>
      <c r="S149" s="41">
        <f t="shared" si="36"/>
        <v>259.63</v>
      </c>
      <c r="T149" s="41">
        <f t="shared" si="37"/>
        <v>9.74</v>
      </c>
      <c r="U149" s="44">
        <f t="shared" si="38"/>
        <v>104.57</v>
      </c>
      <c r="V149" s="44">
        <f t="shared" si="43"/>
        <v>54</v>
      </c>
      <c r="W149" s="44">
        <f t="shared" si="39"/>
        <v>89.5</v>
      </c>
      <c r="X149" s="41">
        <f t="shared" si="44"/>
        <v>517.44</v>
      </c>
      <c r="Y149" s="41">
        <f t="shared" si="40"/>
        <v>1679.609</v>
      </c>
      <c r="Z149" s="41"/>
      <c r="AD149" s="141"/>
    </row>
    <row r="150" s="9" customFormat="1" ht="20" customHeight="1" spans="1:30">
      <c r="A150" s="40">
        <f t="shared" si="30"/>
        <v>147</v>
      </c>
      <c r="B150" s="66" t="s">
        <v>124</v>
      </c>
      <c r="C150" s="42" t="s">
        <v>403</v>
      </c>
      <c r="D150" s="41" t="s">
        <v>404</v>
      </c>
      <c r="E150" s="41">
        <v>3245.4</v>
      </c>
      <c r="F150" s="41">
        <f>VLOOKUP(C150,'[1]9月'!$B:$Q,16,0)</f>
        <v>3245.4</v>
      </c>
      <c r="G150" s="41">
        <v>3245.4</v>
      </c>
      <c r="H150" s="44">
        <v>5228.42</v>
      </c>
      <c r="I150" s="44">
        <v>108</v>
      </c>
      <c r="J150" s="44">
        <v>2544</v>
      </c>
      <c r="K150" s="52">
        <f t="shared" si="31"/>
        <v>58.4172</v>
      </c>
      <c r="L150" s="53">
        <f t="shared" si="32"/>
        <v>519.264</v>
      </c>
      <c r="M150" s="41">
        <f t="shared" si="33"/>
        <v>22.7178</v>
      </c>
      <c r="N150" s="44">
        <f t="shared" si="34"/>
        <v>418.27</v>
      </c>
      <c r="O150" s="44">
        <f t="shared" si="41"/>
        <v>54</v>
      </c>
      <c r="P150" s="44">
        <f t="shared" si="35"/>
        <v>127.2</v>
      </c>
      <c r="Q150" s="44">
        <f t="shared" si="42"/>
        <v>1199.869</v>
      </c>
      <c r="R150" s="41">
        <v>0</v>
      </c>
      <c r="S150" s="41">
        <f t="shared" si="36"/>
        <v>259.63</v>
      </c>
      <c r="T150" s="41">
        <f t="shared" si="37"/>
        <v>9.74</v>
      </c>
      <c r="U150" s="44">
        <f t="shared" si="38"/>
        <v>104.57</v>
      </c>
      <c r="V150" s="44">
        <f t="shared" si="43"/>
        <v>54</v>
      </c>
      <c r="W150" s="44">
        <f t="shared" si="39"/>
        <v>127.2</v>
      </c>
      <c r="X150" s="41">
        <f t="shared" si="44"/>
        <v>555.14</v>
      </c>
      <c r="Y150" s="41">
        <f t="shared" si="40"/>
        <v>1755.009</v>
      </c>
      <c r="Z150" s="41"/>
      <c r="AD150" s="141"/>
    </row>
    <row r="151" s="9" customFormat="1" ht="20" customHeight="1" spans="1:30">
      <c r="A151" s="40">
        <f t="shared" si="30"/>
        <v>148</v>
      </c>
      <c r="B151" s="66" t="s">
        <v>124</v>
      </c>
      <c r="C151" s="42" t="s">
        <v>405</v>
      </c>
      <c r="D151" s="41" t="s">
        <v>406</v>
      </c>
      <c r="E151" s="41">
        <v>3245.4</v>
      </c>
      <c r="F151" s="41">
        <f>VLOOKUP(C151,'[1]9月'!$B:$Q,16,0)</f>
        <v>3245.4</v>
      </c>
      <c r="G151" s="41">
        <v>3245.4</v>
      </c>
      <c r="H151" s="44">
        <v>5228.42</v>
      </c>
      <c r="I151" s="44">
        <v>108</v>
      </c>
      <c r="J151" s="44">
        <v>2544</v>
      </c>
      <c r="K151" s="52">
        <f t="shared" si="31"/>
        <v>58.4172</v>
      </c>
      <c r="L151" s="53">
        <f t="shared" si="32"/>
        <v>519.264</v>
      </c>
      <c r="M151" s="41">
        <f t="shared" si="33"/>
        <v>22.7178</v>
      </c>
      <c r="N151" s="44">
        <f t="shared" si="34"/>
        <v>418.27</v>
      </c>
      <c r="O151" s="44">
        <f t="shared" si="41"/>
        <v>54</v>
      </c>
      <c r="P151" s="44">
        <f t="shared" si="35"/>
        <v>127.2</v>
      </c>
      <c r="Q151" s="44">
        <f t="shared" si="42"/>
        <v>1199.869</v>
      </c>
      <c r="R151" s="41">
        <v>0</v>
      </c>
      <c r="S151" s="41">
        <f t="shared" si="36"/>
        <v>259.63</v>
      </c>
      <c r="T151" s="41">
        <f t="shared" si="37"/>
        <v>9.74</v>
      </c>
      <c r="U151" s="44">
        <f t="shared" si="38"/>
        <v>104.57</v>
      </c>
      <c r="V151" s="44">
        <f t="shared" si="43"/>
        <v>54</v>
      </c>
      <c r="W151" s="44">
        <f t="shared" si="39"/>
        <v>127.2</v>
      </c>
      <c r="X151" s="41">
        <f t="shared" si="44"/>
        <v>555.14</v>
      </c>
      <c r="Y151" s="41">
        <f t="shared" si="40"/>
        <v>1755.009</v>
      </c>
      <c r="Z151" s="41"/>
      <c r="AD151" s="141"/>
    </row>
    <row r="152" s="9" customFormat="1" ht="20" customHeight="1" spans="1:30">
      <c r="A152" s="40">
        <f t="shared" si="30"/>
        <v>149</v>
      </c>
      <c r="B152" s="66" t="s">
        <v>124</v>
      </c>
      <c r="C152" s="42" t="s">
        <v>407</v>
      </c>
      <c r="D152" s="41" t="s">
        <v>408</v>
      </c>
      <c r="E152" s="41">
        <v>3245.4</v>
      </c>
      <c r="F152" s="41">
        <f>VLOOKUP(C152,'[1]9月'!$B:$Q,16,0)</f>
        <v>3245.4</v>
      </c>
      <c r="G152" s="41">
        <v>3245.4</v>
      </c>
      <c r="H152" s="44">
        <v>5228.42</v>
      </c>
      <c r="I152" s="44">
        <v>108</v>
      </c>
      <c r="J152" s="44">
        <v>2544</v>
      </c>
      <c r="K152" s="52">
        <f t="shared" si="31"/>
        <v>58.4172</v>
      </c>
      <c r="L152" s="53">
        <f t="shared" si="32"/>
        <v>519.264</v>
      </c>
      <c r="M152" s="41">
        <f t="shared" si="33"/>
        <v>22.7178</v>
      </c>
      <c r="N152" s="44">
        <f t="shared" si="34"/>
        <v>418.27</v>
      </c>
      <c r="O152" s="44">
        <f t="shared" si="41"/>
        <v>54</v>
      </c>
      <c r="P152" s="44">
        <f t="shared" si="35"/>
        <v>127.2</v>
      </c>
      <c r="Q152" s="44">
        <f t="shared" si="42"/>
        <v>1199.869</v>
      </c>
      <c r="R152" s="41">
        <v>0</v>
      </c>
      <c r="S152" s="41">
        <f t="shared" si="36"/>
        <v>259.63</v>
      </c>
      <c r="T152" s="41">
        <f t="shared" si="37"/>
        <v>9.74</v>
      </c>
      <c r="U152" s="44">
        <f t="shared" si="38"/>
        <v>104.57</v>
      </c>
      <c r="V152" s="44">
        <f t="shared" si="43"/>
        <v>54</v>
      </c>
      <c r="W152" s="44">
        <f t="shared" si="39"/>
        <v>127.2</v>
      </c>
      <c r="X152" s="41">
        <f t="shared" si="44"/>
        <v>555.14</v>
      </c>
      <c r="Y152" s="41">
        <f t="shared" si="40"/>
        <v>1755.009</v>
      </c>
      <c r="Z152" s="41"/>
      <c r="AD152" s="141"/>
    </row>
    <row r="153" s="9" customFormat="1" ht="20" customHeight="1" spans="1:30">
      <c r="A153" s="40">
        <f t="shared" si="30"/>
        <v>150</v>
      </c>
      <c r="B153" s="66" t="s">
        <v>124</v>
      </c>
      <c r="C153" s="42" t="s">
        <v>409</v>
      </c>
      <c r="D153" s="41" t="s">
        <v>410</v>
      </c>
      <c r="E153" s="41">
        <v>3245.4</v>
      </c>
      <c r="F153" s="41">
        <f>VLOOKUP(C153,'[1]9月'!$B:$Q,16,0)</f>
        <v>3245.4</v>
      </c>
      <c r="G153" s="41">
        <v>3245.4</v>
      </c>
      <c r="H153" s="44">
        <v>5228.42</v>
      </c>
      <c r="I153" s="44">
        <v>108</v>
      </c>
      <c r="J153" s="44">
        <v>2544</v>
      </c>
      <c r="K153" s="52">
        <f t="shared" si="31"/>
        <v>58.4172</v>
      </c>
      <c r="L153" s="53">
        <f t="shared" si="32"/>
        <v>519.264</v>
      </c>
      <c r="M153" s="41">
        <f t="shared" si="33"/>
        <v>22.7178</v>
      </c>
      <c r="N153" s="44">
        <f t="shared" si="34"/>
        <v>418.27</v>
      </c>
      <c r="O153" s="44">
        <f t="shared" si="41"/>
        <v>54</v>
      </c>
      <c r="P153" s="44">
        <f t="shared" si="35"/>
        <v>127.2</v>
      </c>
      <c r="Q153" s="44">
        <f t="shared" si="42"/>
        <v>1199.869</v>
      </c>
      <c r="R153" s="41">
        <v>0</v>
      </c>
      <c r="S153" s="41">
        <f t="shared" si="36"/>
        <v>259.63</v>
      </c>
      <c r="T153" s="41">
        <f t="shared" si="37"/>
        <v>9.74</v>
      </c>
      <c r="U153" s="44">
        <f t="shared" si="38"/>
        <v>104.57</v>
      </c>
      <c r="V153" s="44">
        <f t="shared" si="43"/>
        <v>54</v>
      </c>
      <c r="W153" s="44">
        <f t="shared" si="39"/>
        <v>127.2</v>
      </c>
      <c r="X153" s="41">
        <f t="shared" si="44"/>
        <v>555.14</v>
      </c>
      <c r="Y153" s="41">
        <f t="shared" si="40"/>
        <v>1755.009</v>
      </c>
      <c r="Z153" s="41"/>
      <c r="AD153" s="141"/>
    </row>
    <row r="154" s="9" customFormat="1" ht="20" customHeight="1" spans="1:30">
      <c r="A154" s="40">
        <f t="shared" si="30"/>
        <v>151</v>
      </c>
      <c r="B154" s="66" t="s">
        <v>124</v>
      </c>
      <c r="C154" s="42" t="s">
        <v>411</v>
      </c>
      <c r="D154" s="41" t="s">
        <v>412</v>
      </c>
      <c r="E154" s="41">
        <v>3245.4</v>
      </c>
      <c r="F154" s="41">
        <f>VLOOKUP(C154,'[1]9月'!$B:$Q,16,0)</f>
        <v>3245.4</v>
      </c>
      <c r="G154" s="41">
        <v>3245.4</v>
      </c>
      <c r="H154" s="44">
        <v>5228.42</v>
      </c>
      <c r="I154" s="44">
        <v>108</v>
      </c>
      <c r="J154" s="44">
        <v>3180</v>
      </c>
      <c r="K154" s="52">
        <f t="shared" si="31"/>
        <v>58.4172</v>
      </c>
      <c r="L154" s="53">
        <f t="shared" si="32"/>
        <v>519.264</v>
      </c>
      <c r="M154" s="41">
        <f t="shared" si="33"/>
        <v>22.7178</v>
      </c>
      <c r="N154" s="44">
        <f t="shared" si="34"/>
        <v>418.27</v>
      </c>
      <c r="O154" s="44">
        <f t="shared" si="41"/>
        <v>54</v>
      </c>
      <c r="P154" s="44">
        <f t="shared" si="35"/>
        <v>159</v>
      </c>
      <c r="Q154" s="44">
        <f t="shared" si="42"/>
        <v>1231.669</v>
      </c>
      <c r="R154" s="41">
        <v>0</v>
      </c>
      <c r="S154" s="41">
        <f t="shared" si="36"/>
        <v>259.63</v>
      </c>
      <c r="T154" s="41">
        <f t="shared" si="37"/>
        <v>9.74</v>
      </c>
      <c r="U154" s="44">
        <f t="shared" si="38"/>
        <v>104.57</v>
      </c>
      <c r="V154" s="44">
        <f t="shared" si="43"/>
        <v>54</v>
      </c>
      <c r="W154" s="44">
        <f t="shared" si="39"/>
        <v>159</v>
      </c>
      <c r="X154" s="41">
        <f t="shared" si="44"/>
        <v>586.94</v>
      </c>
      <c r="Y154" s="41">
        <f t="shared" si="40"/>
        <v>1818.609</v>
      </c>
      <c r="Z154" s="41"/>
      <c r="AD154" s="141"/>
    </row>
    <row r="155" s="9" customFormat="1" ht="20" customHeight="1" spans="1:30">
      <c r="A155" s="40">
        <f t="shared" si="30"/>
        <v>152</v>
      </c>
      <c r="B155" s="66" t="s">
        <v>124</v>
      </c>
      <c r="C155" s="42" t="s">
        <v>413</v>
      </c>
      <c r="D155" s="41" t="s">
        <v>414</v>
      </c>
      <c r="E155" s="41">
        <v>3245.4</v>
      </c>
      <c r="F155" s="41">
        <f>VLOOKUP(C155,'[1]9月'!$B:$Q,16,0)</f>
        <v>3245.4</v>
      </c>
      <c r="G155" s="41">
        <v>3245.4</v>
      </c>
      <c r="H155" s="44">
        <v>5228.42</v>
      </c>
      <c r="I155" s="44">
        <v>108</v>
      </c>
      <c r="J155" s="44">
        <v>1790</v>
      </c>
      <c r="K155" s="52">
        <f t="shared" si="31"/>
        <v>58.4172</v>
      </c>
      <c r="L155" s="53">
        <f t="shared" si="32"/>
        <v>519.264</v>
      </c>
      <c r="M155" s="41">
        <f t="shared" si="33"/>
        <v>22.7178</v>
      </c>
      <c r="N155" s="44">
        <f t="shared" si="34"/>
        <v>418.27</v>
      </c>
      <c r="O155" s="44">
        <f t="shared" si="41"/>
        <v>54</v>
      </c>
      <c r="P155" s="44">
        <f t="shared" si="35"/>
        <v>89.5</v>
      </c>
      <c r="Q155" s="44">
        <f t="shared" si="42"/>
        <v>1162.169</v>
      </c>
      <c r="R155" s="41">
        <v>0</v>
      </c>
      <c r="S155" s="41">
        <f t="shared" si="36"/>
        <v>259.63</v>
      </c>
      <c r="T155" s="41">
        <f t="shared" si="37"/>
        <v>9.74</v>
      </c>
      <c r="U155" s="44">
        <f t="shared" si="38"/>
        <v>104.57</v>
      </c>
      <c r="V155" s="44">
        <f t="shared" si="43"/>
        <v>54</v>
      </c>
      <c r="W155" s="44">
        <f t="shared" si="39"/>
        <v>89.5</v>
      </c>
      <c r="X155" s="41">
        <f t="shared" si="44"/>
        <v>517.44</v>
      </c>
      <c r="Y155" s="41">
        <f t="shared" si="40"/>
        <v>1679.609</v>
      </c>
      <c r="Z155" s="41"/>
      <c r="AD155" s="141"/>
    </row>
    <row r="156" s="9" customFormat="1" ht="20" customHeight="1" spans="1:30">
      <c r="A156" s="40">
        <f t="shared" si="30"/>
        <v>153</v>
      </c>
      <c r="B156" s="66" t="s">
        <v>124</v>
      </c>
      <c r="C156" s="42" t="s">
        <v>415</v>
      </c>
      <c r="D156" s="57" t="s">
        <v>416</v>
      </c>
      <c r="E156" s="41">
        <v>3245.4</v>
      </c>
      <c r="F156" s="41">
        <f>VLOOKUP(C156,'[1]9月'!$B:$Q,16,0)</f>
        <v>3245.4</v>
      </c>
      <c r="G156" s="41">
        <v>3245.4</v>
      </c>
      <c r="H156" s="44">
        <v>5228.42</v>
      </c>
      <c r="I156" s="44">
        <v>108</v>
      </c>
      <c r="J156" s="44">
        <v>0</v>
      </c>
      <c r="K156" s="52">
        <f t="shared" si="31"/>
        <v>58.4172</v>
      </c>
      <c r="L156" s="53">
        <f t="shared" si="32"/>
        <v>519.264</v>
      </c>
      <c r="M156" s="41">
        <f t="shared" si="33"/>
        <v>22.7178</v>
      </c>
      <c r="N156" s="44">
        <f t="shared" si="34"/>
        <v>418.27</v>
      </c>
      <c r="O156" s="44">
        <f t="shared" si="41"/>
        <v>54</v>
      </c>
      <c r="P156" s="44">
        <f t="shared" si="35"/>
        <v>0</v>
      </c>
      <c r="Q156" s="44">
        <f t="shared" si="42"/>
        <v>1072.669</v>
      </c>
      <c r="R156" s="41">
        <v>0</v>
      </c>
      <c r="S156" s="41">
        <f t="shared" si="36"/>
        <v>259.63</v>
      </c>
      <c r="T156" s="41">
        <f t="shared" si="37"/>
        <v>9.74</v>
      </c>
      <c r="U156" s="44">
        <f t="shared" si="38"/>
        <v>104.57</v>
      </c>
      <c r="V156" s="44">
        <f t="shared" si="43"/>
        <v>54</v>
      </c>
      <c r="W156" s="44">
        <f t="shared" si="39"/>
        <v>0</v>
      </c>
      <c r="X156" s="41">
        <f t="shared" si="44"/>
        <v>427.94</v>
      </c>
      <c r="Y156" s="41">
        <f t="shared" si="40"/>
        <v>1500.609</v>
      </c>
      <c r="Z156" s="41"/>
      <c r="AD156" s="141"/>
    </row>
    <row r="157" s="9" customFormat="1" ht="20" customHeight="1" spans="1:30">
      <c r="A157" s="40">
        <f t="shared" si="30"/>
        <v>154</v>
      </c>
      <c r="B157" s="66" t="s">
        <v>124</v>
      </c>
      <c r="C157" s="42" t="s">
        <v>417</v>
      </c>
      <c r="D157" s="57" t="s">
        <v>418</v>
      </c>
      <c r="E157" s="41">
        <v>3245.4</v>
      </c>
      <c r="F157" s="41">
        <f>VLOOKUP(C157,'[1]9月'!$B:$Q,16,0)</f>
        <v>3245.4</v>
      </c>
      <c r="G157" s="41">
        <v>3245.4</v>
      </c>
      <c r="H157" s="44">
        <v>5228.42</v>
      </c>
      <c r="I157" s="44">
        <v>108</v>
      </c>
      <c r="J157" s="44">
        <v>1790</v>
      </c>
      <c r="K157" s="52">
        <f t="shared" si="31"/>
        <v>58.4172</v>
      </c>
      <c r="L157" s="53">
        <f t="shared" si="32"/>
        <v>519.264</v>
      </c>
      <c r="M157" s="41">
        <f t="shared" si="33"/>
        <v>22.7178</v>
      </c>
      <c r="N157" s="44">
        <f t="shared" si="34"/>
        <v>418.27</v>
      </c>
      <c r="O157" s="44">
        <f t="shared" si="41"/>
        <v>54</v>
      </c>
      <c r="P157" s="44">
        <f t="shared" si="35"/>
        <v>89.5</v>
      </c>
      <c r="Q157" s="44">
        <f t="shared" si="42"/>
        <v>1162.169</v>
      </c>
      <c r="R157" s="41">
        <v>0</v>
      </c>
      <c r="S157" s="41">
        <f t="shared" si="36"/>
        <v>259.63</v>
      </c>
      <c r="T157" s="41">
        <f t="shared" si="37"/>
        <v>9.74</v>
      </c>
      <c r="U157" s="44">
        <f t="shared" si="38"/>
        <v>104.57</v>
      </c>
      <c r="V157" s="44">
        <f t="shared" si="43"/>
        <v>54</v>
      </c>
      <c r="W157" s="44">
        <f t="shared" si="39"/>
        <v>89.5</v>
      </c>
      <c r="X157" s="41">
        <f t="shared" si="44"/>
        <v>517.44</v>
      </c>
      <c r="Y157" s="41">
        <f t="shared" si="40"/>
        <v>1679.609</v>
      </c>
      <c r="Z157" s="41"/>
      <c r="AD157" s="141"/>
    </row>
    <row r="158" s="9" customFormat="1" ht="20" customHeight="1" spans="1:30">
      <c r="A158" s="40">
        <f t="shared" si="30"/>
        <v>155</v>
      </c>
      <c r="B158" s="66" t="s">
        <v>124</v>
      </c>
      <c r="C158" s="42" t="s">
        <v>419</v>
      </c>
      <c r="D158" s="344" t="s">
        <v>420</v>
      </c>
      <c r="E158" s="41">
        <v>3245.4</v>
      </c>
      <c r="F158" s="41">
        <f>VLOOKUP(C158,'[1]9月'!$B:$Q,16,0)</f>
        <v>3245.4</v>
      </c>
      <c r="G158" s="41">
        <v>3245.4</v>
      </c>
      <c r="H158" s="44">
        <v>5228.42</v>
      </c>
      <c r="I158" s="44">
        <v>108</v>
      </c>
      <c r="J158" s="44">
        <v>1790</v>
      </c>
      <c r="K158" s="52">
        <f t="shared" si="31"/>
        <v>58.4172</v>
      </c>
      <c r="L158" s="53">
        <f t="shared" si="32"/>
        <v>519.264</v>
      </c>
      <c r="M158" s="41">
        <f t="shared" si="33"/>
        <v>22.7178</v>
      </c>
      <c r="N158" s="44">
        <f t="shared" si="34"/>
        <v>418.27</v>
      </c>
      <c r="O158" s="44">
        <f t="shared" si="41"/>
        <v>54</v>
      </c>
      <c r="P158" s="44">
        <f t="shared" si="35"/>
        <v>89.5</v>
      </c>
      <c r="Q158" s="44">
        <f t="shared" si="42"/>
        <v>1162.169</v>
      </c>
      <c r="R158" s="41">
        <v>0</v>
      </c>
      <c r="S158" s="41">
        <f t="shared" si="36"/>
        <v>259.63</v>
      </c>
      <c r="T158" s="41">
        <f t="shared" si="37"/>
        <v>9.74</v>
      </c>
      <c r="U158" s="44">
        <f t="shared" si="38"/>
        <v>104.57</v>
      </c>
      <c r="V158" s="44">
        <f t="shared" si="43"/>
        <v>54</v>
      </c>
      <c r="W158" s="44">
        <f t="shared" si="39"/>
        <v>89.5</v>
      </c>
      <c r="X158" s="41">
        <f t="shared" si="44"/>
        <v>517.44</v>
      </c>
      <c r="Y158" s="41">
        <f t="shared" si="40"/>
        <v>1679.609</v>
      </c>
      <c r="Z158" s="41"/>
      <c r="AD158" s="141"/>
    </row>
    <row r="159" s="9" customFormat="1" ht="20" customHeight="1" spans="1:30">
      <c r="A159" s="40">
        <f t="shared" si="30"/>
        <v>156</v>
      </c>
      <c r="B159" s="66" t="s">
        <v>124</v>
      </c>
      <c r="C159" s="42" t="s">
        <v>421</v>
      </c>
      <c r="D159" s="344" t="s">
        <v>422</v>
      </c>
      <c r="E159" s="41">
        <v>3245.4</v>
      </c>
      <c r="F159" s="41">
        <f>VLOOKUP(C159,'[1]9月'!$B:$Q,16,0)</f>
        <v>3245.4</v>
      </c>
      <c r="G159" s="41">
        <v>3245.4</v>
      </c>
      <c r="H159" s="44">
        <v>0</v>
      </c>
      <c r="I159" s="44"/>
      <c r="J159" s="44">
        <v>0</v>
      </c>
      <c r="K159" s="52">
        <f t="shared" si="31"/>
        <v>58.4172</v>
      </c>
      <c r="L159" s="53">
        <f t="shared" si="32"/>
        <v>519.264</v>
      </c>
      <c r="M159" s="41">
        <f t="shared" si="33"/>
        <v>22.7178</v>
      </c>
      <c r="N159" s="44">
        <f t="shared" si="34"/>
        <v>0</v>
      </c>
      <c r="O159" s="44">
        <f t="shared" si="41"/>
        <v>0</v>
      </c>
      <c r="P159" s="44">
        <f t="shared" si="35"/>
        <v>0</v>
      </c>
      <c r="Q159" s="44">
        <f t="shared" si="42"/>
        <v>600.399</v>
      </c>
      <c r="R159" s="41">
        <v>0</v>
      </c>
      <c r="S159" s="41">
        <f t="shared" si="36"/>
        <v>259.63</v>
      </c>
      <c r="T159" s="41">
        <f t="shared" si="37"/>
        <v>9.74</v>
      </c>
      <c r="U159" s="44">
        <f t="shared" si="38"/>
        <v>0</v>
      </c>
      <c r="V159" s="44">
        <f t="shared" si="43"/>
        <v>0</v>
      </c>
      <c r="W159" s="44">
        <f t="shared" si="39"/>
        <v>0</v>
      </c>
      <c r="X159" s="41">
        <f t="shared" si="44"/>
        <v>269.37</v>
      </c>
      <c r="Y159" s="41">
        <f t="shared" si="40"/>
        <v>869.769</v>
      </c>
      <c r="Z159" s="41"/>
      <c r="AD159" s="141"/>
    </row>
    <row r="160" s="9" customFormat="1" ht="20" customHeight="1" spans="1:30">
      <c r="A160" s="40">
        <f t="shared" si="30"/>
        <v>157</v>
      </c>
      <c r="B160" s="66" t="s">
        <v>124</v>
      </c>
      <c r="C160" s="42" t="s">
        <v>423</v>
      </c>
      <c r="D160" s="57" t="s">
        <v>424</v>
      </c>
      <c r="E160" s="41">
        <v>3245.4</v>
      </c>
      <c r="F160" s="41">
        <f>VLOOKUP(C160,'[1]9月'!$B:$Q,16,0)</f>
        <v>3245.4</v>
      </c>
      <c r="G160" s="41">
        <v>3245.4</v>
      </c>
      <c r="H160" s="44">
        <v>5228.42</v>
      </c>
      <c r="I160" s="44">
        <v>108</v>
      </c>
      <c r="J160" s="44">
        <v>1790</v>
      </c>
      <c r="K160" s="52">
        <f t="shared" si="31"/>
        <v>58.4172</v>
      </c>
      <c r="L160" s="53">
        <f t="shared" si="32"/>
        <v>519.264</v>
      </c>
      <c r="M160" s="41">
        <f t="shared" si="33"/>
        <v>22.7178</v>
      </c>
      <c r="N160" s="44">
        <f t="shared" si="34"/>
        <v>418.27</v>
      </c>
      <c r="O160" s="44">
        <f t="shared" si="41"/>
        <v>54</v>
      </c>
      <c r="P160" s="44">
        <f t="shared" si="35"/>
        <v>89.5</v>
      </c>
      <c r="Q160" s="44">
        <f t="shared" si="42"/>
        <v>1162.169</v>
      </c>
      <c r="R160" s="41">
        <v>0</v>
      </c>
      <c r="S160" s="41">
        <f t="shared" si="36"/>
        <v>259.63</v>
      </c>
      <c r="T160" s="41">
        <f t="shared" si="37"/>
        <v>9.74</v>
      </c>
      <c r="U160" s="44">
        <f t="shared" si="38"/>
        <v>104.57</v>
      </c>
      <c r="V160" s="44">
        <f t="shared" si="43"/>
        <v>54</v>
      </c>
      <c r="W160" s="44">
        <f t="shared" si="39"/>
        <v>89.5</v>
      </c>
      <c r="X160" s="41">
        <f t="shared" si="44"/>
        <v>517.44</v>
      </c>
      <c r="Y160" s="41">
        <f t="shared" si="40"/>
        <v>1679.609</v>
      </c>
      <c r="Z160" s="41"/>
      <c r="AD160" s="141"/>
    </row>
    <row r="161" s="9" customFormat="1" ht="20" customHeight="1" spans="1:30">
      <c r="A161" s="40">
        <f t="shared" si="30"/>
        <v>158</v>
      </c>
      <c r="B161" s="66" t="s">
        <v>320</v>
      </c>
      <c r="C161" s="42" t="s">
        <v>425</v>
      </c>
      <c r="D161" s="57" t="s">
        <v>426</v>
      </c>
      <c r="E161" s="41">
        <v>3245.4</v>
      </c>
      <c r="F161" s="41">
        <f>VLOOKUP(C161,'[1]9月'!$B:$Q,16,0)</f>
        <v>3245.4</v>
      </c>
      <c r="G161" s="41">
        <v>3245.4</v>
      </c>
      <c r="H161" s="44">
        <v>5228.42</v>
      </c>
      <c r="I161" s="44">
        <v>108</v>
      </c>
      <c r="J161" s="44">
        <v>2544</v>
      </c>
      <c r="K161" s="52">
        <f t="shared" si="31"/>
        <v>58.4172</v>
      </c>
      <c r="L161" s="53">
        <f t="shared" si="32"/>
        <v>519.264</v>
      </c>
      <c r="M161" s="41">
        <f t="shared" si="33"/>
        <v>22.7178</v>
      </c>
      <c r="N161" s="44">
        <f t="shared" si="34"/>
        <v>418.27</v>
      </c>
      <c r="O161" s="44">
        <f t="shared" si="41"/>
        <v>54</v>
      </c>
      <c r="P161" s="44">
        <f t="shared" si="35"/>
        <v>127.2</v>
      </c>
      <c r="Q161" s="44">
        <f t="shared" si="42"/>
        <v>1199.869</v>
      </c>
      <c r="R161" s="41">
        <v>0</v>
      </c>
      <c r="S161" s="41">
        <f t="shared" si="36"/>
        <v>259.63</v>
      </c>
      <c r="T161" s="41">
        <f t="shared" si="37"/>
        <v>9.74</v>
      </c>
      <c r="U161" s="44">
        <f t="shared" si="38"/>
        <v>104.57</v>
      </c>
      <c r="V161" s="44">
        <f t="shared" si="43"/>
        <v>54</v>
      </c>
      <c r="W161" s="44">
        <f t="shared" si="39"/>
        <v>127.2</v>
      </c>
      <c r="X161" s="41">
        <f t="shared" si="44"/>
        <v>555.14</v>
      </c>
      <c r="Y161" s="41">
        <f t="shared" si="40"/>
        <v>1755.009</v>
      </c>
      <c r="Z161" s="41"/>
      <c r="AD161" s="141"/>
    </row>
    <row r="162" s="9" customFormat="1" ht="20" customHeight="1" spans="1:30">
      <c r="A162" s="40">
        <f t="shared" si="30"/>
        <v>159</v>
      </c>
      <c r="B162" s="66" t="s">
        <v>124</v>
      </c>
      <c r="C162" s="42" t="s">
        <v>427</v>
      </c>
      <c r="D162" s="57" t="s">
        <v>428</v>
      </c>
      <c r="E162" s="41">
        <v>3245.4</v>
      </c>
      <c r="F162" s="41">
        <f>VLOOKUP(C162,'[1]9月'!$B:$Q,16,0)</f>
        <v>3245.4</v>
      </c>
      <c r="G162" s="41">
        <v>3245.4</v>
      </c>
      <c r="H162" s="44">
        <v>5228.42</v>
      </c>
      <c r="I162" s="44">
        <v>108</v>
      </c>
      <c r="J162" s="44">
        <v>2544</v>
      </c>
      <c r="K162" s="52">
        <f t="shared" si="31"/>
        <v>58.4172</v>
      </c>
      <c r="L162" s="53">
        <f t="shared" si="32"/>
        <v>519.264</v>
      </c>
      <c r="M162" s="41">
        <f t="shared" si="33"/>
        <v>22.7178</v>
      </c>
      <c r="N162" s="44">
        <f t="shared" si="34"/>
        <v>418.27</v>
      </c>
      <c r="O162" s="44">
        <f t="shared" si="41"/>
        <v>54</v>
      </c>
      <c r="P162" s="44">
        <f t="shared" si="35"/>
        <v>127.2</v>
      </c>
      <c r="Q162" s="44">
        <f t="shared" si="42"/>
        <v>1199.869</v>
      </c>
      <c r="R162" s="41">
        <v>0</v>
      </c>
      <c r="S162" s="41">
        <f t="shared" si="36"/>
        <v>259.63</v>
      </c>
      <c r="T162" s="41">
        <f t="shared" si="37"/>
        <v>9.74</v>
      </c>
      <c r="U162" s="44">
        <f t="shared" si="38"/>
        <v>104.57</v>
      </c>
      <c r="V162" s="44">
        <f t="shared" si="43"/>
        <v>54</v>
      </c>
      <c r="W162" s="44">
        <f t="shared" si="39"/>
        <v>127.2</v>
      </c>
      <c r="X162" s="41">
        <f t="shared" si="44"/>
        <v>555.14</v>
      </c>
      <c r="Y162" s="41">
        <f t="shared" si="40"/>
        <v>1755.009</v>
      </c>
      <c r="Z162" s="41"/>
      <c r="AD162" s="141"/>
    </row>
    <row r="163" s="9" customFormat="1" ht="20" customHeight="1" spans="1:30">
      <c r="A163" s="40">
        <f t="shared" si="30"/>
        <v>160</v>
      </c>
      <c r="B163" s="66" t="s">
        <v>124</v>
      </c>
      <c r="C163" s="46" t="s">
        <v>429</v>
      </c>
      <c r="D163" s="47" t="s">
        <v>430</v>
      </c>
      <c r="E163" s="41">
        <v>3245.4</v>
      </c>
      <c r="F163" s="41">
        <v>3245.4</v>
      </c>
      <c r="G163" s="41">
        <v>3245.4</v>
      </c>
      <c r="H163" s="44">
        <v>5228.42</v>
      </c>
      <c r="I163" s="44">
        <v>108</v>
      </c>
      <c r="J163" s="44">
        <v>1790</v>
      </c>
      <c r="K163" s="52">
        <f t="shared" si="31"/>
        <v>58.4172</v>
      </c>
      <c r="L163" s="53">
        <f t="shared" si="32"/>
        <v>519.264</v>
      </c>
      <c r="M163" s="41">
        <f t="shared" si="33"/>
        <v>22.7178</v>
      </c>
      <c r="N163" s="44">
        <f t="shared" si="34"/>
        <v>418.27</v>
      </c>
      <c r="O163" s="44">
        <f t="shared" si="41"/>
        <v>54</v>
      </c>
      <c r="P163" s="44">
        <f t="shared" si="35"/>
        <v>89.5</v>
      </c>
      <c r="Q163" s="44">
        <f t="shared" si="42"/>
        <v>1162.169</v>
      </c>
      <c r="R163" s="41">
        <v>0</v>
      </c>
      <c r="S163" s="41">
        <f t="shared" si="36"/>
        <v>259.63</v>
      </c>
      <c r="T163" s="41">
        <f t="shared" si="37"/>
        <v>9.74</v>
      </c>
      <c r="U163" s="44">
        <f t="shared" si="38"/>
        <v>104.57</v>
      </c>
      <c r="V163" s="44">
        <f t="shared" si="43"/>
        <v>54</v>
      </c>
      <c r="W163" s="44">
        <f t="shared" si="39"/>
        <v>89.5</v>
      </c>
      <c r="X163" s="41">
        <f t="shared" si="44"/>
        <v>517.44</v>
      </c>
      <c r="Y163" s="41">
        <f t="shared" si="40"/>
        <v>1679.609</v>
      </c>
      <c r="Z163" s="41"/>
      <c r="AD163" s="141"/>
    </row>
    <row r="164" s="9" customFormat="1" ht="20" customHeight="1" spans="1:30">
      <c r="A164" s="40">
        <f t="shared" si="30"/>
        <v>161</v>
      </c>
      <c r="B164" s="66" t="s">
        <v>98</v>
      </c>
      <c r="C164" s="46" t="s">
        <v>431</v>
      </c>
      <c r="D164" s="47" t="s">
        <v>432</v>
      </c>
      <c r="E164" s="41">
        <v>3245.4</v>
      </c>
      <c r="F164" s="41">
        <f>VLOOKUP(C164,'[1]9月'!$B:$Q,16,0)</f>
        <v>3245.4</v>
      </c>
      <c r="G164" s="41">
        <v>3245.4</v>
      </c>
      <c r="H164" s="44">
        <v>5228.42</v>
      </c>
      <c r="I164" s="44">
        <v>108</v>
      </c>
      <c r="J164" s="44">
        <v>1790</v>
      </c>
      <c r="K164" s="52">
        <f t="shared" si="31"/>
        <v>58.4172</v>
      </c>
      <c r="L164" s="53">
        <f t="shared" si="32"/>
        <v>519.264</v>
      </c>
      <c r="M164" s="41">
        <f t="shared" si="33"/>
        <v>22.7178</v>
      </c>
      <c r="N164" s="44">
        <f t="shared" si="34"/>
        <v>418.27</v>
      </c>
      <c r="O164" s="44">
        <f t="shared" si="41"/>
        <v>54</v>
      </c>
      <c r="P164" s="44">
        <f t="shared" si="35"/>
        <v>89.5</v>
      </c>
      <c r="Q164" s="44">
        <f t="shared" si="42"/>
        <v>1162.169</v>
      </c>
      <c r="R164" s="41">
        <v>0</v>
      </c>
      <c r="S164" s="41">
        <f t="shared" si="36"/>
        <v>259.63</v>
      </c>
      <c r="T164" s="41">
        <f t="shared" si="37"/>
        <v>9.74</v>
      </c>
      <c r="U164" s="44">
        <f t="shared" si="38"/>
        <v>104.57</v>
      </c>
      <c r="V164" s="44">
        <f t="shared" si="43"/>
        <v>54</v>
      </c>
      <c r="W164" s="44">
        <f t="shared" si="39"/>
        <v>89.5</v>
      </c>
      <c r="X164" s="41">
        <f t="shared" si="44"/>
        <v>517.44</v>
      </c>
      <c r="Y164" s="41">
        <f t="shared" si="40"/>
        <v>1679.609</v>
      </c>
      <c r="Z164" s="41"/>
      <c r="AD164" s="141"/>
    </row>
    <row r="165" s="9" customFormat="1" ht="20" customHeight="1" spans="1:30">
      <c r="A165" s="40">
        <f t="shared" si="30"/>
        <v>162</v>
      </c>
      <c r="B165" s="66" t="s">
        <v>124</v>
      </c>
      <c r="C165" s="46" t="s">
        <v>433</v>
      </c>
      <c r="D165" s="47" t="s">
        <v>434</v>
      </c>
      <c r="E165" s="41">
        <v>3245.4</v>
      </c>
      <c r="F165" s="41">
        <f>VLOOKUP(C165,'[1]9月'!$B:$Q,16,0)</f>
        <v>3245.4</v>
      </c>
      <c r="G165" s="41">
        <v>3245.4</v>
      </c>
      <c r="H165" s="44">
        <v>5228.42</v>
      </c>
      <c r="I165" s="44">
        <v>108</v>
      </c>
      <c r="J165" s="44">
        <v>1790</v>
      </c>
      <c r="K165" s="52">
        <f t="shared" si="31"/>
        <v>58.4172</v>
      </c>
      <c r="L165" s="53">
        <f t="shared" si="32"/>
        <v>519.264</v>
      </c>
      <c r="M165" s="41">
        <f t="shared" si="33"/>
        <v>22.7178</v>
      </c>
      <c r="N165" s="44">
        <f t="shared" si="34"/>
        <v>418.27</v>
      </c>
      <c r="O165" s="44">
        <f t="shared" si="41"/>
        <v>54</v>
      </c>
      <c r="P165" s="44">
        <f t="shared" si="35"/>
        <v>89.5</v>
      </c>
      <c r="Q165" s="44">
        <f t="shared" si="42"/>
        <v>1162.169</v>
      </c>
      <c r="R165" s="41">
        <v>0</v>
      </c>
      <c r="S165" s="41">
        <f t="shared" si="36"/>
        <v>259.63</v>
      </c>
      <c r="T165" s="41">
        <f t="shared" si="37"/>
        <v>9.74</v>
      </c>
      <c r="U165" s="44">
        <f t="shared" si="38"/>
        <v>104.57</v>
      </c>
      <c r="V165" s="44">
        <f t="shared" si="43"/>
        <v>54</v>
      </c>
      <c r="W165" s="44">
        <f t="shared" si="39"/>
        <v>89.5</v>
      </c>
      <c r="X165" s="41">
        <f t="shared" si="44"/>
        <v>517.44</v>
      </c>
      <c r="Y165" s="41">
        <f t="shared" si="40"/>
        <v>1679.609</v>
      </c>
      <c r="Z165" s="41"/>
      <c r="AD165" s="141"/>
    </row>
    <row r="166" s="9" customFormat="1" ht="20" customHeight="1" spans="1:30">
      <c r="A166" s="40">
        <f t="shared" si="30"/>
        <v>163</v>
      </c>
      <c r="B166" s="66" t="s">
        <v>124</v>
      </c>
      <c r="C166" s="46" t="s">
        <v>435</v>
      </c>
      <c r="D166" s="47" t="s">
        <v>436</v>
      </c>
      <c r="E166" s="41">
        <v>3245.4</v>
      </c>
      <c r="F166" s="41">
        <f>VLOOKUP(C166,'[1]9月'!$B:$Q,16,0)</f>
        <v>3245.4</v>
      </c>
      <c r="G166" s="41">
        <v>3245.4</v>
      </c>
      <c r="H166" s="44">
        <v>5228.42</v>
      </c>
      <c r="I166" s="44">
        <v>108</v>
      </c>
      <c r="J166" s="44">
        <v>1790</v>
      </c>
      <c r="K166" s="52">
        <f t="shared" si="31"/>
        <v>58.4172</v>
      </c>
      <c r="L166" s="53">
        <f t="shared" si="32"/>
        <v>519.264</v>
      </c>
      <c r="M166" s="41">
        <f t="shared" si="33"/>
        <v>22.7178</v>
      </c>
      <c r="N166" s="44">
        <f t="shared" si="34"/>
        <v>418.27</v>
      </c>
      <c r="O166" s="44">
        <f t="shared" si="41"/>
        <v>54</v>
      </c>
      <c r="P166" s="44">
        <f t="shared" si="35"/>
        <v>89.5</v>
      </c>
      <c r="Q166" s="44">
        <f t="shared" si="42"/>
        <v>1162.169</v>
      </c>
      <c r="R166" s="41">
        <v>0</v>
      </c>
      <c r="S166" s="41">
        <f t="shared" si="36"/>
        <v>259.63</v>
      </c>
      <c r="T166" s="41">
        <f t="shared" si="37"/>
        <v>9.74</v>
      </c>
      <c r="U166" s="44">
        <f t="shared" si="38"/>
        <v>104.57</v>
      </c>
      <c r="V166" s="44">
        <f t="shared" si="43"/>
        <v>54</v>
      </c>
      <c r="W166" s="44">
        <f t="shared" si="39"/>
        <v>89.5</v>
      </c>
      <c r="X166" s="41">
        <f t="shared" si="44"/>
        <v>517.44</v>
      </c>
      <c r="Y166" s="41">
        <f t="shared" si="40"/>
        <v>1679.609</v>
      </c>
      <c r="Z166" s="41"/>
      <c r="AD166" s="141"/>
    </row>
    <row r="167" s="9" customFormat="1" ht="20" customHeight="1" spans="1:30">
      <c r="A167" s="40">
        <f t="shared" si="30"/>
        <v>164</v>
      </c>
      <c r="B167" s="66" t="s">
        <v>124</v>
      </c>
      <c r="C167" s="46" t="s">
        <v>437</v>
      </c>
      <c r="D167" s="47" t="s">
        <v>438</v>
      </c>
      <c r="E167" s="41">
        <v>3245.4</v>
      </c>
      <c r="F167" s="41">
        <f>VLOOKUP(C167,'[1]9月'!$B:$Q,16,0)</f>
        <v>3245.4</v>
      </c>
      <c r="G167" s="41">
        <v>3245.4</v>
      </c>
      <c r="H167" s="44">
        <v>5228.42</v>
      </c>
      <c r="I167" s="44">
        <v>108</v>
      </c>
      <c r="J167" s="44">
        <v>1790</v>
      </c>
      <c r="K167" s="52">
        <f t="shared" si="31"/>
        <v>58.4172</v>
      </c>
      <c r="L167" s="53">
        <f t="shared" si="32"/>
        <v>519.264</v>
      </c>
      <c r="M167" s="41">
        <f t="shared" si="33"/>
        <v>22.7178</v>
      </c>
      <c r="N167" s="44">
        <f t="shared" si="34"/>
        <v>418.27</v>
      </c>
      <c r="O167" s="44">
        <f t="shared" si="41"/>
        <v>54</v>
      </c>
      <c r="P167" s="44">
        <f t="shared" si="35"/>
        <v>89.5</v>
      </c>
      <c r="Q167" s="44">
        <f t="shared" si="42"/>
        <v>1162.169</v>
      </c>
      <c r="R167" s="41">
        <v>0</v>
      </c>
      <c r="S167" s="41">
        <f t="shared" si="36"/>
        <v>259.63</v>
      </c>
      <c r="T167" s="41">
        <f t="shared" si="37"/>
        <v>9.74</v>
      </c>
      <c r="U167" s="44">
        <f t="shared" si="38"/>
        <v>104.57</v>
      </c>
      <c r="V167" s="44">
        <f t="shared" si="43"/>
        <v>54</v>
      </c>
      <c r="W167" s="44">
        <f t="shared" si="39"/>
        <v>89.5</v>
      </c>
      <c r="X167" s="41">
        <f t="shared" si="44"/>
        <v>517.44</v>
      </c>
      <c r="Y167" s="41">
        <f t="shared" si="40"/>
        <v>1679.609</v>
      </c>
      <c r="Z167" s="41"/>
      <c r="AD167" s="141"/>
    </row>
    <row r="168" s="9" customFormat="1" ht="20" customHeight="1" spans="1:30">
      <c r="A168" s="40">
        <f t="shared" si="30"/>
        <v>165</v>
      </c>
      <c r="B168" s="66" t="s">
        <v>124</v>
      </c>
      <c r="C168" s="46" t="s">
        <v>439</v>
      </c>
      <c r="D168" s="47" t="s">
        <v>440</v>
      </c>
      <c r="E168" s="41">
        <v>3245.4</v>
      </c>
      <c r="F168" s="41">
        <f>VLOOKUP(C168,'[1]9月'!$B:$Q,16,0)</f>
        <v>3245.4</v>
      </c>
      <c r="G168" s="41">
        <v>3245.4</v>
      </c>
      <c r="H168" s="44">
        <v>5228.42</v>
      </c>
      <c r="I168" s="44">
        <v>108</v>
      </c>
      <c r="J168" s="44">
        <v>1790</v>
      </c>
      <c r="K168" s="52">
        <f t="shared" si="31"/>
        <v>58.4172</v>
      </c>
      <c r="L168" s="53">
        <f t="shared" si="32"/>
        <v>519.264</v>
      </c>
      <c r="M168" s="41">
        <f t="shared" si="33"/>
        <v>22.7178</v>
      </c>
      <c r="N168" s="44">
        <f t="shared" si="34"/>
        <v>418.27</v>
      </c>
      <c r="O168" s="44">
        <f t="shared" si="41"/>
        <v>54</v>
      </c>
      <c r="P168" s="44">
        <f t="shared" si="35"/>
        <v>89.5</v>
      </c>
      <c r="Q168" s="44">
        <f t="shared" si="42"/>
        <v>1162.169</v>
      </c>
      <c r="R168" s="41">
        <v>0</v>
      </c>
      <c r="S168" s="41">
        <f t="shared" si="36"/>
        <v>259.63</v>
      </c>
      <c r="T168" s="41">
        <f t="shared" si="37"/>
        <v>9.74</v>
      </c>
      <c r="U168" s="44">
        <f t="shared" si="38"/>
        <v>104.57</v>
      </c>
      <c r="V168" s="44">
        <f t="shared" si="43"/>
        <v>54</v>
      </c>
      <c r="W168" s="44">
        <f t="shared" si="39"/>
        <v>89.5</v>
      </c>
      <c r="X168" s="41">
        <f t="shared" si="44"/>
        <v>517.44</v>
      </c>
      <c r="Y168" s="41">
        <f t="shared" si="40"/>
        <v>1679.609</v>
      </c>
      <c r="Z168" s="41"/>
      <c r="AD168" s="141"/>
    </row>
    <row r="169" s="9" customFormat="1" ht="20" customHeight="1" spans="1:30">
      <c r="A169" s="40">
        <f t="shared" si="30"/>
        <v>166</v>
      </c>
      <c r="B169" s="66" t="s">
        <v>124</v>
      </c>
      <c r="C169" s="46" t="s">
        <v>441</v>
      </c>
      <c r="D169" s="45" t="s">
        <v>442</v>
      </c>
      <c r="E169" s="41">
        <v>3245.4</v>
      </c>
      <c r="F169" s="41">
        <v>3245.4</v>
      </c>
      <c r="G169" s="41">
        <v>3245.4</v>
      </c>
      <c r="H169" s="44">
        <v>5228.42</v>
      </c>
      <c r="I169" s="44">
        <v>108</v>
      </c>
      <c r="J169" s="88">
        <v>0</v>
      </c>
      <c r="K169" s="52">
        <f t="shared" si="31"/>
        <v>58.4172</v>
      </c>
      <c r="L169" s="53">
        <f t="shared" si="32"/>
        <v>519.264</v>
      </c>
      <c r="M169" s="41">
        <f t="shared" si="33"/>
        <v>22.7178</v>
      </c>
      <c r="N169" s="44">
        <f t="shared" si="34"/>
        <v>418.27</v>
      </c>
      <c r="O169" s="44">
        <f t="shared" si="41"/>
        <v>54</v>
      </c>
      <c r="P169" s="44">
        <f t="shared" si="35"/>
        <v>0</v>
      </c>
      <c r="Q169" s="44">
        <f t="shared" si="42"/>
        <v>1072.669</v>
      </c>
      <c r="R169" s="41">
        <v>0</v>
      </c>
      <c r="S169" s="41">
        <f t="shared" si="36"/>
        <v>259.63</v>
      </c>
      <c r="T169" s="41">
        <f t="shared" si="37"/>
        <v>9.74</v>
      </c>
      <c r="U169" s="44">
        <f t="shared" si="38"/>
        <v>104.57</v>
      </c>
      <c r="V169" s="44">
        <f t="shared" si="43"/>
        <v>54</v>
      </c>
      <c r="W169" s="44">
        <f t="shared" si="39"/>
        <v>0</v>
      </c>
      <c r="X169" s="41">
        <f t="shared" si="44"/>
        <v>427.94</v>
      </c>
      <c r="Y169" s="41">
        <f t="shared" si="40"/>
        <v>1500.609</v>
      </c>
      <c r="Z169" s="41"/>
      <c r="AD169" s="141"/>
    </row>
    <row r="170" s="9" customFormat="1" ht="20" customHeight="1" spans="1:30">
      <c r="A170" s="40">
        <f t="shared" si="30"/>
        <v>167</v>
      </c>
      <c r="B170" s="66" t="s">
        <v>443</v>
      </c>
      <c r="C170" s="42" t="s">
        <v>444</v>
      </c>
      <c r="D170" s="41" t="s">
        <v>445</v>
      </c>
      <c r="E170" s="41">
        <v>3245.4</v>
      </c>
      <c r="F170" s="41">
        <f>VLOOKUP(C170,'[1]9月'!$B:$Q,16,0)</f>
        <v>3245.4</v>
      </c>
      <c r="G170" s="41">
        <v>3245.4</v>
      </c>
      <c r="H170" s="44">
        <v>5228.42</v>
      </c>
      <c r="I170" s="44">
        <v>108</v>
      </c>
      <c r="J170" s="44">
        <v>1790</v>
      </c>
      <c r="K170" s="52">
        <f t="shared" si="31"/>
        <v>58.4172</v>
      </c>
      <c r="L170" s="53">
        <f t="shared" si="32"/>
        <v>519.264</v>
      </c>
      <c r="M170" s="41">
        <f t="shared" si="33"/>
        <v>22.7178</v>
      </c>
      <c r="N170" s="44">
        <f t="shared" si="34"/>
        <v>418.27</v>
      </c>
      <c r="O170" s="44">
        <f t="shared" si="41"/>
        <v>54</v>
      </c>
      <c r="P170" s="44">
        <f t="shared" si="35"/>
        <v>89.5</v>
      </c>
      <c r="Q170" s="44">
        <f t="shared" si="42"/>
        <v>1162.169</v>
      </c>
      <c r="R170" s="41">
        <v>0</v>
      </c>
      <c r="S170" s="41">
        <f t="shared" si="36"/>
        <v>259.63</v>
      </c>
      <c r="T170" s="41">
        <f t="shared" si="37"/>
        <v>9.74</v>
      </c>
      <c r="U170" s="44">
        <f t="shared" si="38"/>
        <v>104.57</v>
      </c>
      <c r="V170" s="44">
        <f t="shared" si="43"/>
        <v>54</v>
      </c>
      <c r="W170" s="44">
        <f t="shared" si="39"/>
        <v>89.5</v>
      </c>
      <c r="X170" s="41">
        <f t="shared" si="44"/>
        <v>517.44</v>
      </c>
      <c r="Y170" s="41">
        <f t="shared" si="40"/>
        <v>1679.609</v>
      </c>
      <c r="Z170" s="41"/>
      <c r="AD170" s="141"/>
    </row>
    <row r="171" s="9" customFormat="1" ht="20" customHeight="1" spans="1:30">
      <c r="A171" s="40">
        <f t="shared" si="30"/>
        <v>168</v>
      </c>
      <c r="B171" s="66" t="s">
        <v>443</v>
      </c>
      <c r="C171" s="42" t="s">
        <v>446</v>
      </c>
      <c r="D171" s="41" t="s">
        <v>447</v>
      </c>
      <c r="E171" s="41">
        <v>3245.4</v>
      </c>
      <c r="F171" s="41">
        <f>VLOOKUP(C171,'[1]9月'!$B:$Q,16,0)</f>
        <v>3245.4</v>
      </c>
      <c r="G171" s="41">
        <v>3245.4</v>
      </c>
      <c r="H171" s="44">
        <v>5228.42</v>
      </c>
      <c r="I171" s="44">
        <v>108</v>
      </c>
      <c r="J171" s="44">
        <v>1790</v>
      </c>
      <c r="K171" s="52">
        <f t="shared" si="31"/>
        <v>58.4172</v>
      </c>
      <c r="L171" s="53">
        <f t="shared" si="32"/>
        <v>519.264</v>
      </c>
      <c r="M171" s="41">
        <f t="shared" si="33"/>
        <v>22.7178</v>
      </c>
      <c r="N171" s="44">
        <f t="shared" si="34"/>
        <v>418.27</v>
      </c>
      <c r="O171" s="44">
        <f t="shared" si="41"/>
        <v>54</v>
      </c>
      <c r="P171" s="44">
        <f t="shared" si="35"/>
        <v>89.5</v>
      </c>
      <c r="Q171" s="44">
        <f t="shared" si="42"/>
        <v>1162.169</v>
      </c>
      <c r="R171" s="41">
        <v>0</v>
      </c>
      <c r="S171" s="41">
        <f t="shared" si="36"/>
        <v>259.63</v>
      </c>
      <c r="T171" s="41">
        <f t="shared" si="37"/>
        <v>9.74</v>
      </c>
      <c r="U171" s="44">
        <f t="shared" si="38"/>
        <v>104.57</v>
      </c>
      <c r="V171" s="44">
        <f t="shared" si="43"/>
        <v>54</v>
      </c>
      <c r="W171" s="44">
        <f t="shared" si="39"/>
        <v>89.5</v>
      </c>
      <c r="X171" s="41">
        <f t="shared" si="44"/>
        <v>517.44</v>
      </c>
      <c r="Y171" s="41">
        <f t="shared" si="40"/>
        <v>1679.609</v>
      </c>
      <c r="Z171" s="41"/>
      <c r="AD171" s="141"/>
    </row>
    <row r="172" s="9" customFormat="1" ht="20" customHeight="1" spans="1:30">
      <c r="A172" s="40">
        <f t="shared" si="30"/>
        <v>169</v>
      </c>
      <c r="B172" s="66" t="s">
        <v>443</v>
      </c>
      <c r="C172" s="42" t="s">
        <v>448</v>
      </c>
      <c r="D172" s="41" t="s">
        <v>449</v>
      </c>
      <c r="E172" s="41">
        <v>3245.4</v>
      </c>
      <c r="F172" s="41">
        <f>VLOOKUP(C172,'[1]9月'!$B:$Q,16,0)</f>
        <v>3245.4</v>
      </c>
      <c r="G172" s="41">
        <v>3245.4</v>
      </c>
      <c r="H172" s="44">
        <v>5228.42</v>
      </c>
      <c r="I172" s="44">
        <v>108</v>
      </c>
      <c r="J172" s="44">
        <v>1790</v>
      </c>
      <c r="K172" s="52">
        <f t="shared" si="31"/>
        <v>58.4172</v>
      </c>
      <c r="L172" s="53">
        <f t="shared" si="32"/>
        <v>519.264</v>
      </c>
      <c r="M172" s="41">
        <f t="shared" si="33"/>
        <v>22.7178</v>
      </c>
      <c r="N172" s="44">
        <f t="shared" si="34"/>
        <v>418.27</v>
      </c>
      <c r="O172" s="44">
        <f t="shared" si="41"/>
        <v>54</v>
      </c>
      <c r="P172" s="44">
        <f t="shared" si="35"/>
        <v>89.5</v>
      </c>
      <c r="Q172" s="44">
        <f t="shared" si="42"/>
        <v>1162.169</v>
      </c>
      <c r="R172" s="41">
        <v>0</v>
      </c>
      <c r="S172" s="41">
        <f t="shared" si="36"/>
        <v>259.63</v>
      </c>
      <c r="T172" s="41">
        <f t="shared" si="37"/>
        <v>9.74</v>
      </c>
      <c r="U172" s="44">
        <f t="shared" si="38"/>
        <v>104.57</v>
      </c>
      <c r="V172" s="44">
        <f t="shared" si="43"/>
        <v>54</v>
      </c>
      <c r="W172" s="44">
        <f t="shared" si="39"/>
        <v>89.5</v>
      </c>
      <c r="X172" s="41">
        <f t="shared" si="44"/>
        <v>517.44</v>
      </c>
      <c r="Y172" s="41">
        <f t="shared" si="40"/>
        <v>1679.609</v>
      </c>
      <c r="Z172" s="41"/>
      <c r="AD172" s="141"/>
    </row>
    <row r="173" s="9" customFormat="1" ht="20" customHeight="1" spans="1:30">
      <c r="A173" s="40">
        <f t="shared" si="30"/>
        <v>170</v>
      </c>
      <c r="B173" s="66" t="s">
        <v>443</v>
      </c>
      <c r="C173" s="42" t="s">
        <v>450</v>
      </c>
      <c r="D173" s="41" t="s">
        <v>451</v>
      </c>
      <c r="E173" s="41">
        <v>3245.4</v>
      </c>
      <c r="F173" s="41">
        <f>VLOOKUP(C173,'[1]9月'!$B:$Q,16,0)</f>
        <v>3245.4</v>
      </c>
      <c r="G173" s="41">
        <v>3245.4</v>
      </c>
      <c r="H173" s="44">
        <v>5228.42</v>
      </c>
      <c r="I173" s="44">
        <v>108</v>
      </c>
      <c r="J173" s="44">
        <v>1790</v>
      </c>
      <c r="K173" s="52">
        <f t="shared" si="31"/>
        <v>58.4172</v>
      </c>
      <c r="L173" s="53">
        <f t="shared" si="32"/>
        <v>519.264</v>
      </c>
      <c r="M173" s="41">
        <f t="shared" si="33"/>
        <v>22.7178</v>
      </c>
      <c r="N173" s="44">
        <f t="shared" si="34"/>
        <v>418.27</v>
      </c>
      <c r="O173" s="44">
        <f t="shared" si="41"/>
        <v>54</v>
      </c>
      <c r="P173" s="44">
        <f t="shared" si="35"/>
        <v>89.5</v>
      </c>
      <c r="Q173" s="44">
        <f t="shared" si="42"/>
        <v>1162.169</v>
      </c>
      <c r="R173" s="41">
        <v>0</v>
      </c>
      <c r="S173" s="41">
        <f t="shared" si="36"/>
        <v>259.63</v>
      </c>
      <c r="T173" s="41">
        <f t="shared" si="37"/>
        <v>9.74</v>
      </c>
      <c r="U173" s="44">
        <f t="shared" si="38"/>
        <v>104.57</v>
      </c>
      <c r="V173" s="44">
        <f t="shared" si="43"/>
        <v>54</v>
      </c>
      <c r="W173" s="44">
        <f t="shared" si="39"/>
        <v>89.5</v>
      </c>
      <c r="X173" s="41">
        <f t="shared" si="44"/>
        <v>517.44</v>
      </c>
      <c r="Y173" s="41">
        <f t="shared" si="40"/>
        <v>1679.609</v>
      </c>
      <c r="Z173" s="41"/>
      <c r="AD173" s="141"/>
    </row>
    <row r="174" s="9" customFormat="1" ht="20" customHeight="1" spans="1:30">
      <c r="A174" s="40">
        <f t="shared" si="30"/>
        <v>171</v>
      </c>
      <c r="B174" s="66" t="s">
        <v>443</v>
      </c>
      <c r="C174" s="42" t="s">
        <v>452</v>
      </c>
      <c r="D174" s="41" t="s">
        <v>453</v>
      </c>
      <c r="E174" s="41">
        <v>3245.4</v>
      </c>
      <c r="F174" s="41">
        <f>VLOOKUP(C174,'[1]9月'!$B:$Q,16,0)</f>
        <v>3245.4</v>
      </c>
      <c r="G174" s="41">
        <v>3245.4</v>
      </c>
      <c r="H174" s="44">
        <v>5228.42</v>
      </c>
      <c r="I174" s="44">
        <v>108</v>
      </c>
      <c r="J174" s="44">
        <v>1790</v>
      </c>
      <c r="K174" s="52">
        <f t="shared" si="31"/>
        <v>58.4172</v>
      </c>
      <c r="L174" s="53">
        <f t="shared" si="32"/>
        <v>519.264</v>
      </c>
      <c r="M174" s="41">
        <f t="shared" si="33"/>
        <v>22.7178</v>
      </c>
      <c r="N174" s="44">
        <f t="shared" si="34"/>
        <v>418.27</v>
      </c>
      <c r="O174" s="44">
        <f t="shared" si="41"/>
        <v>54</v>
      </c>
      <c r="P174" s="44">
        <f t="shared" si="35"/>
        <v>89.5</v>
      </c>
      <c r="Q174" s="44">
        <f t="shared" si="42"/>
        <v>1162.169</v>
      </c>
      <c r="R174" s="41">
        <v>0</v>
      </c>
      <c r="S174" s="41">
        <f t="shared" si="36"/>
        <v>259.63</v>
      </c>
      <c r="T174" s="41">
        <f t="shared" si="37"/>
        <v>9.74</v>
      </c>
      <c r="U174" s="44">
        <f t="shared" si="38"/>
        <v>104.57</v>
      </c>
      <c r="V174" s="44">
        <f t="shared" si="43"/>
        <v>54</v>
      </c>
      <c r="W174" s="44">
        <f t="shared" si="39"/>
        <v>89.5</v>
      </c>
      <c r="X174" s="41">
        <f t="shared" si="44"/>
        <v>517.44</v>
      </c>
      <c r="Y174" s="41">
        <f t="shared" si="40"/>
        <v>1679.609</v>
      </c>
      <c r="Z174" s="41"/>
      <c r="AD174" s="141"/>
    </row>
    <row r="175" s="9" customFormat="1" ht="20" customHeight="1" spans="1:30">
      <c r="A175" s="40">
        <f t="shared" si="30"/>
        <v>172</v>
      </c>
      <c r="B175" s="66" t="s">
        <v>443</v>
      </c>
      <c r="C175" s="42" t="s">
        <v>454</v>
      </c>
      <c r="D175" s="41" t="s">
        <v>455</v>
      </c>
      <c r="E175" s="41">
        <v>3245.4</v>
      </c>
      <c r="F175" s="41">
        <f>VLOOKUP(C175,'[1]9月'!$B:$Q,16,0)</f>
        <v>3245.4</v>
      </c>
      <c r="G175" s="41">
        <v>3245.4</v>
      </c>
      <c r="H175" s="44">
        <v>5228.42</v>
      </c>
      <c r="I175" s="44">
        <v>108</v>
      </c>
      <c r="J175" s="44">
        <v>1790</v>
      </c>
      <c r="K175" s="52">
        <f t="shared" si="31"/>
        <v>58.4172</v>
      </c>
      <c r="L175" s="53">
        <f t="shared" si="32"/>
        <v>519.264</v>
      </c>
      <c r="M175" s="41">
        <f t="shared" si="33"/>
        <v>22.7178</v>
      </c>
      <c r="N175" s="44">
        <f t="shared" si="34"/>
        <v>418.27</v>
      </c>
      <c r="O175" s="44">
        <f t="shared" si="41"/>
        <v>54</v>
      </c>
      <c r="P175" s="44">
        <f t="shared" si="35"/>
        <v>89.5</v>
      </c>
      <c r="Q175" s="44">
        <f t="shared" si="42"/>
        <v>1162.169</v>
      </c>
      <c r="R175" s="41">
        <v>0</v>
      </c>
      <c r="S175" s="41">
        <f t="shared" si="36"/>
        <v>259.63</v>
      </c>
      <c r="T175" s="41">
        <f t="shared" si="37"/>
        <v>9.74</v>
      </c>
      <c r="U175" s="44">
        <f t="shared" si="38"/>
        <v>104.57</v>
      </c>
      <c r="V175" s="44">
        <f t="shared" si="43"/>
        <v>54</v>
      </c>
      <c r="W175" s="44">
        <f t="shared" si="39"/>
        <v>89.5</v>
      </c>
      <c r="X175" s="41">
        <f t="shared" si="44"/>
        <v>517.44</v>
      </c>
      <c r="Y175" s="41">
        <f t="shared" si="40"/>
        <v>1679.609</v>
      </c>
      <c r="Z175" s="41"/>
      <c r="AD175" s="141"/>
    </row>
    <row r="176" s="9" customFormat="1" ht="20" customHeight="1" spans="1:30">
      <c r="A176" s="40">
        <f t="shared" si="30"/>
        <v>173</v>
      </c>
      <c r="B176" s="66" t="s">
        <v>443</v>
      </c>
      <c r="C176" s="42" t="s">
        <v>456</v>
      </c>
      <c r="D176" s="41" t="s">
        <v>457</v>
      </c>
      <c r="E176" s="41">
        <v>3245.4</v>
      </c>
      <c r="F176" s="41">
        <f>VLOOKUP(C176,'[1]9月'!$B:$Q,16,0)</f>
        <v>3245.4</v>
      </c>
      <c r="G176" s="41">
        <v>3245.4</v>
      </c>
      <c r="H176" s="44">
        <v>5228.42</v>
      </c>
      <c r="I176" s="44">
        <v>108</v>
      </c>
      <c r="J176" s="44">
        <v>1790</v>
      </c>
      <c r="K176" s="52">
        <f t="shared" si="31"/>
        <v>58.4172</v>
      </c>
      <c r="L176" s="53">
        <f t="shared" si="32"/>
        <v>519.264</v>
      </c>
      <c r="M176" s="41">
        <f t="shared" si="33"/>
        <v>22.7178</v>
      </c>
      <c r="N176" s="44">
        <f t="shared" si="34"/>
        <v>418.27</v>
      </c>
      <c r="O176" s="44">
        <f t="shared" si="41"/>
        <v>54</v>
      </c>
      <c r="P176" s="44">
        <f t="shared" si="35"/>
        <v>89.5</v>
      </c>
      <c r="Q176" s="44">
        <f t="shared" si="42"/>
        <v>1162.169</v>
      </c>
      <c r="R176" s="41">
        <v>0</v>
      </c>
      <c r="S176" s="41">
        <f t="shared" si="36"/>
        <v>259.63</v>
      </c>
      <c r="T176" s="41">
        <f t="shared" si="37"/>
        <v>9.74</v>
      </c>
      <c r="U176" s="44">
        <f t="shared" si="38"/>
        <v>104.57</v>
      </c>
      <c r="V176" s="44">
        <f t="shared" si="43"/>
        <v>54</v>
      </c>
      <c r="W176" s="44">
        <f t="shared" si="39"/>
        <v>89.5</v>
      </c>
      <c r="X176" s="41">
        <f t="shared" si="44"/>
        <v>517.44</v>
      </c>
      <c r="Y176" s="41">
        <f t="shared" si="40"/>
        <v>1679.609</v>
      </c>
      <c r="Z176" s="41"/>
      <c r="AD176" s="141"/>
    </row>
    <row r="177" s="9" customFormat="1" ht="20" customHeight="1" spans="1:30">
      <c r="A177" s="40">
        <f t="shared" si="30"/>
        <v>174</v>
      </c>
      <c r="B177" s="66" t="s">
        <v>443</v>
      </c>
      <c r="C177" s="42" t="s">
        <v>458</v>
      </c>
      <c r="D177" s="41" t="s">
        <v>459</v>
      </c>
      <c r="E177" s="41">
        <v>3245.4</v>
      </c>
      <c r="F177" s="41">
        <f>VLOOKUP(C177,'[1]9月'!$B:$Q,16,0)</f>
        <v>3245.4</v>
      </c>
      <c r="G177" s="41">
        <v>3245.4</v>
      </c>
      <c r="H177" s="44">
        <v>5228.42</v>
      </c>
      <c r="I177" s="44">
        <v>108</v>
      </c>
      <c r="J177" s="44">
        <v>1790</v>
      </c>
      <c r="K177" s="52">
        <f t="shared" si="31"/>
        <v>58.4172</v>
      </c>
      <c r="L177" s="53">
        <f t="shared" si="32"/>
        <v>519.264</v>
      </c>
      <c r="M177" s="41">
        <f t="shared" si="33"/>
        <v>22.7178</v>
      </c>
      <c r="N177" s="44">
        <f t="shared" si="34"/>
        <v>418.27</v>
      </c>
      <c r="O177" s="44">
        <f t="shared" si="41"/>
        <v>54</v>
      </c>
      <c r="P177" s="44">
        <f t="shared" si="35"/>
        <v>89.5</v>
      </c>
      <c r="Q177" s="44">
        <f t="shared" si="42"/>
        <v>1162.169</v>
      </c>
      <c r="R177" s="41">
        <v>0</v>
      </c>
      <c r="S177" s="41">
        <f t="shared" si="36"/>
        <v>259.63</v>
      </c>
      <c r="T177" s="41">
        <f t="shared" si="37"/>
        <v>9.74</v>
      </c>
      <c r="U177" s="44">
        <f t="shared" si="38"/>
        <v>104.57</v>
      </c>
      <c r="V177" s="44">
        <f t="shared" si="43"/>
        <v>54</v>
      </c>
      <c r="W177" s="44">
        <f t="shared" si="39"/>
        <v>89.5</v>
      </c>
      <c r="X177" s="41">
        <f t="shared" si="44"/>
        <v>517.44</v>
      </c>
      <c r="Y177" s="41">
        <f t="shared" si="40"/>
        <v>1679.609</v>
      </c>
      <c r="Z177" s="41"/>
      <c r="AD177" s="141"/>
    </row>
    <row r="178" s="9" customFormat="1" ht="20" customHeight="1" spans="1:30">
      <c r="A178" s="40">
        <f t="shared" si="30"/>
        <v>175</v>
      </c>
      <c r="B178" s="66" t="s">
        <v>443</v>
      </c>
      <c r="C178" s="42" t="s">
        <v>460</v>
      </c>
      <c r="D178" s="41" t="s">
        <v>461</v>
      </c>
      <c r="E178" s="41">
        <v>3245.4</v>
      </c>
      <c r="F178" s="41">
        <f>VLOOKUP(C178,'[1]9月'!$B:$Q,16,0)</f>
        <v>3245.4</v>
      </c>
      <c r="G178" s="41">
        <v>3245.4</v>
      </c>
      <c r="H178" s="44">
        <v>5228.42</v>
      </c>
      <c r="I178" s="44">
        <v>108</v>
      </c>
      <c r="J178" s="44">
        <v>1790</v>
      </c>
      <c r="K178" s="52">
        <f t="shared" si="31"/>
        <v>58.4172</v>
      </c>
      <c r="L178" s="53">
        <f t="shared" si="32"/>
        <v>519.264</v>
      </c>
      <c r="M178" s="41">
        <f t="shared" si="33"/>
        <v>22.7178</v>
      </c>
      <c r="N178" s="44">
        <f t="shared" si="34"/>
        <v>418.27</v>
      </c>
      <c r="O178" s="44">
        <f t="shared" si="41"/>
        <v>54</v>
      </c>
      <c r="P178" s="44">
        <f t="shared" si="35"/>
        <v>89.5</v>
      </c>
      <c r="Q178" s="44">
        <f t="shared" si="42"/>
        <v>1162.169</v>
      </c>
      <c r="R178" s="41">
        <v>0</v>
      </c>
      <c r="S178" s="41">
        <f t="shared" si="36"/>
        <v>259.63</v>
      </c>
      <c r="T178" s="41">
        <f t="shared" si="37"/>
        <v>9.74</v>
      </c>
      <c r="U178" s="44">
        <f t="shared" si="38"/>
        <v>104.57</v>
      </c>
      <c r="V178" s="44">
        <f t="shared" si="43"/>
        <v>54</v>
      </c>
      <c r="W178" s="44">
        <f t="shared" si="39"/>
        <v>89.5</v>
      </c>
      <c r="X178" s="41">
        <f t="shared" si="44"/>
        <v>517.44</v>
      </c>
      <c r="Y178" s="41">
        <f t="shared" si="40"/>
        <v>1679.609</v>
      </c>
      <c r="Z178" s="41"/>
      <c r="AD178" s="141"/>
    </row>
    <row r="179" s="9" customFormat="1" ht="20" customHeight="1" spans="1:30">
      <c r="A179" s="40">
        <f t="shared" si="30"/>
        <v>176</v>
      </c>
      <c r="B179" s="66" t="s">
        <v>443</v>
      </c>
      <c r="C179" s="42" t="s">
        <v>462</v>
      </c>
      <c r="D179" s="41" t="s">
        <v>463</v>
      </c>
      <c r="E179" s="41">
        <v>3245.4</v>
      </c>
      <c r="F179" s="41">
        <f>VLOOKUP(C179,'[1]9月'!$B:$Q,16,0)</f>
        <v>3245.4</v>
      </c>
      <c r="G179" s="41">
        <v>3245.4</v>
      </c>
      <c r="H179" s="44">
        <v>5228.42</v>
      </c>
      <c r="I179" s="44">
        <v>108</v>
      </c>
      <c r="J179" s="44">
        <v>1790</v>
      </c>
      <c r="K179" s="52">
        <f t="shared" si="31"/>
        <v>58.4172</v>
      </c>
      <c r="L179" s="53">
        <f t="shared" si="32"/>
        <v>519.264</v>
      </c>
      <c r="M179" s="41">
        <f t="shared" si="33"/>
        <v>22.7178</v>
      </c>
      <c r="N179" s="44">
        <f t="shared" si="34"/>
        <v>418.27</v>
      </c>
      <c r="O179" s="44">
        <f t="shared" si="41"/>
        <v>54</v>
      </c>
      <c r="P179" s="44">
        <f t="shared" si="35"/>
        <v>89.5</v>
      </c>
      <c r="Q179" s="44">
        <f t="shared" si="42"/>
        <v>1162.169</v>
      </c>
      <c r="R179" s="41">
        <v>0</v>
      </c>
      <c r="S179" s="41">
        <f t="shared" si="36"/>
        <v>259.63</v>
      </c>
      <c r="T179" s="41">
        <f t="shared" si="37"/>
        <v>9.74</v>
      </c>
      <c r="U179" s="44">
        <f t="shared" si="38"/>
        <v>104.57</v>
      </c>
      <c r="V179" s="44">
        <f t="shared" si="43"/>
        <v>54</v>
      </c>
      <c r="W179" s="44">
        <f t="shared" si="39"/>
        <v>89.5</v>
      </c>
      <c r="X179" s="41">
        <f t="shared" si="44"/>
        <v>517.44</v>
      </c>
      <c r="Y179" s="41">
        <f t="shared" si="40"/>
        <v>1679.609</v>
      </c>
      <c r="Z179" s="41"/>
      <c r="AD179" s="141"/>
    </row>
    <row r="180" s="9" customFormat="1" ht="20" customHeight="1" spans="1:30">
      <c r="A180" s="40">
        <f t="shared" si="30"/>
        <v>177</v>
      </c>
      <c r="B180" s="66" t="s">
        <v>443</v>
      </c>
      <c r="C180" s="42" t="s">
        <v>464</v>
      </c>
      <c r="D180" s="41" t="s">
        <v>465</v>
      </c>
      <c r="E180" s="41">
        <v>3245.4</v>
      </c>
      <c r="F180" s="41">
        <f>VLOOKUP(C180,'[1]9月'!$B:$Q,16,0)</f>
        <v>3245.4</v>
      </c>
      <c r="G180" s="41">
        <v>3245.4</v>
      </c>
      <c r="H180" s="44">
        <v>5228.42</v>
      </c>
      <c r="I180" s="44">
        <v>108</v>
      </c>
      <c r="J180" s="44">
        <v>1790</v>
      </c>
      <c r="K180" s="52">
        <f t="shared" si="31"/>
        <v>58.4172</v>
      </c>
      <c r="L180" s="53">
        <f t="shared" si="32"/>
        <v>519.264</v>
      </c>
      <c r="M180" s="41">
        <f t="shared" si="33"/>
        <v>22.7178</v>
      </c>
      <c r="N180" s="44">
        <f t="shared" si="34"/>
        <v>418.27</v>
      </c>
      <c r="O180" s="44">
        <f t="shared" si="41"/>
        <v>54</v>
      </c>
      <c r="P180" s="44">
        <f t="shared" si="35"/>
        <v>89.5</v>
      </c>
      <c r="Q180" s="44">
        <f t="shared" si="42"/>
        <v>1162.169</v>
      </c>
      <c r="R180" s="41">
        <v>0</v>
      </c>
      <c r="S180" s="41">
        <f t="shared" si="36"/>
        <v>259.63</v>
      </c>
      <c r="T180" s="41">
        <f t="shared" si="37"/>
        <v>9.74</v>
      </c>
      <c r="U180" s="44">
        <f t="shared" si="38"/>
        <v>104.57</v>
      </c>
      <c r="V180" s="44">
        <f t="shared" si="43"/>
        <v>54</v>
      </c>
      <c r="W180" s="44">
        <f t="shared" si="39"/>
        <v>89.5</v>
      </c>
      <c r="X180" s="41">
        <f t="shared" si="44"/>
        <v>517.44</v>
      </c>
      <c r="Y180" s="41">
        <f t="shared" si="40"/>
        <v>1679.609</v>
      </c>
      <c r="Z180" s="41"/>
      <c r="AD180" s="141"/>
    </row>
    <row r="181" s="9" customFormat="1" ht="20" customHeight="1" spans="1:30">
      <c r="A181" s="40">
        <f t="shared" si="30"/>
        <v>178</v>
      </c>
      <c r="B181" s="66" t="s">
        <v>443</v>
      </c>
      <c r="C181" s="42" t="s">
        <v>466</v>
      </c>
      <c r="D181" s="41" t="s">
        <v>467</v>
      </c>
      <c r="E181" s="41">
        <v>3245.4</v>
      </c>
      <c r="F181" s="41">
        <f>VLOOKUP(C181,'[1]9月'!$B:$Q,16,0)</f>
        <v>3245.4</v>
      </c>
      <c r="G181" s="41">
        <v>3245.4</v>
      </c>
      <c r="H181" s="44">
        <v>5228.42</v>
      </c>
      <c r="I181" s="44">
        <v>108</v>
      </c>
      <c r="J181" s="44">
        <v>1790</v>
      </c>
      <c r="K181" s="52">
        <f t="shared" si="31"/>
        <v>58.4172</v>
      </c>
      <c r="L181" s="53">
        <f t="shared" si="32"/>
        <v>519.264</v>
      </c>
      <c r="M181" s="41">
        <f t="shared" si="33"/>
        <v>22.7178</v>
      </c>
      <c r="N181" s="44">
        <f t="shared" si="34"/>
        <v>418.27</v>
      </c>
      <c r="O181" s="44">
        <f t="shared" si="41"/>
        <v>54</v>
      </c>
      <c r="P181" s="44">
        <f t="shared" si="35"/>
        <v>89.5</v>
      </c>
      <c r="Q181" s="44">
        <f t="shared" si="42"/>
        <v>1162.169</v>
      </c>
      <c r="R181" s="41">
        <v>0</v>
      </c>
      <c r="S181" s="41">
        <f t="shared" si="36"/>
        <v>259.63</v>
      </c>
      <c r="T181" s="41">
        <f t="shared" si="37"/>
        <v>9.74</v>
      </c>
      <c r="U181" s="44">
        <f t="shared" si="38"/>
        <v>104.57</v>
      </c>
      <c r="V181" s="44">
        <f t="shared" si="43"/>
        <v>54</v>
      </c>
      <c r="W181" s="44">
        <f t="shared" si="39"/>
        <v>89.5</v>
      </c>
      <c r="X181" s="41">
        <f t="shared" si="44"/>
        <v>517.44</v>
      </c>
      <c r="Y181" s="41">
        <f t="shared" si="40"/>
        <v>1679.609</v>
      </c>
      <c r="Z181" s="41"/>
      <c r="AD181" s="141"/>
    </row>
    <row r="182" s="9" customFormat="1" ht="20" customHeight="1" spans="1:30">
      <c r="A182" s="40">
        <f t="shared" si="30"/>
        <v>179</v>
      </c>
      <c r="B182" s="66" t="s">
        <v>443</v>
      </c>
      <c r="C182" s="42" t="s">
        <v>468</v>
      </c>
      <c r="D182" s="41" t="s">
        <v>469</v>
      </c>
      <c r="E182" s="41">
        <v>3245.4</v>
      </c>
      <c r="F182" s="41">
        <f>VLOOKUP(C182,'[1]9月'!$B:$Q,16,0)</f>
        <v>3245.4</v>
      </c>
      <c r="G182" s="41">
        <v>3245.4</v>
      </c>
      <c r="H182" s="44">
        <v>5228.42</v>
      </c>
      <c r="I182" s="44">
        <v>108</v>
      </c>
      <c r="J182" s="44">
        <v>0</v>
      </c>
      <c r="K182" s="52">
        <f t="shared" si="31"/>
        <v>58.4172</v>
      </c>
      <c r="L182" s="53">
        <f t="shared" si="32"/>
        <v>519.264</v>
      </c>
      <c r="M182" s="41">
        <f t="shared" si="33"/>
        <v>22.7178</v>
      </c>
      <c r="N182" s="44">
        <f t="shared" si="34"/>
        <v>418.27</v>
      </c>
      <c r="O182" s="44">
        <f t="shared" si="41"/>
        <v>54</v>
      </c>
      <c r="P182" s="44">
        <f t="shared" si="35"/>
        <v>0</v>
      </c>
      <c r="Q182" s="44">
        <f t="shared" si="42"/>
        <v>1072.669</v>
      </c>
      <c r="R182" s="41">
        <v>0</v>
      </c>
      <c r="S182" s="41">
        <f t="shared" si="36"/>
        <v>259.63</v>
      </c>
      <c r="T182" s="41">
        <f t="shared" si="37"/>
        <v>9.74</v>
      </c>
      <c r="U182" s="44">
        <f t="shared" si="38"/>
        <v>104.57</v>
      </c>
      <c r="V182" s="44">
        <f t="shared" si="43"/>
        <v>54</v>
      </c>
      <c r="W182" s="44">
        <f t="shared" si="39"/>
        <v>0</v>
      </c>
      <c r="X182" s="41">
        <f t="shared" si="44"/>
        <v>427.94</v>
      </c>
      <c r="Y182" s="41">
        <f t="shared" si="40"/>
        <v>1500.609</v>
      </c>
      <c r="Z182" s="41"/>
      <c r="AD182" s="141"/>
    </row>
    <row r="183" s="9" customFormat="1" ht="20" customHeight="1" spans="1:30">
      <c r="A183" s="40">
        <f t="shared" si="30"/>
        <v>180</v>
      </c>
      <c r="B183" s="66" t="s">
        <v>470</v>
      </c>
      <c r="C183" s="46" t="s">
        <v>471</v>
      </c>
      <c r="D183" s="47" t="s">
        <v>472</v>
      </c>
      <c r="E183" s="41">
        <v>3245.4</v>
      </c>
      <c r="F183" s="41">
        <v>3245.4</v>
      </c>
      <c r="G183" s="41">
        <v>3245.4</v>
      </c>
      <c r="H183" s="44">
        <v>5228.42</v>
      </c>
      <c r="I183" s="44">
        <v>108</v>
      </c>
      <c r="J183" s="44">
        <v>0</v>
      </c>
      <c r="K183" s="52">
        <f t="shared" si="31"/>
        <v>58.4172</v>
      </c>
      <c r="L183" s="53">
        <f t="shared" si="32"/>
        <v>519.264</v>
      </c>
      <c r="M183" s="41">
        <f t="shared" si="33"/>
        <v>22.7178</v>
      </c>
      <c r="N183" s="44">
        <f t="shared" si="34"/>
        <v>418.27</v>
      </c>
      <c r="O183" s="44">
        <f t="shared" si="41"/>
        <v>54</v>
      </c>
      <c r="P183" s="44">
        <f t="shared" si="35"/>
        <v>0</v>
      </c>
      <c r="Q183" s="44">
        <f t="shared" si="42"/>
        <v>1072.669</v>
      </c>
      <c r="R183" s="41">
        <v>0</v>
      </c>
      <c r="S183" s="41">
        <f t="shared" si="36"/>
        <v>259.63</v>
      </c>
      <c r="T183" s="41">
        <f t="shared" si="37"/>
        <v>9.74</v>
      </c>
      <c r="U183" s="44">
        <f t="shared" si="38"/>
        <v>104.57</v>
      </c>
      <c r="V183" s="44">
        <f t="shared" si="43"/>
        <v>54</v>
      </c>
      <c r="W183" s="44">
        <f t="shared" si="39"/>
        <v>0</v>
      </c>
      <c r="X183" s="41">
        <f t="shared" si="44"/>
        <v>427.94</v>
      </c>
      <c r="Y183" s="41">
        <f t="shared" si="40"/>
        <v>1500.609</v>
      </c>
      <c r="Z183" s="54"/>
      <c r="AD183" s="141"/>
    </row>
    <row r="184" s="9" customFormat="1" ht="20" customHeight="1" spans="1:30">
      <c r="A184" s="40">
        <f t="shared" si="30"/>
        <v>181</v>
      </c>
      <c r="B184" s="66" t="s">
        <v>443</v>
      </c>
      <c r="C184" s="46" t="s">
        <v>473</v>
      </c>
      <c r="D184" s="47" t="s">
        <v>474</v>
      </c>
      <c r="E184" s="41">
        <v>3245.4</v>
      </c>
      <c r="F184" s="41">
        <v>3245.4</v>
      </c>
      <c r="G184" s="41">
        <v>3245.4</v>
      </c>
      <c r="H184" s="44">
        <v>5228.42</v>
      </c>
      <c r="I184" s="44">
        <v>108</v>
      </c>
      <c r="J184" s="44">
        <v>0</v>
      </c>
      <c r="K184" s="52">
        <f t="shared" si="31"/>
        <v>58.4172</v>
      </c>
      <c r="L184" s="53">
        <f t="shared" si="32"/>
        <v>519.264</v>
      </c>
      <c r="M184" s="41">
        <f t="shared" si="33"/>
        <v>22.7178</v>
      </c>
      <c r="N184" s="44">
        <f t="shared" si="34"/>
        <v>418.27</v>
      </c>
      <c r="O184" s="44">
        <f t="shared" si="41"/>
        <v>54</v>
      </c>
      <c r="P184" s="44">
        <f t="shared" si="35"/>
        <v>0</v>
      </c>
      <c r="Q184" s="44">
        <f t="shared" si="42"/>
        <v>1072.669</v>
      </c>
      <c r="R184" s="41">
        <v>0</v>
      </c>
      <c r="S184" s="41">
        <f t="shared" si="36"/>
        <v>259.63</v>
      </c>
      <c r="T184" s="41">
        <f t="shared" si="37"/>
        <v>9.74</v>
      </c>
      <c r="U184" s="44">
        <f t="shared" si="38"/>
        <v>104.57</v>
      </c>
      <c r="V184" s="44">
        <f t="shared" si="43"/>
        <v>54</v>
      </c>
      <c r="W184" s="44">
        <f t="shared" si="39"/>
        <v>0</v>
      </c>
      <c r="X184" s="41">
        <f t="shared" si="44"/>
        <v>427.94</v>
      </c>
      <c r="Y184" s="41">
        <f t="shared" si="40"/>
        <v>1500.609</v>
      </c>
      <c r="Z184" s="54"/>
      <c r="AD184" s="141"/>
    </row>
    <row r="185" s="9" customFormat="1" ht="20" customHeight="1" spans="1:30">
      <c r="A185" s="40">
        <f t="shared" si="30"/>
        <v>182</v>
      </c>
      <c r="B185" s="66" t="s">
        <v>443</v>
      </c>
      <c r="C185" s="46" t="s">
        <v>475</v>
      </c>
      <c r="D185" s="343" t="s">
        <v>476</v>
      </c>
      <c r="E185" s="41">
        <v>3245.4</v>
      </c>
      <c r="F185" s="41">
        <v>3245.4</v>
      </c>
      <c r="G185" s="41">
        <v>3245.4</v>
      </c>
      <c r="H185" s="44">
        <v>0</v>
      </c>
      <c r="I185" s="44"/>
      <c r="J185" s="44">
        <v>0</v>
      </c>
      <c r="K185" s="52">
        <f t="shared" si="31"/>
        <v>58.4172</v>
      </c>
      <c r="L185" s="53">
        <f t="shared" si="32"/>
        <v>519.264</v>
      </c>
      <c r="M185" s="41">
        <f t="shared" si="33"/>
        <v>22.7178</v>
      </c>
      <c r="N185" s="44">
        <f t="shared" si="34"/>
        <v>0</v>
      </c>
      <c r="O185" s="44">
        <f t="shared" si="41"/>
        <v>0</v>
      </c>
      <c r="P185" s="44">
        <f t="shared" si="35"/>
        <v>0</v>
      </c>
      <c r="Q185" s="44">
        <f t="shared" si="42"/>
        <v>600.399</v>
      </c>
      <c r="R185" s="41">
        <v>0</v>
      </c>
      <c r="S185" s="41">
        <f t="shared" si="36"/>
        <v>259.63</v>
      </c>
      <c r="T185" s="41">
        <f t="shared" si="37"/>
        <v>9.74</v>
      </c>
      <c r="U185" s="44">
        <f t="shared" si="38"/>
        <v>0</v>
      </c>
      <c r="V185" s="44">
        <f t="shared" si="43"/>
        <v>0</v>
      </c>
      <c r="W185" s="44">
        <f t="shared" si="39"/>
        <v>0</v>
      </c>
      <c r="X185" s="41">
        <f t="shared" si="44"/>
        <v>269.37</v>
      </c>
      <c r="Y185" s="41">
        <f t="shared" si="40"/>
        <v>869.769</v>
      </c>
      <c r="Z185" s="54"/>
      <c r="AD185" s="141"/>
    </row>
    <row r="186" s="9" customFormat="1" ht="20" customHeight="1" spans="1:30">
      <c r="A186" s="40">
        <f t="shared" si="30"/>
        <v>183</v>
      </c>
      <c r="B186" s="66" t="s">
        <v>443</v>
      </c>
      <c r="C186" s="46" t="s">
        <v>477</v>
      </c>
      <c r="D186" s="45" t="s">
        <v>478</v>
      </c>
      <c r="E186" s="41">
        <v>3245.4</v>
      </c>
      <c r="F186" s="41">
        <v>3245.4</v>
      </c>
      <c r="G186" s="41">
        <v>3245.4</v>
      </c>
      <c r="H186" s="44">
        <v>5228.42</v>
      </c>
      <c r="I186" s="44">
        <v>108</v>
      </c>
      <c r="J186" s="44">
        <v>0</v>
      </c>
      <c r="K186" s="52">
        <f t="shared" si="31"/>
        <v>58.4172</v>
      </c>
      <c r="L186" s="53">
        <f t="shared" si="32"/>
        <v>519.264</v>
      </c>
      <c r="M186" s="41">
        <f t="shared" si="33"/>
        <v>22.7178</v>
      </c>
      <c r="N186" s="44">
        <f t="shared" si="34"/>
        <v>418.27</v>
      </c>
      <c r="O186" s="44">
        <f t="shared" si="41"/>
        <v>54</v>
      </c>
      <c r="P186" s="44">
        <f t="shared" si="35"/>
        <v>0</v>
      </c>
      <c r="Q186" s="44">
        <f t="shared" si="42"/>
        <v>1072.669</v>
      </c>
      <c r="R186" s="41">
        <v>0</v>
      </c>
      <c r="S186" s="41">
        <f t="shared" si="36"/>
        <v>259.63</v>
      </c>
      <c r="T186" s="41">
        <f t="shared" si="37"/>
        <v>9.74</v>
      </c>
      <c r="U186" s="44">
        <f t="shared" si="38"/>
        <v>104.57</v>
      </c>
      <c r="V186" s="44">
        <f t="shared" si="43"/>
        <v>54</v>
      </c>
      <c r="W186" s="44">
        <f t="shared" si="39"/>
        <v>0</v>
      </c>
      <c r="X186" s="41">
        <f t="shared" si="44"/>
        <v>427.94</v>
      </c>
      <c r="Y186" s="41">
        <f t="shared" si="40"/>
        <v>1500.609</v>
      </c>
      <c r="Z186" s="54"/>
      <c r="AD186" s="141"/>
    </row>
    <row r="187" s="9" customFormat="1" ht="20" customHeight="1" spans="1:30">
      <c r="A187" s="40">
        <f t="shared" si="30"/>
        <v>184</v>
      </c>
      <c r="B187" s="66" t="s">
        <v>443</v>
      </c>
      <c r="C187" s="46" t="s">
        <v>479</v>
      </c>
      <c r="D187" s="45" t="s">
        <v>480</v>
      </c>
      <c r="E187" s="41">
        <v>3245.4</v>
      </c>
      <c r="F187" s="41">
        <v>3245.4</v>
      </c>
      <c r="G187" s="41">
        <v>3245.4</v>
      </c>
      <c r="H187" s="44">
        <v>5228.42</v>
      </c>
      <c r="I187" s="44">
        <v>108</v>
      </c>
      <c r="J187" s="44">
        <v>1790</v>
      </c>
      <c r="K187" s="52">
        <f t="shared" si="31"/>
        <v>58.4172</v>
      </c>
      <c r="L187" s="53">
        <f t="shared" si="32"/>
        <v>519.264</v>
      </c>
      <c r="M187" s="41">
        <f t="shared" si="33"/>
        <v>22.7178</v>
      </c>
      <c r="N187" s="44">
        <f t="shared" si="34"/>
        <v>418.27</v>
      </c>
      <c r="O187" s="44">
        <f t="shared" si="41"/>
        <v>54</v>
      </c>
      <c r="P187" s="44">
        <f t="shared" si="35"/>
        <v>89.5</v>
      </c>
      <c r="Q187" s="44">
        <f t="shared" si="42"/>
        <v>1162.169</v>
      </c>
      <c r="R187" s="41">
        <v>0</v>
      </c>
      <c r="S187" s="41">
        <f t="shared" si="36"/>
        <v>259.63</v>
      </c>
      <c r="T187" s="41">
        <f t="shared" si="37"/>
        <v>9.74</v>
      </c>
      <c r="U187" s="44">
        <f t="shared" si="38"/>
        <v>104.57</v>
      </c>
      <c r="V187" s="44">
        <f t="shared" si="43"/>
        <v>54</v>
      </c>
      <c r="W187" s="44">
        <f t="shared" si="39"/>
        <v>89.5</v>
      </c>
      <c r="X187" s="41">
        <f t="shared" si="44"/>
        <v>517.44</v>
      </c>
      <c r="Y187" s="41">
        <f t="shared" si="40"/>
        <v>1679.609</v>
      </c>
      <c r="Z187" s="54"/>
      <c r="AD187" s="141"/>
    </row>
    <row r="188" s="9" customFormat="1" ht="20" customHeight="1" spans="1:30">
      <c r="A188" s="40">
        <f t="shared" si="30"/>
        <v>185</v>
      </c>
      <c r="B188" s="66" t="s">
        <v>470</v>
      </c>
      <c r="C188" s="42" t="s">
        <v>481</v>
      </c>
      <c r="D188" s="41" t="s">
        <v>482</v>
      </c>
      <c r="E188" s="41">
        <v>3245.4</v>
      </c>
      <c r="F188" s="41">
        <f>VLOOKUP(C188,'[1]9月'!$B:$Q,16,0)</f>
        <v>3245.4</v>
      </c>
      <c r="G188" s="41">
        <v>3245.4</v>
      </c>
      <c r="H188" s="44">
        <v>5228.42</v>
      </c>
      <c r="I188" s="44">
        <v>108</v>
      </c>
      <c r="J188" s="44">
        <v>1790</v>
      </c>
      <c r="K188" s="52">
        <f t="shared" si="31"/>
        <v>58.4172</v>
      </c>
      <c r="L188" s="53">
        <f t="shared" si="32"/>
        <v>519.264</v>
      </c>
      <c r="M188" s="41">
        <f t="shared" si="33"/>
        <v>22.7178</v>
      </c>
      <c r="N188" s="44">
        <f t="shared" si="34"/>
        <v>418.27</v>
      </c>
      <c r="O188" s="44">
        <f t="shared" si="41"/>
        <v>54</v>
      </c>
      <c r="P188" s="44">
        <f t="shared" si="35"/>
        <v>89.5</v>
      </c>
      <c r="Q188" s="44">
        <f t="shared" si="42"/>
        <v>1162.169</v>
      </c>
      <c r="R188" s="41">
        <v>0</v>
      </c>
      <c r="S188" s="41">
        <f t="shared" si="36"/>
        <v>259.63</v>
      </c>
      <c r="T188" s="41">
        <f t="shared" si="37"/>
        <v>9.74</v>
      </c>
      <c r="U188" s="44">
        <f t="shared" si="38"/>
        <v>104.57</v>
      </c>
      <c r="V188" s="44">
        <f t="shared" si="43"/>
        <v>54</v>
      </c>
      <c r="W188" s="44">
        <f t="shared" si="39"/>
        <v>89.5</v>
      </c>
      <c r="X188" s="41">
        <f t="shared" si="44"/>
        <v>517.44</v>
      </c>
      <c r="Y188" s="41">
        <f t="shared" si="40"/>
        <v>1679.609</v>
      </c>
      <c r="Z188" s="41"/>
      <c r="AD188" s="141"/>
    </row>
    <row r="189" s="9" customFormat="1" ht="20" customHeight="1" spans="1:30">
      <c r="A189" s="40">
        <f t="shared" si="30"/>
        <v>186</v>
      </c>
      <c r="B189" s="66" t="s">
        <v>470</v>
      </c>
      <c r="C189" s="42" t="s">
        <v>483</v>
      </c>
      <c r="D189" s="41" t="s">
        <v>484</v>
      </c>
      <c r="E189" s="41">
        <v>3245.4</v>
      </c>
      <c r="F189" s="41">
        <f>VLOOKUP(C189,'[1]9月'!$B:$Q,16,0)</f>
        <v>3245.4</v>
      </c>
      <c r="G189" s="41">
        <v>3245.4</v>
      </c>
      <c r="H189" s="44">
        <v>5228.42</v>
      </c>
      <c r="I189" s="44">
        <v>108</v>
      </c>
      <c r="J189" s="44">
        <v>1790</v>
      </c>
      <c r="K189" s="52">
        <f t="shared" si="31"/>
        <v>58.4172</v>
      </c>
      <c r="L189" s="53">
        <f t="shared" si="32"/>
        <v>519.264</v>
      </c>
      <c r="M189" s="41">
        <f t="shared" si="33"/>
        <v>22.7178</v>
      </c>
      <c r="N189" s="44">
        <f t="shared" si="34"/>
        <v>418.27</v>
      </c>
      <c r="O189" s="44">
        <f t="shared" si="41"/>
        <v>54</v>
      </c>
      <c r="P189" s="44">
        <f t="shared" si="35"/>
        <v>89.5</v>
      </c>
      <c r="Q189" s="44">
        <f t="shared" si="42"/>
        <v>1162.169</v>
      </c>
      <c r="R189" s="41">
        <v>0</v>
      </c>
      <c r="S189" s="41">
        <f t="shared" si="36"/>
        <v>259.63</v>
      </c>
      <c r="T189" s="41">
        <f t="shared" si="37"/>
        <v>9.74</v>
      </c>
      <c r="U189" s="44">
        <f t="shared" si="38"/>
        <v>104.57</v>
      </c>
      <c r="V189" s="44">
        <f t="shared" si="43"/>
        <v>54</v>
      </c>
      <c r="W189" s="44">
        <f t="shared" si="39"/>
        <v>89.5</v>
      </c>
      <c r="X189" s="41">
        <f t="shared" si="44"/>
        <v>517.44</v>
      </c>
      <c r="Y189" s="41">
        <f t="shared" si="40"/>
        <v>1679.609</v>
      </c>
      <c r="Z189" s="41"/>
      <c r="AD189" s="141"/>
    </row>
    <row r="190" s="9" customFormat="1" ht="20" customHeight="1" spans="1:30">
      <c r="A190" s="40">
        <f t="shared" si="30"/>
        <v>187</v>
      </c>
      <c r="B190" s="66" t="s">
        <v>470</v>
      </c>
      <c r="C190" s="42" t="s">
        <v>485</v>
      </c>
      <c r="D190" s="41" t="s">
        <v>486</v>
      </c>
      <c r="E190" s="41">
        <v>3245.4</v>
      </c>
      <c r="F190" s="41">
        <f>VLOOKUP(C190,'[1]9月'!$B:$Q,16,0)</f>
        <v>3245.4</v>
      </c>
      <c r="G190" s="41">
        <v>3245.4</v>
      </c>
      <c r="H190" s="44">
        <v>5228.42</v>
      </c>
      <c r="I190" s="44">
        <v>108</v>
      </c>
      <c r="J190" s="44">
        <v>1790</v>
      </c>
      <c r="K190" s="52">
        <f t="shared" si="31"/>
        <v>58.4172</v>
      </c>
      <c r="L190" s="53">
        <f t="shared" si="32"/>
        <v>519.264</v>
      </c>
      <c r="M190" s="41">
        <f t="shared" si="33"/>
        <v>22.7178</v>
      </c>
      <c r="N190" s="44">
        <f t="shared" si="34"/>
        <v>418.27</v>
      </c>
      <c r="O190" s="44">
        <f t="shared" si="41"/>
        <v>54</v>
      </c>
      <c r="P190" s="44">
        <f t="shared" si="35"/>
        <v>89.5</v>
      </c>
      <c r="Q190" s="44">
        <f t="shared" si="42"/>
        <v>1162.169</v>
      </c>
      <c r="R190" s="41">
        <v>0</v>
      </c>
      <c r="S190" s="41">
        <f t="shared" si="36"/>
        <v>259.63</v>
      </c>
      <c r="T190" s="41">
        <f t="shared" si="37"/>
        <v>9.74</v>
      </c>
      <c r="U190" s="44">
        <f t="shared" si="38"/>
        <v>104.57</v>
      </c>
      <c r="V190" s="44">
        <f t="shared" si="43"/>
        <v>54</v>
      </c>
      <c r="W190" s="44">
        <f t="shared" si="39"/>
        <v>89.5</v>
      </c>
      <c r="X190" s="41">
        <f t="shared" si="44"/>
        <v>517.44</v>
      </c>
      <c r="Y190" s="41">
        <f t="shared" si="40"/>
        <v>1679.609</v>
      </c>
      <c r="Z190" s="41"/>
      <c r="AD190" s="141"/>
    </row>
    <row r="191" s="9" customFormat="1" ht="20" customHeight="1" spans="1:30">
      <c r="A191" s="40">
        <f t="shared" si="30"/>
        <v>188</v>
      </c>
      <c r="B191" s="66" t="s">
        <v>470</v>
      </c>
      <c r="C191" s="42" t="s">
        <v>487</v>
      </c>
      <c r="D191" s="41" t="s">
        <v>488</v>
      </c>
      <c r="E191" s="41">
        <v>3245.4</v>
      </c>
      <c r="F191" s="41">
        <f>VLOOKUP(C191,'[1]9月'!$B:$Q,16,0)</f>
        <v>3245.4</v>
      </c>
      <c r="G191" s="41">
        <v>3245.4</v>
      </c>
      <c r="H191" s="44">
        <v>5228.42</v>
      </c>
      <c r="I191" s="44">
        <v>108</v>
      </c>
      <c r="J191" s="44">
        <v>1790</v>
      </c>
      <c r="K191" s="52">
        <f t="shared" si="31"/>
        <v>58.4172</v>
      </c>
      <c r="L191" s="53">
        <f t="shared" si="32"/>
        <v>519.264</v>
      </c>
      <c r="M191" s="41">
        <f t="shared" si="33"/>
        <v>22.7178</v>
      </c>
      <c r="N191" s="44">
        <f t="shared" si="34"/>
        <v>418.27</v>
      </c>
      <c r="O191" s="44">
        <f t="shared" si="41"/>
        <v>54</v>
      </c>
      <c r="P191" s="44">
        <f t="shared" si="35"/>
        <v>89.5</v>
      </c>
      <c r="Q191" s="44">
        <f t="shared" si="42"/>
        <v>1162.169</v>
      </c>
      <c r="R191" s="41">
        <v>0</v>
      </c>
      <c r="S191" s="41">
        <f t="shared" si="36"/>
        <v>259.63</v>
      </c>
      <c r="T191" s="41">
        <f t="shared" si="37"/>
        <v>9.74</v>
      </c>
      <c r="U191" s="44">
        <f t="shared" si="38"/>
        <v>104.57</v>
      </c>
      <c r="V191" s="44">
        <f t="shared" si="43"/>
        <v>54</v>
      </c>
      <c r="W191" s="44">
        <f t="shared" si="39"/>
        <v>89.5</v>
      </c>
      <c r="X191" s="41">
        <f t="shared" si="44"/>
        <v>517.44</v>
      </c>
      <c r="Y191" s="41">
        <f t="shared" si="40"/>
        <v>1679.609</v>
      </c>
      <c r="Z191" s="41"/>
      <c r="AD191" s="141"/>
    </row>
    <row r="192" s="9" customFormat="1" ht="20" customHeight="1" spans="1:30">
      <c r="A192" s="40">
        <f t="shared" si="30"/>
        <v>189</v>
      </c>
      <c r="B192" s="66" t="s">
        <v>238</v>
      </c>
      <c r="C192" s="42" t="s">
        <v>489</v>
      </c>
      <c r="D192" s="41" t="s">
        <v>490</v>
      </c>
      <c r="E192" s="41">
        <v>3245.4</v>
      </c>
      <c r="F192" s="41">
        <f>VLOOKUP(C192,'[1]9月'!$B:$Q,16,0)</f>
        <v>3245.4</v>
      </c>
      <c r="G192" s="41">
        <v>3245.4</v>
      </c>
      <c r="H192" s="44">
        <v>5228.42</v>
      </c>
      <c r="I192" s="44">
        <v>108</v>
      </c>
      <c r="J192" s="44">
        <v>1790</v>
      </c>
      <c r="K192" s="52">
        <f t="shared" si="31"/>
        <v>58.4172</v>
      </c>
      <c r="L192" s="53">
        <f t="shared" si="32"/>
        <v>519.264</v>
      </c>
      <c r="M192" s="41">
        <f t="shared" si="33"/>
        <v>22.7178</v>
      </c>
      <c r="N192" s="44">
        <f t="shared" si="34"/>
        <v>418.27</v>
      </c>
      <c r="O192" s="44">
        <f t="shared" si="41"/>
        <v>54</v>
      </c>
      <c r="P192" s="44">
        <f t="shared" si="35"/>
        <v>89.5</v>
      </c>
      <c r="Q192" s="44">
        <f t="shared" si="42"/>
        <v>1162.169</v>
      </c>
      <c r="R192" s="41">
        <v>0</v>
      </c>
      <c r="S192" s="41">
        <f t="shared" si="36"/>
        <v>259.63</v>
      </c>
      <c r="T192" s="41">
        <f t="shared" si="37"/>
        <v>9.74</v>
      </c>
      <c r="U192" s="44">
        <f t="shared" si="38"/>
        <v>104.57</v>
      </c>
      <c r="V192" s="44">
        <f t="shared" si="43"/>
        <v>54</v>
      </c>
      <c r="W192" s="44">
        <f t="shared" si="39"/>
        <v>89.5</v>
      </c>
      <c r="X192" s="41">
        <f t="shared" si="44"/>
        <v>517.44</v>
      </c>
      <c r="Y192" s="41">
        <f t="shared" si="40"/>
        <v>1679.609</v>
      </c>
      <c r="Z192" s="41"/>
      <c r="AD192" s="141"/>
    </row>
    <row r="193" s="9" customFormat="1" ht="20" customHeight="1" spans="1:30">
      <c r="A193" s="40">
        <f t="shared" si="30"/>
        <v>190</v>
      </c>
      <c r="B193" s="66" t="s">
        <v>238</v>
      </c>
      <c r="C193" s="42" t="s">
        <v>491</v>
      </c>
      <c r="D193" s="41" t="s">
        <v>492</v>
      </c>
      <c r="E193" s="41">
        <v>3245.4</v>
      </c>
      <c r="F193" s="41">
        <f>VLOOKUP(C193,'[1]9月'!$B:$Q,16,0)</f>
        <v>3245.4</v>
      </c>
      <c r="G193" s="41">
        <v>3245.4</v>
      </c>
      <c r="H193" s="44">
        <v>5228.42</v>
      </c>
      <c r="I193" s="44">
        <v>108</v>
      </c>
      <c r="J193" s="44">
        <v>1790</v>
      </c>
      <c r="K193" s="52">
        <f t="shared" si="31"/>
        <v>58.4172</v>
      </c>
      <c r="L193" s="53">
        <f t="shared" si="32"/>
        <v>519.264</v>
      </c>
      <c r="M193" s="41">
        <f t="shared" si="33"/>
        <v>22.7178</v>
      </c>
      <c r="N193" s="44">
        <f t="shared" si="34"/>
        <v>418.27</v>
      </c>
      <c r="O193" s="44">
        <f t="shared" si="41"/>
        <v>54</v>
      </c>
      <c r="P193" s="44">
        <f t="shared" si="35"/>
        <v>89.5</v>
      </c>
      <c r="Q193" s="44">
        <f t="shared" si="42"/>
        <v>1162.169</v>
      </c>
      <c r="R193" s="41">
        <v>0</v>
      </c>
      <c r="S193" s="41">
        <f t="shared" si="36"/>
        <v>259.63</v>
      </c>
      <c r="T193" s="41">
        <f t="shared" si="37"/>
        <v>9.74</v>
      </c>
      <c r="U193" s="44">
        <f t="shared" si="38"/>
        <v>104.57</v>
      </c>
      <c r="V193" s="44">
        <f t="shared" si="43"/>
        <v>54</v>
      </c>
      <c r="W193" s="44">
        <f t="shared" si="39"/>
        <v>89.5</v>
      </c>
      <c r="X193" s="41">
        <f t="shared" si="44"/>
        <v>517.44</v>
      </c>
      <c r="Y193" s="41">
        <f t="shared" si="40"/>
        <v>1679.609</v>
      </c>
      <c r="Z193" s="41"/>
      <c r="AD193" s="141"/>
    </row>
    <row r="194" s="9" customFormat="1" ht="20" customHeight="1" spans="1:30">
      <c r="A194" s="40">
        <f t="shared" si="30"/>
        <v>191</v>
      </c>
      <c r="B194" s="66" t="s">
        <v>238</v>
      </c>
      <c r="C194" s="42" t="s">
        <v>493</v>
      </c>
      <c r="D194" s="41" t="s">
        <v>494</v>
      </c>
      <c r="E194" s="41">
        <v>3245.4</v>
      </c>
      <c r="F194" s="41">
        <f>VLOOKUP(C194,'[1]9月'!$B:$Q,16,0)</f>
        <v>3245.4</v>
      </c>
      <c r="G194" s="41">
        <v>3245.4</v>
      </c>
      <c r="H194" s="44">
        <v>5228.42</v>
      </c>
      <c r="I194" s="44">
        <v>108</v>
      </c>
      <c r="J194" s="44">
        <v>1790</v>
      </c>
      <c r="K194" s="52">
        <f t="shared" si="31"/>
        <v>58.4172</v>
      </c>
      <c r="L194" s="53">
        <f t="shared" si="32"/>
        <v>519.264</v>
      </c>
      <c r="M194" s="41">
        <f t="shared" si="33"/>
        <v>22.7178</v>
      </c>
      <c r="N194" s="44">
        <f t="shared" si="34"/>
        <v>418.27</v>
      </c>
      <c r="O194" s="44">
        <f t="shared" si="41"/>
        <v>54</v>
      </c>
      <c r="P194" s="44">
        <f t="shared" si="35"/>
        <v>89.5</v>
      </c>
      <c r="Q194" s="44">
        <f t="shared" si="42"/>
        <v>1162.169</v>
      </c>
      <c r="R194" s="41">
        <v>0</v>
      </c>
      <c r="S194" s="41">
        <f t="shared" si="36"/>
        <v>259.63</v>
      </c>
      <c r="T194" s="41">
        <f t="shared" si="37"/>
        <v>9.74</v>
      </c>
      <c r="U194" s="44">
        <f t="shared" si="38"/>
        <v>104.57</v>
      </c>
      <c r="V194" s="44">
        <f t="shared" si="43"/>
        <v>54</v>
      </c>
      <c r="W194" s="44">
        <f t="shared" si="39"/>
        <v>89.5</v>
      </c>
      <c r="X194" s="41">
        <f t="shared" si="44"/>
        <v>517.44</v>
      </c>
      <c r="Y194" s="41">
        <f t="shared" si="40"/>
        <v>1679.609</v>
      </c>
      <c r="Z194" s="41"/>
      <c r="AD194" s="141"/>
    </row>
    <row r="195" s="9" customFormat="1" ht="20" customHeight="1" spans="1:30">
      <c r="A195" s="40">
        <f t="shared" si="30"/>
        <v>192</v>
      </c>
      <c r="B195" s="66" t="s">
        <v>238</v>
      </c>
      <c r="C195" s="42" t="s">
        <v>495</v>
      </c>
      <c r="D195" s="41" t="s">
        <v>496</v>
      </c>
      <c r="E195" s="41">
        <v>3245.4</v>
      </c>
      <c r="F195" s="41">
        <f>VLOOKUP(C195,'[1]9月'!$B:$Q,16,0)</f>
        <v>3245.4</v>
      </c>
      <c r="G195" s="41">
        <v>3245.4</v>
      </c>
      <c r="H195" s="44">
        <v>5228.42</v>
      </c>
      <c r="I195" s="44">
        <v>108</v>
      </c>
      <c r="J195" s="44">
        <v>1790</v>
      </c>
      <c r="K195" s="52">
        <f t="shared" si="31"/>
        <v>58.4172</v>
      </c>
      <c r="L195" s="53">
        <f t="shared" si="32"/>
        <v>519.264</v>
      </c>
      <c r="M195" s="41">
        <f t="shared" si="33"/>
        <v>22.7178</v>
      </c>
      <c r="N195" s="44">
        <f t="shared" si="34"/>
        <v>418.27</v>
      </c>
      <c r="O195" s="44">
        <f t="shared" si="41"/>
        <v>54</v>
      </c>
      <c r="P195" s="44">
        <f t="shared" si="35"/>
        <v>89.5</v>
      </c>
      <c r="Q195" s="44">
        <f t="shared" si="42"/>
        <v>1162.169</v>
      </c>
      <c r="R195" s="41">
        <v>0</v>
      </c>
      <c r="S195" s="41">
        <f t="shared" si="36"/>
        <v>259.63</v>
      </c>
      <c r="T195" s="41">
        <f t="shared" si="37"/>
        <v>9.74</v>
      </c>
      <c r="U195" s="44">
        <f t="shared" si="38"/>
        <v>104.57</v>
      </c>
      <c r="V195" s="44">
        <f t="shared" si="43"/>
        <v>54</v>
      </c>
      <c r="W195" s="44">
        <f t="shared" si="39"/>
        <v>89.5</v>
      </c>
      <c r="X195" s="41">
        <f t="shared" si="44"/>
        <v>517.44</v>
      </c>
      <c r="Y195" s="41">
        <f t="shared" si="40"/>
        <v>1679.609</v>
      </c>
      <c r="Z195" s="41"/>
      <c r="AD195" s="141"/>
    </row>
    <row r="196" s="9" customFormat="1" ht="20" customHeight="1" spans="1:30">
      <c r="A196" s="40">
        <f t="shared" ref="A196:A259" si="45">ROW()-3</f>
        <v>193</v>
      </c>
      <c r="B196" s="66" t="s">
        <v>238</v>
      </c>
      <c r="C196" s="46" t="s">
        <v>497</v>
      </c>
      <c r="D196" s="47" t="s">
        <v>498</v>
      </c>
      <c r="E196" s="41">
        <v>3245.4</v>
      </c>
      <c r="F196" s="41">
        <f>VLOOKUP(C196,'[1]9月'!$B:$Q,16,0)</f>
        <v>3245.4</v>
      </c>
      <c r="G196" s="41">
        <v>3245.4</v>
      </c>
      <c r="H196" s="44">
        <v>5228.42</v>
      </c>
      <c r="I196" s="44">
        <v>108</v>
      </c>
      <c r="J196" s="44">
        <v>1790</v>
      </c>
      <c r="K196" s="52">
        <f t="shared" ref="K196:K259" si="46">E196*0.018</f>
        <v>58.4172</v>
      </c>
      <c r="L196" s="53">
        <f t="shared" ref="L196:L259" si="47">F196*0.16</f>
        <v>519.264</v>
      </c>
      <c r="M196" s="41">
        <f t="shared" ref="M196:M259" si="48">G196*0.007</f>
        <v>22.7178</v>
      </c>
      <c r="N196" s="44">
        <f t="shared" ref="N196:N259" si="49">ROUND(H196*0.08,2)</f>
        <v>418.27</v>
      </c>
      <c r="O196" s="44">
        <f t="shared" si="41"/>
        <v>54</v>
      </c>
      <c r="P196" s="44">
        <f t="shared" ref="P196:P259" si="50">J196*5%</f>
        <v>89.5</v>
      </c>
      <c r="Q196" s="44">
        <f t="shared" si="42"/>
        <v>1162.169</v>
      </c>
      <c r="R196" s="41">
        <v>0</v>
      </c>
      <c r="S196" s="41">
        <f t="shared" ref="S196:S259" si="51">ROUND(F196*0.08,2)</f>
        <v>259.63</v>
      </c>
      <c r="T196" s="41">
        <f t="shared" ref="T196:T259" si="52">ROUND(G196*0.003,2)</f>
        <v>9.74</v>
      </c>
      <c r="U196" s="44">
        <f t="shared" ref="U196:U259" si="53">ROUND(H196*0.02,2)</f>
        <v>104.57</v>
      </c>
      <c r="V196" s="44">
        <f t="shared" si="43"/>
        <v>54</v>
      </c>
      <c r="W196" s="44">
        <f t="shared" ref="W196:W259" si="54">J196*5%</f>
        <v>89.5</v>
      </c>
      <c r="X196" s="41">
        <f t="shared" si="44"/>
        <v>517.44</v>
      </c>
      <c r="Y196" s="41">
        <f t="shared" ref="Y196:Y259" si="55">Q196+X196</f>
        <v>1679.609</v>
      </c>
      <c r="Z196" s="41"/>
      <c r="AD196" s="141"/>
    </row>
    <row r="197" s="9" customFormat="1" ht="18" customHeight="1" spans="1:26">
      <c r="A197" s="40">
        <f t="shared" si="45"/>
        <v>194</v>
      </c>
      <c r="B197" s="66" t="s">
        <v>238</v>
      </c>
      <c r="C197" s="46" t="s">
        <v>499</v>
      </c>
      <c r="D197" s="47" t="s">
        <v>500</v>
      </c>
      <c r="E197" s="41">
        <v>3245.4</v>
      </c>
      <c r="F197" s="41">
        <f>VLOOKUP(C197,'[1]9月'!$B:$Q,16,0)</f>
        <v>3245.4</v>
      </c>
      <c r="G197" s="41">
        <v>3245.4</v>
      </c>
      <c r="H197" s="44">
        <v>5228.42</v>
      </c>
      <c r="I197" s="44">
        <v>108</v>
      </c>
      <c r="J197" s="44">
        <v>1790</v>
      </c>
      <c r="K197" s="52">
        <f t="shared" si="46"/>
        <v>58.4172</v>
      </c>
      <c r="L197" s="53">
        <f t="shared" si="47"/>
        <v>519.264</v>
      </c>
      <c r="M197" s="41">
        <f t="shared" si="48"/>
        <v>22.7178</v>
      </c>
      <c r="N197" s="44">
        <f t="shared" si="49"/>
        <v>418.27</v>
      </c>
      <c r="O197" s="44">
        <f t="shared" ref="O197:O260" si="56">I197*50%</f>
        <v>54</v>
      </c>
      <c r="P197" s="44">
        <f t="shared" si="50"/>
        <v>89.5</v>
      </c>
      <c r="Q197" s="44">
        <f t="shared" ref="Q197:Q260" si="57">SUM(K197:P197)</f>
        <v>1162.169</v>
      </c>
      <c r="R197" s="41">
        <v>0</v>
      </c>
      <c r="S197" s="41">
        <f t="shared" si="51"/>
        <v>259.63</v>
      </c>
      <c r="T197" s="41">
        <f t="shared" si="52"/>
        <v>9.74</v>
      </c>
      <c r="U197" s="44">
        <f t="shared" si="53"/>
        <v>104.57</v>
      </c>
      <c r="V197" s="44">
        <f t="shared" ref="V197:V260" si="58">I197*50%</f>
        <v>54</v>
      </c>
      <c r="W197" s="44">
        <f t="shared" si="54"/>
        <v>89.5</v>
      </c>
      <c r="X197" s="41">
        <f t="shared" ref="X197:X260" si="59">SUM(R197:W197)</f>
        <v>517.44</v>
      </c>
      <c r="Y197" s="41">
        <f t="shared" si="55"/>
        <v>1679.609</v>
      </c>
      <c r="Z197" s="54"/>
    </row>
    <row r="198" s="9" customFormat="1" ht="18" customHeight="1" spans="1:26">
      <c r="A198" s="40">
        <f t="shared" si="45"/>
        <v>195</v>
      </c>
      <c r="B198" s="66" t="s">
        <v>238</v>
      </c>
      <c r="C198" s="46" t="s">
        <v>501</v>
      </c>
      <c r="D198" s="45" t="s">
        <v>502</v>
      </c>
      <c r="E198" s="41">
        <v>3245.4</v>
      </c>
      <c r="F198" s="41">
        <f>VLOOKUP(C198,'[1]9月'!$B:$Q,16,0)</f>
        <v>3245.4</v>
      </c>
      <c r="G198" s="41">
        <v>3245.4</v>
      </c>
      <c r="H198" s="44">
        <v>5228.42</v>
      </c>
      <c r="I198" s="44">
        <v>108</v>
      </c>
      <c r="J198" s="44">
        <v>1790</v>
      </c>
      <c r="K198" s="52">
        <f t="shared" si="46"/>
        <v>58.4172</v>
      </c>
      <c r="L198" s="53">
        <f t="shared" si="47"/>
        <v>519.264</v>
      </c>
      <c r="M198" s="41">
        <f t="shared" si="48"/>
        <v>22.7178</v>
      </c>
      <c r="N198" s="44">
        <f t="shared" si="49"/>
        <v>418.27</v>
      </c>
      <c r="O198" s="44">
        <f t="shared" si="56"/>
        <v>54</v>
      </c>
      <c r="P198" s="44">
        <f t="shared" si="50"/>
        <v>89.5</v>
      </c>
      <c r="Q198" s="44">
        <f t="shared" si="57"/>
        <v>1162.169</v>
      </c>
      <c r="R198" s="41">
        <v>0</v>
      </c>
      <c r="S198" s="41">
        <f t="shared" si="51"/>
        <v>259.63</v>
      </c>
      <c r="T198" s="41">
        <f t="shared" si="52"/>
        <v>9.74</v>
      </c>
      <c r="U198" s="44">
        <f t="shared" si="53"/>
        <v>104.57</v>
      </c>
      <c r="V198" s="44">
        <f t="shared" si="58"/>
        <v>54</v>
      </c>
      <c r="W198" s="44">
        <f t="shared" si="54"/>
        <v>89.5</v>
      </c>
      <c r="X198" s="41">
        <f t="shared" si="59"/>
        <v>517.44</v>
      </c>
      <c r="Y198" s="41">
        <f t="shared" si="55"/>
        <v>1679.609</v>
      </c>
      <c r="Z198" s="54"/>
    </row>
    <row r="199" s="9" customFormat="1" ht="18" customHeight="1" spans="1:30">
      <c r="A199" s="40">
        <f t="shared" si="45"/>
        <v>196</v>
      </c>
      <c r="B199" s="66" t="s">
        <v>503</v>
      </c>
      <c r="C199" s="42" t="s">
        <v>504</v>
      </c>
      <c r="D199" s="41" t="s">
        <v>505</v>
      </c>
      <c r="E199" s="41">
        <v>3245.4</v>
      </c>
      <c r="F199" s="41">
        <f>VLOOKUP(C199,'[1]9月'!$B:$Q,16,0)</f>
        <v>3245.4</v>
      </c>
      <c r="G199" s="41">
        <v>3245.4</v>
      </c>
      <c r="H199" s="44">
        <v>5228.42</v>
      </c>
      <c r="I199" s="44">
        <v>108</v>
      </c>
      <c r="J199" s="44">
        <v>1790</v>
      </c>
      <c r="K199" s="52">
        <f t="shared" si="46"/>
        <v>58.4172</v>
      </c>
      <c r="L199" s="53">
        <f t="shared" si="47"/>
        <v>519.264</v>
      </c>
      <c r="M199" s="41">
        <f t="shared" si="48"/>
        <v>22.7178</v>
      </c>
      <c r="N199" s="44">
        <f t="shared" si="49"/>
        <v>418.27</v>
      </c>
      <c r="O199" s="44">
        <f t="shared" si="56"/>
        <v>54</v>
      </c>
      <c r="P199" s="44">
        <f t="shared" si="50"/>
        <v>89.5</v>
      </c>
      <c r="Q199" s="44">
        <f t="shared" si="57"/>
        <v>1162.169</v>
      </c>
      <c r="R199" s="41">
        <v>0</v>
      </c>
      <c r="S199" s="41">
        <f t="shared" si="51"/>
        <v>259.63</v>
      </c>
      <c r="T199" s="41">
        <f t="shared" si="52"/>
        <v>9.74</v>
      </c>
      <c r="U199" s="44">
        <f t="shared" si="53"/>
        <v>104.57</v>
      </c>
      <c r="V199" s="44">
        <f t="shared" si="58"/>
        <v>54</v>
      </c>
      <c r="W199" s="44">
        <f t="shared" si="54"/>
        <v>89.5</v>
      </c>
      <c r="X199" s="41">
        <f t="shared" si="59"/>
        <v>517.44</v>
      </c>
      <c r="Y199" s="41">
        <f t="shared" si="55"/>
        <v>1679.609</v>
      </c>
      <c r="Z199" s="41"/>
      <c r="AD199" s="141"/>
    </row>
    <row r="200" s="9" customFormat="1" ht="20" customHeight="1" spans="1:30">
      <c r="A200" s="40">
        <f t="shared" si="45"/>
        <v>197</v>
      </c>
      <c r="B200" s="66" t="s">
        <v>503</v>
      </c>
      <c r="C200" s="42" t="s">
        <v>506</v>
      </c>
      <c r="D200" s="41" t="s">
        <v>507</v>
      </c>
      <c r="E200" s="41">
        <v>3245.4</v>
      </c>
      <c r="F200" s="41">
        <f>VLOOKUP(C200,'[1]9月'!$B:$Q,16,0)</f>
        <v>3245.4</v>
      </c>
      <c r="G200" s="41">
        <v>3245.4</v>
      </c>
      <c r="H200" s="44">
        <v>5228.42</v>
      </c>
      <c r="I200" s="44">
        <v>108</v>
      </c>
      <c r="J200" s="44">
        <v>1790</v>
      </c>
      <c r="K200" s="52">
        <f t="shared" si="46"/>
        <v>58.4172</v>
      </c>
      <c r="L200" s="53">
        <f t="shared" si="47"/>
        <v>519.264</v>
      </c>
      <c r="M200" s="41">
        <f t="shared" si="48"/>
        <v>22.7178</v>
      </c>
      <c r="N200" s="44">
        <f t="shared" si="49"/>
        <v>418.27</v>
      </c>
      <c r="O200" s="44">
        <f t="shared" si="56"/>
        <v>54</v>
      </c>
      <c r="P200" s="44">
        <f t="shared" si="50"/>
        <v>89.5</v>
      </c>
      <c r="Q200" s="44">
        <f t="shared" si="57"/>
        <v>1162.169</v>
      </c>
      <c r="R200" s="41">
        <v>0</v>
      </c>
      <c r="S200" s="41">
        <f t="shared" si="51"/>
        <v>259.63</v>
      </c>
      <c r="T200" s="41">
        <f t="shared" si="52"/>
        <v>9.74</v>
      </c>
      <c r="U200" s="44">
        <f t="shared" si="53"/>
        <v>104.57</v>
      </c>
      <c r="V200" s="44">
        <f t="shared" si="58"/>
        <v>54</v>
      </c>
      <c r="W200" s="44">
        <f t="shared" si="54"/>
        <v>89.5</v>
      </c>
      <c r="X200" s="41">
        <f t="shared" si="59"/>
        <v>517.44</v>
      </c>
      <c r="Y200" s="41">
        <f t="shared" si="55"/>
        <v>1679.609</v>
      </c>
      <c r="Z200" s="41"/>
      <c r="AD200" s="141"/>
    </row>
    <row r="201" s="9" customFormat="1" ht="20" customHeight="1" spans="1:30">
      <c r="A201" s="40">
        <f t="shared" si="45"/>
        <v>198</v>
      </c>
      <c r="B201" s="66" t="s">
        <v>503</v>
      </c>
      <c r="C201" s="42" t="s">
        <v>508</v>
      </c>
      <c r="D201" s="41" t="s">
        <v>509</v>
      </c>
      <c r="E201" s="41">
        <v>3245.4</v>
      </c>
      <c r="F201" s="41">
        <f>VLOOKUP(C201,'[1]9月'!$B:$Q,16,0)</f>
        <v>3245.4</v>
      </c>
      <c r="G201" s="41">
        <v>3245.4</v>
      </c>
      <c r="H201" s="44">
        <v>5228.42</v>
      </c>
      <c r="I201" s="44">
        <v>108</v>
      </c>
      <c r="J201" s="44">
        <v>1790</v>
      </c>
      <c r="K201" s="52">
        <f t="shared" si="46"/>
        <v>58.4172</v>
      </c>
      <c r="L201" s="53">
        <f t="shared" si="47"/>
        <v>519.264</v>
      </c>
      <c r="M201" s="41">
        <f t="shared" si="48"/>
        <v>22.7178</v>
      </c>
      <c r="N201" s="44">
        <f t="shared" si="49"/>
        <v>418.27</v>
      </c>
      <c r="O201" s="44">
        <f t="shared" si="56"/>
        <v>54</v>
      </c>
      <c r="P201" s="44">
        <f t="shared" si="50"/>
        <v>89.5</v>
      </c>
      <c r="Q201" s="44">
        <f t="shared" si="57"/>
        <v>1162.169</v>
      </c>
      <c r="R201" s="41">
        <v>0</v>
      </c>
      <c r="S201" s="41">
        <f t="shared" si="51"/>
        <v>259.63</v>
      </c>
      <c r="T201" s="41">
        <f t="shared" si="52"/>
        <v>9.74</v>
      </c>
      <c r="U201" s="44">
        <f t="shared" si="53"/>
        <v>104.57</v>
      </c>
      <c r="V201" s="44">
        <f t="shared" si="58"/>
        <v>54</v>
      </c>
      <c r="W201" s="44">
        <f t="shared" si="54"/>
        <v>89.5</v>
      </c>
      <c r="X201" s="41">
        <f t="shared" si="59"/>
        <v>517.44</v>
      </c>
      <c r="Y201" s="41">
        <f t="shared" si="55"/>
        <v>1679.609</v>
      </c>
      <c r="Z201" s="41"/>
      <c r="AD201" s="141"/>
    </row>
    <row r="202" s="9" customFormat="1" ht="20" customHeight="1" spans="1:30">
      <c r="A202" s="40">
        <f t="shared" si="45"/>
        <v>199</v>
      </c>
      <c r="B202" s="66" t="s">
        <v>503</v>
      </c>
      <c r="C202" s="42" t="s">
        <v>510</v>
      </c>
      <c r="D202" s="41" t="s">
        <v>511</v>
      </c>
      <c r="E202" s="41">
        <v>3245.4</v>
      </c>
      <c r="F202" s="41">
        <f>VLOOKUP(C202,'[1]9月'!$B:$Q,16,0)</f>
        <v>3245.4</v>
      </c>
      <c r="G202" s="41">
        <v>3245.4</v>
      </c>
      <c r="H202" s="44">
        <v>5228.42</v>
      </c>
      <c r="I202" s="44">
        <v>108</v>
      </c>
      <c r="J202" s="44">
        <v>1790</v>
      </c>
      <c r="K202" s="52">
        <f t="shared" si="46"/>
        <v>58.4172</v>
      </c>
      <c r="L202" s="53">
        <f t="shared" si="47"/>
        <v>519.264</v>
      </c>
      <c r="M202" s="41">
        <f t="shared" si="48"/>
        <v>22.7178</v>
      </c>
      <c r="N202" s="44">
        <f t="shared" si="49"/>
        <v>418.27</v>
      </c>
      <c r="O202" s="44">
        <f t="shared" si="56"/>
        <v>54</v>
      </c>
      <c r="P202" s="44">
        <f t="shared" si="50"/>
        <v>89.5</v>
      </c>
      <c r="Q202" s="44">
        <f t="shared" si="57"/>
        <v>1162.169</v>
      </c>
      <c r="R202" s="41">
        <v>0</v>
      </c>
      <c r="S202" s="41">
        <f t="shared" si="51"/>
        <v>259.63</v>
      </c>
      <c r="T202" s="41">
        <f t="shared" si="52"/>
        <v>9.74</v>
      </c>
      <c r="U202" s="44">
        <f t="shared" si="53"/>
        <v>104.57</v>
      </c>
      <c r="V202" s="44">
        <f t="shared" si="58"/>
        <v>54</v>
      </c>
      <c r="W202" s="44">
        <f t="shared" si="54"/>
        <v>89.5</v>
      </c>
      <c r="X202" s="41">
        <f t="shared" si="59"/>
        <v>517.44</v>
      </c>
      <c r="Y202" s="41">
        <f t="shared" si="55"/>
        <v>1679.609</v>
      </c>
      <c r="Z202" s="41"/>
      <c r="AD202" s="141"/>
    </row>
    <row r="203" s="9" customFormat="1" ht="20" customHeight="1" spans="1:30">
      <c r="A203" s="40">
        <f t="shared" si="45"/>
        <v>200</v>
      </c>
      <c r="B203" s="66" t="s">
        <v>503</v>
      </c>
      <c r="C203" s="42" t="s">
        <v>512</v>
      </c>
      <c r="D203" s="41" t="s">
        <v>513</v>
      </c>
      <c r="E203" s="41">
        <v>3245.4</v>
      </c>
      <c r="F203" s="41">
        <f>VLOOKUP(C203,'[1]9月'!$B:$Q,16,0)</f>
        <v>3245.4</v>
      </c>
      <c r="G203" s="41">
        <v>3245.4</v>
      </c>
      <c r="H203" s="44">
        <v>5228.42</v>
      </c>
      <c r="I203" s="44">
        <v>108</v>
      </c>
      <c r="J203" s="44">
        <v>1790</v>
      </c>
      <c r="K203" s="52">
        <f t="shared" si="46"/>
        <v>58.4172</v>
      </c>
      <c r="L203" s="53">
        <f t="shared" si="47"/>
        <v>519.264</v>
      </c>
      <c r="M203" s="41">
        <f t="shared" si="48"/>
        <v>22.7178</v>
      </c>
      <c r="N203" s="44">
        <f t="shared" si="49"/>
        <v>418.27</v>
      </c>
      <c r="O203" s="44">
        <f t="shared" si="56"/>
        <v>54</v>
      </c>
      <c r="P203" s="44">
        <f t="shared" si="50"/>
        <v>89.5</v>
      </c>
      <c r="Q203" s="44">
        <f t="shared" si="57"/>
        <v>1162.169</v>
      </c>
      <c r="R203" s="41">
        <v>0</v>
      </c>
      <c r="S203" s="41">
        <f t="shared" si="51"/>
        <v>259.63</v>
      </c>
      <c r="T203" s="41">
        <f t="shared" si="52"/>
        <v>9.74</v>
      </c>
      <c r="U203" s="44">
        <f t="shared" si="53"/>
        <v>104.57</v>
      </c>
      <c r="V203" s="44">
        <f t="shared" si="58"/>
        <v>54</v>
      </c>
      <c r="W203" s="44">
        <f t="shared" si="54"/>
        <v>89.5</v>
      </c>
      <c r="X203" s="41">
        <f t="shared" si="59"/>
        <v>517.44</v>
      </c>
      <c r="Y203" s="41">
        <f t="shared" si="55"/>
        <v>1679.609</v>
      </c>
      <c r="Z203" s="41"/>
      <c r="AD203" s="141"/>
    </row>
    <row r="204" s="9" customFormat="1" ht="20" customHeight="1" spans="1:30">
      <c r="A204" s="40">
        <f t="shared" si="45"/>
        <v>201</v>
      </c>
      <c r="B204" s="66" t="s">
        <v>503</v>
      </c>
      <c r="C204" s="42" t="s">
        <v>514</v>
      </c>
      <c r="D204" s="41" t="s">
        <v>515</v>
      </c>
      <c r="E204" s="41">
        <v>3245.4</v>
      </c>
      <c r="F204" s="41">
        <f>VLOOKUP(C204,'[1]9月'!$B:$Q,16,0)</f>
        <v>3245.4</v>
      </c>
      <c r="G204" s="41">
        <v>3245.4</v>
      </c>
      <c r="H204" s="44">
        <v>5228.42</v>
      </c>
      <c r="I204" s="44">
        <v>108</v>
      </c>
      <c r="J204" s="44">
        <v>1790</v>
      </c>
      <c r="K204" s="52">
        <f t="shared" si="46"/>
        <v>58.4172</v>
      </c>
      <c r="L204" s="53">
        <f t="shared" si="47"/>
        <v>519.264</v>
      </c>
      <c r="M204" s="41">
        <f t="shared" si="48"/>
        <v>22.7178</v>
      </c>
      <c r="N204" s="44">
        <f t="shared" si="49"/>
        <v>418.27</v>
      </c>
      <c r="O204" s="44">
        <f t="shared" si="56"/>
        <v>54</v>
      </c>
      <c r="P204" s="44">
        <f t="shared" si="50"/>
        <v>89.5</v>
      </c>
      <c r="Q204" s="44">
        <f t="shared" si="57"/>
        <v>1162.169</v>
      </c>
      <c r="R204" s="41">
        <v>0</v>
      </c>
      <c r="S204" s="41">
        <f t="shared" si="51"/>
        <v>259.63</v>
      </c>
      <c r="T204" s="41">
        <f t="shared" si="52"/>
        <v>9.74</v>
      </c>
      <c r="U204" s="44">
        <f t="shared" si="53"/>
        <v>104.57</v>
      </c>
      <c r="V204" s="44">
        <f t="shared" si="58"/>
        <v>54</v>
      </c>
      <c r="W204" s="44">
        <f t="shared" si="54"/>
        <v>89.5</v>
      </c>
      <c r="X204" s="41">
        <f t="shared" si="59"/>
        <v>517.44</v>
      </c>
      <c r="Y204" s="41">
        <f t="shared" si="55"/>
        <v>1679.609</v>
      </c>
      <c r="Z204" s="41"/>
      <c r="AD204" s="141"/>
    </row>
    <row r="205" s="9" customFormat="1" ht="20" customHeight="1" spans="1:30">
      <c r="A205" s="40">
        <f t="shared" si="45"/>
        <v>202</v>
      </c>
      <c r="B205" s="66" t="s">
        <v>503</v>
      </c>
      <c r="C205" s="42" t="s">
        <v>516</v>
      </c>
      <c r="D205" s="41" t="s">
        <v>517</v>
      </c>
      <c r="E205" s="41">
        <v>3245.4</v>
      </c>
      <c r="F205" s="41">
        <f>VLOOKUP(C205,'[1]9月'!$B:$Q,16,0)</f>
        <v>3245.4</v>
      </c>
      <c r="G205" s="41">
        <v>3245.4</v>
      </c>
      <c r="H205" s="44">
        <v>5228.42</v>
      </c>
      <c r="I205" s="44">
        <v>108</v>
      </c>
      <c r="J205" s="44">
        <v>1790</v>
      </c>
      <c r="K205" s="52">
        <f t="shared" si="46"/>
        <v>58.4172</v>
      </c>
      <c r="L205" s="53">
        <f t="shared" si="47"/>
        <v>519.264</v>
      </c>
      <c r="M205" s="41">
        <f t="shared" si="48"/>
        <v>22.7178</v>
      </c>
      <c r="N205" s="44">
        <f t="shared" si="49"/>
        <v>418.27</v>
      </c>
      <c r="O205" s="44">
        <f t="shared" si="56"/>
        <v>54</v>
      </c>
      <c r="P205" s="44">
        <f t="shared" si="50"/>
        <v>89.5</v>
      </c>
      <c r="Q205" s="44">
        <f t="shared" si="57"/>
        <v>1162.169</v>
      </c>
      <c r="R205" s="41">
        <v>0</v>
      </c>
      <c r="S205" s="41">
        <f t="shared" si="51"/>
        <v>259.63</v>
      </c>
      <c r="T205" s="41">
        <f t="shared" si="52"/>
        <v>9.74</v>
      </c>
      <c r="U205" s="44">
        <f t="shared" si="53"/>
        <v>104.57</v>
      </c>
      <c r="V205" s="44">
        <f t="shared" si="58"/>
        <v>54</v>
      </c>
      <c r="W205" s="44">
        <f t="shared" si="54"/>
        <v>89.5</v>
      </c>
      <c r="X205" s="41">
        <f t="shared" si="59"/>
        <v>517.44</v>
      </c>
      <c r="Y205" s="41">
        <f t="shared" si="55"/>
        <v>1679.609</v>
      </c>
      <c r="Z205" s="41"/>
      <c r="AD205" s="141"/>
    </row>
    <row r="206" s="9" customFormat="1" ht="20" customHeight="1" spans="1:30">
      <c r="A206" s="40">
        <f t="shared" si="45"/>
        <v>203</v>
      </c>
      <c r="B206" s="66" t="s">
        <v>503</v>
      </c>
      <c r="C206" s="42" t="s">
        <v>518</v>
      </c>
      <c r="D206" s="41" t="s">
        <v>519</v>
      </c>
      <c r="E206" s="41">
        <v>3245.4</v>
      </c>
      <c r="F206" s="41">
        <f>VLOOKUP(C206,'[1]9月'!$B:$Q,16,0)</f>
        <v>3245.4</v>
      </c>
      <c r="G206" s="41">
        <v>3245.4</v>
      </c>
      <c r="H206" s="44">
        <v>5228.42</v>
      </c>
      <c r="I206" s="44">
        <v>108</v>
      </c>
      <c r="J206" s="44">
        <v>1790</v>
      </c>
      <c r="K206" s="52">
        <f t="shared" si="46"/>
        <v>58.4172</v>
      </c>
      <c r="L206" s="53">
        <f t="shared" si="47"/>
        <v>519.264</v>
      </c>
      <c r="M206" s="41">
        <f t="shared" si="48"/>
        <v>22.7178</v>
      </c>
      <c r="N206" s="44">
        <f t="shared" si="49"/>
        <v>418.27</v>
      </c>
      <c r="O206" s="44">
        <f t="shared" si="56"/>
        <v>54</v>
      </c>
      <c r="P206" s="44">
        <f t="shared" si="50"/>
        <v>89.5</v>
      </c>
      <c r="Q206" s="44">
        <f t="shared" si="57"/>
        <v>1162.169</v>
      </c>
      <c r="R206" s="41">
        <v>0</v>
      </c>
      <c r="S206" s="41">
        <f t="shared" si="51"/>
        <v>259.63</v>
      </c>
      <c r="T206" s="41">
        <f t="shared" si="52"/>
        <v>9.74</v>
      </c>
      <c r="U206" s="44">
        <f t="shared" si="53"/>
        <v>104.57</v>
      </c>
      <c r="V206" s="44">
        <f t="shared" si="58"/>
        <v>54</v>
      </c>
      <c r="W206" s="44">
        <f t="shared" si="54"/>
        <v>89.5</v>
      </c>
      <c r="X206" s="41">
        <f t="shared" si="59"/>
        <v>517.44</v>
      </c>
      <c r="Y206" s="41">
        <f t="shared" si="55"/>
        <v>1679.609</v>
      </c>
      <c r="Z206" s="41"/>
      <c r="AD206" s="141"/>
    </row>
    <row r="207" s="9" customFormat="1" ht="20" customHeight="1" spans="1:30">
      <c r="A207" s="40">
        <f t="shared" si="45"/>
        <v>204</v>
      </c>
      <c r="B207" s="66" t="s">
        <v>503</v>
      </c>
      <c r="C207" s="42" t="s">
        <v>520</v>
      </c>
      <c r="D207" s="41" t="s">
        <v>521</v>
      </c>
      <c r="E207" s="41">
        <v>3245.4</v>
      </c>
      <c r="F207" s="41">
        <f>VLOOKUP(C207,'[1]9月'!$B:$Q,16,0)</f>
        <v>3245.4</v>
      </c>
      <c r="G207" s="41">
        <v>3245.4</v>
      </c>
      <c r="H207" s="44">
        <v>5228.42</v>
      </c>
      <c r="I207" s="44">
        <v>108</v>
      </c>
      <c r="J207" s="44">
        <v>1790</v>
      </c>
      <c r="K207" s="52">
        <f t="shared" si="46"/>
        <v>58.4172</v>
      </c>
      <c r="L207" s="53">
        <f t="shared" si="47"/>
        <v>519.264</v>
      </c>
      <c r="M207" s="41">
        <f t="shared" si="48"/>
        <v>22.7178</v>
      </c>
      <c r="N207" s="44">
        <f t="shared" si="49"/>
        <v>418.27</v>
      </c>
      <c r="O207" s="44">
        <f t="shared" si="56"/>
        <v>54</v>
      </c>
      <c r="P207" s="44">
        <f t="shared" si="50"/>
        <v>89.5</v>
      </c>
      <c r="Q207" s="44">
        <f t="shared" si="57"/>
        <v>1162.169</v>
      </c>
      <c r="R207" s="41">
        <v>0</v>
      </c>
      <c r="S207" s="41">
        <f t="shared" si="51"/>
        <v>259.63</v>
      </c>
      <c r="T207" s="41">
        <f t="shared" si="52"/>
        <v>9.74</v>
      </c>
      <c r="U207" s="44">
        <f t="shared" si="53"/>
        <v>104.57</v>
      </c>
      <c r="V207" s="44">
        <f t="shared" si="58"/>
        <v>54</v>
      </c>
      <c r="W207" s="44">
        <f t="shared" si="54"/>
        <v>89.5</v>
      </c>
      <c r="X207" s="41">
        <f t="shared" si="59"/>
        <v>517.44</v>
      </c>
      <c r="Y207" s="41">
        <f t="shared" si="55"/>
        <v>1679.609</v>
      </c>
      <c r="Z207" s="41"/>
      <c r="AD207" s="141"/>
    </row>
    <row r="208" s="9" customFormat="1" ht="20" customHeight="1" spans="1:30">
      <c r="A208" s="40">
        <f t="shared" si="45"/>
        <v>205</v>
      </c>
      <c r="B208" s="66" t="s">
        <v>503</v>
      </c>
      <c r="C208" s="42" t="s">
        <v>522</v>
      </c>
      <c r="D208" s="41" t="s">
        <v>523</v>
      </c>
      <c r="E208" s="41">
        <v>3245.4</v>
      </c>
      <c r="F208" s="41">
        <f>VLOOKUP(C208,'[1]9月'!$B:$Q,16,0)</f>
        <v>3245.4</v>
      </c>
      <c r="G208" s="41">
        <v>3245.4</v>
      </c>
      <c r="H208" s="44">
        <v>5228.42</v>
      </c>
      <c r="I208" s="44">
        <v>108</v>
      </c>
      <c r="J208" s="44">
        <v>1790</v>
      </c>
      <c r="K208" s="52">
        <f t="shared" si="46"/>
        <v>58.4172</v>
      </c>
      <c r="L208" s="53">
        <f t="shared" si="47"/>
        <v>519.264</v>
      </c>
      <c r="M208" s="41">
        <f t="shared" si="48"/>
        <v>22.7178</v>
      </c>
      <c r="N208" s="44">
        <f t="shared" si="49"/>
        <v>418.27</v>
      </c>
      <c r="O208" s="44">
        <f t="shared" si="56"/>
        <v>54</v>
      </c>
      <c r="P208" s="44">
        <f t="shared" si="50"/>
        <v>89.5</v>
      </c>
      <c r="Q208" s="44">
        <f t="shared" si="57"/>
        <v>1162.169</v>
      </c>
      <c r="R208" s="41">
        <v>0</v>
      </c>
      <c r="S208" s="41">
        <f t="shared" si="51"/>
        <v>259.63</v>
      </c>
      <c r="T208" s="41">
        <f t="shared" si="52"/>
        <v>9.74</v>
      </c>
      <c r="U208" s="44">
        <f t="shared" si="53"/>
        <v>104.57</v>
      </c>
      <c r="V208" s="44">
        <f t="shared" si="58"/>
        <v>54</v>
      </c>
      <c r="W208" s="44">
        <f t="shared" si="54"/>
        <v>89.5</v>
      </c>
      <c r="X208" s="41">
        <f t="shared" si="59"/>
        <v>517.44</v>
      </c>
      <c r="Y208" s="41">
        <f t="shared" si="55"/>
        <v>1679.609</v>
      </c>
      <c r="Z208" s="41"/>
      <c r="AD208" s="141"/>
    </row>
    <row r="209" s="9" customFormat="1" ht="20" customHeight="1" spans="1:30">
      <c r="A209" s="40">
        <f t="shared" si="45"/>
        <v>206</v>
      </c>
      <c r="B209" s="66" t="s">
        <v>503</v>
      </c>
      <c r="C209" s="42" t="s">
        <v>524</v>
      </c>
      <c r="D209" s="41" t="s">
        <v>525</v>
      </c>
      <c r="E209" s="41">
        <v>3245.4</v>
      </c>
      <c r="F209" s="41">
        <f>VLOOKUP(C209,'[1]9月'!$B:$Q,16,0)</f>
        <v>3245.4</v>
      </c>
      <c r="G209" s="41">
        <v>3245.4</v>
      </c>
      <c r="H209" s="44">
        <v>5228.42</v>
      </c>
      <c r="I209" s="44">
        <v>108</v>
      </c>
      <c r="J209" s="44">
        <v>1790</v>
      </c>
      <c r="K209" s="52">
        <f t="shared" si="46"/>
        <v>58.4172</v>
      </c>
      <c r="L209" s="53">
        <f t="shared" si="47"/>
        <v>519.264</v>
      </c>
      <c r="M209" s="41">
        <f t="shared" si="48"/>
        <v>22.7178</v>
      </c>
      <c r="N209" s="44">
        <f t="shared" si="49"/>
        <v>418.27</v>
      </c>
      <c r="O209" s="44">
        <f t="shared" si="56"/>
        <v>54</v>
      </c>
      <c r="P209" s="44">
        <f t="shared" si="50"/>
        <v>89.5</v>
      </c>
      <c r="Q209" s="44">
        <f t="shared" si="57"/>
        <v>1162.169</v>
      </c>
      <c r="R209" s="41">
        <v>0</v>
      </c>
      <c r="S209" s="41">
        <f t="shared" si="51"/>
        <v>259.63</v>
      </c>
      <c r="T209" s="41">
        <f t="shared" si="52"/>
        <v>9.74</v>
      </c>
      <c r="U209" s="44">
        <f t="shared" si="53"/>
        <v>104.57</v>
      </c>
      <c r="V209" s="44">
        <f t="shared" si="58"/>
        <v>54</v>
      </c>
      <c r="W209" s="44">
        <f t="shared" si="54"/>
        <v>89.5</v>
      </c>
      <c r="X209" s="41">
        <f t="shared" si="59"/>
        <v>517.44</v>
      </c>
      <c r="Y209" s="41">
        <f t="shared" si="55"/>
        <v>1679.609</v>
      </c>
      <c r="Z209" s="41"/>
      <c r="AD209" s="141"/>
    </row>
    <row r="210" s="9" customFormat="1" ht="20" customHeight="1" spans="1:30">
      <c r="A210" s="40">
        <f t="shared" si="45"/>
        <v>207</v>
      </c>
      <c r="B210" s="66" t="s">
        <v>503</v>
      </c>
      <c r="C210" s="42" t="s">
        <v>526</v>
      </c>
      <c r="D210" s="41" t="s">
        <v>527</v>
      </c>
      <c r="E210" s="41">
        <v>3245.4</v>
      </c>
      <c r="F210" s="41">
        <f>VLOOKUP(C210,'[1]9月'!$B:$Q,16,0)</f>
        <v>3245.4</v>
      </c>
      <c r="G210" s="41">
        <v>3245.4</v>
      </c>
      <c r="H210" s="44">
        <v>5228.42</v>
      </c>
      <c r="I210" s="44">
        <v>108</v>
      </c>
      <c r="J210" s="44">
        <v>1790</v>
      </c>
      <c r="K210" s="52">
        <f t="shared" si="46"/>
        <v>58.4172</v>
      </c>
      <c r="L210" s="53">
        <f t="shared" si="47"/>
        <v>519.264</v>
      </c>
      <c r="M210" s="41">
        <f t="shared" si="48"/>
        <v>22.7178</v>
      </c>
      <c r="N210" s="44">
        <f t="shared" si="49"/>
        <v>418.27</v>
      </c>
      <c r="O210" s="44">
        <f t="shared" si="56"/>
        <v>54</v>
      </c>
      <c r="P210" s="44">
        <f t="shared" si="50"/>
        <v>89.5</v>
      </c>
      <c r="Q210" s="44">
        <f t="shared" si="57"/>
        <v>1162.169</v>
      </c>
      <c r="R210" s="41">
        <v>0</v>
      </c>
      <c r="S210" s="41">
        <f t="shared" si="51"/>
        <v>259.63</v>
      </c>
      <c r="T210" s="41">
        <f t="shared" si="52"/>
        <v>9.74</v>
      </c>
      <c r="U210" s="44">
        <f t="shared" si="53"/>
        <v>104.57</v>
      </c>
      <c r="V210" s="44">
        <f t="shared" si="58"/>
        <v>54</v>
      </c>
      <c r="W210" s="44">
        <f t="shared" si="54"/>
        <v>89.5</v>
      </c>
      <c r="X210" s="41">
        <f t="shared" si="59"/>
        <v>517.44</v>
      </c>
      <c r="Y210" s="41">
        <f t="shared" si="55"/>
        <v>1679.609</v>
      </c>
      <c r="Z210" s="41"/>
      <c r="AD210" s="141"/>
    </row>
    <row r="211" s="9" customFormat="1" ht="20" customHeight="1" spans="1:30">
      <c r="A211" s="40">
        <f t="shared" si="45"/>
        <v>208</v>
      </c>
      <c r="B211" s="66" t="s">
        <v>503</v>
      </c>
      <c r="C211" s="42" t="s">
        <v>528</v>
      </c>
      <c r="D211" s="41" t="s">
        <v>529</v>
      </c>
      <c r="E211" s="41">
        <v>3245.4</v>
      </c>
      <c r="F211" s="41">
        <f>VLOOKUP(C211,'[1]9月'!$B:$Q,16,0)</f>
        <v>3245.4</v>
      </c>
      <c r="G211" s="41">
        <v>3245.4</v>
      </c>
      <c r="H211" s="44">
        <v>5228.42</v>
      </c>
      <c r="I211" s="44">
        <v>108</v>
      </c>
      <c r="J211" s="44">
        <v>1790</v>
      </c>
      <c r="K211" s="52">
        <f t="shared" si="46"/>
        <v>58.4172</v>
      </c>
      <c r="L211" s="53">
        <f t="shared" si="47"/>
        <v>519.264</v>
      </c>
      <c r="M211" s="41">
        <f t="shared" si="48"/>
        <v>22.7178</v>
      </c>
      <c r="N211" s="44">
        <f t="shared" si="49"/>
        <v>418.27</v>
      </c>
      <c r="O211" s="44">
        <f t="shared" si="56"/>
        <v>54</v>
      </c>
      <c r="P211" s="44">
        <f t="shared" si="50"/>
        <v>89.5</v>
      </c>
      <c r="Q211" s="44">
        <f t="shared" si="57"/>
        <v>1162.169</v>
      </c>
      <c r="R211" s="41">
        <v>0</v>
      </c>
      <c r="S211" s="41">
        <f t="shared" si="51"/>
        <v>259.63</v>
      </c>
      <c r="T211" s="41">
        <f t="shared" si="52"/>
        <v>9.74</v>
      </c>
      <c r="U211" s="44">
        <f t="shared" si="53"/>
        <v>104.57</v>
      </c>
      <c r="V211" s="44">
        <f t="shared" si="58"/>
        <v>54</v>
      </c>
      <c r="W211" s="44">
        <f t="shared" si="54"/>
        <v>89.5</v>
      </c>
      <c r="X211" s="41">
        <f t="shared" si="59"/>
        <v>517.44</v>
      </c>
      <c r="Y211" s="41">
        <f t="shared" si="55"/>
        <v>1679.609</v>
      </c>
      <c r="Z211" s="41"/>
      <c r="AD211" s="141"/>
    </row>
    <row r="212" s="9" customFormat="1" ht="20" customHeight="1" spans="1:30">
      <c r="A212" s="40">
        <f t="shared" si="45"/>
        <v>209</v>
      </c>
      <c r="B212" s="66" t="s">
        <v>503</v>
      </c>
      <c r="C212" s="42" t="s">
        <v>530</v>
      </c>
      <c r="D212" s="41" t="s">
        <v>531</v>
      </c>
      <c r="E212" s="41">
        <v>3245.4</v>
      </c>
      <c r="F212" s="41">
        <f>VLOOKUP(C212,'[1]9月'!$B:$Q,16,0)</f>
        <v>3245.4</v>
      </c>
      <c r="G212" s="41">
        <v>3245.4</v>
      </c>
      <c r="H212" s="44">
        <v>5228.42</v>
      </c>
      <c r="I212" s="44">
        <v>108</v>
      </c>
      <c r="J212" s="44">
        <v>1790</v>
      </c>
      <c r="K212" s="52">
        <f t="shared" si="46"/>
        <v>58.4172</v>
      </c>
      <c r="L212" s="53">
        <f t="shared" si="47"/>
        <v>519.264</v>
      </c>
      <c r="M212" s="41">
        <f t="shared" si="48"/>
        <v>22.7178</v>
      </c>
      <c r="N212" s="44">
        <f t="shared" si="49"/>
        <v>418.27</v>
      </c>
      <c r="O212" s="44">
        <f t="shared" si="56"/>
        <v>54</v>
      </c>
      <c r="P212" s="44">
        <f t="shared" si="50"/>
        <v>89.5</v>
      </c>
      <c r="Q212" s="44">
        <f t="shared" si="57"/>
        <v>1162.169</v>
      </c>
      <c r="R212" s="41">
        <v>0</v>
      </c>
      <c r="S212" s="41">
        <f t="shared" si="51"/>
        <v>259.63</v>
      </c>
      <c r="T212" s="41">
        <f t="shared" si="52"/>
        <v>9.74</v>
      </c>
      <c r="U212" s="44">
        <f t="shared" si="53"/>
        <v>104.57</v>
      </c>
      <c r="V212" s="44">
        <f t="shared" si="58"/>
        <v>54</v>
      </c>
      <c r="W212" s="44">
        <f t="shared" si="54"/>
        <v>89.5</v>
      </c>
      <c r="X212" s="41">
        <f t="shared" si="59"/>
        <v>517.44</v>
      </c>
      <c r="Y212" s="41">
        <f t="shared" si="55"/>
        <v>1679.609</v>
      </c>
      <c r="Z212" s="41"/>
      <c r="AD212" s="141"/>
    </row>
    <row r="213" s="9" customFormat="1" ht="20" customHeight="1" spans="1:30">
      <c r="A213" s="40">
        <f t="shared" si="45"/>
        <v>210</v>
      </c>
      <c r="B213" s="66" t="s">
        <v>503</v>
      </c>
      <c r="C213" s="42" t="s">
        <v>532</v>
      </c>
      <c r="D213" s="41" t="s">
        <v>533</v>
      </c>
      <c r="E213" s="41">
        <v>3245.4</v>
      </c>
      <c r="F213" s="41">
        <f>VLOOKUP(C213,'[1]9月'!$B:$Q,16,0)</f>
        <v>3245.4</v>
      </c>
      <c r="G213" s="41">
        <v>3245.4</v>
      </c>
      <c r="H213" s="44">
        <v>5228.42</v>
      </c>
      <c r="I213" s="44">
        <v>108</v>
      </c>
      <c r="J213" s="44">
        <v>1790</v>
      </c>
      <c r="K213" s="52">
        <f t="shared" si="46"/>
        <v>58.4172</v>
      </c>
      <c r="L213" s="53">
        <f t="shared" si="47"/>
        <v>519.264</v>
      </c>
      <c r="M213" s="41">
        <f t="shared" si="48"/>
        <v>22.7178</v>
      </c>
      <c r="N213" s="44">
        <f t="shared" si="49"/>
        <v>418.27</v>
      </c>
      <c r="O213" s="44">
        <f t="shared" si="56"/>
        <v>54</v>
      </c>
      <c r="P213" s="44">
        <f t="shared" si="50"/>
        <v>89.5</v>
      </c>
      <c r="Q213" s="44">
        <f t="shared" si="57"/>
        <v>1162.169</v>
      </c>
      <c r="R213" s="41">
        <v>0</v>
      </c>
      <c r="S213" s="41">
        <f t="shared" si="51"/>
        <v>259.63</v>
      </c>
      <c r="T213" s="41">
        <f t="shared" si="52"/>
        <v>9.74</v>
      </c>
      <c r="U213" s="44">
        <f t="shared" si="53"/>
        <v>104.57</v>
      </c>
      <c r="V213" s="44">
        <f t="shared" si="58"/>
        <v>54</v>
      </c>
      <c r="W213" s="44">
        <f t="shared" si="54"/>
        <v>89.5</v>
      </c>
      <c r="X213" s="41">
        <f t="shared" si="59"/>
        <v>517.44</v>
      </c>
      <c r="Y213" s="41">
        <f t="shared" si="55"/>
        <v>1679.609</v>
      </c>
      <c r="Z213" s="41"/>
      <c r="AD213" s="141"/>
    </row>
    <row r="214" s="9" customFormat="1" ht="20" customHeight="1" spans="1:30">
      <c r="A214" s="40">
        <f t="shared" si="45"/>
        <v>211</v>
      </c>
      <c r="B214" s="66" t="s">
        <v>503</v>
      </c>
      <c r="C214" s="42" t="s">
        <v>534</v>
      </c>
      <c r="D214" s="41" t="s">
        <v>535</v>
      </c>
      <c r="E214" s="41">
        <v>3245.4</v>
      </c>
      <c r="F214" s="41">
        <f>VLOOKUP(C214,'[1]9月'!$B:$Q,16,0)</f>
        <v>3245.4</v>
      </c>
      <c r="G214" s="41">
        <v>3245.4</v>
      </c>
      <c r="H214" s="44">
        <v>5228.42</v>
      </c>
      <c r="I214" s="44">
        <v>108</v>
      </c>
      <c r="J214" s="44">
        <v>1790</v>
      </c>
      <c r="K214" s="52">
        <f t="shared" si="46"/>
        <v>58.4172</v>
      </c>
      <c r="L214" s="53">
        <f t="shared" si="47"/>
        <v>519.264</v>
      </c>
      <c r="M214" s="41">
        <f t="shared" si="48"/>
        <v>22.7178</v>
      </c>
      <c r="N214" s="44">
        <f t="shared" si="49"/>
        <v>418.27</v>
      </c>
      <c r="O214" s="44">
        <f t="shared" si="56"/>
        <v>54</v>
      </c>
      <c r="P214" s="44">
        <f t="shared" si="50"/>
        <v>89.5</v>
      </c>
      <c r="Q214" s="44">
        <f t="shared" si="57"/>
        <v>1162.169</v>
      </c>
      <c r="R214" s="41">
        <v>0</v>
      </c>
      <c r="S214" s="41">
        <f t="shared" si="51"/>
        <v>259.63</v>
      </c>
      <c r="T214" s="41">
        <f t="shared" si="52"/>
        <v>9.74</v>
      </c>
      <c r="U214" s="44">
        <f t="shared" si="53"/>
        <v>104.57</v>
      </c>
      <c r="V214" s="44">
        <f t="shared" si="58"/>
        <v>54</v>
      </c>
      <c r="W214" s="44">
        <f t="shared" si="54"/>
        <v>89.5</v>
      </c>
      <c r="X214" s="41">
        <f t="shared" si="59"/>
        <v>517.44</v>
      </c>
      <c r="Y214" s="41">
        <f t="shared" si="55"/>
        <v>1679.609</v>
      </c>
      <c r="Z214" s="41"/>
      <c r="AD214" s="141"/>
    </row>
    <row r="215" s="9" customFormat="1" ht="20" customHeight="1" spans="1:30">
      <c r="A215" s="40">
        <f t="shared" si="45"/>
        <v>212</v>
      </c>
      <c r="B215" s="66" t="s">
        <v>503</v>
      </c>
      <c r="C215" s="42" t="s">
        <v>536</v>
      </c>
      <c r="D215" s="41" t="s">
        <v>537</v>
      </c>
      <c r="E215" s="41">
        <v>3245.4</v>
      </c>
      <c r="F215" s="41">
        <f>VLOOKUP(C215,'[1]9月'!$B:$Q,16,0)</f>
        <v>3245.4</v>
      </c>
      <c r="G215" s="41">
        <v>3245.4</v>
      </c>
      <c r="H215" s="44">
        <v>5228.42</v>
      </c>
      <c r="I215" s="44">
        <v>108</v>
      </c>
      <c r="J215" s="44">
        <v>1790</v>
      </c>
      <c r="K215" s="52">
        <f t="shared" si="46"/>
        <v>58.4172</v>
      </c>
      <c r="L215" s="53">
        <f t="shared" si="47"/>
        <v>519.264</v>
      </c>
      <c r="M215" s="41">
        <f t="shared" si="48"/>
        <v>22.7178</v>
      </c>
      <c r="N215" s="44">
        <f t="shared" si="49"/>
        <v>418.27</v>
      </c>
      <c r="O215" s="44">
        <f t="shared" si="56"/>
        <v>54</v>
      </c>
      <c r="P215" s="44">
        <f t="shared" si="50"/>
        <v>89.5</v>
      </c>
      <c r="Q215" s="44">
        <f t="shared" si="57"/>
        <v>1162.169</v>
      </c>
      <c r="R215" s="41">
        <v>0</v>
      </c>
      <c r="S215" s="41">
        <f t="shared" si="51"/>
        <v>259.63</v>
      </c>
      <c r="T215" s="41">
        <f t="shared" si="52"/>
        <v>9.74</v>
      </c>
      <c r="U215" s="44">
        <f t="shared" si="53"/>
        <v>104.57</v>
      </c>
      <c r="V215" s="44">
        <f t="shared" si="58"/>
        <v>54</v>
      </c>
      <c r="W215" s="44">
        <f t="shared" si="54"/>
        <v>89.5</v>
      </c>
      <c r="X215" s="41">
        <f t="shared" si="59"/>
        <v>517.44</v>
      </c>
      <c r="Y215" s="41">
        <f t="shared" si="55"/>
        <v>1679.609</v>
      </c>
      <c r="Z215" s="41"/>
      <c r="AD215" s="141"/>
    </row>
    <row r="216" s="9" customFormat="1" ht="20" customHeight="1" spans="1:30">
      <c r="A216" s="40">
        <f t="shared" si="45"/>
        <v>213</v>
      </c>
      <c r="B216" s="66" t="s">
        <v>503</v>
      </c>
      <c r="C216" s="42" t="s">
        <v>538</v>
      </c>
      <c r="D216" s="41" t="s">
        <v>539</v>
      </c>
      <c r="E216" s="41">
        <v>3245.4</v>
      </c>
      <c r="F216" s="41">
        <f>VLOOKUP(C216,'[1]9月'!$B:$Q,16,0)</f>
        <v>3245.4</v>
      </c>
      <c r="G216" s="41">
        <v>3245.4</v>
      </c>
      <c r="H216" s="44">
        <v>5228.42</v>
      </c>
      <c r="I216" s="44">
        <v>108</v>
      </c>
      <c r="J216" s="44">
        <v>1790</v>
      </c>
      <c r="K216" s="52">
        <f t="shared" si="46"/>
        <v>58.4172</v>
      </c>
      <c r="L216" s="53">
        <f t="shared" si="47"/>
        <v>519.264</v>
      </c>
      <c r="M216" s="41">
        <f t="shared" si="48"/>
        <v>22.7178</v>
      </c>
      <c r="N216" s="44">
        <f t="shared" si="49"/>
        <v>418.27</v>
      </c>
      <c r="O216" s="44">
        <f t="shared" si="56"/>
        <v>54</v>
      </c>
      <c r="P216" s="44">
        <f t="shared" si="50"/>
        <v>89.5</v>
      </c>
      <c r="Q216" s="44">
        <f t="shared" si="57"/>
        <v>1162.169</v>
      </c>
      <c r="R216" s="41">
        <v>0</v>
      </c>
      <c r="S216" s="41">
        <f t="shared" si="51"/>
        <v>259.63</v>
      </c>
      <c r="T216" s="41">
        <f t="shared" si="52"/>
        <v>9.74</v>
      </c>
      <c r="U216" s="44">
        <f t="shared" si="53"/>
        <v>104.57</v>
      </c>
      <c r="V216" s="44">
        <f t="shared" si="58"/>
        <v>54</v>
      </c>
      <c r="W216" s="44">
        <f t="shared" si="54"/>
        <v>89.5</v>
      </c>
      <c r="X216" s="41">
        <f t="shared" si="59"/>
        <v>517.44</v>
      </c>
      <c r="Y216" s="41">
        <f t="shared" si="55"/>
        <v>1679.609</v>
      </c>
      <c r="Z216" s="41"/>
      <c r="AD216" s="141"/>
    </row>
    <row r="217" s="9" customFormat="1" ht="20" customHeight="1" spans="1:30">
      <c r="A217" s="40">
        <f t="shared" si="45"/>
        <v>214</v>
      </c>
      <c r="B217" s="66" t="s">
        <v>503</v>
      </c>
      <c r="C217" s="42" t="s">
        <v>540</v>
      </c>
      <c r="D217" s="41" t="s">
        <v>541</v>
      </c>
      <c r="E217" s="41">
        <v>3245.4</v>
      </c>
      <c r="F217" s="41">
        <f>VLOOKUP(C217,'[1]9月'!$B:$Q,16,0)</f>
        <v>3245.4</v>
      </c>
      <c r="G217" s="41">
        <v>3245.4</v>
      </c>
      <c r="H217" s="44">
        <v>5228.42</v>
      </c>
      <c r="I217" s="44">
        <v>108</v>
      </c>
      <c r="J217" s="44">
        <v>1790</v>
      </c>
      <c r="K217" s="52">
        <f t="shared" si="46"/>
        <v>58.4172</v>
      </c>
      <c r="L217" s="53">
        <f t="shared" si="47"/>
        <v>519.264</v>
      </c>
      <c r="M217" s="41">
        <f t="shared" si="48"/>
        <v>22.7178</v>
      </c>
      <c r="N217" s="44">
        <f t="shared" si="49"/>
        <v>418.27</v>
      </c>
      <c r="O217" s="44">
        <f t="shared" si="56"/>
        <v>54</v>
      </c>
      <c r="P217" s="44">
        <f t="shared" si="50"/>
        <v>89.5</v>
      </c>
      <c r="Q217" s="44">
        <f t="shared" si="57"/>
        <v>1162.169</v>
      </c>
      <c r="R217" s="41">
        <v>0</v>
      </c>
      <c r="S217" s="41">
        <f t="shared" si="51"/>
        <v>259.63</v>
      </c>
      <c r="T217" s="41">
        <f t="shared" si="52"/>
        <v>9.74</v>
      </c>
      <c r="U217" s="44">
        <f t="shared" si="53"/>
        <v>104.57</v>
      </c>
      <c r="V217" s="44">
        <f t="shared" si="58"/>
        <v>54</v>
      </c>
      <c r="W217" s="44">
        <f t="shared" si="54"/>
        <v>89.5</v>
      </c>
      <c r="X217" s="41">
        <f t="shared" si="59"/>
        <v>517.44</v>
      </c>
      <c r="Y217" s="41">
        <f t="shared" si="55"/>
        <v>1679.609</v>
      </c>
      <c r="Z217" s="41"/>
      <c r="AD217" s="141"/>
    </row>
    <row r="218" s="9" customFormat="1" ht="20" customHeight="1" spans="1:30">
      <c r="A218" s="40">
        <f t="shared" si="45"/>
        <v>215</v>
      </c>
      <c r="B218" s="66" t="s">
        <v>503</v>
      </c>
      <c r="C218" s="42" t="s">
        <v>542</v>
      </c>
      <c r="D218" s="41" t="s">
        <v>543</v>
      </c>
      <c r="E218" s="41">
        <v>3245.4</v>
      </c>
      <c r="F218" s="41">
        <f>VLOOKUP(C218,'[1]9月'!$B:$Q,16,0)</f>
        <v>3245.4</v>
      </c>
      <c r="G218" s="41">
        <v>3245.4</v>
      </c>
      <c r="H218" s="44">
        <v>5228.42</v>
      </c>
      <c r="I218" s="44">
        <v>108</v>
      </c>
      <c r="J218" s="44">
        <v>1790</v>
      </c>
      <c r="K218" s="52">
        <f t="shared" si="46"/>
        <v>58.4172</v>
      </c>
      <c r="L218" s="53">
        <f t="shared" si="47"/>
        <v>519.264</v>
      </c>
      <c r="M218" s="41">
        <f t="shared" si="48"/>
        <v>22.7178</v>
      </c>
      <c r="N218" s="44">
        <f t="shared" si="49"/>
        <v>418.27</v>
      </c>
      <c r="O218" s="44">
        <f t="shared" si="56"/>
        <v>54</v>
      </c>
      <c r="P218" s="44">
        <f t="shared" si="50"/>
        <v>89.5</v>
      </c>
      <c r="Q218" s="44">
        <f t="shared" si="57"/>
        <v>1162.169</v>
      </c>
      <c r="R218" s="41">
        <v>0</v>
      </c>
      <c r="S218" s="41">
        <f t="shared" si="51"/>
        <v>259.63</v>
      </c>
      <c r="T218" s="41">
        <f t="shared" si="52"/>
        <v>9.74</v>
      </c>
      <c r="U218" s="44">
        <f t="shared" si="53"/>
        <v>104.57</v>
      </c>
      <c r="V218" s="44">
        <f t="shared" si="58"/>
        <v>54</v>
      </c>
      <c r="W218" s="44">
        <f t="shared" si="54"/>
        <v>89.5</v>
      </c>
      <c r="X218" s="41">
        <f t="shared" si="59"/>
        <v>517.44</v>
      </c>
      <c r="Y218" s="41">
        <f t="shared" si="55"/>
        <v>1679.609</v>
      </c>
      <c r="Z218" s="41"/>
      <c r="AD218" s="141"/>
    </row>
    <row r="219" s="9" customFormat="1" ht="20" customHeight="1" spans="1:30">
      <c r="A219" s="40">
        <f t="shared" si="45"/>
        <v>216</v>
      </c>
      <c r="B219" s="66" t="s">
        <v>503</v>
      </c>
      <c r="C219" s="42" t="s">
        <v>544</v>
      </c>
      <c r="D219" s="41" t="s">
        <v>545</v>
      </c>
      <c r="E219" s="41">
        <v>3245.4</v>
      </c>
      <c r="F219" s="41">
        <f>VLOOKUP(C219,'[1]9月'!$B:$Q,16,0)</f>
        <v>3245.4</v>
      </c>
      <c r="G219" s="41">
        <v>3245.4</v>
      </c>
      <c r="H219" s="44">
        <v>5228.42</v>
      </c>
      <c r="I219" s="44">
        <v>108</v>
      </c>
      <c r="J219" s="44">
        <v>1790</v>
      </c>
      <c r="K219" s="52">
        <f t="shared" si="46"/>
        <v>58.4172</v>
      </c>
      <c r="L219" s="53">
        <f t="shared" si="47"/>
        <v>519.264</v>
      </c>
      <c r="M219" s="41">
        <f t="shared" si="48"/>
        <v>22.7178</v>
      </c>
      <c r="N219" s="44">
        <f t="shared" si="49"/>
        <v>418.27</v>
      </c>
      <c r="O219" s="44">
        <f t="shared" si="56"/>
        <v>54</v>
      </c>
      <c r="P219" s="44">
        <f t="shared" si="50"/>
        <v>89.5</v>
      </c>
      <c r="Q219" s="44">
        <f t="shared" si="57"/>
        <v>1162.169</v>
      </c>
      <c r="R219" s="41">
        <v>0</v>
      </c>
      <c r="S219" s="41">
        <f t="shared" si="51"/>
        <v>259.63</v>
      </c>
      <c r="T219" s="41">
        <f t="shared" si="52"/>
        <v>9.74</v>
      </c>
      <c r="U219" s="44">
        <f t="shared" si="53"/>
        <v>104.57</v>
      </c>
      <c r="V219" s="44">
        <f t="shared" si="58"/>
        <v>54</v>
      </c>
      <c r="W219" s="44">
        <f t="shared" si="54"/>
        <v>89.5</v>
      </c>
      <c r="X219" s="41">
        <f t="shared" si="59"/>
        <v>517.44</v>
      </c>
      <c r="Y219" s="41">
        <f t="shared" si="55"/>
        <v>1679.609</v>
      </c>
      <c r="Z219" s="41"/>
      <c r="AD219" s="141"/>
    </row>
    <row r="220" s="9" customFormat="1" ht="20" customHeight="1" spans="1:30">
      <c r="A220" s="40">
        <f t="shared" si="45"/>
        <v>217</v>
      </c>
      <c r="B220" s="66" t="s">
        <v>503</v>
      </c>
      <c r="C220" s="42" t="s">
        <v>546</v>
      </c>
      <c r="D220" s="41" t="s">
        <v>547</v>
      </c>
      <c r="E220" s="41">
        <v>3245.4</v>
      </c>
      <c r="F220" s="41">
        <f>VLOOKUP(C220,'[1]9月'!$B:$Q,16,0)</f>
        <v>3245.4</v>
      </c>
      <c r="G220" s="41">
        <v>3245.4</v>
      </c>
      <c r="H220" s="44">
        <v>5228.42</v>
      </c>
      <c r="I220" s="44">
        <v>108</v>
      </c>
      <c r="J220" s="44">
        <v>1790</v>
      </c>
      <c r="K220" s="52">
        <f t="shared" si="46"/>
        <v>58.4172</v>
      </c>
      <c r="L220" s="53">
        <f t="shared" si="47"/>
        <v>519.264</v>
      </c>
      <c r="M220" s="41">
        <f t="shared" si="48"/>
        <v>22.7178</v>
      </c>
      <c r="N220" s="44">
        <f t="shared" si="49"/>
        <v>418.27</v>
      </c>
      <c r="O220" s="44">
        <f t="shared" si="56"/>
        <v>54</v>
      </c>
      <c r="P220" s="44">
        <f t="shared" si="50"/>
        <v>89.5</v>
      </c>
      <c r="Q220" s="44">
        <f t="shared" si="57"/>
        <v>1162.169</v>
      </c>
      <c r="R220" s="41">
        <v>0</v>
      </c>
      <c r="S220" s="41">
        <f t="shared" si="51"/>
        <v>259.63</v>
      </c>
      <c r="T220" s="41">
        <f t="shared" si="52"/>
        <v>9.74</v>
      </c>
      <c r="U220" s="44">
        <f t="shared" si="53"/>
        <v>104.57</v>
      </c>
      <c r="V220" s="44">
        <f t="shared" si="58"/>
        <v>54</v>
      </c>
      <c r="W220" s="44">
        <f t="shared" si="54"/>
        <v>89.5</v>
      </c>
      <c r="X220" s="41">
        <f t="shared" si="59"/>
        <v>517.44</v>
      </c>
      <c r="Y220" s="41">
        <f t="shared" si="55"/>
        <v>1679.609</v>
      </c>
      <c r="Z220" s="41"/>
      <c r="AD220" s="141"/>
    </row>
    <row r="221" s="9" customFormat="1" ht="20" customHeight="1" spans="1:30">
      <c r="A221" s="40">
        <f t="shared" si="45"/>
        <v>218</v>
      </c>
      <c r="B221" s="66" t="s">
        <v>503</v>
      </c>
      <c r="C221" s="42" t="s">
        <v>548</v>
      </c>
      <c r="D221" s="41" t="s">
        <v>549</v>
      </c>
      <c r="E221" s="41">
        <v>3245.4</v>
      </c>
      <c r="F221" s="41">
        <f>VLOOKUP(C221,'[1]9月'!$B:$Q,16,0)</f>
        <v>3245.4</v>
      </c>
      <c r="G221" s="41">
        <v>3245.4</v>
      </c>
      <c r="H221" s="44">
        <v>5228.42</v>
      </c>
      <c r="I221" s="44">
        <v>108</v>
      </c>
      <c r="J221" s="44">
        <v>1790</v>
      </c>
      <c r="K221" s="52">
        <f t="shared" si="46"/>
        <v>58.4172</v>
      </c>
      <c r="L221" s="53">
        <f t="shared" si="47"/>
        <v>519.264</v>
      </c>
      <c r="M221" s="41">
        <f t="shared" si="48"/>
        <v>22.7178</v>
      </c>
      <c r="N221" s="44">
        <f t="shared" si="49"/>
        <v>418.27</v>
      </c>
      <c r="O221" s="44">
        <f t="shared" si="56"/>
        <v>54</v>
      </c>
      <c r="P221" s="44">
        <f t="shared" si="50"/>
        <v>89.5</v>
      </c>
      <c r="Q221" s="44">
        <f t="shared" si="57"/>
        <v>1162.169</v>
      </c>
      <c r="R221" s="41">
        <v>0</v>
      </c>
      <c r="S221" s="41">
        <f t="shared" si="51"/>
        <v>259.63</v>
      </c>
      <c r="T221" s="41">
        <f t="shared" si="52"/>
        <v>9.74</v>
      </c>
      <c r="U221" s="44">
        <f t="shared" si="53"/>
        <v>104.57</v>
      </c>
      <c r="V221" s="44">
        <f t="shared" si="58"/>
        <v>54</v>
      </c>
      <c r="W221" s="44">
        <f t="shared" si="54"/>
        <v>89.5</v>
      </c>
      <c r="X221" s="41">
        <f t="shared" si="59"/>
        <v>517.44</v>
      </c>
      <c r="Y221" s="41">
        <f t="shared" si="55"/>
        <v>1679.609</v>
      </c>
      <c r="Z221" s="41"/>
      <c r="AD221" s="141"/>
    </row>
    <row r="222" s="9" customFormat="1" ht="20" customHeight="1" spans="1:30">
      <c r="A222" s="40">
        <f t="shared" si="45"/>
        <v>219</v>
      </c>
      <c r="B222" s="66" t="s">
        <v>503</v>
      </c>
      <c r="C222" s="42" t="s">
        <v>550</v>
      </c>
      <c r="D222" s="41" t="s">
        <v>551</v>
      </c>
      <c r="E222" s="41">
        <v>3245.4</v>
      </c>
      <c r="F222" s="41">
        <f>VLOOKUP(C222,'[1]9月'!$B:$Q,16,0)</f>
        <v>3245.4</v>
      </c>
      <c r="G222" s="41">
        <v>3245.4</v>
      </c>
      <c r="H222" s="44">
        <v>5228.42</v>
      </c>
      <c r="I222" s="44">
        <v>108</v>
      </c>
      <c r="J222" s="44">
        <v>1790</v>
      </c>
      <c r="K222" s="52">
        <f t="shared" si="46"/>
        <v>58.4172</v>
      </c>
      <c r="L222" s="53">
        <f t="shared" si="47"/>
        <v>519.264</v>
      </c>
      <c r="M222" s="41">
        <f t="shared" si="48"/>
        <v>22.7178</v>
      </c>
      <c r="N222" s="44">
        <f t="shared" si="49"/>
        <v>418.27</v>
      </c>
      <c r="O222" s="44">
        <f t="shared" si="56"/>
        <v>54</v>
      </c>
      <c r="P222" s="44">
        <f t="shared" si="50"/>
        <v>89.5</v>
      </c>
      <c r="Q222" s="44">
        <f t="shared" si="57"/>
        <v>1162.169</v>
      </c>
      <c r="R222" s="41">
        <v>0</v>
      </c>
      <c r="S222" s="41">
        <f t="shared" si="51"/>
        <v>259.63</v>
      </c>
      <c r="T222" s="41">
        <f t="shared" si="52"/>
        <v>9.74</v>
      </c>
      <c r="U222" s="44">
        <f t="shared" si="53"/>
        <v>104.57</v>
      </c>
      <c r="V222" s="44">
        <f t="shared" si="58"/>
        <v>54</v>
      </c>
      <c r="W222" s="44">
        <f t="shared" si="54"/>
        <v>89.5</v>
      </c>
      <c r="X222" s="41">
        <f t="shared" si="59"/>
        <v>517.44</v>
      </c>
      <c r="Y222" s="41">
        <f t="shared" si="55"/>
        <v>1679.609</v>
      </c>
      <c r="Z222" s="41"/>
      <c r="AD222" s="141"/>
    </row>
    <row r="223" s="9" customFormat="1" ht="20" customHeight="1" spans="1:30">
      <c r="A223" s="40">
        <f t="shared" si="45"/>
        <v>220</v>
      </c>
      <c r="B223" s="66" t="s">
        <v>503</v>
      </c>
      <c r="C223" s="46" t="s">
        <v>552</v>
      </c>
      <c r="D223" s="45" t="s">
        <v>553</v>
      </c>
      <c r="E223" s="41">
        <v>3245.4</v>
      </c>
      <c r="F223" s="41">
        <f>VLOOKUP(C223,'[1]9月'!$B:$Q,16,0)</f>
        <v>3245.4</v>
      </c>
      <c r="G223" s="41">
        <v>3245.4</v>
      </c>
      <c r="H223" s="44">
        <v>5228.42</v>
      </c>
      <c r="I223" s="44">
        <v>108</v>
      </c>
      <c r="J223" s="44">
        <v>1790</v>
      </c>
      <c r="K223" s="52">
        <f t="shared" si="46"/>
        <v>58.4172</v>
      </c>
      <c r="L223" s="53">
        <f t="shared" si="47"/>
        <v>519.264</v>
      </c>
      <c r="M223" s="41">
        <f t="shared" si="48"/>
        <v>22.7178</v>
      </c>
      <c r="N223" s="44">
        <f t="shared" si="49"/>
        <v>418.27</v>
      </c>
      <c r="O223" s="44">
        <f t="shared" si="56"/>
        <v>54</v>
      </c>
      <c r="P223" s="44">
        <f t="shared" si="50"/>
        <v>89.5</v>
      </c>
      <c r="Q223" s="44">
        <f t="shared" si="57"/>
        <v>1162.169</v>
      </c>
      <c r="R223" s="41">
        <v>0</v>
      </c>
      <c r="S223" s="41">
        <f t="shared" si="51"/>
        <v>259.63</v>
      </c>
      <c r="T223" s="41">
        <f t="shared" si="52"/>
        <v>9.74</v>
      </c>
      <c r="U223" s="44">
        <f t="shared" si="53"/>
        <v>104.57</v>
      </c>
      <c r="V223" s="44">
        <f t="shared" si="58"/>
        <v>54</v>
      </c>
      <c r="W223" s="44">
        <f t="shared" si="54"/>
        <v>89.5</v>
      </c>
      <c r="X223" s="41">
        <f t="shared" si="59"/>
        <v>517.44</v>
      </c>
      <c r="Y223" s="41">
        <f t="shared" si="55"/>
        <v>1679.609</v>
      </c>
      <c r="Z223" s="41"/>
      <c r="AD223" s="141"/>
    </row>
    <row r="224" s="9" customFormat="1" ht="20" customHeight="1" spans="1:30">
      <c r="A224" s="40">
        <f t="shared" si="45"/>
        <v>221</v>
      </c>
      <c r="B224" s="66" t="s">
        <v>170</v>
      </c>
      <c r="C224" s="42" t="s">
        <v>554</v>
      </c>
      <c r="D224" s="41" t="s">
        <v>555</v>
      </c>
      <c r="E224" s="41">
        <v>3245.4</v>
      </c>
      <c r="F224" s="41">
        <f>VLOOKUP(C224,'[1]9月'!$B:$Q,16,0)</f>
        <v>3245.4</v>
      </c>
      <c r="G224" s="41">
        <v>3245.4</v>
      </c>
      <c r="H224" s="44">
        <v>5228.42</v>
      </c>
      <c r="I224" s="44">
        <v>108</v>
      </c>
      <c r="J224" s="44">
        <v>1790</v>
      </c>
      <c r="K224" s="52">
        <f t="shared" si="46"/>
        <v>58.4172</v>
      </c>
      <c r="L224" s="53">
        <f t="shared" si="47"/>
        <v>519.264</v>
      </c>
      <c r="M224" s="41">
        <f t="shared" si="48"/>
        <v>22.7178</v>
      </c>
      <c r="N224" s="44">
        <f t="shared" si="49"/>
        <v>418.27</v>
      </c>
      <c r="O224" s="44">
        <f t="shared" si="56"/>
        <v>54</v>
      </c>
      <c r="P224" s="44">
        <f t="shared" si="50"/>
        <v>89.5</v>
      </c>
      <c r="Q224" s="44">
        <f t="shared" si="57"/>
        <v>1162.169</v>
      </c>
      <c r="R224" s="41">
        <v>0</v>
      </c>
      <c r="S224" s="41">
        <f t="shared" si="51"/>
        <v>259.63</v>
      </c>
      <c r="T224" s="41">
        <f t="shared" si="52"/>
        <v>9.74</v>
      </c>
      <c r="U224" s="44">
        <f t="shared" si="53"/>
        <v>104.57</v>
      </c>
      <c r="V224" s="44">
        <f t="shared" si="58"/>
        <v>54</v>
      </c>
      <c r="W224" s="44">
        <f t="shared" si="54"/>
        <v>89.5</v>
      </c>
      <c r="X224" s="41">
        <f t="shared" si="59"/>
        <v>517.44</v>
      </c>
      <c r="Y224" s="41">
        <f t="shared" si="55"/>
        <v>1679.609</v>
      </c>
      <c r="Z224" s="41"/>
      <c r="AD224" s="141"/>
    </row>
    <row r="225" s="9" customFormat="1" ht="20" customHeight="1" spans="1:30">
      <c r="A225" s="40">
        <f t="shared" si="45"/>
        <v>222</v>
      </c>
      <c r="B225" s="66" t="s">
        <v>170</v>
      </c>
      <c r="C225" s="42" t="s">
        <v>556</v>
      </c>
      <c r="D225" s="41" t="s">
        <v>557</v>
      </c>
      <c r="E225" s="41">
        <v>3245.4</v>
      </c>
      <c r="F225" s="41">
        <f>VLOOKUP(C225,'[1]9月'!$B:$Q,16,0)</f>
        <v>3245.4</v>
      </c>
      <c r="G225" s="41">
        <v>3245.4</v>
      </c>
      <c r="H225" s="44">
        <v>5228.42</v>
      </c>
      <c r="I225" s="44">
        <v>108</v>
      </c>
      <c r="J225" s="44">
        <v>1790</v>
      </c>
      <c r="K225" s="52">
        <f t="shared" si="46"/>
        <v>58.4172</v>
      </c>
      <c r="L225" s="53">
        <f t="shared" si="47"/>
        <v>519.264</v>
      </c>
      <c r="M225" s="41">
        <f t="shared" si="48"/>
        <v>22.7178</v>
      </c>
      <c r="N225" s="44">
        <f t="shared" si="49"/>
        <v>418.27</v>
      </c>
      <c r="O225" s="44">
        <f t="shared" si="56"/>
        <v>54</v>
      </c>
      <c r="P225" s="44">
        <f t="shared" si="50"/>
        <v>89.5</v>
      </c>
      <c r="Q225" s="44">
        <f t="shared" si="57"/>
        <v>1162.169</v>
      </c>
      <c r="R225" s="41">
        <v>0</v>
      </c>
      <c r="S225" s="41">
        <f t="shared" si="51"/>
        <v>259.63</v>
      </c>
      <c r="T225" s="41">
        <f t="shared" si="52"/>
        <v>9.74</v>
      </c>
      <c r="U225" s="44">
        <f t="shared" si="53"/>
        <v>104.57</v>
      </c>
      <c r="V225" s="44">
        <f t="shared" si="58"/>
        <v>54</v>
      </c>
      <c r="W225" s="44">
        <f t="shared" si="54"/>
        <v>89.5</v>
      </c>
      <c r="X225" s="41">
        <f t="shared" si="59"/>
        <v>517.44</v>
      </c>
      <c r="Y225" s="41">
        <f t="shared" si="55"/>
        <v>1679.609</v>
      </c>
      <c r="Z225" s="41"/>
      <c r="AD225" s="141"/>
    </row>
    <row r="226" s="9" customFormat="1" ht="20" customHeight="1" spans="1:30">
      <c r="A226" s="40">
        <f t="shared" si="45"/>
        <v>223</v>
      </c>
      <c r="B226" s="66" t="s">
        <v>170</v>
      </c>
      <c r="C226" s="42" t="s">
        <v>558</v>
      </c>
      <c r="D226" s="41" t="s">
        <v>559</v>
      </c>
      <c r="E226" s="41">
        <v>3245.4</v>
      </c>
      <c r="F226" s="41">
        <f>VLOOKUP(C226,'[1]9月'!$B:$Q,16,0)</f>
        <v>3245.4</v>
      </c>
      <c r="G226" s="41">
        <v>3245.4</v>
      </c>
      <c r="H226" s="44">
        <v>5228.42</v>
      </c>
      <c r="I226" s="44">
        <v>108</v>
      </c>
      <c r="J226" s="44">
        <v>1790</v>
      </c>
      <c r="K226" s="52">
        <f t="shared" si="46"/>
        <v>58.4172</v>
      </c>
      <c r="L226" s="53">
        <f t="shared" si="47"/>
        <v>519.264</v>
      </c>
      <c r="M226" s="41">
        <f t="shared" si="48"/>
        <v>22.7178</v>
      </c>
      <c r="N226" s="44">
        <f t="shared" si="49"/>
        <v>418.27</v>
      </c>
      <c r="O226" s="44">
        <f t="shared" si="56"/>
        <v>54</v>
      </c>
      <c r="P226" s="44">
        <f t="shared" si="50"/>
        <v>89.5</v>
      </c>
      <c r="Q226" s="44">
        <f t="shared" si="57"/>
        <v>1162.169</v>
      </c>
      <c r="R226" s="41">
        <v>0</v>
      </c>
      <c r="S226" s="41">
        <f t="shared" si="51"/>
        <v>259.63</v>
      </c>
      <c r="T226" s="41">
        <f t="shared" si="52"/>
        <v>9.74</v>
      </c>
      <c r="U226" s="44">
        <f t="shared" si="53"/>
        <v>104.57</v>
      </c>
      <c r="V226" s="44">
        <f t="shared" si="58"/>
        <v>54</v>
      </c>
      <c r="W226" s="44">
        <f t="shared" si="54"/>
        <v>89.5</v>
      </c>
      <c r="X226" s="41">
        <f t="shared" si="59"/>
        <v>517.44</v>
      </c>
      <c r="Y226" s="41">
        <f t="shared" si="55"/>
        <v>1679.609</v>
      </c>
      <c r="Z226" s="41"/>
      <c r="AD226" s="141"/>
    </row>
    <row r="227" s="9" customFormat="1" ht="20" customHeight="1" spans="1:30">
      <c r="A227" s="40">
        <f t="shared" si="45"/>
        <v>224</v>
      </c>
      <c r="B227" s="66" t="s">
        <v>170</v>
      </c>
      <c r="C227" s="42" t="s">
        <v>560</v>
      </c>
      <c r="D227" s="41" t="s">
        <v>561</v>
      </c>
      <c r="E227" s="41">
        <v>3245.4</v>
      </c>
      <c r="F227" s="41">
        <f>VLOOKUP(C227,'[1]9月'!$B:$Q,16,0)</f>
        <v>3245.4</v>
      </c>
      <c r="G227" s="41">
        <v>3245.4</v>
      </c>
      <c r="H227" s="44">
        <v>5228.42</v>
      </c>
      <c r="I227" s="44">
        <v>108</v>
      </c>
      <c r="J227" s="44">
        <v>4180</v>
      </c>
      <c r="K227" s="52">
        <f t="shared" si="46"/>
        <v>58.4172</v>
      </c>
      <c r="L227" s="53">
        <f t="shared" si="47"/>
        <v>519.264</v>
      </c>
      <c r="M227" s="41">
        <f t="shared" si="48"/>
        <v>22.7178</v>
      </c>
      <c r="N227" s="44">
        <f t="shared" si="49"/>
        <v>418.27</v>
      </c>
      <c r="O227" s="44">
        <f t="shared" si="56"/>
        <v>54</v>
      </c>
      <c r="P227" s="44">
        <f t="shared" si="50"/>
        <v>209</v>
      </c>
      <c r="Q227" s="44">
        <f t="shared" si="57"/>
        <v>1281.669</v>
      </c>
      <c r="R227" s="41">
        <v>0</v>
      </c>
      <c r="S227" s="41">
        <f t="shared" si="51"/>
        <v>259.63</v>
      </c>
      <c r="T227" s="41">
        <f t="shared" si="52"/>
        <v>9.74</v>
      </c>
      <c r="U227" s="44">
        <f t="shared" si="53"/>
        <v>104.57</v>
      </c>
      <c r="V227" s="44">
        <f t="shared" si="58"/>
        <v>54</v>
      </c>
      <c r="W227" s="44">
        <f t="shared" si="54"/>
        <v>209</v>
      </c>
      <c r="X227" s="41">
        <f t="shared" si="59"/>
        <v>636.94</v>
      </c>
      <c r="Y227" s="41">
        <f t="shared" si="55"/>
        <v>1918.609</v>
      </c>
      <c r="Z227" s="41"/>
      <c r="AD227" s="141"/>
    </row>
    <row r="228" s="9" customFormat="1" ht="20" customHeight="1" spans="1:30">
      <c r="A228" s="40">
        <f t="shared" si="45"/>
        <v>225</v>
      </c>
      <c r="B228" s="66" t="s">
        <v>170</v>
      </c>
      <c r="C228" s="42" t="s">
        <v>562</v>
      </c>
      <c r="D228" s="41" t="s">
        <v>563</v>
      </c>
      <c r="E228" s="41">
        <v>3245.4</v>
      </c>
      <c r="F228" s="41">
        <f>VLOOKUP(C228,'[1]9月'!$B:$Q,16,0)</f>
        <v>3245.4</v>
      </c>
      <c r="G228" s="41">
        <v>3245.4</v>
      </c>
      <c r="H228" s="44">
        <v>5228.42</v>
      </c>
      <c r="I228" s="44">
        <v>108</v>
      </c>
      <c r="J228" s="44">
        <v>4180</v>
      </c>
      <c r="K228" s="52">
        <f t="shared" si="46"/>
        <v>58.4172</v>
      </c>
      <c r="L228" s="53">
        <f t="shared" si="47"/>
        <v>519.264</v>
      </c>
      <c r="M228" s="41">
        <f t="shared" si="48"/>
        <v>22.7178</v>
      </c>
      <c r="N228" s="44">
        <f t="shared" si="49"/>
        <v>418.27</v>
      </c>
      <c r="O228" s="44">
        <f t="shared" si="56"/>
        <v>54</v>
      </c>
      <c r="P228" s="44">
        <f t="shared" si="50"/>
        <v>209</v>
      </c>
      <c r="Q228" s="44">
        <f t="shared" si="57"/>
        <v>1281.669</v>
      </c>
      <c r="R228" s="41">
        <v>0</v>
      </c>
      <c r="S228" s="41">
        <f t="shared" si="51"/>
        <v>259.63</v>
      </c>
      <c r="T228" s="41">
        <f t="shared" si="52"/>
        <v>9.74</v>
      </c>
      <c r="U228" s="44">
        <f t="shared" si="53"/>
        <v>104.57</v>
      </c>
      <c r="V228" s="44">
        <f t="shared" si="58"/>
        <v>54</v>
      </c>
      <c r="W228" s="44">
        <f t="shared" si="54"/>
        <v>209</v>
      </c>
      <c r="X228" s="41">
        <f t="shared" si="59"/>
        <v>636.94</v>
      </c>
      <c r="Y228" s="41">
        <f t="shared" si="55"/>
        <v>1918.609</v>
      </c>
      <c r="Z228" s="41"/>
      <c r="AD228" s="141"/>
    </row>
    <row r="229" s="9" customFormat="1" ht="20" customHeight="1" spans="1:30">
      <c r="A229" s="40">
        <f t="shared" si="45"/>
        <v>226</v>
      </c>
      <c r="B229" s="66" t="s">
        <v>170</v>
      </c>
      <c r="C229" s="42" t="s">
        <v>564</v>
      </c>
      <c r="D229" s="41" t="s">
        <v>565</v>
      </c>
      <c r="E229" s="41">
        <v>3245.4</v>
      </c>
      <c r="F229" s="41">
        <f>VLOOKUP(C229,'[1]9月'!$B:$Q,16,0)</f>
        <v>3245.4</v>
      </c>
      <c r="G229" s="41">
        <v>3245.4</v>
      </c>
      <c r="H229" s="44">
        <v>5228.42</v>
      </c>
      <c r="I229" s="44">
        <v>108</v>
      </c>
      <c r="J229" s="44">
        <v>4180</v>
      </c>
      <c r="K229" s="52">
        <f t="shared" si="46"/>
        <v>58.4172</v>
      </c>
      <c r="L229" s="53">
        <f t="shared" si="47"/>
        <v>519.264</v>
      </c>
      <c r="M229" s="41">
        <f t="shared" si="48"/>
        <v>22.7178</v>
      </c>
      <c r="N229" s="44">
        <f t="shared" si="49"/>
        <v>418.27</v>
      </c>
      <c r="O229" s="44">
        <f t="shared" si="56"/>
        <v>54</v>
      </c>
      <c r="P229" s="44">
        <f t="shared" si="50"/>
        <v>209</v>
      </c>
      <c r="Q229" s="44">
        <f t="shared" si="57"/>
        <v>1281.669</v>
      </c>
      <c r="R229" s="41">
        <v>0</v>
      </c>
      <c r="S229" s="41">
        <f t="shared" si="51"/>
        <v>259.63</v>
      </c>
      <c r="T229" s="41">
        <f t="shared" si="52"/>
        <v>9.74</v>
      </c>
      <c r="U229" s="44">
        <f t="shared" si="53"/>
        <v>104.57</v>
      </c>
      <c r="V229" s="44">
        <f t="shared" si="58"/>
        <v>54</v>
      </c>
      <c r="W229" s="44">
        <f t="shared" si="54"/>
        <v>209</v>
      </c>
      <c r="X229" s="41">
        <f t="shared" si="59"/>
        <v>636.94</v>
      </c>
      <c r="Y229" s="41">
        <f t="shared" si="55"/>
        <v>1918.609</v>
      </c>
      <c r="Z229" s="41"/>
      <c r="AD229" s="141"/>
    </row>
    <row r="230" s="9" customFormat="1" ht="20" customHeight="1" spans="1:30">
      <c r="A230" s="40">
        <f t="shared" si="45"/>
        <v>227</v>
      </c>
      <c r="B230" s="66" t="s">
        <v>173</v>
      </c>
      <c r="C230" s="42" t="s">
        <v>566</v>
      </c>
      <c r="D230" s="41" t="s">
        <v>567</v>
      </c>
      <c r="E230" s="41">
        <v>3245.4</v>
      </c>
      <c r="F230" s="41">
        <f>VLOOKUP(C230,'[1]9月'!$B:$Q,16,0)</f>
        <v>3245.4</v>
      </c>
      <c r="G230" s="41">
        <v>3245.4</v>
      </c>
      <c r="H230" s="44">
        <v>5228.42</v>
      </c>
      <c r="I230" s="44">
        <v>108</v>
      </c>
      <c r="J230" s="44">
        <v>4180</v>
      </c>
      <c r="K230" s="52">
        <f t="shared" si="46"/>
        <v>58.4172</v>
      </c>
      <c r="L230" s="53">
        <f t="shared" si="47"/>
        <v>519.264</v>
      </c>
      <c r="M230" s="41">
        <f t="shared" si="48"/>
        <v>22.7178</v>
      </c>
      <c r="N230" s="44">
        <f t="shared" si="49"/>
        <v>418.27</v>
      </c>
      <c r="O230" s="44">
        <f t="shared" si="56"/>
        <v>54</v>
      </c>
      <c r="P230" s="44">
        <f t="shared" si="50"/>
        <v>209</v>
      </c>
      <c r="Q230" s="44">
        <f t="shared" si="57"/>
        <v>1281.669</v>
      </c>
      <c r="R230" s="41">
        <v>0</v>
      </c>
      <c r="S230" s="41">
        <f t="shared" si="51"/>
        <v>259.63</v>
      </c>
      <c r="T230" s="41">
        <f t="shared" si="52"/>
        <v>9.74</v>
      </c>
      <c r="U230" s="44">
        <f t="shared" si="53"/>
        <v>104.57</v>
      </c>
      <c r="V230" s="44">
        <f t="shared" si="58"/>
        <v>54</v>
      </c>
      <c r="W230" s="44">
        <f t="shared" si="54"/>
        <v>209</v>
      </c>
      <c r="X230" s="41">
        <f t="shared" si="59"/>
        <v>636.94</v>
      </c>
      <c r="Y230" s="41">
        <f t="shared" si="55"/>
        <v>1918.609</v>
      </c>
      <c r="Z230" s="41"/>
      <c r="AD230" s="141"/>
    </row>
    <row r="231" s="9" customFormat="1" ht="20" customHeight="1" spans="1:30">
      <c r="A231" s="40">
        <f t="shared" si="45"/>
        <v>228</v>
      </c>
      <c r="B231" s="66" t="s">
        <v>170</v>
      </c>
      <c r="C231" s="42" t="s">
        <v>568</v>
      </c>
      <c r="D231" s="41" t="s">
        <v>569</v>
      </c>
      <c r="E231" s="41">
        <v>3245.4</v>
      </c>
      <c r="F231" s="41">
        <f>VLOOKUP(C231,'[1]9月'!$B:$Q,16,0)</f>
        <v>3245.4</v>
      </c>
      <c r="G231" s="41">
        <v>3245.4</v>
      </c>
      <c r="H231" s="44">
        <v>5228.42</v>
      </c>
      <c r="I231" s="44">
        <v>108</v>
      </c>
      <c r="J231" s="44">
        <v>4180</v>
      </c>
      <c r="K231" s="52">
        <f t="shared" si="46"/>
        <v>58.4172</v>
      </c>
      <c r="L231" s="53">
        <f t="shared" si="47"/>
        <v>519.264</v>
      </c>
      <c r="M231" s="41">
        <f t="shared" si="48"/>
        <v>22.7178</v>
      </c>
      <c r="N231" s="44">
        <f t="shared" si="49"/>
        <v>418.27</v>
      </c>
      <c r="O231" s="44">
        <f t="shared" si="56"/>
        <v>54</v>
      </c>
      <c r="P231" s="44">
        <f t="shared" si="50"/>
        <v>209</v>
      </c>
      <c r="Q231" s="44">
        <f t="shared" si="57"/>
        <v>1281.669</v>
      </c>
      <c r="R231" s="41">
        <v>0</v>
      </c>
      <c r="S231" s="41">
        <f t="shared" si="51"/>
        <v>259.63</v>
      </c>
      <c r="T231" s="41">
        <f t="shared" si="52"/>
        <v>9.74</v>
      </c>
      <c r="U231" s="44">
        <f t="shared" si="53"/>
        <v>104.57</v>
      </c>
      <c r="V231" s="44">
        <f t="shared" si="58"/>
        <v>54</v>
      </c>
      <c r="W231" s="44">
        <f t="shared" si="54"/>
        <v>209</v>
      </c>
      <c r="X231" s="41">
        <f t="shared" si="59"/>
        <v>636.94</v>
      </c>
      <c r="Y231" s="41">
        <f t="shared" si="55"/>
        <v>1918.609</v>
      </c>
      <c r="Z231" s="41"/>
      <c r="AD231" s="141"/>
    </row>
    <row r="232" s="9" customFormat="1" ht="20" customHeight="1" spans="1:30">
      <c r="A232" s="40">
        <f t="shared" si="45"/>
        <v>229</v>
      </c>
      <c r="B232" s="66" t="s">
        <v>170</v>
      </c>
      <c r="C232" s="42" t="s">
        <v>570</v>
      </c>
      <c r="D232" s="41" t="s">
        <v>571</v>
      </c>
      <c r="E232" s="41">
        <v>3245.4</v>
      </c>
      <c r="F232" s="41">
        <f>VLOOKUP(C232,'[1]9月'!$B:$Q,16,0)</f>
        <v>3245.4</v>
      </c>
      <c r="G232" s="41">
        <v>3245.4</v>
      </c>
      <c r="H232" s="44">
        <v>5228.42</v>
      </c>
      <c r="I232" s="44">
        <v>108</v>
      </c>
      <c r="J232" s="44">
        <v>4180</v>
      </c>
      <c r="K232" s="52">
        <f t="shared" si="46"/>
        <v>58.4172</v>
      </c>
      <c r="L232" s="53">
        <f t="shared" si="47"/>
        <v>519.264</v>
      </c>
      <c r="M232" s="41">
        <f t="shared" si="48"/>
        <v>22.7178</v>
      </c>
      <c r="N232" s="44">
        <f t="shared" si="49"/>
        <v>418.27</v>
      </c>
      <c r="O232" s="44">
        <f t="shared" si="56"/>
        <v>54</v>
      </c>
      <c r="P232" s="44">
        <f t="shared" si="50"/>
        <v>209</v>
      </c>
      <c r="Q232" s="44">
        <f t="shared" si="57"/>
        <v>1281.669</v>
      </c>
      <c r="R232" s="41">
        <v>0</v>
      </c>
      <c r="S232" s="41">
        <f t="shared" si="51"/>
        <v>259.63</v>
      </c>
      <c r="T232" s="41">
        <f t="shared" si="52"/>
        <v>9.74</v>
      </c>
      <c r="U232" s="44">
        <f t="shared" si="53"/>
        <v>104.57</v>
      </c>
      <c r="V232" s="44">
        <f t="shared" si="58"/>
        <v>54</v>
      </c>
      <c r="W232" s="44">
        <f t="shared" si="54"/>
        <v>209</v>
      </c>
      <c r="X232" s="41">
        <f t="shared" si="59"/>
        <v>636.94</v>
      </c>
      <c r="Y232" s="41">
        <f t="shared" si="55"/>
        <v>1918.609</v>
      </c>
      <c r="Z232" s="41"/>
      <c r="AD232" s="141"/>
    </row>
    <row r="233" s="9" customFormat="1" ht="20" customHeight="1" spans="1:30">
      <c r="A233" s="40">
        <f t="shared" si="45"/>
        <v>230</v>
      </c>
      <c r="B233" s="66" t="s">
        <v>170</v>
      </c>
      <c r="C233" s="42" t="s">
        <v>572</v>
      </c>
      <c r="D233" s="41" t="s">
        <v>573</v>
      </c>
      <c r="E233" s="41">
        <v>3245.4</v>
      </c>
      <c r="F233" s="41">
        <f>VLOOKUP(C233,'[1]9月'!$B:$Q,16,0)</f>
        <v>3245.4</v>
      </c>
      <c r="G233" s="41">
        <v>3245.4</v>
      </c>
      <c r="H233" s="44">
        <v>5228.42</v>
      </c>
      <c r="I233" s="44">
        <v>108</v>
      </c>
      <c r="J233" s="44">
        <v>1790</v>
      </c>
      <c r="K233" s="52">
        <f t="shared" si="46"/>
        <v>58.4172</v>
      </c>
      <c r="L233" s="53">
        <f t="shared" si="47"/>
        <v>519.264</v>
      </c>
      <c r="M233" s="41">
        <f t="shared" si="48"/>
        <v>22.7178</v>
      </c>
      <c r="N233" s="44">
        <f t="shared" si="49"/>
        <v>418.27</v>
      </c>
      <c r="O233" s="44">
        <f t="shared" si="56"/>
        <v>54</v>
      </c>
      <c r="P233" s="44">
        <f t="shared" si="50"/>
        <v>89.5</v>
      </c>
      <c r="Q233" s="44">
        <f t="shared" si="57"/>
        <v>1162.169</v>
      </c>
      <c r="R233" s="41">
        <v>0</v>
      </c>
      <c r="S233" s="41">
        <f t="shared" si="51"/>
        <v>259.63</v>
      </c>
      <c r="T233" s="41">
        <f t="shared" si="52"/>
        <v>9.74</v>
      </c>
      <c r="U233" s="44">
        <f t="shared" si="53"/>
        <v>104.57</v>
      </c>
      <c r="V233" s="44">
        <f t="shared" si="58"/>
        <v>54</v>
      </c>
      <c r="W233" s="44">
        <f t="shared" si="54"/>
        <v>89.5</v>
      </c>
      <c r="X233" s="41">
        <f t="shared" si="59"/>
        <v>517.44</v>
      </c>
      <c r="Y233" s="41">
        <f t="shared" si="55"/>
        <v>1679.609</v>
      </c>
      <c r="Z233" s="41"/>
      <c r="AD233" s="141"/>
    </row>
    <row r="234" s="9" customFormat="1" ht="20" customHeight="1" spans="1:30">
      <c r="A234" s="40">
        <f t="shared" si="45"/>
        <v>231</v>
      </c>
      <c r="B234" s="66" t="s">
        <v>170</v>
      </c>
      <c r="C234" s="42" t="s">
        <v>574</v>
      </c>
      <c r="D234" s="41" t="s">
        <v>575</v>
      </c>
      <c r="E234" s="41">
        <v>3245.4</v>
      </c>
      <c r="F234" s="41">
        <f>VLOOKUP(C234,'[1]9月'!$B:$Q,16,0)</f>
        <v>3245.4</v>
      </c>
      <c r="G234" s="41">
        <v>3245.4</v>
      </c>
      <c r="H234" s="44">
        <v>5228.42</v>
      </c>
      <c r="I234" s="44">
        <v>108</v>
      </c>
      <c r="J234" s="44">
        <v>1790</v>
      </c>
      <c r="K234" s="52">
        <f t="shared" si="46"/>
        <v>58.4172</v>
      </c>
      <c r="L234" s="53">
        <f t="shared" si="47"/>
        <v>519.264</v>
      </c>
      <c r="M234" s="41">
        <f t="shared" si="48"/>
        <v>22.7178</v>
      </c>
      <c r="N234" s="44">
        <f t="shared" si="49"/>
        <v>418.27</v>
      </c>
      <c r="O234" s="44">
        <f t="shared" si="56"/>
        <v>54</v>
      </c>
      <c r="P234" s="44">
        <f t="shared" si="50"/>
        <v>89.5</v>
      </c>
      <c r="Q234" s="44">
        <f t="shared" si="57"/>
        <v>1162.169</v>
      </c>
      <c r="R234" s="41">
        <v>0</v>
      </c>
      <c r="S234" s="41">
        <f t="shared" si="51"/>
        <v>259.63</v>
      </c>
      <c r="T234" s="41">
        <f t="shared" si="52"/>
        <v>9.74</v>
      </c>
      <c r="U234" s="44">
        <f t="shared" si="53"/>
        <v>104.57</v>
      </c>
      <c r="V234" s="44">
        <f t="shared" si="58"/>
        <v>54</v>
      </c>
      <c r="W234" s="44">
        <f t="shared" si="54"/>
        <v>89.5</v>
      </c>
      <c r="X234" s="41">
        <f t="shared" si="59"/>
        <v>517.44</v>
      </c>
      <c r="Y234" s="41">
        <f t="shared" si="55"/>
        <v>1679.609</v>
      </c>
      <c r="Z234" s="41"/>
      <c r="AD234" s="141"/>
    </row>
    <row r="235" s="9" customFormat="1" ht="20" customHeight="1" spans="1:30">
      <c r="A235" s="40">
        <f t="shared" si="45"/>
        <v>232</v>
      </c>
      <c r="B235" s="66" t="s">
        <v>170</v>
      </c>
      <c r="C235" s="42" t="s">
        <v>576</v>
      </c>
      <c r="D235" s="341" t="s">
        <v>577</v>
      </c>
      <c r="E235" s="41">
        <v>3245.4</v>
      </c>
      <c r="F235" s="41">
        <f>VLOOKUP(C235,'[1]9月'!$B:$Q,16,0)</f>
        <v>3245.4</v>
      </c>
      <c r="G235" s="41">
        <v>3245.4</v>
      </c>
      <c r="H235" s="44">
        <v>5228.42</v>
      </c>
      <c r="I235" s="44">
        <v>108</v>
      </c>
      <c r="J235" s="44">
        <v>1790</v>
      </c>
      <c r="K235" s="52">
        <f t="shared" si="46"/>
        <v>58.4172</v>
      </c>
      <c r="L235" s="53">
        <f t="shared" si="47"/>
        <v>519.264</v>
      </c>
      <c r="M235" s="41">
        <f t="shared" si="48"/>
        <v>22.7178</v>
      </c>
      <c r="N235" s="44">
        <f t="shared" si="49"/>
        <v>418.27</v>
      </c>
      <c r="O235" s="44">
        <f t="shared" si="56"/>
        <v>54</v>
      </c>
      <c r="P235" s="44">
        <f t="shared" si="50"/>
        <v>89.5</v>
      </c>
      <c r="Q235" s="44">
        <f t="shared" si="57"/>
        <v>1162.169</v>
      </c>
      <c r="R235" s="41">
        <v>0</v>
      </c>
      <c r="S235" s="41">
        <f t="shared" si="51"/>
        <v>259.63</v>
      </c>
      <c r="T235" s="41">
        <f t="shared" si="52"/>
        <v>9.74</v>
      </c>
      <c r="U235" s="44">
        <f t="shared" si="53"/>
        <v>104.57</v>
      </c>
      <c r="V235" s="44">
        <f t="shared" si="58"/>
        <v>54</v>
      </c>
      <c r="W235" s="44">
        <f t="shared" si="54"/>
        <v>89.5</v>
      </c>
      <c r="X235" s="41">
        <f t="shared" si="59"/>
        <v>517.44</v>
      </c>
      <c r="Y235" s="41">
        <f t="shared" si="55"/>
        <v>1679.609</v>
      </c>
      <c r="Z235" s="41"/>
      <c r="AD235" s="141"/>
    </row>
    <row r="236" s="9" customFormat="1" ht="20" customHeight="1" spans="1:30">
      <c r="A236" s="40">
        <f t="shared" si="45"/>
        <v>233</v>
      </c>
      <c r="B236" s="66" t="s">
        <v>170</v>
      </c>
      <c r="C236" s="42" t="s">
        <v>578</v>
      </c>
      <c r="D236" s="41" t="s">
        <v>579</v>
      </c>
      <c r="E236" s="41">
        <v>3245.4</v>
      </c>
      <c r="F236" s="41">
        <f>VLOOKUP(C236,'[1]9月'!$B:$Q,16,0)</f>
        <v>3245.4</v>
      </c>
      <c r="G236" s="41">
        <v>3245.4</v>
      </c>
      <c r="H236" s="44">
        <v>5228.42</v>
      </c>
      <c r="I236" s="44">
        <v>108</v>
      </c>
      <c r="J236" s="44">
        <v>1790</v>
      </c>
      <c r="K236" s="52">
        <f t="shared" si="46"/>
        <v>58.4172</v>
      </c>
      <c r="L236" s="53">
        <f t="shared" si="47"/>
        <v>519.264</v>
      </c>
      <c r="M236" s="41">
        <f t="shared" si="48"/>
        <v>22.7178</v>
      </c>
      <c r="N236" s="44">
        <f t="shared" si="49"/>
        <v>418.27</v>
      </c>
      <c r="O236" s="44">
        <f t="shared" si="56"/>
        <v>54</v>
      </c>
      <c r="P236" s="44">
        <f t="shared" si="50"/>
        <v>89.5</v>
      </c>
      <c r="Q236" s="44">
        <f t="shared" si="57"/>
        <v>1162.169</v>
      </c>
      <c r="R236" s="41">
        <v>0</v>
      </c>
      <c r="S236" s="41">
        <f t="shared" si="51"/>
        <v>259.63</v>
      </c>
      <c r="T236" s="41">
        <f t="shared" si="52"/>
        <v>9.74</v>
      </c>
      <c r="U236" s="44">
        <f t="shared" si="53"/>
        <v>104.57</v>
      </c>
      <c r="V236" s="44">
        <f t="shared" si="58"/>
        <v>54</v>
      </c>
      <c r="W236" s="44">
        <f t="shared" si="54"/>
        <v>89.5</v>
      </c>
      <c r="X236" s="41">
        <f t="shared" si="59"/>
        <v>517.44</v>
      </c>
      <c r="Y236" s="41">
        <f t="shared" si="55"/>
        <v>1679.609</v>
      </c>
      <c r="Z236" s="41"/>
      <c r="AD236" s="141"/>
    </row>
    <row r="237" s="9" customFormat="1" ht="20" customHeight="1" spans="1:30">
      <c r="A237" s="40">
        <f t="shared" si="45"/>
        <v>234</v>
      </c>
      <c r="B237" s="66" t="s">
        <v>170</v>
      </c>
      <c r="C237" s="42" t="s">
        <v>580</v>
      </c>
      <c r="D237" s="41" t="s">
        <v>581</v>
      </c>
      <c r="E237" s="41">
        <v>3245.4</v>
      </c>
      <c r="F237" s="41">
        <f>VLOOKUP(C237,'[1]9月'!$B:$Q,16,0)</f>
        <v>3245.4</v>
      </c>
      <c r="G237" s="41">
        <v>3245.4</v>
      </c>
      <c r="H237" s="44">
        <v>5228.42</v>
      </c>
      <c r="I237" s="44">
        <v>108</v>
      </c>
      <c r="J237" s="44">
        <v>1790</v>
      </c>
      <c r="K237" s="52">
        <f t="shared" si="46"/>
        <v>58.4172</v>
      </c>
      <c r="L237" s="53">
        <f t="shared" si="47"/>
        <v>519.264</v>
      </c>
      <c r="M237" s="41">
        <f t="shared" si="48"/>
        <v>22.7178</v>
      </c>
      <c r="N237" s="44">
        <f t="shared" si="49"/>
        <v>418.27</v>
      </c>
      <c r="O237" s="44">
        <f t="shared" si="56"/>
        <v>54</v>
      </c>
      <c r="P237" s="44">
        <f t="shared" si="50"/>
        <v>89.5</v>
      </c>
      <c r="Q237" s="44">
        <f t="shared" si="57"/>
        <v>1162.169</v>
      </c>
      <c r="R237" s="41">
        <v>0</v>
      </c>
      <c r="S237" s="41">
        <f t="shared" si="51"/>
        <v>259.63</v>
      </c>
      <c r="T237" s="41">
        <f t="shared" si="52"/>
        <v>9.74</v>
      </c>
      <c r="U237" s="44">
        <f t="shared" si="53"/>
        <v>104.57</v>
      </c>
      <c r="V237" s="44">
        <f t="shared" si="58"/>
        <v>54</v>
      </c>
      <c r="W237" s="44">
        <f t="shared" si="54"/>
        <v>89.5</v>
      </c>
      <c r="X237" s="41">
        <f t="shared" si="59"/>
        <v>517.44</v>
      </c>
      <c r="Y237" s="41">
        <f t="shared" si="55"/>
        <v>1679.609</v>
      </c>
      <c r="Z237" s="41"/>
      <c r="AD237" s="141"/>
    </row>
    <row r="238" s="9" customFormat="1" ht="20" customHeight="1" spans="1:30">
      <c r="A238" s="40">
        <f t="shared" si="45"/>
        <v>235</v>
      </c>
      <c r="B238" s="66" t="s">
        <v>170</v>
      </c>
      <c r="C238" s="42" t="s">
        <v>582</v>
      </c>
      <c r="D238" s="41" t="s">
        <v>583</v>
      </c>
      <c r="E238" s="41">
        <v>3245.4</v>
      </c>
      <c r="F238" s="41">
        <f>VLOOKUP(C238,'[1]9月'!$B:$Q,16,0)</f>
        <v>3245.4</v>
      </c>
      <c r="G238" s="41">
        <v>3245.4</v>
      </c>
      <c r="H238" s="44">
        <v>5228.42</v>
      </c>
      <c r="I238" s="44">
        <v>108</v>
      </c>
      <c r="J238" s="44">
        <v>1790</v>
      </c>
      <c r="K238" s="52">
        <f t="shared" si="46"/>
        <v>58.4172</v>
      </c>
      <c r="L238" s="53">
        <f t="shared" si="47"/>
        <v>519.264</v>
      </c>
      <c r="M238" s="41">
        <f t="shared" si="48"/>
        <v>22.7178</v>
      </c>
      <c r="N238" s="44">
        <f t="shared" si="49"/>
        <v>418.27</v>
      </c>
      <c r="O238" s="44">
        <f t="shared" si="56"/>
        <v>54</v>
      </c>
      <c r="P238" s="44">
        <f t="shared" si="50"/>
        <v>89.5</v>
      </c>
      <c r="Q238" s="44">
        <f t="shared" si="57"/>
        <v>1162.169</v>
      </c>
      <c r="R238" s="41">
        <v>0</v>
      </c>
      <c r="S238" s="41">
        <f t="shared" si="51"/>
        <v>259.63</v>
      </c>
      <c r="T238" s="41">
        <f t="shared" si="52"/>
        <v>9.74</v>
      </c>
      <c r="U238" s="44">
        <f t="shared" si="53"/>
        <v>104.57</v>
      </c>
      <c r="V238" s="44">
        <f t="shared" si="58"/>
        <v>54</v>
      </c>
      <c r="W238" s="44">
        <f t="shared" si="54"/>
        <v>89.5</v>
      </c>
      <c r="X238" s="41">
        <f t="shared" si="59"/>
        <v>517.44</v>
      </c>
      <c r="Y238" s="41">
        <f t="shared" si="55"/>
        <v>1679.609</v>
      </c>
      <c r="Z238" s="41"/>
      <c r="AD238" s="141"/>
    </row>
    <row r="239" s="9" customFormat="1" ht="20" customHeight="1" spans="1:30">
      <c r="A239" s="40">
        <f t="shared" si="45"/>
        <v>236</v>
      </c>
      <c r="B239" s="66" t="s">
        <v>170</v>
      </c>
      <c r="C239" s="42" t="s">
        <v>584</v>
      </c>
      <c r="D239" s="60" t="s">
        <v>585</v>
      </c>
      <c r="E239" s="41">
        <v>3245.4</v>
      </c>
      <c r="F239" s="41">
        <f>VLOOKUP(C239,'[1]9月'!$B:$Q,16,0)</f>
        <v>3245.4</v>
      </c>
      <c r="G239" s="41">
        <v>3245.4</v>
      </c>
      <c r="H239" s="44">
        <v>5228.42</v>
      </c>
      <c r="I239" s="44">
        <v>108</v>
      </c>
      <c r="J239" s="44">
        <v>1790</v>
      </c>
      <c r="K239" s="52">
        <f t="shared" si="46"/>
        <v>58.4172</v>
      </c>
      <c r="L239" s="53">
        <f t="shared" si="47"/>
        <v>519.264</v>
      </c>
      <c r="M239" s="41">
        <f t="shared" si="48"/>
        <v>22.7178</v>
      </c>
      <c r="N239" s="44">
        <f t="shared" si="49"/>
        <v>418.27</v>
      </c>
      <c r="O239" s="44">
        <f t="shared" si="56"/>
        <v>54</v>
      </c>
      <c r="P239" s="44">
        <f t="shared" si="50"/>
        <v>89.5</v>
      </c>
      <c r="Q239" s="44">
        <f t="shared" si="57"/>
        <v>1162.169</v>
      </c>
      <c r="R239" s="41">
        <v>0</v>
      </c>
      <c r="S239" s="41">
        <f t="shared" si="51"/>
        <v>259.63</v>
      </c>
      <c r="T239" s="41">
        <f t="shared" si="52"/>
        <v>9.74</v>
      </c>
      <c r="U239" s="44">
        <f t="shared" si="53"/>
        <v>104.57</v>
      </c>
      <c r="V239" s="44">
        <f t="shared" si="58"/>
        <v>54</v>
      </c>
      <c r="W239" s="44">
        <f t="shared" si="54"/>
        <v>89.5</v>
      </c>
      <c r="X239" s="41">
        <f t="shared" si="59"/>
        <v>517.44</v>
      </c>
      <c r="Y239" s="41">
        <f t="shared" si="55"/>
        <v>1679.609</v>
      </c>
      <c r="Z239" s="41"/>
      <c r="AD239" s="141"/>
    </row>
    <row r="240" s="9" customFormat="1" ht="20" customHeight="1" spans="1:30">
      <c r="A240" s="40">
        <f t="shared" si="45"/>
        <v>237</v>
      </c>
      <c r="B240" s="66" t="s">
        <v>170</v>
      </c>
      <c r="C240" s="42" t="s">
        <v>586</v>
      </c>
      <c r="D240" s="345" t="s">
        <v>587</v>
      </c>
      <c r="E240" s="41">
        <v>3245.4</v>
      </c>
      <c r="F240" s="41">
        <f>VLOOKUP(C240,'[1]9月'!$B:$Q,16,0)</f>
        <v>3245.4</v>
      </c>
      <c r="G240" s="41">
        <v>3245.4</v>
      </c>
      <c r="H240" s="44">
        <v>5228.42</v>
      </c>
      <c r="I240" s="44">
        <v>108</v>
      </c>
      <c r="J240" s="44">
        <v>1790</v>
      </c>
      <c r="K240" s="52">
        <f t="shared" si="46"/>
        <v>58.4172</v>
      </c>
      <c r="L240" s="53">
        <f t="shared" si="47"/>
        <v>519.264</v>
      </c>
      <c r="M240" s="41">
        <f t="shared" si="48"/>
        <v>22.7178</v>
      </c>
      <c r="N240" s="44">
        <f t="shared" si="49"/>
        <v>418.27</v>
      </c>
      <c r="O240" s="44">
        <f t="shared" si="56"/>
        <v>54</v>
      </c>
      <c r="P240" s="44">
        <f t="shared" si="50"/>
        <v>89.5</v>
      </c>
      <c r="Q240" s="44">
        <f t="shared" si="57"/>
        <v>1162.169</v>
      </c>
      <c r="R240" s="41">
        <v>0</v>
      </c>
      <c r="S240" s="41">
        <f t="shared" si="51"/>
        <v>259.63</v>
      </c>
      <c r="T240" s="41">
        <f t="shared" si="52"/>
        <v>9.74</v>
      </c>
      <c r="U240" s="44">
        <f t="shared" si="53"/>
        <v>104.57</v>
      </c>
      <c r="V240" s="44">
        <f t="shared" si="58"/>
        <v>54</v>
      </c>
      <c r="W240" s="44">
        <f t="shared" si="54"/>
        <v>89.5</v>
      </c>
      <c r="X240" s="41">
        <f t="shared" si="59"/>
        <v>517.44</v>
      </c>
      <c r="Y240" s="41">
        <f t="shared" si="55"/>
        <v>1679.609</v>
      </c>
      <c r="Z240" s="41"/>
      <c r="AD240" s="141"/>
    </row>
    <row r="241" s="9" customFormat="1" ht="20" customHeight="1" spans="1:30">
      <c r="A241" s="40">
        <f t="shared" si="45"/>
        <v>238</v>
      </c>
      <c r="B241" s="66" t="s">
        <v>170</v>
      </c>
      <c r="C241" s="42" t="s">
        <v>588</v>
      </c>
      <c r="D241" s="60" t="s">
        <v>589</v>
      </c>
      <c r="E241" s="41">
        <v>3245.4</v>
      </c>
      <c r="F241" s="41">
        <f>VLOOKUP(C241,'[1]9月'!$B:$Q,16,0)</f>
        <v>3245.4</v>
      </c>
      <c r="G241" s="41">
        <v>3245.4</v>
      </c>
      <c r="H241" s="44">
        <v>5228.42</v>
      </c>
      <c r="I241" s="44">
        <v>108</v>
      </c>
      <c r="J241" s="44">
        <v>1790</v>
      </c>
      <c r="K241" s="52">
        <f t="shared" si="46"/>
        <v>58.4172</v>
      </c>
      <c r="L241" s="53">
        <f t="shared" si="47"/>
        <v>519.264</v>
      </c>
      <c r="M241" s="41">
        <f t="shared" si="48"/>
        <v>22.7178</v>
      </c>
      <c r="N241" s="44">
        <f t="shared" si="49"/>
        <v>418.27</v>
      </c>
      <c r="O241" s="44">
        <f t="shared" si="56"/>
        <v>54</v>
      </c>
      <c r="P241" s="44">
        <f t="shared" si="50"/>
        <v>89.5</v>
      </c>
      <c r="Q241" s="44">
        <f t="shared" si="57"/>
        <v>1162.169</v>
      </c>
      <c r="R241" s="41">
        <v>0</v>
      </c>
      <c r="S241" s="41">
        <f t="shared" si="51"/>
        <v>259.63</v>
      </c>
      <c r="T241" s="41">
        <f t="shared" si="52"/>
        <v>9.74</v>
      </c>
      <c r="U241" s="44">
        <f t="shared" si="53"/>
        <v>104.57</v>
      </c>
      <c r="V241" s="44">
        <f t="shared" si="58"/>
        <v>54</v>
      </c>
      <c r="W241" s="44">
        <f t="shared" si="54"/>
        <v>89.5</v>
      </c>
      <c r="X241" s="41">
        <f t="shared" si="59"/>
        <v>517.44</v>
      </c>
      <c r="Y241" s="41">
        <f t="shared" si="55"/>
        <v>1679.609</v>
      </c>
      <c r="Z241" s="41"/>
      <c r="AD241" s="141"/>
    </row>
    <row r="242" s="9" customFormat="1" ht="20" customHeight="1" spans="1:30">
      <c r="A242" s="40">
        <f t="shared" si="45"/>
        <v>239</v>
      </c>
      <c r="B242" s="66" t="s">
        <v>170</v>
      </c>
      <c r="C242" s="46" t="s">
        <v>590</v>
      </c>
      <c r="D242" s="47" t="s">
        <v>591</v>
      </c>
      <c r="E242" s="41">
        <v>3245.4</v>
      </c>
      <c r="F242" s="41">
        <f>VLOOKUP(C242,'[1]9月'!$B:$Q,16,0)</f>
        <v>3245.4</v>
      </c>
      <c r="G242" s="41">
        <v>3245.4</v>
      </c>
      <c r="H242" s="44">
        <v>5228.42</v>
      </c>
      <c r="I242" s="44">
        <v>108</v>
      </c>
      <c r="J242" s="44">
        <v>0</v>
      </c>
      <c r="K242" s="52">
        <f t="shared" si="46"/>
        <v>58.4172</v>
      </c>
      <c r="L242" s="53">
        <f t="shared" si="47"/>
        <v>519.264</v>
      </c>
      <c r="M242" s="41">
        <f t="shared" si="48"/>
        <v>22.7178</v>
      </c>
      <c r="N242" s="44">
        <f t="shared" si="49"/>
        <v>418.27</v>
      </c>
      <c r="O242" s="44">
        <f t="shared" si="56"/>
        <v>54</v>
      </c>
      <c r="P242" s="44">
        <f t="shared" si="50"/>
        <v>0</v>
      </c>
      <c r="Q242" s="44">
        <f t="shared" si="57"/>
        <v>1072.669</v>
      </c>
      <c r="R242" s="41">
        <v>0</v>
      </c>
      <c r="S242" s="41">
        <f t="shared" si="51"/>
        <v>259.63</v>
      </c>
      <c r="T242" s="41">
        <f t="shared" si="52"/>
        <v>9.74</v>
      </c>
      <c r="U242" s="44">
        <f t="shared" si="53"/>
        <v>104.57</v>
      </c>
      <c r="V242" s="44">
        <f t="shared" si="58"/>
        <v>54</v>
      </c>
      <c r="W242" s="44">
        <f t="shared" si="54"/>
        <v>0</v>
      </c>
      <c r="X242" s="41">
        <f t="shared" si="59"/>
        <v>427.94</v>
      </c>
      <c r="Y242" s="41">
        <f t="shared" si="55"/>
        <v>1500.609</v>
      </c>
      <c r="Z242" s="41"/>
      <c r="AD242" s="141"/>
    </row>
    <row r="243" s="9" customFormat="1" ht="20" customHeight="1" spans="1:30">
      <c r="A243" s="40">
        <f t="shared" si="45"/>
        <v>240</v>
      </c>
      <c r="B243" s="66" t="s">
        <v>170</v>
      </c>
      <c r="C243" s="46" t="s">
        <v>592</v>
      </c>
      <c r="D243" s="47" t="s">
        <v>593</v>
      </c>
      <c r="E243" s="41">
        <v>3245.4</v>
      </c>
      <c r="F243" s="41">
        <f>VLOOKUP(C243,'[1]9月'!$B:$Q,16,0)</f>
        <v>3245.4</v>
      </c>
      <c r="G243" s="41">
        <v>3245.4</v>
      </c>
      <c r="H243" s="44">
        <v>5228.42</v>
      </c>
      <c r="I243" s="44">
        <v>108</v>
      </c>
      <c r="J243" s="44">
        <v>1790</v>
      </c>
      <c r="K243" s="52">
        <f t="shared" si="46"/>
        <v>58.4172</v>
      </c>
      <c r="L243" s="53">
        <f t="shared" si="47"/>
        <v>519.264</v>
      </c>
      <c r="M243" s="41">
        <f t="shared" si="48"/>
        <v>22.7178</v>
      </c>
      <c r="N243" s="44">
        <f t="shared" si="49"/>
        <v>418.27</v>
      </c>
      <c r="O243" s="44">
        <f t="shared" si="56"/>
        <v>54</v>
      </c>
      <c r="P243" s="44">
        <f t="shared" si="50"/>
        <v>89.5</v>
      </c>
      <c r="Q243" s="44">
        <f t="shared" si="57"/>
        <v>1162.169</v>
      </c>
      <c r="R243" s="41">
        <v>0</v>
      </c>
      <c r="S243" s="41">
        <f t="shared" si="51"/>
        <v>259.63</v>
      </c>
      <c r="T243" s="41">
        <f t="shared" si="52"/>
        <v>9.74</v>
      </c>
      <c r="U243" s="44">
        <f t="shared" si="53"/>
        <v>104.57</v>
      </c>
      <c r="V243" s="44">
        <f t="shared" si="58"/>
        <v>54</v>
      </c>
      <c r="W243" s="44">
        <f t="shared" si="54"/>
        <v>89.5</v>
      </c>
      <c r="X243" s="41">
        <f t="shared" si="59"/>
        <v>517.44</v>
      </c>
      <c r="Y243" s="41">
        <f t="shared" si="55"/>
        <v>1679.609</v>
      </c>
      <c r="Z243" s="41"/>
      <c r="AD243" s="141"/>
    </row>
    <row r="244" s="9" customFormat="1" ht="20" customHeight="1" spans="1:30">
      <c r="A244" s="40">
        <f t="shared" si="45"/>
        <v>241</v>
      </c>
      <c r="B244" s="66" t="s">
        <v>170</v>
      </c>
      <c r="C244" s="46" t="s">
        <v>594</v>
      </c>
      <c r="D244" s="47" t="s">
        <v>595</v>
      </c>
      <c r="E244" s="41">
        <v>3245.4</v>
      </c>
      <c r="F244" s="41">
        <f>VLOOKUP(C244,'[1]9月'!$B:$Q,16,0)</f>
        <v>3245.4</v>
      </c>
      <c r="G244" s="41">
        <v>3245.4</v>
      </c>
      <c r="H244" s="44">
        <v>5228.42</v>
      </c>
      <c r="I244" s="44">
        <v>108</v>
      </c>
      <c r="J244" s="44">
        <v>1790</v>
      </c>
      <c r="K244" s="52">
        <f t="shared" si="46"/>
        <v>58.4172</v>
      </c>
      <c r="L244" s="53">
        <f t="shared" si="47"/>
        <v>519.264</v>
      </c>
      <c r="M244" s="41">
        <f t="shared" si="48"/>
        <v>22.7178</v>
      </c>
      <c r="N244" s="44">
        <f t="shared" si="49"/>
        <v>418.27</v>
      </c>
      <c r="O244" s="44">
        <f t="shared" si="56"/>
        <v>54</v>
      </c>
      <c r="P244" s="44">
        <f t="shared" si="50"/>
        <v>89.5</v>
      </c>
      <c r="Q244" s="44">
        <f t="shared" si="57"/>
        <v>1162.169</v>
      </c>
      <c r="R244" s="41">
        <v>0</v>
      </c>
      <c r="S244" s="41">
        <f t="shared" si="51"/>
        <v>259.63</v>
      </c>
      <c r="T244" s="41">
        <f t="shared" si="52"/>
        <v>9.74</v>
      </c>
      <c r="U244" s="44">
        <f t="shared" si="53"/>
        <v>104.57</v>
      </c>
      <c r="V244" s="44">
        <f t="shared" si="58"/>
        <v>54</v>
      </c>
      <c r="W244" s="44">
        <f t="shared" si="54"/>
        <v>89.5</v>
      </c>
      <c r="X244" s="41">
        <f t="shared" si="59"/>
        <v>517.44</v>
      </c>
      <c r="Y244" s="41">
        <f t="shared" si="55"/>
        <v>1679.609</v>
      </c>
      <c r="Z244" s="41"/>
      <c r="AD244" s="141"/>
    </row>
    <row r="245" s="9" customFormat="1" ht="20" customHeight="1" spans="1:30">
      <c r="A245" s="40">
        <f t="shared" si="45"/>
        <v>242</v>
      </c>
      <c r="B245" s="66" t="s">
        <v>170</v>
      </c>
      <c r="C245" s="46" t="s">
        <v>596</v>
      </c>
      <c r="D245" s="47" t="s">
        <v>597</v>
      </c>
      <c r="E245" s="41">
        <v>3245.4</v>
      </c>
      <c r="F245" s="41">
        <f>VLOOKUP(C245,'[1]9月'!$B:$Q,16,0)</f>
        <v>3245.4</v>
      </c>
      <c r="G245" s="41">
        <v>3245.4</v>
      </c>
      <c r="H245" s="44">
        <v>5228.42</v>
      </c>
      <c r="I245" s="44">
        <v>108</v>
      </c>
      <c r="J245" s="44">
        <v>1790</v>
      </c>
      <c r="K245" s="52">
        <f t="shared" si="46"/>
        <v>58.4172</v>
      </c>
      <c r="L245" s="53">
        <f t="shared" si="47"/>
        <v>519.264</v>
      </c>
      <c r="M245" s="41">
        <f t="shared" si="48"/>
        <v>22.7178</v>
      </c>
      <c r="N245" s="44">
        <f t="shared" si="49"/>
        <v>418.27</v>
      </c>
      <c r="O245" s="44">
        <f t="shared" si="56"/>
        <v>54</v>
      </c>
      <c r="P245" s="44">
        <f t="shared" si="50"/>
        <v>89.5</v>
      </c>
      <c r="Q245" s="44">
        <f t="shared" si="57"/>
        <v>1162.169</v>
      </c>
      <c r="R245" s="41">
        <v>0</v>
      </c>
      <c r="S245" s="41">
        <f t="shared" si="51"/>
        <v>259.63</v>
      </c>
      <c r="T245" s="41">
        <f t="shared" si="52"/>
        <v>9.74</v>
      </c>
      <c r="U245" s="44">
        <f t="shared" si="53"/>
        <v>104.57</v>
      </c>
      <c r="V245" s="44">
        <f t="shared" si="58"/>
        <v>54</v>
      </c>
      <c r="W245" s="44">
        <f t="shared" si="54"/>
        <v>89.5</v>
      </c>
      <c r="X245" s="41">
        <f t="shared" si="59"/>
        <v>517.44</v>
      </c>
      <c r="Y245" s="41">
        <f t="shared" si="55"/>
        <v>1679.609</v>
      </c>
      <c r="Z245" s="41"/>
      <c r="AD245" s="141"/>
    </row>
    <row r="246" s="9" customFormat="1" ht="20" customHeight="1" spans="1:30">
      <c r="A246" s="40">
        <f t="shared" si="45"/>
        <v>243</v>
      </c>
      <c r="B246" s="66" t="s">
        <v>170</v>
      </c>
      <c r="C246" s="46" t="s">
        <v>598</v>
      </c>
      <c r="D246" s="47" t="s">
        <v>599</v>
      </c>
      <c r="E246" s="41">
        <v>3245.4</v>
      </c>
      <c r="F246" s="41">
        <v>3245.4</v>
      </c>
      <c r="G246" s="41">
        <v>3245.4</v>
      </c>
      <c r="H246" s="44">
        <v>5228.42</v>
      </c>
      <c r="I246" s="44">
        <v>108</v>
      </c>
      <c r="J246" s="44">
        <v>1790</v>
      </c>
      <c r="K246" s="52">
        <f t="shared" si="46"/>
        <v>58.4172</v>
      </c>
      <c r="L246" s="53">
        <f t="shared" si="47"/>
        <v>519.264</v>
      </c>
      <c r="M246" s="41">
        <f t="shared" si="48"/>
        <v>22.7178</v>
      </c>
      <c r="N246" s="44">
        <f t="shared" si="49"/>
        <v>418.27</v>
      </c>
      <c r="O246" s="44">
        <f t="shared" si="56"/>
        <v>54</v>
      </c>
      <c r="P246" s="44">
        <f t="shared" si="50"/>
        <v>89.5</v>
      </c>
      <c r="Q246" s="44">
        <f t="shared" si="57"/>
        <v>1162.169</v>
      </c>
      <c r="R246" s="41">
        <v>0</v>
      </c>
      <c r="S246" s="41">
        <f t="shared" si="51"/>
        <v>259.63</v>
      </c>
      <c r="T246" s="41">
        <f t="shared" si="52"/>
        <v>9.74</v>
      </c>
      <c r="U246" s="44">
        <f t="shared" si="53"/>
        <v>104.57</v>
      </c>
      <c r="V246" s="44">
        <f t="shared" si="58"/>
        <v>54</v>
      </c>
      <c r="W246" s="44">
        <f t="shared" si="54"/>
        <v>89.5</v>
      </c>
      <c r="X246" s="41">
        <f t="shared" si="59"/>
        <v>517.44</v>
      </c>
      <c r="Y246" s="41">
        <f t="shared" si="55"/>
        <v>1679.609</v>
      </c>
      <c r="Z246" s="41"/>
      <c r="AD246" s="141"/>
    </row>
    <row r="247" s="9" customFormat="1" ht="20" customHeight="1" spans="1:30">
      <c r="A247" s="40">
        <f t="shared" si="45"/>
        <v>244</v>
      </c>
      <c r="B247" s="66" t="s">
        <v>170</v>
      </c>
      <c r="C247" s="46" t="s">
        <v>600</v>
      </c>
      <c r="D247" s="47" t="s">
        <v>601</v>
      </c>
      <c r="E247" s="41">
        <v>3245.4</v>
      </c>
      <c r="F247" s="41">
        <f>VLOOKUP(C247,'[1]9月'!$B:$Q,16,0)</f>
        <v>3245.4</v>
      </c>
      <c r="G247" s="41">
        <v>3245.4</v>
      </c>
      <c r="H247" s="44">
        <v>5228.42</v>
      </c>
      <c r="I247" s="44">
        <v>108</v>
      </c>
      <c r="J247" s="44">
        <v>1790</v>
      </c>
      <c r="K247" s="52">
        <f t="shared" si="46"/>
        <v>58.4172</v>
      </c>
      <c r="L247" s="53">
        <f t="shared" si="47"/>
        <v>519.264</v>
      </c>
      <c r="M247" s="41">
        <f t="shared" si="48"/>
        <v>22.7178</v>
      </c>
      <c r="N247" s="44">
        <f t="shared" si="49"/>
        <v>418.27</v>
      </c>
      <c r="O247" s="44">
        <f t="shared" si="56"/>
        <v>54</v>
      </c>
      <c r="P247" s="44">
        <f t="shared" si="50"/>
        <v>89.5</v>
      </c>
      <c r="Q247" s="44">
        <f t="shared" si="57"/>
        <v>1162.169</v>
      </c>
      <c r="R247" s="41">
        <v>0</v>
      </c>
      <c r="S247" s="41">
        <f t="shared" si="51"/>
        <v>259.63</v>
      </c>
      <c r="T247" s="41">
        <f t="shared" si="52"/>
        <v>9.74</v>
      </c>
      <c r="U247" s="44">
        <f t="shared" si="53"/>
        <v>104.57</v>
      </c>
      <c r="V247" s="44">
        <f t="shared" si="58"/>
        <v>54</v>
      </c>
      <c r="W247" s="44">
        <f t="shared" si="54"/>
        <v>89.5</v>
      </c>
      <c r="X247" s="41">
        <f t="shared" si="59"/>
        <v>517.44</v>
      </c>
      <c r="Y247" s="41">
        <f t="shared" si="55"/>
        <v>1679.609</v>
      </c>
      <c r="Z247" s="41"/>
      <c r="AD247" s="141"/>
    </row>
    <row r="248" s="9" customFormat="1" ht="20" customHeight="1" spans="1:30">
      <c r="A248" s="40">
        <f t="shared" si="45"/>
        <v>245</v>
      </c>
      <c r="B248" s="66" t="s">
        <v>170</v>
      </c>
      <c r="C248" s="46" t="s">
        <v>602</v>
      </c>
      <c r="D248" s="47" t="s">
        <v>603</v>
      </c>
      <c r="E248" s="41">
        <v>3245.4</v>
      </c>
      <c r="F248" s="41">
        <f>VLOOKUP(C248,'[1]9月'!$B:$Q,16,0)</f>
        <v>3245.4</v>
      </c>
      <c r="G248" s="41">
        <v>3245.4</v>
      </c>
      <c r="H248" s="44">
        <v>5228.42</v>
      </c>
      <c r="I248" s="44">
        <v>108</v>
      </c>
      <c r="J248" s="44">
        <v>1790</v>
      </c>
      <c r="K248" s="52">
        <f t="shared" si="46"/>
        <v>58.4172</v>
      </c>
      <c r="L248" s="53">
        <f t="shared" si="47"/>
        <v>519.264</v>
      </c>
      <c r="M248" s="41">
        <f t="shared" si="48"/>
        <v>22.7178</v>
      </c>
      <c r="N248" s="44">
        <f t="shared" si="49"/>
        <v>418.27</v>
      </c>
      <c r="O248" s="44">
        <f t="shared" si="56"/>
        <v>54</v>
      </c>
      <c r="P248" s="44">
        <f t="shared" si="50"/>
        <v>89.5</v>
      </c>
      <c r="Q248" s="44">
        <f t="shared" si="57"/>
        <v>1162.169</v>
      </c>
      <c r="R248" s="41">
        <v>0</v>
      </c>
      <c r="S248" s="41">
        <f t="shared" si="51"/>
        <v>259.63</v>
      </c>
      <c r="T248" s="41">
        <f t="shared" si="52"/>
        <v>9.74</v>
      </c>
      <c r="U248" s="44">
        <f t="shared" si="53"/>
        <v>104.57</v>
      </c>
      <c r="V248" s="44">
        <f t="shared" si="58"/>
        <v>54</v>
      </c>
      <c r="W248" s="44">
        <f t="shared" si="54"/>
        <v>89.5</v>
      </c>
      <c r="X248" s="41">
        <f t="shared" si="59"/>
        <v>517.44</v>
      </c>
      <c r="Y248" s="41">
        <f t="shared" si="55"/>
        <v>1679.609</v>
      </c>
      <c r="Z248" s="41"/>
      <c r="AD248" s="141"/>
    </row>
    <row r="249" s="9" customFormat="1" ht="20" customHeight="1" spans="1:30">
      <c r="A249" s="40">
        <f t="shared" si="45"/>
        <v>246</v>
      </c>
      <c r="B249" s="66" t="s">
        <v>170</v>
      </c>
      <c r="C249" s="46" t="s">
        <v>604</v>
      </c>
      <c r="D249" s="47" t="s">
        <v>605</v>
      </c>
      <c r="E249" s="41">
        <v>3245.4</v>
      </c>
      <c r="F249" s="41">
        <f>VLOOKUP(C249,'[1]9月'!$B:$Q,16,0)</f>
        <v>3245.4</v>
      </c>
      <c r="G249" s="41">
        <v>3245.4</v>
      </c>
      <c r="H249" s="44">
        <v>5228.42</v>
      </c>
      <c r="I249" s="44">
        <v>108</v>
      </c>
      <c r="J249" s="44">
        <v>1790</v>
      </c>
      <c r="K249" s="52">
        <f t="shared" si="46"/>
        <v>58.4172</v>
      </c>
      <c r="L249" s="53">
        <f t="shared" si="47"/>
        <v>519.264</v>
      </c>
      <c r="M249" s="41">
        <f t="shared" si="48"/>
        <v>22.7178</v>
      </c>
      <c r="N249" s="44">
        <f t="shared" si="49"/>
        <v>418.27</v>
      </c>
      <c r="O249" s="44">
        <f t="shared" si="56"/>
        <v>54</v>
      </c>
      <c r="P249" s="44">
        <f t="shared" si="50"/>
        <v>89.5</v>
      </c>
      <c r="Q249" s="44">
        <f t="shared" si="57"/>
        <v>1162.169</v>
      </c>
      <c r="R249" s="41">
        <v>0</v>
      </c>
      <c r="S249" s="41">
        <f t="shared" si="51"/>
        <v>259.63</v>
      </c>
      <c r="T249" s="41">
        <f t="shared" si="52"/>
        <v>9.74</v>
      </c>
      <c r="U249" s="44">
        <f t="shared" si="53"/>
        <v>104.57</v>
      </c>
      <c r="V249" s="44">
        <f t="shared" si="58"/>
        <v>54</v>
      </c>
      <c r="W249" s="44">
        <f t="shared" si="54"/>
        <v>89.5</v>
      </c>
      <c r="X249" s="41">
        <f t="shared" si="59"/>
        <v>517.44</v>
      </c>
      <c r="Y249" s="41">
        <f t="shared" si="55"/>
        <v>1679.609</v>
      </c>
      <c r="Z249" s="41"/>
      <c r="AD249" s="141"/>
    </row>
    <row r="250" s="9" customFormat="1" ht="20" customHeight="1" spans="1:30">
      <c r="A250" s="40">
        <f t="shared" si="45"/>
        <v>247</v>
      </c>
      <c r="B250" s="66" t="s">
        <v>170</v>
      </c>
      <c r="C250" s="46" t="s">
        <v>606</v>
      </c>
      <c r="D250" s="45" t="s">
        <v>607</v>
      </c>
      <c r="E250" s="41">
        <v>3245.4</v>
      </c>
      <c r="F250" s="41">
        <f>VLOOKUP(C250,'[1]9月'!$B:$Q,16,0)</f>
        <v>3245.4</v>
      </c>
      <c r="G250" s="41">
        <v>3245.4</v>
      </c>
      <c r="H250" s="44">
        <v>5228.42</v>
      </c>
      <c r="I250" s="44">
        <v>108</v>
      </c>
      <c r="J250" s="44">
        <v>1790</v>
      </c>
      <c r="K250" s="52">
        <f t="shared" si="46"/>
        <v>58.4172</v>
      </c>
      <c r="L250" s="53">
        <f t="shared" si="47"/>
        <v>519.264</v>
      </c>
      <c r="M250" s="41">
        <f t="shared" si="48"/>
        <v>22.7178</v>
      </c>
      <c r="N250" s="44">
        <f t="shared" si="49"/>
        <v>418.27</v>
      </c>
      <c r="O250" s="44">
        <f t="shared" si="56"/>
        <v>54</v>
      </c>
      <c r="P250" s="44">
        <f t="shared" si="50"/>
        <v>89.5</v>
      </c>
      <c r="Q250" s="44">
        <f t="shared" si="57"/>
        <v>1162.169</v>
      </c>
      <c r="R250" s="41">
        <v>0</v>
      </c>
      <c r="S250" s="41">
        <f t="shared" si="51"/>
        <v>259.63</v>
      </c>
      <c r="T250" s="41">
        <f t="shared" si="52"/>
        <v>9.74</v>
      </c>
      <c r="U250" s="44">
        <f t="shared" si="53"/>
        <v>104.57</v>
      </c>
      <c r="V250" s="44">
        <f t="shared" si="58"/>
        <v>54</v>
      </c>
      <c r="W250" s="44">
        <f t="shared" si="54"/>
        <v>89.5</v>
      </c>
      <c r="X250" s="41">
        <f t="shared" si="59"/>
        <v>517.44</v>
      </c>
      <c r="Y250" s="41">
        <f t="shared" si="55"/>
        <v>1679.609</v>
      </c>
      <c r="Z250" s="41"/>
      <c r="AD250" s="141"/>
    </row>
    <row r="251" s="9" customFormat="1" ht="20" customHeight="1" spans="1:30">
      <c r="A251" s="40">
        <f t="shared" si="45"/>
        <v>248</v>
      </c>
      <c r="B251" s="66" t="s">
        <v>170</v>
      </c>
      <c r="C251" s="46" t="s">
        <v>608</v>
      </c>
      <c r="D251" s="45" t="s">
        <v>609</v>
      </c>
      <c r="E251" s="41">
        <v>3245.4</v>
      </c>
      <c r="F251" s="41">
        <f>VLOOKUP(C251,'[1]9月'!$B:$Q,16,0)</f>
        <v>3245.4</v>
      </c>
      <c r="G251" s="41">
        <v>3245.4</v>
      </c>
      <c r="H251" s="44">
        <v>5228.42</v>
      </c>
      <c r="I251" s="44">
        <v>108</v>
      </c>
      <c r="J251" s="44">
        <v>1790</v>
      </c>
      <c r="K251" s="52">
        <f t="shared" si="46"/>
        <v>58.4172</v>
      </c>
      <c r="L251" s="53">
        <f t="shared" si="47"/>
        <v>519.264</v>
      </c>
      <c r="M251" s="41">
        <f t="shared" si="48"/>
        <v>22.7178</v>
      </c>
      <c r="N251" s="44">
        <f t="shared" si="49"/>
        <v>418.27</v>
      </c>
      <c r="O251" s="44">
        <f t="shared" si="56"/>
        <v>54</v>
      </c>
      <c r="P251" s="44">
        <f t="shared" si="50"/>
        <v>89.5</v>
      </c>
      <c r="Q251" s="44">
        <f t="shared" si="57"/>
        <v>1162.169</v>
      </c>
      <c r="R251" s="41">
        <v>0</v>
      </c>
      <c r="S251" s="41">
        <f t="shared" si="51"/>
        <v>259.63</v>
      </c>
      <c r="T251" s="41">
        <f t="shared" si="52"/>
        <v>9.74</v>
      </c>
      <c r="U251" s="44">
        <f t="shared" si="53"/>
        <v>104.57</v>
      </c>
      <c r="V251" s="44">
        <f t="shared" si="58"/>
        <v>54</v>
      </c>
      <c r="W251" s="44">
        <f t="shared" si="54"/>
        <v>89.5</v>
      </c>
      <c r="X251" s="41">
        <f t="shared" si="59"/>
        <v>517.44</v>
      </c>
      <c r="Y251" s="41">
        <f t="shared" si="55"/>
        <v>1679.609</v>
      </c>
      <c r="Z251" s="41"/>
      <c r="AD251" s="141"/>
    </row>
    <row r="252" s="9" customFormat="1" ht="20" customHeight="1" spans="1:30">
      <c r="A252" s="40">
        <f t="shared" si="45"/>
        <v>249</v>
      </c>
      <c r="B252" s="66" t="s">
        <v>170</v>
      </c>
      <c r="C252" s="46" t="s">
        <v>610</v>
      </c>
      <c r="D252" s="45" t="s">
        <v>611</v>
      </c>
      <c r="E252" s="41">
        <v>3245.4</v>
      </c>
      <c r="F252" s="41">
        <f>VLOOKUP(C252,'[1]9月'!$B:$Q,16,0)</f>
        <v>3245.4</v>
      </c>
      <c r="G252" s="41">
        <v>3245.4</v>
      </c>
      <c r="H252" s="44">
        <v>5228.42</v>
      </c>
      <c r="I252" s="44">
        <v>108</v>
      </c>
      <c r="J252" s="44">
        <v>0</v>
      </c>
      <c r="K252" s="52">
        <f t="shared" si="46"/>
        <v>58.4172</v>
      </c>
      <c r="L252" s="53">
        <f t="shared" si="47"/>
        <v>519.264</v>
      </c>
      <c r="M252" s="41">
        <f t="shared" si="48"/>
        <v>22.7178</v>
      </c>
      <c r="N252" s="44">
        <f t="shared" si="49"/>
        <v>418.27</v>
      </c>
      <c r="O252" s="44">
        <f t="shared" si="56"/>
        <v>54</v>
      </c>
      <c r="P252" s="44">
        <f t="shared" si="50"/>
        <v>0</v>
      </c>
      <c r="Q252" s="44">
        <f t="shared" si="57"/>
        <v>1072.669</v>
      </c>
      <c r="R252" s="41">
        <v>0</v>
      </c>
      <c r="S252" s="41">
        <f t="shared" si="51"/>
        <v>259.63</v>
      </c>
      <c r="T252" s="41">
        <f t="shared" si="52"/>
        <v>9.74</v>
      </c>
      <c r="U252" s="44">
        <f t="shared" si="53"/>
        <v>104.57</v>
      </c>
      <c r="V252" s="44">
        <f t="shared" si="58"/>
        <v>54</v>
      </c>
      <c r="W252" s="44">
        <f t="shared" si="54"/>
        <v>0</v>
      </c>
      <c r="X252" s="41">
        <f t="shared" si="59"/>
        <v>427.94</v>
      </c>
      <c r="Y252" s="41">
        <f t="shared" si="55"/>
        <v>1500.609</v>
      </c>
      <c r="Z252" s="41"/>
      <c r="AD252" s="141"/>
    </row>
    <row r="253" s="9" customFormat="1" ht="20" customHeight="1" spans="1:30">
      <c r="A253" s="40">
        <f t="shared" si="45"/>
        <v>250</v>
      </c>
      <c r="B253" s="66" t="s">
        <v>170</v>
      </c>
      <c r="C253" s="46" t="s">
        <v>612</v>
      </c>
      <c r="D253" s="45" t="s">
        <v>613</v>
      </c>
      <c r="E253" s="41">
        <v>3245.4</v>
      </c>
      <c r="F253" s="41">
        <f>VLOOKUP(C253,'[1]9月'!$B:$Q,16,0)</f>
        <v>3245.4</v>
      </c>
      <c r="G253" s="41">
        <v>3245.4</v>
      </c>
      <c r="H253" s="44">
        <v>5228.42</v>
      </c>
      <c r="I253" s="44">
        <v>108</v>
      </c>
      <c r="J253" s="44">
        <v>1790</v>
      </c>
      <c r="K253" s="52">
        <f t="shared" si="46"/>
        <v>58.4172</v>
      </c>
      <c r="L253" s="53">
        <f t="shared" si="47"/>
        <v>519.264</v>
      </c>
      <c r="M253" s="41">
        <f t="shared" si="48"/>
        <v>22.7178</v>
      </c>
      <c r="N253" s="44">
        <f t="shared" si="49"/>
        <v>418.27</v>
      </c>
      <c r="O253" s="44">
        <f t="shared" si="56"/>
        <v>54</v>
      </c>
      <c r="P253" s="44">
        <f t="shared" si="50"/>
        <v>89.5</v>
      </c>
      <c r="Q253" s="44">
        <f t="shared" si="57"/>
        <v>1162.169</v>
      </c>
      <c r="R253" s="41">
        <v>0</v>
      </c>
      <c r="S253" s="41">
        <f t="shared" si="51"/>
        <v>259.63</v>
      </c>
      <c r="T253" s="41">
        <f t="shared" si="52"/>
        <v>9.74</v>
      </c>
      <c r="U253" s="44">
        <f t="shared" si="53"/>
        <v>104.57</v>
      </c>
      <c r="V253" s="44">
        <f t="shared" si="58"/>
        <v>54</v>
      </c>
      <c r="W253" s="44">
        <f t="shared" si="54"/>
        <v>89.5</v>
      </c>
      <c r="X253" s="41">
        <f t="shared" si="59"/>
        <v>517.44</v>
      </c>
      <c r="Y253" s="41">
        <f t="shared" si="55"/>
        <v>1679.609</v>
      </c>
      <c r="Z253" s="41"/>
      <c r="AD253" s="141"/>
    </row>
    <row r="254" s="9" customFormat="1" ht="20" customHeight="1" spans="1:30">
      <c r="A254" s="40">
        <f t="shared" si="45"/>
        <v>251</v>
      </c>
      <c r="B254" s="66" t="s">
        <v>170</v>
      </c>
      <c r="C254" s="46" t="s">
        <v>614</v>
      </c>
      <c r="D254" s="45" t="s">
        <v>615</v>
      </c>
      <c r="E254" s="41">
        <v>3245.4</v>
      </c>
      <c r="F254" s="41">
        <v>3245.4</v>
      </c>
      <c r="G254" s="41">
        <v>3245.4</v>
      </c>
      <c r="H254" s="44">
        <v>5228.42</v>
      </c>
      <c r="I254" s="44">
        <v>108</v>
      </c>
      <c r="J254" s="44">
        <v>1790</v>
      </c>
      <c r="K254" s="52">
        <f t="shared" si="46"/>
        <v>58.4172</v>
      </c>
      <c r="L254" s="53">
        <f t="shared" si="47"/>
        <v>519.264</v>
      </c>
      <c r="M254" s="41">
        <f t="shared" si="48"/>
        <v>22.7178</v>
      </c>
      <c r="N254" s="44">
        <f t="shared" si="49"/>
        <v>418.27</v>
      </c>
      <c r="O254" s="44">
        <f t="shared" si="56"/>
        <v>54</v>
      </c>
      <c r="P254" s="44">
        <f t="shared" si="50"/>
        <v>89.5</v>
      </c>
      <c r="Q254" s="44">
        <f t="shared" si="57"/>
        <v>1162.169</v>
      </c>
      <c r="R254" s="41">
        <v>0</v>
      </c>
      <c r="S254" s="41">
        <f t="shared" si="51"/>
        <v>259.63</v>
      </c>
      <c r="T254" s="41">
        <f t="shared" si="52"/>
        <v>9.74</v>
      </c>
      <c r="U254" s="44">
        <f t="shared" si="53"/>
        <v>104.57</v>
      </c>
      <c r="V254" s="44">
        <f t="shared" si="58"/>
        <v>54</v>
      </c>
      <c r="W254" s="44">
        <f t="shared" si="54"/>
        <v>89.5</v>
      </c>
      <c r="X254" s="41">
        <f t="shared" si="59"/>
        <v>517.44</v>
      </c>
      <c r="Y254" s="41">
        <f t="shared" si="55"/>
        <v>1679.609</v>
      </c>
      <c r="Z254" s="41"/>
      <c r="AD254" s="141"/>
    </row>
    <row r="255" s="9" customFormat="1" ht="20" customHeight="1" spans="1:30">
      <c r="A255" s="40">
        <f t="shared" si="45"/>
        <v>252</v>
      </c>
      <c r="B255" s="66" t="s">
        <v>103</v>
      </c>
      <c r="C255" s="46" t="s">
        <v>616</v>
      </c>
      <c r="D255" s="45" t="s">
        <v>617</v>
      </c>
      <c r="E255" s="41">
        <v>3245.4</v>
      </c>
      <c r="F255" s="41">
        <v>3245.4</v>
      </c>
      <c r="G255" s="41">
        <v>3245.4</v>
      </c>
      <c r="H255" s="44">
        <v>5228.42</v>
      </c>
      <c r="I255" s="44">
        <v>108</v>
      </c>
      <c r="J255" s="88">
        <v>0</v>
      </c>
      <c r="K255" s="52">
        <f t="shared" si="46"/>
        <v>58.4172</v>
      </c>
      <c r="L255" s="53">
        <f t="shared" si="47"/>
        <v>519.264</v>
      </c>
      <c r="M255" s="41">
        <f t="shared" si="48"/>
        <v>22.7178</v>
      </c>
      <c r="N255" s="44">
        <f t="shared" si="49"/>
        <v>418.27</v>
      </c>
      <c r="O255" s="44">
        <f t="shared" si="56"/>
        <v>54</v>
      </c>
      <c r="P255" s="44">
        <f t="shared" si="50"/>
        <v>0</v>
      </c>
      <c r="Q255" s="44">
        <f t="shared" si="57"/>
        <v>1072.669</v>
      </c>
      <c r="R255" s="41">
        <v>0</v>
      </c>
      <c r="S255" s="41">
        <f t="shared" si="51"/>
        <v>259.63</v>
      </c>
      <c r="T255" s="41">
        <f t="shared" si="52"/>
        <v>9.74</v>
      </c>
      <c r="U255" s="44">
        <f t="shared" si="53"/>
        <v>104.57</v>
      </c>
      <c r="V255" s="44">
        <f t="shared" si="58"/>
        <v>54</v>
      </c>
      <c r="W255" s="44">
        <f t="shared" si="54"/>
        <v>0</v>
      </c>
      <c r="X255" s="41">
        <f t="shared" si="59"/>
        <v>427.94</v>
      </c>
      <c r="Y255" s="41">
        <f t="shared" si="55"/>
        <v>1500.609</v>
      </c>
      <c r="Z255" s="41"/>
      <c r="AD255" s="141"/>
    </row>
    <row r="256" s="9" customFormat="1" ht="20" customHeight="1" spans="1:30">
      <c r="A256" s="40">
        <f t="shared" si="45"/>
        <v>253</v>
      </c>
      <c r="B256" s="66" t="s">
        <v>164</v>
      </c>
      <c r="C256" s="46" t="s">
        <v>618</v>
      </c>
      <c r="D256" s="45" t="s">
        <v>619</v>
      </c>
      <c r="E256" s="41">
        <v>3245.4</v>
      </c>
      <c r="F256" s="41">
        <v>3245.4</v>
      </c>
      <c r="G256" s="41">
        <v>3245.4</v>
      </c>
      <c r="H256" s="44">
        <v>5228.42</v>
      </c>
      <c r="I256" s="44">
        <v>108</v>
      </c>
      <c r="J256" s="44">
        <v>0</v>
      </c>
      <c r="K256" s="52">
        <f t="shared" si="46"/>
        <v>58.4172</v>
      </c>
      <c r="L256" s="53">
        <f t="shared" si="47"/>
        <v>519.264</v>
      </c>
      <c r="M256" s="41">
        <f t="shared" si="48"/>
        <v>22.7178</v>
      </c>
      <c r="N256" s="44">
        <f t="shared" si="49"/>
        <v>418.27</v>
      </c>
      <c r="O256" s="44">
        <f t="shared" si="56"/>
        <v>54</v>
      </c>
      <c r="P256" s="44">
        <f t="shared" si="50"/>
        <v>0</v>
      </c>
      <c r="Q256" s="44">
        <f t="shared" si="57"/>
        <v>1072.669</v>
      </c>
      <c r="R256" s="41">
        <v>0</v>
      </c>
      <c r="S256" s="41">
        <f t="shared" si="51"/>
        <v>259.63</v>
      </c>
      <c r="T256" s="41">
        <f t="shared" si="52"/>
        <v>9.74</v>
      </c>
      <c r="U256" s="44">
        <f t="shared" si="53"/>
        <v>104.57</v>
      </c>
      <c r="V256" s="44">
        <f t="shared" si="58"/>
        <v>54</v>
      </c>
      <c r="W256" s="44">
        <f t="shared" si="54"/>
        <v>0</v>
      </c>
      <c r="X256" s="41">
        <f t="shared" si="59"/>
        <v>427.94</v>
      </c>
      <c r="Y256" s="41">
        <f t="shared" si="55"/>
        <v>1500.609</v>
      </c>
      <c r="Z256" s="41"/>
      <c r="AD256" s="141"/>
    </row>
    <row r="257" s="9" customFormat="1" ht="20" customHeight="1" spans="1:30">
      <c r="A257" s="40">
        <f t="shared" si="45"/>
        <v>254</v>
      </c>
      <c r="B257" s="66" t="s">
        <v>173</v>
      </c>
      <c r="C257" s="46" t="s">
        <v>620</v>
      </c>
      <c r="D257" s="342" t="s">
        <v>621</v>
      </c>
      <c r="E257" s="41">
        <v>3245.4</v>
      </c>
      <c r="F257" s="41">
        <v>3245.4</v>
      </c>
      <c r="G257" s="41">
        <v>3245.4</v>
      </c>
      <c r="H257" s="44">
        <v>5228.42</v>
      </c>
      <c r="I257" s="44">
        <v>108</v>
      </c>
      <c r="J257" s="44">
        <v>3180</v>
      </c>
      <c r="K257" s="52">
        <f t="shared" si="46"/>
        <v>58.4172</v>
      </c>
      <c r="L257" s="53">
        <f t="shared" si="47"/>
        <v>519.264</v>
      </c>
      <c r="M257" s="41">
        <f t="shared" si="48"/>
        <v>22.7178</v>
      </c>
      <c r="N257" s="44">
        <f t="shared" si="49"/>
        <v>418.27</v>
      </c>
      <c r="O257" s="44">
        <f t="shared" si="56"/>
        <v>54</v>
      </c>
      <c r="P257" s="44">
        <f t="shared" si="50"/>
        <v>159</v>
      </c>
      <c r="Q257" s="44">
        <f t="shared" si="57"/>
        <v>1231.669</v>
      </c>
      <c r="R257" s="41">
        <v>0</v>
      </c>
      <c r="S257" s="41">
        <f t="shared" si="51"/>
        <v>259.63</v>
      </c>
      <c r="T257" s="41">
        <f t="shared" si="52"/>
        <v>9.74</v>
      </c>
      <c r="U257" s="44">
        <f t="shared" si="53"/>
        <v>104.57</v>
      </c>
      <c r="V257" s="44">
        <f t="shared" si="58"/>
        <v>54</v>
      </c>
      <c r="W257" s="44">
        <f t="shared" si="54"/>
        <v>159</v>
      </c>
      <c r="X257" s="41">
        <f t="shared" si="59"/>
        <v>586.94</v>
      </c>
      <c r="Y257" s="41">
        <f t="shared" si="55"/>
        <v>1818.609</v>
      </c>
      <c r="Z257" s="41"/>
      <c r="AD257" s="141"/>
    </row>
    <row r="258" s="9" customFormat="1" ht="20" customHeight="1" spans="1:30">
      <c r="A258" s="40">
        <f t="shared" si="45"/>
        <v>255</v>
      </c>
      <c r="B258" s="66" t="s">
        <v>103</v>
      </c>
      <c r="C258" s="46" t="s">
        <v>622</v>
      </c>
      <c r="D258" s="45" t="s">
        <v>623</v>
      </c>
      <c r="E258" s="41">
        <v>3245.4</v>
      </c>
      <c r="F258" s="41">
        <v>3245.4</v>
      </c>
      <c r="G258" s="41">
        <v>3245.4</v>
      </c>
      <c r="H258" s="44">
        <v>5228.42</v>
      </c>
      <c r="I258" s="44">
        <v>108</v>
      </c>
      <c r="J258" s="88">
        <v>0</v>
      </c>
      <c r="K258" s="52">
        <f t="shared" si="46"/>
        <v>58.4172</v>
      </c>
      <c r="L258" s="53">
        <f t="shared" si="47"/>
        <v>519.264</v>
      </c>
      <c r="M258" s="41">
        <f t="shared" si="48"/>
        <v>22.7178</v>
      </c>
      <c r="N258" s="44">
        <f t="shared" si="49"/>
        <v>418.27</v>
      </c>
      <c r="O258" s="44">
        <f t="shared" si="56"/>
        <v>54</v>
      </c>
      <c r="P258" s="44">
        <f t="shared" si="50"/>
        <v>0</v>
      </c>
      <c r="Q258" s="44">
        <f t="shared" si="57"/>
        <v>1072.669</v>
      </c>
      <c r="R258" s="41">
        <v>0</v>
      </c>
      <c r="S258" s="41">
        <f t="shared" si="51"/>
        <v>259.63</v>
      </c>
      <c r="T258" s="41">
        <f t="shared" si="52"/>
        <v>9.74</v>
      </c>
      <c r="U258" s="44">
        <f t="shared" si="53"/>
        <v>104.57</v>
      </c>
      <c r="V258" s="44">
        <f t="shared" si="58"/>
        <v>54</v>
      </c>
      <c r="W258" s="44">
        <f t="shared" si="54"/>
        <v>0</v>
      </c>
      <c r="X258" s="41">
        <f t="shared" si="59"/>
        <v>427.94</v>
      </c>
      <c r="Y258" s="41">
        <f t="shared" si="55"/>
        <v>1500.609</v>
      </c>
      <c r="Z258" s="41"/>
      <c r="AD258" s="141"/>
    </row>
    <row r="259" s="9" customFormat="1" ht="20" customHeight="1" spans="1:30">
      <c r="A259" s="40">
        <f t="shared" si="45"/>
        <v>256</v>
      </c>
      <c r="B259" s="66" t="s">
        <v>285</v>
      </c>
      <c r="C259" s="46" t="s">
        <v>624</v>
      </c>
      <c r="D259" s="45" t="s">
        <v>625</v>
      </c>
      <c r="E259" s="41">
        <v>3245.4</v>
      </c>
      <c r="F259" s="41">
        <v>3245.4</v>
      </c>
      <c r="G259" s="41">
        <v>3245.4</v>
      </c>
      <c r="H259" s="44">
        <v>5228.42</v>
      </c>
      <c r="I259" s="44">
        <v>108</v>
      </c>
      <c r="J259" s="44">
        <v>4180</v>
      </c>
      <c r="K259" s="52">
        <f t="shared" si="46"/>
        <v>58.4172</v>
      </c>
      <c r="L259" s="53">
        <f t="shared" si="47"/>
        <v>519.264</v>
      </c>
      <c r="M259" s="41">
        <f t="shared" si="48"/>
        <v>22.7178</v>
      </c>
      <c r="N259" s="44">
        <f t="shared" si="49"/>
        <v>418.27</v>
      </c>
      <c r="O259" s="44">
        <f t="shared" si="56"/>
        <v>54</v>
      </c>
      <c r="P259" s="44">
        <f t="shared" si="50"/>
        <v>209</v>
      </c>
      <c r="Q259" s="44">
        <f t="shared" si="57"/>
        <v>1281.669</v>
      </c>
      <c r="R259" s="41">
        <v>0</v>
      </c>
      <c r="S259" s="41">
        <f t="shared" si="51"/>
        <v>259.63</v>
      </c>
      <c r="T259" s="41">
        <f t="shared" si="52"/>
        <v>9.74</v>
      </c>
      <c r="U259" s="44">
        <f t="shared" si="53"/>
        <v>104.57</v>
      </c>
      <c r="V259" s="44">
        <f t="shared" si="58"/>
        <v>54</v>
      </c>
      <c r="W259" s="44">
        <f t="shared" si="54"/>
        <v>209</v>
      </c>
      <c r="X259" s="41">
        <f t="shared" si="59"/>
        <v>636.94</v>
      </c>
      <c r="Y259" s="41">
        <f t="shared" si="55"/>
        <v>1918.609</v>
      </c>
      <c r="Z259" s="41"/>
      <c r="AD259" s="141"/>
    </row>
    <row r="260" s="9" customFormat="1" ht="20" customHeight="1" spans="1:30">
      <c r="A260" s="40">
        <f t="shared" ref="A260:A323" si="60">ROW()-3</f>
        <v>257</v>
      </c>
      <c r="B260" s="66" t="s">
        <v>320</v>
      </c>
      <c r="C260" s="46" t="s">
        <v>626</v>
      </c>
      <c r="D260" s="45" t="s">
        <v>627</v>
      </c>
      <c r="E260" s="41">
        <v>3245.4</v>
      </c>
      <c r="F260" s="41">
        <v>3245.4</v>
      </c>
      <c r="G260" s="41">
        <v>3245.4</v>
      </c>
      <c r="H260" s="44">
        <v>5228.42</v>
      </c>
      <c r="I260" s="44">
        <v>108</v>
      </c>
      <c r="J260" s="44">
        <v>0</v>
      </c>
      <c r="K260" s="52">
        <f t="shared" ref="K260:K323" si="61">E260*0.018</f>
        <v>58.4172</v>
      </c>
      <c r="L260" s="53">
        <f t="shared" ref="L260:L323" si="62">F260*0.16</f>
        <v>519.264</v>
      </c>
      <c r="M260" s="41">
        <f t="shared" ref="M260:M323" si="63">G260*0.007</f>
        <v>22.7178</v>
      </c>
      <c r="N260" s="44">
        <f t="shared" ref="N260:N323" si="64">ROUND(H260*0.08,2)</f>
        <v>418.27</v>
      </c>
      <c r="O260" s="44">
        <f t="shared" si="56"/>
        <v>54</v>
      </c>
      <c r="P260" s="44">
        <f t="shared" ref="P260:P323" si="65">J260*5%</f>
        <v>0</v>
      </c>
      <c r="Q260" s="44">
        <f t="shared" si="57"/>
        <v>1072.669</v>
      </c>
      <c r="R260" s="41">
        <v>0</v>
      </c>
      <c r="S260" s="41">
        <f t="shared" ref="S260:S323" si="66">ROUND(F260*0.08,2)</f>
        <v>259.63</v>
      </c>
      <c r="T260" s="41">
        <f t="shared" ref="T260:T323" si="67">ROUND(G260*0.003,2)</f>
        <v>9.74</v>
      </c>
      <c r="U260" s="44">
        <f t="shared" ref="U260:U323" si="68">ROUND(H260*0.02,2)</f>
        <v>104.57</v>
      </c>
      <c r="V260" s="44">
        <f t="shared" si="58"/>
        <v>54</v>
      </c>
      <c r="W260" s="44">
        <f t="shared" ref="W260:W323" si="69">J260*5%</f>
        <v>0</v>
      </c>
      <c r="X260" s="41">
        <f t="shared" si="59"/>
        <v>427.94</v>
      </c>
      <c r="Y260" s="41">
        <f t="shared" ref="Y260:Y323" si="70">Q260+X260</f>
        <v>1500.609</v>
      </c>
      <c r="Z260" s="41"/>
      <c r="AD260" s="141"/>
    </row>
    <row r="261" s="9" customFormat="1" ht="20" customHeight="1" spans="1:30">
      <c r="A261" s="40">
        <f t="shared" si="60"/>
        <v>258</v>
      </c>
      <c r="B261" s="66" t="s">
        <v>170</v>
      </c>
      <c r="C261" s="46" t="s">
        <v>628</v>
      </c>
      <c r="D261" s="45" t="s">
        <v>629</v>
      </c>
      <c r="E261" s="41">
        <v>3245.4</v>
      </c>
      <c r="F261" s="41">
        <v>3245.4</v>
      </c>
      <c r="G261" s="41">
        <v>3245.4</v>
      </c>
      <c r="H261" s="44">
        <v>5228.42</v>
      </c>
      <c r="I261" s="44">
        <v>108</v>
      </c>
      <c r="J261" s="44">
        <v>1790</v>
      </c>
      <c r="K261" s="52">
        <f t="shared" si="61"/>
        <v>58.4172</v>
      </c>
      <c r="L261" s="53">
        <f t="shared" si="62"/>
        <v>519.264</v>
      </c>
      <c r="M261" s="41">
        <f t="shared" si="63"/>
        <v>22.7178</v>
      </c>
      <c r="N261" s="44">
        <f t="shared" si="64"/>
        <v>418.27</v>
      </c>
      <c r="O261" s="44">
        <f t="shared" ref="O261:O324" si="71">I261*50%</f>
        <v>54</v>
      </c>
      <c r="P261" s="44">
        <f t="shared" si="65"/>
        <v>89.5</v>
      </c>
      <c r="Q261" s="44">
        <f t="shared" ref="Q261:Q324" si="72">SUM(K261:P261)</f>
        <v>1162.169</v>
      </c>
      <c r="R261" s="41">
        <v>0</v>
      </c>
      <c r="S261" s="41">
        <f t="shared" si="66"/>
        <v>259.63</v>
      </c>
      <c r="T261" s="41">
        <f t="shared" si="67"/>
        <v>9.74</v>
      </c>
      <c r="U261" s="44">
        <f t="shared" si="68"/>
        <v>104.57</v>
      </c>
      <c r="V261" s="44">
        <f t="shared" ref="V261:V324" si="73">I261*50%</f>
        <v>54</v>
      </c>
      <c r="W261" s="44">
        <f t="shared" si="69"/>
        <v>89.5</v>
      </c>
      <c r="X261" s="41">
        <f t="shared" ref="X261:X324" si="74">SUM(R261:W261)</f>
        <v>517.44</v>
      </c>
      <c r="Y261" s="41">
        <f t="shared" si="70"/>
        <v>1679.609</v>
      </c>
      <c r="Z261" s="41"/>
      <c r="AD261" s="141"/>
    </row>
    <row r="262" s="30" customFormat="1" ht="20" customHeight="1" spans="1:30">
      <c r="A262" s="90">
        <f t="shared" si="60"/>
        <v>259</v>
      </c>
      <c r="B262" s="66" t="s">
        <v>167</v>
      </c>
      <c r="C262" s="61" t="s">
        <v>630</v>
      </c>
      <c r="D262" s="252" t="s">
        <v>631</v>
      </c>
      <c r="E262" s="44">
        <v>3820</v>
      </c>
      <c r="F262" s="44">
        <v>3820</v>
      </c>
      <c r="G262" s="44">
        <v>3820</v>
      </c>
      <c r="H262" s="44">
        <v>5228.42</v>
      </c>
      <c r="I262" s="44">
        <v>108</v>
      </c>
      <c r="J262" s="44">
        <v>4180</v>
      </c>
      <c r="K262" s="73">
        <f t="shared" si="61"/>
        <v>68.76</v>
      </c>
      <c r="L262" s="74">
        <f t="shared" si="62"/>
        <v>611.2</v>
      </c>
      <c r="M262" s="44">
        <f t="shared" si="63"/>
        <v>26.74</v>
      </c>
      <c r="N262" s="44">
        <f t="shared" si="64"/>
        <v>418.27</v>
      </c>
      <c r="O262" s="44">
        <f t="shared" si="71"/>
        <v>54</v>
      </c>
      <c r="P262" s="44">
        <f t="shared" si="65"/>
        <v>209</v>
      </c>
      <c r="Q262" s="44">
        <f t="shared" si="72"/>
        <v>1387.97</v>
      </c>
      <c r="R262" s="44">
        <v>0</v>
      </c>
      <c r="S262" s="44">
        <f t="shared" si="66"/>
        <v>305.6</v>
      </c>
      <c r="T262" s="44">
        <f t="shared" si="67"/>
        <v>11.46</v>
      </c>
      <c r="U262" s="44">
        <f t="shared" si="68"/>
        <v>104.57</v>
      </c>
      <c r="V262" s="44">
        <f t="shared" si="73"/>
        <v>54</v>
      </c>
      <c r="W262" s="44">
        <f t="shared" si="69"/>
        <v>209</v>
      </c>
      <c r="X262" s="41">
        <f t="shared" si="74"/>
        <v>684.63</v>
      </c>
      <c r="Y262" s="44">
        <f t="shared" si="70"/>
        <v>2072.6</v>
      </c>
      <c r="Z262" s="44"/>
      <c r="AD262" s="141"/>
    </row>
    <row r="263" s="30" customFormat="1" ht="20" customHeight="1" spans="1:30">
      <c r="A263" s="90">
        <f t="shared" si="60"/>
        <v>260</v>
      </c>
      <c r="B263" s="66" t="s">
        <v>167</v>
      </c>
      <c r="C263" s="61" t="s">
        <v>632</v>
      </c>
      <c r="D263" s="252" t="s">
        <v>633</v>
      </c>
      <c r="E263" s="44">
        <v>3245.4</v>
      </c>
      <c r="F263" s="44">
        <v>3245.5</v>
      </c>
      <c r="G263" s="44">
        <v>3245.4</v>
      </c>
      <c r="H263" s="44">
        <v>5228.42</v>
      </c>
      <c r="I263" s="44">
        <v>108</v>
      </c>
      <c r="J263" s="44">
        <v>0</v>
      </c>
      <c r="K263" s="73">
        <f t="shared" si="61"/>
        <v>58.4172</v>
      </c>
      <c r="L263" s="74">
        <f t="shared" si="62"/>
        <v>519.28</v>
      </c>
      <c r="M263" s="44">
        <f t="shared" si="63"/>
        <v>22.7178</v>
      </c>
      <c r="N263" s="44">
        <f t="shared" si="64"/>
        <v>418.27</v>
      </c>
      <c r="O263" s="44">
        <f t="shared" si="71"/>
        <v>54</v>
      </c>
      <c r="P263" s="44">
        <f t="shared" si="65"/>
        <v>0</v>
      </c>
      <c r="Q263" s="44">
        <f t="shared" si="72"/>
        <v>1072.685</v>
      </c>
      <c r="R263" s="44">
        <v>0</v>
      </c>
      <c r="S263" s="44">
        <f t="shared" si="66"/>
        <v>259.64</v>
      </c>
      <c r="T263" s="44">
        <f t="shared" si="67"/>
        <v>9.74</v>
      </c>
      <c r="U263" s="44">
        <f t="shared" si="68"/>
        <v>104.57</v>
      </c>
      <c r="V263" s="44">
        <f t="shared" si="73"/>
        <v>54</v>
      </c>
      <c r="W263" s="44">
        <f t="shared" si="69"/>
        <v>0</v>
      </c>
      <c r="X263" s="41">
        <f t="shared" si="74"/>
        <v>427.95</v>
      </c>
      <c r="Y263" s="44">
        <f t="shared" si="70"/>
        <v>1500.635</v>
      </c>
      <c r="Z263" s="44"/>
      <c r="AD263" s="141"/>
    </row>
    <row r="264" s="30" customFormat="1" ht="20" customHeight="1" spans="1:30">
      <c r="A264" s="90">
        <f t="shared" si="60"/>
        <v>261</v>
      </c>
      <c r="B264" s="288" t="s">
        <v>167</v>
      </c>
      <c r="C264" s="289" t="s">
        <v>634</v>
      </c>
      <c r="D264" s="290" t="s">
        <v>635</v>
      </c>
      <c r="E264" s="44">
        <v>3245.4</v>
      </c>
      <c r="F264" s="44">
        <v>0</v>
      </c>
      <c r="G264" s="44">
        <v>0</v>
      </c>
      <c r="H264" s="44">
        <v>0</v>
      </c>
      <c r="I264" s="44"/>
      <c r="J264" s="44">
        <v>0</v>
      </c>
      <c r="K264" s="73">
        <f t="shared" si="61"/>
        <v>58.4172</v>
      </c>
      <c r="L264" s="74">
        <f t="shared" si="62"/>
        <v>0</v>
      </c>
      <c r="M264" s="44">
        <f t="shared" si="63"/>
        <v>0</v>
      </c>
      <c r="N264" s="44">
        <f t="shared" si="64"/>
        <v>0</v>
      </c>
      <c r="O264" s="44">
        <f t="shared" si="71"/>
        <v>0</v>
      </c>
      <c r="P264" s="44">
        <f t="shared" si="65"/>
        <v>0</v>
      </c>
      <c r="Q264" s="44">
        <f t="shared" si="72"/>
        <v>58.4172</v>
      </c>
      <c r="R264" s="44">
        <v>0</v>
      </c>
      <c r="S264" s="44">
        <f t="shared" si="66"/>
        <v>0</v>
      </c>
      <c r="T264" s="44">
        <f t="shared" si="67"/>
        <v>0</v>
      </c>
      <c r="U264" s="44">
        <f t="shared" si="68"/>
        <v>0</v>
      </c>
      <c r="V264" s="44">
        <f t="shared" si="73"/>
        <v>0</v>
      </c>
      <c r="W264" s="44">
        <f t="shared" si="69"/>
        <v>0</v>
      </c>
      <c r="X264" s="41">
        <f t="shared" si="74"/>
        <v>0</v>
      </c>
      <c r="Y264" s="44">
        <f t="shared" si="70"/>
        <v>58.4172</v>
      </c>
      <c r="Z264" s="44"/>
      <c r="AD264" s="141"/>
    </row>
    <row r="265" s="30" customFormat="1" ht="20" customHeight="1" spans="1:30">
      <c r="A265" s="90">
        <f t="shared" si="60"/>
        <v>262</v>
      </c>
      <c r="B265" s="66" t="s">
        <v>217</v>
      </c>
      <c r="C265" s="61" t="s">
        <v>636</v>
      </c>
      <c r="D265" s="252" t="s">
        <v>637</v>
      </c>
      <c r="E265" s="44">
        <v>3820</v>
      </c>
      <c r="F265" s="44">
        <v>3820</v>
      </c>
      <c r="G265" s="44">
        <v>3820</v>
      </c>
      <c r="H265" s="44">
        <v>5228.42</v>
      </c>
      <c r="I265" s="44">
        <v>108</v>
      </c>
      <c r="J265" s="88">
        <v>0</v>
      </c>
      <c r="K265" s="73">
        <f t="shared" si="61"/>
        <v>68.76</v>
      </c>
      <c r="L265" s="74">
        <f t="shared" si="62"/>
        <v>611.2</v>
      </c>
      <c r="M265" s="44">
        <f t="shared" si="63"/>
        <v>26.74</v>
      </c>
      <c r="N265" s="44">
        <f t="shared" si="64"/>
        <v>418.27</v>
      </c>
      <c r="O265" s="44">
        <f t="shared" si="71"/>
        <v>54</v>
      </c>
      <c r="P265" s="44">
        <f t="shared" si="65"/>
        <v>0</v>
      </c>
      <c r="Q265" s="44">
        <f t="shared" si="72"/>
        <v>1178.97</v>
      </c>
      <c r="R265" s="44">
        <v>0</v>
      </c>
      <c r="S265" s="44">
        <f t="shared" si="66"/>
        <v>305.6</v>
      </c>
      <c r="T265" s="44">
        <f t="shared" si="67"/>
        <v>11.46</v>
      </c>
      <c r="U265" s="44">
        <f t="shared" si="68"/>
        <v>104.57</v>
      </c>
      <c r="V265" s="44">
        <f t="shared" si="73"/>
        <v>54</v>
      </c>
      <c r="W265" s="44">
        <f t="shared" si="69"/>
        <v>0</v>
      </c>
      <c r="X265" s="41">
        <f t="shared" si="74"/>
        <v>475.63</v>
      </c>
      <c r="Y265" s="44">
        <f t="shared" si="70"/>
        <v>1654.6</v>
      </c>
      <c r="Z265" s="44"/>
      <c r="AD265" s="141"/>
    </row>
    <row r="266" s="30" customFormat="1" ht="20" customHeight="1" spans="1:30">
      <c r="A266" s="90">
        <f t="shared" si="60"/>
        <v>263</v>
      </c>
      <c r="B266" s="66" t="s">
        <v>443</v>
      </c>
      <c r="C266" s="61" t="s">
        <v>638</v>
      </c>
      <c r="D266" s="252" t="s">
        <v>639</v>
      </c>
      <c r="E266" s="44">
        <v>3245.4</v>
      </c>
      <c r="F266" s="44">
        <v>3245.5</v>
      </c>
      <c r="G266" s="44">
        <v>3245.4</v>
      </c>
      <c r="H266" s="44">
        <v>5228.42</v>
      </c>
      <c r="I266" s="44">
        <v>108</v>
      </c>
      <c r="J266" s="44">
        <v>0</v>
      </c>
      <c r="K266" s="73">
        <f t="shared" si="61"/>
        <v>58.4172</v>
      </c>
      <c r="L266" s="74">
        <f t="shared" si="62"/>
        <v>519.28</v>
      </c>
      <c r="M266" s="44">
        <f t="shared" si="63"/>
        <v>22.7178</v>
      </c>
      <c r="N266" s="44">
        <f t="shared" si="64"/>
        <v>418.27</v>
      </c>
      <c r="O266" s="44">
        <f t="shared" si="71"/>
        <v>54</v>
      </c>
      <c r="P266" s="44">
        <f t="shared" si="65"/>
        <v>0</v>
      </c>
      <c r="Q266" s="44">
        <f t="shared" si="72"/>
        <v>1072.685</v>
      </c>
      <c r="R266" s="44">
        <v>0</v>
      </c>
      <c r="S266" s="44">
        <f t="shared" si="66"/>
        <v>259.64</v>
      </c>
      <c r="T266" s="44">
        <f t="shared" si="67"/>
        <v>9.74</v>
      </c>
      <c r="U266" s="44">
        <f t="shared" si="68"/>
        <v>104.57</v>
      </c>
      <c r="V266" s="44">
        <f t="shared" si="73"/>
        <v>54</v>
      </c>
      <c r="W266" s="44">
        <f t="shared" si="69"/>
        <v>0</v>
      </c>
      <c r="X266" s="41">
        <f t="shared" si="74"/>
        <v>427.95</v>
      </c>
      <c r="Y266" s="44">
        <f t="shared" si="70"/>
        <v>1500.635</v>
      </c>
      <c r="Z266" s="44"/>
      <c r="AD266" s="141"/>
    </row>
    <row r="267" s="30" customFormat="1" ht="20" customHeight="1" spans="1:30">
      <c r="A267" s="90">
        <f t="shared" si="60"/>
        <v>264</v>
      </c>
      <c r="B267" s="66" t="s">
        <v>238</v>
      </c>
      <c r="C267" s="61" t="s">
        <v>640</v>
      </c>
      <c r="D267" s="252" t="s">
        <v>641</v>
      </c>
      <c r="E267" s="44">
        <v>3245.4</v>
      </c>
      <c r="F267" s="44">
        <v>3245.5</v>
      </c>
      <c r="G267" s="44">
        <v>3245.4</v>
      </c>
      <c r="H267" s="44">
        <v>5228.42</v>
      </c>
      <c r="I267" s="44">
        <v>108</v>
      </c>
      <c r="J267" s="88">
        <v>0</v>
      </c>
      <c r="K267" s="73">
        <f t="shared" si="61"/>
        <v>58.4172</v>
      </c>
      <c r="L267" s="74">
        <f t="shared" si="62"/>
        <v>519.28</v>
      </c>
      <c r="M267" s="44">
        <f t="shared" si="63"/>
        <v>22.7178</v>
      </c>
      <c r="N267" s="44">
        <f t="shared" si="64"/>
        <v>418.27</v>
      </c>
      <c r="O267" s="44">
        <f t="shared" si="71"/>
        <v>54</v>
      </c>
      <c r="P267" s="44">
        <f t="shared" si="65"/>
        <v>0</v>
      </c>
      <c r="Q267" s="44">
        <f t="shared" si="72"/>
        <v>1072.685</v>
      </c>
      <c r="R267" s="44">
        <v>0</v>
      </c>
      <c r="S267" s="44">
        <f t="shared" si="66"/>
        <v>259.64</v>
      </c>
      <c r="T267" s="44">
        <f t="shared" si="67"/>
        <v>9.74</v>
      </c>
      <c r="U267" s="44">
        <f t="shared" si="68"/>
        <v>104.57</v>
      </c>
      <c r="V267" s="44">
        <f t="shared" si="73"/>
        <v>54</v>
      </c>
      <c r="W267" s="44">
        <f t="shared" si="69"/>
        <v>0</v>
      </c>
      <c r="X267" s="41">
        <f t="shared" si="74"/>
        <v>427.95</v>
      </c>
      <c r="Y267" s="44">
        <f t="shared" si="70"/>
        <v>1500.635</v>
      </c>
      <c r="Z267" s="44"/>
      <c r="AD267" s="141"/>
    </row>
    <row r="268" s="30" customFormat="1" ht="20" customHeight="1" spans="1:30">
      <c r="A268" s="90">
        <f t="shared" si="60"/>
        <v>265</v>
      </c>
      <c r="B268" s="66" t="s">
        <v>238</v>
      </c>
      <c r="C268" s="61" t="s">
        <v>642</v>
      </c>
      <c r="D268" s="252" t="s">
        <v>643</v>
      </c>
      <c r="E268" s="44">
        <v>3245.4</v>
      </c>
      <c r="F268" s="44">
        <v>3245.5</v>
      </c>
      <c r="G268" s="44">
        <v>3245.4</v>
      </c>
      <c r="H268" s="44">
        <v>5228.42</v>
      </c>
      <c r="I268" s="44">
        <v>108</v>
      </c>
      <c r="J268" s="88">
        <v>0</v>
      </c>
      <c r="K268" s="73">
        <f t="shared" si="61"/>
        <v>58.4172</v>
      </c>
      <c r="L268" s="74">
        <f t="shared" si="62"/>
        <v>519.28</v>
      </c>
      <c r="M268" s="44">
        <f t="shared" si="63"/>
        <v>22.7178</v>
      </c>
      <c r="N268" s="44">
        <f t="shared" si="64"/>
        <v>418.27</v>
      </c>
      <c r="O268" s="44">
        <f t="shared" si="71"/>
        <v>54</v>
      </c>
      <c r="P268" s="44">
        <f t="shared" si="65"/>
        <v>0</v>
      </c>
      <c r="Q268" s="44">
        <f t="shared" si="72"/>
        <v>1072.685</v>
      </c>
      <c r="R268" s="44">
        <v>0</v>
      </c>
      <c r="S268" s="44">
        <f t="shared" si="66"/>
        <v>259.64</v>
      </c>
      <c r="T268" s="44">
        <f t="shared" si="67"/>
        <v>9.74</v>
      </c>
      <c r="U268" s="44">
        <f t="shared" si="68"/>
        <v>104.57</v>
      </c>
      <c r="V268" s="44">
        <f t="shared" si="73"/>
        <v>54</v>
      </c>
      <c r="W268" s="44">
        <f t="shared" si="69"/>
        <v>0</v>
      </c>
      <c r="X268" s="41">
        <f t="shared" si="74"/>
        <v>427.95</v>
      </c>
      <c r="Y268" s="44">
        <f t="shared" si="70"/>
        <v>1500.635</v>
      </c>
      <c r="Z268" s="44"/>
      <c r="AD268" s="141"/>
    </row>
    <row r="269" s="30" customFormat="1" ht="20" customHeight="1" spans="1:30">
      <c r="A269" s="90">
        <f t="shared" si="60"/>
        <v>266</v>
      </c>
      <c r="B269" s="66" t="s">
        <v>238</v>
      </c>
      <c r="C269" s="61" t="s">
        <v>644</v>
      </c>
      <c r="D269" s="252" t="s">
        <v>645</v>
      </c>
      <c r="E269" s="44">
        <v>3245.4</v>
      </c>
      <c r="F269" s="44">
        <v>3245.5</v>
      </c>
      <c r="G269" s="44">
        <v>3245.4</v>
      </c>
      <c r="H269" s="44">
        <v>5228.42</v>
      </c>
      <c r="I269" s="44">
        <v>108</v>
      </c>
      <c r="J269" s="44">
        <v>0</v>
      </c>
      <c r="K269" s="73">
        <f t="shared" si="61"/>
        <v>58.4172</v>
      </c>
      <c r="L269" s="74">
        <f t="shared" si="62"/>
        <v>519.28</v>
      </c>
      <c r="M269" s="44">
        <f t="shared" si="63"/>
        <v>22.7178</v>
      </c>
      <c r="N269" s="44">
        <f t="shared" si="64"/>
        <v>418.27</v>
      </c>
      <c r="O269" s="44">
        <f t="shared" si="71"/>
        <v>54</v>
      </c>
      <c r="P269" s="44">
        <f t="shared" si="65"/>
        <v>0</v>
      </c>
      <c r="Q269" s="44">
        <f t="shared" si="72"/>
        <v>1072.685</v>
      </c>
      <c r="R269" s="44">
        <v>0</v>
      </c>
      <c r="S269" s="44">
        <f t="shared" si="66"/>
        <v>259.64</v>
      </c>
      <c r="T269" s="44">
        <f t="shared" si="67"/>
        <v>9.74</v>
      </c>
      <c r="U269" s="44">
        <f t="shared" si="68"/>
        <v>104.57</v>
      </c>
      <c r="V269" s="44">
        <f t="shared" si="73"/>
        <v>54</v>
      </c>
      <c r="W269" s="44">
        <f t="shared" si="69"/>
        <v>0</v>
      </c>
      <c r="X269" s="41">
        <f t="shared" si="74"/>
        <v>427.95</v>
      </c>
      <c r="Y269" s="44">
        <f t="shared" si="70"/>
        <v>1500.635</v>
      </c>
      <c r="Z269" s="44"/>
      <c r="AD269" s="141"/>
    </row>
    <row r="270" s="30" customFormat="1" ht="20" customHeight="1" spans="1:30">
      <c r="A270" s="90">
        <f t="shared" si="60"/>
        <v>267</v>
      </c>
      <c r="B270" s="66" t="s">
        <v>238</v>
      </c>
      <c r="C270" s="61" t="s">
        <v>646</v>
      </c>
      <c r="D270" s="252" t="s">
        <v>647</v>
      </c>
      <c r="E270" s="44">
        <v>3245.4</v>
      </c>
      <c r="F270" s="44">
        <v>3245.5</v>
      </c>
      <c r="G270" s="44">
        <v>3245.4</v>
      </c>
      <c r="H270" s="44">
        <v>5228.42</v>
      </c>
      <c r="I270" s="44">
        <v>108</v>
      </c>
      <c r="J270" s="44">
        <v>0</v>
      </c>
      <c r="K270" s="73">
        <f t="shared" si="61"/>
        <v>58.4172</v>
      </c>
      <c r="L270" s="74">
        <f t="shared" si="62"/>
        <v>519.28</v>
      </c>
      <c r="M270" s="44">
        <f t="shared" si="63"/>
        <v>22.7178</v>
      </c>
      <c r="N270" s="44">
        <f t="shared" si="64"/>
        <v>418.27</v>
      </c>
      <c r="O270" s="44">
        <f t="shared" si="71"/>
        <v>54</v>
      </c>
      <c r="P270" s="44">
        <f t="shared" si="65"/>
        <v>0</v>
      </c>
      <c r="Q270" s="44">
        <f t="shared" si="72"/>
        <v>1072.685</v>
      </c>
      <c r="R270" s="44">
        <v>0</v>
      </c>
      <c r="S270" s="44">
        <f t="shared" si="66"/>
        <v>259.64</v>
      </c>
      <c r="T270" s="44">
        <f t="shared" si="67"/>
        <v>9.74</v>
      </c>
      <c r="U270" s="44">
        <f t="shared" si="68"/>
        <v>104.57</v>
      </c>
      <c r="V270" s="44">
        <f t="shared" si="73"/>
        <v>54</v>
      </c>
      <c r="W270" s="44">
        <f t="shared" si="69"/>
        <v>0</v>
      </c>
      <c r="X270" s="41">
        <f t="shared" si="74"/>
        <v>427.95</v>
      </c>
      <c r="Y270" s="44">
        <f t="shared" si="70"/>
        <v>1500.635</v>
      </c>
      <c r="Z270" s="44"/>
      <c r="AD270" s="141"/>
    </row>
    <row r="271" s="30" customFormat="1" ht="20" customHeight="1" spans="1:30">
      <c r="A271" s="90">
        <f t="shared" si="60"/>
        <v>268</v>
      </c>
      <c r="B271" s="66" t="s">
        <v>124</v>
      </c>
      <c r="C271" s="61" t="s">
        <v>648</v>
      </c>
      <c r="D271" s="252" t="s">
        <v>649</v>
      </c>
      <c r="E271" s="44">
        <v>3245.4</v>
      </c>
      <c r="F271" s="44">
        <v>3245.5</v>
      </c>
      <c r="G271" s="44">
        <v>3245.4</v>
      </c>
      <c r="H271" s="44">
        <v>5228.42</v>
      </c>
      <c r="I271" s="44">
        <v>108</v>
      </c>
      <c r="J271" s="44">
        <v>0</v>
      </c>
      <c r="K271" s="73">
        <f t="shared" si="61"/>
        <v>58.4172</v>
      </c>
      <c r="L271" s="74">
        <f t="shared" si="62"/>
        <v>519.28</v>
      </c>
      <c r="M271" s="44">
        <f t="shared" si="63"/>
        <v>22.7178</v>
      </c>
      <c r="N271" s="44">
        <f t="shared" si="64"/>
        <v>418.27</v>
      </c>
      <c r="O271" s="44">
        <f t="shared" si="71"/>
        <v>54</v>
      </c>
      <c r="P271" s="44">
        <f t="shared" si="65"/>
        <v>0</v>
      </c>
      <c r="Q271" s="44">
        <f t="shared" si="72"/>
        <v>1072.685</v>
      </c>
      <c r="R271" s="44">
        <v>0</v>
      </c>
      <c r="S271" s="44">
        <f t="shared" si="66"/>
        <v>259.64</v>
      </c>
      <c r="T271" s="44">
        <f t="shared" si="67"/>
        <v>9.74</v>
      </c>
      <c r="U271" s="44">
        <f t="shared" si="68"/>
        <v>104.57</v>
      </c>
      <c r="V271" s="44">
        <f t="shared" si="73"/>
        <v>54</v>
      </c>
      <c r="W271" s="44">
        <f t="shared" si="69"/>
        <v>0</v>
      </c>
      <c r="X271" s="41">
        <f t="shared" si="74"/>
        <v>427.95</v>
      </c>
      <c r="Y271" s="44">
        <f t="shared" si="70"/>
        <v>1500.635</v>
      </c>
      <c r="Z271" s="44"/>
      <c r="AD271" s="141"/>
    </row>
    <row r="272" s="30" customFormat="1" ht="20" customHeight="1" spans="1:30">
      <c r="A272" s="90">
        <f t="shared" si="60"/>
        <v>269</v>
      </c>
      <c r="B272" s="66" t="s">
        <v>320</v>
      </c>
      <c r="C272" s="61" t="s">
        <v>650</v>
      </c>
      <c r="D272" s="252" t="s">
        <v>651</v>
      </c>
      <c r="E272" s="44">
        <v>3245.4</v>
      </c>
      <c r="F272" s="44">
        <v>3245.5</v>
      </c>
      <c r="G272" s="44">
        <v>3245.4</v>
      </c>
      <c r="H272" s="44">
        <v>5228.42</v>
      </c>
      <c r="I272" s="44">
        <v>108</v>
      </c>
      <c r="J272" s="88">
        <v>0</v>
      </c>
      <c r="K272" s="73">
        <f t="shared" si="61"/>
        <v>58.4172</v>
      </c>
      <c r="L272" s="74">
        <f t="shared" si="62"/>
        <v>519.28</v>
      </c>
      <c r="M272" s="44">
        <f t="shared" si="63"/>
        <v>22.7178</v>
      </c>
      <c r="N272" s="44">
        <f t="shared" si="64"/>
        <v>418.27</v>
      </c>
      <c r="O272" s="44">
        <f t="shared" si="71"/>
        <v>54</v>
      </c>
      <c r="P272" s="44">
        <f t="shared" si="65"/>
        <v>0</v>
      </c>
      <c r="Q272" s="44">
        <f t="shared" si="72"/>
        <v>1072.685</v>
      </c>
      <c r="R272" s="44">
        <v>0</v>
      </c>
      <c r="S272" s="44">
        <f t="shared" si="66"/>
        <v>259.64</v>
      </c>
      <c r="T272" s="44">
        <f t="shared" si="67"/>
        <v>9.74</v>
      </c>
      <c r="U272" s="44">
        <f t="shared" si="68"/>
        <v>104.57</v>
      </c>
      <c r="V272" s="44">
        <f t="shared" si="73"/>
        <v>54</v>
      </c>
      <c r="W272" s="44">
        <f t="shared" si="69"/>
        <v>0</v>
      </c>
      <c r="X272" s="41">
        <f t="shared" si="74"/>
        <v>427.95</v>
      </c>
      <c r="Y272" s="44">
        <f t="shared" si="70"/>
        <v>1500.635</v>
      </c>
      <c r="Z272" s="44"/>
      <c r="AD272" s="141"/>
    </row>
    <row r="273" s="30" customFormat="1" ht="20" customHeight="1" spans="1:30">
      <c r="A273" s="90">
        <f t="shared" si="60"/>
        <v>270</v>
      </c>
      <c r="B273" s="66" t="s">
        <v>320</v>
      </c>
      <c r="C273" s="61" t="s">
        <v>652</v>
      </c>
      <c r="D273" s="252" t="s">
        <v>653</v>
      </c>
      <c r="E273" s="44">
        <v>3245.4</v>
      </c>
      <c r="F273" s="44">
        <v>3245.5</v>
      </c>
      <c r="G273" s="44">
        <v>3245.4</v>
      </c>
      <c r="H273" s="44">
        <v>5228.42</v>
      </c>
      <c r="I273" s="44">
        <v>108</v>
      </c>
      <c r="J273" s="88">
        <v>0</v>
      </c>
      <c r="K273" s="73">
        <f t="shared" si="61"/>
        <v>58.4172</v>
      </c>
      <c r="L273" s="74">
        <f t="shared" si="62"/>
        <v>519.28</v>
      </c>
      <c r="M273" s="44">
        <f t="shared" si="63"/>
        <v>22.7178</v>
      </c>
      <c r="N273" s="44">
        <f t="shared" si="64"/>
        <v>418.27</v>
      </c>
      <c r="O273" s="44">
        <f t="shared" si="71"/>
        <v>54</v>
      </c>
      <c r="P273" s="44">
        <f t="shared" si="65"/>
        <v>0</v>
      </c>
      <c r="Q273" s="44">
        <f t="shared" si="72"/>
        <v>1072.685</v>
      </c>
      <c r="R273" s="44">
        <v>0</v>
      </c>
      <c r="S273" s="44">
        <f t="shared" si="66"/>
        <v>259.64</v>
      </c>
      <c r="T273" s="44">
        <f t="shared" si="67"/>
        <v>9.74</v>
      </c>
      <c r="U273" s="44">
        <f t="shared" si="68"/>
        <v>104.57</v>
      </c>
      <c r="V273" s="44">
        <f t="shared" si="73"/>
        <v>54</v>
      </c>
      <c r="W273" s="44">
        <f t="shared" si="69"/>
        <v>0</v>
      </c>
      <c r="X273" s="41">
        <f t="shared" si="74"/>
        <v>427.95</v>
      </c>
      <c r="Y273" s="44">
        <f t="shared" si="70"/>
        <v>1500.635</v>
      </c>
      <c r="Z273" s="44"/>
      <c r="AD273" s="141"/>
    </row>
    <row r="274" s="30" customFormat="1" ht="20" customHeight="1" spans="1:30">
      <c r="A274" s="90">
        <f t="shared" si="60"/>
        <v>271</v>
      </c>
      <c r="B274" s="66" t="s">
        <v>320</v>
      </c>
      <c r="C274" s="61" t="s">
        <v>654</v>
      </c>
      <c r="D274" s="252" t="s">
        <v>655</v>
      </c>
      <c r="E274" s="44">
        <v>3245.4</v>
      </c>
      <c r="F274" s="44">
        <v>3245.5</v>
      </c>
      <c r="G274" s="44">
        <v>3245.4</v>
      </c>
      <c r="H274" s="44">
        <v>5228.42</v>
      </c>
      <c r="I274" s="44">
        <v>108</v>
      </c>
      <c r="J274" s="88">
        <v>0</v>
      </c>
      <c r="K274" s="73">
        <f t="shared" si="61"/>
        <v>58.4172</v>
      </c>
      <c r="L274" s="74">
        <f t="shared" si="62"/>
        <v>519.28</v>
      </c>
      <c r="M274" s="44">
        <f t="shared" si="63"/>
        <v>22.7178</v>
      </c>
      <c r="N274" s="44">
        <f t="shared" si="64"/>
        <v>418.27</v>
      </c>
      <c r="O274" s="44">
        <f t="shared" si="71"/>
        <v>54</v>
      </c>
      <c r="P274" s="44">
        <f t="shared" si="65"/>
        <v>0</v>
      </c>
      <c r="Q274" s="44">
        <f t="shared" si="72"/>
        <v>1072.685</v>
      </c>
      <c r="R274" s="44">
        <v>0</v>
      </c>
      <c r="S274" s="44">
        <f t="shared" si="66"/>
        <v>259.64</v>
      </c>
      <c r="T274" s="44">
        <f t="shared" si="67"/>
        <v>9.74</v>
      </c>
      <c r="U274" s="44">
        <f t="shared" si="68"/>
        <v>104.57</v>
      </c>
      <c r="V274" s="44">
        <f t="shared" si="73"/>
        <v>54</v>
      </c>
      <c r="W274" s="44">
        <f t="shared" si="69"/>
        <v>0</v>
      </c>
      <c r="X274" s="41">
        <f t="shared" si="74"/>
        <v>427.95</v>
      </c>
      <c r="Y274" s="44">
        <f t="shared" si="70"/>
        <v>1500.635</v>
      </c>
      <c r="Z274" s="44"/>
      <c r="AD274" s="141"/>
    </row>
    <row r="275" s="30" customFormat="1" ht="20" customHeight="1" spans="1:30">
      <c r="A275" s="90">
        <f t="shared" si="60"/>
        <v>272</v>
      </c>
      <c r="B275" s="66" t="s">
        <v>320</v>
      </c>
      <c r="C275" s="61" t="s">
        <v>656</v>
      </c>
      <c r="D275" s="252" t="s">
        <v>657</v>
      </c>
      <c r="E275" s="44">
        <v>3245.4</v>
      </c>
      <c r="F275" s="44">
        <v>3245.5</v>
      </c>
      <c r="G275" s="44">
        <v>3245.4</v>
      </c>
      <c r="H275" s="44">
        <v>5228.42</v>
      </c>
      <c r="I275" s="44">
        <v>108</v>
      </c>
      <c r="J275" s="88">
        <v>0</v>
      </c>
      <c r="K275" s="73">
        <f t="shared" si="61"/>
        <v>58.4172</v>
      </c>
      <c r="L275" s="74">
        <f t="shared" si="62"/>
        <v>519.28</v>
      </c>
      <c r="M275" s="44">
        <f t="shared" si="63"/>
        <v>22.7178</v>
      </c>
      <c r="N275" s="44">
        <f t="shared" si="64"/>
        <v>418.27</v>
      </c>
      <c r="O275" s="44">
        <f t="shared" si="71"/>
        <v>54</v>
      </c>
      <c r="P275" s="44">
        <f t="shared" si="65"/>
        <v>0</v>
      </c>
      <c r="Q275" s="44">
        <f t="shared" si="72"/>
        <v>1072.685</v>
      </c>
      <c r="R275" s="44">
        <v>0</v>
      </c>
      <c r="S275" s="44">
        <f t="shared" si="66"/>
        <v>259.64</v>
      </c>
      <c r="T275" s="44">
        <f t="shared" si="67"/>
        <v>9.74</v>
      </c>
      <c r="U275" s="44">
        <f t="shared" si="68"/>
        <v>104.57</v>
      </c>
      <c r="V275" s="44">
        <f t="shared" si="73"/>
        <v>54</v>
      </c>
      <c r="W275" s="44">
        <f t="shared" si="69"/>
        <v>0</v>
      </c>
      <c r="X275" s="41">
        <f t="shared" si="74"/>
        <v>427.95</v>
      </c>
      <c r="Y275" s="44">
        <f t="shared" si="70"/>
        <v>1500.635</v>
      </c>
      <c r="Z275" s="44"/>
      <c r="AD275" s="141"/>
    </row>
    <row r="276" s="30" customFormat="1" ht="20" customHeight="1" spans="1:30">
      <c r="A276" s="90">
        <f t="shared" si="60"/>
        <v>273</v>
      </c>
      <c r="B276" s="66" t="s">
        <v>170</v>
      </c>
      <c r="C276" s="61" t="s">
        <v>658</v>
      </c>
      <c r="D276" s="252" t="s">
        <v>659</v>
      </c>
      <c r="E276" s="44">
        <v>3245.4</v>
      </c>
      <c r="F276" s="44">
        <v>3245.5</v>
      </c>
      <c r="G276" s="44">
        <v>3245.4</v>
      </c>
      <c r="H276" s="44">
        <v>5228.42</v>
      </c>
      <c r="I276" s="44">
        <v>108</v>
      </c>
      <c r="J276" s="88">
        <v>0</v>
      </c>
      <c r="K276" s="73">
        <f t="shared" si="61"/>
        <v>58.4172</v>
      </c>
      <c r="L276" s="74">
        <f t="shared" si="62"/>
        <v>519.28</v>
      </c>
      <c r="M276" s="44">
        <f t="shared" si="63"/>
        <v>22.7178</v>
      </c>
      <c r="N276" s="44">
        <f t="shared" si="64"/>
        <v>418.27</v>
      </c>
      <c r="O276" s="44">
        <f t="shared" si="71"/>
        <v>54</v>
      </c>
      <c r="P276" s="44">
        <f t="shared" si="65"/>
        <v>0</v>
      </c>
      <c r="Q276" s="44">
        <f t="shared" si="72"/>
        <v>1072.685</v>
      </c>
      <c r="R276" s="44">
        <v>0</v>
      </c>
      <c r="S276" s="44">
        <f t="shared" si="66"/>
        <v>259.64</v>
      </c>
      <c r="T276" s="44">
        <f t="shared" si="67"/>
        <v>9.74</v>
      </c>
      <c r="U276" s="44">
        <f t="shared" si="68"/>
        <v>104.57</v>
      </c>
      <c r="V276" s="44">
        <f t="shared" si="73"/>
        <v>54</v>
      </c>
      <c r="W276" s="44">
        <f t="shared" si="69"/>
        <v>0</v>
      </c>
      <c r="X276" s="41">
        <f t="shared" si="74"/>
        <v>427.95</v>
      </c>
      <c r="Y276" s="44">
        <f t="shared" si="70"/>
        <v>1500.635</v>
      </c>
      <c r="Z276" s="44"/>
      <c r="AD276" s="141"/>
    </row>
    <row r="277" s="30" customFormat="1" ht="20" customHeight="1" spans="1:30">
      <c r="A277" s="90">
        <f t="shared" si="60"/>
        <v>274</v>
      </c>
      <c r="B277" s="66" t="s">
        <v>170</v>
      </c>
      <c r="C277" s="61" t="s">
        <v>660</v>
      </c>
      <c r="D277" s="252" t="s">
        <v>661</v>
      </c>
      <c r="E277" s="44">
        <v>3245.4</v>
      </c>
      <c r="F277" s="44">
        <v>3245.5</v>
      </c>
      <c r="G277" s="44">
        <v>3245.4</v>
      </c>
      <c r="H277" s="44">
        <v>5228.42</v>
      </c>
      <c r="I277" s="44">
        <v>108</v>
      </c>
      <c r="J277" s="44">
        <v>0</v>
      </c>
      <c r="K277" s="73">
        <f t="shared" si="61"/>
        <v>58.4172</v>
      </c>
      <c r="L277" s="74">
        <f t="shared" si="62"/>
        <v>519.28</v>
      </c>
      <c r="M277" s="44">
        <f t="shared" si="63"/>
        <v>22.7178</v>
      </c>
      <c r="N277" s="44">
        <f t="shared" si="64"/>
        <v>418.27</v>
      </c>
      <c r="O277" s="44">
        <f t="shared" si="71"/>
        <v>54</v>
      </c>
      <c r="P277" s="44">
        <f t="shared" si="65"/>
        <v>0</v>
      </c>
      <c r="Q277" s="44">
        <f t="shared" si="72"/>
        <v>1072.685</v>
      </c>
      <c r="R277" s="44">
        <v>0</v>
      </c>
      <c r="S277" s="44">
        <f t="shared" si="66"/>
        <v>259.64</v>
      </c>
      <c r="T277" s="44">
        <f t="shared" si="67"/>
        <v>9.74</v>
      </c>
      <c r="U277" s="44">
        <f t="shared" si="68"/>
        <v>104.57</v>
      </c>
      <c r="V277" s="44">
        <f t="shared" si="73"/>
        <v>54</v>
      </c>
      <c r="W277" s="44">
        <f t="shared" si="69"/>
        <v>0</v>
      </c>
      <c r="X277" s="41">
        <f t="shared" si="74"/>
        <v>427.95</v>
      </c>
      <c r="Y277" s="44">
        <f t="shared" si="70"/>
        <v>1500.635</v>
      </c>
      <c r="Z277" s="44"/>
      <c r="AD277" s="141"/>
    </row>
    <row r="278" s="30" customFormat="1" ht="20" customHeight="1" spans="1:30">
      <c r="A278" s="90">
        <f t="shared" si="60"/>
        <v>275</v>
      </c>
      <c r="B278" s="66" t="s">
        <v>170</v>
      </c>
      <c r="C278" s="61" t="s">
        <v>662</v>
      </c>
      <c r="D278" s="283" t="s">
        <v>663</v>
      </c>
      <c r="E278" s="44">
        <v>3245.4</v>
      </c>
      <c r="F278" s="44">
        <v>3245.5</v>
      </c>
      <c r="G278" s="44">
        <v>3245.4</v>
      </c>
      <c r="H278" s="44">
        <v>5228.42</v>
      </c>
      <c r="I278" s="44">
        <v>108</v>
      </c>
      <c r="J278" s="44">
        <v>0</v>
      </c>
      <c r="K278" s="73">
        <f t="shared" si="61"/>
        <v>58.4172</v>
      </c>
      <c r="L278" s="74">
        <f t="shared" si="62"/>
        <v>519.28</v>
      </c>
      <c r="M278" s="44">
        <f t="shared" si="63"/>
        <v>22.7178</v>
      </c>
      <c r="N278" s="44">
        <f t="shared" si="64"/>
        <v>418.27</v>
      </c>
      <c r="O278" s="44">
        <f t="shared" si="71"/>
        <v>54</v>
      </c>
      <c r="P278" s="44">
        <f t="shared" si="65"/>
        <v>0</v>
      </c>
      <c r="Q278" s="44">
        <f t="shared" si="72"/>
        <v>1072.685</v>
      </c>
      <c r="R278" s="44">
        <v>0</v>
      </c>
      <c r="S278" s="44">
        <f t="shared" si="66"/>
        <v>259.64</v>
      </c>
      <c r="T278" s="44">
        <f t="shared" si="67"/>
        <v>9.74</v>
      </c>
      <c r="U278" s="44">
        <f t="shared" si="68"/>
        <v>104.57</v>
      </c>
      <c r="V278" s="44">
        <f t="shared" si="73"/>
        <v>54</v>
      </c>
      <c r="W278" s="44">
        <f t="shared" si="69"/>
        <v>0</v>
      </c>
      <c r="X278" s="41">
        <f t="shared" si="74"/>
        <v>427.95</v>
      </c>
      <c r="Y278" s="44">
        <f t="shared" si="70"/>
        <v>1500.635</v>
      </c>
      <c r="Z278" s="44"/>
      <c r="AD278" s="141"/>
    </row>
    <row r="279" s="30" customFormat="1" ht="20" customHeight="1" spans="1:30">
      <c r="A279" s="90">
        <f t="shared" si="60"/>
        <v>276</v>
      </c>
      <c r="B279" s="66" t="s">
        <v>199</v>
      </c>
      <c r="C279" s="61" t="s">
        <v>664</v>
      </c>
      <c r="D279" s="252" t="s">
        <v>665</v>
      </c>
      <c r="E279" s="44">
        <v>3245.4</v>
      </c>
      <c r="F279" s="44">
        <v>3245.5</v>
      </c>
      <c r="G279" s="44">
        <v>3245.4</v>
      </c>
      <c r="H279" s="44">
        <v>5228.42</v>
      </c>
      <c r="I279" s="44">
        <v>108</v>
      </c>
      <c r="J279" s="44">
        <v>1790</v>
      </c>
      <c r="K279" s="73">
        <f t="shared" si="61"/>
        <v>58.4172</v>
      </c>
      <c r="L279" s="74">
        <f t="shared" si="62"/>
        <v>519.28</v>
      </c>
      <c r="M279" s="44">
        <f t="shared" si="63"/>
        <v>22.7178</v>
      </c>
      <c r="N279" s="44">
        <f t="shared" si="64"/>
        <v>418.27</v>
      </c>
      <c r="O279" s="44">
        <f t="shared" si="71"/>
        <v>54</v>
      </c>
      <c r="P279" s="44">
        <f t="shared" si="65"/>
        <v>89.5</v>
      </c>
      <c r="Q279" s="44">
        <f t="shared" si="72"/>
        <v>1162.185</v>
      </c>
      <c r="R279" s="44">
        <v>0</v>
      </c>
      <c r="S279" s="44">
        <f t="shared" si="66"/>
        <v>259.64</v>
      </c>
      <c r="T279" s="44">
        <f t="shared" si="67"/>
        <v>9.74</v>
      </c>
      <c r="U279" s="44">
        <f t="shared" si="68"/>
        <v>104.57</v>
      </c>
      <c r="V279" s="44">
        <f t="shared" si="73"/>
        <v>54</v>
      </c>
      <c r="W279" s="44">
        <f t="shared" si="69"/>
        <v>89.5</v>
      </c>
      <c r="X279" s="41">
        <f t="shared" si="74"/>
        <v>517.45</v>
      </c>
      <c r="Y279" s="44">
        <f t="shared" si="70"/>
        <v>1679.635</v>
      </c>
      <c r="Z279" s="44"/>
      <c r="AD279" s="141"/>
    </row>
    <row r="280" s="30" customFormat="1" ht="20" customHeight="1" spans="1:30">
      <c r="A280" s="90">
        <f t="shared" si="60"/>
        <v>277</v>
      </c>
      <c r="B280" s="66" t="s">
        <v>199</v>
      </c>
      <c r="C280" s="61" t="s">
        <v>666</v>
      </c>
      <c r="D280" s="252" t="s">
        <v>667</v>
      </c>
      <c r="E280" s="44">
        <v>3245.4</v>
      </c>
      <c r="F280" s="44">
        <v>3245.5</v>
      </c>
      <c r="G280" s="44">
        <v>3245.4</v>
      </c>
      <c r="H280" s="44">
        <v>5228.42</v>
      </c>
      <c r="I280" s="44">
        <v>108</v>
      </c>
      <c r="J280" s="44">
        <v>3180</v>
      </c>
      <c r="K280" s="73">
        <f t="shared" si="61"/>
        <v>58.4172</v>
      </c>
      <c r="L280" s="74">
        <f t="shared" si="62"/>
        <v>519.28</v>
      </c>
      <c r="M280" s="44">
        <f t="shared" si="63"/>
        <v>22.7178</v>
      </c>
      <c r="N280" s="44">
        <f t="shared" si="64"/>
        <v>418.27</v>
      </c>
      <c r="O280" s="44">
        <f t="shared" si="71"/>
        <v>54</v>
      </c>
      <c r="P280" s="44">
        <f t="shared" si="65"/>
        <v>159</v>
      </c>
      <c r="Q280" s="44">
        <f t="shared" si="72"/>
        <v>1231.685</v>
      </c>
      <c r="R280" s="44">
        <v>0</v>
      </c>
      <c r="S280" s="44">
        <f t="shared" si="66"/>
        <v>259.64</v>
      </c>
      <c r="T280" s="44">
        <f t="shared" si="67"/>
        <v>9.74</v>
      </c>
      <c r="U280" s="44">
        <f t="shared" si="68"/>
        <v>104.57</v>
      </c>
      <c r="V280" s="44">
        <f t="shared" si="73"/>
        <v>54</v>
      </c>
      <c r="W280" s="44">
        <f t="shared" si="69"/>
        <v>159</v>
      </c>
      <c r="X280" s="41">
        <f t="shared" si="74"/>
        <v>586.95</v>
      </c>
      <c r="Y280" s="44">
        <f t="shared" si="70"/>
        <v>1818.635</v>
      </c>
      <c r="Z280" s="44"/>
      <c r="AD280" s="141"/>
    </row>
    <row r="281" s="30" customFormat="1" ht="20" customHeight="1" spans="1:30">
      <c r="A281" s="90">
        <f t="shared" si="60"/>
        <v>278</v>
      </c>
      <c r="B281" s="66" t="s">
        <v>199</v>
      </c>
      <c r="C281" s="61" t="s">
        <v>668</v>
      </c>
      <c r="D281" s="346" t="s">
        <v>669</v>
      </c>
      <c r="E281" s="44">
        <v>3245.4</v>
      </c>
      <c r="F281" s="44">
        <v>3245.5</v>
      </c>
      <c r="G281" s="44">
        <v>3245.4</v>
      </c>
      <c r="H281" s="44">
        <v>5228.42</v>
      </c>
      <c r="I281" s="44">
        <v>108</v>
      </c>
      <c r="J281" s="44">
        <v>1790</v>
      </c>
      <c r="K281" s="73">
        <f t="shared" si="61"/>
        <v>58.4172</v>
      </c>
      <c r="L281" s="74">
        <f t="shared" si="62"/>
        <v>519.28</v>
      </c>
      <c r="M281" s="44">
        <f t="shared" si="63"/>
        <v>22.7178</v>
      </c>
      <c r="N281" s="44">
        <f t="shared" si="64"/>
        <v>418.27</v>
      </c>
      <c r="O281" s="44">
        <f t="shared" si="71"/>
        <v>54</v>
      </c>
      <c r="P281" s="44">
        <f t="shared" si="65"/>
        <v>89.5</v>
      </c>
      <c r="Q281" s="44">
        <f t="shared" si="72"/>
        <v>1162.185</v>
      </c>
      <c r="R281" s="44">
        <v>0</v>
      </c>
      <c r="S281" s="44">
        <f t="shared" si="66"/>
        <v>259.64</v>
      </c>
      <c r="T281" s="44">
        <f t="shared" si="67"/>
        <v>9.74</v>
      </c>
      <c r="U281" s="44">
        <f t="shared" si="68"/>
        <v>104.57</v>
      </c>
      <c r="V281" s="44">
        <f t="shared" si="73"/>
        <v>54</v>
      </c>
      <c r="W281" s="44">
        <f t="shared" si="69"/>
        <v>89.5</v>
      </c>
      <c r="X281" s="41">
        <f t="shared" si="74"/>
        <v>517.45</v>
      </c>
      <c r="Y281" s="44">
        <f t="shared" si="70"/>
        <v>1679.635</v>
      </c>
      <c r="Z281" s="44"/>
      <c r="AD281" s="141"/>
    </row>
    <row r="282" s="30" customFormat="1" ht="20" customHeight="1" spans="1:30">
      <c r="A282" s="90">
        <f t="shared" si="60"/>
        <v>279</v>
      </c>
      <c r="B282" s="66" t="s">
        <v>199</v>
      </c>
      <c r="C282" s="61" t="s">
        <v>670</v>
      </c>
      <c r="D282" s="346" t="s">
        <v>671</v>
      </c>
      <c r="E282" s="44">
        <v>3245.4</v>
      </c>
      <c r="F282" s="44">
        <v>3245.5</v>
      </c>
      <c r="G282" s="44">
        <v>3245.4</v>
      </c>
      <c r="H282" s="44">
        <v>5228.42</v>
      </c>
      <c r="I282" s="44">
        <v>108</v>
      </c>
      <c r="J282" s="44">
        <v>1790</v>
      </c>
      <c r="K282" s="73">
        <f t="shared" si="61"/>
        <v>58.4172</v>
      </c>
      <c r="L282" s="74">
        <f t="shared" si="62"/>
        <v>519.28</v>
      </c>
      <c r="M282" s="44">
        <f t="shared" si="63"/>
        <v>22.7178</v>
      </c>
      <c r="N282" s="44">
        <f t="shared" si="64"/>
        <v>418.27</v>
      </c>
      <c r="O282" s="44">
        <f t="shared" si="71"/>
        <v>54</v>
      </c>
      <c r="P282" s="44">
        <f t="shared" si="65"/>
        <v>89.5</v>
      </c>
      <c r="Q282" s="44">
        <f t="shared" si="72"/>
        <v>1162.185</v>
      </c>
      <c r="R282" s="44">
        <v>0</v>
      </c>
      <c r="S282" s="44">
        <f t="shared" si="66"/>
        <v>259.64</v>
      </c>
      <c r="T282" s="44">
        <f t="shared" si="67"/>
        <v>9.74</v>
      </c>
      <c r="U282" s="44">
        <f t="shared" si="68"/>
        <v>104.57</v>
      </c>
      <c r="V282" s="44">
        <f t="shared" si="73"/>
        <v>54</v>
      </c>
      <c r="W282" s="44">
        <f t="shared" si="69"/>
        <v>89.5</v>
      </c>
      <c r="X282" s="41">
        <f t="shared" si="74"/>
        <v>517.45</v>
      </c>
      <c r="Y282" s="44">
        <f t="shared" si="70"/>
        <v>1679.635</v>
      </c>
      <c r="Z282" s="44"/>
      <c r="AD282" s="141"/>
    </row>
    <row r="283" s="30" customFormat="1" ht="20" customHeight="1" spans="1:30">
      <c r="A283" s="90">
        <f t="shared" si="60"/>
        <v>280</v>
      </c>
      <c r="B283" s="66" t="s">
        <v>285</v>
      </c>
      <c r="C283" s="61" t="s">
        <v>672</v>
      </c>
      <c r="D283" s="252" t="s">
        <v>673</v>
      </c>
      <c r="E283" s="44">
        <v>3820</v>
      </c>
      <c r="F283" s="44">
        <v>3820</v>
      </c>
      <c r="G283" s="44">
        <v>3820</v>
      </c>
      <c r="H283" s="44">
        <v>5228.42</v>
      </c>
      <c r="I283" s="44">
        <v>108</v>
      </c>
      <c r="J283" s="44">
        <v>4180</v>
      </c>
      <c r="K283" s="73">
        <f t="shared" si="61"/>
        <v>68.76</v>
      </c>
      <c r="L283" s="74">
        <f t="shared" si="62"/>
        <v>611.2</v>
      </c>
      <c r="M283" s="44">
        <f t="shared" si="63"/>
        <v>26.74</v>
      </c>
      <c r="N283" s="44">
        <f t="shared" si="64"/>
        <v>418.27</v>
      </c>
      <c r="O283" s="44">
        <f t="shared" si="71"/>
        <v>54</v>
      </c>
      <c r="P283" s="44">
        <f t="shared" si="65"/>
        <v>209</v>
      </c>
      <c r="Q283" s="44">
        <f t="shared" si="72"/>
        <v>1387.97</v>
      </c>
      <c r="R283" s="44">
        <v>0</v>
      </c>
      <c r="S283" s="44">
        <f t="shared" si="66"/>
        <v>305.6</v>
      </c>
      <c r="T283" s="44">
        <f t="shared" si="67"/>
        <v>11.46</v>
      </c>
      <c r="U283" s="44">
        <f t="shared" si="68"/>
        <v>104.57</v>
      </c>
      <c r="V283" s="44">
        <f t="shared" si="73"/>
        <v>54</v>
      </c>
      <c r="W283" s="44">
        <f t="shared" si="69"/>
        <v>209</v>
      </c>
      <c r="X283" s="41">
        <f t="shared" si="74"/>
        <v>684.63</v>
      </c>
      <c r="Y283" s="44">
        <f t="shared" si="70"/>
        <v>2072.6</v>
      </c>
      <c r="Z283" s="44"/>
      <c r="AD283" s="141"/>
    </row>
    <row r="284" s="30" customFormat="1" ht="20" customHeight="1" spans="1:30">
      <c r="A284" s="90">
        <f t="shared" si="60"/>
        <v>281</v>
      </c>
      <c r="B284" s="66" t="s">
        <v>170</v>
      </c>
      <c r="C284" s="61" t="s">
        <v>674</v>
      </c>
      <c r="D284" s="62" t="s">
        <v>675</v>
      </c>
      <c r="E284" s="44">
        <v>3245.4</v>
      </c>
      <c r="F284" s="44">
        <v>3245.5</v>
      </c>
      <c r="G284" s="44">
        <v>3245.4</v>
      </c>
      <c r="H284" s="44">
        <v>5228.42</v>
      </c>
      <c r="I284" s="44">
        <v>108</v>
      </c>
      <c r="J284" s="44">
        <v>0</v>
      </c>
      <c r="K284" s="73">
        <f t="shared" si="61"/>
        <v>58.4172</v>
      </c>
      <c r="L284" s="74">
        <f t="shared" si="62"/>
        <v>519.28</v>
      </c>
      <c r="M284" s="44">
        <f t="shared" si="63"/>
        <v>22.7178</v>
      </c>
      <c r="N284" s="44">
        <f t="shared" si="64"/>
        <v>418.27</v>
      </c>
      <c r="O284" s="44">
        <f t="shared" si="71"/>
        <v>54</v>
      </c>
      <c r="P284" s="44">
        <f t="shared" si="65"/>
        <v>0</v>
      </c>
      <c r="Q284" s="44">
        <f t="shared" si="72"/>
        <v>1072.685</v>
      </c>
      <c r="R284" s="44">
        <v>0</v>
      </c>
      <c r="S284" s="44">
        <f t="shared" si="66"/>
        <v>259.64</v>
      </c>
      <c r="T284" s="44">
        <f t="shared" si="67"/>
        <v>9.74</v>
      </c>
      <c r="U284" s="44">
        <f t="shared" si="68"/>
        <v>104.57</v>
      </c>
      <c r="V284" s="44">
        <f t="shared" si="73"/>
        <v>54</v>
      </c>
      <c r="W284" s="44">
        <f t="shared" si="69"/>
        <v>0</v>
      </c>
      <c r="X284" s="41">
        <f t="shared" si="74"/>
        <v>427.95</v>
      </c>
      <c r="Y284" s="44">
        <f t="shared" si="70"/>
        <v>1500.635</v>
      </c>
      <c r="Z284" s="44"/>
      <c r="AD284" s="141"/>
    </row>
    <row r="285" ht="20" customHeight="1" spans="1:30">
      <c r="A285" s="40">
        <f t="shared" si="60"/>
        <v>282</v>
      </c>
      <c r="B285" s="66" t="s">
        <v>184</v>
      </c>
      <c r="C285" s="65" t="s">
        <v>676</v>
      </c>
      <c r="D285" s="41" t="s">
        <v>677</v>
      </c>
      <c r="E285" s="41">
        <v>3245.4</v>
      </c>
      <c r="F285" s="41">
        <f>VLOOKUP(C285,'[1]9月'!$B:$Q,16,0)</f>
        <v>3245.4</v>
      </c>
      <c r="G285" s="41">
        <v>3245.4</v>
      </c>
      <c r="H285" s="44">
        <v>5228.42</v>
      </c>
      <c r="I285" s="44">
        <v>108</v>
      </c>
      <c r="J285" s="44">
        <v>3180</v>
      </c>
      <c r="K285" s="52">
        <f t="shared" si="61"/>
        <v>58.4172</v>
      </c>
      <c r="L285" s="53">
        <f t="shared" si="62"/>
        <v>519.264</v>
      </c>
      <c r="M285" s="41">
        <f t="shared" si="63"/>
        <v>22.7178</v>
      </c>
      <c r="N285" s="44">
        <f t="shared" si="64"/>
        <v>418.27</v>
      </c>
      <c r="O285" s="44">
        <f t="shared" si="71"/>
        <v>54</v>
      </c>
      <c r="P285" s="44">
        <f t="shared" si="65"/>
        <v>159</v>
      </c>
      <c r="Q285" s="44">
        <f t="shared" si="72"/>
        <v>1231.669</v>
      </c>
      <c r="R285" s="41">
        <v>0</v>
      </c>
      <c r="S285" s="41">
        <f t="shared" si="66"/>
        <v>259.63</v>
      </c>
      <c r="T285" s="41">
        <f t="shared" si="67"/>
        <v>9.74</v>
      </c>
      <c r="U285" s="44">
        <f t="shared" si="68"/>
        <v>104.57</v>
      </c>
      <c r="V285" s="44">
        <f t="shared" si="73"/>
        <v>54</v>
      </c>
      <c r="W285" s="44">
        <f t="shared" si="69"/>
        <v>159</v>
      </c>
      <c r="X285" s="41">
        <f t="shared" si="74"/>
        <v>586.94</v>
      </c>
      <c r="Y285" s="41">
        <f t="shared" si="70"/>
        <v>1818.609</v>
      </c>
      <c r="Z285" s="41"/>
      <c r="AD285" s="141"/>
    </row>
    <row r="286" ht="20" customHeight="1" spans="1:30">
      <c r="A286" s="40">
        <f t="shared" si="60"/>
        <v>283</v>
      </c>
      <c r="B286" s="66" t="s">
        <v>145</v>
      </c>
      <c r="C286" s="65" t="s">
        <v>678</v>
      </c>
      <c r="D286" s="41" t="s">
        <v>679</v>
      </c>
      <c r="E286" s="41">
        <v>3245.4</v>
      </c>
      <c r="F286" s="41">
        <f>VLOOKUP(C286,'[1]9月'!$B:$Q,16,0)</f>
        <v>3245.4</v>
      </c>
      <c r="G286" s="41">
        <v>3245.4</v>
      </c>
      <c r="H286" s="44">
        <v>5228.42</v>
      </c>
      <c r="I286" s="44">
        <v>108</v>
      </c>
      <c r="J286" s="44">
        <v>3180</v>
      </c>
      <c r="K286" s="52">
        <f t="shared" si="61"/>
        <v>58.4172</v>
      </c>
      <c r="L286" s="53">
        <f t="shared" si="62"/>
        <v>519.264</v>
      </c>
      <c r="M286" s="41">
        <f t="shared" si="63"/>
        <v>22.7178</v>
      </c>
      <c r="N286" s="44">
        <f t="shared" si="64"/>
        <v>418.27</v>
      </c>
      <c r="O286" s="44">
        <f t="shared" si="71"/>
        <v>54</v>
      </c>
      <c r="P286" s="44">
        <f t="shared" si="65"/>
        <v>159</v>
      </c>
      <c r="Q286" s="44">
        <f t="shared" si="72"/>
        <v>1231.669</v>
      </c>
      <c r="R286" s="41">
        <v>0</v>
      </c>
      <c r="S286" s="41">
        <f t="shared" si="66"/>
        <v>259.63</v>
      </c>
      <c r="T286" s="41">
        <f t="shared" si="67"/>
        <v>9.74</v>
      </c>
      <c r="U286" s="44">
        <f t="shared" si="68"/>
        <v>104.57</v>
      </c>
      <c r="V286" s="44">
        <f t="shared" si="73"/>
        <v>54</v>
      </c>
      <c r="W286" s="44">
        <f t="shared" si="69"/>
        <v>159</v>
      </c>
      <c r="X286" s="41">
        <f t="shared" si="74"/>
        <v>586.94</v>
      </c>
      <c r="Y286" s="41">
        <f t="shared" si="70"/>
        <v>1818.609</v>
      </c>
      <c r="Z286" s="41"/>
      <c r="AD286" s="141"/>
    </row>
    <row r="287" ht="20" customHeight="1" spans="1:30">
      <c r="A287" s="40">
        <f t="shared" si="60"/>
        <v>284</v>
      </c>
      <c r="B287" s="66" t="s">
        <v>103</v>
      </c>
      <c r="C287" s="48" t="s">
        <v>680</v>
      </c>
      <c r="D287" s="41" t="s">
        <v>681</v>
      </c>
      <c r="E287" s="41">
        <v>3245.4</v>
      </c>
      <c r="F287" s="41">
        <f>VLOOKUP(C287,'[1]9月'!$B:$Q,16,0)</f>
        <v>3245.4</v>
      </c>
      <c r="G287" s="41">
        <v>3245.4</v>
      </c>
      <c r="H287" s="44">
        <v>5228.42</v>
      </c>
      <c r="I287" s="44">
        <v>108</v>
      </c>
      <c r="J287" s="44">
        <v>3180</v>
      </c>
      <c r="K287" s="52">
        <f t="shared" si="61"/>
        <v>58.4172</v>
      </c>
      <c r="L287" s="53">
        <f t="shared" si="62"/>
        <v>519.264</v>
      </c>
      <c r="M287" s="41">
        <f t="shared" si="63"/>
        <v>22.7178</v>
      </c>
      <c r="N287" s="44">
        <f t="shared" si="64"/>
        <v>418.27</v>
      </c>
      <c r="O287" s="44">
        <f t="shared" si="71"/>
        <v>54</v>
      </c>
      <c r="P287" s="44">
        <f t="shared" si="65"/>
        <v>159</v>
      </c>
      <c r="Q287" s="44">
        <f t="shared" si="72"/>
        <v>1231.669</v>
      </c>
      <c r="R287" s="41">
        <v>0</v>
      </c>
      <c r="S287" s="41">
        <f t="shared" si="66"/>
        <v>259.63</v>
      </c>
      <c r="T287" s="41">
        <f t="shared" si="67"/>
        <v>9.74</v>
      </c>
      <c r="U287" s="44">
        <f t="shared" si="68"/>
        <v>104.57</v>
      </c>
      <c r="V287" s="44">
        <f t="shared" si="73"/>
        <v>54</v>
      </c>
      <c r="W287" s="44">
        <f t="shared" si="69"/>
        <v>159</v>
      </c>
      <c r="X287" s="41">
        <f t="shared" si="74"/>
        <v>586.94</v>
      </c>
      <c r="Y287" s="41">
        <f t="shared" si="70"/>
        <v>1818.609</v>
      </c>
      <c r="Z287" s="41"/>
      <c r="AD287" s="141"/>
    </row>
    <row r="288" ht="20" customHeight="1" spans="1:30">
      <c r="A288" s="40">
        <f t="shared" si="60"/>
        <v>285</v>
      </c>
      <c r="B288" s="66" t="s">
        <v>103</v>
      </c>
      <c r="C288" s="48" t="s">
        <v>682</v>
      </c>
      <c r="D288" s="41" t="s">
        <v>683</v>
      </c>
      <c r="E288" s="41">
        <v>3245.4</v>
      </c>
      <c r="F288" s="41">
        <f>VLOOKUP(C288,'[1]9月'!$B:$Q,16,0)</f>
        <v>3245.4</v>
      </c>
      <c r="G288" s="41">
        <v>3245.4</v>
      </c>
      <c r="H288" s="44">
        <v>5228.42</v>
      </c>
      <c r="I288" s="44">
        <v>108</v>
      </c>
      <c r="J288" s="44">
        <v>3180</v>
      </c>
      <c r="K288" s="52">
        <f t="shared" si="61"/>
        <v>58.4172</v>
      </c>
      <c r="L288" s="53">
        <f t="shared" si="62"/>
        <v>519.264</v>
      </c>
      <c r="M288" s="41">
        <f t="shared" si="63"/>
        <v>22.7178</v>
      </c>
      <c r="N288" s="44">
        <f t="shared" si="64"/>
        <v>418.27</v>
      </c>
      <c r="O288" s="44">
        <f t="shared" si="71"/>
        <v>54</v>
      </c>
      <c r="P288" s="44">
        <f t="shared" si="65"/>
        <v>159</v>
      </c>
      <c r="Q288" s="44">
        <f t="shared" si="72"/>
        <v>1231.669</v>
      </c>
      <c r="R288" s="41">
        <v>0</v>
      </c>
      <c r="S288" s="41">
        <f t="shared" si="66"/>
        <v>259.63</v>
      </c>
      <c r="T288" s="41">
        <f t="shared" si="67"/>
        <v>9.74</v>
      </c>
      <c r="U288" s="44">
        <f t="shared" si="68"/>
        <v>104.57</v>
      </c>
      <c r="V288" s="44">
        <f t="shared" si="73"/>
        <v>54</v>
      </c>
      <c r="W288" s="44">
        <f t="shared" si="69"/>
        <v>159</v>
      </c>
      <c r="X288" s="41">
        <f t="shared" si="74"/>
        <v>586.94</v>
      </c>
      <c r="Y288" s="41">
        <f t="shared" si="70"/>
        <v>1818.609</v>
      </c>
      <c r="Z288" s="41"/>
      <c r="AD288" s="141"/>
    </row>
    <row r="289" ht="20" customHeight="1" spans="1:30">
      <c r="A289" s="40">
        <f t="shared" si="60"/>
        <v>286</v>
      </c>
      <c r="B289" s="66" t="s">
        <v>684</v>
      </c>
      <c r="C289" s="48" t="s">
        <v>685</v>
      </c>
      <c r="D289" s="41" t="s">
        <v>686</v>
      </c>
      <c r="E289" s="41">
        <v>3245.4</v>
      </c>
      <c r="F289" s="41">
        <f>VLOOKUP(C289,'[1]9月'!$B:$Q,16,0)</f>
        <v>3245.4</v>
      </c>
      <c r="G289" s="41">
        <v>3245.4</v>
      </c>
      <c r="H289" s="44">
        <v>5228.42</v>
      </c>
      <c r="I289" s="44">
        <v>108</v>
      </c>
      <c r="J289" s="44">
        <v>3180</v>
      </c>
      <c r="K289" s="52">
        <f t="shared" si="61"/>
        <v>58.4172</v>
      </c>
      <c r="L289" s="53">
        <f t="shared" si="62"/>
        <v>519.264</v>
      </c>
      <c r="M289" s="41">
        <f t="shared" si="63"/>
        <v>22.7178</v>
      </c>
      <c r="N289" s="44">
        <f t="shared" si="64"/>
        <v>418.27</v>
      </c>
      <c r="O289" s="44">
        <f t="shared" si="71"/>
        <v>54</v>
      </c>
      <c r="P289" s="44">
        <f t="shared" si="65"/>
        <v>159</v>
      </c>
      <c r="Q289" s="44">
        <f t="shared" si="72"/>
        <v>1231.669</v>
      </c>
      <c r="R289" s="41">
        <v>0</v>
      </c>
      <c r="S289" s="41">
        <f t="shared" si="66"/>
        <v>259.63</v>
      </c>
      <c r="T289" s="41">
        <f t="shared" si="67"/>
        <v>9.74</v>
      </c>
      <c r="U289" s="44">
        <f t="shared" si="68"/>
        <v>104.57</v>
      </c>
      <c r="V289" s="44">
        <f t="shared" si="73"/>
        <v>54</v>
      </c>
      <c r="W289" s="44">
        <f t="shared" si="69"/>
        <v>159</v>
      </c>
      <c r="X289" s="41">
        <f t="shared" si="74"/>
        <v>586.94</v>
      </c>
      <c r="Y289" s="41">
        <f t="shared" si="70"/>
        <v>1818.609</v>
      </c>
      <c r="Z289" s="41"/>
      <c r="AD289" s="141"/>
    </row>
    <row r="290" ht="20" customHeight="1" spans="1:30">
      <c r="A290" s="40">
        <f t="shared" si="60"/>
        <v>287</v>
      </c>
      <c r="B290" s="66" t="s">
        <v>285</v>
      </c>
      <c r="C290" s="48" t="s">
        <v>687</v>
      </c>
      <c r="D290" s="41" t="s">
        <v>688</v>
      </c>
      <c r="E290" s="41">
        <v>3245.4</v>
      </c>
      <c r="F290" s="41">
        <f>VLOOKUP(C290,'[1]9月'!$B:$Q,16,0)</f>
        <v>3245.4</v>
      </c>
      <c r="G290" s="41">
        <v>3245.4</v>
      </c>
      <c r="H290" s="44">
        <v>5228.42</v>
      </c>
      <c r="I290" s="44">
        <v>108</v>
      </c>
      <c r="J290" s="44">
        <v>3180</v>
      </c>
      <c r="K290" s="52">
        <f t="shared" si="61"/>
        <v>58.4172</v>
      </c>
      <c r="L290" s="53">
        <f t="shared" si="62"/>
        <v>519.264</v>
      </c>
      <c r="M290" s="41">
        <f t="shared" si="63"/>
        <v>22.7178</v>
      </c>
      <c r="N290" s="44">
        <f t="shared" si="64"/>
        <v>418.27</v>
      </c>
      <c r="O290" s="44">
        <f t="shared" si="71"/>
        <v>54</v>
      </c>
      <c r="P290" s="44">
        <f t="shared" si="65"/>
        <v>159</v>
      </c>
      <c r="Q290" s="44">
        <f t="shared" si="72"/>
        <v>1231.669</v>
      </c>
      <c r="R290" s="41">
        <v>0</v>
      </c>
      <c r="S290" s="41">
        <f t="shared" si="66"/>
        <v>259.63</v>
      </c>
      <c r="T290" s="41">
        <f t="shared" si="67"/>
        <v>9.74</v>
      </c>
      <c r="U290" s="44">
        <f t="shared" si="68"/>
        <v>104.57</v>
      </c>
      <c r="V290" s="44">
        <f t="shared" si="73"/>
        <v>54</v>
      </c>
      <c r="W290" s="44">
        <f t="shared" si="69"/>
        <v>159</v>
      </c>
      <c r="X290" s="41">
        <f t="shared" si="74"/>
        <v>586.94</v>
      </c>
      <c r="Y290" s="41">
        <f t="shared" si="70"/>
        <v>1818.609</v>
      </c>
      <c r="Z290" s="41"/>
      <c r="AD290" s="141"/>
    </row>
    <row r="291" ht="20" customHeight="1" spans="1:30">
      <c r="A291" s="40">
        <f t="shared" si="60"/>
        <v>288</v>
      </c>
      <c r="B291" s="66" t="s">
        <v>167</v>
      </c>
      <c r="C291" s="48" t="s">
        <v>689</v>
      </c>
      <c r="D291" s="41" t="s">
        <v>690</v>
      </c>
      <c r="E291" s="41">
        <v>3245.4</v>
      </c>
      <c r="F291" s="41">
        <f>VLOOKUP(C291,'[1]9月'!$B:$Q,16,0)</f>
        <v>3245.4</v>
      </c>
      <c r="G291" s="41">
        <v>3245.4</v>
      </c>
      <c r="H291" s="44">
        <v>5228.42</v>
      </c>
      <c r="I291" s="44">
        <v>108</v>
      </c>
      <c r="J291" s="44">
        <v>1790</v>
      </c>
      <c r="K291" s="52">
        <f t="shared" si="61"/>
        <v>58.4172</v>
      </c>
      <c r="L291" s="53">
        <f t="shared" si="62"/>
        <v>519.264</v>
      </c>
      <c r="M291" s="41">
        <f t="shared" si="63"/>
        <v>22.7178</v>
      </c>
      <c r="N291" s="44">
        <f t="shared" si="64"/>
        <v>418.27</v>
      </c>
      <c r="O291" s="44">
        <f t="shared" si="71"/>
        <v>54</v>
      </c>
      <c r="P291" s="44">
        <f t="shared" si="65"/>
        <v>89.5</v>
      </c>
      <c r="Q291" s="44">
        <f t="shared" si="72"/>
        <v>1162.169</v>
      </c>
      <c r="R291" s="41">
        <v>0</v>
      </c>
      <c r="S291" s="41">
        <f t="shared" si="66"/>
        <v>259.63</v>
      </c>
      <c r="T291" s="41">
        <f t="shared" si="67"/>
        <v>9.74</v>
      </c>
      <c r="U291" s="44">
        <f t="shared" si="68"/>
        <v>104.57</v>
      </c>
      <c r="V291" s="44">
        <f t="shared" si="73"/>
        <v>54</v>
      </c>
      <c r="W291" s="44">
        <f t="shared" si="69"/>
        <v>89.5</v>
      </c>
      <c r="X291" s="41">
        <f t="shared" si="74"/>
        <v>517.44</v>
      </c>
      <c r="Y291" s="41">
        <f t="shared" si="70"/>
        <v>1679.609</v>
      </c>
      <c r="Z291" s="41"/>
      <c r="AD291" s="141"/>
    </row>
    <row r="292" ht="20" customHeight="1" spans="1:30">
      <c r="A292" s="40">
        <f t="shared" si="60"/>
        <v>289</v>
      </c>
      <c r="B292" s="66" t="s">
        <v>164</v>
      </c>
      <c r="C292" s="48" t="s">
        <v>691</v>
      </c>
      <c r="D292" s="41" t="s">
        <v>692</v>
      </c>
      <c r="E292" s="41">
        <v>3245.4</v>
      </c>
      <c r="F292" s="41">
        <f>VLOOKUP(C292,'[1]9月'!$B:$Q,16,0)</f>
        <v>3245.4</v>
      </c>
      <c r="G292" s="41">
        <v>3245.4</v>
      </c>
      <c r="H292" s="44">
        <v>5228.42</v>
      </c>
      <c r="I292" s="44">
        <v>108</v>
      </c>
      <c r="J292" s="44">
        <v>3180</v>
      </c>
      <c r="K292" s="52">
        <f t="shared" si="61"/>
        <v>58.4172</v>
      </c>
      <c r="L292" s="53">
        <f t="shared" si="62"/>
        <v>519.264</v>
      </c>
      <c r="M292" s="41">
        <f t="shared" si="63"/>
        <v>22.7178</v>
      </c>
      <c r="N292" s="44">
        <f t="shared" si="64"/>
        <v>418.27</v>
      </c>
      <c r="O292" s="44">
        <f t="shared" si="71"/>
        <v>54</v>
      </c>
      <c r="P292" s="44">
        <f t="shared" si="65"/>
        <v>159</v>
      </c>
      <c r="Q292" s="44">
        <f t="shared" si="72"/>
        <v>1231.669</v>
      </c>
      <c r="R292" s="41">
        <v>0</v>
      </c>
      <c r="S292" s="41">
        <f t="shared" si="66"/>
        <v>259.63</v>
      </c>
      <c r="T292" s="41">
        <f t="shared" si="67"/>
        <v>9.74</v>
      </c>
      <c r="U292" s="44">
        <f t="shared" si="68"/>
        <v>104.57</v>
      </c>
      <c r="V292" s="44">
        <f t="shared" si="73"/>
        <v>54</v>
      </c>
      <c r="W292" s="44">
        <f t="shared" si="69"/>
        <v>159</v>
      </c>
      <c r="X292" s="41">
        <f t="shared" si="74"/>
        <v>586.94</v>
      </c>
      <c r="Y292" s="41">
        <f t="shared" si="70"/>
        <v>1818.609</v>
      </c>
      <c r="Z292" s="41"/>
      <c r="AD292" s="141"/>
    </row>
    <row r="293" ht="20" customHeight="1" spans="1:30">
      <c r="A293" s="40">
        <f t="shared" si="60"/>
        <v>290</v>
      </c>
      <c r="B293" s="66" t="s">
        <v>167</v>
      </c>
      <c r="C293" s="48" t="s">
        <v>693</v>
      </c>
      <c r="D293" s="41" t="s">
        <v>694</v>
      </c>
      <c r="E293" s="41">
        <v>3342.69</v>
      </c>
      <c r="F293" s="41">
        <v>3342.69</v>
      </c>
      <c r="G293" s="41">
        <v>3342.69</v>
      </c>
      <c r="H293" s="44">
        <v>5228.42</v>
      </c>
      <c r="I293" s="44">
        <v>108</v>
      </c>
      <c r="J293" s="44">
        <v>3180</v>
      </c>
      <c r="K293" s="52">
        <f t="shared" si="61"/>
        <v>60.16842</v>
      </c>
      <c r="L293" s="53">
        <f t="shared" si="62"/>
        <v>534.8304</v>
      </c>
      <c r="M293" s="41">
        <f t="shared" si="63"/>
        <v>23.39883</v>
      </c>
      <c r="N293" s="44">
        <f t="shared" si="64"/>
        <v>418.27</v>
      </c>
      <c r="O293" s="44">
        <f t="shared" si="71"/>
        <v>54</v>
      </c>
      <c r="P293" s="44">
        <f t="shared" si="65"/>
        <v>159</v>
      </c>
      <c r="Q293" s="44">
        <f t="shared" si="72"/>
        <v>1249.66765</v>
      </c>
      <c r="R293" s="41">
        <v>0</v>
      </c>
      <c r="S293" s="41">
        <f t="shared" si="66"/>
        <v>267.42</v>
      </c>
      <c r="T293" s="41">
        <f t="shared" si="67"/>
        <v>10.03</v>
      </c>
      <c r="U293" s="44">
        <f t="shared" si="68"/>
        <v>104.57</v>
      </c>
      <c r="V293" s="44">
        <f t="shared" si="73"/>
        <v>54</v>
      </c>
      <c r="W293" s="44">
        <f t="shared" si="69"/>
        <v>159</v>
      </c>
      <c r="X293" s="41">
        <f t="shared" si="74"/>
        <v>595.02</v>
      </c>
      <c r="Y293" s="41">
        <f t="shared" si="70"/>
        <v>1844.68765</v>
      </c>
      <c r="Z293" s="41"/>
      <c r="AD293" s="141"/>
    </row>
    <row r="294" ht="20" customHeight="1" spans="1:30">
      <c r="A294" s="40">
        <f t="shared" si="60"/>
        <v>291</v>
      </c>
      <c r="B294" s="66" t="s">
        <v>167</v>
      </c>
      <c r="C294" s="48" t="s">
        <v>695</v>
      </c>
      <c r="D294" s="41" t="s">
        <v>696</v>
      </c>
      <c r="E294" s="41">
        <v>3245.4</v>
      </c>
      <c r="F294" s="41">
        <f>VLOOKUP(C294,'[1]9月'!$B:$Q,16,0)</f>
        <v>3245.4</v>
      </c>
      <c r="G294" s="41">
        <v>3245.4</v>
      </c>
      <c r="H294" s="44">
        <v>5228.42</v>
      </c>
      <c r="I294" s="44">
        <v>108</v>
      </c>
      <c r="J294" s="44">
        <v>3180</v>
      </c>
      <c r="K294" s="52">
        <f t="shared" si="61"/>
        <v>58.4172</v>
      </c>
      <c r="L294" s="53">
        <f t="shared" si="62"/>
        <v>519.264</v>
      </c>
      <c r="M294" s="41">
        <f t="shared" si="63"/>
        <v>22.7178</v>
      </c>
      <c r="N294" s="44">
        <f t="shared" si="64"/>
        <v>418.27</v>
      </c>
      <c r="O294" s="44">
        <f t="shared" si="71"/>
        <v>54</v>
      </c>
      <c r="P294" s="44">
        <f t="shared" si="65"/>
        <v>159</v>
      </c>
      <c r="Q294" s="44">
        <f t="shared" si="72"/>
        <v>1231.669</v>
      </c>
      <c r="R294" s="41">
        <v>0</v>
      </c>
      <c r="S294" s="41">
        <f t="shared" si="66"/>
        <v>259.63</v>
      </c>
      <c r="T294" s="41">
        <f t="shared" si="67"/>
        <v>9.74</v>
      </c>
      <c r="U294" s="44">
        <f t="shared" si="68"/>
        <v>104.57</v>
      </c>
      <c r="V294" s="44">
        <f t="shared" si="73"/>
        <v>54</v>
      </c>
      <c r="W294" s="44">
        <f t="shared" si="69"/>
        <v>159</v>
      </c>
      <c r="X294" s="41">
        <f t="shared" si="74"/>
        <v>586.94</v>
      </c>
      <c r="Y294" s="41">
        <f t="shared" si="70"/>
        <v>1818.609</v>
      </c>
      <c r="Z294" s="41"/>
      <c r="AD294" s="141"/>
    </row>
    <row r="295" ht="20" customHeight="1" spans="1:30">
      <c r="A295" s="40">
        <f t="shared" si="60"/>
        <v>292</v>
      </c>
      <c r="B295" s="66" t="s">
        <v>167</v>
      </c>
      <c r="C295" s="48" t="s">
        <v>697</v>
      </c>
      <c r="D295" s="41" t="s">
        <v>698</v>
      </c>
      <c r="E295" s="41">
        <v>3820</v>
      </c>
      <c r="F295" s="41">
        <f>VLOOKUP(C295,'[1]9月'!$B:$Q,16,0)</f>
        <v>3820</v>
      </c>
      <c r="G295" s="41">
        <v>3820</v>
      </c>
      <c r="H295" s="44">
        <v>5228.42</v>
      </c>
      <c r="I295" s="44">
        <v>108</v>
      </c>
      <c r="J295" s="44">
        <v>4180</v>
      </c>
      <c r="K295" s="52">
        <f t="shared" si="61"/>
        <v>68.76</v>
      </c>
      <c r="L295" s="53">
        <f t="shared" si="62"/>
        <v>611.2</v>
      </c>
      <c r="M295" s="41">
        <f t="shared" si="63"/>
        <v>26.74</v>
      </c>
      <c r="N295" s="44">
        <f t="shared" si="64"/>
        <v>418.27</v>
      </c>
      <c r="O295" s="44">
        <f t="shared" si="71"/>
        <v>54</v>
      </c>
      <c r="P295" s="44">
        <f t="shared" si="65"/>
        <v>209</v>
      </c>
      <c r="Q295" s="44">
        <f t="shared" si="72"/>
        <v>1387.97</v>
      </c>
      <c r="R295" s="41">
        <v>0</v>
      </c>
      <c r="S295" s="41">
        <f t="shared" si="66"/>
        <v>305.6</v>
      </c>
      <c r="T295" s="41">
        <f t="shared" si="67"/>
        <v>11.46</v>
      </c>
      <c r="U295" s="44">
        <f t="shared" si="68"/>
        <v>104.57</v>
      </c>
      <c r="V295" s="44">
        <f t="shared" si="73"/>
        <v>54</v>
      </c>
      <c r="W295" s="44">
        <f t="shared" si="69"/>
        <v>209</v>
      </c>
      <c r="X295" s="41">
        <f t="shared" si="74"/>
        <v>684.63</v>
      </c>
      <c r="Y295" s="41">
        <f t="shared" si="70"/>
        <v>2072.6</v>
      </c>
      <c r="Z295" s="41"/>
      <c r="AD295" s="141"/>
    </row>
    <row r="296" ht="20" customHeight="1" spans="1:30">
      <c r="A296" s="40">
        <f t="shared" si="60"/>
        <v>293</v>
      </c>
      <c r="B296" s="66" t="s">
        <v>167</v>
      </c>
      <c r="C296" s="48" t="s">
        <v>699</v>
      </c>
      <c r="D296" s="41" t="s">
        <v>700</v>
      </c>
      <c r="E296" s="41">
        <v>3245.4</v>
      </c>
      <c r="F296" s="41">
        <f>VLOOKUP(C296,'[1]9月'!$B:$Q,16,0)</f>
        <v>3245.4</v>
      </c>
      <c r="G296" s="41">
        <v>3245.4</v>
      </c>
      <c r="H296" s="44">
        <v>5228.42</v>
      </c>
      <c r="I296" s="44">
        <v>108</v>
      </c>
      <c r="J296" s="44">
        <v>3180</v>
      </c>
      <c r="K296" s="52">
        <f t="shared" si="61"/>
        <v>58.4172</v>
      </c>
      <c r="L296" s="53">
        <f t="shared" si="62"/>
        <v>519.264</v>
      </c>
      <c r="M296" s="41">
        <f t="shared" si="63"/>
        <v>22.7178</v>
      </c>
      <c r="N296" s="44">
        <f t="shared" si="64"/>
        <v>418.27</v>
      </c>
      <c r="O296" s="44">
        <f t="shared" si="71"/>
        <v>54</v>
      </c>
      <c r="P296" s="44">
        <f t="shared" si="65"/>
        <v>159</v>
      </c>
      <c r="Q296" s="44">
        <f t="shared" si="72"/>
        <v>1231.669</v>
      </c>
      <c r="R296" s="41">
        <v>0</v>
      </c>
      <c r="S296" s="41">
        <f t="shared" si="66"/>
        <v>259.63</v>
      </c>
      <c r="T296" s="41">
        <f t="shared" si="67"/>
        <v>9.74</v>
      </c>
      <c r="U296" s="44">
        <f t="shared" si="68"/>
        <v>104.57</v>
      </c>
      <c r="V296" s="44">
        <f t="shared" si="73"/>
        <v>54</v>
      </c>
      <c r="W296" s="44">
        <f t="shared" si="69"/>
        <v>159</v>
      </c>
      <c r="X296" s="41">
        <f t="shared" si="74"/>
        <v>586.94</v>
      </c>
      <c r="Y296" s="41">
        <f t="shared" si="70"/>
        <v>1818.609</v>
      </c>
      <c r="Z296" s="41"/>
      <c r="AD296" s="141"/>
    </row>
    <row r="297" ht="20" customHeight="1" spans="1:30">
      <c r="A297" s="40">
        <f t="shared" si="60"/>
        <v>294</v>
      </c>
      <c r="B297" s="66" t="s">
        <v>199</v>
      </c>
      <c r="C297" s="48" t="s">
        <v>701</v>
      </c>
      <c r="D297" s="41" t="s">
        <v>702</v>
      </c>
      <c r="E297" s="41">
        <v>3820</v>
      </c>
      <c r="F297" s="41">
        <f>VLOOKUP(C297,'[1]9月'!$B:$Q,16,0)</f>
        <v>3820</v>
      </c>
      <c r="G297" s="41">
        <v>3820</v>
      </c>
      <c r="H297" s="44">
        <v>5228.42</v>
      </c>
      <c r="I297" s="44">
        <v>108</v>
      </c>
      <c r="J297" s="44">
        <v>4180</v>
      </c>
      <c r="K297" s="52">
        <f t="shared" si="61"/>
        <v>68.76</v>
      </c>
      <c r="L297" s="53">
        <f t="shared" si="62"/>
        <v>611.2</v>
      </c>
      <c r="M297" s="41">
        <f t="shared" si="63"/>
        <v>26.74</v>
      </c>
      <c r="N297" s="44">
        <f t="shared" si="64"/>
        <v>418.27</v>
      </c>
      <c r="O297" s="44">
        <f t="shared" si="71"/>
        <v>54</v>
      </c>
      <c r="P297" s="44">
        <f t="shared" si="65"/>
        <v>209</v>
      </c>
      <c r="Q297" s="44">
        <f t="shared" si="72"/>
        <v>1387.97</v>
      </c>
      <c r="R297" s="41">
        <v>0</v>
      </c>
      <c r="S297" s="41">
        <f t="shared" si="66"/>
        <v>305.6</v>
      </c>
      <c r="T297" s="41">
        <f t="shared" si="67"/>
        <v>11.46</v>
      </c>
      <c r="U297" s="44">
        <f t="shared" si="68"/>
        <v>104.57</v>
      </c>
      <c r="V297" s="44">
        <f t="shared" si="73"/>
        <v>54</v>
      </c>
      <c r="W297" s="44">
        <f t="shared" si="69"/>
        <v>209</v>
      </c>
      <c r="X297" s="41">
        <f t="shared" si="74"/>
        <v>684.63</v>
      </c>
      <c r="Y297" s="41">
        <f t="shared" si="70"/>
        <v>2072.6</v>
      </c>
      <c r="Z297" s="41"/>
      <c r="AD297" s="141"/>
    </row>
    <row r="298" ht="20" customHeight="1" spans="1:30">
      <c r="A298" s="40">
        <f t="shared" si="60"/>
        <v>295</v>
      </c>
      <c r="B298" s="66" t="s">
        <v>173</v>
      </c>
      <c r="C298" s="48" t="s">
        <v>703</v>
      </c>
      <c r="D298" s="41" t="s">
        <v>704</v>
      </c>
      <c r="E298" s="41">
        <v>3245.4</v>
      </c>
      <c r="F298" s="41">
        <f>VLOOKUP(C298,'[1]9月'!$B:$Q,16,0)</f>
        <v>3245.4</v>
      </c>
      <c r="G298" s="41">
        <v>3245.4</v>
      </c>
      <c r="H298" s="44">
        <v>5228.42</v>
      </c>
      <c r="I298" s="44">
        <v>108</v>
      </c>
      <c r="J298" s="44">
        <v>3180</v>
      </c>
      <c r="K298" s="52">
        <f t="shared" si="61"/>
        <v>58.4172</v>
      </c>
      <c r="L298" s="53">
        <f t="shared" si="62"/>
        <v>519.264</v>
      </c>
      <c r="M298" s="41">
        <f t="shared" si="63"/>
        <v>22.7178</v>
      </c>
      <c r="N298" s="44">
        <f t="shared" si="64"/>
        <v>418.27</v>
      </c>
      <c r="O298" s="44">
        <f t="shared" si="71"/>
        <v>54</v>
      </c>
      <c r="P298" s="44">
        <f t="shared" si="65"/>
        <v>159</v>
      </c>
      <c r="Q298" s="44">
        <f t="shared" si="72"/>
        <v>1231.669</v>
      </c>
      <c r="R298" s="41">
        <v>0</v>
      </c>
      <c r="S298" s="41">
        <f t="shared" si="66"/>
        <v>259.63</v>
      </c>
      <c r="T298" s="41">
        <f t="shared" si="67"/>
        <v>9.74</v>
      </c>
      <c r="U298" s="44">
        <f t="shared" si="68"/>
        <v>104.57</v>
      </c>
      <c r="V298" s="44">
        <f t="shared" si="73"/>
        <v>54</v>
      </c>
      <c r="W298" s="44">
        <f t="shared" si="69"/>
        <v>159</v>
      </c>
      <c r="X298" s="41">
        <f t="shared" si="74"/>
        <v>586.94</v>
      </c>
      <c r="Y298" s="41">
        <f t="shared" si="70"/>
        <v>1818.609</v>
      </c>
      <c r="Z298" s="41"/>
      <c r="AD298" s="141"/>
    </row>
    <row r="299" ht="20" customHeight="1" spans="1:30">
      <c r="A299" s="40">
        <f t="shared" si="60"/>
        <v>296</v>
      </c>
      <c r="B299" s="66" t="s">
        <v>173</v>
      </c>
      <c r="C299" s="48" t="s">
        <v>705</v>
      </c>
      <c r="D299" s="41" t="s">
        <v>706</v>
      </c>
      <c r="E299" s="41">
        <v>3245.4</v>
      </c>
      <c r="F299" s="41">
        <f>VLOOKUP(C299,'[1]9月'!$B:$Q,16,0)</f>
        <v>3245.4</v>
      </c>
      <c r="G299" s="41">
        <v>3245.4</v>
      </c>
      <c r="H299" s="44">
        <v>5228.42</v>
      </c>
      <c r="I299" s="44">
        <v>108</v>
      </c>
      <c r="J299" s="44">
        <v>3180</v>
      </c>
      <c r="K299" s="52">
        <f t="shared" si="61"/>
        <v>58.4172</v>
      </c>
      <c r="L299" s="53">
        <f t="shared" si="62"/>
        <v>519.264</v>
      </c>
      <c r="M299" s="41">
        <f t="shared" si="63"/>
        <v>22.7178</v>
      </c>
      <c r="N299" s="44">
        <f t="shared" si="64"/>
        <v>418.27</v>
      </c>
      <c r="O299" s="44">
        <f t="shared" si="71"/>
        <v>54</v>
      </c>
      <c r="P299" s="44">
        <f t="shared" si="65"/>
        <v>159</v>
      </c>
      <c r="Q299" s="44">
        <f t="shared" si="72"/>
        <v>1231.669</v>
      </c>
      <c r="R299" s="41">
        <v>0</v>
      </c>
      <c r="S299" s="41">
        <f t="shared" si="66"/>
        <v>259.63</v>
      </c>
      <c r="T299" s="41">
        <f t="shared" si="67"/>
        <v>9.74</v>
      </c>
      <c r="U299" s="44">
        <f t="shared" si="68"/>
        <v>104.57</v>
      </c>
      <c r="V299" s="44">
        <f t="shared" si="73"/>
        <v>54</v>
      </c>
      <c r="W299" s="44">
        <f t="shared" si="69"/>
        <v>159</v>
      </c>
      <c r="X299" s="41">
        <f t="shared" si="74"/>
        <v>586.94</v>
      </c>
      <c r="Y299" s="41">
        <f t="shared" si="70"/>
        <v>1818.609</v>
      </c>
      <c r="Z299" s="41"/>
      <c r="AD299" s="141"/>
    </row>
    <row r="300" ht="20" customHeight="1" spans="1:30">
      <c r="A300" s="40">
        <f t="shared" si="60"/>
        <v>297</v>
      </c>
      <c r="B300" s="66" t="s">
        <v>164</v>
      </c>
      <c r="C300" s="48" t="s">
        <v>707</v>
      </c>
      <c r="D300" s="41" t="s">
        <v>708</v>
      </c>
      <c r="E300" s="41">
        <v>3245.4</v>
      </c>
      <c r="F300" s="41">
        <f>VLOOKUP(C300,'[1]9月'!$B:$Q,16,0)</f>
        <v>3245.4</v>
      </c>
      <c r="G300" s="41">
        <v>3245.4</v>
      </c>
      <c r="H300" s="44">
        <v>5228.42</v>
      </c>
      <c r="I300" s="44">
        <v>108</v>
      </c>
      <c r="J300" s="44">
        <v>3180</v>
      </c>
      <c r="K300" s="52">
        <f t="shared" si="61"/>
        <v>58.4172</v>
      </c>
      <c r="L300" s="53">
        <f t="shared" si="62"/>
        <v>519.264</v>
      </c>
      <c r="M300" s="41">
        <f t="shared" si="63"/>
        <v>22.7178</v>
      </c>
      <c r="N300" s="44">
        <f t="shared" si="64"/>
        <v>418.27</v>
      </c>
      <c r="O300" s="44">
        <f t="shared" si="71"/>
        <v>54</v>
      </c>
      <c r="P300" s="44">
        <f t="shared" si="65"/>
        <v>159</v>
      </c>
      <c r="Q300" s="44">
        <f t="shared" si="72"/>
        <v>1231.669</v>
      </c>
      <c r="R300" s="41">
        <v>0</v>
      </c>
      <c r="S300" s="41">
        <f t="shared" si="66"/>
        <v>259.63</v>
      </c>
      <c r="T300" s="41">
        <f t="shared" si="67"/>
        <v>9.74</v>
      </c>
      <c r="U300" s="44">
        <f t="shared" si="68"/>
        <v>104.57</v>
      </c>
      <c r="V300" s="44">
        <f t="shared" si="73"/>
        <v>54</v>
      </c>
      <c r="W300" s="44">
        <f t="shared" si="69"/>
        <v>159</v>
      </c>
      <c r="X300" s="41">
        <f t="shared" si="74"/>
        <v>586.94</v>
      </c>
      <c r="Y300" s="41">
        <f t="shared" si="70"/>
        <v>1818.609</v>
      </c>
      <c r="Z300" s="41"/>
      <c r="AD300" s="141"/>
    </row>
    <row r="301" ht="20" customHeight="1" spans="1:30">
      <c r="A301" s="40">
        <f t="shared" si="60"/>
        <v>298</v>
      </c>
      <c r="B301" s="66" t="s">
        <v>103</v>
      </c>
      <c r="C301" s="48" t="s">
        <v>709</v>
      </c>
      <c r="D301" s="41" t="s">
        <v>710</v>
      </c>
      <c r="E301" s="41">
        <v>3245.4</v>
      </c>
      <c r="F301" s="41">
        <f>VLOOKUP(C301,'[1]9月'!$B:$Q,16,0)</f>
        <v>3245.4</v>
      </c>
      <c r="G301" s="41">
        <v>3245.4</v>
      </c>
      <c r="H301" s="44">
        <v>5228.42</v>
      </c>
      <c r="I301" s="44">
        <v>108</v>
      </c>
      <c r="J301" s="44">
        <v>3180</v>
      </c>
      <c r="K301" s="52">
        <f t="shared" si="61"/>
        <v>58.4172</v>
      </c>
      <c r="L301" s="53">
        <f t="shared" si="62"/>
        <v>519.264</v>
      </c>
      <c r="M301" s="41">
        <f t="shared" si="63"/>
        <v>22.7178</v>
      </c>
      <c r="N301" s="44">
        <f t="shared" si="64"/>
        <v>418.27</v>
      </c>
      <c r="O301" s="44">
        <f t="shared" si="71"/>
        <v>54</v>
      </c>
      <c r="P301" s="44">
        <f t="shared" si="65"/>
        <v>159</v>
      </c>
      <c r="Q301" s="44">
        <f t="shared" si="72"/>
        <v>1231.669</v>
      </c>
      <c r="R301" s="41">
        <v>0</v>
      </c>
      <c r="S301" s="41">
        <f t="shared" si="66"/>
        <v>259.63</v>
      </c>
      <c r="T301" s="41">
        <f t="shared" si="67"/>
        <v>9.74</v>
      </c>
      <c r="U301" s="44">
        <f t="shared" si="68"/>
        <v>104.57</v>
      </c>
      <c r="V301" s="44">
        <f t="shared" si="73"/>
        <v>54</v>
      </c>
      <c r="W301" s="44">
        <f t="shared" si="69"/>
        <v>159</v>
      </c>
      <c r="X301" s="41">
        <f t="shared" si="74"/>
        <v>586.94</v>
      </c>
      <c r="Y301" s="41">
        <f t="shared" si="70"/>
        <v>1818.609</v>
      </c>
      <c r="Z301" s="41"/>
      <c r="AD301" s="141"/>
    </row>
    <row r="302" ht="20" customHeight="1" spans="1:30">
      <c r="A302" s="40">
        <f t="shared" si="60"/>
        <v>299</v>
      </c>
      <c r="B302" s="66" t="s">
        <v>285</v>
      </c>
      <c r="C302" s="48" t="s">
        <v>711</v>
      </c>
      <c r="D302" s="41" t="s">
        <v>712</v>
      </c>
      <c r="E302" s="41">
        <v>3245.4</v>
      </c>
      <c r="F302" s="41">
        <f>VLOOKUP(C302,'[1]9月'!$B:$Q,16,0)</f>
        <v>3245.4</v>
      </c>
      <c r="G302" s="41">
        <v>3245.4</v>
      </c>
      <c r="H302" s="44">
        <v>5228.42</v>
      </c>
      <c r="I302" s="44">
        <v>108</v>
      </c>
      <c r="J302" s="44">
        <v>4180</v>
      </c>
      <c r="K302" s="52">
        <f t="shared" si="61"/>
        <v>58.4172</v>
      </c>
      <c r="L302" s="53">
        <f t="shared" si="62"/>
        <v>519.264</v>
      </c>
      <c r="M302" s="41">
        <f t="shared" si="63"/>
        <v>22.7178</v>
      </c>
      <c r="N302" s="44">
        <f t="shared" si="64"/>
        <v>418.27</v>
      </c>
      <c r="O302" s="44">
        <f t="shared" si="71"/>
        <v>54</v>
      </c>
      <c r="P302" s="44">
        <f t="shared" si="65"/>
        <v>209</v>
      </c>
      <c r="Q302" s="44">
        <f t="shared" si="72"/>
        <v>1281.669</v>
      </c>
      <c r="R302" s="41">
        <v>0</v>
      </c>
      <c r="S302" s="41">
        <f t="shared" si="66"/>
        <v>259.63</v>
      </c>
      <c r="T302" s="41">
        <f t="shared" si="67"/>
        <v>9.74</v>
      </c>
      <c r="U302" s="44">
        <f t="shared" si="68"/>
        <v>104.57</v>
      </c>
      <c r="V302" s="44">
        <f t="shared" si="73"/>
        <v>54</v>
      </c>
      <c r="W302" s="44">
        <f t="shared" si="69"/>
        <v>209</v>
      </c>
      <c r="X302" s="41">
        <f t="shared" si="74"/>
        <v>636.94</v>
      </c>
      <c r="Y302" s="41">
        <f t="shared" si="70"/>
        <v>1918.609</v>
      </c>
      <c r="Z302" s="41"/>
      <c r="AD302" s="141"/>
    </row>
    <row r="303" ht="20" customHeight="1" spans="1:30">
      <c r="A303" s="40">
        <f t="shared" si="60"/>
        <v>300</v>
      </c>
      <c r="B303" s="66" t="s">
        <v>103</v>
      </c>
      <c r="C303" s="48" t="s">
        <v>713</v>
      </c>
      <c r="D303" s="341" t="s">
        <v>714</v>
      </c>
      <c r="E303" s="41">
        <v>3245.4</v>
      </c>
      <c r="F303" s="41">
        <f>VLOOKUP(C303,'[1]9月'!$B:$Q,16,0)</f>
        <v>3245.4</v>
      </c>
      <c r="G303" s="41">
        <v>3245.4</v>
      </c>
      <c r="H303" s="44">
        <v>5228.42</v>
      </c>
      <c r="I303" s="44">
        <v>108</v>
      </c>
      <c r="J303" s="44">
        <v>4180</v>
      </c>
      <c r="K303" s="52">
        <f t="shared" si="61"/>
        <v>58.4172</v>
      </c>
      <c r="L303" s="53">
        <f t="shared" si="62"/>
        <v>519.264</v>
      </c>
      <c r="M303" s="41">
        <f t="shared" si="63"/>
        <v>22.7178</v>
      </c>
      <c r="N303" s="44">
        <f t="shared" si="64"/>
        <v>418.27</v>
      </c>
      <c r="O303" s="44">
        <f t="shared" si="71"/>
        <v>54</v>
      </c>
      <c r="P303" s="44">
        <f t="shared" si="65"/>
        <v>209</v>
      </c>
      <c r="Q303" s="44">
        <f t="shared" si="72"/>
        <v>1281.669</v>
      </c>
      <c r="R303" s="41">
        <v>0</v>
      </c>
      <c r="S303" s="41">
        <f t="shared" si="66"/>
        <v>259.63</v>
      </c>
      <c r="T303" s="41">
        <f t="shared" si="67"/>
        <v>9.74</v>
      </c>
      <c r="U303" s="44">
        <f t="shared" si="68"/>
        <v>104.57</v>
      </c>
      <c r="V303" s="44">
        <f t="shared" si="73"/>
        <v>54</v>
      </c>
      <c r="W303" s="44">
        <f t="shared" si="69"/>
        <v>209</v>
      </c>
      <c r="X303" s="41">
        <f t="shared" si="74"/>
        <v>636.94</v>
      </c>
      <c r="Y303" s="41">
        <f t="shared" si="70"/>
        <v>1918.609</v>
      </c>
      <c r="Z303" s="41"/>
      <c r="AD303" s="141"/>
    </row>
    <row r="304" ht="20" customHeight="1" spans="1:30">
      <c r="A304" s="40">
        <f t="shared" si="60"/>
        <v>301</v>
      </c>
      <c r="B304" s="66" t="s">
        <v>715</v>
      </c>
      <c r="C304" s="48" t="s">
        <v>716</v>
      </c>
      <c r="D304" s="41" t="s">
        <v>717</v>
      </c>
      <c r="E304" s="41">
        <v>3245.4</v>
      </c>
      <c r="F304" s="41">
        <f>VLOOKUP(C304,'[1]9月'!$B:$Q,16,0)</f>
        <v>3245.4</v>
      </c>
      <c r="G304" s="41">
        <v>3245.4</v>
      </c>
      <c r="H304" s="44">
        <v>5228.42</v>
      </c>
      <c r="I304" s="44">
        <v>108</v>
      </c>
      <c r="J304" s="44">
        <v>1790</v>
      </c>
      <c r="K304" s="52">
        <f t="shared" si="61"/>
        <v>58.4172</v>
      </c>
      <c r="L304" s="53">
        <f t="shared" si="62"/>
        <v>519.264</v>
      </c>
      <c r="M304" s="41">
        <f t="shared" si="63"/>
        <v>22.7178</v>
      </c>
      <c r="N304" s="44">
        <f t="shared" si="64"/>
        <v>418.27</v>
      </c>
      <c r="O304" s="44">
        <f t="shared" si="71"/>
        <v>54</v>
      </c>
      <c r="P304" s="44">
        <f t="shared" si="65"/>
        <v>89.5</v>
      </c>
      <c r="Q304" s="44">
        <f t="shared" si="72"/>
        <v>1162.169</v>
      </c>
      <c r="R304" s="41">
        <v>0</v>
      </c>
      <c r="S304" s="41">
        <f t="shared" si="66"/>
        <v>259.63</v>
      </c>
      <c r="T304" s="41">
        <f t="shared" si="67"/>
        <v>9.74</v>
      </c>
      <c r="U304" s="44">
        <f t="shared" si="68"/>
        <v>104.57</v>
      </c>
      <c r="V304" s="44">
        <f t="shared" si="73"/>
        <v>54</v>
      </c>
      <c r="W304" s="44">
        <f t="shared" si="69"/>
        <v>89.5</v>
      </c>
      <c r="X304" s="41">
        <f t="shared" si="74"/>
        <v>517.44</v>
      </c>
      <c r="Y304" s="41">
        <f t="shared" si="70"/>
        <v>1679.609</v>
      </c>
      <c r="Z304" s="41"/>
      <c r="AD304" s="141"/>
    </row>
    <row r="305" ht="20" customHeight="1" spans="1:30">
      <c r="A305" s="40">
        <f t="shared" si="60"/>
        <v>302</v>
      </c>
      <c r="B305" s="66" t="s">
        <v>715</v>
      </c>
      <c r="C305" s="48" t="s">
        <v>718</v>
      </c>
      <c r="D305" s="41" t="s">
        <v>719</v>
      </c>
      <c r="E305" s="41">
        <v>3245.4</v>
      </c>
      <c r="F305" s="41">
        <f>VLOOKUP(C305,'[1]9月'!$B:$Q,16,0)</f>
        <v>3245.4</v>
      </c>
      <c r="G305" s="41">
        <v>3245.4</v>
      </c>
      <c r="H305" s="44">
        <v>5228.42</v>
      </c>
      <c r="I305" s="44">
        <v>108</v>
      </c>
      <c r="J305" s="44">
        <v>1790</v>
      </c>
      <c r="K305" s="52">
        <f t="shared" si="61"/>
        <v>58.4172</v>
      </c>
      <c r="L305" s="53">
        <f t="shared" si="62"/>
        <v>519.264</v>
      </c>
      <c r="M305" s="41">
        <f t="shared" si="63"/>
        <v>22.7178</v>
      </c>
      <c r="N305" s="44">
        <f t="shared" si="64"/>
        <v>418.27</v>
      </c>
      <c r="O305" s="44">
        <f t="shared" si="71"/>
        <v>54</v>
      </c>
      <c r="P305" s="44">
        <f t="shared" si="65"/>
        <v>89.5</v>
      </c>
      <c r="Q305" s="44">
        <f t="shared" si="72"/>
        <v>1162.169</v>
      </c>
      <c r="R305" s="41">
        <v>0</v>
      </c>
      <c r="S305" s="41">
        <f t="shared" si="66"/>
        <v>259.63</v>
      </c>
      <c r="T305" s="41">
        <f t="shared" si="67"/>
        <v>9.74</v>
      </c>
      <c r="U305" s="44">
        <f t="shared" si="68"/>
        <v>104.57</v>
      </c>
      <c r="V305" s="44">
        <f t="shared" si="73"/>
        <v>54</v>
      </c>
      <c r="W305" s="44">
        <f t="shared" si="69"/>
        <v>89.5</v>
      </c>
      <c r="X305" s="41">
        <f t="shared" si="74"/>
        <v>517.44</v>
      </c>
      <c r="Y305" s="41">
        <f t="shared" si="70"/>
        <v>1679.609</v>
      </c>
      <c r="Z305" s="41"/>
      <c r="AD305" s="141"/>
    </row>
    <row r="306" ht="20" customHeight="1" spans="1:30">
      <c r="A306" s="40">
        <f t="shared" si="60"/>
        <v>303</v>
      </c>
      <c r="B306" s="66" t="s">
        <v>715</v>
      </c>
      <c r="C306" s="48" t="s">
        <v>720</v>
      </c>
      <c r="D306" s="41" t="s">
        <v>721</v>
      </c>
      <c r="E306" s="41">
        <v>3245.4</v>
      </c>
      <c r="F306" s="41">
        <f>VLOOKUP(C306,'[1]9月'!$B:$Q,16,0)</f>
        <v>3245.4</v>
      </c>
      <c r="G306" s="41">
        <v>3245.4</v>
      </c>
      <c r="H306" s="44">
        <v>5228.42</v>
      </c>
      <c r="I306" s="44">
        <v>108</v>
      </c>
      <c r="J306" s="44">
        <v>3180</v>
      </c>
      <c r="K306" s="52">
        <f t="shared" si="61"/>
        <v>58.4172</v>
      </c>
      <c r="L306" s="53">
        <f t="shared" si="62"/>
        <v>519.264</v>
      </c>
      <c r="M306" s="41">
        <f t="shared" si="63"/>
        <v>22.7178</v>
      </c>
      <c r="N306" s="44">
        <f t="shared" si="64"/>
        <v>418.27</v>
      </c>
      <c r="O306" s="44">
        <f t="shared" si="71"/>
        <v>54</v>
      </c>
      <c r="P306" s="44">
        <f t="shared" si="65"/>
        <v>159</v>
      </c>
      <c r="Q306" s="44">
        <f t="shared" si="72"/>
        <v>1231.669</v>
      </c>
      <c r="R306" s="41">
        <v>0</v>
      </c>
      <c r="S306" s="41">
        <f t="shared" si="66"/>
        <v>259.63</v>
      </c>
      <c r="T306" s="41">
        <f t="shared" si="67"/>
        <v>9.74</v>
      </c>
      <c r="U306" s="44">
        <f t="shared" si="68"/>
        <v>104.57</v>
      </c>
      <c r="V306" s="44">
        <f t="shared" si="73"/>
        <v>54</v>
      </c>
      <c r="W306" s="44">
        <f t="shared" si="69"/>
        <v>159</v>
      </c>
      <c r="X306" s="41">
        <f t="shared" si="74"/>
        <v>586.94</v>
      </c>
      <c r="Y306" s="41">
        <f t="shared" si="70"/>
        <v>1818.609</v>
      </c>
      <c r="Z306" s="41"/>
      <c r="AD306" s="141"/>
    </row>
    <row r="307" ht="20" customHeight="1" spans="1:30">
      <c r="A307" s="40">
        <f t="shared" si="60"/>
        <v>304</v>
      </c>
      <c r="B307" s="66" t="s">
        <v>715</v>
      </c>
      <c r="C307" s="48" t="s">
        <v>722</v>
      </c>
      <c r="D307" s="41" t="s">
        <v>723</v>
      </c>
      <c r="E307" s="41">
        <v>3245.4</v>
      </c>
      <c r="F307" s="41">
        <f>VLOOKUP(C307,'[1]9月'!$B:$Q,16,0)</f>
        <v>3245.4</v>
      </c>
      <c r="G307" s="41">
        <v>3245.4</v>
      </c>
      <c r="H307" s="44">
        <v>5228.42</v>
      </c>
      <c r="I307" s="44">
        <v>108</v>
      </c>
      <c r="J307" s="44">
        <v>1790</v>
      </c>
      <c r="K307" s="52">
        <f t="shared" si="61"/>
        <v>58.4172</v>
      </c>
      <c r="L307" s="53">
        <f t="shared" si="62"/>
        <v>519.264</v>
      </c>
      <c r="M307" s="41">
        <f t="shared" si="63"/>
        <v>22.7178</v>
      </c>
      <c r="N307" s="44">
        <f t="shared" si="64"/>
        <v>418.27</v>
      </c>
      <c r="O307" s="44">
        <f t="shared" si="71"/>
        <v>54</v>
      </c>
      <c r="P307" s="44">
        <f t="shared" si="65"/>
        <v>89.5</v>
      </c>
      <c r="Q307" s="44">
        <f t="shared" si="72"/>
        <v>1162.169</v>
      </c>
      <c r="R307" s="41">
        <v>0</v>
      </c>
      <c r="S307" s="41">
        <f t="shared" si="66"/>
        <v>259.63</v>
      </c>
      <c r="T307" s="41">
        <f t="shared" si="67"/>
        <v>9.74</v>
      </c>
      <c r="U307" s="44">
        <f t="shared" si="68"/>
        <v>104.57</v>
      </c>
      <c r="V307" s="44">
        <f t="shared" si="73"/>
        <v>54</v>
      </c>
      <c r="W307" s="44">
        <f t="shared" si="69"/>
        <v>89.5</v>
      </c>
      <c r="X307" s="41">
        <f t="shared" si="74"/>
        <v>517.44</v>
      </c>
      <c r="Y307" s="41">
        <f t="shared" si="70"/>
        <v>1679.609</v>
      </c>
      <c r="Z307" s="41"/>
      <c r="AD307" s="141"/>
    </row>
    <row r="308" ht="20" customHeight="1" spans="1:30">
      <c r="A308" s="40">
        <f t="shared" si="60"/>
        <v>305</v>
      </c>
      <c r="B308" s="66" t="s">
        <v>715</v>
      </c>
      <c r="C308" s="48" t="s">
        <v>724</v>
      </c>
      <c r="D308" s="41" t="s">
        <v>725</v>
      </c>
      <c r="E308" s="41">
        <v>3245.4</v>
      </c>
      <c r="F308" s="41">
        <f>VLOOKUP(C308,'[1]9月'!$B:$Q,16,0)</f>
        <v>3245.4</v>
      </c>
      <c r="G308" s="41">
        <v>3245.4</v>
      </c>
      <c r="H308" s="44">
        <v>5228.42</v>
      </c>
      <c r="I308" s="44">
        <v>108</v>
      </c>
      <c r="J308" s="44">
        <v>3180</v>
      </c>
      <c r="K308" s="52">
        <f t="shared" si="61"/>
        <v>58.4172</v>
      </c>
      <c r="L308" s="53">
        <f t="shared" si="62"/>
        <v>519.264</v>
      </c>
      <c r="M308" s="41">
        <f t="shared" si="63"/>
        <v>22.7178</v>
      </c>
      <c r="N308" s="44">
        <f t="shared" si="64"/>
        <v>418.27</v>
      </c>
      <c r="O308" s="44">
        <f t="shared" si="71"/>
        <v>54</v>
      </c>
      <c r="P308" s="44">
        <f t="shared" si="65"/>
        <v>159</v>
      </c>
      <c r="Q308" s="44">
        <f t="shared" si="72"/>
        <v>1231.669</v>
      </c>
      <c r="R308" s="41">
        <v>0</v>
      </c>
      <c r="S308" s="41">
        <f t="shared" si="66"/>
        <v>259.63</v>
      </c>
      <c r="T308" s="41">
        <f t="shared" si="67"/>
        <v>9.74</v>
      </c>
      <c r="U308" s="44">
        <f t="shared" si="68"/>
        <v>104.57</v>
      </c>
      <c r="V308" s="44">
        <f t="shared" si="73"/>
        <v>54</v>
      </c>
      <c r="W308" s="44">
        <f t="shared" si="69"/>
        <v>159</v>
      </c>
      <c r="X308" s="41">
        <f t="shared" si="74"/>
        <v>586.94</v>
      </c>
      <c r="Y308" s="41">
        <f t="shared" si="70"/>
        <v>1818.609</v>
      </c>
      <c r="Z308" s="41"/>
      <c r="AD308" s="141"/>
    </row>
    <row r="309" ht="20" customHeight="1" spans="1:30">
      <c r="A309" s="40">
        <f t="shared" si="60"/>
        <v>306</v>
      </c>
      <c r="B309" s="66" t="s">
        <v>715</v>
      </c>
      <c r="C309" s="48" t="s">
        <v>726</v>
      </c>
      <c r="D309" s="41" t="s">
        <v>727</v>
      </c>
      <c r="E309" s="41">
        <v>3245.4</v>
      </c>
      <c r="F309" s="41">
        <f>VLOOKUP(C309,'[1]9月'!$B:$Q,16,0)</f>
        <v>3245.4</v>
      </c>
      <c r="G309" s="41">
        <v>3245.4</v>
      </c>
      <c r="H309" s="44">
        <v>5228.42</v>
      </c>
      <c r="I309" s="44">
        <v>108</v>
      </c>
      <c r="J309" s="44">
        <v>1790</v>
      </c>
      <c r="K309" s="52">
        <f t="shared" si="61"/>
        <v>58.4172</v>
      </c>
      <c r="L309" s="53">
        <f t="shared" si="62"/>
        <v>519.264</v>
      </c>
      <c r="M309" s="41">
        <f t="shared" si="63"/>
        <v>22.7178</v>
      </c>
      <c r="N309" s="44">
        <f t="shared" si="64"/>
        <v>418.27</v>
      </c>
      <c r="O309" s="44">
        <f t="shared" si="71"/>
        <v>54</v>
      </c>
      <c r="P309" s="44">
        <f t="shared" si="65"/>
        <v>89.5</v>
      </c>
      <c r="Q309" s="44">
        <f t="shared" si="72"/>
        <v>1162.169</v>
      </c>
      <c r="R309" s="41">
        <v>0</v>
      </c>
      <c r="S309" s="41">
        <f t="shared" si="66"/>
        <v>259.63</v>
      </c>
      <c r="T309" s="41">
        <f t="shared" si="67"/>
        <v>9.74</v>
      </c>
      <c r="U309" s="44">
        <f t="shared" si="68"/>
        <v>104.57</v>
      </c>
      <c r="V309" s="44">
        <f t="shared" si="73"/>
        <v>54</v>
      </c>
      <c r="W309" s="44">
        <f t="shared" si="69"/>
        <v>89.5</v>
      </c>
      <c r="X309" s="41">
        <f t="shared" si="74"/>
        <v>517.44</v>
      </c>
      <c r="Y309" s="41">
        <f t="shared" si="70"/>
        <v>1679.609</v>
      </c>
      <c r="Z309" s="41"/>
      <c r="AD309" s="141"/>
    </row>
    <row r="310" ht="20" customHeight="1" spans="1:30">
      <c r="A310" s="40">
        <f t="shared" si="60"/>
        <v>307</v>
      </c>
      <c r="B310" s="66" t="s">
        <v>684</v>
      </c>
      <c r="C310" s="48" t="s">
        <v>728</v>
      </c>
      <c r="D310" s="41" t="s">
        <v>729</v>
      </c>
      <c r="E310" s="41">
        <v>3245.4</v>
      </c>
      <c r="F310" s="41">
        <f>VLOOKUP(C310,'[1]9月'!$B:$Q,16,0)</f>
        <v>3245.4</v>
      </c>
      <c r="G310" s="41">
        <v>3245.4</v>
      </c>
      <c r="H310" s="44">
        <v>5228.42</v>
      </c>
      <c r="I310" s="44">
        <v>108</v>
      </c>
      <c r="J310" s="44">
        <v>3180</v>
      </c>
      <c r="K310" s="52">
        <f t="shared" si="61"/>
        <v>58.4172</v>
      </c>
      <c r="L310" s="53">
        <f t="shared" si="62"/>
        <v>519.264</v>
      </c>
      <c r="M310" s="41">
        <f t="shared" si="63"/>
        <v>22.7178</v>
      </c>
      <c r="N310" s="44">
        <f t="shared" si="64"/>
        <v>418.27</v>
      </c>
      <c r="O310" s="44">
        <f t="shared" si="71"/>
        <v>54</v>
      </c>
      <c r="P310" s="44">
        <f t="shared" si="65"/>
        <v>159</v>
      </c>
      <c r="Q310" s="44">
        <f t="shared" si="72"/>
        <v>1231.669</v>
      </c>
      <c r="R310" s="41">
        <v>0</v>
      </c>
      <c r="S310" s="41">
        <f t="shared" si="66"/>
        <v>259.63</v>
      </c>
      <c r="T310" s="41">
        <f t="shared" si="67"/>
        <v>9.74</v>
      </c>
      <c r="U310" s="44">
        <f t="shared" si="68"/>
        <v>104.57</v>
      </c>
      <c r="V310" s="44">
        <f t="shared" si="73"/>
        <v>54</v>
      </c>
      <c r="W310" s="44">
        <f t="shared" si="69"/>
        <v>159</v>
      </c>
      <c r="X310" s="41">
        <f t="shared" si="74"/>
        <v>586.94</v>
      </c>
      <c r="Y310" s="41">
        <f t="shared" si="70"/>
        <v>1818.609</v>
      </c>
      <c r="Z310" s="41"/>
      <c r="AD310" s="141"/>
    </row>
    <row r="311" ht="20" customHeight="1" spans="1:30">
      <c r="A311" s="40">
        <f t="shared" si="60"/>
        <v>308</v>
      </c>
      <c r="B311" s="66" t="s">
        <v>285</v>
      </c>
      <c r="C311" s="48" t="s">
        <v>730</v>
      </c>
      <c r="D311" s="41" t="s">
        <v>731</v>
      </c>
      <c r="E311" s="41">
        <v>3245.4</v>
      </c>
      <c r="F311" s="41">
        <f>VLOOKUP(C311,'[1]9月'!$B:$Q,16,0)</f>
        <v>3245.4</v>
      </c>
      <c r="G311" s="41">
        <v>3245.4</v>
      </c>
      <c r="H311" s="44">
        <v>5228.42</v>
      </c>
      <c r="I311" s="44">
        <v>108</v>
      </c>
      <c r="J311" s="44">
        <v>3180</v>
      </c>
      <c r="K311" s="52">
        <f t="shared" si="61"/>
        <v>58.4172</v>
      </c>
      <c r="L311" s="53">
        <f t="shared" si="62"/>
        <v>519.264</v>
      </c>
      <c r="M311" s="41">
        <f t="shared" si="63"/>
        <v>22.7178</v>
      </c>
      <c r="N311" s="44">
        <f t="shared" si="64"/>
        <v>418.27</v>
      </c>
      <c r="O311" s="44">
        <f t="shared" si="71"/>
        <v>54</v>
      </c>
      <c r="P311" s="44">
        <f t="shared" si="65"/>
        <v>159</v>
      </c>
      <c r="Q311" s="44">
        <f t="shared" si="72"/>
        <v>1231.669</v>
      </c>
      <c r="R311" s="41">
        <v>0</v>
      </c>
      <c r="S311" s="41">
        <f t="shared" si="66"/>
        <v>259.63</v>
      </c>
      <c r="T311" s="41">
        <f t="shared" si="67"/>
        <v>9.74</v>
      </c>
      <c r="U311" s="44">
        <f t="shared" si="68"/>
        <v>104.57</v>
      </c>
      <c r="V311" s="44">
        <f t="shared" si="73"/>
        <v>54</v>
      </c>
      <c r="W311" s="44">
        <f t="shared" si="69"/>
        <v>159</v>
      </c>
      <c r="X311" s="41">
        <f t="shared" si="74"/>
        <v>586.94</v>
      </c>
      <c r="Y311" s="41">
        <f t="shared" si="70"/>
        <v>1818.609</v>
      </c>
      <c r="Z311" s="41"/>
      <c r="AD311" s="141"/>
    </row>
    <row r="312" ht="20" customHeight="1" spans="1:30">
      <c r="A312" s="40">
        <f t="shared" si="60"/>
        <v>309</v>
      </c>
      <c r="B312" s="66" t="s">
        <v>684</v>
      </c>
      <c r="C312" s="67" t="s">
        <v>732</v>
      </c>
      <c r="D312" s="41" t="s">
        <v>733</v>
      </c>
      <c r="E312" s="41">
        <v>3245.4</v>
      </c>
      <c r="F312" s="41">
        <f>VLOOKUP(C312,'[1]9月'!$B:$Q,16,0)</f>
        <v>3245.4</v>
      </c>
      <c r="G312" s="41">
        <v>3245.4</v>
      </c>
      <c r="H312" s="44">
        <v>5228.42</v>
      </c>
      <c r="I312" s="44">
        <v>108</v>
      </c>
      <c r="J312" s="44">
        <v>1790</v>
      </c>
      <c r="K312" s="52">
        <f t="shared" si="61"/>
        <v>58.4172</v>
      </c>
      <c r="L312" s="53">
        <f t="shared" si="62"/>
        <v>519.264</v>
      </c>
      <c r="M312" s="41">
        <f t="shared" si="63"/>
        <v>22.7178</v>
      </c>
      <c r="N312" s="44">
        <f t="shared" si="64"/>
        <v>418.27</v>
      </c>
      <c r="O312" s="44">
        <f t="shared" si="71"/>
        <v>54</v>
      </c>
      <c r="P312" s="44">
        <f t="shared" si="65"/>
        <v>89.5</v>
      </c>
      <c r="Q312" s="44">
        <f t="shared" si="72"/>
        <v>1162.169</v>
      </c>
      <c r="R312" s="41">
        <v>0</v>
      </c>
      <c r="S312" s="41">
        <f t="shared" si="66"/>
        <v>259.63</v>
      </c>
      <c r="T312" s="41">
        <f t="shared" si="67"/>
        <v>9.74</v>
      </c>
      <c r="U312" s="44">
        <f t="shared" si="68"/>
        <v>104.57</v>
      </c>
      <c r="V312" s="44">
        <f t="shared" si="73"/>
        <v>54</v>
      </c>
      <c r="W312" s="44">
        <f t="shared" si="69"/>
        <v>89.5</v>
      </c>
      <c r="X312" s="41">
        <f t="shared" si="74"/>
        <v>517.44</v>
      </c>
      <c r="Y312" s="41">
        <f t="shared" si="70"/>
        <v>1679.609</v>
      </c>
      <c r="Z312" s="41"/>
      <c r="AD312" s="141"/>
    </row>
    <row r="313" ht="20" customHeight="1" spans="1:30">
      <c r="A313" s="40">
        <f t="shared" si="60"/>
        <v>310</v>
      </c>
      <c r="B313" s="66" t="s">
        <v>684</v>
      </c>
      <c r="C313" s="48" t="s">
        <v>734</v>
      </c>
      <c r="D313" s="41" t="s">
        <v>735</v>
      </c>
      <c r="E313" s="41">
        <v>3245.4</v>
      </c>
      <c r="F313" s="41">
        <f>VLOOKUP(C313,'[1]9月'!$B:$Q,16,0)</f>
        <v>3245.4</v>
      </c>
      <c r="G313" s="41">
        <v>3245.4</v>
      </c>
      <c r="H313" s="44">
        <v>5228.42</v>
      </c>
      <c r="I313" s="44">
        <v>108</v>
      </c>
      <c r="J313" s="44">
        <v>1790</v>
      </c>
      <c r="K313" s="52">
        <f t="shared" si="61"/>
        <v>58.4172</v>
      </c>
      <c r="L313" s="53">
        <f t="shared" si="62"/>
        <v>519.264</v>
      </c>
      <c r="M313" s="41">
        <f t="shared" si="63"/>
        <v>22.7178</v>
      </c>
      <c r="N313" s="44">
        <f t="shared" si="64"/>
        <v>418.27</v>
      </c>
      <c r="O313" s="44">
        <f t="shared" si="71"/>
        <v>54</v>
      </c>
      <c r="P313" s="44">
        <f t="shared" si="65"/>
        <v>89.5</v>
      </c>
      <c r="Q313" s="44">
        <f t="shared" si="72"/>
        <v>1162.169</v>
      </c>
      <c r="R313" s="41">
        <v>0</v>
      </c>
      <c r="S313" s="41">
        <f t="shared" si="66"/>
        <v>259.63</v>
      </c>
      <c r="T313" s="41">
        <f t="shared" si="67"/>
        <v>9.74</v>
      </c>
      <c r="U313" s="44">
        <f t="shared" si="68"/>
        <v>104.57</v>
      </c>
      <c r="V313" s="44">
        <f t="shared" si="73"/>
        <v>54</v>
      </c>
      <c r="W313" s="44">
        <f t="shared" si="69"/>
        <v>89.5</v>
      </c>
      <c r="X313" s="41">
        <f t="shared" si="74"/>
        <v>517.44</v>
      </c>
      <c r="Y313" s="41">
        <f t="shared" si="70"/>
        <v>1679.609</v>
      </c>
      <c r="Z313" s="41"/>
      <c r="AD313" s="141"/>
    </row>
    <row r="314" ht="20" customHeight="1" spans="1:30">
      <c r="A314" s="40">
        <f t="shared" si="60"/>
        <v>311</v>
      </c>
      <c r="B314" s="66" t="s">
        <v>684</v>
      </c>
      <c r="C314" s="48" t="s">
        <v>736</v>
      </c>
      <c r="D314" s="41" t="s">
        <v>737</v>
      </c>
      <c r="E314" s="41">
        <v>3245.4</v>
      </c>
      <c r="F314" s="41">
        <f>VLOOKUP(C314,'[1]9月'!$B:$Q,16,0)</f>
        <v>3245.4</v>
      </c>
      <c r="G314" s="41">
        <v>3245.4</v>
      </c>
      <c r="H314" s="44">
        <v>5228.42</v>
      </c>
      <c r="I314" s="44">
        <v>108</v>
      </c>
      <c r="J314" s="44">
        <v>1790</v>
      </c>
      <c r="K314" s="52">
        <f t="shared" si="61"/>
        <v>58.4172</v>
      </c>
      <c r="L314" s="53">
        <f t="shared" si="62"/>
        <v>519.264</v>
      </c>
      <c r="M314" s="41">
        <f t="shared" si="63"/>
        <v>22.7178</v>
      </c>
      <c r="N314" s="44">
        <f t="shared" si="64"/>
        <v>418.27</v>
      </c>
      <c r="O314" s="44">
        <f t="shared" si="71"/>
        <v>54</v>
      </c>
      <c r="P314" s="44">
        <f t="shared" si="65"/>
        <v>89.5</v>
      </c>
      <c r="Q314" s="44">
        <f t="shared" si="72"/>
        <v>1162.169</v>
      </c>
      <c r="R314" s="41">
        <v>0</v>
      </c>
      <c r="S314" s="41">
        <f t="shared" si="66"/>
        <v>259.63</v>
      </c>
      <c r="T314" s="41">
        <f t="shared" si="67"/>
        <v>9.74</v>
      </c>
      <c r="U314" s="44">
        <f t="shared" si="68"/>
        <v>104.57</v>
      </c>
      <c r="V314" s="44">
        <f t="shared" si="73"/>
        <v>54</v>
      </c>
      <c r="W314" s="44">
        <f t="shared" si="69"/>
        <v>89.5</v>
      </c>
      <c r="X314" s="41">
        <f t="shared" si="74"/>
        <v>517.44</v>
      </c>
      <c r="Y314" s="41">
        <f t="shared" si="70"/>
        <v>1679.609</v>
      </c>
      <c r="Z314" s="41"/>
      <c r="AD314" s="141"/>
    </row>
    <row r="315" ht="20" customHeight="1" spans="1:30">
      <c r="A315" s="40">
        <f t="shared" si="60"/>
        <v>312</v>
      </c>
      <c r="B315" s="66" t="s">
        <v>738</v>
      </c>
      <c r="C315" s="48" t="s">
        <v>739</v>
      </c>
      <c r="D315" s="41" t="s">
        <v>740</v>
      </c>
      <c r="E315" s="41">
        <v>3245.4</v>
      </c>
      <c r="F315" s="41">
        <f>VLOOKUP(C315,'[1]9月'!$B:$Q,16,0)</f>
        <v>3245.4</v>
      </c>
      <c r="G315" s="41">
        <v>3245.4</v>
      </c>
      <c r="H315" s="44">
        <v>5228.42</v>
      </c>
      <c r="I315" s="44">
        <v>108</v>
      </c>
      <c r="J315" s="44">
        <v>1790</v>
      </c>
      <c r="K315" s="52">
        <f t="shared" si="61"/>
        <v>58.4172</v>
      </c>
      <c r="L315" s="53">
        <f t="shared" si="62"/>
        <v>519.264</v>
      </c>
      <c r="M315" s="41">
        <f t="shared" si="63"/>
        <v>22.7178</v>
      </c>
      <c r="N315" s="44">
        <f t="shared" si="64"/>
        <v>418.27</v>
      </c>
      <c r="O315" s="44">
        <f t="shared" si="71"/>
        <v>54</v>
      </c>
      <c r="P315" s="44">
        <f t="shared" si="65"/>
        <v>89.5</v>
      </c>
      <c r="Q315" s="44">
        <f t="shared" si="72"/>
        <v>1162.169</v>
      </c>
      <c r="R315" s="41">
        <v>0</v>
      </c>
      <c r="S315" s="41">
        <f t="shared" si="66"/>
        <v>259.63</v>
      </c>
      <c r="T315" s="41">
        <f t="shared" si="67"/>
        <v>9.74</v>
      </c>
      <c r="U315" s="44">
        <f t="shared" si="68"/>
        <v>104.57</v>
      </c>
      <c r="V315" s="44">
        <f t="shared" si="73"/>
        <v>54</v>
      </c>
      <c r="W315" s="44">
        <f t="shared" si="69"/>
        <v>89.5</v>
      </c>
      <c r="X315" s="41">
        <f t="shared" si="74"/>
        <v>517.44</v>
      </c>
      <c r="Y315" s="41">
        <f t="shared" si="70"/>
        <v>1679.609</v>
      </c>
      <c r="Z315" s="41"/>
      <c r="AD315" s="141"/>
    </row>
    <row r="316" ht="20" customHeight="1" spans="1:30">
      <c r="A316" s="40">
        <f t="shared" si="60"/>
        <v>313</v>
      </c>
      <c r="B316" s="66" t="s">
        <v>738</v>
      </c>
      <c r="C316" s="48" t="s">
        <v>741</v>
      </c>
      <c r="D316" s="41" t="s">
        <v>742</v>
      </c>
      <c r="E316" s="41">
        <v>3245.4</v>
      </c>
      <c r="F316" s="41">
        <f>VLOOKUP(C316,'[1]9月'!$B:$Q,16,0)</f>
        <v>3245.4</v>
      </c>
      <c r="G316" s="41">
        <v>3245.4</v>
      </c>
      <c r="H316" s="44">
        <v>5228.42</v>
      </c>
      <c r="I316" s="44">
        <v>108</v>
      </c>
      <c r="J316" s="44">
        <v>1790</v>
      </c>
      <c r="K316" s="52">
        <f t="shared" si="61"/>
        <v>58.4172</v>
      </c>
      <c r="L316" s="53">
        <f t="shared" si="62"/>
        <v>519.264</v>
      </c>
      <c r="M316" s="41">
        <f t="shared" si="63"/>
        <v>22.7178</v>
      </c>
      <c r="N316" s="44">
        <f t="shared" si="64"/>
        <v>418.27</v>
      </c>
      <c r="O316" s="44">
        <f t="shared" si="71"/>
        <v>54</v>
      </c>
      <c r="P316" s="44">
        <f t="shared" si="65"/>
        <v>89.5</v>
      </c>
      <c r="Q316" s="44">
        <f t="shared" si="72"/>
        <v>1162.169</v>
      </c>
      <c r="R316" s="41">
        <v>0</v>
      </c>
      <c r="S316" s="41">
        <f t="shared" si="66"/>
        <v>259.63</v>
      </c>
      <c r="T316" s="41">
        <f t="shared" si="67"/>
        <v>9.74</v>
      </c>
      <c r="U316" s="44">
        <f t="shared" si="68"/>
        <v>104.57</v>
      </c>
      <c r="V316" s="44">
        <f t="shared" si="73"/>
        <v>54</v>
      </c>
      <c r="W316" s="44">
        <f t="shared" si="69"/>
        <v>89.5</v>
      </c>
      <c r="X316" s="41">
        <f t="shared" si="74"/>
        <v>517.44</v>
      </c>
      <c r="Y316" s="41">
        <f t="shared" si="70"/>
        <v>1679.609</v>
      </c>
      <c r="Z316" s="41"/>
      <c r="AD316" s="141"/>
    </row>
    <row r="317" ht="20" customHeight="1" spans="1:30">
      <c r="A317" s="40">
        <f t="shared" si="60"/>
        <v>314</v>
      </c>
      <c r="B317" s="66" t="s">
        <v>738</v>
      </c>
      <c r="C317" s="48" t="s">
        <v>743</v>
      </c>
      <c r="D317" s="41" t="s">
        <v>744</v>
      </c>
      <c r="E317" s="41">
        <v>3245.4</v>
      </c>
      <c r="F317" s="41">
        <f>VLOOKUP(C317,'[1]9月'!$B:$Q,16,0)</f>
        <v>3245.4</v>
      </c>
      <c r="G317" s="41">
        <v>3245.4</v>
      </c>
      <c r="H317" s="44">
        <v>5228.42</v>
      </c>
      <c r="I317" s="44">
        <v>108</v>
      </c>
      <c r="J317" s="44">
        <v>1790</v>
      </c>
      <c r="K317" s="52">
        <f t="shared" si="61"/>
        <v>58.4172</v>
      </c>
      <c r="L317" s="53">
        <f t="shared" si="62"/>
        <v>519.264</v>
      </c>
      <c r="M317" s="41">
        <f t="shared" si="63"/>
        <v>22.7178</v>
      </c>
      <c r="N317" s="44">
        <f t="shared" si="64"/>
        <v>418.27</v>
      </c>
      <c r="O317" s="44">
        <f t="shared" si="71"/>
        <v>54</v>
      </c>
      <c r="P317" s="44">
        <f t="shared" si="65"/>
        <v>89.5</v>
      </c>
      <c r="Q317" s="44">
        <f t="shared" si="72"/>
        <v>1162.169</v>
      </c>
      <c r="R317" s="41">
        <v>0</v>
      </c>
      <c r="S317" s="41">
        <f t="shared" si="66"/>
        <v>259.63</v>
      </c>
      <c r="T317" s="41">
        <f t="shared" si="67"/>
        <v>9.74</v>
      </c>
      <c r="U317" s="44">
        <f t="shared" si="68"/>
        <v>104.57</v>
      </c>
      <c r="V317" s="44">
        <f t="shared" si="73"/>
        <v>54</v>
      </c>
      <c r="W317" s="44">
        <f t="shared" si="69"/>
        <v>89.5</v>
      </c>
      <c r="X317" s="41">
        <f t="shared" si="74"/>
        <v>517.44</v>
      </c>
      <c r="Y317" s="41">
        <f t="shared" si="70"/>
        <v>1679.609</v>
      </c>
      <c r="Z317" s="41"/>
      <c r="AD317" s="141"/>
    </row>
    <row r="318" ht="20" customHeight="1" spans="1:30">
      <c r="A318" s="40">
        <f t="shared" si="60"/>
        <v>315</v>
      </c>
      <c r="B318" s="66" t="s">
        <v>738</v>
      </c>
      <c r="C318" s="48" t="s">
        <v>745</v>
      </c>
      <c r="D318" s="41" t="s">
        <v>746</v>
      </c>
      <c r="E318" s="41">
        <v>3245.4</v>
      </c>
      <c r="F318" s="41">
        <f>VLOOKUP(C318,'[1]9月'!$B:$Q,16,0)</f>
        <v>3245.4</v>
      </c>
      <c r="G318" s="41">
        <v>3245.4</v>
      </c>
      <c r="H318" s="44">
        <v>5228.42</v>
      </c>
      <c r="I318" s="44">
        <v>108</v>
      </c>
      <c r="J318" s="44">
        <v>1790</v>
      </c>
      <c r="K318" s="52">
        <f t="shared" si="61"/>
        <v>58.4172</v>
      </c>
      <c r="L318" s="53">
        <f t="shared" si="62"/>
        <v>519.264</v>
      </c>
      <c r="M318" s="41">
        <f t="shared" si="63"/>
        <v>22.7178</v>
      </c>
      <c r="N318" s="44">
        <f t="shared" si="64"/>
        <v>418.27</v>
      </c>
      <c r="O318" s="44">
        <f t="shared" si="71"/>
        <v>54</v>
      </c>
      <c r="P318" s="44">
        <f t="shared" si="65"/>
        <v>89.5</v>
      </c>
      <c r="Q318" s="44">
        <f t="shared" si="72"/>
        <v>1162.169</v>
      </c>
      <c r="R318" s="41">
        <v>0</v>
      </c>
      <c r="S318" s="41">
        <f t="shared" si="66"/>
        <v>259.63</v>
      </c>
      <c r="T318" s="41">
        <f t="shared" si="67"/>
        <v>9.74</v>
      </c>
      <c r="U318" s="44">
        <f t="shared" si="68"/>
        <v>104.57</v>
      </c>
      <c r="V318" s="44">
        <f t="shared" si="73"/>
        <v>54</v>
      </c>
      <c r="W318" s="44">
        <f t="shared" si="69"/>
        <v>89.5</v>
      </c>
      <c r="X318" s="41">
        <f t="shared" si="74"/>
        <v>517.44</v>
      </c>
      <c r="Y318" s="41">
        <f t="shared" si="70"/>
        <v>1679.609</v>
      </c>
      <c r="Z318" s="41"/>
      <c r="AD318" s="141"/>
    </row>
    <row r="319" ht="20" customHeight="1" spans="1:30">
      <c r="A319" s="40">
        <f t="shared" si="60"/>
        <v>316</v>
      </c>
      <c r="B319" s="66" t="s">
        <v>738</v>
      </c>
      <c r="C319" s="48" t="s">
        <v>747</v>
      </c>
      <c r="D319" s="41" t="s">
        <v>748</v>
      </c>
      <c r="E319" s="41">
        <v>3245.4</v>
      </c>
      <c r="F319" s="41">
        <f>VLOOKUP(C319,'[1]9月'!$B:$Q,16,0)</f>
        <v>3245.4</v>
      </c>
      <c r="G319" s="41">
        <v>3245.4</v>
      </c>
      <c r="H319" s="44">
        <v>5228.42</v>
      </c>
      <c r="I319" s="44">
        <v>108</v>
      </c>
      <c r="J319" s="44">
        <v>1790</v>
      </c>
      <c r="K319" s="52">
        <f t="shared" si="61"/>
        <v>58.4172</v>
      </c>
      <c r="L319" s="53">
        <f t="shared" si="62"/>
        <v>519.264</v>
      </c>
      <c r="M319" s="41">
        <f t="shared" si="63"/>
        <v>22.7178</v>
      </c>
      <c r="N319" s="44">
        <f t="shared" si="64"/>
        <v>418.27</v>
      </c>
      <c r="O319" s="44">
        <f t="shared" si="71"/>
        <v>54</v>
      </c>
      <c r="P319" s="44">
        <f t="shared" si="65"/>
        <v>89.5</v>
      </c>
      <c r="Q319" s="44">
        <f t="shared" si="72"/>
        <v>1162.169</v>
      </c>
      <c r="R319" s="41">
        <v>0</v>
      </c>
      <c r="S319" s="41">
        <f t="shared" si="66"/>
        <v>259.63</v>
      </c>
      <c r="T319" s="41">
        <f t="shared" si="67"/>
        <v>9.74</v>
      </c>
      <c r="U319" s="44">
        <f t="shared" si="68"/>
        <v>104.57</v>
      </c>
      <c r="V319" s="44">
        <f t="shared" si="73"/>
        <v>54</v>
      </c>
      <c r="W319" s="44">
        <f t="shared" si="69"/>
        <v>89.5</v>
      </c>
      <c r="X319" s="41">
        <f t="shared" si="74"/>
        <v>517.44</v>
      </c>
      <c r="Y319" s="41">
        <f t="shared" si="70"/>
        <v>1679.609</v>
      </c>
      <c r="Z319" s="41"/>
      <c r="AD319" s="141"/>
    </row>
    <row r="320" ht="20" customHeight="1" spans="1:30">
      <c r="A320" s="40">
        <f t="shared" si="60"/>
        <v>317</v>
      </c>
      <c r="B320" s="66" t="s">
        <v>738</v>
      </c>
      <c r="C320" s="48" t="s">
        <v>749</v>
      </c>
      <c r="D320" s="41" t="s">
        <v>750</v>
      </c>
      <c r="E320" s="41">
        <v>3245.4</v>
      </c>
      <c r="F320" s="41">
        <f>VLOOKUP(C320,'[1]9月'!$B:$Q,16,0)</f>
        <v>3245.4</v>
      </c>
      <c r="G320" s="41">
        <v>3245.4</v>
      </c>
      <c r="H320" s="44">
        <v>5228.42</v>
      </c>
      <c r="I320" s="44">
        <v>108</v>
      </c>
      <c r="J320" s="44">
        <v>1790</v>
      </c>
      <c r="K320" s="52">
        <f t="shared" si="61"/>
        <v>58.4172</v>
      </c>
      <c r="L320" s="53">
        <f t="shared" si="62"/>
        <v>519.264</v>
      </c>
      <c r="M320" s="41">
        <f t="shared" si="63"/>
        <v>22.7178</v>
      </c>
      <c r="N320" s="44">
        <f t="shared" si="64"/>
        <v>418.27</v>
      </c>
      <c r="O320" s="44">
        <f t="shared" si="71"/>
        <v>54</v>
      </c>
      <c r="P320" s="44">
        <f t="shared" si="65"/>
        <v>89.5</v>
      </c>
      <c r="Q320" s="44">
        <f t="shared" si="72"/>
        <v>1162.169</v>
      </c>
      <c r="R320" s="41">
        <v>0</v>
      </c>
      <c r="S320" s="41">
        <f t="shared" si="66"/>
        <v>259.63</v>
      </c>
      <c r="T320" s="41">
        <f t="shared" si="67"/>
        <v>9.74</v>
      </c>
      <c r="U320" s="44">
        <f t="shared" si="68"/>
        <v>104.57</v>
      </c>
      <c r="V320" s="44">
        <f t="shared" si="73"/>
        <v>54</v>
      </c>
      <c r="W320" s="44">
        <f t="shared" si="69"/>
        <v>89.5</v>
      </c>
      <c r="X320" s="41">
        <f t="shared" si="74"/>
        <v>517.44</v>
      </c>
      <c r="Y320" s="41">
        <f t="shared" si="70"/>
        <v>1679.609</v>
      </c>
      <c r="Z320" s="41"/>
      <c r="AD320" s="141"/>
    </row>
    <row r="321" ht="20" customHeight="1" spans="1:30">
      <c r="A321" s="40">
        <f t="shared" si="60"/>
        <v>318</v>
      </c>
      <c r="B321" s="66" t="s">
        <v>738</v>
      </c>
      <c r="C321" s="48" t="s">
        <v>751</v>
      </c>
      <c r="D321" s="41" t="s">
        <v>752</v>
      </c>
      <c r="E321" s="41">
        <v>3245.4</v>
      </c>
      <c r="F321" s="41">
        <f>VLOOKUP(C321,'[1]9月'!$B:$Q,16,0)</f>
        <v>3245.4</v>
      </c>
      <c r="G321" s="41">
        <v>3245.4</v>
      </c>
      <c r="H321" s="44">
        <v>5228.42</v>
      </c>
      <c r="I321" s="44">
        <v>108</v>
      </c>
      <c r="J321" s="44">
        <v>1790</v>
      </c>
      <c r="K321" s="52">
        <f t="shared" si="61"/>
        <v>58.4172</v>
      </c>
      <c r="L321" s="53">
        <f t="shared" si="62"/>
        <v>519.264</v>
      </c>
      <c r="M321" s="41">
        <f t="shared" si="63"/>
        <v>22.7178</v>
      </c>
      <c r="N321" s="44">
        <f t="shared" si="64"/>
        <v>418.27</v>
      </c>
      <c r="O321" s="44">
        <f t="shared" si="71"/>
        <v>54</v>
      </c>
      <c r="P321" s="44">
        <f t="shared" si="65"/>
        <v>89.5</v>
      </c>
      <c r="Q321" s="44">
        <f t="shared" si="72"/>
        <v>1162.169</v>
      </c>
      <c r="R321" s="41">
        <v>0</v>
      </c>
      <c r="S321" s="41">
        <f t="shared" si="66"/>
        <v>259.63</v>
      </c>
      <c r="T321" s="41">
        <f t="shared" si="67"/>
        <v>9.74</v>
      </c>
      <c r="U321" s="44">
        <f t="shared" si="68"/>
        <v>104.57</v>
      </c>
      <c r="V321" s="44">
        <f t="shared" si="73"/>
        <v>54</v>
      </c>
      <c r="W321" s="44">
        <f t="shared" si="69"/>
        <v>89.5</v>
      </c>
      <c r="X321" s="41">
        <f t="shared" si="74"/>
        <v>517.44</v>
      </c>
      <c r="Y321" s="41">
        <f t="shared" si="70"/>
        <v>1679.609</v>
      </c>
      <c r="Z321" s="41"/>
      <c r="AD321" s="141"/>
    </row>
    <row r="322" ht="20" customHeight="1" spans="1:30">
      <c r="A322" s="40">
        <f t="shared" si="60"/>
        <v>319</v>
      </c>
      <c r="B322" s="66" t="s">
        <v>738</v>
      </c>
      <c r="C322" s="48" t="s">
        <v>753</v>
      </c>
      <c r="D322" s="41" t="s">
        <v>754</v>
      </c>
      <c r="E322" s="41">
        <v>3245.4</v>
      </c>
      <c r="F322" s="41">
        <f>VLOOKUP(C322,'[1]9月'!$B:$Q,16,0)</f>
        <v>3245.4</v>
      </c>
      <c r="G322" s="41">
        <v>3245.4</v>
      </c>
      <c r="H322" s="44">
        <v>5228.42</v>
      </c>
      <c r="I322" s="44">
        <v>108</v>
      </c>
      <c r="J322" s="44">
        <v>1790</v>
      </c>
      <c r="K322" s="52">
        <f t="shared" si="61"/>
        <v>58.4172</v>
      </c>
      <c r="L322" s="53">
        <f t="shared" si="62"/>
        <v>519.264</v>
      </c>
      <c r="M322" s="41">
        <f t="shared" si="63"/>
        <v>22.7178</v>
      </c>
      <c r="N322" s="44">
        <f t="shared" si="64"/>
        <v>418.27</v>
      </c>
      <c r="O322" s="44">
        <f t="shared" si="71"/>
        <v>54</v>
      </c>
      <c r="P322" s="44">
        <f t="shared" si="65"/>
        <v>89.5</v>
      </c>
      <c r="Q322" s="44">
        <f t="shared" si="72"/>
        <v>1162.169</v>
      </c>
      <c r="R322" s="41">
        <v>0</v>
      </c>
      <c r="S322" s="41">
        <f t="shared" si="66"/>
        <v>259.63</v>
      </c>
      <c r="T322" s="41">
        <f t="shared" si="67"/>
        <v>9.74</v>
      </c>
      <c r="U322" s="44">
        <f t="shared" si="68"/>
        <v>104.57</v>
      </c>
      <c r="V322" s="44">
        <f t="shared" si="73"/>
        <v>54</v>
      </c>
      <c r="W322" s="44">
        <f t="shared" si="69"/>
        <v>89.5</v>
      </c>
      <c r="X322" s="41">
        <f t="shared" si="74"/>
        <v>517.44</v>
      </c>
      <c r="Y322" s="41">
        <f t="shared" si="70"/>
        <v>1679.609</v>
      </c>
      <c r="Z322" s="41"/>
      <c r="AD322" s="141"/>
    </row>
    <row r="323" ht="20" customHeight="1" spans="1:30">
      <c r="A323" s="40">
        <f t="shared" si="60"/>
        <v>320</v>
      </c>
      <c r="B323" s="66" t="s">
        <v>738</v>
      </c>
      <c r="C323" s="48" t="s">
        <v>755</v>
      </c>
      <c r="D323" s="41" t="s">
        <v>756</v>
      </c>
      <c r="E323" s="41">
        <v>3245.4</v>
      </c>
      <c r="F323" s="41">
        <f>VLOOKUP(C323,'[1]9月'!$B:$Q,16,0)</f>
        <v>3245.4</v>
      </c>
      <c r="G323" s="41">
        <v>3245.4</v>
      </c>
      <c r="H323" s="44">
        <v>5228.42</v>
      </c>
      <c r="I323" s="44">
        <v>108</v>
      </c>
      <c r="J323" s="44">
        <v>1790</v>
      </c>
      <c r="K323" s="52">
        <f t="shared" si="61"/>
        <v>58.4172</v>
      </c>
      <c r="L323" s="53">
        <f t="shared" si="62"/>
        <v>519.264</v>
      </c>
      <c r="M323" s="41">
        <f t="shared" si="63"/>
        <v>22.7178</v>
      </c>
      <c r="N323" s="44">
        <f t="shared" si="64"/>
        <v>418.27</v>
      </c>
      <c r="O323" s="44">
        <f t="shared" si="71"/>
        <v>54</v>
      </c>
      <c r="P323" s="44">
        <f t="shared" si="65"/>
        <v>89.5</v>
      </c>
      <c r="Q323" s="44">
        <f t="shared" si="72"/>
        <v>1162.169</v>
      </c>
      <c r="R323" s="41">
        <v>0</v>
      </c>
      <c r="S323" s="41">
        <f t="shared" si="66"/>
        <v>259.63</v>
      </c>
      <c r="T323" s="41">
        <f t="shared" si="67"/>
        <v>9.74</v>
      </c>
      <c r="U323" s="44">
        <f t="shared" si="68"/>
        <v>104.57</v>
      </c>
      <c r="V323" s="44">
        <f t="shared" si="73"/>
        <v>54</v>
      </c>
      <c r="W323" s="44">
        <f t="shared" si="69"/>
        <v>89.5</v>
      </c>
      <c r="X323" s="41">
        <f t="shared" si="74"/>
        <v>517.44</v>
      </c>
      <c r="Y323" s="41">
        <f t="shared" si="70"/>
        <v>1679.609</v>
      </c>
      <c r="Z323" s="41"/>
      <c r="AD323" s="141"/>
    </row>
    <row r="324" ht="20" customHeight="1" spans="1:30">
      <c r="A324" s="40">
        <f t="shared" ref="A324:A377" si="75">ROW()-3</f>
        <v>321</v>
      </c>
      <c r="B324" s="66" t="s">
        <v>170</v>
      </c>
      <c r="C324" s="48" t="s">
        <v>757</v>
      </c>
      <c r="D324" s="41" t="s">
        <v>758</v>
      </c>
      <c r="E324" s="41">
        <v>3245.4</v>
      </c>
      <c r="F324" s="41">
        <f>VLOOKUP(C324,'[1]9月'!$B:$Q,16,0)</f>
        <v>3245.4</v>
      </c>
      <c r="G324" s="41">
        <v>3245.4</v>
      </c>
      <c r="H324" s="44">
        <v>5228.42</v>
      </c>
      <c r="I324" s="44">
        <v>108</v>
      </c>
      <c r="J324" s="44">
        <v>3180</v>
      </c>
      <c r="K324" s="52">
        <f t="shared" ref="K324:K377" si="76">E324*0.018</f>
        <v>58.4172</v>
      </c>
      <c r="L324" s="53">
        <f t="shared" ref="L324:L377" si="77">F324*0.16</f>
        <v>519.264</v>
      </c>
      <c r="M324" s="41">
        <f t="shared" ref="M324:M377" si="78">G324*0.007</f>
        <v>22.7178</v>
      </c>
      <c r="N324" s="44">
        <f t="shared" ref="N324:N377" si="79">ROUND(H324*0.08,2)</f>
        <v>418.27</v>
      </c>
      <c r="O324" s="44">
        <f t="shared" si="71"/>
        <v>54</v>
      </c>
      <c r="P324" s="44">
        <f t="shared" ref="P324:P377" si="80">J324*5%</f>
        <v>159</v>
      </c>
      <c r="Q324" s="44">
        <f t="shared" si="72"/>
        <v>1231.669</v>
      </c>
      <c r="R324" s="41">
        <v>0</v>
      </c>
      <c r="S324" s="41">
        <f t="shared" ref="S324:S377" si="81">ROUND(F324*0.08,2)</f>
        <v>259.63</v>
      </c>
      <c r="T324" s="41">
        <f t="shared" ref="T324:T377" si="82">ROUND(G324*0.003,2)</f>
        <v>9.74</v>
      </c>
      <c r="U324" s="44">
        <f t="shared" ref="U324:U377" si="83">ROUND(H324*0.02,2)</f>
        <v>104.57</v>
      </c>
      <c r="V324" s="44">
        <f t="shared" si="73"/>
        <v>54</v>
      </c>
      <c r="W324" s="44">
        <f t="shared" ref="W324:W377" si="84">J324*5%</f>
        <v>159</v>
      </c>
      <c r="X324" s="41">
        <f t="shared" si="74"/>
        <v>586.94</v>
      </c>
      <c r="Y324" s="41">
        <f t="shared" ref="Y324:Y377" si="85">Q324+X324</f>
        <v>1818.609</v>
      </c>
      <c r="Z324" s="41"/>
      <c r="AD324" s="141"/>
    </row>
    <row r="325" ht="20" customHeight="1" spans="1:30">
      <c r="A325" s="40">
        <f t="shared" si="75"/>
        <v>322</v>
      </c>
      <c r="B325" s="66" t="s">
        <v>738</v>
      </c>
      <c r="C325" s="48" t="s">
        <v>759</v>
      </c>
      <c r="D325" s="41" t="s">
        <v>760</v>
      </c>
      <c r="E325" s="41">
        <v>3245.4</v>
      </c>
      <c r="F325" s="41">
        <f>VLOOKUP(C325,'[1]9月'!$B:$Q,16,0)</f>
        <v>3245.4</v>
      </c>
      <c r="G325" s="41">
        <v>3245.4</v>
      </c>
      <c r="H325" s="44">
        <v>5228.42</v>
      </c>
      <c r="I325" s="44">
        <v>108</v>
      </c>
      <c r="J325" s="44">
        <v>1790</v>
      </c>
      <c r="K325" s="52">
        <f t="shared" si="76"/>
        <v>58.4172</v>
      </c>
      <c r="L325" s="53">
        <f t="shared" si="77"/>
        <v>519.264</v>
      </c>
      <c r="M325" s="41">
        <f t="shared" si="78"/>
        <v>22.7178</v>
      </c>
      <c r="N325" s="44">
        <f t="shared" si="79"/>
        <v>418.27</v>
      </c>
      <c r="O325" s="44">
        <f t="shared" ref="O325:O378" si="86">I325*50%</f>
        <v>54</v>
      </c>
      <c r="P325" s="44">
        <f t="shared" si="80"/>
        <v>89.5</v>
      </c>
      <c r="Q325" s="44">
        <f t="shared" ref="Q325:Q378" si="87">SUM(K325:P325)</f>
        <v>1162.169</v>
      </c>
      <c r="R325" s="41">
        <v>0</v>
      </c>
      <c r="S325" s="41">
        <f t="shared" si="81"/>
        <v>259.63</v>
      </c>
      <c r="T325" s="41">
        <f t="shared" si="82"/>
        <v>9.74</v>
      </c>
      <c r="U325" s="44">
        <f t="shared" si="83"/>
        <v>104.57</v>
      </c>
      <c r="V325" s="44">
        <f t="shared" ref="V325:V378" si="88">I325*50%</f>
        <v>54</v>
      </c>
      <c r="W325" s="44">
        <f t="shared" si="84"/>
        <v>89.5</v>
      </c>
      <c r="X325" s="41">
        <f t="shared" ref="X325:X378" si="89">SUM(R325:W325)</f>
        <v>517.44</v>
      </c>
      <c r="Y325" s="41">
        <f t="shared" si="85"/>
        <v>1679.609</v>
      </c>
      <c r="Z325" s="41"/>
      <c r="AD325" s="141"/>
    </row>
    <row r="326" ht="20" customHeight="1" spans="1:30">
      <c r="A326" s="40">
        <f t="shared" si="75"/>
        <v>323</v>
      </c>
      <c r="B326" s="66" t="s">
        <v>738</v>
      </c>
      <c r="C326" s="48" t="s">
        <v>761</v>
      </c>
      <c r="D326" s="41" t="s">
        <v>762</v>
      </c>
      <c r="E326" s="41">
        <v>3245.4</v>
      </c>
      <c r="F326" s="41">
        <f>VLOOKUP(C326,'[1]9月'!$B:$Q,16,0)</f>
        <v>3245.4</v>
      </c>
      <c r="G326" s="41">
        <v>3245.4</v>
      </c>
      <c r="H326" s="44">
        <v>5228.42</v>
      </c>
      <c r="I326" s="44">
        <v>108</v>
      </c>
      <c r="J326" s="44">
        <v>1790</v>
      </c>
      <c r="K326" s="52">
        <f t="shared" si="76"/>
        <v>58.4172</v>
      </c>
      <c r="L326" s="53">
        <f t="shared" si="77"/>
        <v>519.264</v>
      </c>
      <c r="M326" s="41">
        <f t="shared" si="78"/>
        <v>22.7178</v>
      </c>
      <c r="N326" s="44">
        <f t="shared" si="79"/>
        <v>418.27</v>
      </c>
      <c r="O326" s="44">
        <f t="shared" si="86"/>
        <v>54</v>
      </c>
      <c r="P326" s="44">
        <f t="shared" si="80"/>
        <v>89.5</v>
      </c>
      <c r="Q326" s="44">
        <f t="shared" si="87"/>
        <v>1162.169</v>
      </c>
      <c r="R326" s="41">
        <v>0</v>
      </c>
      <c r="S326" s="41">
        <f t="shared" si="81"/>
        <v>259.63</v>
      </c>
      <c r="T326" s="41">
        <f t="shared" si="82"/>
        <v>9.74</v>
      </c>
      <c r="U326" s="44">
        <f t="shared" si="83"/>
        <v>104.57</v>
      </c>
      <c r="V326" s="44">
        <f t="shared" si="88"/>
        <v>54</v>
      </c>
      <c r="W326" s="44">
        <f t="shared" si="84"/>
        <v>89.5</v>
      </c>
      <c r="X326" s="41">
        <f t="shared" si="89"/>
        <v>517.44</v>
      </c>
      <c r="Y326" s="41">
        <f t="shared" si="85"/>
        <v>1679.609</v>
      </c>
      <c r="Z326" s="41"/>
      <c r="AD326" s="141"/>
    </row>
    <row r="327" ht="20" customHeight="1" spans="1:30">
      <c r="A327" s="40">
        <f t="shared" si="75"/>
        <v>324</v>
      </c>
      <c r="B327" s="66" t="s">
        <v>738</v>
      </c>
      <c r="C327" s="48" t="s">
        <v>763</v>
      </c>
      <c r="D327" s="41" t="s">
        <v>764</v>
      </c>
      <c r="E327" s="41">
        <v>3245.4</v>
      </c>
      <c r="F327" s="41">
        <f>VLOOKUP(C327,'[1]9月'!$B:$Q,16,0)</f>
        <v>3245.4</v>
      </c>
      <c r="G327" s="41">
        <v>3245.4</v>
      </c>
      <c r="H327" s="44">
        <v>5228.42</v>
      </c>
      <c r="I327" s="44">
        <v>108</v>
      </c>
      <c r="J327" s="44">
        <v>1790</v>
      </c>
      <c r="K327" s="52">
        <f t="shared" si="76"/>
        <v>58.4172</v>
      </c>
      <c r="L327" s="53">
        <f t="shared" si="77"/>
        <v>519.264</v>
      </c>
      <c r="M327" s="41">
        <f t="shared" si="78"/>
        <v>22.7178</v>
      </c>
      <c r="N327" s="44">
        <f t="shared" si="79"/>
        <v>418.27</v>
      </c>
      <c r="O327" s="44">
        <f t="shared" si="86"/>
        <v>54</v>
      </c>
      <c r="P327" s="44">
        <f t="shared" si="80"/>
        <v>89.5</v>
      </c>
      <c r="Q327" s="44">
        <f t="shared" si="87"/>
        <v>1162.169</v>
      </c>
      <c r="R327" s="41">
        <v>0</v>
      </c>
      <c r="S327" s="41">
        <f t="shared" si="81"/>
        <v>259.63</v>
      </c>
      <c r="T327" s="41">
        <f t="shared" si="82"/>
        <v>9.74</v>
      </c>
      <c r="U327" s="44">
        <f t="shared" si="83"/>
        <v>104.57</v>
      </c>
      <c r="V327" s="44">
        <f t="shared" si="88"/>
        <v>54</v>
      </c>
      <c r="W327" s="44">
        <f t="shared" si="84"/>
        <v>89.5</v>
      </c>
      <c r="X327" s="41">
        <f t="shared" si="89"/>
        <v>517.44</v>
      </c>
      <c r="Y327" s="41">
        <f t="shared" si="85"/>
        <v>1679.609</v>
      </c>
      <c r="Z327" s="41"/>
      <c r="AD327" s="141"/>
    </row>
    <row r="328" ht="20" customHeight="1" spans="1:30">
      <c r="A328" s="40">
        <f t="shared" si="75"/>
        <v>325</v>
      </c>
      <c r="B328" s="66" t="s">
        <v>738</v>
      </c>
      <c r="C328" s="48" t="s">
        <v>765</v>
      </c>
      <c r="D328" s="41" t="s">
        <v>766</v>
      </c>
      <c r="E328" s="41">
        <v>3245.4</v>
      </c>
      <c r="F328" s="41">
        <f>VLOOKUP(C328,'[1]9月'!$B:$Q,16,0)</f>
        <v>3245.4</v>
      </c>
      <c r="G328" s="41">
        <v>3245.4</v>
      </c>
      <c r="H328" s="44">
        <v>5228.42</v>
      </c>
      <c r="I328" s="44">
        <v>108</v>
      </c>
      <c r="J328" s="44">
        <v>1790</v>
      </c>
      <c r="K328" s="52">
        <f t="shared" si="76"/>
        <v>58.4172</v>
      </c>
      <c r="L328" s="53">
        <f t="shared" si="77"/>
        <v>519.264</v>
      </c>
      <c r="M328" s="41">
        <f t="shared" si="78"/>
        <v>22.7178</v>
      </c>
      <c r="N328" s="44">
        <f t="shared" si="79"/>
        <v>418.27</v>
      </c>
      <c r="O328" s="44">
        <f t="shared" si="86"/>
        <v>54</v>
      </c>
      <c r="P328" s="44">
        <f t="shared" si="80"/>
        <v>89.5</v>
      </c>
      <c r="Q328" s="44">
        <f t="shared" si="87"/>
        <v>1162.169</v>
      </c>
      <c r="R328" s="41">
        <v>0</v>
      </c>
      <c r="S328" s="41">
        <f t="shared" si="81"/>
        <v>259.63</v>
      </c>
      <c r="T328" s="41">
        <f t="shared" si="82"/>
        <v>9.74</v>
      </c>
      <c r="U328" s="44">
        <f t="shared" si="83"/>
        <v>104.57</v>
      </c>
      <c r="V328" s="44">
        <f t="shared" si="88"/>
        <v>54</v>
      </c>
      <c r="W328" s="44">
        <f t="shared" si="84"/>
        <v>89.5</v>
      </c>
      <c r="X328" s="41">
        <f t="shared" si="89"/>
        <v>517.44</v>
      </c>
      <c r="Y328" s="41">
        <f t="shared" si="85"/>
        <v>1679.609</v>
      </c>
      <c r="Z328" s="41"/>
      <c r="AD328" s="141"/>
    </row>
    <row r="329" ht="20" customHeight="1" spans="1:31">
      <c r="A329" s="40">
        <f t="shared" si="75"/>
        <v>326</v>
      </c>
      <c r="B329" s="66" t="s">
        <v>738</v>
      </c>
      <c r="C329" s="48" t="s">
        <v>767</v>
      </c>
      <c r="D329" s="41" t="s">
        <v>768</v>
      </c>
      <c r="E329" s="41">
        <v>3245.4</v>
      </c>
      <c r="F329" s="41">
        <f>VLOOKUP(C329,'[1]9月'!$B:$Q,16,0)</f>
        <v>3245.4</v>
      </c>
      <c r="G329" s="41">
        <v>3245.4</v>
      </c>
      <c r="H329" s="44">
        <v>5228.42</v>
      </c>
      <c r="I329" s="44">
        <v>108</v>
      </c>
      <c r="J329" s="44">
        <v>1790</v>
      </c>
      <c r="K329" s="52">
        <f t="shared" si="76"/>
        <v>58.4172</v>
      </c>
      <c r="L329" s="53">
        <f t="shared" si="77"/>
        <v>519.264</v>
      </c>
      <c r="M329" s="41">
        <f t="shared" si="78"/>
        <v>22.7178</v>
      </c>
      <c r="N329" s="44">
        <f t="shared" si="79"/>
        <v>418.27</v>
      </c>
      <c r="O329" s="44">
        <f t="shared" si="86"/>
        <v>54</v>
      </c>
      <c r="P329" s="44">
        <f t="shared" si="80"/>
        <v>89.5</v>
      </c>
      <c r="Q329" s="44">
        <f t="shared" si="87"/>
        <v>1162.169</v>
      </c>
      <c r="R329" s="41">
        <v>0</v>
      </c>
      <c r="S329" s="41">
        <f t="shared" si="81"/>
        <v>259.63</v>
      </c>
      <c r="T329" s="41">
        <f t="shared" si="82"/>
        <v>9.74</v>
      </c>
      <c r="U329" s="44">
        <f t="shared" si="83"/>
        <v>104.57</v>
      </c>
      <c r="V329" s="44">
        <f t="shared" si="88"/>
        <v>54</v>
      </c>
      <c r="W329" s="44">
        <f t="shared" si="84"/>
        <v>89.5</v>
      </c>
      <c r="X329" s="41">
        <f t="shared" si="89"/>
        <v>517.44</v>
      </c>
      <c r="Y329" s="41">
        <f t="shared" si="85"/>
        <v>1679.609</v>
      </c>
      <c r="Z329" s="41"/>
      <c r="AD329" s="141"/>
      <c r="AE329" s="47" t="s">
        <v>769</v>
      </c>
    </row>
    <row r="330" ht="20" customHeight="1" spans="1:31">
      <c r="A330" s="40">
        <f t="shared" si="75"/>
        <v>327</v>
      </c>
      <c r="B330" s="66" t="s">
        <v>738</v>
      </c>
      <c r="C330" s="48" t="s">
        <v>770</v>
      </c>
      <c r="D330" s="41" t="s">
        <v>771</v>
      </c>
      <c r="E330" s="41">
        <v>3245.4</v>
      </c>
      <c r="F330" s="41">
        <f>VLOOKUP(C330,'[1]9月'!$B:$Q,16,0)</f>
        <v>3245.4</v>
      </c>
      <c r="G330" s="41">
        <v>3245.4</v>
      </c>
      <c r="H330" s="44">
        <v>5228.42</v>
      </c>
      <c r="I330" s="44">
        <v>108</v>
      </c>
      <c r="J330" s="44">
        <v>1790</v>
      </c>
      <c r="K330" s="52">
        <f t="shared" si="76"/>
        <v>58.4172</v>
      </c>
      <c r="L330" s="53">
        <f t="shared" si="77"/>
        <v>519.264</v>
      </c>
      <c r="M330" s="41">
        <f t="shared" si="78"/>
        <v>22.7178</v>
      </c>
      <c r="N330" s="44">
        <f t="shared" si="79"/>
        <v>418.27</v>
      </c>
      <c r="O330" s="44">
        <f t="shared" si="86"/>
        <v>54</v>
      </c>
      <c r="P330" s="44">
        <f t="shared" si="80"/>
        <v>89.5</v>
      </c>
      <c r="Q330" s="44">
        <f t="shared" si="87"/>
        <v>1162.169</v>
      </c>
      <c r="R330" s="41">
        <v>0</v>
      </c>
      <c r="S330" s="41">
        <f t="shared" si="81"/>
        <v>259.63</v>
      </c>
      <c r="T330" s="41">
        <f t="shared" si="82"/>
        <v>9.74</v>
      </c>
      <c r="U330" s="44">
        <f t="shared" si="83"/>
        <v>104.57</v>
      </c>
      <c r="V330" s="44">
        <f t="shared" si="88"/>
        <v>54</v>
      </c>
      <c r="W330" s="44">
        <f t="shared" si="84"/>
        <v>89.5</v>
      </c>
      <c r="X330" s="41">
        <f t="shared" si="89"/>
        <v>517.44</v>
      </c>
      <c r="Y330" s="41">
        <f t="shared" si="85"/>
        <v>1679.609</v>
      </c>
      <c r="Z330" s="41"/>
      <c r="AD330" s="141"/>
      <c r="AE330" s="47" t="s">
        <v>772</v>
      </c>
    </row>
    <row r="331" ht="20" customHeight="1" spans="1:31">
      <c r="A331" s="40">
        <f t="shared" si="75"/>
        <v>328</v>
      </c>
      <c r="B331" s="66" t="s">
        <v>738</v>
      </c>
      <c r="C331" s="48" t="s">
        <v>773</v>
      </c>
      <c r="D331" s="41" t="s">
        <v>774</v>
      </c>
      <c r="E331" s="41">
        <v>3245.4</v>
      </c>
      <c r="F331" s="41">
        <f>VLOOKUP(C331,'[1]9月'!$B:$Q,16,0)</f>
        <v>3245.4</v>
      </c>
      <c r="G331" s="41">
        <v>3245.4</v>
      </c>
      <c r="H331" s="44">
        <v>5228.42</v>
      </c>
      <c r="I331" s="44">
        <v>108</v>
      </c>
      <c r="J331" s="44">
        <v>0</v>
      </c>
      <c r="K331" s="52">
        <f t="shared" si="76"/>
        <v>58.4172</v>
      </c>
      <c r="L331" s="53">
        <f t="shared" si="77"/>
        <v>519.264</v>
      </c>
      <c r="M331" s="41">
        <f t="shared" si="78"/>
        <v>22.7178</v>
      </c>
      <c r="N331" s="44">
        <f t="shared" si="79"/>
        <v>418.27</v>
      </c>
      <c r="O331" s="44">
        <f t="shared" si="86"/>
        <v>54</v>
      </c>
      <c r="P331" s="44">
        <f t="shared" si="80"/>
        <v>0</v>
      </c>
      <c r="Q331" s="44">
        <f t="shared" si="87"/>
        <v>1072.669</v>
      </c>
      <c r="R331" s="41">
        <v>0</v>
      </c>
      <c r="S331" s="41">
        <f t="shared" si="81"/>
        <v>259.63</v>
      </c>
      <c r="T331" s="41">
        <f t="shared" si="82"/>
        <v>9.74</v>
      </c>
      <c r="U331" s="44">
        <f t="shared" si="83"/>
        <v>104.57</v>
      </c>
      <c r="V331" s="44">
        <f t="shared" si="88"/>
        <v>54</v>
      </c>
      <c r="W331" s="44">
        <f t="shared" si="84"/>
        <v>0</v>
      </c>
      <c r="X331" s="41">
        <f t="shared" si="89"/>
        <v>427.94</v>
      </c>
      <c r="Y331" s="41">
        <f t="shared" si="85"/>
        <v>1500.609</v>
      </c>
      <c r="Z331" s="41"/>
      <c r="AD331" s="141"/>
      <c r="AE331" s="47" t="s">
        <v>775</v>
      </c>
    </row>
    <row r="332" ht="20" customHeight="1" spans="1:31">
      <c r="A332" s="40">
        <f t="shared" si="75"/>
        <v>329</v>
      </c>
      <c r="B332" s="66" t="s">
        <v>738</v>
      </c>
      <c r="C332" s="48" t="s">
        <v>776</v>
      </c>
      <c r="D332" s="41" t="s">
        <v>777</v>
      </c>
      <c r="E332" s="41">
        <v>3245.4</v>
      </c>
      <c r="F332" s="41">
        <f>VLOOKUP(C332,'[1]9月'!$B:$Q,16,0)</f>
        <v>3245.4</v>
      </c>
      <c r="G332" s="41">
        <v>3245.4</v>
      </c>
      <c r="H332" s="44">
        <v>5228.42</v>
      </c>
      <c r="I332" s="44">
        <v>108</v>
      </c>
      <c r="J332" s="44">
        <v>0</v>
      </c>
      <c r="K332" s="52">
        <f t="shared" si="76"/>
        <v>58.4172</v>
      </c>
      <c r="L332" s="53">
        <f t="shared" si="77"/>
        <v>519.264</v>
      </c>
      <c r="M332" s="41">
        <f t="shared" si="78"/>
        <v>22.7178</v>
      </c>
      <c r="N332" s="44">
        <f t="shared" si="79"/>
        <v>418.27</v>
      </c>
      <c r="O332" s="44">
        <f t="shared" si="86"/>
        <v>54</v>
      </c>
      <c r="P332" s="44">
        <f t="shared" si="80"/>
        <v>0</v>
      </c>
      <c r="Q332" s="44">
        <f t="shared" si="87"/>
        <v>1072.669</v>
      </c>
      <c r="R332" s="41">
        <v>0</v>
      </c>
      <c r="S332" s="41">
        <f t="shared" si="81"/>
        <v>259.63</v>
      </c>
      <c r="T332" s="41">
        <f t="shared" si="82"/>
        <v>9.74</v>
      </c>
      <c r="U332" s="44">
        <f t="shared" si="83"/>
        <v>104.57</v>
      </c>
      <c r="V332" s="44">
        <f t="shared" si="88"/>
        <v>54</v>
      </c>
      <c r="W332" s="44">
        <f t="shared" si="84"/>
        <v>0</v>
      </c>
      <c r="X332" s="41">
        <f t="shared" si="89"/>
        <v>427.94</v>
      </c>
      <c r="Y332" s="41">
        <f t="shared" si="85"/>
        <v>1500.609</v>
      </c>
      <c r="Z332" s="41"/>
      <c r="AD332" s="141"/>
      <c r="AE332" s="64" t="s">
        <v>778</v>
      </c>
    </row>
    <row r="333" ht="20" customHeight="1" spans="1:31">
      <c r="A333" s="40">
        <f t="shared" si="75"/>
        <v>330</v>
      </c>
      <c r="B333" s="66" t="s">
        <v>738</v>
      </c>
      <c r="C333" s="48" t="s">
        <v>779</v>
      </c>
      <c r="D333" s="41" t="s">
        <v>780</v>
      </c>
      <c r="E333" s="41">
        <v>3245.4</v>
      </c>
      <c r="F333" s="41">
        <f>VLOOKUP(C333,'[1]9月'!$B:$Q,16,0)</f>
        <v>3245.4</v>
      </c>
      <c r="G333" s="41">
        <v>3245.4</v>
      </c>
      <c r="H333" s="44">
        <v>5228.42</v>
      </c>
      <c r="I333" s="44">
        <v>108</v>
      </c>
      <c r="J333" s="44">
        <v>1790</v>
      </c>
      <c r="K333" s="52">
        <f t="shared" si="76"/>
        <v>58.4172</v>
      </c>
      <c r="L333" s="53">
        <f t="shared" si="77"/>
        <v>519.264</v>
      </c>
      <c r="M333" s="41">
        <f t="shared" si="78"/>
        <v>22.7178</v>
      </c>
      <c r="N333" s="44">
        <f t="shared" si="79"/>
        <v>418.27</v>
      </c>
      <c r="O333" s="44">
        <f t="shared" si="86"/>
        <v>54</v>
      </c>
      <c r="P333" s="44">
        <f t="shared" si="80"/>
        <v>89.5</v>
      </c>
      <c r="Q333" s="44">
        <f t="shared" si="87"/>
        <v>1162.169</v>
      </c>
      <c r="R333" s="41">
        <v>0</v>
      </c>
      <c r="S333" s="41">
        <f t="shared" si="81"/>
        <v>259.63</v>
      </c>
      <c r="T333" s="41">
        <f t="shared" si="82"/>
        <v>9.74</v>
      </c>
      <c r="U333" s="44">
        <f t="shared" si="83"/>
        <v>104.57</v>
      </c>
      <c r="V333" s="44">
        <f t="shared" si="88"/>
        <v>54</v>
      </c>
      <c r="W333" s="44">
        <f t="shared" si="84"/>
        <v>89.5</v>
      </c>
      <c r="X333" s="41">
        <f t="shared" si="89"/>
        <v>517.44</v>
      </c>
      <c r="Y333" s="41">
        <f t="shared" si="85"/>
        <v>1679.609</v>
      </c>
      <c r="Z333" s="41"/>
      <c r="AD333" s="141"/>
      <c r="AE333" s="64" t="s">
        <v>781</v>
      </c>
    </row>
    <row r="334" ht="20" customHeight="1" spans="1:31">
      <c r="A334" s="40">
        <f t="shared" si="75"/>
        <v>331</v>
      </c>
      <c r="B334" s="66" t="s">
        <v>738</v>
      </c>
      <c r="C334" s="48" t="s">
        <v>782</v>
      </c>
      <c r="D334" s="41" t="s">
        <v>783</v>
      </c>
      <c r="E334" s="41">
        <v>3245.4</v>
      </c>
      <c r="F334" s="41">
        <f>VLOOKUP(C334,'[1]9月'!$B:$Q,16,0)</f>
        <v>3245.4</v>
      </c>
      <c r="G334" s="41">
        <v>3245.4</v>
      </c>
      <c r="H334" s="44">
        <v>5228.42</v>
      </c>
      <c r="I334" s="44">
        <v>108</v>
      </c>
      <c r="J334" s="44">
        <v>1790</v>
      </c>
      <c r="K334" s="52">
        <f t="shared" si="76"/>
        <v>58.4172</v>
      </c>
      <c r="L334" s="53">
        <f t="shared" si="77"/>
        <v>519.264</v>
      </c>
      <c r="M334" s="41">
        <f t="shared" si="78"/>
        <v>22.7178</v>
      </c>
      <c r="N334" s="44">
        <f t="shared" si="79"/>
        <v>418.27</v>
      </c>
      <c r="O334" s="44">
        <f t="shared" si="86"/>
        <v>54</v>
      </c>
      <c r="P334" s="44">
        <f t="shared" si="80"/>
        <v>89.5</v>
      </c>
      <c r="Q334" s="44">
        <f t="shared" si="87"/>
        <v>1162.169</v>
      </c>
      <c r="R334" s="41">
        <v>0</v>
      </c>
      <c r="S334" s="41">
        <f t="shared" si="81"/>
        <v>259.63</v>
      </c>
      <c r="T334" s="41">
        <f t="shared" si="82"/>
        <v>9.74</v>
      </c>
      <c r="U334" s="44">
        <f t="shared" si="83"/>
        <v>104.57</v>
      </c>
      <c r="V334" s="44">
        <f t="shared" si="88"/>
        <v>54</v>
      </c>
      <c r="W334" s="44">
        <f t="shared" si="84"/>
        <v>89.5</v>
      </c>
      <c r="X334" s="41">
        <f t="shared" si="89"/>
        <v>517.44</v>
      </c>
      <c r="Y334" s="41">
        <f t="shared" si="85"/>
        <v>1679.609</v>
      </c>
      <c r="Z334" s="41"/>
      <c r="AD334" s="141"/>
      <c r="AE334" s="64" t="s">
        <v>784</v>
      </c>
    </row>
    <row r="335" ht="20" customHeight="1" spans="1:31">
      <c r="A335" s="40">
        <f t="shared" si="75"/>
        <v>332</v>
      </c>
      <c r="B335" s="66" t="s">
        <v>738</v>
      </c>
      <c r="C335" s="48" t="s">
        <v>785</v>
      </c>
      <c r="D335" s="41" t="s">
        <v>786</v>
      </c>
      <c r="E335" s="41">
        <v>3245.4</v>
      </c>
      <c r="F335" s="41">
        <f>VLOOKUP(C335,'[1]9月'!$B:$Q,16,0)</f>
        <v>3245.4</v>
      </c>
      <c r="G335" s="41">
        <v>3245.4</v>
      </c>
      <c r="H335" s="44">
        <v>5228.42</v>
      </c>
      <c r="I335" s="44">
        <v>108</v>
      </c>
      <c r="J335" s="44">
        <v>1790</v>
      </c>
      <c r="K335" s="52">
        <f t="shared" si="76"/>
        <v>58.4172</v>
      </c>
      <c r="L335" s="53">
        <f t="shared" si="77"/>
        <v>519.264</v>
      </c>
      <c r="M335" s="41">
        <f t="shared" si="78"/>
        <v>22.7178</v>
      </c>
      <c r="N335" s="44">
        <f t="shared" si="79"/>
        <v>418.27</v>
      </c>
      <c r="O335" s="44">
        <f t="shared" si="86"/>
        <v>54</v>
      </c>
      <c r="P335" s="44">
        <f t="shared" si="80"/>
        <v>89.5</v>
      </c>
      <c r="Q335" s="44">
        <f t="shared" si="87"/>
        <v>1162.169</v>
      </c>
      <c r="R335" s="41">
        <v>0</v>
      </c>
      <c r="S335" s="41">
        <f t="shared" si="81"/>
        <v>259.63</v>
      </c>
      <c r="T335" s="41">
        <f t="shared" si="82"/>
        <v>9.74</v>
      </c>
      <c r="U335" s="44">
        <f t="shared" si="83"/>
        <v>104.57</v>
      </c>
      <c r="V335" s="44">
        <f t="shared" si="88"/>
        <v>54</v>
      </c>
      <c r="W335" s="44">
        <f t="shared" si="84"/>
        <v>89.5</v>
      </c>
      <c r="X335" s="41">
        <f t="shared" si="89"/>
        <v>517.44</v>
      </c>
      <c r="Y335" s="41">
        <f t="shared" si="85"/>
        <v>1679.609</v>
      </c>
      <c r="Z335" s="41"/>
      <c r="AD335" s="141"/>
      <c r="AE335" s="64" t="s">
        <v>787</v>
      </c>
    </row>
    <row r="336" ht="20" customHeight="1" spans="1:31">
      <c r="A336" s="40">
        <f t="shared" si="75"/>
        <v>333</v>
      </c>
      <c r="B336" s="66" t="s">
        <v>738</v>
      </c>
      <c r="C336" s="48" t="s">
        <v>788</v>
      </c>
      <c r="D336" s="41" t="s">
        <v>789</v>
      </c>
      <c r="E336" s="41">
        <v>3245.4</v>
      </c>
      <c r="F336" s="41">
        <f>VLOOKUP(C336,'[1]9月'!$B:$Q,16,0)</f>
        <v>3245.4</v>
      </c>
      <c r="G336" s="41">
        <v>3245.4</v>
      </c>
      <c r="H336" s="44">
        <v>5228.42</v>
      </c>
      <c r="I336" s="44">
        <v>108</v>
      </c>
      <c r="J336" s="44">
        <v>1790</v>
      </c>
      <c r="K336" s="52">
        <f t="shared" si="76"/>
        <v>58.4172</v>
      </c>
      <c r="L336" s="53">
        <f t="shared" si="77"/>
        <v>519.264</v>
      </c>
      <c r="M336" s="41">
        <f t="shared" si="78"/>
        <v>22.7178</v>
      </c>
      <c r="N336" s="44">
        <f t="shared" si="79"/>
        <v>418.27</v>
      </c>
      <c r="O336" s="44">
        <f t="shared" si="86"/>
        <v>54</v>
      </c>
      <c r="P336" s="44">
        <f t="shared" si="80"/>
        <v>89.5</v>
      </c>
      <c r="Q336" s="44">
        <f t="shared" si="87"/>
        <v>1162.169</v>
      </c>
      <c r="R336" s="41">
        <v>0</v>
      </c>
      <c r="S336" s="41">
        <f t="shared" si="81"/>
        <v>259.63</v>
      </c>
      <c r="T336" s="41">
        <f t="shared" si="82"/>
        <v>9.74</v>
      </c>
      <c r="U336" s="44">
        <f t="shared" si="83"/>
        <v>104.57</v>
      </c>
      <c r="V336" s="44">
        <f t="shared" si="88"/>
        <v>54</v>
      </c>
      <c r="W336" s="44">
        <f t="shared" si="84"/>
        <v>89.5</v>
      </c>
      <c r="X336" s="41">
        <f t="shared" si="89"/>
        <v>517.44</v>
      </c>
      <c r="Y336" s="41">
        <f t="shared" si="85"/>
        <v>1679.609</v>
      </c>
      <c r="Z336" s="41"/>
      <c r="AD336" s="141"/>
      <c r="AE336" s="64" t="s">
        <v>790</v>
      </c>
    </row>
    <row r="337" ht="20" customHeight="1" spans="1:31">
      <c r="A337" s="40">
        <f t="shared" si="75"/>
        <v>334</v>
      </c>
      <c r="B337" s="66" t="s">
        <v>145</v>
      </c>
      <c r="C337" s="48" t="s">
        <v>791</v>
      </c>
      <c r="D337" s="41" t="s">
        <v>792</v>
      </c>
      <c r="E337" s="41">
        <v>3245.4</v>
      </c>
      <c r="F337" s="41">
        <f>VLOOKUP(C337,'[1]9月'!$B:$Q,16,0)</f>
        <v>3245.4</v>
      </c>
      <c r="G337" s="41">
        <v>3245.4</v>
      </c>
      <c r="H337" s="44">
        <v>5228.42</v>
      </c>
      <c r="I337" s="44">
        <v>108</v>
      </c>
      <c r="J337" s="44">
        <v>3180</v>
      </c>
      <c r="K337" s="52">
        <f t="shared" si="76"/>
        <v>58.4172</v>
      </c>
      <c r="L337" s="53">
        <f t="shared" si="77"/>
        <v>519.264</v>
      </c>
      <c r="M337" s="41">
        <f t="shared" si="78"/>
        <v>22.7178</v>
      </c>
      <c r="N337" s="44">
        <f t="shared" si="79"/>
        <v>418.27</v>
      </c>
      <c r="O337" s="44">
        <f t="shared" si="86"/>
        <v>54</v>
      </c>
      <c r="P337" s="44">
        <f t="shared" si="80"/>
        <v>159</v>
      </c>
      <c r="Q337" s="44">
        <f t="shared" si="87"/>
        <v>1231.669</v>
      </c>
      <c r="R337" s="41">
        <v>0</v>
      </c>
      <c r="S337" s="41">
        <f t="shared" si="81"/>
        <v>259.63</v>
      </c>
      <c r="T337" s="41">
        <f t="shared" si="82"/>
        <v>9.74</v>
      </c>
      <c r="U337" s="44">
        <f t="shared" si="83"/>
        <v>104.57</v>
      </c>
      <c r="V337" s="44">
        <f t="shared" si="88"/>
        <v>54</v>
      </c>
      <c r="W337" s="44">
        <f t="shared" si="84"/>
        <v>159</v>
      </c>
      <c r="X337" s="41">
        <f t="shared" si="89"/>
        <v>586.94</v>
      </c>
      <c r="Y337" s="41">
        <f t="shared" si="85"/>
        <v>1818.609</v>
      </c>
      <c r="Z337" s="41"/>
      <c r="AD337" s="141"/>
      <c r="AE337" s="64" t="s">
        <v>793</v>
      </c>
    </row>
    <row r="338" ht="20" customHeight="1" spans="1:31">
      <c r="A338" s="40">
        <f t="shared" si="75"/>
        <v>335</v>
      </c>
      <c r="B338" s="66" t="s">
        <v>684</v>
      </c>
      <c r="C338" s="48" t="s">
        <v>794</v>
      </c>
      <c r="D338" s="41" t="s">
        <v>795</v>
      </c>
      <c r="E338" s="41">
        <v>3245.4</v>
      </c>
      <c r="F338" s="41">
        <f>VLOOKUP(C338,'[1]9月'!$B:$Q,16,0)</f>
        <v>3245.4</v>
      </c>
      <c r="G338" s="41">
        <v>3245.4</v>
      </c>
      <c r="H338" s="44">
        <v>5228.42</v>
      </c>
      <c r="I338" s="44">
        <v>108</v>
      </c>
      <c r="J338" s="44">
        <v>1790</v>
      </c>
      <c r="K338" s="52">
        <f t="shared" si="76"/>
        <v>58.4172</v>
      </c>
      <c r="L338" s="53">
        <f t="shared" si="77"/>
        <v>519.264</v>
      </c>
      <c r="M338" s="41">
        <f t="shared" si="78"/>
        <v>22.7178</v>
      </c>
      <c r="N338" s="44">
        <f t="shared" si="79"/>
        <v>418.27</v>
      </c>
      <c r="O338" s="44">
        <f t="shared" si="86"/>
        <v>54</v>
      </c>
      <c r="P338" s="44">
        <f t="shared" si="80"/>
        <v>89.5</v>
      </c>
      <c r="Q338" s="44">
        <f t="shared" si="87"/>
        <v>1162.169</v>
      </c>
      <c r="R338" s="41">
        <v>0</v>
      </c>
      <c r="S338" s="41">
        <f t="shared" si="81"/>
        <v>259.63</v>
      </c>
      <c r="T338" s="41">
        <f t="shared" si="82"/>
        <v>9.74</v>
      </c>
      <c r="U338" s="44">
        <f t="shared" si="83"/>
        <v>104.57</v>
      </c>
      <c r="V338" s="44">
        <f t="shared" si="88"/>
        <v>54</v>
      </c>
      <c r="W338" s="44">
        <f t="shared" si="84"/>
        <v>89.5</v>
      </c>
      <c r="X338" s="41">
        <f t="shared" si="89"/>
        <v>517.44</v>
      </c>
      <c r="Y338" s="41">
        <f t="shared" si="85"/>
        <v>1679.609</v>
      </c>
      <c r="Z338" s="41"/>
      <c r="AD338" s="141"/>
      <c r="AE338" s="64" t="s">
        <v>796</v>
      </c>
    </row>
    <row r="339" ht="20" customHeight="1" spans="1:31">
      <c r="A339" s="40">
        <f t="shared" si="75"/>
        <v>336</v>
      </c>
      <c r="B339" s="66" t="s">
        <v>738</v>
      </c>
      <c r="C339" s="48" t="s">
        <v>797</v>
      </c>
      <c r="D339" s="41" t="s">
        <v>798</v>
      </c>
      <c r="E339" s="41">
        <v>3245.4</v>
      </c>
      <c r="F339" s="41">
        <f>VLOOKUP(C339,'[1]9月'!$B:$Q,16,0)</f>
        <v>3245.4</v>
      </c>
      <c r="G339" s="41">
        <v>3245.4</v>
      </c>
      <c r="H339" s="44">
        <v>5228.42</v>
      </c>
      <c r="I339" s="44">
        <v>108</v>
      </c>
      <c r="J339" s="44">
        <v>1790</v>
      </c>
      <c r="K339" s="52">
        <f t="shared" si="76"/>
        <v>58.4172</v>
      </c>
      <c r="L339" s="53">
        <f t="shared" si="77"/>
        <v>519.264</v>
      </c>
      <c r="M339" s="41">
        <f t="shared" si="78"/>
        <v>22.7178</v>
      </c>
      <c r="N339" s="44">
        <f t="shared" si="79"/>
        <v>418.27</v>
      </c>
      <c r="O339" s="44">
        <f t="shared" si="86"/>
        <v>54</v>
      </c>
      <c r="P339" s="44">
        <f t="shared" si="80"/>
        <v>89.5</v>
      </c>
      <c r="Q339" s="44">
        <f t="shared" si="87"/>
        <v>1162.169</v>
      </c>
      <c r="R339" s="41">
        <v>0</v>
      </c>
      <c r="S339" s="41">
        <f t="shared" si="81"/>
        <v>259.63</v>
      </c>
      <c r="T339" s="41">
        <f t="shared" si="82"/>
        <v>9.74</v>
      </c>
      <c r="U339" s="44">
        <f t="shared" si="83"/>
        <v>104.57</v>
      </c>
      <c r="V339" s="44">
        <f t="shared" si="88"/>
        <v>54</v>
      </c>
      <c r="W339" s="44">
        <f t="shared" si="84"/>
        <v>89.5</v>
      </c>
      <c r="X339" s="41">
        <f t="shared" si="89"/>
        <v>517.44</v>
      </c>
      <c r="Y339" s="41">
        <f t="shared" si="85"/>
        <v>1679.609</v>
      </c>
      <c r="Z339" s="41"/>
      <c r="AD339" s="141"/>
      <c r="AE339" s="64" t="s">
        <v>799</v>
      </c>
    </row>
    <row r="340" ht="20" customHeight="1" spans="1:31">
      <c r="A340" s="40">
        <f t="shared" si="75"/>
        <v>337</v>
      </c>
      <c r="B340" s="66" t="s">
        <v>738</v>
      </c>
      <c r="C340" s="48" t="s">
        <v>800</v>
      </c>
      <c r="D340" s="41" t="s">
        <v>801</v>
      </c>
      <c r="E340" s="41">
        <v>3245.4</v>
      </c>
      <c r="F340" s="41">
        <f>VLOOKUP(C340,'[1]9月'!$B:$Q,16,0)</f>
        <v>3245.4</v>
      </c>
      <c r="G340" s="41">
        <v>3245.4</v>
      </c>
      <c r="H340" s="44">
        <v>5228.42</v>
      </c>
      <c r="I340" s="44">
        <v>108</v>
      </c>
      <c r="J340" s="44">
        <v>1790</v>
      </c>
      <c r="K340" s="52">
        <f t="shared" si="76"/>
        <v>58.4172</v>
      </c>
      <c r="L340" s="53">
        <f t="shared" si="77"/>
        <v>519.264</v>
      </c>
      <c r="M340" s="41">
        <f t="shared" si="78"/>
        <v>22.7178</v>
      </c>
      <c r="N340" s="44">
        <f t="shared" si="79"/>
        <v>418.27</v>
      </c>
      <c r="O340" s="44">
        <f t="shared" si="86"/>
        <v>54</v>
      </c>
      <c r="P340" s="44">
        <f t="shared" si="80"/>
        <v>89.5</v>
      </c>
      <c r="Q340" s="44">
        <f t="shared" si="87"/>
        <v>1162.169</v>
      </c>
      <c r="R340" s="41">
        <v>0</v>
      </c>
      <c r="S340" s="41">
        <f t="shared" si="81"/>
        <v>259.63</v>
      </c>
      <c r="T340" s="41">
        <f t="shared" si="82"/>
        <v>9.74</v>
      </c>
      <c r="U340" s="44">
        <f t="shared" si="83"/>
        <v>104.57</v>
      </c>
      <c r="V340" s="44">
        <f t="shared" si="88"/>
        <v>54</v>
      </c>
      <c r="W340" s="44">
        <f t="shared" si="84"/>
        <v>89.5</v>
      </c>
      <c r="X340" s="41">
        <f t="shared" si="89"/>
        <v>517.44</v>
      </c>
      <c r="Y340" s="41">
        <f t="shared" si="85"/>
        <v>1679.609</v>
      </c>
      <c r="Z340" s="41"/>
      <c r="AD340" s="141"/>
      <c r="AE340" s="308" t="s">
        <v>802</v>
      </c>
    </row>
    <row r="341" ht="20" customHeight="1" spans="1:31">
      <c r="A341" s="40">
        <f t="shared" si="75"/>
        <v>338</v>
      </c>
      <c r="B341" s="66" t="s">
        <v>738</v>
      </c>
      <c r="C341" s="48" t="s">
        <v>803</v>
      </c>
      <c r="D341" s="41" t="s">
        <v>804</v>
      </c>
      <c r="E341" s="41">
        <v>3245.4</v>
      </c>
      <c r="F341" s="41">
        <f>VLOOKUP(C341,'[1]9月'!$B:$Q,16,0)</f>
        <v>3245.4</v>
      </c>
      <c r="G341" s="41">
        <v>3245.4</v>
      </c>
      <c r="H341" s="44">
        <v>5228.42</v>
      </c>
      <c r="I341" s="44">
        <v>108</v>
      </c>
      <c r="J341" s="44">
        <v>1790</v>
      </c>
      <c r="K341" s="52">
        <f t="shared" si="76"/>
        <v>58.4172</v>
      </c>
      <c r="L341" s="53">
        <f t="shared" si="77"/>
        <v>519.264</v>
      </c>
      <c r="M341" s="41">
        <f t="shared" si="78"/>
        <v>22.7178</v>
      </c>
      <c r="N341" s="44">
        <f t="shared" si="79"/>
        <v>418.27</v>
      </c>
      <c r="O341" s="44">
        <f t="shared" si="86"/>
        <v>54</v>
      </c>
      <c r="P341" s="44">
        <f t="shared" si="80"/>
        <v>89.5</v>
      </c>
      <c r="Q341" s="44">
        <f t="shared" si="87"/>
        <v>1162.169</v>
      </c>
      <c r="R341" s="41">
        <v>0</v>
      </c>
      <c r="S341" s="41">
        <f t="shared" si="81"/>
        <v>259.63</v>
      </c>
      <c r="T341" s="41">
        <f t="shared" si="82"/>
        <v>9.74</v>
      </c>
      <c r="U341" s="44">
        <f t="shared" si="83"/>
        <v>104.57</v>
      </c>
      <c r="V341" s="44">
        <f t="shared" si="88"/>
        <v>54</v>
      </c>
      <c r="W341" s="44">
        <f t="shared" si="84"/>
        <v>89.5</v>
      </c>
      <c r="X341" s="41">
        <f t="shared" si="89"/>
        <v>517.44</v>
      </c>
      <c r="Y341" s="41">
        <f t="shared" si="85"/>
        <v>1679.609</v>
      </c>
      <c r="Z341" s="41"/>
      <c r="AD341" s="141"/>
      <c r="AE341" s="309" t="s">
        <v>805</v>
      </c>
    </row>
    <row r="342" ht="20" customHeight="1" spans="1:30">
      <c r="A342" s="40">
        <f t="shared" si="75"/>
        <v>339</v>
      </c>
      <c r="B342" s="66" t="s">
        <v>738</v>
      </c>
      <c r="C342" s="77" t="s">
        <v>806</v>
      </c>
      <c r="D342" s="41" t="s">
        <v>807</v>
      </c>
      <c r="E342" s="41">
        <v>3245.4</v>
      </c>
      <c r="F342" s="41">
        <f>VLOOKUP(C342,'[1]9月'!$B:$Q,16,0)</f>
        <v>3245.4</v>
      </c>
      <c r="G342" s="41">
        <v>3245.4</v>
      </c>
      <c r="H342" s="44">
        <v>5228.42</v>
      </c>
      <c r="I342" s="44">
        <v>108</v>
      </c>
      <c r="J342" s="44">
        <v>1790</v>
      </c>
      <c r="K342" s="52">
        <f t="shared" si="76"/>
        <v>58.4172</v>
      </c>
      <c r="L342" s="53">
        <f t="shared" si="77"/>
        <v>519.264</v>
      </c>
      <c r="M342" s="41">
        <f t="shared" si="78"/>
        <v>22.7178</v>
      </c>
      <c r="N342" s="44">
        <f t="shared" si="79"/>
        <v>418.27</v>
      </c>
      <c r="O342" s="44">
        <f t="shared" si="86"/>
        <v>54</v>
      </c>
      <c r="P342" s="44">
        <f t="shared" si="80"/>
        <v>89.5</v>
      </c>
      <c r="Q342" s="44">
        <f t="shared" si="87"/>
        <v>1162.169</v>
      </c>
      <c r="R342" s="41">
        <v>0</v>
      </c>
      <c r="S342" s="41">
        <f t="shared" si="81"/>
        <v>259.63</v>
      </c>
      <c r="T342" s="41">
        <f t="shared" si="82"/>
        <v>9.74</v>
      </c>
      <c r="U342" s="44">
        <f t="shared" si="83"/>
        <v>104.57</v>
      </c>
      <c r="V342" s="44">
        <f t="shared" si="88"/>
        <v>54</v>
      </c>
      <c r="W342" s="44">
        <f t="shared" si="84"/>
        <v>89.5</v>
      </c>
      <c r="X342" s="41">
        <f t="shared" si="89"/>
        <v>517.44</v>
      </c>
      <c r="Y342" s="41">
        <f t="shared" si="85"/>
        <v>1679.609</v>
      </c>
      <c r="Z342" s="41"/>
      <c r="AD342" s="141"/>
    </row>
    <row r="343" ht="20" customHeight="1" spans="1:30">
      <c r="A343" s="40">
        <f t="shared" si="75"/>
        <v>340</v>
      </c>
      <c r="B343" s="66" t="s">
        <v>684</v>
      </c>
      <c r="C343" s="46" t="s">
        <v>808</v>
      </c>
      <c r="D343" s="45" t="s">
        <v>809</v>
      </c>
      <c r="E343" s="41">
        <v>3245.4</v>
      </c>
      <c r="F343" s="41">
        <f>VLOOKUP(C343,'[1]9月'!$B:$Q,16,0)</f>
        <v>3245.4</v>
      </c>
      <c r="G343" s="41">
        <v>3245.4</v>
      </c>
      <c r="H343" s="63">
        <v>5228.42</v>
      </c>
      <c r="I343" s="44">
        <v>108</v>
      </c>
      <c r="J343" s="44">
        <v>1790</v>
      </c>
      <c r="K343" s="52">
        <f t="shared" si="76"/>
        <v>58.4172</v>
      </c>
      <c r="L343" s="53">
        <f t="shared" si="77"/>
        <v>519.264</v>
      </c>
      <c r="M343" s="41">
        <f t="shared" si="78"/>
        <v>22.7178</v>
      </c>
      <c r="N343" s="44">
        <f t="shared" si="79"/>
        <v>418.27</v>
      </c>
      <c r="O343" s="44">
        <f t="shared" si="86"/>
        <v>54</v>
      </c>
      <c r="P343" s="44">
        <f t="shared" si="80"/>
        <v>89.5</v>
      </c>
      <c r="Q343" s="44">
        <f t="shared" si="87"/>
        <v>1162.169</v>
      </c>
      <c r="R343" s="41">
        <v>0</v>
      </c>
      <c r="S343" s="41">
        <f t="shared" si="81"/>
        <v>259.63</v>
      </c>
      <c r="T343" s="41">
        <f t="shared" si="82"/>
        <v>9.74</v>
      </c>
      <c r="U343" s="44">
        <f t="shared" si="83"/>
        <v>104.57</v>
      </c>
      <c r="V343" s="44">
        <f t="shared" si="88"/>
        <v>54</v>
      </c>
      <c r="W343" s="44">
        <f t="shared" si="84"/>
        <v>89.5</v>
      </c>
      <c r="X343" s="41">
        <f t="shared" si="89"/>
        <v>517.44</v>
      </c>
      <c r="Y343" s="41">
        <f t="shared" si="85"/>
        <v>1679.609</v>
      </c>
      <c r="Z343" s="41"/>
      <c r="AD343" s="141"/>
    </row>
    <row r="344" ht="20" customHeight="1" spans="1:30">
      <c r="A344" s="40">
        <f t="shared" si="75"/>
        <v>341</v>
      </c>
      <c r="B344" s="66" t="s">
        <v>738</v>
      </c>
      <c r="C344" s="46" t="s">
        <v>810</v>
      </c>
      <c r="D344" s="45" t="s">
        <v>811</v>
      </c>
      <c r="E344" s="41">
        <v>3245.4</v>
      </c>
      <c r="F344" s="41">
        <f>VLOOKUP(C344,'[1]9月'!$B:$Q,16,0)</f>
        <v>3245.4</v>
      </c>
      <c r="G344" s="41">
        <v>3245.4</v>
      </c>
      <c r="H344" s="63">
        <v>5228.42</v>
      </c>
      <c r="I344" s="44">
        <v>108</v>
      </c>
      <c r="J344" s="44">
        <v>1790</v>
      </c>
      <c r="K344" s="52">
        <f t="shared" si="76"/>
        <v>58.4172</v>
      </c>
      <c r="L344" s="53">
        <f t="shared" si="77"/>
        <v>519.264</v>
      </c>
      <c r="M344" s="41">
        <f t="shared" si="78"/>
        <v>22.7178</v>
      </c>
      <c r="N344" s="44">
        <f t="shared" si="79"/>
        <v>418.27</v>
      </c>
      <c r="O344" s="44">
        <f t="shared" si="86"/>
        <v>54</v>
      </c>
      <c r="P344" s="44">
        <f t="shared" si="80"/>
        <v>89.5</v>
      </c>
      <c r="Q344" s="44">
        <f t="shared" si="87"/>
        <v>1162.169</v>
      </c>
      <c r="R344" s="41">
        <v>0</v>
      </c>
      <c r="S344" s="41">
        <f t="shared" si="81"/>
        <v>259.63</v>
      </c>
      <c r="T344" s="41">
        <f t="shared" si="82"/>
        <v>9.74</v>
      </c>
      <c r="U344" s="44">
        <f t="shared" si="83"/>
        <v>104.57</v>
      </c>
      <c r="V344" s="44">
        <f t="shared" si="88"/>
        <v>54</v>
      </c>
      <c r="W344" s="44">
        <f t="shared" si="84"/>
        <v>89.5</v>
      </c>
      <c r="X344" s="41">
        <f t="shared" si="89"/>
        <v>517.44</v>
      </c>
      <c r="Y344" s="41">
        <f t="shared" si="85"/>
        <v>1679.609</v>
      </c>
      <c r="Z344" s="41"/>
      <c r="AD344" s="141"/>
    </row>
    <row r="345" ht="20" customHeight="1" spans="1:30">
      <c r="A345" s="40">
        <f t="shared" si="75"/>
        <v>342</v>
      </c>
      <c r="B345" s="66" t="s">
        <v>684</v>
      </c>
      <c r="C345" s="46" t="s">
        <v>812</v>
      </c>
      <c r="D345" s="45" t="s">
        <v>813</v>
      </c>
      <c r="E345" s="41">
        <v>3245.4</v>
      </c>
      <c r="F345" s="41">
        <f>VLOOKUP(C345,'[1]9月'!$B:$Q,16,0)</f>
        <v>3245.4</v>
      </c>
      <c r="G345" s="41">
        <v>3245.4</v>
      </c>
      <c r="H345" s="63">
        <v>5228.42</v>
      </c>
      <c r="I345" s="44">
        <v>108</v>
      </c>
      <c r="J345" s="44">
        <v>1790</v>
      </c>
      <c r="K345" s="52">
        <f t="shared" si="76"/>
        <v>58.4172</v>
      </c>
      <c r="L345" s="53">
        <f t="shared" si="77"/>
        <v>519.264</v>
      </c>
      <c r="M345" s="41">
        <f t="shared" si="78"/>
        <v>22.7178</v>
      </c>
      <c r="N345" s="44">
        <f t="shared" si="79"/>
        <v>418.27</v>
      </c>
      <c r="O345" s="44">
        <f t="shared" si="86"/>
        <v>54</v>
      </c>
      <c r="P345" s="44">
        <f t="shared" si="80"/>
        <v>89.5</v>
      </c>
      <c r="Q345" s="44">
        <f t="shared" si="87"/>
        <v>1162.169</v>
      </c>
      <c r="R345" s="41">
        <v>0</v>
      </c>
      <c r="S345" s="41">
        <f t="shared" si="81"/>
        <v>259.63</v>
      </c>
      <c r="T345" s="41">
        <f t="shared" si="82"/>
        <v>9.74</v>
      </c>
      <c r="U345" s="44">
        <f t="shared" si="83"/>
        <v>104.57</v>
      </c>
      <c r="V345" s="44">
        <f t="shared" si="88"/>
        <v>54</v>
      </c>
      <c r="W345" s="44">
        <f t="shared" si="84"/>
        <v>89.5</v>
      </c>
      <c r="X345" s="41">
        <f t="shared" si="89"/>
        <v>517.44</v>
      </c>
      <c r="Y345" s="41">
        <f t="shared" si="85"/>
        <v>1679.609</v>
      </c>
      <c r="Z345" s="41"/>
      <c r="AD345" s="141"/>
    </row>
    <row r="346" ht="20" customHeight="1" spans="1:30">
      <c r="A346" s="40">
        <f t="shared" si="75"/>
        <v>343</v>
      </c>
      <c r="B346" s="66" t="s">
        <v>167</v>
      </c>
      <c r="C346" s="78" t="s">
        <v>814</v>
      </c>
      <c r="D346" s="43" t="s">
        <v>815</v>
      </c>
      <c r="E346" s="41">
        <v>3245.4</v>
      </c>
      <c r="F346" s="41">
        <f>VLOOKUP(C346,'[1]9月'!$B:$Q,16,0)</f>
        <v>3245.4</v>
      </c>
      <c r="G346" s="41">
        <v>3245.4</v>
      </c>
      <c r="H346" s="63">
        <v>5228.42</v>
      </c>
      <c r="I346" s="44">
        <v>108</v>
      </c>
      <c r="J346" s="44">
        <v>3180</v>
      </c>
      <c r="K346" s="52">
        <f t="shared" si="76"/>
        <v>58.4172</v>
      </c>
      <c r="L346" s="53">
        <f t="shared" si="77"/>
        <v>519.264</v>
      </c>
      <c r="M346" s="41">
        <f t="shared" si="78"/>
        <v>22.7178</v>
      </c>
      <c r="N346" s="44">
        <f t="shared" si="79"/>
        <v>418.27</v>
      </c>
      <c r="O346" s="44">
        <f t="shared" si="86"/>
        <v>54</v>
      </c>
      <c r="P346" s="44">
        <f t="shared" si="80"/>
        <v>159</v>
      </c>
      <c r="Q346" s="44">
        <f t="shared" si="87"/>
        <v>1231.669</v>
      </c>
      <c r="R346" s="41">
        <v>0</v>
      </c>
      <c r="S346" s="41">
        <f t="shared" si="81"/>
        <v>259.63</v>
      </c>
      <c r="T346" s="41">
        <f t="shared" si="82"/>
        <v>9.74</v>
      </c>
      <c r="U346" s="44">
        <f t="shared" si="83"/>
        <v>104.57</v>
      </c>
      <c r="V346" s="44">
        <f t="shared" si="88"/>
        <v>54</v>
      </c>
      <c r="W346" s="44">
        <f t="shared" si="84"/>
        <v>159</v>
      </c>
      <c r="X346" s="41">
        <f t="shared" si="89"/>
        <v>586.94</v>
      </c>
      <c r="Y346" s="41">
        <f t="shared" si="85"/>
        <v>1818.609</v>
      </c>
      <c r="Z346" s="41"/>
      <c r="AD346" s="141"/>
    </row>
    <row r="347" ht="20" customHeight="1" spans="1:30">
      <c r="A347" s="40">
        <f t="shared" si="75"/>
        <v>344</v>
      </c>
      <c r="B347" s="66" t="s">
        <v>684</v>
      </c>
      <c r="C347" s="78" t="s">
        <v>816</v>
      </c>
      <c r="D347" s="43" t="s">
        <v>817</v>
      </c>
      <c r="E347" s="41">
        <v>3245.4</v>
      </c>
      <c r="F347" s="41">
        <f>VLOOKUP(C347,'[1]9月'!$B:$Q,16,0)</f>
        <v>3245.4</v>
      </c>
      <c r="G347" s="41">
        <v>3245.4</v>
      </c>
      <c r="H347" s="63">
        <v>5228.42</v>
      </c>
      <c r="I347" s="44">
        <v>108</v>
      </c>
      <c r="J347" s="44">
        <v>1790</v>
      </c>
      <c r="K347" s="52">
        <f t="shared" si="76"/>
        <v>58.4172</v>
      </c>
      <c r="L347" s="53">
        <f t="shared" si="77"/>
        <v>519.264</v>
      </c>
      <c r="M347" s="41">
        <f t="shared" si="78"/>
        <v>22.7178</v>
      </c>
      <c r="N347" s="44">
        <f t="shared" si="79"/>
        <v>418.27</v>
      </c>
      <c r="O347" s="44">
        <f t="shared" si="86"/>
        <v>54</v>
      </c>
      <c r="P347" s="44">
        <f t="shared" si="80"/>
        <v>89.5</v>
      </c>
      <c r="Q347" s="44">
        <f t="shared" si="87"/>
        <v>1162.169</v>
      </c>
      <c r="R347" s="41">
        <v>0</v>
      </c>
      <c r="S347" s="41">
        <f t="shared" si="81"/>
        <v>259.63</v>
      </c>
      <c r="T347" s="41">
        <f t="shared" si="82"/>
        <v>9.74</v>
      </c>
      <c r="U347" s="44">
        <f t="shared" si="83"/>
        <v>104.57</v>
      </c>
      <c r="V347" s="44">
        <f t="shared" si="88"/>
        <v>54</v>
      </c>
      <c r="W347" s="44">
        <f t="shared" si="84"/>
        <v>89.5</v>
      </c>
      <c r="X347" s="41">
        <f t="shared" si="89"/>
        <v>517.44</v>
      </c>
      <c r="Y347" s="41">
        <f t="shared" si="85"/>
        <v>1679.609</v>
      </c>
      <c r="Z347" s="41"/>
      <c r="AD347" s="141"/>
    </row>
    <row r="348" customFormat="1" ht="20" customHeight="1" spans="1:35">
      <c r="A348" s="40">
        <f t="shared" si="75"/>
        <v>345</v>
      </c>
      <c r="B348" s="66" t="s">
        <v>715</v>
      </c>
      <c r="C348" s="78" t="s">
        <v>818</v>
      </c>
      <c r="D348" s="43" t="s">
        <v>819</v>
      </c>
      <c r="E348" s="41">
        <v>3245.4</v>
      </c>
      <c r="F348" s="41">
        <v>3245.4</v>
      </c>
      <c r="G348" s="41">
        <v>3245.4</v>
      </c>
      <c r="H348" s="63">
        <v>5228.42</v>
      </c>
      <c r="I348" s="44">
        <v>108</v>
      </c>
      <c r="J348" s="44">
        <v>0</v>
      </c>
      <c r="K348" s="52">
        <f t="shared" si="76"/>
        <v>58.4172</v>
      </c>
      <c r="L348" s="53">
        <f t="shared" si="77"/>
        <v>519.264</v>
      </c>
      <c r="M348" s="41">
        <f t="shared" si="78"/>
        <v>22.7178</v>
      </c>
      <c r="N348" s="44">
        <f t="shared" si="79"/>
        <v>418.27</v>
      </c>
      <c r="O348" s="44">
        <f t="shared" si="86"/>
        <v>54</v>
      </c>
      <c r="P348" s="44">
        <f t="shared" si="80"/>
        <v>0</v>
      </c>
      <c r="Q348" s="44">
        <f t="shared" si="87"/>
        <v>1072.669</v>
      </c>
      <c r="R348" s="41">
        <v>0</v>
      </c>
      <c r="S348" s="41">
        <f t="shared" si="81"/>
        <v>259.63</v>
      </c>
      <c r="T348" s="41">
        <f t="shared" si="82"/>
        <v>9.74</v>
      </c>
      <c r="U348" s="44">
        <f t="shared" si="83"/>
        <v>104.57</v>
      </c>
      <c r="V348" s="44">
        <f t="shared" si="88"/>
        <v>54</v>
      </c>
      <c r="W348" s="44">
        <f t="shared" si="84"/>
        <v>0</v>
      </c>
      <c r="X348" s="41">
        <f t="shared" si="89"/>
        <v>427.94</v>
      </c>
      <c r="Y348" s="41">
        <f t="shared" si="85"/>
        <v>1500.609</v>
      </c>
      <c r="Z348" s="41"/>
      <c r="AA348" s="9"/>
      <c r="AB348" s="9"/>
      <c r="AC348" s="9"/>
      <c r="AD348" s="141"/>
      <c r="AE348" s="9"/>
      <c r="AF348" s="9"/>
      <c r="AG348" s="9"/>
      <c r="AH348" s="9"/>
      <c r="AI348" s="9"/>
    </row>
    <row r="349" customFormat="1" ht="20" customHeight="1" spans="1:35">
      <c r="A349" s="40">
        <f t="shared" si="75"/>
        <v>346</v>
      </c>
      <c r="B349" s="66" t="s">
        <v>684</v>
      </c>
      <c r="C349" s="78" t="s">
        <v>820</v>
      </c>
      <c r="D349" s="43" t="s">
        <v>821</v>
      </c>
      <c r="E349" s="41">
        <v>3245.4</v>
      </c>
      <c r="F349" s="41">
        <v>3245.4</v>
      </c>
      <c r="G349" s="41">
        <v>3245.4</v>
      </c>
      <c r="H349" s="63">
        <v>5228.42</v>
      </c>
      <c r="I349" s="44">
        <v>108</v>
      </c>
      <c r="J349" s="44">
        <v>1790</v>
      </c>
      <c r="K349" s="52">
        <f t="shared" si="76"/>
        <v>58.4172</v>
      </c>
      <c r="L349" s="53">
        <f t="shared" si="77"/>
        <v>519.264</v>
      </c>
      <c r="M349" s="41">
        <f t="shared" si="78"/>
        <v>22.7178</v>
      </c>
      <c r="N349" s="44">
        <f t="shared" si="79"/>
        <v>418.27</v>
      </c>
      <c r="O349" s="44">
        <f t="shared" si="86"/>
        <v>54</v>
      </c>
      <c r="P349" s="44">
        <f t="shared" si="80"/>
        <v>89.5</v>
      </c>
      <c r="Q349" s="44">
        <f t="shared" si="87"/>
        <v>1162.169</v>
      </c>
      <c r="R349" s="41">
        <v>0</v>
      </c>
      <c r="S349" s="41">
        <f t="shared" si="81"/>
        <v>259.63</v>
      </c>
      <c r="T349" s="41">
        <f t="shared" si="82"/>
        <v>9.74</v>
      </c>
      <c r="U349" s="44">
        <f t="shared" si="83"/>
        <v>104.57</v>
      </c>
      <c r="V349" s="44">
        <f t="shared" si="88"/>
        <v>54</v>
      </c>
      <c r="W349" s="44">
        <f t="shared" si="84"/>
        <v>89.5</v>
      </c>
      <c r="X349" s="41">
        <f t="shared" si="89"/>
        <v>517.44</v>
      </c>
      <c r="Y349" s="41">
        <f t="shared" si="85"/>
        <v>1679.609</v>
      </c>
      <c r="Z349" s="41"/>
      <c r="AA349" s="9"/>
      <c r="AB349" s="9"/>
      <c r="AC349" s="9"/>
      <c r="AD349" s="141"/>
      <c r="AE349" s="9"/>
      <c r="AF349" s="9"/>
      <c r="AG349" s="9"/>
      <c r="AH349" s="9"/>
      <c r="AI349" s="9"/>
    </row>
    <row r="350" customFormat="1" ht="20" customHeight="1" spans="1:35">
      <c r="A350" s="40">
        <f t="shared" si="75"/>
        <v>347</v>
      </c>
      <c r="B350" s="66" t="s">
        <v>167</v>
      </c>
      <c r="C350" s="78" t="s">
        <v>822</v>
      </c>
      <c r="D350" s="43" t="s">
        <v>823</v>
      </c>
      <c r="E350" s="41">
        <v>3820</v>
      </c>
      <c r="F350" s="41">
        <v>3820</v>
      </c>
      <c r="G350" s="41">
        <v>3820</v>
      </c>
      <c r="H350" s="63">
        <v>5228.42</v>
      </c>
      <c r="I350" s="44">
        <v>108</v>
      </c>
      <c r="J350" s="44">
        <v>4180</v>
      </c>
      <c r="K350" s="52">
        <f t="shared" si="76"/>
        <v>68.76</v>
      </c>
      <c r="L350" s="53">
        <f t="shared" si="77"/>
        <v>611.2</v>
      </c>
      <c r="M350" s="41">
        <f t="shared" si="78"/>
        <v>26.74</v>
      </c>
      <c r="N350" s="44">
        <f t="shared" si="79"/>
        <v>418.27</v>
      </c>
      <c r="O350" s="44">
        <f t="shared" si="86"/>
        <v>54</v>
      </c>
      <c r="P350" s="44">
        <f t="shared" si="80"/>
        <v>209</v>
      </c>
      <c r="Q350" s="44">
        <f t="shared" si="87"/>
        <v>1387.97</v>
      </c>
      <c r="R350" s="41">
        <v>0</v>
      </c>
      <c r="S350" s="41">
        <f t="shared" si="81"/>
        <v>305.6</v>
      </c>
      <c r="T350" s="41">
        <f t="shared" si="82"/>
        <v>11.46</v>
      </c>
      <c r="U350" s="44">
        <f t="shared" si="83"/>
        <v>104.57</v>
      </c>
      <c r="V350" s="44">
        <f t="shared" si="88"/>
        <v>54</v>
      </c>
      <c r="W350" s="44">
        <f t="shared" si="84"/>
        <v>209</v>
      </c>
      <c r="X350" s="41">
        <f t="shared" si="89"/>
        <v>684.63</v>
      </c>
      <c r="Y350" s="41">
        <f t="shared" si="85"/>
        <v>2072.6</v>
      </c>
      <c r="Z350" s="41"/>
      <c r="AA350" s="9"/>
      <c r="AB350" s="9"/>
      <c r="AC350" s="9"/>
      <c r="AD350" s="141"/>
      <c r="AE350" s="9"/>
      <c r="AF350" s="9"/>
      <c r="AG350" s="9"/>
      <c r="AH350" s="9"/>
      <c r="AI350" s="9"/>
    </row>
    <row r="351" s="9" customFormat="1" ht="20" customHeight="1" spans="1:30">
      <c r="A351" s="40">
        <f t="shared" si="75"/>
        <v>348</v>
      </c>
      <c r="B351" s="66" t="s">
        <v>684</v>
      </c>
      <c r="C351" s="193" t="s">
        <v>824</v>
      </c>
      <c r="D351" s="79" t="s">
        <v>825</v>
      </c>
      <c r="E351" s="41">
        <v>3245.4</v>
      </c>
      <c r="F351" s="41">
        <v>3245.4</v>
      </c>
      <c r="G351" s="41">
        <v>3245.4</v>
      </c>
      <c r="H351" s="63">
        <v>5228.42</v>
      </c>
      <c r="I351" s="44">
        <v>108</v>
      </c>
      <c r="J351" s="44">
        <v>0</v>
      </c>
      <c r="K351" s="52">
        <f t="shared" si="76"/>
        <v>58.4172</v>
      </c>
      <c r="L351" s="53">
        <f t="shared" si="77"/>
        <v>519.264</v>
      </c>
      <c r="M351" s="41">
        <f t="shared" si="78"/>
        <v>22.7178</v>
      </c>
      <c r="N351" s="44">
        <f t="shared" si="79"/>
        <v>418.27</v>
      </c>
      <c r="O351" s="44">
        <f t="shared" si="86"/>
        <v>54</v>
      </c>
      <c r="P351" s="44">
        <f t="shared" si="80"/>
        <v>0</v>
      </c>
      <c r="Q351" s="44">
        <f t="shared" si="87"/>
        <v>1072.669</v>
      </c>
      <c r="R351" s="41">
        <v>0</v>
      </c>
      <c r="S351" s="41">
        <f t="shared" si="81"/>
        <v>259.63</v>
      </c>
      <c r="T351" s="41">
        <f t="shared" si="82"/>
        <v>9.74</v>
      </c>
      <c r="U351" s="44">
        <f t="shared" si="83"/>
        <v>104.57</v>
      </c>
      <c r="V351" s="44">
        <f t="shared" si="88"/>
        <v>54</v>
      </c>
      <c r="W351" s="44">
        <f t="shared" si="84"/>
        <v>0</v>
      </c>
      <c r="X351" s="41">
        <f t="shared" si="89"/>
        <v>427.94</v>
      </c>
      <c r="Y351" s="41">
        <f t="shared" si="85"/>
        <v>1500.609</v>
      </c>
      <c r="Z351" s="41"/>
      <c r="AD351" s="141"/>
    </row>
    <row r="352" s="9" customFormat="1" ht="20" customHeight="1" spans="1:30">
      <c r="A352" s="40">
        <f t="shared" si="75"/>
        <v>349</v>
      </c>
      <c r="B352" s="66" t="s">
        <v>103</v>
      </c>
      <c r="C352" s="193" t="s">
        <v>826</v>
      </c>
      <c r="D352" s="347" t="s">
        <v>827</v>
      </c>
      <c r="E352" s="82">
        <v>3245.4</v>
      </c>
      <c r="F352" s="82">
        <v>3245.4</v>
      </c>
      <c r="G352" s="82">
        <v>3245.4</v>
      </c>
      <c r="H352" s="185">
        <v>5228.42</v>
      </c>
      <c r="I352" s="44">
        <v>108</v>
      </c>
      <c r="J352" s="88">
        <v>0</v>
      </c>
      <c r="K352" s="52">
        <f t="shared" si="76"/>
        <v>58.4172</v>
      </c>
      <c r="L352" s="53">
        <f t="shared" si="77"/>
        <v>519.264</v>
      </c>
      <c r="M352" s="41">
        <f t="shared" si="78"/>
        <v>22.7178</v>
      </c>
      <c r="N352" s="44">
        <f t="shared" si="79"/>
        <v>418.27</v>
      </c>
      <c r="O352" s="44">
        <f t="shared" si="86"/>
        <v>54</v>
      </c>
      <c r="P352" s="44">
        <f t="shared" si="80"/>
        <v>0</v>
      </c>
      <c r="Q352" s="44">
        <f t="shared" si="87"/>
        <v>1072.669</v>
      </c>
      <c r="R352" s="41">
        <v>0</v>
      </c>
      <c r="S352" s="41">
        <f t="shared" si="81"/>
        <v>259.63</v>
      </c>
      <c r="T352" s="41">
        <f t="shared" si="82"/>
        <v>9.74</v>
      </c>
      <c r="U352" s="44">
        <f t="shared" si="83"/>
        <v>104.57</v>
      </c>
      <c r="V352" s="44">
        <f t="shared" si="88"/>
        <v>54</v>
      </c>
      <c r="W352" s="44">
        <f t="shared" si="84"/>
        <v>0</v>
      </c>
      <c r="X352" s="41">
        <f t="shared" si="89"/>
        <v>427.94</v>
      </c>
      <c r="Y352" s="41">
        <f t="shared" si="85"/>
        <v>1500.609</v>
      </c>
      <c r="Z352" s="41"/>
      <c r="AD352" s="141"/>
    </row>
    <row r="353" s="9" customFormat="1" ht="20" customHeight="1" spans="1:30">
      <c r="A353" s="40">
        <f t="shared" si="75"/>
        <v>350</v>
      </c>
      <c r="B353" s="66" t="s">
        <v>738</v>
      </c>
      <c r="C353" s="46" t="s">
        <v>828</v>
      </c>
      <c r="D353" s="79" t="s">
        <v>829</v>
      </c>
      <c r="E353" s="82">
        <v>3245.4</v>
      </c>
      <c r="F353" s="82">
        <v>3245.4</v>
      </c>
      <c r="G353" s="82">
        <v>3245.4</v>
      </c>
      <c r="H353" s="185">
        <v>5228.42</v>
      </c>
      <c r="I353" s="44">
        <v>108</v>
      </c>
      <c r="J353" s="88">
        <v>0</v>
      </c>
      <c r="K353" s="52">
        <f t="shared" si="76"/>
        <v>58.4172</v>
      </c>
      <c r="L353" s="53">
        <f t="shared" si="77"/>
        <v>519.264</v>
      </c>
      <c r="M353" s="41">
        <f t="shared" si="78"/>
        <v>22.7178</v>
      </c>
      <c r="N353" s="44">
        <f t="shared" si="79"/>
        <v>418.27</v>
      </c>
      <c r="O353" s="44">
        <f t="shared" si="86"/>
        <v>54</v>
      </c>
      <c r="P353" s="44">
        <f t="shared" si="80"/>
        <v>0</v>
      </c>
      <c r="Q353" s="44">
        <f t="shared" si="87"/>
        <v>1072.669</v>
      </c>
      <c r="R353" s="41">
        <v>0</v>
      </c>
      <c r="S353" s="41">
        <f t="shared" si="81"/>
        <v>259.63</v>
      </c>
      <c r="T353" s="41">
        <f t="shared" si="82"/>
        <v>9.74</v>
      </c>
      <c r="U353" s="44">
        <f t="shared" si="83"/>
        <v>104.57</v>
      </c>
      <c r="V353" s="44">
        <f t="shared" si="88"/>
        <v>54</v>
      </c>
      <c r="W353" s="44">
        <f t="shared" si="84"/>
        <v>0</v>
      </c>
      <c r="X353" s="41">
        <f t="shared" si="89"/>
        <v>427.94</v>
      </c>
      <c r="Y353" s="41">
        <f t="shared" si="85"/>
        <v>1500.609</v>
      </c>
      <c r="Z353" s="41"/>
      <c r="AD353" s="141"/>
    </row>
    <row r="354" s="9" customFormat="1" ht="20" customHeight="1" spans="1:30">
      <c r="A354" s="40">
        <f t="shared" si="75"/>
        <v>351</v>
      </c>
      <c r="B354" s="66" t="s">
        <v>684</v>
      </c>
      <c r="C354" s="46" t="s">
        <v>830</v>
      </c>
      <c r="D354" s="79" t="s">
        <v>831</v>
      </c>
      <c r="E354" s="82">
        <v>3245.4</v>
      </c>
      <c r="F354" s="82">
        <v>3245.4</v>
      </c>
      <c r="G354" s="41">
        <v>3245.4</v>
      </c>
      <c r="H354" s="185">
        <v>5228.42</v>
      </c>
      <c r="I354" s="44">
        <v>108</v>
      </c>
      <c r="J354" s="44">
        <v>0</v>
      </c>
      <c r="K354" s="52">
        <f t="shared" si="76"/>
        <v>58.4172</v>
      </c>
      <c r="L354" s="53">
        <f t="shared" si="77"/>
        <v>519.264</v>
      </c>
      <c r="M354" s="41">
        <f t="shared" si="78"/>
        <v>22.7178</v>
      </c>
      <c r="N354" s="44">
        <f t="shared" si="79"/>
        <v>418.27</v>
      </c>
      <c r="O354" s="44">
        <f t="shared" si="86"/>
        <v>54</v>
      </c>
      <c r="P354" s="44">
        <f t="shared" si="80"/>
        <v>0</v>
      </c>
      <c r="Q354" s="44">
        <f t="shared" si="87"/>
        <v>1072.669</v>
      </c>
      <c r="R354" s="41">
        <v>0</v>
      </c>
      <c r="S354" s="41">
        <f t="shared" si="81"/>
        <v>259.63</v>
      </c>
      <c r="T354" s="41">
        <f t="shared" si="82"/>
        <v>9.74</v>
      </c>
      <c r="U354" s="44">
        <f t="shared" si="83"/>
        <v>104.57</v>
      </c>
      <c r="V354" s="44">
        <f t="shared" si="88"/>
        <v>54</v>
      </c>
      <c r="W354" s="44">
        <f t="shared" si="84"/>
        <v>0</v>
      </c>
      <c r="X354" s="41">
        <f t="shared" si="89"/>
        <v>427.94</v>
      </c>
      <c r="Y354" s="41">
        <f t="shared" si="85"/>
        <v>1500.609</v>
      </c>
      <c r="Z354" s="41"/>
      <c r="AD354" s="141"/>
    </row>
    <row r="355" s="9" customFormat="1" ht="20" customHeight="1" spans="1:30">
      <c r="A355" s="40">
        <f t="shared" si="75"/>
        <v>352</v>
      </c>
      <c r="B355" s="66" t="s">
        <v>684</v>
      </c>
      <c r="C355" s="46" t="s">
        <v>832</v>
      </c>
      <c r="D355" s="79" t="s">
        <v>833</v>
      </c>
      <c r="E355" s="82">
        <v>3245.4</v>
      </c>
      <c r="F355" s="82">
        <v>3245.4</v>
      </c>
      <c r="G355" s="82">
        <v>3245.4</v>
      </c>
      <c r="H355" s="185">
        <v>5228.42</v>
      </c>
      <c r="I355" s="44">
        <v>108</v>
      </c>
      <c r="J355" s="44">
        <v>0</v>
      </c>
      <c r="K355" s="52">
        <f t="shared" si="76"/>
        <v>58.4172</v>
      </c>
      <c r="L355" s="53">
        <f t="shared" si="77"/>
        <v>519.264</v>
      </c>
      <c r="M355" s="41">
        <f t="shared" si="78"/>
        <v>22.7178</v>
      </c>
      <c r="N355" s="44">
        <f t="shared" si="79"/>
        <v>418.27</v>
      </c>
      <c r="O355" s="44">
        <f t="shared" si="86"/>
        <v>54</v>
      </c>
      <c r="P355" s="44">
        <f t="shared" si="80"/>
        <v>0</v>
      </c>
      <c r="Q355" s="44">
        <f t="shared" si="87"/>
        <v>1072.669</v>
      </c>
      <c r="R355" s="41">
        <v>0</v>
      </c>
      <c r="S355" s="41">
        <f t="shared" si="81"/>
        <v>259.63</v>
      </c>
      <c r="T355" s="41">
        <f t="shared" si="82"/>
        <v>9.74</v>
      </c>
      <c r="U355" s="44">
        <f t="shared" si="83"/>
        <v>104.57</v>
      </c>
      <c r="V355" s="44">
        <f t="shared" si="88"/>
        <v>54</v>
      </c>
      <c r="W355" s="44">
        <f t="shared" si="84"/>
        <v>0</v>
      </c>
      <c r="X355" s="41">
        <f t="shared" si="89"/>
        <v>427.94</v>
      </c>
      <c r="Y355" s="41">
        <f t="shared" si="85"/>
        <v>1500.609</v>
      </c>
      <c r="Z355" s="41"/>
      <c r="AD355" s="141"/>
    </row>
    <row r="356" s="9" customFormat="1" ht="20" customHeight="1" spans="1:30">
      <c r="A356" s="40">
        <f t="shared" si="75"/>
        <v>353</v>
      </c>
      <c r="B356" s="66" t="s">
        <v>684</v>
      </c>
      <c r="C356" s="46" t="s">
        <v>834</v>
      </c>
      <c r="D356" s="348" t="s">
        <v>835</v>
      </c>
      <c r="E356" s="82">
        <v>3245.4</v>
      </c>
      <c r="F356" s="82">
        <v>3245.4</v>
      </c>
      <c r="G356" s="82">
        <v>3245.4</v>
      </c>
      <c r="H356" s="185">
        <v>5228.42</v>
      </c>
      <c r="I356" s="44">
        <v>108</v>
      </c>
      <c r="J356" s="44">
        <v>0</v>
      </c>
      <c r="K356" s="52">
        <f t="shared" si="76"/>
        <v>58.4172</v>
      </c>
      <c r="L356" s="53">
        <f t="shared" si="77"/>
        <v>519.264</v>
      </c>
      <c r="M356" s="41">
        <f t="shared" si="78"/>
        <v>22.7178</v>
      </c>
      <c r="N356" s="44">
        <f t="shared" si="79"/>
        <v>418.27</v>
      </c>
      <c r="O356" s="44">
        <f t="shared" si="86"/>
        <v>54</v>
      </c>
      <c r="P356" s="44">
        <f t="shared" si="80"/>
        <v>0</v>
      </c>
      <c r="Q356" s="44">
        <f t="shared" si="87"/>
        <v>1072.669</v>
      </c>
      <c r="R356" s="41">
        <v>0</v>
      </c>
      <c r="S356" s="41">
        <f t="shared" si="81"/>
        <v>259.63</v>
      </c>
      <c r="T356" s="41">
        <f t="shared" si="82"/>
        <v>9.74</v>
      </c>
      <c r="U356" s="44">
        <f t="shared" si="83"/>
        <v>104.57</v>
      </c>
      <c r="V356" s="44">
        <f t="shared" si="88"/>
        <v>54</v>
      </c>
      <c r="W356" s="44">
        <f t="shared" si="84"/>
        <v>0</v>
      </c>
      <c r="X356" s="41">
        <f t="shared" si="89"/>
        <v>427.94</v>
      </c>
      <c r="Y356" s="41">
        <f t="shared" si="85"/>
        <v>1500.609</v>
      </c>
      <c r="Z356" s="41"/>
      <c r="AD356" s="141"/>
    </row>
    <row r="357" s="9" customFormat="1" ht="20" customHeight="1" spans="1:30">
      <c r="A357" s="40">
        <f t="shared" si="75"/>
        <v>354</v>
      </c>
      <c r="B357" s="66" t="s">
        <v>145</v>
      </c>
      <c r="C357" s="304" t="s">
        <v>836</v>
      </c>
      <c r="D357" s="305" t="s">
        <v>837</v>
      </c>
      <c r="E357" s="82">
        <v>3245.4</v>
      </c>
      <c r="F357" s="82">
        <v>3245.5</v>
      </c>
      <c r="G357" s="82">
        <v>3245.4</v>
      </c>
      <c r="H357" s="185">
        <v>5228.42</v>
      </c>
      <c r="I357" s="44">
        <v>108</v>
      </c>
      <c r="J357" s="44">
        <v>0</v>
      </c>
      <c r="K357" s="52">
        <f t="shared" si="76"/>
        <v>58.4172</v>
      </c>
      <c r="L357" s="53">
        <f t="shared" si="77"/>
        <v>519.28</v>
      </c>
      <c r="M357" s="41">
        <f t="shared" si="78"/>
        <v>22.7178</v>
      </c>
      <c r="N357" s="44">
        <f t="shared" si="79"/>
        <v>418.27</v>
      </c>
      <c r="O357" s="44">
        <f t="shared" si="86"/>
        <v>54</v>
      </c>
      <c r="P357" s="44">
        <f t="shared" si="80"/>
        <v>0</v>
      </c>
      <c r="Q357" s="44">
        <f t="shared" si="87"/>
        <v>1072.685</v>
      </c>
      <c r="R357" s="41">
        <v>0</v>
      </c>
      <c r="S357" s="41">
        <f t="shared" si="81"/>
        <v>259.64</v>
      </c>
      <c r="T357" s="41">
        <f t="shared" si="82"/>
        <v>9.74</v>
      </c>
      <c r="U357" s="44">
        <f t="shared" si="83"/>
        <v>104.57</v>
      </c>
      <c r="V357" s="44">
        <f t="shared" si="88"/>
        <v>54</v>
      </c>
      <c r="W357" s="44">
        <f t="shared" si="84"/>
        <v>0</v>
      </c>
      <c r="X357" s="41">
        <f t="shared" si="89"/>
        <v>427.95</v>
      </c>
      <c r="Y357" s="41">
        <f t="shared" si="85"/>
        <v>1500.635</v>
      </c>
      <c r="Z357" s="41"/>
      <c r="AD357" s="141"/>
    </row>
    <row r="358" s="9" customFormat="1" ht="20" customHeight="1" spans="1:30">
      <c r="A358" s="40">
        <f t="shared" si="75"/>
        <v>355</v>
      </c>
      <c r="B358" s="66" t="s">
        <v>145</v>
      </c>
      <c r="C358" s="304" t="s">
        <v>838</v>
      </c>
      <c r="D358" s="305" t="s">
        <v>839</v>
      </c>
      <c r="E358" s="82">
        <v>3245.4</v>
      </c>
      <c r="F358" s="82">
        <v>3245.5</v>
      </c>
      <c r="G358" s="82">
        <v>3245.4</v>
      </c>
      <c r="H358" s="185">
        <v>5228.42</v>
      </c>
      <c r="I358" s="44">
        <v>108</v>
      </c>
      <c r="J358" s="44">
        <v>0</v>
      </c>
      <c r="K358" s="52">
        <f t="shared" si="76"/>
        <v>58.4172</v>
      </c>
      <c r="L358" s="53">
        <f t="shared" si="77"/>
        <v>519.28</v>
      </c>
      <c r="M358" s="41">
        <f t="shared" si="78"/>
        <v>22.7178</v>
      </c>
      <c r="N358" s="44">
        <f t="shared" si="79"/>
        <v>418.27</v>
      </c>
      <c r="O358" s="44">
        <f t="shared" si="86"/>
        <v>54</v>
      </c>
      <c r="P358" s="44">
        <f t="shared" si="80"/>
        <v>0</v>
      </c>
      <c r="Q358" s="44">
        <f t="shared" si="87"/>
        <v>1072.685</v>
      </c>
      <c r="R358" s="41">
        <v>0</v>
      </c>
      <c r="S358" s="41">
        <f t="shared" si="81"/>
        <v>259.64</v>
      </c>
      <c r="T358" s="41">
        <f t="shared" si="82"/>
        <v>9.74</v>
      </c>
      <c r="U358" s="44">
        <f t="shared" si="83"/>
        <v>104.57</v>
      </c>
      <c r="V358" s="44">
        <f t="shared" si="88"/>
        <v>54</v>
      </c>
      <c r="W358" s="44">
        <f t="shared" si="84"/>
        <v>0</v>
      </c>
      <c r="X358" s="41">
        <f t="shared" si="89"/>
        <v>427.95</v>
      </c>
      <c r="Y358" s="41">
        <f t="shared" si="85"/>
        <v>1500.635</v>
      </c>
      <c r="Z358" s="41"/>
      <c r="AD358" s="141"/>
    </row>
    <row r="359" s="9" customFormat="1" ht="20" customHeight="1" spans="1:30">
      <c r="A359" s="40">
        <f t="shared" si="75"/>
        <v>356</v>
      </c>
      <c r="B359" s="66" t="s">
        <v>145</v>
      </c>
      <c r="C359" s="304" t="s">
        <v>840</v>
      </c>
      <c r="D359" s="305" t="s">
        <v>841</v>
      </c>
      <c r="E359" s="82">
        <v>3245.4</v>
      </c>
      <c r="F359" s="82">
        <v>3245.5</v>
      </c>
      <c r="G359" s="82">
        <v>3245.4</v>
      </c>
      <c r="H359" s="185">
        <v>5228.42</v>
      </c>
      <c r="I359" s="44">
        <v>108</v>
      </c>
      <c r="J359" s="44">
        <v>0</v>
      </c>
      <c r="K359" s="52">
        <f t="shared" si="76"/>
        <v>58.4172</v>
      </c>
      <c r="L359" s="53">
        <f t="shared" si="77"/>
        <v>519.28</v>
      </c>
      <c r="M359" s="41">
        <f t="shared" si="78"/>
        <v>22.7178</v>
      </c>
      <c r="N359" s="44">
        <f t="shared" si="79"/>
        <v>418.27</v>
      </c>
      <c r="O359" s="44">
        <f t="shared" si="86"/>
        <v>54</v>
      </c>
      <c r="P359" s="44">
        <f t="shared" si="80"/>
        <v>0</v>
      </c>
      <c r="Q359" s="44">
        <f t="shared" si="87"/>
        <v>1072.685</v>
      </c>
      <c r="R359" s="41">
        <v>0</v>
      </c>
      <c r="S359" s="41">
        <f t="shared" si="81"/>
        <v>259.64</v>
      </c>
      <c r="T359" s="41">
        <f t="shared" si="82"/>
        <v>9.74</v>
      </c>
      <c r="U359" s="44">
        <f t="shared" si="83"/>
        <v>104.57</v>
      </c>
      <c r="V359" s="44">
        <f t="shared" si="88"/>
        <v>54</v>
      </c>
      <c r="W359" s="44">
        <f t="shared" si="84"/>
        <v>0</v>
      </c>
      <c r="X359" s="41">
        <f t="shared" si="89"/>
        <v>427.95</v>
      </c>
      <c r="Y359" s="41">
        <f t="shared" si="85"/>
        <v>1500.635</v>
      </c>
      <c r="Z359" s="41"/>
      <c r="AD359" s="141"/>
    </row>
    <row r="360" s="9" customFormat="1" ht="20" customHeight="1" spans="1:30">
      <c r="A360" s="40">
        <f t="shared" si="75"/>
        <v>357</v>
      </c>
      <c r="B360" s="66" t="s">
        <v>170</v>
      </c>
      <c r="C360" s="300" t="s">
        <v>842</v>
      </c>
      <c r="D360" s="349" t="s">
        <v>843</v>
      </c>
      <c r="E360" s="82">
        <v>3245.4</v>
      </c>
      <c r="F360" s="82">
        <v>3245.5</v>
      </c>
      <c r="G360" s="82">
        <v>3245.4</v>
      </c>
      <c r="H360" s="185">
        <v>5228.42</v>
      </c>
      <c r="I360" s="44">
        <v>108</v>
      </c>
      <c r="J360" s="44">
        <v>0</v>
      </c>
      <c r="K360" s="52">
        <f t="shared" si="76"/>
        <v>58.4172</v>
      </c>
      <c r="L360" s="53">
        <f t="shared" si="77"/>
        <v>519.28</v>
      </c>
      <c r="M360" s="41">
        <f t="shared" si="78"/>
        <v>22.7178</v>
      </c>
      <c r="N360" s="44">
        <f t="shared" si="79"/>
        <v>418.27</v>
      </c>
      <c r="O360" s="44">
        <f t="shared" si="86"/>
        <v>54</v>
      </c>
      <c r="P360" s="44">
        <f t="shared" si="80"/>
        <v>0</v>
      </c>
      <c r="Q360" s="44">
        <f t="shared" si="87"/>
        <v>1072.685</v>
      </c>
      <c r="R360" s="41">
        <v>0</v>
      </c>
      <c r="S360" s="41">
        <f t="shared" si="81"/>
        <v>259.64</v>
      </c>
      <c r="T360" s="41">
        <f t="shared" si="82"/>
        <v>9.74</v>
      </c>
      <c r="U360" s="44">
        <f t="shared" si="83"/>
        <v>104.57</v>
      </c>
      <c r="V360" s="44">
        <f t="shared" si="88"/>
        <v>54</v>
      </c>
      <c r="W360" s="44">
        <f t="shared" si="84"/>
        <v>0</v>
      </c>
      <c r="X360" s="41">
        <f t="shared" si="89"/>
        <v>427.95</v>
      </c>
      <c r="Y360" s="41">
        <f t="shared" si="85"/>
        <v>1500.635</v>
      </c>
      <c r="Z360" s="41"/>
      <c r="AD360" s="141"/>
    </row>
    <row r="361" s="9" customFormat="1" ht="20" customHeight="1" spans="1:30">
      <c r="A361" s="40">
        <f t="shared" si="75"/>
        <v>358</v>
      </c>
      <c r="B361" s="66" t="s">
        <v>170</v>
      </c>
      <c r="C361" s="300" t="s">
        <v>844</v>
      </c>
      <c r="D361" s="349" t="s">
        <v>845</v>
      </c>
      <c r="E361" s="82">
        <v>3245.4</v>
      </c>
      <c r="F361" s="82">
        <v>3245.5</v>
      </c>
      <c r="G361" s="82">
        <v>3245.4</v>
      </c>
      <c r="H361" s="185">
        <v>5228.42</v>
      </c>
      <c r="I361" s="44">
        <v>108</v>
      </c>
      <c r="J361" s="44">
        <v>0</v>
      </c>
      <c r="K361" s="52">
        <f t="shared" si="76"/>
        <v>58.4172</v>
      </c>
      <c r="L361" s="53">
        <f t="shared" si="77"/>
        <v>519.28</v>
      </c>
      <c r="M361" s="41">
        <f t="shared" si="78"/>
        <v>22.7178</v>
      </c>
      <c r="N361" s="44">
        <f t="shared" si="79"/>
        <v>418.27</v>
      </c>
      <c r="O361" s="44">
        <f t="shared" si="86"/>
        <v>54</v>
      </c>
      <c r="P361" s="44">
        <f t="shared" si="80"/>
        <v>0</v>
      </c>
      <c r="Q361" s="44">
        <f t="shared" si="87"/>
        <v>1072.685</v>
      </c>
      <c r="R361" s="41">
        <v>0</v>
      </c>
      <c r="S361" s="41">
        <f t="shared" si="81"/>
        <v>259.64</v>
      </c>
      <c r="T361" s="41">
        <f t="shared" si="82"/>
        <v>9.74</v>
      </c>
      <c r="U361" s="44">
        <f t="shared" si="83"/>
        <v>104.57</v>
      </c>
      <c r="V361" s="44">
        <f t="shared" si="88"/>
        <v>54</v>
      </c>
      <c r="W361" s="44">
        <f t="shared" si="84"/>
        <v>0</v>
      </c>
      <c r="X361" s="41">
        <f t="shared" si="89"/>
        <v>427.95</v>
      </c>
      <c r="Y361" s="41">
        <f t="shared" si="85"/>
        <v>1500.635</v>
      </c>
      <c r="Z361" s="41"/>
      <c r="AD361" s="141"/>
    </row>
    <row r="362" s="9" customFormat="1" ht="20" customHeight="1" spans="1:30">
      <c r="A362" s="40">
        <f t="shared" si="75"/>
        <v>359</v>
      </c>
      <c r="B362" s="66" t="s">
        <v>170</v>
      </c>
      <c r="C362" s="300" t="s">
        <v>846</v>
      </c>
      <c r="D362" s="116" t="s">
        <v>847</v>
      </c>
      <c r="E362" s="82">
        <v>3245.4</v>
      </c>
      <c r="F362" s="82">
        <v>3245.5</v>
      </c>
      <c r="G362" s="82">
        <v>3245.4</v>
      </c>
      <c r="H362" s="185">
        <v>5228.42</v>
      </c>
      <c r="I362" s="44">
        <v>108</v>
      </c>
      <c r="J362" s="44">
        <v>0</v>
      </c>
      <c r="K362" s="52">
        <f t="shared" si="76"/>
        <v>58.4172</v>
      </c>
      <c r="L362" s="53">
        <f t="shared" si="77"/>
        <v>519.28</v>
      </c>
      <c r="M362" s="41">
        <f t="shared" si="78"/>
        <v>22.7178</v>
      </c>
      <c r="N362" s="44">
        <f t="shared" si="79"/>
        <v>418.27</v>
      </c>
      <c r="O362" s="44">
        <f t="shared" si="86"/>
        <v>54</v>
      </c>
      <c r="P362" s="44">
        <f t="shared" si="80"/>
        <v>0</v>
      </c>
      <c r="Q362" s="44">
        <f t="shared" si="87"/>
        <v>1072.685</v>
      </c>
      <c r="R362" s="41">
        <v>0</v>
      </c>
      <c r="S362" s="41">
        <f t="shared" si="81"/>
        <v>259.64</v>
      </c>
      <c r="T362" s="41">
        <f t="shared" si="82"/>
        <v>9.74</v>
      </c>
      <c r="U362" s="44">
        <f t="shared" si="83"/>
        <v>104.57</v>
      </c>
      <c r="V362" s="44">
        <f t="shared" si="88"/>
        <v>54</v>
      </c>
      <c r="W362" s="44">
        <f t="shared" si="84"/>
        <v>0</v>
      </c>
      <c r="X362" s="41">
        <f t="shared" si="89"/>
        <v>427.95</v>
      </c>
      <c r="Y362" s="41">
        <f t="shared" si="85"/>
        <v>1500.635</v>
      </c>
      <c r="Z362" s="41"/>
      <c r="AD362" s="141"/>
    </row>
    <row r="363" s="9" customFormat="1" ht="20" customHeight="1" spans="1:30">
      <c r="A363" s="40">
        <f t="shared" si="75"/>
        <v>360</v>
      </c>
      <c r="B363" s="66" t="s">
        <v>145</v>
      </c>
      <c r="C363" s="300" t="s">
        <v>848</v>
      </c>
      <c r="D363" s="349" t="s">
        <v>849</v>
      </c>
      <c r="E363" s="82">
        <v>3245.4</v>
      </c>
      <c r="F363" s="82">
        <v>3245.5</v>
      </c>
      <c r="G363" s="82">
        <v>3245.4</v>
      </c>
      <c r="H363" s="185">
        <v>5228.42</v>
      </c>
      <c r="I363" s="44">
        <v>108</v>
      </c>
      <c r="J363" s="44">
        <v>0</v>
      </c>
      <c r="K363" s="52">
        <f t="shared" si="76"/>
        <v>58.4172</v>
      </c>
      <c r="L363" s="53">
        <f t="shared" si="77"/>
        <v>519.28</v>
      </c>
      <c r="M363" s="41">
        <f t="shared" si="78"/>
        <v>22.7178</v>
      </c>
      <c r="N363" s="44">
        <f t="shared" si="79"/>
        <v>418.27</v>
      </c>
      <c r="O363" s="44">
        <f t="shared" si="86"/>
        <v>54</v>
      </c>
      <c r="P363" s="44">
        <f t="shared" si="80"/>
        <v>0</v>
      </c>
      <c r="Q363" s="44">
        <f t="shared" si="87"/>
        <v>1072.685</v>
      </c>
      <c r="R363" s="41">
        <v>0</v>
      </c>
      <c r="S363" s="41">
        <f t="shared" si="81"/>
        <v>259.64</v>
      </c>
      <c r="T363" s="41">
        <f t="shared" si="82"/>
        <v>9.74</v>
      </c>
      <c r="U363" s="44">
        <f t="shared" si="83"/>
        <v>104.57</v>
      </c>
      <c r="V363" s="44">
        <f t="shared" si="88"/>
        <v>54</v>
      </c>
      <c r="W363" s="44">
        <f t="shared" si="84"/>
        <v>0</v>
      </c>
      <c r="X363" s="41">
        <f t="shared" si="89"/>
        <v>427.95</v>
      </c>
      <c r="Y363" s="41">
        <f t="shared" si="85"/>
        <v>1500.635</v>
      </c>
      <c r="Z363" s="41"/>
      <c r="AD363" s="141"/>
    </row>
    <row r="364" s="9" customFormat="1" ht="20" customHeight="1" spans="1:30">
      <c r="A364" s="40">
        <f t="shared" si="75"/>
        <v>361</v>
      </c>
      <c r="B364" s="66" t="s">
        <v>167</v>
      </c>
      <c r="C364" s="300" t="s">
        <v>850</v>
      </c>
      <c r="D364" s="116" t="s">
        <v>851</v>
      </c>
      <c r="E364" s="82">
        <v>3245.4</v>
      </c>
      <c r="F364" s="82">
        <v>3245.5</v>
      </c>
      <c r="G364" s="82">
        <v>3245.4</v>
      </c>
      <c r="H364" s="185">
        <v>5228.42</v>
      </c>
      <c r="I364" s="44">
        <v>108</v>
      </c>
      <c r="J364" s="44">
        <v>0</v>
      </c>
      <c r="K364" s="52">
        <f t="shared" si="76"/>
        <v>58.4172</v>
      </c>
      <c r="L364" s="53">
        <f t="shared" si="77"/>
        <v>519.28</v>
      </c>
      <c r="M364" s="41">
        <f t="shared" si="78"/>
        <v>22.7178</v>
      </c>
      <c r="N364" s="44">
        <f t="shared" si="79"/>
        <v>418.27</v>
      </c>
      <c r="O364" s="44">
        <f t="shared" si="86"/>
        <v>54</v>
      </c>
      <c r="P364" s="44">
        <f t="shared" si="80"/>
        <v>0</v>
      </c>
      <c r="Q364" s="44">
        <f t="shared" si="87"/>
        <v>1072.685</v>
      </c>
      <c r="R364" s="41">
        <v>0</v>
      </c>
      <c r="S364" s="41">
        <f t="shared" si="81"/>
        <v>259.64</v>
      </c>
      <c r="T364" s="41">
        <f t="shared" si="82"/>
        <v>9.74</v>
      </c>
      <c r="U364" s="44">
        <f t="shared" si="83"/>
        <v>104.57</v>
      </c>
      <c r="V364" s="44">
        <f t="shared" si="88"/>
        <v>54</v>
      </c>
      <c r="W364" s="44">
        <f t="shared" si="84"/>
        <v>0</v>
      </c>
      <c r="X364" s="41">
        <f t="shared" si="89"/>
        <v>427.95</v>
      </c>
      <c r="Y364" s="41">
        <f t="shared" si="85"/>
        <v>1500.635</v>
      </c>
      <c r="Z364" s="41"/>
      <c r="AD364" s="141"/>
    </row>
    <row r="365" s="9" customFormat="1" ht="20" customHeight="1" spans="1:30">
      <c r="A365" s="40">
        <f t="shared" si="75"/>
        <v>362</v>
      </c>
      <c r="B365" s="66" t="s">
        <v>167</v>
      </c>
      <c r="C365" s="300" t="s">
        <v>852</v>
      </c>
      <c r="D365" s="116" t="s">
        <v>853</v>
      </c>
      <c r="E365" s="82">
        <v>3245.4</v>
      </c>
      <c r="F365" s="82">
        <v>3245.5</v>
      </c>
      <c r="G365" s="82">
        <v>3245.4</v>
      </c>
      <c r="H365" s="185">
        <v>5228.42</v>
      </c>
      <c r="I365" s="44">
        <v>108</v>
      </c>
      <c r="J365" s="44">
        <v>0</v>
      </c>
      <c r="K365" s="52">
        <f t="shared" si="76"/>
        <v>58.4172</v>
      </c>
      <c r="L365" s="53">
        <f t="shared" si="77"/>
        <v>519.28</v>
      </c>
      <c r="M365" s="41">
        <f t="shared" si="78"/>
        <v>22.7178</v>
      </c>
      <c r="N365" s="44">
        <f t="shared" si="79"/>
        <v>418.27</v>
      </c>
      <c r="O365" s="44">
        <f t="shared" si="86"/>
        <v>54</v>
      </c>
      <c r="P365" s="44">
        <f t="shared" si="80"/>
        <v>0</v>
      </c>
      <c r="Q365" s="44">
        <f t="shared" si="87"/>
        <v>1072.685</v>
      </c>
      <c r="R365" s="41">
        <v>0</v>
      </c>
      <c r="S365" s="41">
        <f t="shared" si="81"/>
        <v>259.64</v>
      </c>
      <c r="T365" s="41">
        <f t="shared" si="82"/>
        <v>9.74</v>
      </c>
      <c r="U365" s="44">
        <f t="shared" si="83"/>
        <v>104.57</v>
      </c>
      <c r="V365" s="44">
        <f t="shared" si="88"/>
        <v>54</v>
      </c>
      <c r="W365" s="44">
        <f t="shared" si="84"/>
        <v>0</v>
      </c>
      <c r="X365" s="41">
        <f t="shared" si="89"/>
        <v>427.95</v>
      </c>
      <c r="Y365" s="41">
        <f t="shared" si="85"/>
        <v>1500.635</v>
      </c>
      <c r="Z365" s="41"/>
      <c r="AD365" s="141"/>
    </row>
    <row r="366" s="9" customFormat="1" ht="20" customHeight="1" spans="1:30">
      <c r="A366" s="40">
        <f t="shared" si="75"/>
        <v>363</v>
      </c>
      <c r="B366" s="66" t="s">
        <v>167</v>
      </c>
      <c r="C366" s="306" t="s">
        <v>854</v>
      </c>
      <c r="D366" s="307" t="s">
        <v>855</v>
      </c>
      <c r="E366" s="82">
        <v>3245.4</v>
      </c>
      <c r="F366" s="82">
        <v>3245.5</v>
      </c>
      <c r="G366" s="82">
        <v>3245.4</v>
      </c>
      <c r="H366" s="185">
        <v>5228.42</v>
      </c>
      <c r="I366" s="44">
        <v>108</v>
      </c>
      <c r="J366" s="44">
        <v>0</v>
      </c>
      <c r="K366" s="52">
        <f t="shared" si="76"/>
        <v>58.4172</v>
      </c>
      <c r="L366" s="53">
        <f t="shared" si="77"/>
        <v>519.28</v>
      </c>
      <c r="M366" s="41">
        <f t="shared" si="78"/>
        <v>22.7178</v>
      </c>
      <c r="N366" s="44">
        <f t="shared" si="79"/>
        <v>418.27</v>
      </c>
      <c r="O366" s="44">
        <f t="shared" si="86"/>
        <v>54</v>
      </c>
      <c r="P366" s="44">
        <f t="shared" si="80"/>
        <v>0</v>
      </c>
      <c r="Q366" s="44">
        <f t="shared" si="87"/>
        <v>1072.685</v>
      </c>
      <c r="R366" s="41">
        <v>0</v>
      </c>
      <c r="S366" s="41">
        <f t="shared" si="81"/>
        <v>259.64</v>
      </c>
      <c r="T366" s="41">
        <f t="shared" si="82"/>
        <v>9.74</v>
      </c>
      <c r="U366" s="44">
        <f t="shared" si="83"/>
        <v>104.57</v>
      </c>
      <c r="V366" s="44">
        <f t="shared" si="88"/>
        <v>54</v>
      </c>
      <c r="W366" s="44">
        <f t="shared" si="84"/>
        <v>0</v>
      </c>
      <c r="X366" s="41">
        <f t="shared" si="89"/>
        <v>427.95</v>
      </c>
      <c r="Y366" s="41">
        <f t="shared" si="85"/>
        <v>1500.635</v>
      </c>
      <c r="Z366" s="41"/>
      <c r="AD366" s="141"/>
    </row>
    <row r="367" s="9" customFormat="1" ht="20" customHeight="1" spans="1:30">
      <c r="A367" s="40">
        <f t="shared" si="75"/>
        <v>364</v>
      </c>
      <c r="B367" s="66" t="s">
        <v>167</v>
      </c>
      <c r="C367" s="300" t="s">
        <v>856</v>
      </c>
      <c r="D367" s="116" t="s">
        <v>857</v>
      </c>
      <c r="E367" s="82">
        <v>3245.4</v>
      </c>
      <c r="F367" s="82">
        <v>3245.5</v>
      </c>
      <c r="G367" s="82">
        <v>0</v>
      </c>
      <c r="H367" s="185">
        <v>5228.42</v>
      </c>
      <c r="I367" s="44">
        <v>108</v>
      </c>
      <c r="J367" s="44">
        <v>0</v>
      </c>
      <c r="K367" s="52">
        <f t="shared" si="76"/>
        <v>58.4172</v>
      </c>
      <c r="L367" s="53">
        <f t="shared" si="77"/>
        <v>519.28</v>
      </c>
      <c r="M367" s="41">
        <f t="shared" si="78"/>
        <v>0</v>
      </c>
      <c r="N367" s="44">
        <f t="shared" si="79"/>
        <v>418.27</v>
      </c>
      <c r="O367" s="44">
        <f t="shared" si="86"/>
        <v>54</v>
      </c>
      <c r="P367" s="44">
        <f t="shared" si="80"/>
        <v>0</v>
      </c>
      <c r="Q367" s="44">
        <f t="shared" si="87"/>
        <v>1049.9672</v>
      </c>
      <c r="R367" s="41">
        <v>0</v>
      </c>
      <c r="S367" s="41">
        <f t="shared" si="81"/>
        <v>259.64</v>
      </c>
      <c r="T367" s="41">
        <f t="shared" si="82"/>
        <v>0</v>
      </c>
      <c r="U367" s="44">
        <f t="shared" si="83"/>
        <v>104.57</v>
      </c>
      <c r="V367" s="44">
        <f t="shared" si="88"/>
        <v>54</v>
      </c>
      <c r="W367" s="44">
        <f t="shared" si="84"/>
        <v>0</v>
      </c>
      <c r="X367" s="41">
        <f t="shared" si="89"/>
        <v>418.21</v>
      </c>
      <c r="Y367" s="41">
        <f t="shared" si="85"/>
        <v>1468.1772</v>
      </c>
      <c r="Z367" s="41"/>
      <c r="AD367" s="141"/>
    </row>
    <row r="368" s="9" customFormat="1" ht="20" customHeight="1" spans="1:30">
      <c r="A368" s="40">
        <f t="shared" si="75"/>
        <v>365</v>
      </c>
      <c r="B368" s="66" t="s">
        <v>167</v>
      </c>
      <c r="C368" s="300" t="s">
        <v>693</v>
      </c>
      <c r="D368" s="116" t="s">
        <v>858</v>
      </c>
      <c r="E368" s="82">
        <v>3245.4</v>
      </c>
      <c r="F368" s="82">
        <v>3245.5</v>
      </c>
      <c r="G368" s="82">
        <v>3245.4</v>
      </c>
      <c r="H368" s="185">
        <v>5228.42</v>
      </c>
      <c r="I368" s="44">
        <v>108</v>
      </c>
      <c r="J368" s="44">
        <v>0</v>
      </c>
      <c r="K368" s="52">
        <f t="shared" si="76"/>
        <v>58.4172</v>
      </c>
      <c r="L368" s="53">
        <f t="shared" si="77"/>
        <v>519.28</v>
      </c>
      <c r="M368" s="41">
        <f t="shared" si="78"/>
        <v>22.7178</v>
      </c>
      <c r="N368" s="44">
        <f t="shared" si="79"/>
        <v>418.27</v>
      </c>
      <c r="O368" s="44">
        <f t="shared" si="86"/>
        <v>54</v>
      </c>
      <c r="P368" s="44">
        <f t="shared" si="80"/>
        <v>0</v>
      </c>
      <c r="Q368" s="44">
        <f t="shared" si="87"/>
        <v>1072.685</v>
      </c>
      <c r="R368" s="41">
        <v>0</v>
      </c>
      <c r="S368" s="41">
        <f t="shared" si="81"/>
        <v>259.64</v>
      </c>
      <c r="T368" s="41">
        <f t="shared" si="82"/>
        <v>9.74</v>
      </c>
      <c r="U368" s="44">
        <f t="shared" si="83"/>
        <v>104.57</v>
      </c>
      <c r="V368" s="44">
        <f t="shared" si="88"/>
        <v>54</v>
      </c>
      <c r="W368" s="44">
        <f t="shared" si="84"/>
        <v>0</v>
      </c>
      <c r="X368" s="41">
        <f t="shared" si="89"/>
        <v>427.95</v>
      </c>
      <c r="Y368" s="41">
        <f t="shared" si="85"/>
        <v>1500.635</v>
      </c>
      <c r="Z368" s="41"/>
      <c r="AD368" s="141"/>
    </row>
    <row r="369" s="9" customFormat="1" ht="20" customHeight="1" spans="1:30">
      <c r="A369" s="40">
        <f t="shared" si="75"/>
        <v>366</v>
      </c>
      <c r="B369" s="66" t="s">
        <v>167</v>
      </c>
      <c r="C369" s="300" t="s">
        <v>859</v>
      </c>
      <c r="D369" s="116" t="s">
        <v>860</v>
      </c>
      <c r="E369" s="82">
        <v>3245.4</v>
      </c>
      <c r="F369" s="82">
        <v>3245.5</v>
      </c>
      <c r="G369" s="82">
        <v>3245.4</v>
      </c>
      <c r="H369" s="185">
        <v>5228.42</v>
      </c>
      <c r="I369" s="44">
        <v>108</v>
      </c>
      <c r="J369" s="44">
        <v>0</v>
      </c>
      <c r="K369" s="52">
        <f t="shared" si="76"/>
        <v>58.4172</v>
      </c>
      <c r="L369" s="53">
        <f t="shared" si="77"/>
        <v>519.28</v>
      </c>
      <c r="M369" s="41">
        <f t="shared" si="78"/>
        <v>22.7178</v>
      </c>
      <c r="N369" s="44">
        <f t="shared" si="79"/>
        <v>418.27</v>
      </c>
      <c r="O369" s="44">
        <f t="shared" si="86"/>
        <v>54</v>
      </c>
      <c r="P369" s="44">
        <f t="shared" si="80"/>
        <v>0</v>
      </c>
      <c r="Q369" s="44">
        <f t="shared" si="87"/>
        <v>1072.685</v>
      </c>
      <c r="R369" s="41">
        <v>0</v>
      </c>
      <c r="S369" s="41">
        <f t="shared" si="81"/>
        <v>259.64</v>
      </c>
      <c r="T369" s="41">
        <f t="shared" si="82"/>
        <v>9.74</v>
      </c>
      <c r="U369" s="44">
        <f t="shared" si="83"/>
        <v>104.57</v>
      </c>
      <c r="V369" s="44">
        <f t="shared" si="88"/>
        <v>54</v>
      </c>
      <c r="W369" s="44">
        <f t="shared" si="84"/>
        <v>0</v>
      </c>
      <c r="X369" s="41">
        <f t="shared" si="89"/>
        <v>427.95</v>
      </c>
      <c r="Y369" s="41">
        <f t="shared" si="85"/>
        <v>1500.635</v>
      </c>
      <c r="Z369" s="41"/>
      <c r="AD369" s="141"/>
    </row>
    <row r="370" s="9" customFormat="1" ht="20" customHeight="1" spans="1:30">
      <c r="A370" s="40">
        <f t="shared" si="75"/>
        <v>367</v>
      </c>
      <c r="B370" s="66" t="s">
        <v>503</v>
      </c>
      <c r="C370" s="300" t="s">
        <v>861</v>
      </c>
      <c r="D370" s="349" t="s">
        <v>862</v>
      </c>
      <c r="E370" s="82">
        <v>3245.4</v>
      </c>
      <c r="F370" s="82">
        <v>3245.5</v>
      </c>
      <c r="G370" s="82">
        <v>3245.4</v>
      </c>
      <c r="H370" s="185">
        <v>5228.42</v>
      </c>
      <c r="I370" s="44">
        <v>108</v>
      </c>
      <c r="J370" s="44">
        <v>0</v>
      </c>
      <c r="K370" s="52">
        <f t="shared" si="76"/>
        <v>58.4172</v>
      </c>
      <c r="L370" s="53">
        <f t="shared" si="77"/>
        <v>519.28</v>
      </c>
      <c r="M370" s="41">
        <f t="shared" si="78"/>
        <v>22.7178</v>
      </c>
      <c r="N370" s="44">
        <f t="shared" si="79"/>
        <v>418.27</v>
      </c>
      <c r="O370" s="44">
        <f t="shared" si="86"/>
        <v>54</v>
      </c>
      <c r="P370" s="44">
        <f t="shared" si="80"/>
        <v>0</v>
      </c>
      <c r="Q370" s="44">
        <f t="shared" si="87"/>
        <v>1072.685</v>
      </c>
      <c r="R370" s="41">
        <v>0</v>
      </c>
      <c r="S370" s="41">
        <f t="shared" si="81"/>
        <v>259.64</v>
      </c>
      <c r="T370" s="41">
        <f t="shared" si="82"/>
        <v>9.74</v>
      </c>
      <c r="U370" s="44">
        <f t="shared" si="83"/>
        <v>104.57</v>
      </c>
      <c r="V370" s="44">
        <f t="shared" si="88"/>
        <v>54</v>
      </c>
      <c r="W370" s="44">
        <f t="shared" si="84"/>
        <v>0</v>
      </c>
      <c r="X370" s="41">
        <f t="shared" si="89"/>
        <v>427.95</v>
      </c>
      <c r="Y370" s="41">
        <f t="shared" si="85"/>
        <v>1500.635</v>
      </c>
      <c r="Z370" s="41"/>
      <c r="AD370" s="141"/>
    </row>
    <row r="371" s="9" customFormat="1" ht="20" customHeight="1" spans="1:30">
      <c r="A371" s="40">
        <f t="shared" si="75"/>
        <v>368</v>
      </c>
      <c r="B371" s="66" t="s">
        <v>238</v>
      </c>
      <c r="C371" s="300" t="s">
        <v>863</v>
      </c>
      <c r="D371" s="349" t="s">
        <v>864</v>
      </c>
      <c r="E371" s="82">
        <v>3245.4</v>
      </c>
      <c r="F371" s="82">
        <v>3245.5</v>
      </c>
      <c r="G371" s="82">
        <v>3245.4</v>
      </c>
      <c r="H371" s="185">
        <v>5228.42</v>
      </c>
      <c r="I371" s="44">
        <v>108</v>
      </c>
      <c r="J371" s="44">
        <v>0</v>
      </c>
      <c r="K371" s="52">
        <f t="shared" si="76"/>
        <v>58.4172</v>
      </c>
      <c r="L371" s="53">
        <f t="shared" si="77"/>
        <v>519.28</v>
      </c>
      <c r="M371" s="41">
        <f t="shared" si="78"/>
        <v>22.7178</v>
      </c>
      <c r="N371" s="44">
        <f t="shared" si="79"/>
        <v>418.27</v>
      </c>
      <c r="O371" s="44">
        <f t="shared" si="86"/>
        <v>54</v>
      </c>
      <c r="P371" s="44">
        <f t="shared" si="80"/>
        <v>0</v>
      </c>
      <c r="Q371" s="44">
        <f t="shared" si="87"/>
        <v>1072.685</v>
      </c>
      <c r="R371" s="41">
        <v>0</v>
      </c>
      <c r="S371" s="41">
        <f t="shared" si="81"/>
        <v>259.64</v>
      </c>
      <c r="T371" s="41">
        <f t="shared" si="82"/>
        <v>9.74</v>
      </c>
      <c r="U371" s="44">
        <f t="shared" si="83"/>
        <v>104.57</v>
      </c>
      <c r="V371" s="44">
        <f t="shared" si="88"/>
        <v>54</v>
      </c>
      <c r="W371" s="44">
        <f t="shared" si="84"/>
        <v>0</v>
      </c>
      <c r="X371" s="41">
        <f t="shared" si="89"/>
        <v>427.95</v>
      </c>
      <c r="Y371" s="41">
        <f t="shared" si="85"/>
        <v>1500.635</v>
      </c>
      <c r="Z371" s="41"/>
      <c r="AD371" s="141"/>
    </row>
    <row r="372" s="9" customFormat="1" ht="20" customHeight="1" spans="1:30">
      <c r="A372" s="40">
        <f t="shared" si="75"/>
        <v>369</v>
      </c>
      <c r="B372" s="66" t="s">
        <v>470</v>
      </c>
      <c r="C372" s="300" t="s">
        <v>865</v>
      </c>
      <c r="D372" s="349" t="s">
        <v>866</v>
      </c>
      <c r="E372" s="82">
        <v>3245.4</v>
      </c>
      <c r="F372" s="82">
        <v>3245.5</v>
      </c>
      <c r="G372" s="82">
        <v>3245.4</v>
      </c>
      <c r="H372" s="185">
        <v>5228.42</v>
      </c>
      <c r="I372" s="44">
        <v>108</v>
      </c>
      <c r="J372" s="44">
        <v>0</v>
      </c>
      <c r="K372" s="52">
        <f t="shared" si="76"/>
        <v>58.4172</v>
      </c>
      <c r="L372" s="53">
        <f t="shared" si="77"/>
        <v>519.28</v>
      </c>
      <c r="M372" s="41">
        <f t="shared" si="78"/>
        <v>22.7178</v>
      </c>
      <c r="N372" s="44">
        <f t="shared" si="79"/>
        <v>418.27</v>
      </c>
      <c r="O372" s="44">
        <f t="shared" si="86"/>
        <v>54</v>
      </c>
      <c r="P372" s="44">
        <f t="shared" si="80"/>
        <v>0</v>
      </c>
      <c r="Q372" s="44">
        <f t="shared" si="87"/>
        <v>1072.685</v>
      </c>
      <c r="R372" s="41">
        <v>0</v>
      </c>
      <c r="S372" s="41">
        <f t="shared" si="81"/>
        <v>259.64</v>
      </c>
      <c r="T372" s="41">
        <f t="shared" si="82"/>
        <v>9.74</v>
      </c>
      <c r="U372" s="44">
        <f t="shared" si="83"/>
        <v>104.57</v>
      </c>
      <c r="V372" s="44">
        <f t="shared" si="88"/>
        <v>54</v>
      </c>
      <c r="W372" s="44">
        <f t="shared" si="84"/>
        <v>0</v>
      </c>
      <c r="X372" s="41">
        <f t="shared" si="89"/>
        <v>427.95</v>
      </c>
      <c r="Y372" s="41">
        <f t="shared" si="85"/>
        <v>1500.635</v>
      </c>
      <c r="Z372" s="41"/>
      <c r="AD372" s="141"/>
    </row>
    <row r="373" s="9" customFormat="1" ht="20" customHeight="1" spans="1:30">
      <c r="A373" s="40">
        <f t="shared" si="75"/>
        <v>370</v>
      </c>
      <c r="B373" s="66" t="s">
        <v>443</v>
      </c>
      <c r="C373" s="300" t="s">
        <v>867</v>
      </c>
      <c r="D373" s="349" t="s">
        <v>868</v>
      </c>
      <c r="E373" s="82">
        <v>3245.4</v>
      </c>
      <c r="F373" s="82">
        <v>3245.5</v>
      </c>
      <c r="G373" s="82">
        <v>3245.4</v>
      </c>
      <c r="H373" s="185">
        <v>5228.42</v>
      </c>
      <c r="I373" s="44">
        <v>108</v>
      </c>
      <c r="J373" s="44">
        <v>0</v>
      </c>
      <c r="K373" s="52">
        <f t="shared" si="76"/>
        <v>58.4172</v>
      </c>
      <c r="L373" s="53">
        <f t="shared" si="77"/>
        <v>519.28</v>
      </c>
      <c r="M373" s="41">
        <f t="shared" si="78"/>
        <v>22.7178</v>
      </c>
      <c r="N373" s="44">
        <f t="shared" si="79"/>
        <v>418.27</v>
      </c>
      <c r="O373" s="44">
        <f t="shared" si="86"/>
        <v>54</v>
      </c>
      <c r="P373" s="44">
        <f t="shared" si="80"/>
        <v>0</v>
      </c>
      <c r="Q373" s="44">
        <f t="shared" si="87"/>
        <v>1072.685</v>
      </c>
      <c r="R373" s="41">
        <v>0</v>
      </c>
      <c r="S373" s="41">
        <f t="shared" si="81"/>
        <v>259.64</v>
      </c>
      <c r="T373" s="41">
        <f t="shared" si="82"/>
        <v>9.74</v>
      </c>
      <c r="U373" s="44">
        <f t="shared" si="83"/>
        <v>104.57</v>
      </c>
      <c r="V373" s="44">
        <f t="shared" si="88"/>
        <v>54</v>
      </c>
      <c r="W373" s="44">
        <f t="shared" si="84"/>
        <v>0</v>
      </c>
      <c r="X373" s="41">
        <f t="shared" si="89"/>
        <v>427.95</v>
      </c>
      <c r="Y373" s="41">
        <f t="shared" si="85"/>
        <v>1500.635</v>
      </c>
      <c r="Z373" s="41"/>
      <c r="AD373" s="141"/>
    </row>
    <row r="374" s="9" customFormat="1" ht="20" customHeight="1" spans="1:30">
      <c r="A374" s="40">
        <f t="shared" si="75"/>
        <v>371</v>
      </c>
      <c r="B374" s="66" t="s">
        <v>217</v>
      </c>
      <c r="C374" s="300" t="s">
        <v>869</v>
      </c>
      <c r="D374" s="349" t="s">
        <v>870</v>
      </c>
      <c r="E374" s="82">
        <v>3245.4</v>
      </c>
      <c r="F374" s="82">
        <v>3245.5</v>
      </c>
      <c r="G374" s="82">
        <v>3245.4</v>
      </c>
      <c r="H374" s="185">
        <v>5228.42</v>
      </c>
      <c r="I374" s="44">
        <v>108</v>
      </c>
      <c r="J374" s="44">
        <v>0</v>
      </c>
      <c r="K374" s="52">
        <f t="shared" si="76"/>
        <v>58.4172</v>
      </c>
      <c r="L374" s="53">
        <f t="shared" si="77"/>
        <v>519.28</v>
      </c>
      <c r="M374" s="41">
        <f t="shared" si="78"/>
        <v>22.7178</v>
      </c>
      <c r="N374" s="44">
        <f t="shared" si="79"/>
        <v>418.27</v>
      </c>
      <c r="O374" s="44">
        <f t="shared" si="86"/>
        <v>54</v>
      </c>
      <c r="P374" s="44">
        <f t="shared" si="80"/>
        <v>0</v>
      </c>
      <c r="Q374" s="44">
        <f t="shared" si="87"/>
        <v>1072.685</v>
      </c>
      <c r="R374" s="41">
        <v>0</v>
      </c>
      <c r="S374" s="41">
        <f t="shared" si="81"/>
        <v>259.64</v>
      </c>
      <c r="T374" s="41">
        <f t="shared" si="82"/>
        <v>9.74</v>
      </c>
      <c r="U374" s="44">
        <f t="shared" si="83"/>
        <v>104.57</v>
      </c>
      <c r="V374" s="44">
        <f t="shared" si="88"/>
        <v>54</v>
      </c>
      <c r="W374" s="44">
        <f t="shared" si="84"/>
        <v>0</v>
      </c>
      <c r="X374" s="41">
        <f t="shared" si="89"/>
        <v>427.95</v>
      </c>
      <c r="Y374" s="41">
        <f t="shared" si="85"/>
        <v>1500.635</v>
      </c>
      <c r="Z374" s="41"/>
      <c r="AD374" s="141"/>
    </row>
    <row r="375" s="9" customFormat="1" ht="20" customHeight="1" spans="1:30">
      <c r="A375" s="40">
        <f t="shared" si="75"/>
        <v>372</v>
      </c>
      <c r="B375" s="66" t="s">
        <v>470</v>
      </c>
      <c r="C375" s="300" t="s">
        <v>871</v>
      </c>
      <c r="D375" s="349" t="s">
        <v>872</v>
      </c>
      <c r="E375" s="82">
        <v>3245.4</v>
      </c>
      <c r="F375" s="82">
        <v>3245.5</v>
      </c>
      <c r="G375" s="82">
        <v>3245.4</v>
      </c>
      <c r="H375" s="185">
        <v>5228.42</v>
      </c>
      <c r="I375" s="44">
        <v>108</v>
      </c>
      <c r="J375" s="44">
        <v>0</v>
      </c>
      <c r="K375" s="52">
        <f t="shared" si="76"/>
        <v>58.4172</v>
      </c>
      <c r="L375" s="53">
        <f t="shared" si="77"/>
        <v>519.28</v>
      </c>
      <c r="M375" s="41">
        <f t="shared" si="78"/>
        <v>22.7178</v>
      </c>
      <c r="N375" s="44">
        <f t="shared" si="79"/>
        <v>418.27</v>
      </c>
      <c r="O375" s="44">
        <f t="shared" si="86"/>
        <v>54</v>
      </c>
      <c r="P375" s="44">
        <f t="shared" si="80"/>
        <v>0</v>
      </c>
      <c r="Q375" s="44">
        <f t="shared" si="87"/>
        <v>1072.685</v>
      </c>
      <c r="R375" s="41">
        <v>0</v>
      </c>
      <c r="S375" s="41">
        <f t="shared" si="81"/>
        <v>259.64</v>
      </c>
      <c r="T375" s="41">
        <f t="shared" si="82"/>
        <v>9.74</v>
      </c>
      <c r="U375" s="44">
        <f t="shared" si="83"/>
        <v>104.57</v>
      </c>
      <c r="V375" s="44">
        <f t="shared" si="88"/>
        <v>54</v>
      </c>
      <c r="W375" s="44">
        <f t="shared" si="84"/>
        <v>0</v>
      </c>
      <c r="X375" s="41">
        <f t="shared" si="89"/>
        <v>427.95</v>
      </c>
      <c r="Y375" s="41">
        <f t="shared" si="85"/>
        <v>1500.635</v>
      </c>
      <c r="Z375" s="41"/>
      <c r="AD375" s="141"/>
    </row>
    <row r="376" s="9" customFormat="1" ht="20" customHeight="1" spans="1:30">
      <c r="A376" s="40">
        <f t="shared" si="75"/>
        <v>373</v>
      </c>
      <c r="B376" s="66" t="s">
        <v>443</v>
      </c>
      <c r="C376" s="300" t="s">
        <v>873</v>
      </c>
      <c r="D376" s="349" t="s">
        <v>874</v>
      </c>
      <c r="E376" s="82">
        <v>3245.4</v>
      </c>
      <c r="F376" s="82">
        <v>3245.5</v>
      </c>
      <c r="G376" s="82">
        <v>3245.4</v>
      </c>
      <c r="H376" s="185">
        <v>5228.42</v>
      </c>
      <c r="I376" s="44">
        <v>108</v>
      </c>
      <c r="J376" s="44">
        <v>0</v>
      </c>
      <c r="K376" s="52">
        <f t="shared" si="76"/>
        <v>58.4172</v>
      </c>
      <c r="L376" s="53">
        <f t="shared" si="77"/>
        <v>519.28</v>
      </c>
      <c r="M376" s="41">
        <f t="shared" si="78"/>
        <v>22.7178</v>
      </c>
      <c r="N376" s="44">
        <f t="shared" si="79"/>
        <v>418.27</v>
      </c>
      <c r="O376" s="44">
        <f t="shared" si="86"/>
        <v>54</v>
      </c>
      <c r="P376" s="44">
        <f t="shared" si="80"/>
        <v>0</v>
      </c>
      <c r="Q376" s="44">
        <f t="shared" si="87"/>
        <v>1072.685</v>
      </c>
      <c r="R376" s="41">
        <v>0</v>
      </c>
      <c r="S376" s="41">
        <f t="shared" si="81"/>
        <v>259.64</v>
      </c>
      <c r="T376" s="41">
        <f t="shared" si="82"/>
        <v>9.74</v>
      </c>
      <c r="U376" s="44">
        <f t="shared" si="83"/>
        <v>104.57</v>
      </c>
      <c r="V376" s="44">
        <f t="shared" si="88"/>
        <v>54</v>
      </c>
      <c r="W376" s="44">
        <f t="shared" si="84"/>
        <v>0</v>
      </c>
      <c r="X376" s="41">
        <f t="shared" si="89"/>
        <v>427.95</v>
      </c>
      <c r="Y376" s="41">
        <f t="shared" si="85"/>
        <v>1500.635</v>
      </c>
      <c r="Z376" s="41"/>
      <c r="AD376" s="141"/>
    </row>
    <row r="377" s="9" customFormat="1" ht="20" customHeight="1" spans="1:30">
      <c r="A377" s="40">
        <f t="shared" si="75"/>
        <v>374</v>
      </c>
      <c r="B377" s="66" t="s">
        <v>443</v>
      </c>
      <c r="C377" s="300" t="s">
        <v>875</v>
      </c>
      <c r="D377" s="349" t="s">
        <v>876</v>
      </c>
      <c r="E377" s="82">
        <v>3245.4</v>
      </c>
      <c r="F377" s="82">
        <v>3245.5</v>
      </c>
      <c r="G377" s="82">
        <v>3245.4</v>
      </c>
      <c r="H377" s="185">
        <v>5228.42</v>
      </c>
      <c r="I377" s="44">
        <v>108</v>
      </c>
      <c r="J377" s="44">
        <v>0</v>
      </c>
      <c r="K377" s="52">
        <f t="shared" si="76"/>
        <v>58.4172</v>
      </c>
      <c r="L377" s="53">
        <f t="shared" si="77"/>
        <v>519.28</v>
      </c>
      <c r="M377" s="41">
        <f t="shared" si="78"/>
        <v>22.7178</v>
      </c>
      <c r="N377" s="44">
        <f t="shared" si="79"/>
        <v>418.27</v>
      </c>
      <c r="O377" s="44">
        <f t="shared" si="86"/>
        <v>54</v>
      </c>
      <c r="P377" s="44">
        <f t="shared" si="80"/>
        <v>0</v>
      </c>
      <c r="Q377" s="44">
        <f t="shared" si="87"/>
        <v>1072.685</v>
      </c>
      <c r="R377" s="41">
        <v>0</v>
      </c>
      <c r="S377" s="41">
        <f t="shared" si="81"/>
        <v>259.64</v>
      </c>
      <c r="T377" s="41">
        <f t="shared" si="82"/>
        <v>9.74</v>
      </c>
      <c r="U377" s="44">
        <f t="shared" si="83"/>
        <v>104.57</v>
      </c>
      <c r="V377" s="44">
        <f t="shared" si="88"/>
        <v>54</v>
      </c>
      <c r="W377" s="44">
        <f t="shared" si="84"/>
        <v>0</v>
      </c>
      <c r="X377" s="41">
        <f t="shared" si="89"/>
        <v>427.95</v>
      </c>
      <c r="Y377" s="41">
        <f t="shared" si="85"/>
        <v>1500.635</v>
      </c>
      <c r="Z377" s="41"/>
      <c r="AD377" s="141"/>
    </row>
    <row r="378" s="32" customFormat="1" ht="22" customHeight="1" spans="1:35">
      <c r="A378" s="40" t="s">
        <v>45</v>
      </c>
      <c r="B378" s="66"/>
      <c r="C378" s="212">
        <f>A377</f>
        <v>374</v>
      </c>
      <c r="D378" s="213"/>
      <c r="E378" s="119">
        <f t="shared" ref="E378:P378" si="90">SUM(E4:E377)</f>
        <v>1224794.29</v>
      </c>
      <c r="F378" s="119">
        <f t="shared" si="90"/>
        <v>1218307.49</v>
      </c>
      <c r="G378" s="119">
        <f t="shared" si="90"/>
        <v>1215058.09</v>
      </c>
      <c r="H378" s="119">
        <f t="shared" si="90"/>
        <v>1934515.39999999</v>
      </c>
      <c r="I378" s="119">
        <f t="shared" si="90"/>
        <v>39960</v>
      </c>
      <c r="J378" s="119">
        <f t="shared" si="90"/>
        <v>790460</v>
      </c>
      <c r="K378" s="119">
        <f t="shared" si="90"/>
        <v>22046.29722</v>
      </c>
      <c r="L378" s="119">
        <f t="shared" si="90"/>
        <v>194929.198399999</v>
      </c>
      <c r="M378" s="119">
        <f t="shared" si="90"/>
        <v>8505.40663000005</v>
      </c>
      <c r="N378" s="119">
        <f t="shared" si="90"/>
        <v>154759.9</v>
      </c>
      <c r="O378" s="119">
        <f t="shared" si="90"/>
        <v>19980</v>
      </c>
      <c r="P378" s="119">
        <f t="shared" si="90"/>
        <v>39523</v>
      </c>
      <c r="Q378" s="119">
        <f t="shared" ref="Q378:Y378" si="91">SUM(Q4:Q377)</f>
        <v>439743.802249999</v>
      </c>
      <c r="R378" s="119">
        <f t="shared" si="91"/>
        <v>0</v>
      </c>
      <c r="S378" s="119">
        <f t="shared" si="91"/>
        <v>97463.9800000001</v>
      </c>
      <c r="T378" s="119">
        <f t="shared" si="91"/>
        <v>3646.50999999997</v>
      </c>
      <c r="U378" s="119">
        <f t="shared" si="91"/>
        <v>38690.8999999999</v>
      </c>
      <c r="V378" s="119">
        <f t="shared" si="91"/>
        <v>19980</v>
      </c>
      <c r="W378" s="119">
        <f t="shared" si="91"/>
        <v>39523</v>
      </c>
      <c r="X378" s="119">
        <f t="shared" si="91"/>
        <v>199304.390000001</v>
      </c>
      <c r="Y378" s="119">
        <f t="shared" si="91"/>
        <v>639048.192250002</v>
      </c>
      <c r="Z378" s="54"/>
      <c r="AA378" s="9"/>
      <c r="AB378" s="9"/>
      <c r="AD378" s="141"/>
      <c r="AF378" s="9"/>
      <c r="AG378" s="9"/>
      <c r="AH378" s="9"/>
      <c r="AI378" s="9"/>
    </row>
    <row r="379" spans="1:30">
      <c r="A379" s="120"/>
      <c r="B379" s="120"/>
      <c r="E379" s="120"/>
      <c r="AD379" s="141"/>
    </row>
    <row r="380" spans="1:30">
      <c r="A380" s="121" t="s">
        <v>877</v>
      </c>
      <c r="B380" s="121"/>
      <c r="C380" s="122" t="s">
        <v>878</v>
      </c>
      <c r="D380" s="122"/>
      <c r="E380" s="121" t="s">
        <v>879</v>
      </c>
      <c r="AD380" s="142"/>
    </row>
    <row r="381" spans="1:29">
      <c r="A381" s="121" t="s">
        <v>880</v>
      </c>
      <c r="B381" s="121"/>
      <c r="C381" s="124">
        <f>K378</f>
        <v>22046.29722</v>
      </c>
      <c r="D381" s="128"/>
      <c r="E381" s="126">
        <f>COUNTIFS(E$4:E$377,"&lt;&gt;",E$4:E$377,"&lt;&gt;0")</f>
        <v>374</v>
      </c>
      <c r="Z381" s="9"/>
      <c r="AC381" s="141"/>
    </row>
    <row r="382" spans="1:30">
      <c r="A382" s="121" t="s">
        <v>881</v>
      </c>
      <c r="B382" s="121"/>
      <c r="C382" s="124">
        <f>L378+S378</f>
        <v>292393.178399999</v>
      </c>
      <c r="D382" s="128"/>
      <c r="E382" s="126">
        <f>COUNTIFS(F$4:F$377,"&lt;&gt;",F$4:F$377,"&lt;&gt;0")</f>
        <v>372</v>
      </c>
      <c r="AD382" s="141"/>
    </row>
    <row r="383" spans="1:5">
      <c r="A383" s="121" t="s">
        <v>882</v>
      </c>
      <c r="B383" s="121"/>
      <c r="C383" s="124">
        <f>M378+T378</f>
        <v>12151.91663</v>
      </c>
      <c r="D383" s="128"/>
      <c r="E383" s="126">
        <f>COUNTIFS(G$4:G$377,"&lt;&gt;",G$4:G$377,"&lt;&gt;0")</f>
        <v>371</v>
      </c>
    </row>
    <row r="384" spans="1:28">
      <c r="A384" s="123" t="s">
        <v>883</v>
      </c>
      <c r="B384" s="123"/>
      <c r="C384" s="124">
        <f>N378+U378</f>
        <v>193450.8</v>
      </c>
      <c r="D384" s="128"/>
      <c r="E384" s="126">
        <f>COUNTIFS(H$4:H$377,"&lt;&gt;",H$4:H$377,"&lt;&gt;0")</f>
        <v>370</v>
      </c>
      <c r="Z384" s="9"/>
      <c r="AB384" s="143"/>
    </row>
    <row r="385" spans="1:5">
      <c r="A385" s="123" t="s">
        <v>884</v>
      </c>
      <c r="B385" s="123"/>
      <c r="C385" s="124">
        <f>O378+V378</f>
        <v>39960</v>
      </c>
      <c r="D385" s="128"/>
      <c r="E385" s="126">
        <f>COUNTIFS(I$4:I$377,"&lt;&gt;",I$4:I$377,"&lt;&gt;0")</f>
        <v>370</v>
      </c>
    </row>
    <row r="386" spans="1:5">
      <c r="A386" s="123" t="s">
        <v>885</v>
      </c>
      <c r="B386" s="123"/>
      <c r="C386" s="128">
        <f>P378+W378</f>
        <v>79046</v>
      </c>
      <c r="D386" s="286"/>
      <c r="E386" s="126">
        <f>COUNTIFS(J$4:J$377,"&lt;&gt;",J$4:J$377,"&lt;&gt;0")</f>
        <v>309</v>
      </c>
    </row>
    <row r="387" spans="1:5">
      <c r="A387" s="123" t="s">
        <v>886</v>
      </c>
      <c r="B387" s="123"/>
      <c r="C387" s="128">
        <f>SUM(C381:D386)</f>
        <v>639048.192249999</v>
      </c>
      <c r="D387" s="128"/>
      <c r="E387" s="123"/>
    </row>
    <row r="388" spans="1:26">
      <c r="A388" s="18" t="s">
        <v>887</v>
      </c>
      <c r="B388" s="132"/>
      <c r="C388" s="133"/>
      <c r="D388" s="287"/>
      <c r="E388" s="18"/>
      <c r="F388" s="18"/>
      <c r="G388" s="18"/>
      <c r="H388" s="18"/>
      <c r="I388" s="18"/>
      <c r="J388" s="18"/>
      <c r="K388" s="18"/>
      <c r="L388" s="140"/>
      <c r="M388" s="18"/>
      <c r="N388" s="18"/>
      <c r="O388" s="18"/>
      <c r="P388" s="18"/>
      <c r="Q388" s="18"/>
      <c r="R388" s="18"/>
      <c r="S388" s="18"/>
      <c r="T388" s="18"/>
      <c r="V388" s="9"/>
      <c r="W388" s="9"/>
      <c r="X388" s="9"/>
      <c r="Y388" s="9"/>
      <c r="Z388" s="9"/>
    </row>
    <row r="389" spans="1:26">
      <c r="A389" s="18"/>
      <c r="B389" s="132"/>
      <c r="C389" s="133"/>
      <c r="D389" s="287"/>
      <c r="E389" s="18"/>
      <c r="F389" s="18"/>
      <c r="G389" s="18"/>
      <c r="H389" s="18"/>
      <c r="I389" s="18"/>
      <c r="J389" s="18"/>
      <c r="K389" s="18"/>
      <c r="L389" s="140"/>
      <c r="M389" s="18"/>
      <c r="N389" s="18"/>
      <c r="O389" s="18"/>
      <c r="P389" s="18"/>
      <c r="Q389" s="18"/>
      <c r="R389" s="18"/>
      <c r="S389" s="18"/>
      <c r="T389" s="18"/>
      <c r="V389" s="9"/>
      <c r="W389" s="9"/>
      <c r="X389" s="9"/>
      <c r="Y389" s="9"/>
      <c r="Z389" s="9"/>
    </row>
    <row r="390" spans="1:26">
      <c r="A390" s="18"/>
      <c r="B390" s="132"/>
      <c r="C390" s="133"/>
      <c r="D390" s="287"/>
      <c r="E390" s="18"/>
      <c r="F390" s="18"/>
      <c r="G390" s="18"/>
      <c r="H390" s="18"/>
      <c r="I390" s="18"/>
      <c r="J390" s="18"/>
      <c r="K390" s="18"/>
      <c r="L390" s="140"/>
      <c r="M390" s="18"/>
      <c r="N390" s="18"/>
      <c r="O390" s="18"/>
      <c r="P390" s="18"/>
      <c r="Q390" s="18"/>
      <c r="R390" s="18"/>
      <c r="S390" s="18"/>
      <c r="T390" s="18"/>
      <c r="V390" s="9"/>
      <c r="W390" s="9"/>
      <c r="X390" s="9"/>
      <c r="Y390" s="9"/>
      <c r="Z390" s="9"/>
    </row>
    <row r="391" spans="1:26">
      <c r="A391" s="18"/>
      <c r="B391" s="132"/>
      <c r="C391" s="133"/>
      <c r="D391" s="287"/>
      <c r="E391" s="18"/>
      <c r="F391" s="18"/>
      <c r="G391" s="18"/>
      <c r="H391" s="18"/>
      <c r="I391" s="18"/>
      <c r="J391" s="18"/>
      <c r="K391" s="18"/>
      <c r="L391" s="140"/>
      <c r="M391" s="18"/>
      <c r="N391" s="18"/>
      <c r="O391" s="18"/>
      <c r="P391" s="18"/>
      <c r="Q391" s="18"/>
      <c r="R391" s="18"/>
      <c r="S391" s="18"/>
      <c r="T391" s="18"/>
      <c r="V391" s="9"/>
      <c r="W391" s="9"/>
      <c r="X391" s="9"/>
      <c r="Y391" s="9"/>
      <c r="Z391" s="9"/>
    </row>
    <row r="392" spans="1:26">
      <c r="A392" s="18"/>
      <c r="B392" s="132"/>
      <c r="C392" s="133"/>
      <c r="D392" s="287"/>
      <c r="E392" s="18"/>
      <c r="F392" s="18"/>
      <c r="G392" s="18"/>
      <c r="H392" s="18"/>
      <c r="I392" s="18"/>
      <c r="J392" s="18"/>
      <c r="K392" s="18"/>
      <c r="L392" s="140"/>
      <c r="M392" s="18"/>
      <c r="N392" s="18"/>
      <c r="O392" s="18"/>
      <c r="P392" s="18"/>
      <c r="Q392" s="18"/>
      <c r="R392" s="18"/>
      <c r="S392" s="18"/>
      <c r="T392" s="18"/>
      <c r="V392" s="9"/>
      <c r="W392" s="9"/>
      <c r="X392" s="9"/>
      <c r="Y392" s="9"/>
      <c r="Z392" s="9"/>
    </row>
    <row r="393" spans="1:25">
      <c r="A393" s="135" t="s">
        <v>888</v>
      </c>
      <c r="B393" s="135"/>
      <c r="C393" s="136"/>
      <c r="D393" s="287"/>
      <c r="E393" s="18"/>
      <c r="F393" s="18"/>
      <c r="G393" s="18"/>
      <c r="H393" s="18"/>
      <c r="I393" s="18"/>
      <c r="J393" s="18"/>
      <c r="K393" s="18"/>
      <c r="L393" s="140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</row>
    <row r="394" spans="1:3">
      <c r="A394" s="135"/>
      <c r="B394" s="135"/>
      <c r="C394" s="136"/>
    </row>
    <row r="395" s="30" customFormat="1" ht="20" customHeight="1" spans="1:30">
      <c r="A395" s="90">
        <f t="shared" ref="A395:A412" si="92">ROW()-380</f>
        <v>15</v>
      </c>
      <c r="B395" s="64" t="s">
        <v>167</v>
      </c>
      <c r="C395" s="61" t="s">
        <v>889</v>
      </c>
      <c r="D395" s="44" t="s">
        <v>890</v>
      </c>
      <c r="E395" s="44">
        <v>0</v>
      </c>
      <c r="F395" s="44">
        <v>0</v>
      </c>
      <c r="G395" s="44">
        <v>0</v>
      </c>
      <c r="H395" s="44">
        <v>5228.42</v>
      </c>
      <c r="I395" s="44"/>
      <c r="J395" s="44">
        <v>0</v>
      </c>
      <c r="K395" s="73">
        <f t="shared" ref="K395:K412" si="93">E395*0.018</f>
        <v>0</v>
      </c>
      <c r="L395" s="74">
        <f t="shared" ref="L395:L412" si="94">F395*0.16</f>
        <v>0</v>
      </c>
      <c r="M395" s="44">
        <f t="shared" ref="M395:M412" si="95">G395*0.007</f>
        <v>0</v>
      </c>
      <c r="N395" s="44">
        <f t="shared" ref="N395:N412" si="96">ROUND(H395*0.085,2)</f>
        <v>444.42</v>
      </c>
      <c r="O395" s="44"/>
      <c r="P395" s="44"/>
      <c r="Q395" s="44">
        <f t="shared" ref="Q395:Q412" si="97">SUM(K395:O395)</f>
        <v>444.42</v>
      </c>
      <c r="R395" s="44">
        <v>0</v>
      </c>
      <c r="S395" s="44">
        <f t="shared" ref="S395:S412" si="98">ROUND(F395*0.08,2)</f>
        <v>0</v>
      </c>
      <c r="T395" s="44">
        <f t="shared" ref="T395:T412" si="99">ROUND(G395*0.003,2)</f>
        <v>0</v>
      </c>
      <c r="U395" s="44">
        <f t="shared" ref="U395:U412" si="100">ROUND(H395*0.02,2)</f>
        <v>104.57</v>
      </c>
      <c r="V395" s="44"/>
      <c r="W395" s="44"/>
      <c r="X395" s="44">
        <f t="shared" ref="X395:X412" si="101">SUM(R395:V395)</f>
        <v>104.57</v>
      </c>
      <c r="Y395" s="44">
        <f t="shared" ref="Y395:Y412" si="102">Q395+X395</f>
        <v>548.99</v>
      </c>
      <c r="Z395" s="44"/>
      <c r="AD395" s="141"/>
    </row>
    <row r="396" s="30" customFormat="1" ht="20" customHeight="1" spans="1:30">
      <c r="A396" s="90">
        <f t="shared" si="92"/>
        <v>16</v>
      </c>
      <c r="B396" s="64" t="s">
        <v>167</v>
      </c>
      <c r="C396" s="61" t="s">
        <v>889</v>
      </c>
      <c r="D396" s="44">
        <v>1.30983199104105e+17</v>
      </c>
      <c r="E396" s="44">
        <v>0</v>
      </c>
      <c r="F396" s="44">
        <v>0</v>
      </c>
      <c r="G396" s="44">
        <v>0</v>
      </c>
      <c r="H396" s="44">
        <v>5228.42</v>
      </c>
      <c r="I396" s="44"/>
      <c r="J396" s="44">
        <v>0</v>
      </c>
      <c r="K396" s="73">
        <f t="shared" si="93"/>
        <v>0</v>
      </c>
      <c r="L396" s="74">
        <f t="shared" si="94"/>
        <v>0</v>
      </c>
      <c r="M396" s="44">
        <f t="shared" si="95"/>
        <v>0</v>
      </c>
      <c r="N396" s="44">
        <f t="shared" si="96"/>
        <v>444.42</v>
      </c>
      <c r="O396" s="44"/>
      <c r="P396" s="44"/>
      <c r="Q396" s="44">
        <f t="shared" si="97"/>
        <v>444.42</v>
      </c>
      <c r="R396" s="44">
        <v>0</v>
      </c>
      <c r="S396" s="44">
        <f t="shared" si="98"/>
        <v>0</v>
      </c>
      <c r="T396" s="44">
        <f t="shared" si="99"/>
        <v>0</v>
      </c>
      <c r="U396" s="44">
        <f t="shared" si="100"/>
        <v>104.57</v>
      </c>
      <c r="V396" s="44"/>
      <c r="W396" s="44"/>
      <c r="X396" s="44">
        <f t="shared" si="101"/>
        <v>104.57</v>
      </c>
      <c r="Y396" s="44">
        <f t="shared" si="102"/>
        <v>548.99</v>
      </c>
      <c r="Z396" s="44"/>
      <c r="AD396" s="141"/>
    </row>
    <row r="397" s="9" customFormat="1" ht="20" customHeight="1" spans="1:30">
      <c r="A397" s="90">
        <f t="shared" si="92"/>
        <v>17</v>
      </c>
      <c r="B397" s="310" t="s">
        <v>145</v>
      </c>
      <c r="C397" s="46" t="s">
        <v>769</v>
      </c>
      <c r="D397" s="47" t="s">
        <v>891</v>
      </c>
      <c r="E397" s="41">
        <v>3245.4</v>
      </c>
      <c r="F397" s="41">
        <f>VLOOKUP(C397,'[1]9月'!$B:$Q,16,0)</f>
        <v>3245.4</v>
      </c>
      <c r="G397" s="41">
        <v>3245.4</v>
      </c>
      <c r="H397" s="44">
        <v>5228.42</v>
      </c>
      <c r="I397" s="44"/>
      <c r="J397" s="44">
        <v>0</v>
      </c>
      <c r="K397" s="52">
        <f t="shared" si="93"/>
        <v>58.4172</v>
      </c>
      <c r="L397" s="53">
        <f t="shared" si="94"/>
        <v>519.264</v>
      </c>
      <c r="M397" s="41">
        <f t="shared" si="95"/>
        <v>22.7178</v>
      </c>
      <c r="N397" s="44">
        <f t="shared" si="96"/>
        <v>444.42</v>
      </c>
      <c r="O397" s="44"/>
      <c r="P397" s="44">
        <f t="shared" ref="P397:P411" si="103">J397*5%</f>
        <v>0</v>
      </c>
      <c r="Q397" s="44">
        <f t="shared" si="97"/>
        <v>1044.819</v>
      </c>
      <c r="R397" s="41">
        <v>0</v>
      </c>
      <c r="S397" s="41">
        <f t="shared" si="98"/>
        <v>259.63</v>
      </c>
      <c r="T397" s="41">
        <f t="shared" si="99"/>
        <v>9.74</v>
      </c>
      <c r="U397" s="44">
        <f t="shared" si="100"/>
        <v>104.57</v>
      </c>
      <c r="V397" s="44"/>
      <c r="W397" s="44">
        <f t="shared" ref="W397:W411" si="104">J397*5%</f>
        <v>0</v>
      </c>
      <c r="X397" s="41">
        <f t="shared" si="101"/>
        <v>373.94</v>
      </c>
      <c r="Y397" s="41">
        <f t="shared" si="102"/>
        <v>1418.759</v>
      </c>
      <c r="Z397" s="41"/>
      <c r="AD397" s="141"/>
    </row>
    <row r="398" s="9" customFormat="1" ht="20" customHeight="1" spans="1:30">
      <c r="A398" s="90">
        <f t="shared" si="92"/>
        <v>18</v>
      </c>
      <c r="B398" s="310" t="s">
        <v>145</v>
      </c>
      <c r="C398" s="46" t="s">
        <v>772</v>
      </c>
      <c r="D398" s="47" t="s">
        <v>892</v>
      </c>
      <c r="E398" s="41">
        <v>3245.4</v>
      </c>
      <c r="F398" s="41">
        <f>VLOOKUP(C398,'[1]9月'!$B:$Q,16,0)</f>
        <v>3245.4</v>
      </c>
      <c r="G398" s="41">
        <v>3245.4</v>
      </c>
      <c r="H398" s="44">
        <v>5228.42</v>
      </c>
      <c r="I398" s="44"/>
      <c r="J398" s="44">
        <v>0</v>
      </c>
      <c r="K398" s="52">
        <f t="shared" si="93"/>
        <v>58.4172</v>
      </c>
      <c r="L398" s="53">
        <f t="shared" si="94"/>
        <v>519.264</v>
      </c>
      <c r="M398" s="41">
        <f t="shared" si="95"/>
        <v>22.7178</v>
      </c>
      <c r="N398" s="44">
        <f t="shared" si="96"/>
        <v>444.42</v>
      </c>
      <c r="O398" s="44"/>
      <c r="P398" s="44">
        <f t="shared" si="103"/>
        <v>0</v>
      </c>
      <c r="Q398" s="44">
        <f t="shared" si="97"/>
        <v>1044.819</v>
      </c>
      <c r="R398" s="41">
        <v>0</v>
      </c>
      <c r="S398" s="41">
        <f t="shared" si="98"/>
        <v>259.63</v>
      </c>
      <c r="T398" s="41">
        <f t="shared" si="99"/>
        <v>9.74</v>
      </c>
      <c r="U398" s="44">
        <f t="shared" si="100"/>
        <v>104.57</v>
      </c>
      <c r="V398" s="44"/>
      <c r="W398" s="44">
        <f t="shared" si="104"/>
        <v>0</v>
      </c>
      <c r="X398" s="41">
        <f t="shared" si="101"/>
        <v>373.94</v>
      </c>
      <c r="Y398" s="41">
        <f t="shared" si="102"/>
        <v>1418.759</v>
      </c>
      <c r="Z398" s="41"/>
      <c r="AD398" s="141"/>
    </row>
    <row r="399" s="9" customFormat="1" ht="20" customHeight="1" spans="1:30">
      <c r="A399" s="90">
        <f t="shared" si="92"/>
        <v>19</v>
      </c>
      <c r="B399" s="310" t="s">
        <v>145</v>
      </c>
      <c r="C399" s="46" t="s">
        <v>775</v>
      </c>
      <c r="D399" s="47" t="s">
        <v>893</v>
      </c>
      <c r="E399" s="41">
        <v>3245.4</v>
      </c>
      <c r="F399" s="41">
        <f>VLOOKUP(C399,'[1]9月'!$B:$Q,16,0)</f>
        <v>3245.4</v>
      </c>
      <c r="G399" s="41">
        <v>3245.4</v>
      </c>
      <c r="H399" s="44">
        <v>5228.42</v>
      </c>
      <c r="I399" s="44"/>
      <c r="J399" s="44">
        <v>0</v>
      </c>
      <c r="K399" s="52">
        <f t="shared" si="93"/>
        <v>58.4172</v>
      </c>
      <c r="L399" s="53">
        <f t="shared" si="94"/>
        <v>519.264</v>
      </c>
      <c r="M399" s="41">
        <f t="shared" si="95"/>
        <v>22.7178</v>
      </c>
      <c r="N399" s="44">
        <f t="shared" si="96"/>
        <v>444.42</v>
      </c>
      <c r="O399" s="44"/>
      <c r="P399" s="44">
        <f t="shared" si="103"/>
        <v>0</v>
      </c>
      <c r="Q399" s="44">
        <f t="shared" si="97"/>
        <v>1044.819</v>
      </c>
      <c r="R399" s="41">
        <v>0</v>
      </c>
      <c r="S399" s="41">
        <f t="shared" si="98"/>
        <v>259.63</v>
      </c>
      <c r="T399" s="41">
        <f t="shared" si="99"/>
        <v>9.74</v>
      </c>
      <c r="U399" s="44">
        <f t="shared" si="100"/>
        <v>104.57</v>
      </c>
      <c r="V399" s="44"/>
      <c r="W399" s="44">
        <f t="shared" si="104"/>
        <v>0</v>
      </c>
      <c r="X399" s="41">
        <f t="shared" si="101"/>
        <v>373.94</v>
      </c>
      <c r="Y399" s="41">
        <f t="shared" si="102"/>
        <v>1418.759</v>
      </c>
      <c r="Z399" s="41"/>
      <c r="AD399" s="141"/>
    </row>
    <row r="400" s="9" customFormat="1" ht="20" customHeight="1" spans="1:30">
      <c r="A400" s="90">
        <f t="shared" si="92"/>
        <v>20</v>
      </c>
      <c r="B400" s="310" t="s">
        <v>199</v>
      </c>
      <c r="C400" s="42" t="s">
        <v>799</v>
      </c>
      <c r="D400" s="41">
        <v>1.30983199412142e+17</v>
      </c>
      <c r="E400" s="41">
        <v>3245.4</v>
      </c>
      <c r="F400" s="41">
        <f>VLOOKUP(C400,'[1]9月'!$B:$Q,16,0)</f>
        <v>3245.4</v>
      </c>
      <c r="G400" s="41">
        <v>3245.4</v>
      </c>
      <c r="H400" s="44">
        <v>5228.42</v>
      </c>
      <c r="I400" s="44"/>
      <c r="J400" s="44">
        <v>3180</v>
      </c>
      <c r="K400" s="52">
        <f t="shared" si="93"/>
        <v>58.4172</v>
      </c>
      <c r="L400" s="53">
        <f t="shared" si="94"/>
        <v>519.264</v>
      </c>
      <c r="M400" s="41">
        <f t="shared" si="95"/>
        <v>22.7178</v>
      </c>
      <c r="N400" s="44">
        <f t="shared" si="96"/>
        <v>444.42</v>
      </c>
      <c r="O400" s="44"/>
      <c r="P400" s="44">
        <f t="shared" si="103"/>
        <v>159</v>
      </c>
      <c r="Q400" s="44">
        <f t="shared" si="97"/>
        <v>1044.819</v>
      </c>
      <c r="R400" s="41">
        <v>0</v>
      </c>
      <c r="S400" s="41">
        <f t="shared" si="98"/>
        <v>259.63</v>
      </c>
      <c r="T400" s="41">
        <f t="shared" si="99"/>
        <v>9.74</v>
      </c>
      <c r="U400" s="44">
        <f t="shared" si="100"/>
        <v>104.57</v>
      </c>
      <c r="V400" s="44"/>
      <c r="W400" s="44">
        <f t="shared" si="104"/>
        <v>159</v>
      </c>
      <c r="X400" s="41">
        <f t="shared" si="101"/>
        <v>373.94</v>
      </c>
      <c r="Y400" s="41">
        <f t="shared" si="102"/>
        <v>1418.759</v>
      </c>
      <c r="Z400" s="41"/>
      <c r="AD400" s="141"/>
    </row>
    <row r="401" s="9" customFormat="1" ht="20" customHeight="1" spans="1:30">
      <c r="A401" s="90">
        <f t="shared" si="92"/>
        <v>21</v>
      </c>
      <c r="B401" s="311" t="s">
        <v>894</v>
      </c>
      <c r="C401" s="42" t="s">
        <v>796</v>
      </c>
      <c r="D401" s="41" t="s">
        <v>895</v>
      </c>
      <c r="E401" s="41">
        <v>3245.4</v>
      </c>
      <c r="F401" s="41">
        <f>VLOOKUP(C401,'[1]9月'!$B:$Q,16,0)</f>
        <v>3245.4</v>
      </c>
      <c r="G401" s="41">
        <v>3245.4</v>
      </c>
      <c r="H401" s="44">
        <v>5228.42</v>
      </c>
      <c r="I401" s="44"/>
      <c r="J401" s="44">
        <v>3180</v>
      </c>
      <c r="K401" s="52">
        <f t="shared" si="93"/>
        <v>58.4172</v>
      </c>
      <c r="L401" s="53">
        <f t="shared" si="94"/>
        <v>519.264</v>
      </c>
      <c r="M401" s="41">
        <f t="shared" si="95"/>
        <v>22.7178</v>
      </c>
      <c r="N401" s="44">
        <f t="shared" si="96"/>
        <v>444.42</v>
      </c>
      <c r="O401" s="44"/>
      <c r="P401" s="44">
        <f t="shared" si="103"/>
        <v>159</v>
      </c>
      <c r="Q401" s="44">
        <f t="shared" si="97"/>
        <v>1044.819</v>
      </c>
      <c r="R401" s="41">
        <v>0</v>
      </c>
      <c r="S401" s="41">
        <f t="shared" si="98"/>
        <v>259.63</v>
      </c>
      <c r="T401" s="41">
        <f t="shared" si="99"/>
        <v>9.74</v>
      </c>
      <c r="U401" s="44">
        <f t="shared" si="100"/>
        <v>104.57</v>
      </c>
      <c r="V401" s="44"/>
      <c r="W401" s="44">
        <f t="shared" si="104"/>
        <v>159</v>
      </c>
      <c r="X401" s="41">
        <f t="shared" si="101"/>
        <v>373.94</v>
      </c>
      <c r="Y401" s="41">
        <f t="shared" si="102"/>
        <v>1418.759</v>
      </c>
      <c r="Z401" s="41"/>
      <c r="AD401" s="141"/>
    </row>
    <row r="402" s="9" customFormat="1" ht="20" customHeight="1" spans="1:30">
      <c r="A402" s="90">
        <f t="shared" si="92"/>
        <v>22</v>
      </c>
      <c r="B402" s="312" t="s">
        <v>896</v>
      </c>
      <c r="C402" s="42" t="s">
        <v>787</v>
      </c>
      <c r="D402" s="41" t="s">
        <v>897</v>
      </c>
      <c r="E402" s="41">
        <v>3245.4</v>
      </c>
      <c r="F402" s="41">
        <f>VLOOKUP(C402,'[1]9月'!$B:$Q,16,0)</f>
        <v>3245.4</v>
      </c>
      <c r="G402" s="41">
        <v>3245.4</v>
      </c>
      <c r="H402" s="44">
        <v>5228.42</v>
      </c>
      <c r="I402" s="44"/>
      <c r="J402" s="44">
        <v>1790</v>
      </c>
      <c r="K402" s="52">
        <f t="shared" si="93"/>
        <v>58.4172</v>
      </c>
      <c r="L402" s="53">
        <f t="shared" si="94"/>
        <v>519.264</v>
      </c>
      <c r="M402" s="41">
        <f t="shared" si="95"/>
        <v>22.7178</v>
      </c>
      <c r="N402" s="44">
        <f t="shared" si="96"/>
        <v>444.42</v>
      </c>
      <c r="O402" s="44"/>
      <c r="P402" s="44">
        <f t="shared" si="103"/>
        <v>89.5</v>
      </c>
      <c r="Q402" s="44">
        <f t="shared" si="97"/>
        <v>1044.819</v>
      </c>
      <c r="R402" s="41">
        <v>0</v>
      </c>
      <c r="S402" s="41">
        <f t="shared" si="98"/>
        <v>259.63</v>
      </c>
      <c r="T402" s="41">
        <f t="shared" si="99"/>
        <v>9.74</v>
      </c>
      <c r="U402" s="44">
        <f t="shared" si="100"/>
        <v>104.57</v>
      </c>
      <c r="V402" s="44"/>
      <c r="W402" s="44">
        <f t="shared" si="104"/>
        <v>89.5</v>
      </c>
      <c r="X402" s="41">
        <f t="shared" si="101"/>
        <v>373.94</v>
      </c>
      <c r="Y402" s="41">
        <f t="shared" si="102"/>
        <v>1418.759</v>
      </c>
      <c r="Z402" s="41"/>
      <c r="AD402" s="141"/>
    </row>
    <row r="403" s="9" customFormat="1" ht="20" customHeight="1" spans="1:30">
      <c r="A403" s="90">
        <f t="shared" si="92"/>
        <v>23</v>
      </c>
      <c r="B403" s="312" t="s">
        <v>898</v>
      </c>
      <c r="C403" s="42" t="s">
        <v>793</v>
      </c>
      <c r="D403" s="341" t="s">
        <v>899</v>
      </c>
      <c r="E403" s="41">
        <v>3245.4</v>
      </c>
      <c r="F403" s="41">
        <f>VLOOKUP(C403,'[1]9月'!$B:$Q,16,0)</f>
        <v>3245.4</v>
      </c>
      <c r="G403" s="41">
        <v>3245.4</v>
      </c>
      <c r="H403" s="44">
        <v>5228.42</v>
      </c>
      <c r="I403" s="44"/>
      <c r="J403" s="44">
        <v>1790</v>
      </c>
      <c r="K403" s="52">
        <f t="shared" si="93"/>
        <v>58.4172</v>
      </c>
      <c r="L403" s="53">
        <f t="shared" si="94"/>
        <v>519.264</v>
      </c>
      <c r="M403" s="41">
        <f t="shared" si="95"/>
        <v>22.7178</v>
      </c>
      <c r="N403" s="44">
        <f t="shared" si="96"/>
        <v>444.42</v>
      </c>
      <c r="O403" s="44"/>
      <c r="P403" s="44">
        <f t="shared" si="103"/>
        <v>89.5</v>
      </c>
      <c r="Q403" s="44">
        <f t="shared" si="97"/>
        <v>1044.819</v>
      </c>
      <c r="R403" s="41">
        <v>0</v>
      </c>
      <c r="S403" s="41">
        <f t="shared" si="98"/>
        <v>259.63</v>
      </c>
      <c r="T403" s="41">
        <f t="shared" si="99"/>
        <v>9.74</v>
      </c>
      <c r="U403" s="44">
        <f t="shared" si="100"/>
        <v>104.57</v>
      </c>
      <c r="V403" s="44"/>
      <c r="W403" s="44">
        <f t="shared" si="104"/>
        <v>89.5</v>
      </c>
      <c r="X403" s="41">
        <f t="shared" si="101"/>
        <v>373.94</v>
      </c>
      <c r="Y403" s="41">
        <f t="shared" si="102"/>
        <v>1418.759</v>
      </c>
      <c r="Z403" s="41"/>
      <c r="AD403" s="141"/>
    </row>
    <row r="404" s="9" customFormat="1" ht="20" customHeight="1" spans="1:30">
      <c r="A404" s="90">
        <f t="shared" si="92"/>
        <v>24</v>
      </c>
      <c r="B404" s="312" t="s">
        <v>898</v>
      </c>
      <c r="C404" s="46" t="s">
        <v>790</v>
      </c>
      <c r="D404" s="47" t="s">
        <v>900</v>
      </c>
      <c r="E404" s="41">
        <v>3245.4</v>
      </c>
      <c r="F404" s="41">
        <f>VLOOKUP(C404,'[1]9月'!$B:$Q,16,0)</f>
        <v>3245.4</v>
      </c>
      <c r="G404" s="41">
        <v>3245.4</v>
      </c>
      <c r="H404" s="44">
        <v>5228.42</v>
      </c>
      <c r="I404" s="44"/>
      <c r="J404" s="44">
        <v>0</v>
      </c>
      <c r="K404" s="52">
        <f t="shared" si="93"/>
        <v>58.4172</v>
      </c>
      <c r="L404" s="53">
        <f t="shared" si="94"/>
        <v>519.264</v>
      </c>
      <c r="M404" s="41">
        <f t="shared" si="95"/>
        <v>22.7178</v>
      </c>
      <c r="N404" s="44">
        <f t="shared" si="96"/>
        <v>444.42</v>
      </c>
      <c r="O404" s="44"/>
      <c r="P404" s="44">
        <f t="shared" si="103"/>
        <v>0</v>
      </c>
      <c r="Q404" s="44">
        <f t="shared" si="97"/>
        <v>1044.819</v>
      </c>
      <c r="R404" s="41">
        <v>0</v>
      </c>
      <c r="S404" s="41">
        <f t="shared" si="98"/>
        <v>259.63</v>
      </c>
      <c r="T404" s="41">
        <f t="shared" si="99"/>
        <v>9.74</v>
      </c>
      <c r="U404" s="44">
        <f t="shared" si="100"/>
        <v>104.57</v>
      </c>
      <c r="V404" s="44"/>
      <c r="W404" s="44">
        <f t="shared" si="104"/>
        <v>0</v>
      </c>
      <c r="X404" s="41">
        <f t="shared" si="101"/>
        <v>373.94</v>
      </c>
      <c r="Y404" s="41">
        <f t="shared" si="102"/>
        <v>1418.759</v>
      </c>
      <c r="Z404" s="54"/>
      <c r="AD404" s="141"/>
    </row>
    <row r="405" s="9" customFormat="1" ht="20" customHeight="1" spans="1:30">
      <c r="A405" s="90">
        <f t="shared" si="92"/>
        <v>25</v>
      </c>
      <c r="B405" s="313" t="s">
        <v>901</v>
      </c>
      <c r="C405" s="46" t="s">
        <v>784</v>
      </c>
      <c r="D405" s="45" t="s">
        <v>902</v>
      </c>
      <c r="E405" s="41">
        <v>3245.4</v>
      </c>
      <c r="F405" s="41">
        <f>VLOOKUP(C405,'[1]9月'!$B:$Q,16,0)</f>
        <v>3245.4</v>
      </c>
      <c r="G405" s="41">
        <v>3245.4</v>
      </c>
      <c r="H405" s="44">
        <v>5228.42</v>
      </c>
      <c r="I405" s="44"/>
      <c r="J405" s="44">
        <v>1790</v>
      </c>
      <c r="K405" s="52">
        <f t="shared" si="93"/>
        <v>58.4172</v>
      </c>
      <c r="L405" s="53">
        <f t="shared" si="94"/>
        <v>519.264</v>
      </c>
      <c r="M405" s="41">
        <f t="shared" si="95"/>
        <v>22.7178</v>
      </c>
      <c r="N405" s="44">
        <f t="shared" si="96"/>
        <v>444.42</v>
      </c>
      <c r="O405" s="41"/>
      <c r="P405" s="44">
        <f t="shared" si="103"/>
        <v>89.5</v>
      </c>
      <c r="Q405" s="44">
        <f t="shared" si="97"/>
        <v>1044.819</v>
      </c>
      <c r="R405" s="41">
        <v>0</v>
      </c>
      <c r="S405" s="41">
        <f t="shared" si="98"/>
        <v>259.63</v>
      </c>
      <c r="T405" s="41">
        <f t="shared" si="99"/>
        <v>9.74</v>
      </c>
      <c r="U405" s="44">
        <f t="shared" si="100"/>
        <v>104.57</v>
      </c>
      <c r="V405" s="41"/>
      <c r="W405" s="44">
        <f t="shared" si="104"/>
        <v>89.5</v>
      </c>
      <c r="X405" s="41">
        <f t="shared" si="101"/>
        <v>373.94</v>
      </c>
      <c r="Y405" s="41">
        <f t="shared" si="102"/>
        <v>1418.759</v>
      </c>
      <c r="Z405" s="41"/>
      <c r="AD405" s="141"/>
    </row>
    <row r="406" s="9" customFormat="1" ht="20" customHeight="1" spans="1:30">
      <c r="A406" s="90">
        <f t="shared" si="92"/>
        <v>26</v>
      </c>
      <c r="B406" s="238" t="s">
        <v>167</v>
      </c>
      <c r="C406" s="46" t="s">
        <v>781</v>
      </c>
      <c r="D406" s="45" t="s">
        <v>903</v>
      </c>
      <c r="E406" s="41">
        <v>3245.4</v>
      </c>
      <c r="F406" s="41">
        <v>3245.4</v>
      </c>
      <c r="G406" s="41">
        <v>3245.4</v>
      </c>
      <c r="H406" s="44">
        <v>5228.42</v>
      </c>
      <c r="I406" s="44"/>
      <c r="J406" s="44">
        <v>0</v>
      </c>
      <c r="K406" s="52">
        <f t="shared" si="93"/>
        <v>58.4172</v>
      </c>
      <c r="L406" s="53">
        <f t="shared" si="94"/>
        <v>519.264</v>
      </c>
      <c r="M406" s="41">
        <f t="shared" si="95"/>
        <v>22.7178</v>
      </c>
      <c r="N406" s="44">
        <f t="shared" si="96"/>
        <v>444.42</v>
      </c>
      <c r="O406" s="41"/>
      <c r="P406" s="44">
        <f t="shared" si="103"/>
        <v>0</v>
      </c>
      <c r="Q406" s="44">
        <f t="shared" si="97"/>
        <v>1044.819</v>
      </c>
      <c r="R406" s="41">
        <v>0</v>
      </c>
      <c r="S406" s="41">
        <f t="shared" si="98"/>
        <v>259.63</v>
      </c>
      <c r="T406" s="41">
        <f t="shared" si="99"/>
        <v>9.74</v>
      </c>
      <c r="U406" s="44">
        <f t="shared" si="100"/>
        <v>104.57</v>
      </c>
      <c r="V406" s="41"/>
      <c r="W406" s="44">
        <f t="shared" si="104"/>
        <v>0</v>
      </c>
      <c r="X406" s="41">
        <f t="shared" si="101"/>
        <v>373.94</v>
      </c>
      <c r="Y406" s="41">
        <f t="shared" si="102"/>
        <v>1418.759</v>
      </c>
      <c r="Z406" s="41"/>
      <c r="AD406" s="141"/>
    </row>
    <row r="407" s="9" customFormat="1" ht="20" customHeight="1" spans="1:30">
      <c r="A407" s="90">
        <f t="shared" si="92"/>
        <v>27</v>
      </c>
      <c r="B407" s="238" t="s">
        <v>167</v>
      </c>
      <c r="C407" s="46" t="s">
        <v>778</v>
      </c>
      <c r="D407" s="45" t="s">
        <v>904</v>
      </c>
      <c r="E407" s="41">
        <v>3245.4</v>
      </c>
      <c r="F407" s="41">
        <v>3245.4</v>
      </c>
      <c r="G407" s="41">
        <v>3245.4</v>
      </c>
      <c r="H407" s="44">
        <v>5228.42</v>
      </c>
      <c r="I407" s="44"/>
      <c r="J407" s="44">
        <v>0</v>
      </c>
      <c r="K407" s="52">
        <f t="shared" si="93"/>
        <v>58.4172</v>
      </c>
      <c r="L407" s="53">
        <f t="shared" si="94"/>
        <v>519.264</v>
      </c>
      <c r="M407" s="41">
        <f t="shared" si="95"/>
        <v>22.7178</v>
      </c>
      <c r="N407" s="44">
        <f t="shared" si="96"/>
        <v>444.42</v>
      </c>
      <c r="O407" s="41"/>
      <c r="P407" s="44">
        <f t="shared" si="103"/>
        <v>0</v>
      </c>
      <c r="Q407" s="44">
        <f t="shared" si="97"/>
        <v>1044.819</v>
      </c>
      <c r="R407" s="41">
        <v>0</v>
      </c>
      <c r="S407" s="41">
        <f t="shared" si="98"/>
        <v>259.63</v>
      </c>
      <c r="T407" s="41">
        <f t="shared" si="99"/>
        <v>9.74</v>
      </c>
      <c r="U407" s="44">
        <f t="shared" si="100"/>
        <v>104.57</v>
      </c>
      <c r="V407" s="41"/>
      <c r="W407" s="44">
        <f t="shared" si="104"/>
        <v>0</v>
      </c>
      <c r="X407" s="41">
        <f t="shared" si="101"/>
        <v>373.94</v>
      </c>
      <c r="Y407" s="41">
        <f t="shared" si="102"/>
        <v>1418.759</v>
      </c>
      <c r="Z407" s="41"/>
      <c r="AD407" s="141"/>
    </row>
    <row r="408" ht="20" customHeight="1" spans="1:30">
      <c r="A408" s="90">
        <f t="shared" si="92"/>
        <v>28</v>
      </c>
      <c r="B408" s="314" t="s">
        <v>905</v>
      </c>
      <c r="C408" s="78" t="s">
        <v>805</v>
      </c>
      <c r="D408" s="43" t="s">
        <v>906</v>
      </c>
      <c r="E408" s="41">
        <v>3245.4</v>
      </c>
      <c r="F408" s="41">
        <f>VLOOKUP(C408,'[1]9月'!$B:$Q,16,0)</f>
        <v>3245.4</v>
      </c>
      <c r="G408" s="41">
        <v>3245.4</v>
      </c>
      <c r="H408" s="63">
        <v>5228.42</v>
      </c>
      <c r="I408" s="63"/>
      <c r="J408" s="44">
        <v>3180</v>
      </c>
      <c r="K408" s="52">
        <f t="shared" si="93"/>
        <v>58.4172</v>
      </c>
      <c r="L408" s="53">
        <f t="shared" si="94"/>
        <v>519.264</v>
      </c>
      <c r="M408" s="41">
        <f t="shared" si="95"/>
        <v>22.7178</v>
      </c>
      <c r="N408" s="44">
        <f t="shared" si="96"/>
        <v>444.42</v>
      </c>
      <c r="O408" s="44"/>
      <c r="P408" s="44">
        <f t="shared" si="103"/>
        <v>159</v>
      </c>
      <c r="Q408" s="44">
        <f t="shared" si="97"/>
        <v>1044.819</v>
      </c>
      <c r="R408" s="41">
        <v>0</v>
      </c>
      <c r="S408" s="41">
        <f t="shared" si="98"/>
        <v>259.63</v>
      </c>
      <c r="T408" s="41">
        <f t="shared" si="99"/>
        <v>9.74</v>
      </c>
      <c r="U408" s="44">
        <f t="shared" si="100"/>
        <v>104.57</v>
      </c>
      <c r="V408" s="44"/>
      <c r="W408" s="44">
        <f t="shared" si="104"/>
        <v>159</v>
      </c>
      <c r="X408" s="41">
        <f t="shared" si="101"/>
        <v>373.94</v>
      </c>
      <c r="Y408" s="41">
        <f t="shared" si="102"/>
        <v>1418.759</v>
      </c>
      <c r="Z408" s="41"/>
      <c r="AD408" s="141"/>
    </row>
    <row r="409" ht="20" customHeight="1" spans="1:30">
      <c r="A409" s="90">
        <f t="shared" si="92"/>
        <v>29</v>
      </c>
      <c r="B409" s="314" t="s">
        <v>905</v>
      </c>
      <c r="C409" s="78" t="s">
        <v>802</v>
      </c>
      <c r="D409" s="43" t="s">
        <v>907</v>
      </c>
      <c r="E409" s="41">
        <v>3245.4</v>
      </c>
      <c r="F409" s="41">
        <f>VLOOKUP(C409,'[1]9月'!$B:$Q,16,0)</f>
        <v>3245.4</v>
      </c>
      <c r="G409" s="41">
        <v>3245.4</v>
      </c>
      <c r="H409" s="63">
        <v>5228.42</v>
      </c>
      <c r="I409" s="63"/>
      <c r="J409" s="44">
        <v>3180</v>
      </c>
      <c r="K409" s="52">
        <f t="shared" si="93"/>
        <v>58.4172</v>
      </c>
      <c r="L409" s="53">
        <f t="shared" si="94"/>
        <v>519.264</v>
      </c>
      <c r="M409" s="41">
        <f t="shared" si="95"/>
        <v>22.7178</v>
      </c>
      <c r="N409" s="44">
        <f t="shared" si="96"/>
        <v>444.42</v>
      </c>
      <c r="O409" s="44"/>
      <c r="P409" s="44">
        <f t="shared" si="103"/>
        <v>159</v>
      </c>
      <c r="Q409" s="44">
        <f t="shared" si="97"/>
        <v>1044.819</v>
      </c>
      <c r="R409" s="41">
        <v>0</v>
      </c>
      <c r="S409" s="41">
        <f t="shared" si="98"/>
        <v>259.63</v>
      </c>
      <c r="T409" s="41">
        <f t="shared" si="99"/>
        <v>9.74</v>
      </c>
      <c r="U409" s="44">
        <f t="shared" si="100"/>
        <v>104.57</v>
      </c>
      <c r="V409" s="44"/>
      <c r="W409" s="44">
        <f t="shared" si="104"/>
        <v>159</v>
      </c>
      <c r="X409" s="41">
        <f t="shared" si="101"/>
        <v>373.94</v>
      </c>
      <c r="Y409" s="41">
        <f t="shared" si="102"/>
        <v>1418.759</v>
      </c>
      <c r="Z409" s="41"/>
      <c r="AD409" s="141"/>
    </row>
    <row r="410" s="9" customFormat="1" ht="20" customHeight="1" spans="1:30">
      <c r="A410" s="90">
        <f t="shared" si="92"/>
        <v>30</v>
      </c>
      <c r="B410" s="41" t="s">
        <v>908</v>
      </c>
      <c r="C410" s="46" t="s">
        <v>353</v>
      </c>
      <c r="D410" s="343" t="s">
        <v>354</v>
      </c>
      <c r="E410" s="41">
        <v>0</v>
      </c>
      <c r="F410" s="41">
        <f>VLOOKUP(C410,'[1]9月'!$B:$Q,16,0)</f>
        <v>3245.4</v>
      </c>
      <c r="G410" s="41">
        <v>3245.4</v>
      </c>
      <c r="H410" s="44">
        <v>5228.42</v>
      </c>
      <c r="I410" s="44"/>
      <c r="J410" s="44">
        <v>1790</v>
      </c>
      <c r="K410" s="52">
        <f t="shared" si="93"/>
        <v>0</v>
      </c>
      <c r="L410" s="53">
        <f t="shared" si="94"/>
        <v>519.264</v>
      </c>
      <c r="M410" s="41">
        <f t="shared" si="95"/>
        <v>22.7178</v>
      </c>
      <c r="N410" s="44">
        <f t="shared" si="96"/>
        <v>444.42</v>
      </c>
      <c r="O410" s="44"/>
      <c r="P410" s="44">
        <f t="shared" si="103"/>
        <v>89.5</v>
      </c>
      <c r="Q410" s="44">
        <f t="shared" si="97"/>
        <v>986.4018</v>
      </c>
      <c r="R410" s="41">
        <v>0</v>
      </c>
      <c r="S410" s="41">
        <f t="shared" si="98"/>
        <v>259.63</v>
      </c>
      <c r="T410" s="41">
        <f t="shared" si="99"/>
        <v>9.74</v>
      </c>
      <c r="U410" s="44">
        <f t="shared" si="100"/>
        <v>104.57</v>
      </c>
      <c r="V410" s="44"/>
      <c r="W410" s="44">
        <f t="shared" si="104"/>
        <v>89.5</v>
      </c>
      <c r="X410" s="41">
        <f t="shared" si="101"/>
        <v>373.94</v>
      </c>
      <c r="Y410" s="41">
        <f t="shared" si="102"/>
        <v>1360.3418</v>
      </c>
      <c r="Z410" s="41"/>
      <c r="AD410" s="141"/>
    </row>
    <row r="411" s="30" customFormat="1" ht="20" customHeight="1" spans="1:30">
      <c r="A411" s="90">
        <f t="shared" si="92"/>
        <v>31</v>
      </c>
      <c r="B411" s="64" t="s">
        <v>167</v>
      </c>
      <c r="C411" s="61" t="s">
        <v>634</v>
      </c>
      <c r="D411" s="252" t="s">
        <v>635</v>
      </c>
      <c r="E411" s="44">
        <v>0</v>
      </c>
      <c r="F411" s="44">
        <v>3245.5</v>
      </c>
      <c r="G411" s="44">
        <v>3245.4</v>
      </c>
      <c r="H411" s="44">
        <v>5228.42</v>
      </c>
      <c r="I411" s="44"/>
      <c r="J411" s="44">
        <v>0</v>
      </c>
      <c r="K411" s="73">
        <f t="shared" si="93"/>
        <v>0</v>
      </c>
      <c r="L411" s="74">
        <f t="shared" si="94"/>
        <v>519.28</v>
      </c>
      <c r="M411" s="44">
        <f t="shared" si="95"/>
        <v>22.7178</v>
      </c>
      <c r="N411" s="44">
        <f t="shared" si="96"/>
        <v>444.42</v>
      </c>
      <c r="O411" s="44"/>
      <c r="P411" s="44">
        <f t="shared" si="103"/>
        <v>0</v>
      </c>
      <c r="Q411" s="44">
        <f t="shared" si="97"/>
        <v>986.4178</v>
      </c>
      <c r="R411" s="44">
        <v>0</v>
      </c>
      <c r="S411" s="44">
        <f t="shared" si="98"/>
        <v>259.64</v>
      </c>
      <c r="T411" s="44">
        <f t="shared" si="99"/>
        <v>9.74</v>
      </c>
      <c r="U411" s="44">
        <f t="shared" si="100"/>
        <v>104.57</v>
      </c>
      <c r="V411" s="44"/>
      <c r="W411" s="44">
        <f t="shared" si="104"/>
        <v>0</v>
      </c>
      <c r="X411" s="44">
        <f t="shared" si="101"/>
        <v>373.95</v>
      </c>
      <c r="Y411" s="44">
        <f t="shared" si="102"/>
        <v>1360.3678</v>
      </c>
      <c r="Z411" s="44"/>
      <c r="AD411" s="141"/>
    </row>
    <row r="412" s="9" customFormat="1" ht="20" customHeight="1" spans="1:30">
      <c r="A412" s="90">
        <f t="shared" si="92"/>
        <v>32</v>
      </c>
      <c r="B412" s="54" t="s">
        <v>909</v>
      </c>
      <c r="C412" s="67" t="s">
        <v>910</v>
      </c>
      <c r="D412" s="41" t="s">
        <v>911</v>
      </c>
      <c r="E412" s="41">
        <v>0</v>
      </c>
      <c r="F412" s="41">
        <v>0</v>
      </c>
      <c r="G412" s="41">
        <v>0</v>
      </c>
      <c r="H412" s="44">
        <v>5228.42</v>
      </c>
      <c r="I412" s="44"/>
      <c r="J412" s="44"/>
      <c r="K412" s="52">
        <f t="shared" si="93"/>
        <v>0</v>
      </c>
      <c r="L412" s="53">
        <f t="shared" si="94"/>
        <v>0</v>
      </c>
      <c r="M412" s="41">
        <f t="shared" si="95"/>
        <v>0</v>
      </c>
      <c r="N412" s="44">
        <f t="shared" si="96"/>
        <v>444.42</v>
      </c>
      <c r="O412" s="41"/>
      <c r="P412" s="41"/>
      <c r="Q412" s="44">
        <f t="shared" si="97"/>
        <v>444.42</v>
      </c>
      <c r="R412" s="41">
        <v>1</v>
      </c>
      <c r="S412" s="41">
        <f t="shared" si="98"/>
        <v>0</v>
      </c>
      <c r="T412" s="41">
        <f t="shared" si="99"/>
        <v>0</v>
      </c>
      <c r="U412" s="44">
        <f t="shared" si="100"/>
        <v>104.57</v>
      </c>
      <c r="V412" s="41"/>
      <c r="W412" s="41"/>
      <c r="X412" s="41">
        <f t="shared" si="101"/>
        <v>105.57</v>
      </c>
      <c r="Y412" s="41">
        <f t="shared" si="102"/>
        <v>549.99</v>
      </c>
      <c r="Z412" s="41"/>
      <c r="AD412" s="141"/>
    </row>
  </sheetData>
  <sheetProtection password="CF66" sheet="1" sort="0" autoFilter="0" pivotTables="0" objects="1"/>
  <autoFilter ref="A3:AI378">
    <extLst/>
  </autoFilter>
  <mergeCells count="31">
    <mergeCell ref="A1:Y1"/>
    <mergeCell ref="E2:J2"/>
    <mergeCell ref="K2:Q2"/>
    <mergeCell ref="R2:X2"/>
    <mergeCell ref="C378:D378"/>
    <mergeCell ref="A379:B379"/>
    <mergeCell ref="C379:D379"/>
    <mergeCell ref="A380:B380"/>
    <mergeCell ref="C380:D380"/>
    <mergeCell ref="A381:B381"/>
    <mergeCell ref="C381:D381"/>
    <mergeCell ref="A382:B382"/>
    <mergeCell ref="C382:D382"/>
    <mergeCell ref="A383:B383"/>
    <mergeCell ref="C383:D383"/>
    <mergeCell ref="A384:B384"/>
    <mergeCell ref="C384:D384"/>
    <mergeCell ref="A385:B385"/>
    <mergeCell ref="C385:D385"/>
    <mergeCell ref="A386:B386"/>
    <mergeCell ref="C386:D386"/>
    <mergeCell ref="A387:B387"/>
    <mergeCell ref="C387:D387"/>
    <mergeCell ref="A2:A3"/>
    <mergeCell ref="B2:B3"/>
    <mergeCell ref="C2:C3"/>
    <mergeCell ref="D2:D3"/>
    <mergeCell ref="Y2:Y3"/>
    <mergeCell ref="Z2:Z3"/>
    <mergeCell ref="A393:C394"/>
    <mergeCell ref="A388:T392"/>
  </mergeCells>
  <conditionalFormatting sqref="AE340">
    <cfRule type="duplicateValues" dxfId="45" priority="22"/>
    <cfRule type="duplicateValues" dxfId="45" priority="23"/>
  </conditionalFormatting>
  <conditionalFormatting sqref="AE341">
    <cfRule type="duplicateValues" dxfId="46" priority="21"/>
  </conditionalFormatting>
  <conditionalFormatting sqref="C375">
    <cfRule type="duplicateValues" dxfId="46" priority="17"/>
  </conditionalFormatting>
  <conditionalFormatting sqref="C376">
    <cfRule type="duplicateValues" dxfId="46" priority="16"/>
  </conditionalFormatting>
  <conditionalFormatting sqref="C377">
    <cfRule type="duplicateValues" dxfId="46" priority="15"/>
  </conditionalFormatting>
  <conditionalFormatting sqref="C380">
    <cfRule type="duplicateValues" dxfId="45" priority="6"/>
    <cfRule type="duplicateValues" dxfId="45" priority="5"/>
    <cfRule type="duplicateValues" dxfId="45" priority="4"/>
    <cfRule type="duplicateValues" dxfId="47" priority="3"/>
    <cfRule type="duplicateValues" dxfId="45" priority="2"/>
    <cfRule type="duplicateValues" dxfId="45" priority="1"/>
  </conditionalFormatting>
  <conditionalFormatting sqref="C410">
    <cfRule type="duplicateValues" dxfId="45" priority="14"/>
  </conditionalFormatting>
  <conditionalFormatting sqref="C411">
    <cfRule type="duplicateValues" dxfId="45" priority="12"/>
  </conditionalFormatting>
  <conditionalFormatting sqref="C412">
    <cfRule type="duplicateValues" dxfId="45" priority="7"/>
    <cfRule type="duplicateValues" dxfId="45" priority="8"/>
    <cfRule type="duplicateValues" dxfId="45" priority="9"/>
    <cfRule type="duplicateValues" dxfId="46" priority="10"/>
  </conditionalFormatting>
  <conditionalFormatting sqref="C360:C370">
    <cfRule type="duplicateValues" dxfId="46" priority="19"/>
  </conditionalFormatting>
  <conditionalFormatting sqref="C371:C374">
    <cfRule type="duplicateValues" dxfId="46" priority="18"/>
  </conditionalFormatting>
  <conditionalFormatting sqref="AE329:AE331">
    <cfRule type="duplicateValues" dxfId="45" priority="24"/>
  </conditionalFormatting>
  <conditionalFormatting sqref="C1:C356 C378:C379 C381:C385 C395:C409 C413:C1048576 C388:C392">
    <cfRule type="duplicateValues" dxfId="45" priority="25"/>
  </conditionalFormatting>
  <conditionalFormatting sqref="AE1:AE379 AE381:AE409 C1:C356 C378:C379 C381:C385 C388:C409 AE413:AE1048576 C413:C1048576">
    <cfRule type="duplicateValues" dxfId="45" priority="20"/>
  </conditionalFormatting>
  <conditionalFormatting sqref="C279:C284 C395:C396">
    <cfRule type="duplicateValues" dxfId="46" priority="26"/>
  </conditionalFormatting>
  <conditionalFormatting sqref="C410 AE410">
    <cfRule type="duplicateValues" dxfId="45" priority="13"/>
  </conditionalFormatting>
  <conditionalFormatting sqref="C411 AE411">
    <cfRule type="duplicateValues" dxfId="45" priority="11"/>
  </conditionalFormatting>
  <pageMargins left="0.118055555555556" right="0.0388888888888889" top="0.393055555555556" bottom="0.236111111111111" header="0.5" footer="0.5"/>
  <pageSetup paperSize="9" scale="60" orientation="landscape" horizontalDpi="600"/>
  <headerFooter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H451"/>
  <sheetViews>
    <sheetView workbookViewId="0">
      <pane ySplit="3" topLeftCell="A250" activePane="bottomLeft" state="frozen"/>
      <selection/>
      <selection pane="bottomLeft" activeCell="D543" sqref="D543"/>
    </sheetView>
  </sheetViews>
  <sheetFormatPr defaultColWidth="9" defaultRowHeight="13.5"/>
  <cols>
    <col min="1" max="1" width="6.375" style="33" customWidth="1"/>
    <col min="2" max="2" width="13.75" style="33" customWidth="1"/>
    <col min="3" max="3" width="8.75" style="34" customWidth="1"/>
    <col min="4" max="4" width="17.875" style="120" customWidth="1"/>
    <col min="5" max="5" width="11.5" style="33" customWidth="1"/>
    <col min="6" max="6" width="11.875" style="33" customWidth="1"/>
    <col min="7" max="8" width="12.625" style="33" customWidth="1"/>
    <col min="9" max="9" width="8.5" style="33" customWidth="1"/>
    <col min="10" max="10" width="12.625" style="33" customWidth="1"/>
    <col min="11" max="11" width="10.375" style="33" customWidth="1"/>
    <col min="12" max="12" width="11.5" style="139" customWidth="1"/>
    <col min="13" max="13" width="9.375" style="33" customWidth="1"/>
    <col min="14" max="14" width="11.5" style="33" customWidth="1"/>
    <col min="15" max="16" width="10.375" style="33" customWidth="1"/>
    <col min="17" max="17" width="11.5" style="33" customWidth="1"/>
    <col min="18" max="18" width="8.375" style="33" customWidth="1"/>
    <col min="19" max="19" width="10.375" style="33" customWidth="1"/>
    <col min="20" max="20" width="9.375" style="33" customWidth="1"/>
    <col min="21" max="23" width="10.375" style="33" customWidth="1"/>
    <col min="24" max="25" width="11.5" style="33" customWidth="1"/>
    <col min="26" max="26" width="7.75" style="33" customWidth="1"/>
    <col min="27" max="27" width="6.375" style="9" customWidth="1"/>
    <col min="28" max="28" width="5.375" style="9" customWidth="1"/>
    <col min="29" max="30" width="7.375" style="9" customWidth="1"/>
    <col min="31" max="31" width="8.375" style="9" customWidth="1"/>
    <col min="32" max="32" width="7.375" style="9" customWidth="1"/>
    <col min="33" max="34" width="9.375" style="9" customWidth="1"/>
    <col min="35" max="35" width="9" style="9"/>
    <col min="36" max="36" width="8.875" style="9" customWidth="1"/>
    <col min="37" max="16384" width="9" style="9"/>
  </cols>
  <sheetData>
    <row r="1" ht="29" customHeight="1" spans="1:25">
      <c r="A1" s="36" t="s">
        <v>912</v>
      </c>
      <c r="B1" s="36"/>
      <c r="C1" s="203"/>
      <c r="D1" s="282"/>
      <c r="E1" s="36"/>
      <c r="F1" s="36"/>
      <c r="G1" s="36"/>
      <c r="H1" s="36"/>
      <c r="I1" s="36"/>
      <c r="J1" s="36"/>
      <c r="K1" s="36"/>
      <c r="L1" s="205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</row>
    <row r="2" ht="20" customHeight="1" spans="1:26">
      <c r="A2" s="5" t="s">
        <v>71</v>
      </c>
      <c r="B2" s="5" t="s">
        <v>72</v>
      </c>
      <c r="C2" s="37" t="s">
        <v>73</v>
      </c>
      <c r="D2" s="5" t="s">
        <v>74</v>
      </c>
      <c r="E2" s="273" t="s">
        <v>75</v>
      </c>
      <c r="F2" s="274"/>
      <c r="G2" s="274"/>
      <c r="H2" s="274"/>
      <c r="I2" s="274"/>
      <c r="J2" s="275"/>
      <c r="K2" s="5" t="s">
        <v>76</v>
      </c>
      <c r="L2" s="7"/>
      <c r="M2" s="5"/>
      <c r="N2" s="5"/>
      <c r="O2" s="5"/>
      <c r="P2" s="5"/>
      <c r="Q2" s="5"/>
      <c r="R2" s="5" t="s">
        <v>77</v>
      </c>
      <c r="S2" s="5"/>
      <c r="T2" s="5"/>
      <c r="U2" s="5"/>
      <c r="V2" s="5"/>
      <c r="W2" s="5"/>
      <c r="X2" s="5"/>
      <c r="Y2" s="55" t="s">
        <v>78</v>
      </c>
      <c r="Z2" s="55" t="s">
        <v>79</v>
      </c>
    </row>
    <row r="3" ht="24" spans="1:26">
      <c r="A3" s="5"/>
      <c r="B3" s="5"/>
      <c r="C3" s="37"/>
      <c r="D3" s="5"/>
      <c r="E3" s="5" t="s">
        <v>80</v>
      </c>
      <c r="F3" s="5" t="s">
        <v>81</v>
      </c>
      <c r="G3" s="5" t="s">
        <v>82</v>
      </c>
      <c r="H3" s="5" t="s">
        <v>83</v>
      </c>
      <c r="I3" s="5" t="s">
        <v>84</v>
      </c>
      <c r="J3" s="5" t="s">
        <v>85</v>
      </c>
      <c r="K3" s="5" t="s">
        <v>86</v>
      </c>
      <c r="L3" s="7" t="s">
        <v>87</v>
      </c>
      <c r="M3" s="5" t="s">
        <v>88</v>
      </c>
      <c r="N3" s="5" t="s">
        <v>89</v>
      </c>
      <c r="O3" s="5" t="s">
        <v>84</v>
      </c>
      <c r="P3" s="5" t="s">
        <v>85</v>
      </c>
      <c r="Q3" s="5" t="s">
        <v>45</v>
      </c>
      <c r="R3" s="5" t="s">
        <v>91</v>
      </c>
      <c r="S3" s="5" t="s">
        <v>92</v>
      </c>
      <c r="T3" s="5" t="s">
        <v>93</v>
      </c>
      <c r="U3" s="5" t="s">
        <v>94</v>
      </c>
      <c r="V3" s="5" t="s">
        <v>84</v>
      </c>
      <c r="W3" s="5" t="s">
        <v>85</v>
      </c>
      <c r="X3" s="5" t="s">
        <v>45</v>
      </c>
      <c r="Y3" s="55"/>
      <c r="Z3" s="55"/>
    </row>
    <row r="4" s="9" customFormat="1" ht="20" customHeight="1" spans="1:30">
      <c r="A4" s="40">
        <f t="shared" ref="A4:A67" si="0">ROW()-3</f>
        <v>1</v>
      </c>
      <c r="B4" s="66" t="s">
        <v>95</v>
      </c>
      <c r="C4" s="42" t="s">
        <v>96</v>
      </c>
      <c r="D4" s="43" t="s">
        <v>97</v>
      </c>
      <c r="E4" s="41">
        <v>3245.4</v>
      </c>
      <c r="F4" s="41">
        <f>VLOOKUP(C4,'[1]9月'!$B:$Q,16,0)</f>
        <v>3245.4</v>
      </c>
      <c r="G4" s="41">
        <v>3245.4</v>
      </c>
      <c r="H4" s="44">
        <v>5228.42</v>
      </c>
      <c r="I4" s="44"/>
      <c r="J4" s="44">
        <v>3180</v>
      </c>
      <c r="K4" s="52">
        <f t="shared" ref="K4:K67" si="1">E4*0.018</f>
        <v>58.4172</v>
      </c>
      <c r="L4" s="53">
        <f t="shared" ref="L4:L67" si="2">F4*0.16</f>
        <v>519.264</v>
      </c>
      <c r="M4" s="41">
        <f t="shared" ref="M4:M67" si="3">G4*0.007</f>
        <v>22.7178</v>
      </c>
      <c r="N4" s="44">
        <f t="shared" ref="N4:N67" si="4">ROUND(H4*0.08,2)</f>
        <v>418.27</v>
      </c>
      <c r="O4" s="44">
        <f>I4*50%</f>
        <v>0</v>
      </c>
      <c r="P4" s="44">
        <f t="shared" ref="P4:P67" si="5">J4*5%</f>
        <v>159</v>
      </c>
      <c r="Q4" s="44">
        <f>SUM(K4:P4)</f>
        <v>1177.669</v>
      </c>
      <c r="R4" s="41">
        <f>E4*0</f>
        <v>0</v>
      </c>
      <c r="S4" s="41">
        <f t="shared" ref="S4:S67" si="6">ROUND(F4*0.08,2)</f>
        <v>259.63</v>
      </c>
      <c r="T4" s="41">
        <f t="shared" ref="T4:T67" si="7">ROUND(G4*0.003,2)</f>
        <v>9.74</v>
      </c>
      <c r="U4" s="44">
        <f t="shared" ref="U4:U67" si="8">ROUND(H4*0.02,2)</f>
        <v>104.57</v>
      </c>
      <c r="V4" s="44">
        <f>I4*50%</f>
        <v>0</v>
      </c>
      <c r="W4" s="44">
        <f t="shared" ref="W4:W67" si="9">J4*5%</f>
        <v>159</v>
      </c>
      <c r="X4" s="41">
        <f>SUM(R4:W4)</f>
        <v>532.94</v>
      </c>
      <c r="Y4" s="41">
        <f t="shared" ref="Y4:Y67" si="10">Q4+X4</f>
        <v>1710.609</v>
      </c>
      <c r="Z4" s="41"/>
      <c r="AD4" s="141"/>
    </row>
    <row r="5" s="9" customFormat="1" ht="20" customHeight="1" spans="1:30">
      <c r="A5" s="40">
        <f t="shared" si="0"/>
        <v>2</v>
      </c>
      <c r="B5" s="66" t="s">
        <v>98</v>
      </c>
      <c r="C5" s="42" t="s">
        <v>99</v>
      </c>
      <c r="D5" s="41" t="s">
        <v>100</v>
      </c>
      <c r="E5" s="41">
        <v>3245.4</v>
      </c>
      <c r="F5" s="41">
        <f>VLOOKUP(C5,'[1]9月'!$B:$Q,16,0)</f>
        <v>3245.4</v>
      </c>
      <c r="G5" s="41">
        <v>3245.4</v>
      </c>
      <c r="H5" s="44">
        <v>5228.42</v>
      </c>
      <c r="I5" s="44"/>
      <c r="J5" s="44">
        <v>3180</v>
      </c>
      <c r="K5" s="52">
        <f t="shared" si="1"/>
        <v>58.4172</v>
      </c>
      <c r="L5" s="53">
        <f t="shared" si="2"/>
        <v>519.264</v>
      </c>
      <c r="M5" s="41">
        <f t="shared" si="3"/>
        <v>22.7178</v>
      </c>
      <c r="N5" s="44">
        <f t="shared" si="4"/>
        <v>418.27</v>
      </c>
      <c r="O5" s="44">
        <f t="shared" ref="O5:O68" si="11">I5*50%</f>
        <v>0</v>
      </c>
      <c r="P5" s="44">
        <f t="shared" si="5"/>
        <v>159</v>
      </c>
      <c r="Q5" s="44">
        <f t="shared" ref="Q5:Q68" si="12">SUM(K5:P5)</f>
        <v>1177.669</v>
      </c>
      <c r="R5" s="41">
        <f t="shared" ref="R5:R68" si="13">E5*0</f>
        <v>0</v>
      </c>
      <c r="S5" s="41">
        <f t="shared" si="6"/>
        <v>259.63</v>
      </c>
      <c r="T5" s="41">
        <f t="shared" si="7"/>
        <v>9.74</v>
      </c>
      <c r="U5" s="44">
        <f t="shared" si="8"/>
        <v>104.57</v>
      </c>
      <c r="V5" s="44">
        <f t="shared" ref="V5:V68" si="14">I5*50%</f>
        <v>0</v>
      </c>
      <c r="W5" s="44">
        <f t="shared" si="9"/>
        <v>159</v>
      </c>
      <c r="X5" s="41">
        <f t="shared" ref="X5:X68" si="15">SUM(R5:W5)</f>
        <v>532.94</v>
      </c>
      <c r="Y5" s="41">
        <f t="shared" si="10"/>
        <v>1710.609</v>
      </c>
      <c r="Z5" s="41"/>
      <c r="AD5" s="141"/>
    </row>
    <row r="6" s="9" customFormat="1" ht="20" customHeight="1" spans="1:30">
      <c r="A6" s="40">
        <f t="shared" si="0"/>
        <v>3</v>
      </c>
      <c r="B6" s="66" t="s">
        <v>98</v>
      </c>
      <c r="C6" s="42" t="s">
        <v>101</v>
      </c>
      <c r="D6" s="41" t="s">
        <v>102</v>
      </c>
      <c r="E6" s="41">
        <v>3245.4</v>
      </c>
      <c r="F6" s="41">
        <f>VLOOKUP(C6,'[1]9月'!$B:$Q,16,0)</f>
        <v>3245.4</v>
      </c>
      <c r="G6" s="41">
        <v>3245.4</v>
      </c>
      <c r="H6" s="44">
        <v>5228.42</v>
      </c>
      <c r="I6" s="44"/>
      <c r="J6" s="44">
        <v>3180</v>
      </c>
      <c r="K6" s="52">
        <f t="shared" si="1"/>
        <v>58.4172</v>
      </c>
      <c r="L6" s="53">
        <f t="shared" si="2"/>
        <v>519.264</v>
      </c>
      <c r="M6" s="41">
        <f t="shared" si="3"/>
        <v>22.7178</v>
      </c>
      <c r="N6" s="44">
        <f t="shared" si="4"/>
        <v>418.27</v>
      </c>
      <c r="O6" s="44">
        <f t="shared" si="11"/>
        <v>0</v>
      </c>
      <c r="P6" s="44">
        <f t="shared" si="5"/>
        <v>159</v>
      </c>
      <c r="Q6" s="44">
        <f t="shared" si="12"/>
        <v>1177.669</v>
      </c>
      <c r="R6" s="41">
        <f t="shared" si="13"/>
        <v>0</v>
      </c>
      <c r="S6" s="41">
        <f t="shared" si="6"/>
        <v>259.63</v>
      </c>
      <c r="T6" s="41">
        <f t="shared" si="7"/>
        <v>9.74</v>
      </c>
      <c r="U6" s="44">
        <f t="shared" si="8"/>
        <v>104.57</v>
      </c>
      <c r="V6" s="44">
        <f t="shared" si="14"/>
        <v>0</v>
      </c>
      <c r="W6" s="44">
        <f t="shared" si="9"/>
        <v>159</v>
      </c>
      <c r="X6" s="41">
        <f t="shared" si="15"/>
        <v>532.94</v>
      </c>
      <c r="Y6" s="41">
        <f t="shared" si="10"/>
        <v>1710.609</v>
      </c>
      <c r="Z6" s="41"/>
      <c r="AD6" s="141"/>
    </row>
    <row r="7" s="9" customFormat="1" ht="20" customHeight="1" spans="1:30">
      <c r="A7" s="40">
        <f t="shared" si="0"/>
        <v>4</v>
      </c>
      <c r="B7" s="66" t="s">
        <v>103</v>
      </c>
      <c r="C7" s="42" t="s">
        <v>104</v>
      </c>
      <c r="D7" s="41" t="s">
        <v>105</v>
      </c>
      <c r="E7" s="41">
        <v>3245.4</v>
      </c>
      <c r="F7" s="41">
        <f>VLOOKUP(C7,'[1]9月'!$B:$Q,16,0)</f>
        <v>3245.4</v>
      </c>
      <c r="G7" s="41">
        <v>3245.4</v>
      </c>
      <c r="H7" s="44">
        <v>5228.42</v>
      </c>
      <c r="I7" s="44"/>
      <c r="J7" s="44">
        <v>3180</v>
      </c>
      <c r="K7" s="52">
        <f t="shared" si="1"/>
        <v>58.4172</v>
      </c>
      <c r="L7" s="53">
        <f t="shared" si="2"/>
        <v>519.264</v>
      </c>
      <c r="M7" s="41">
        <f t="shared" si="3"/>
        <v>22.7178</v>
      </c>
      <c r="N7" s="44">
        <f t="shared" si="4"/>
        <v>418.27</v>
      </c>
      <c r="O7" s="44">
        <f t="shared" si="11"/>
        <v>0</v>
      </c>
      <c r="P7" s="44">
        <f t="shared" si="5"/>
        <v>159</v>
      </c>
      <c r="Q7" s="44">
        <f t="shared" si="12"/>
        <v>1177.669</v>
      </c>
      <c r="R7" s="41">
        <f t="shared" si="13"/>
        <v>0</v>
      </c>
      <c r="S7" s="41">
        <f t="shared" si="6"/>
        <v>259.63</v>
      </c>
      <c r="T7" s="41">
        <f t="shared" si="7"/>
        <v>9.74</v>
      </c>
      <c r="U7" s="44">
        <f t="shared" si="8"/>
        <v>104.57</v>
      </c>
      <c r="V7" s="44">
        <f t="shared" si="14"/>
        <v>0</v>
      </c>
      <c r="W7" s="44">
        <f t="shared" si="9"/>
        <v>159</v>
      </c>
      <c r="X7" s="41">
        <f t="shared" si="15"/>
        <v>532.94</v>
      </c>
      <c r="Y7" s="41">
        <f t="shared" si="10"/>
        <v>1710.609</v>
      </c>
      <c r="Z7" s="41"/>
      <c r="AD7" s="141"/>
    </row>
    <row r="8" s="9" customFormat="1" ht="20" customHeight="1" spans="1:30">
      <c r="A8" s="40">
        <f t="shared" si="0"/>
        <v>5</v>
      </c>
      <c r="B8" s="66" t="s">
        <v>98</v>
      </c>
      <c r="C8" s="42" t="s">
        <v>106</v>
      </c>
      <c r="D8" s="41" t="s">
        <v>107</v>
      </c>
      <c r="E8" s="41">
        <v>3245.4</v>
      </c>
      <c r="F8" s="41">
        <f>VLOOKUP(C8,'[1]9月'!$B:$Q,16,0)</f>
        <v>3245.4</v>
      </c>
      <c r="G8" s="41">
        <v>3245.4</v>
      </c>
      <c r="H8" s="44">
        <v>5228.42</v>
      </c>
      <c r="I8" s="44"/>
      <c r="J8" s="44">
        <v>3180</v>
      </c>
      <c r="K8" s="52">
        <f t="shared" si="1"/>
        <v>58.4172</v>
      </c>
      <c r="L8" s="53">
        <f t="shared" si="2"/>
        <v>519.264</v>
      </c>
      <c r="M8" s="41">
        <f t="shared" si="3"/>
        <v>22.7178</v>
      </c>
      <c r="N8" s="44">
        <f t="shared" si="4"/>
        <v>418.27</v>
      </c>
      <c r="O8" s="44">
        <f t="shared" si="11"/>
        <v>0</v>
      </c>
      <c r="P8" s="44">
        <f t="shared" si="5"/>
        <v>159</v>
      </c>
      <c r="Q8" s="44">
        <f t="shared" si="12"/>
        <v>1177.669</v>
      </c>
      <c r="R8" s="41">
        <f t="shared" si="13"/>
        <v>0</v>
      </c>
      <c r="S8" s="41">
        <f t="shared" si="6"/>
        <v>259.63</v>
      </c>
      <c r="T8" s="41">
        <f t="shared" si="7"/>
        <v>9.74</v>
      </c>
      <c r="U8" s="44">
        <f t="shared" si="8"/>
        <v>104.57</v>
      </c>
      <c r="V8" s="44">
        <f t="shared" si="14"/>
        <v>0</v>
      </c>
      <c r="W8" s="44">
        <f t="shared" si="9"/>
        <v>159</v>
      </c>
      <c r="X8" s="41">
        <f t="shared" si="15"/>
        <v>532.94</v>
      </c>
      <c r="Y8" s="41">
        <f t="shared" si="10"/>
        <v>1710.609</v>
      </c>
      <c r="Z8" s="41"/>
      <c r="AD8" s="141"/>
    </row>
    <row r="9" s="9" customFormat="1" ht="20" customHeight="1" spans="1:30">
      <c r="A9" s="40">
        <f t="shared" si="0"/>
        <v>6</v>
      </c>
      <c r="B9" s="66" t="s">
        <v>98</v>
      </c>
      <c r="C9" s="42" t="s">
        <v>108</v>
      </c>
      <c r="D9" s="41" t="s">
        <v>109</v>
      </c>
      <c r="E9" s="41">
        <v>3245.4</v>
      </c>
      <c r="F9" s="41">
        <f>VLOOKUP(C9,'[1]9月'!$B:$Q,16,0)</f>
        <v>3245.4</v>
      </c>
      <c r="G9" s="41">
        <v>3245.4</v>
      </c>
      <c r="H9" s="44">
        <v>5228.42</v>
      </c>
      <c r="I9" s="44"/>
      <c r="J9" s="44">
        <v>4180</v>
      </c>
      <c r="K9" s="52">
        <f t="shared" si="1"/>
        <v>58.4172</v>
      </c>
      <c r="L9" s="53">
        <f t="shared" si="2"/>
        <v>519.264</v>
      </c>
      <c r="M9" s="41">
        <f t="shared" si="3"/>
        <v>22.7178</v>
      </c>
      <c r="N9" s="44">
        <f t="shared" si="4"/>
        <v>418.27</v>
      </c>
      <c r="O9" s="44">
        <f t="shared" si="11"/>
        <v>0</v>
      </c>
      <c r="P9" s="44">
        <f t="shared" si="5"/>
        <v>209</v>
      </c>
      <c r="Q9" s="44">
        <f t="shared" si="12"/>
        <v>1227.669</v>
      </c>
      <c r="R9" s="41">
        <f t="shared" si="13"/>
        <v>0</v>
      </c>
      <c r="S9" s="41">
        <f t="shared" si="6"/>
        <v>259.63</v>
      </c>
      <c r="T9" s="41">
        <f t="shared" si="7"/>
        <v>9.74</v>
      </c>
      <c r="U9" s="44">
        <f t="shared" si="8"/>
        <v>104.57</v>
      </c>
      <c r="V9" s="44">
        <f t="shared" si="14"/>
        <v>0</v>
      </c>
      <c r="W9" s="44">
        <f t="shared" si="9"/>
        <v>209</v>
      </c>
      <c r="X9" s="41">
        <f t="shared" si="15"/>
        <v>582.94</v>
      </c>
      <c r="Y9" s="41">
        <f t="shared" si="10"/>
        <v>1810.609</v>
      </c>
      <c r="Z9" s="41"/>
      <c r="AD9" s="141"/>
    </row>
    <row r="10" s="9" customFormat="1" ht="20" customHeight="1" spans="1:30">
      <c r="A10" s="40">
        <f t="shared" si="0"/>
        <v>7</v>
      </c>
      <c r="B10" s="66" t="s">
        <v>103</v>
      </c>
      <c r="C10" s="42" t="s">
        <v>110</v>
      </c>
      <c r="D10" s="41" t="s">
        <v>111</v>
      </c>
      <c r="E10" s="41">
        <v>3245.4</v>
      </c>
      <c r="F10" s="41">
        <f>VLOOKUP(C10,'[1]9月'!$B:$Q,16,0)</f>
        <v>3245.4</v>
      </c>
      <c r="G10" s="41">
        <v>3245.4</v>
      </c>
      <c r="H10" s="44">
        <v>5228.42</v>
      </c>
      <c r="I10" s="44"/>
      <c r="J10" s="44">
        <v>3180</v>
      </c>
      <c r="K10" s="52">
        <f t="shared" si="1"/>
        <v>58.4172</v>
      </c>
      <c r="L10" s="53">
        <f t="shared" si="2"/>
        <v>519.264</v>
      </c>
      <c r="M10" s="41">
        <f t="shared" si="3"/>
        <v>22.7178</v>
      </c>
      <c r="N10" s="44">
        <f t="shared" si="4"/>
        <v>418.27</v>
      </c>
      <c r="O10" s="44">
        <f t="shared" si="11"/>
        <v>0</v>
      </c>
      <c r="P10" s="44">
        <f t="shared" si="5"/>
        <v>159</v>
      </c>
      <c r="Q10" s="44">
        <f t="shared" si="12"/>
        <v>1177.669</v>
      </c>
      <c r="R10" s="41">
        <f t="shared" si="13"/>
        <v>0</v>
      </c>
      <c r="S10" s="41">
        <f t="shared" si="6"/>
        <v>259.63</v>
      </c>
      <c r="T10" s="41">
        <f t="shared" si="7"/>
        <v>9.74</v>
      </c>
      <c r="U10" s="44">
        <f t="shared" si="8"/>
        <v>104.57</v>
      </c>
      <c r="V10" s="44">
        <f t="shared" si="14"/>
        <v>0</v>
      </c>
      <c r="W10" s="44">
        <f t="shared" si="9"/>
        <v>159</v>
      </c>
      <c r="X10" s="41">
        <f t="shared" si="15"/>
        <v>532.94</v>
      </c>
      <c r="Y10" s="41">
        <f t="shared" si="10"/>
        <v>1710.609</v>
      </c>
      <c r="Z10" s="41"/>
      <c r="AD10" s="141"/>
    </row>
    <row r="11" s="9" customFormat="1" ht="20" customHeight="1" spans="1:30">
      <c r="A11" s="40">
        <f t="shared" si="0"/>
        <v>8</v>
      </c>
      <c r="B11" s="66" t="s">
        <v>98</v>
      </c>
      <c r="C11" s="42" t="s">
        <v>112</v>
      </c>
      <c r="D11" s="41" t="s">
        <v>113</v>
      </c>
      <c r="E11" s="41">
        <v>3245.4</v>
      </c>
      <c r="F11" s="41">
        <f>VLOOKUP(C11,'[1]9月'!$B:$Q,16,0)</f>
        <v>3245.4</v>
      </c>
      <c r="G11" s="41">
        <v>3245.4</v>
      </c>
      <c r="H11" s="44">
        <v>5228.42</v>
      </c>
      <c r="I11" s="44"/>
      <c r="J11" s="44">
        <v>4180</v>
      </c>
      <c r="K11" s="52">
        <f t="shared" si="1"/>
        <v>58.4172</v>
      </c>
      <c r="L11" s="53">
        <f t="shared" si="2"/>
        <v>519.264</v>
      </c>
      <c r="M11" s="41">
        <f t="shared" si="3"/>
        <v>22.7178</v>
      </c>
      <c r="N11" s="44">
        <f t="shared" si="4"/>
        <v>418.27</v>
      </c>
      <c r="O11" s="44">
        <f t="shared" si="11"/>
        <v>0</v>
      </c>
      <c r="P11" s="44">
        <f t="shared" si="5"/>
        <v>209</v>
      </c>
      <c r="Q11" s="44">
        <f t="shared" si="12"/>
        <v>1227.669</v>
      </c>
      <c r="R11" s="41">
        <f t="shared" si="13"/>
        <v>0</v>
      </c>
      <c r="S11" s="41">
        <f t="shared" si="6"/>
        <v>259.63</v>
      </c>
      <c r="T11" s="41">
        <f t="shared" si="7"/>
        <v>9.74</v>
      </c>
      <c r="U11" s="44">
        <f t="shared" si="8"/>
        <v>104.57</v>
      </c>
      <c r="V11" s="44">
        <f t="shared" si="14"/>
        <v>0</v>
      </c>
      <c r="W11" s="44">
        <f t="shared" si="9"/>
        <v>209</v>
      </c>
      <c r="X11" s="41">
        <f t="shared" si="15"/>
        <v>582.94</v>
      </c>
      <c r="Y11" s="41">
        <f t="shared" si="10"/>
        <v>1810.609</v>
      </c>
      <c r="Z11" s="41"/>
      <c r="AD11" s="141"/>
    </row>
    <row r="12" s="9" customFormat="1" ht="20" customHeight="1" spans="1:30">
      <c r="A12" s="40">
        <f t="shared" si="0"/>
        <v>9</v>
      </c>
      <c r="B12" s="66" t="s">
        <v>103</v>
      </c>
      <c r="C12" s="42" t="s">
        <v>114</v>
      </c>
      <c r="D12" s="41" t="s">
        <v>115</v>
      </c>
      <c r="E12" s="41">
        <v>3245.4</v>
      </c>
      <c r="F12" s="41">
        <f>VLOOKUP(C12,'[1]9月'!$B:$Q,16,0)</f>
        <v>3245.4</v>
      </c>
      <c r="G12" s="41">
        <v>3245.4</v>
      </c>
      <c r="H12" s="44">
        <v>5228.42</v>
      </c>
      <c r="I12" s="44"/>
      <c r="J12" s="44">
        <v>4180</v>
      </c>
      <c r="K12" s="52">
        <f t="shared" si="1"/>
        <v>58.4172</v>
      </c>
      <c r="L12" s="53">
        <f t="shared" si="2"/>
        <v>519.264</v>
      </c>
      <c r="M12" s="41">
        <f t="shared" si="3"/>
        <v>22.7178</v>
      </c>
      <c r="N12" s="44">
        <f t="shared" si="4"/>
        <v>418.27</v>
      </c>
      <c r="O12" s="44">
        <f t="shared" si="11"/>
        <v>0</v>
      </c>
      <c r="P12" s="44">
        <f t="shared" si="5"/>
        <v>209</v>
      </c>
      <c r="Q12" s="44">
        <f t="shared" si="12"/>
        <v>1227.669</v>
      </c>
      <c r="R12" s="41">
        <f t="shared" si="13"/>
        <v>0</v>
      </c>
      <c r="S12" s="41">
        <f t="shared" si="6"/>
        <v>259.63</v>
      </c>
      <c r="T12" s="41">
        <f t="shared" si="7"/>
        <v>9.74</v>
      </c>
      <c r="U12" s="44">
        <f t="shared" si="8"/>
        <v>104.57</v>
      </c>
      <c r="V12" s="44">
        <f t="shared" si="14"/>
        <v>0</v>
      </c>
      <c r="W12" s="44">
        <f t="shared" si="9"/>
        <v>209</v>
      </c>
      <c r="X12" s="41">
        <f t="shared" si="15"/>
        <v>582.94</v>
      </c>
      <c r="Y12" s="41">
        <f t="shared" si="10"/>
        <v>1810.609</v>
      </c>
      <c r="Z12" s="41"/>
      <c r="AD12" s="141"/>
    </row>
    <row r="13" s="9" customFormat="1" ht="20" customHeight="1" spans="1:30">
      <c r="A13" s="40">
        <f t="shared" si="0"/>
        <v>10</v>
      </c>
      <c r="B13" s="66" t="s">
        <v>98</v>
      </c>
      <c r="C13" s="42" t="s">
        <v>116</v>
      </c>
      <c r="D13" s="41" t="s">
        <v>117</v>
      </c>
      <c r="E13" s="41">
        <v>3820</v>
      </c>
      <c r="F13" s="41">
        <f>VLOOKUP(C13,'[1]9月'!$B:$Q,16,0)</f>
        <v>3820</v>
      </c>
      <c r="G13" s="41">
        <v>3820</v>
      </c>
      <c r="H13" s="44">
        <v>5228.42</v>
      </c>
      <c r="I13" s="44"/>
      <c r="J13" s="44">
        <v>4180</v>
      </c>
      <c r="K13" s="52">
        <f t="shared" si="1"/>
        <v>68.76</v>
      </c>
      <c r="L13" s="53">
        <f t="shared" si="2"/>
        <v>611.2</v>
      </c>
      <c r="M13" s="41">
        <f t="shared" si="3"/>
        <v>26.74</v>
      </c>
      <c r="N13" s="44">
        <f t="shared" si="4"/>
        <v>418.27</v>
      </c>
      <c r="O13" s="44">
        <f t="shared" si="11"/>
        <v>0</v>
      </c>
      <c r="P13" s="44">
        <f t="shared" si="5"/>
        <v>209</v>
      </c>
      <c r="Q13" s="44">
        <f t="shared" si="12"/>
        <v>1333.97</v>
      </c>
      <c r="R13" s="41">
        <f t="shared" si="13"/>
        <v>0</v>
      </c>
      <c r="S13" s="41">
        <f t="shared" si="6"/>
        <v>305.6</v>
      </c>
      <c r="T13" s="41">
        <f t="shared" si="7"/>
        <v>11.46</v>
      </c>
      <c r="U13" s="44">
        <f t="shared" si="8"/>
        <v>104.57</v>
      </c>
      <c r="V13" s="44">
        <f t="shared" si="14"/>
        <v>0</v>
      </c>
      <c r="W13" s="44">
        <f t="shared" si="9"/>
        <v>209</v>
      </c>
      <c r="X13" s="41">
        <f t="shared" si="15"/>
        <v>630.63</v>
      </c>
      <c r="Y13" s="41">
        <f t="shared" si="10"/>
        <v>1964.6</v>
      </c>
      <c r="Z13" s="41"/>
      <c r="AD13" s="141"/>
    </row>
    <row r="14" s="9" customFormat="1" ht="20" customHeight="1" spans="1:30">
      <c r="A14" s="40">
        <f t="shared" si="0"/>
        <v>11</v>
      </c>
      <c r="B14" s="66" t="s">
        <v>103</v>
      </c>
      <c r="C14" s="42" t="s">
        <v>118</v>
      </c>
      <c r="D14" s="41" t="s">
        <v>119</v>
      </c>
      <c r="E14" s="41">
        <v>3820</v>
      </c>
      <c r="F14" s="41">
        <f>VLOOKUP(C14,'[1]9月'!$B:$Q,16,0)</f>
        <v>3820</v>
      </c>
      <c r="G14" s="41">
        <v>3820</v>
      </c>
      <c r="H14" s="44">
        <v>5228.42</v>
      </c>
      <c r="I14" s="44"/>
      <c r="J14" s="44">
        <v>4180</v>
      </c>
      <c r="K14" s="52">
        <f t="shared" si="1"/>
        <v>68.76</v>
      </c>
      <c r="L14" s="53">
        <f t="shared" si="2"/>
        <v>611.2</v>
      </c>
      <c r="M14" s="41">
        <f t="shared" si="3"/>
        <v>26.74</v>
      </c>
      <c r="N14" s="44">
        <f t="shared" si="4"/>
        <v>418.27</v>
      </c>
      <c r="O14" s="44">
        <f t="shared" si="11"/>
        <v>0</v>
      </c>
      <c r="P14" s="44">
        <f t="shared" si="5"/>
        <v>209</v>
      </c>
      <c r="Q14" s="44">
        <f t="shared" si="12"/>
        <v>1333.97</v>
      </c>
      <c r="R14" s="41">
        <f t="shared" si="13"/>
        <v>0</v>
      </c>
      <c r="S14" s="41">
        <f t="shared" si="6"/>
        <v>305.6</v>
      </c>
      <c r="T14" s="41">
        <f t="shared" si="7"/>
        <v>11.46</v>
      </c>
      <c r="U14" s="44">
        <f t="shared" si="8"/>
        <v>104.57</v>
      </c>
      <c r="V14" s="44">
        <f t="shared" si="14"/>
        <v>0</v>
      </c>
      <c r="W14" s="44">
        <f t="shared" si="9"/>
        <v>209</v>
      </c>
      <c r="X14" s="41">
        <f t="shared" si="15"/>
        <v>630.63</v>
      </c>
      <c r="Y14" s="41">
        <f t="shared" si="10"/>
        <v>1964.6</v>
      </c>
      <c r="Z14" s="41"/>
      <c r="AD14" s="141"/>
    </row>
    <row r="15" s="9" customFormat="1" ht="20" customHeight="1" spans="1:30">
      <c r="A15" s="40">
        <f t="shared" si="0"/>
        <v>12</v>
      </c>
      <c r="B15" s="66" t="s">
        <v>98</v>
      </c>
      <c r="C15" s="42" t="s">
        <v>120</v>
      </c>
      <c r="D15" s="45" t="s">
        <v>121</v>
      </c>
      <c r="E15" s="41">
        <v>3245.4</v>
      </c>
      <c r="F15" s="41">
        <f>VLOOKUP(C15,'[1]9月'!$B:$Q,16,0)</f>
        <v>3245.4</v>
      </c>
      <c r="G15" s="41">
        <v>3245.4</v>
      </c>
      <c r="H15" s="44">
        <v>5228.42</v>
      </c>
      <c r="I15" s="44"/>
      <c r="J15" s="44">
        <v>3180</v>
      </c>
      <c r="K15" s="52">
        <f t="shared" si="1"/>
        <v>58.4172</v>
      </c>
      <c r="L15" s="53">
        <f t="shared" si="2"/>
        <v>519.264</v>
      </c>
      <c r="M15" s="41">
        <f t="shared" si="3"/>
        <v>22.7178</v>
      </c>
      <c r="N15" s="44">
        <f t="shared" si="4"/>
        <v>418.27</v>
      </c>
      <c r="O15" s="44">
        <f t="shared" si="11"/>
        <v>0</v>
      </c>
      <c r="P15" s="44">
        <f t="shared" si="5"/>
        <v>159</v>
      </c>
      <c r="Q15" s="44">
        <f t="shared" si="12"/>
        <v>1177.669</v>
      </c>
      <c r="R15" s="41">
        <f t="shared" si="13"/>
        <v>0</v>
      </c>
      <c r="S15" s="41">
        <f t="shared" si="6"/>
        <v>259.63</v>
      </c>
      <c r="T15" s="41">
        <f t="shared" si="7"/>
        <v>9.74</v>
      </c>
      <c r="U15" s="44">
        <f t="shared" si="8"/>
        <v>104.57</v>
      </c>
      <c r="V15" s="44">
        <f t="shared" si="14"/>
        <v>0</v>
      </c>
      <c r="W15" s="44">
        <f t="shared" si="9"/>
        <v>159</v>
      </c>
      <c r="X15" s="41">
        <f t="shared" si="15"/>
        <v>532.94</v>
      </c>
      <c r="Y15" s="41">
        <f t="shared" si="10"/>
        <v>1710.609</v>
      </c>
      <c r="Z15" s="41"/>
      <c r="AD15" s="141"/>
    </row>
    <row r="16" s="9" customFormat="1" ht="20" customHeight="1" spans="1:30">
      <c r="A16" s="40">
        <f t="shared" si="0"/>
        <v>13</v>
      </c>
      <c r="B16" s="66" t="s">
        <v>98</v>
      </c>
      <c r="C16" s="42" t="s">
        <v>122</v>
      </c>
      <c r="D16" s="45" t="s">
        <v>123</v>
      </c>
      <c r="E16" s="41">
        <v>3245.4</v>
      </c>
      <c r="F16" s="41">
        <v>3245.4</v>
      </c>
      <c r="G16" s="41">
        <v>3245.4</v>
      </c>
      <c r="H16" s="44">
        <v>5228.42</v>
      </c>
      <c r="I16" s="44"/>
      <c r="J16" s="44">
        <v>3180</v>
      </c>
      <c r="K16" s="52">
        <f t="shared" si="1"/>
        <v>58.4172</v>
      </c>
      <c r="L16" s="53">
        <f t="shared" si="2"/>
        <v>519.264</v>
      </c>
      <c r="M16" s="41">
        <f t="shared" si="3"/>
        <v>22.7178</v>
      </c>
      <c r="N16" s="44">
        <f t="shared" si="4"/>
        <v>418.27</v>
      </c>
      <c r="O16" s="44">
        <f t="shared" si="11"/>
        <v>0</v>
      </c>
      <c r="P16" s="44">
        <f t="shared" si="5"/>
        <v>159</v>
      </c>
      <c r="Q16" s="44">
        <f t="shared" si="12"/>
        <v>1177.669</v>
      </c>
      <c r="R16" s="41">
        <f t="shared" si="13"/>
        <v>0</v>
      </c>
      <c r="S16" s="41">
        <f t="shared" si="6"/>
        <v>259.63</v>
      </c>
      <c r="T16" s="41">
        <f t="shared" si="7"/>
        <v>9.74</v>
      </c>
      <c r="U16" s="44">
        <f t="shared" si="8"/>
        <v>104.57</v>
      </c>
      <c r="V16" s="44">
        <f t="shared" si="14"/>
        <v>0</v>
      </c>
      <c r="W16" s="44">
        <f t="shared" si="9"/>
        <v>159</v>
      </c>
      <c r="X16" s="41">
        <f t="shared" si="15"/>
        <v>532.94</v>
      </c>
      <c r="Y16" s="41">
        <f t="shared" si="10"/>
        <v>1710.609</v>
      </c>
      <c r="Z16" s="41"/>
      <c r="AD16" s="141"/>
    </row>
    <row r="17" s="9" customFormat="1" ht="20" customHeight="1" spans="1:30">
      <c r="A17" s="40">
        <f t="shared" si="0"/>
        <v>14</v>
      </c>
      <c r="B17" s="66" t="s">
        <v>124</v>
      </c>
      <c r="C17" s="42" t="s">
        <v>125</v>
      </c>
      <c r="D17" s="41" t="s">
        <v>126</v>
      </c>
      <c r="E17" s="41">
        <v>3245.4</v>
      </c>
      <c r="F17" s="41">
        <f>VLOOKUP(C17,'[1]9月'!$B:$Q,16,0)</f>
        <v>3245.4</v>
      </c>
      <c r="G17" s="41">
        <v>3245.4</v>
      </c>
      <c r="H17" s="44">
        <v>5228.42</v>
      </c>
      <c r="I17" s="44"/>
      <c r="J17" s="44">
        <v>1790</v>
      </c>
      <c r="K17" s="52">
        <f t="shared" si="1"/>
        <v>58.4172</v>
      </c>
      <c r="L17" s="53">
        <f t="shared" si="2"/>
        <v>519.264</v>
      </c>
      <c r="M17" s="41">
        <f t="shared" si="3"/>
        <v>22.7178</v>
      </c>
      <c r="N17" s="44">
        <f t="shared" si="4"/>
        <v>418.27</v>
      </c>
      <c r="O17" s="44">
        <f t="shared" si="11"/>
        <v>0</v>
      </c>
      <c r="P17" s="44">
        <f t="shared" si="5"/>
        <v>89.5</v>
      </c>
      <c r="Q17" s="44">
        <f t="shared" si="12"/>
        <v>1108.169</v>
      </c>
      <c r="R17" s="41">
        <f t="shared" si="13"/>
        <v>0</v>
      </c>
      <c r="S17" s="41">
        <f t="shared" si="6"/>
        <v>259.63</v>
      </c>
      <c r="T17" s="41">
        <f t="shared" si="7"/>
        <v>9.74</v>
      </c>
      <c r="U17" s="44">
        <f t="shared" si="8"/>
        <v>104.57</v>
      </c>
      <c r="V17" s="44">
        <f t="shared" si="14"/>
        <v>0</v>
      </c>
      <c r="W17" s="44">
        <f t="shared" si="9"/>
        <v>89.5</v>
      </c>
      <c r="X17" s="41">
        <f t="shared" si="15"/>
        <v>463.44</v>
      </c>
      <c r="Y17" s="41">
        <f t="shared" si="10"/>
        <v>1571.609</v>
      </c>
      <c r="Z17" s="41"/>
      <c r="AD17" s="141"/>
    </row>
    <row r="18" s="9" customFormat="1" ht="20" customHeight="1" spans="1:30">
      <c r="A18" s="40">
        <f t="shared" si="0"/>
        <v>15</v>
      </c>
      <c r="B18" s="66" t="s">
        <v>98</v>
      </c>
      <c r="C18" s="42" t="s">
        <v>127</v>
      </c>
      <c r="D18" s="41" t="s">
        <v>128</v>
      </c>
      <c r="E18" s="41">
        <v>3245.4</v>
      </c>
      <c r="F18" s="41">
        <f>VLOOKUP(C18,'[1]9月'!$B:$Q,16,0)</f>
        <v>3245.4</v>
      </c>
      <c r="G18" s="41">
        <v>3245.4</v>
      </c>
      <c r="H18" s="44">
        <v>5228.42</v>
      </c>
      <c r="I18" s="44"/>
      <c r="J18" s="44">
        <v>1790</v>
      </c>
      <c r="K18" s="52">
        <f t="shared" si="1"/>
        <v>58.4172</v>
      </c>
      <c r="L18" s="53">
        <f t="shared" si="2"/>
        <v>519.264</v>
      </c>
      <c r="M18" s="41">
        <f t="shared" si="3"/>
        <v>22.7178</v>
      </c>
      <c r="N18" s="44">
        <f t="shared" si="4"/>
        <v>418.27</v>
      </c>
      <c r="O18" s="44">
        <f t="shared" si="11"/>
        <v>0</v>
      </c>
      <c r="P18" s="44">
        <f t="shared" si="5"/>
        <v>89.5</v>
      </c>
      <c r="Q18" s="44">
        <f t="shared" si="12"/>
        <v>1108.169</v>
      </c>
      <c r="R18" s="41">
        <f t="shared" si="13"/>
        <v>0</v>
      </c>
      <c r="S18" s="41">
        <f t="shared" si="6"/>
        <v>259.63</v>
      </c>
      <c r="T18" s="41">
        <f t="shared" si="7"/>
        <v>9.74</v>
      </c>
      <c r="U18" s="44">
        <f t="shared" si="8"/>
        <v>104.57</v>
      </c>
      <c r="V18" s="44">
        <f t="shared" si="14"/>
        <v>0</v>
      </c>
      <c r="W18" s="44">
        <f t="shared" si="9"/>
        <v>89.5</v>
      </c>
      <c r="X18" s="41">
        <f t="shared" si="15"/>
        <v>463.44</v>
      </c>
      <c r="Y18" s="41">
        <f t="shared" si="10"/>
        <v>1571.609</v>
      </c>
      <c r="Z18" s="41"/>
      <c r="AD18" s="141"/>
    </row>
    <row r="19" s="9" customFormat="1" ht="20" customHeight="1" spans="1:30">
      <c r="A19" s="40">
        <f t="shared" si="0"/>
        <v>16</v>
      </c>
      <c r="B19" s="66" t="s">
        <v>98</v>
      </c>
      <c r="C19" s="42" t="s">
        <v>129</v>
      </c>
      <c r="D19" s="41" t="s">
        <v>130</v>
      </c>
      <c r="E19" s="41">
        <v>3245.4</v>
      </c>
      <c r="F19" s="41">
        <f>VLOOKUP(C19,'[1]9月'!$B:$Q,16,0)</f>
        <v>3245.4</v>
      </c>
      <c r="G19" s="41">
        <v>3245.4</v>
      </c>
      <c r="H19" s="44">
        <v>5228.42</v>
      </c>
      <c r="I19" s="44"/>
      <c r="J19" s="44">
        <v>1790</v>
      </c>
      <c r="K19" s="52">
        <f t="shared" si="1"/>
        <v>58.4172</v>
      </c>
      <c r="L19" s="53">
        <f t="shared" si="2"/>
        <v>519.264</v>
      </c>
      <c r="M19" s="41">
        <f t="shared" si="3"/>
        <v>22.7178</v>
      </c>
      <c r="N19" s="44">
        <f t="shared" si="4"/>
        <v>418.27</v>
      </c>
      <c r="O19" s="44">
        <f t="shared" si="11"/>
        <v>0</v>
      </c>
      <c r="P19" s="44">
        <f t="shared" si="5"/>
        <v>89.5</v>
      </c>
      <c r="Q19" s="44">
        <f t="shared" si="12"/>
        <v>1108.169</v>
      </c>
      <c r="R19" s="41">
        <f t="shared" si="13"/>
        <v>0</v>
      </c>
      <c r="S19" s="41">
        <f t="shared" si="6"/>
        <v>259.63</v>
      </c>
      <c r="T19" s="41">
        <f t="shared" si="7"/>
        <v>9.74</v>
      </c>
      <c r="U19" s="44">
        <f t="shared" si="8"/>
        <v>104.57</v>
      </c>
      <c r="V19" s="44">
        <f t="shared" si="14"/>
        <v>0</v>
      </c>
      <c r="W19" s="44">
        <f t="shared" si="9"/>
        <v>89.5</v>
      </c>
      <c r="X19" s="41">
        <f t="shared" si="15"/>
        <v>463.44</v>
      </c>
      <c r="Y19" s="41">
        <f t="shared" si="10"/>
        <v>1571.609</v>
      </c>
      <c r="Z19" s="41"/>
      <c r="AD19" s="141"/>
    </row>
    <row r="20" s="9" customFormat="1" ht="20" customHeight="1" spans="1:30">
      <c r="A20" s="40">
        <f t="shared" si="0"/>
        <v>17</v>
      </c>
      <c r="B20" s="66" t="s">
        <v>98</v>
      </c>
      <c r="C20" s="42" t="s">
        <v>131</v>
      </c>
      <c r="D20" s="41" t="s">
        <v>132</v>
      </c>
      <c r="E20" s="41">
        <v>3245.4</v>
      </c>
      <c r="F20" s="41">
        <f>VLOOKUP(C20,'[1]9月'!$B:$Q,16,0)</f>
        <v>3245.4</v>
      </c>
      <c r="G20" s="41">
        <v>3245.4</v>
      </c>
      <c r="H20" s="44">
        <v>5228.42</v>
      </c>
      <c r="I20" s="44"/>
      <c r="J20" s="44">
        <v>1790</v>
      </c>
      <c r="K20" s="52">
        <f t="shared" si="1"/>
        <v>58.4172</v>
      </c>
      <c r="L20" s="53">
        <f t="shared" si="2"/>
        <v>519.264</v>
      </c>
      <c r="M20" s="41">
        <f t="shared" si="3"/>
        <v>22.7178</v>
      </c>
      <c r="N20" s="44">
        <f t="shared" si="4"/>
        <v>418.27</v>
      </c>
      <c r="O20" s="44">
        <f t="shared" si="11"/>
        <v>0</v>
      </c>
      <c r="P20" s="44">
        <f t="shared" si="5"/>
        <v>89.5</v>
      </c>
      <c r="Q20" s="44">
        <f t="shared" si="12"/>
        <v>1108.169</v>
      </c>
      <c r="R20" s="41">
        <f t="shared" si="13"/>
        <v>0</v>
      </c>
      <c r="S20" s="41">
        <f t="shared" si="6"/>
        <v>259.63</v>
      </c>
      <c r="T20" s="41">
        <f t="shared" si="7"/>
        <v>9.74</v>
      </c>
      <c r="U20" s="44">
        <f t="shared" si="8"/>
        <v>104.57</v>
      </c>
      <c r="V20" s="44">
        <f t="shared" si="14"/>
        <v>0</v>
      </c>
      <c r="W20" s="44">
        <f t="shared" si="9"/>
        <v>89.5</v>
      </c>
      <c r="X20" s="41">
        <f t="shared" si="15"/>
        <v>463.44</v>
      </c>
      <c r="Y20" s="41">
        <f t="shared" si="10"/>
        <v>1571.609</v>
      </c>
      <c r="Z20" s="41"/>
      <c r="AD20" s="141"/>
    </row>
    <row r="21" s="9" customFormat="1" ht="20" customHeight="1" spans="1:30">
      <c r="A21" s="40">
        <f t="shared" si="0"/>
        <v>18</v>
      </c>
      <c r="B21" s="66" t="s">
        <v>98</v>
      </c>
      <c r="C21" s="42" t="s">
        <v>133</v>
      </c>
      <c r="D21" s="41" t="s">
        <v>134</v>
      </c>
      <c r="E21" s="41">
        <v>3245.4</v>
      </c>
      <c r="F21" s="41">
        <f>VLOOKUP(C21,'[1]9月'!$B:$Q,16,0)</f>
        <v>3245.4</v>
      </c>
      <c r="G21" s="41">
        <v>3245.4</v>
      </c>
      <c r="H21" s="44">
        <v>5228.42</v>
      </c>
      <c r="I21" s="44"/>
      <c r="J21" s="44">
        <v>1790</v>
      </c>
      <c r="K21" s="52">
        <f t="shared" si="1"/>
        <v>58.4172</v>
      </c>
      <c r="L21" s="53">
        <f t="shared" si="2"/>
        <v>519.264</v>
      </c>
      <c r="M21" s="41">
        <f t="shared" si="3"/>
        <v>22.7178</v>
      </c>
      <c r="N21" s="44">
        <f t="shared" si="4"/>
        <v>418.27</v>
      </c>
      <c r="O21" s="44">
        <f t="shared" si="11"/>
        <v>0</v>
      </c>
      <c r="P21" s="44">
        <f t="shared" si="5"/>
        <v>89.5</v>
      </c>
      <c r="Q21" s="44">
        <f t="shared" si="12"/>
        <v>1108.169</v>
      </c>
      <c r="R21" s="41">
        <f t="shared" si="13"/>
        <v>0</v>
      </c>
      <c r="S21" s="41">
        <f t="shared" si="6"/>
        <v>259.63</v>
      </c>
      <c r="T21" s="41">
        <f t="shared" si="7"/>
        <v>9.74</v>
      </c>
      <c r="U21" s="44">
        <f t="shared" si="8"/>
        <v>104.57</v>
      </c>
      <c r="V21" s="44">
        <f t="shared" si="14"/>
        <v>0</v>
      </c>
      <c r="W21" s="44">
        <f t="shared" si="9"/>
        <v>89.5</v>
      </c>
      <c r="X21" s="41">
        <f t="shared" si="15"/>
        <v>463.44</v>
      </c>
      <c r="Y21" s="41">
        <f t="shared" si="10"/>
        <v>1571.609</v>
      </c>
      <c r="Z21" s="41"/>
      <c r="AD21" s="141"/>
    </row>
    <row r="22" s="9" customFormat="1" ht="20" customHeight="1" spans="1:30">
      <c r="A22" s="40">
        <f t="shared" si="0"/>
        <v>19</v>
      </c>
      <c r="B22" s="66" t="s">
        <v>98</v>
      </c>
      <c r="C22" s="42" t="s">
        <v>135</v>
      </c>
      <c r="D22" s="41" t="s">
        <v>136</v>
      </c>
      <c r="E22" s="41">
        <v>3245.4</v>
      </c>
      <c r="F22" s="41">
        <f>VLOOKUP(C22,'[1]9月'!$B:$Q,16,0)</f>
        <v>3245.4</v>
      </c>
      <c r="G22" s="41">
        <v>3245.4</v>
      </c>
      <c r="H22" s="44">
        <v>5228.42</v>
      </c>
      <c r="I22" s="44"/>
      <c r="J22" s="44">
        <v>3180</v>
      </c>
      <c r="K22" s="52">
        <f t="shared" si="1"/>
        <v>58.4172</v>
      </c>
      <c r="L22" s="53">
        <f t="shared" si="2"/>
        <v>519.264</v>
      </c>
      <c r="M22" s="41">
        <f t="shared" si="3"/>
        <v>22.7178</v>
      </c>
      <c r="N22" s="44">
        <f t="shared" si="4"/>
        <v>418.27</v>
      </c>
      <c r="O22" s="44">
        <f t="shared" si="11"/>
        <v>0</v>
      </c>
      <c r="P22" s="44">
        <f t="shared" si="5"/>
        <v>159</v>
      </c>
      <c r="Q22" s="44">
        <f t="shared" si="12"/>
        <v>1177.669</v>
      </c>
      <c r="R22" s="41">
        <f t="shared" si="13"/>
        <v>0</v>
      </c>
      <c r="S22" s="41">
        <f t="shared" si="6"/>
        <v>259.63</v>
      </c>
      <c r="T22" s="41">
        <f t="shared" si="7"/>
        <v>9.74</v>
      </c>
      <c r="U22" s="44">
        <f t="shared" si="8"/>
        <v>104.57</v>
      </c>
      <c r="V22" s="44">
        <f t="shared" si="14"/>
        <v>0</v>
      </c>
      <c r="W22" s="44">
        <f t="shared" si="9"/>
        <v>159</v>
      </c>
      <c r="X22" s="41">
        <f t="shared" si="15"/>
        <v>532.94</v>
      </c>
      <c r="Y22" s="41">
        <f t="shared" si="10"/>
        <v>1710.609</v>
      </c>
      <c r="Z22" s="41"/>
      <c r="AD22" s="141"/>
    </row>
    <row r="23" s="9" customFormat="1" ht="20" customHeight="1" spans="1:30">
      <c r="A23" s="40">
        <f t="shared" si="0"/>
        <v>20</v>
      </c>
      <c r="B23" s="66" t="s">
        <v>98</v>
      </c>
      <c r="C23" s="42" t="s">
        <v>137</v>
      </c>
      <c r="D23" s="41" t="s">
        <v>138</v>
      </c>
      <c r="E23" s="41">
        <v>3245.4</v>
      </c>
      <c r="F23" s="41">
        <f>VLOOKUP(C23,'[1]9月'!$B:$Q,16,0)</f>
        <v>3245.4</v>
      </c>
      <c r="G23" s="41">
        <v>3245.4</v>
      </c>
      <c r="H23" s="44">
        <v>5228.42</v>
      </c>
      <c r="I23" s="44"/>
      <c r="J23" s="44">
        <v>3180</v>
      </c>
      <c r="K23" s="52">
        <f t="shared" si="1"/>
        <v>58.4172</v>
      </c>
      <c r="L23" s="53">
        <f t="shared" si="2"/>
        <v>519.264</v>
      </c>
      <c r="M23" s="41">
        <f t="shared" si="3"/>
        <v>22.7178</v>
      </c>
      <c r="N23" s="44">
        <f t="shared" si="4"/>
        <v>418.27</v>
      </c>
      <c r="O23" s="44">
        <f t="shared" si="11"/>
        <v>0</v>
      </c>
      <c r="P23" s="44">
        <f t="shared" si="5"/>
        <v>159</v>
      </c>
      <c r="Q23" s="44">
        <f t="shared" si="12"/>
        <v>1177.669</v>
      </c>
      <c r="R23" s="41">
        <f t="shared" si="13"/>
        <v>0</v>
      </c>
      <c r="S23" s="41">
        <f t="shared" si="6"/>
        <v>259.63</v>
      </c>
      <c r="T23" s="41">
        <f t="shared" si="7"/>
        <v>9.74</v>
      </c>
      <c r="U23" s="44">
        <f t="shared" si="8"/>
        <v>104.57</v>
      </c>
      <c r="V23" s="44">
        <f t="shared" si="14"/>
        <v>0</v>
      </c>
      <c r="W23" s="44">
        <f t="shared" si="9"/>
        <v>159</v>
      </c>
      <c r="X23" s="41">
        <f t="shared" si="15"/>
        <v>532.94</v>
      </c>
      <c r="Y23" s="41">
        <f t="shared" si="10"/>
        <v>1710.609</v>
      </c>
      <c r="Z23" s="41"/>
      <c r="AD23" s="141"/>
    </row>
    <row r="24" s="9" customFormat="1" ht="20" customHeight="1" spans="1:30">
      <c r="A24" s="40">
        <f t="shared" si="0"/>
        <v>21</v>
      </c>
      <c r="B24" s="66" t="s">
        <v>98</v>
      </c>
      <c r="C24" s="42" t="s">
        <v>139</v>
      </c>
      <c r="D24" s="341" t="s">
        <v>140</v>
      </c>
      <c r="E24" s="41">
        <v>3245.4</v>
      </c>
      <c r="F24" s="41">
        <f>VLOOKUP(C24,'[1]9月'!$B:$Q,16,0)</f>
        <v>3245.4</v>
      </c>
      <c r="G24" s="41">
        <v>3245.4</v>
      </c>
      <c r="H24" s="44">
        <v>5228.42</v>
      </c>
      <c r="I24" s="44"/>
      <c r="J24" s="44">
        <v>3180</v>
      </c>
      <c r="K24" s="52">
        <f t="shared" si="1"/>
        <v>58.4172</v>
      </c>
      <c r="L24" s="53">
        <f t="shared" si="2"/>
        <v>519.264</v>
      </c>
      <c r="M24" s="41">
        <f t="shared" si="3"/>
        <v>22.7178</v>
      </c>
      <c r="N24" s="44">
        <f t="shared" si="4"/>
        <v>418.27</v>
      </c>
      <c r="O24" s="44">
        <f t="shared" si="11"/>
        <v>0</v>
      </c>
      <c r="P24" s="44">
        <f t="shared" si="5"/>
        <v>159</v>
      </c>
      <c r="Q24" s="44">
        <f t="shared" si="12"/>
        <v>1177.669</v>
      </c>
      <c r="R24" s="41">
        <f t="shared" si="13"/>
        <v>0</v>
      </c>
      <c r="S24" s="41">
        <f t="shared" si="6"/>
        <v>259.63</v>
      </c>
      <c r="T24" s="41">
        <f t="shared" si="7"/>
        <v>9.74</v>
      </c>
      <c r="U24" s="44">
        <f t="shared" si="8"/>
        <v>104.57</v>
      </c>
      <c r="V24" s="44">
        <f t="shared" si="14"/>
        <v>0</v>
      </c>
      <c r="W24" s="44">
        <f t="shared" si="9"/>
        <v>159</v>
      </c>
      <c r="X24" s="41">
        <f t="shared" si="15"/>
        <v>532.94</v>
      </c>
      <c r="Y24" s="41">
        <f t="shared" si="10"/>
        <v>1710.609</v>
      </c>
      <c r="Z24" s="41"/>
      <c r="AD24" s="141"/>
    </row>
    <row r="25" s="9" customFormat="1" ht="20" customHeight="1" spans="1:30">
      <c r="A25" s="40">
        <f t="shared" si="0"/>
        <v>22</v>
      </c>
      <c r="B25" s="66" t="s">
        <v>98</v>
      </c>
      <c r="C25" s="42" t="s">
        <v>141</v>
      </c>
      <c r="D25" s="41" t="s">
        <v>142</v>
      </c>
      <c r="E25" s="41">
        <v>3245.4</v>
      </c>
      <c r="F25" s="41">
        <f>VLOOKUP(C25,'[1]9月'!$B:$Q,16,0)</f>
        <v>3245.4</v>
      </c>
      <c r="G25" s="41">
        <v>3245.4</v>
      </c>
      <c r="H25" s="44">
        <v>5228.42</v>
      </c>
      <c r="I25" s="44"/>
      <c r="J25" s="44">
        <v>3180</v>
      </c>
      <c r="K25" s="52">
        <f t="shared" si="1"/>
        <v>58.4172</v>
      </c>
      <c r="L25" s="53">
        <f t="shared" si="2"/>
        <v>519.264</v>
      </c>
      <c r="M25" s="41">
        <f t="shared" si="3"/>
        <v>22.7178</v>
      </c>
      <c r="N25" s="44">
        <f t="shared" si="4"/>
        <v>418.27</v>
      </c>
      <c r="O25" s="44">
        <f t="shared" si="11"/>
        <v>0</v>
      </c>
      <c r="P25" s="44">
        <f t="shared" si="5"/>
        <v>159</v>
      </c>
      <c r="Q25" s="44">
        <f t="shared" si="12"/>
        <v>1177.669</v>
      </c>
      <c r="R25" s="41">
        <f t="shared" si="13"/>
        <v>0</v>
      </c>
      <c r="S25" s="41">
        <f t="shared" si="6"/>
        <v>259.63</v>
      </c>
      <c r="T25" s="41">
        <f t="shared" si="7"/>
        <v>9.74</v>
      </c>
      <c r="U25" s="44">
        <f t="shared" si="8"/>
        <v>104.57</v>
      </c>
      <c r="V25" s="44">
        <f t="shared" si="14"/>
        <v>0</v>
      </c>
      <c r="W25" s="44">
        <f t="shared" si="9"/>
        <v>159</v>
      </c>
      <c r="X25" s="41">
        <f t="shared" si="15"/>
        <v>532.94</v>
      </c>
      <c r="Y25" s="41">
        <f t="shared" si="10"/>
        <v>1710.609</v>
      </c>
      <c r="Z25" s="41"/>
      <c r="AD25" s="141"/>
    </row>
    <row r="26" s="9" customFormat="1" ht="20" customHeight="1" spans="1:30">
      <c r="A26" s="40">
        <f t="shared" si="0"/>
        <v>23</v>
      </c>
      <c r="B26" s="66" t="s">
        <v>98</v>
      </c>
      <c r="C26" s="42" t="s">
        <v>143</v>
      </c>
      <c r="D26" s="41" t="s">
        <v>144</v>
      </c>
      <c r="E26" s="41">
        <v>3245.4</v>
      </c>
      <c r="F26" s="41">
        <f>VLOOKUP(C26,'[1]9月'!$B:$Q,16,0)</f>
        <v>3245.4</v>
      </c>
      <c r="G26" s="41">
        <v>3245.4</v>
      </c>
      <c r="H26" s="44">
        <v>5228.42</v>
      </c>
      <c r="I26" s="44"/>
      <c r="J26" s="44">
        <v>3180</v>
      </c>
      <c r="K26" s="52">
        <f t="shared" si="1"/>
        <v>58.4172</v>
      </c>
      <c r="L26" s="53">
        <f t="shared" si="2"/>
        <v>519.264</v>
      </c>
      <c r="M26" s="41">
        <f t="shared" si="3"/>
        <v>22.7178</v>
      </c>
      <c r="N26" s="44">
        <f t="shared" si="4"/>
        <v>418.27</v>
      </c>
      <c r="O26" s="44">
        <f t="shared" si="11"/>
        <v>0</v>
      </c>
      <c r="P26" s="44">
        <f t="shared" si="5"/>
        <v>159</v>
      </c>
      <c r="Q26" s="44">
        <f t="shared" si="12"/>
        <v>1177.669</v>
      </c>
      <c r="R26" s="41">
        <f t="shared" si="13"/>
        <v>0</v>
      </c>
      <c r="S26" s="41">
        <f t="shared" si="6"/>
        <v>259.63</v>
      </c>
      <c r="T26" s="41">
        <f t="shared" si="7"/>
        <v>9.74</v>
      </c>
      <c r="U26" s="44">
        <f t="shared" si="8"/>
        <v>104.57</v>
      </c>
      <c r="V26" s="44">
        <f t="shared" si="14"/>
        <v>0</v>
      </c>
      <c r="W26" s="44">
        <f t="shared" si="9"/>
        <v>159</v>
      </c>
      <c r="X26" s="41">
        <f t="shared" si="15"/>
        <v>532.94</v>
      </c>
      <c r="Y26" s="41">
        <f t="shared" si="10"/>
        <v>1710.609</v>
      </c>
      <c r="Z26" s="41"/>
      <c r="AD26" s="141"/>
    </row>
    <row r="27" s="9" customFormat="1" ht="20" customHeight="1" spans="1:30">
      <c r="A27" s="40">
        <f t="shared" si="0"/>
        <v>24</v>
      </c>
      <c r="B27" s="66" t="s">
        <v>145</v>
      </c>
      <c r="C27" s="42" t="s">
        <v>146</v>
      </c>
      <c r="D27" s="41" t="s">
        <v>147</v>
      </c>
      <c r="E27" s="41">
        <v>3820</v>
      </c>
      <c r="F27" s="41">
        <f>VLOOKUP(C27,'[1]9月'!$B:$Q,16,0)</f>
        <v>3820</v>
      </c>
      <c r="G27" s="41">
        <v>3820</v>
      </c>
      <c r="H27" s="44">
        <v>5228.42</v>
      </c>
      <c r="I27" s="44"/>
      <c r="J27" s="44">
        <v>4180</v>
      </c>
      <c r="K27" s="52">
        <f t="shared" si="1"/>
        <v>68.76</v>
      </c>
      <c r="L27" s="53">
        <f t="shared" si="2"/>
        <v>611.2</v>
      </c>
      <c r="M27" s="41">
        <f t="shared" si="3"/>
        <v>26.74</v>
      </c>
      <c r="N27" s="44">
        <f t="shared" si="4"/>
        <v>418.27</v>
      </c>
      <c r="O27" s="44">
        <f t="shared" si="11"/>
        <v>0</v>
      </c>
      <c r="P27" s="44">
        <f t="shared" si="5"/>
        <v>209</v>
      </c>
      <c r="Q27" s="44">
        <f t="shared" si="12"/>
        <v>1333.97</v>
      </c>
      <c r="R27" s="41">
        <f t="shared" si="13"/>
        <v>0</v>
      </c>
      <c r="S27" s="41">
        <f t="shared" si="6"/>
        <v>305.6</v>
      </c>
      <c r="T27" s="41">
        <f t="shared" si="7"/>
        <v>11.46</v>
      </c>
      <c r="U27" s="44">
        <f t="shared" si="8"/>
        <v>104.57</v>
      </c>
      <c r="V27" s="44">
        <f t="shared" si="14"/>
        <v>0</v>
      </c>
      <c r="W27" s="44">
        <f t="shared" si="9"/>
        <v>209</v>
      </c>
      <c r="X27" s="41">
        <f t="shared" si="15"/>
        <v>630.63</v>
      </c>
      <c r="Y27" s="41">
        <f t="shared" si="10"/>
        <v>1964.6</v>
      </c>
      <c r="Z27" s="41"/>
      <c r="AD27" s="141"/>
    </row>
    <row r="28" s="9" customFormat="1" ht="20" customHeight="1" spans="1:30">
      <c r="A28" s="40">
        <f t="shared" si="0"/>
        <v>25</v>
      </c>
      <c r="B28" s="66" t="s">
        <v>145</v>
      </c>
      <c r="C28" s="42" t="s">
        <v>148</v>
      </c>
      <c r="D28" s="41" t="s">
        <v>149</v>
      </c>
      <c r="E28" s="41">
        <v>3245.4</v>
      </c>
      <c r="F28" s="41">
        <f>VLOOKUP(C28,'[1]9月'!$B:$Q,16,0)</f>
        <v>3245.4</v>
      </c>
      <c r="G28" s="41">
        <v>3245.4</v>
      </c>
      <c r="H28" s="44">
        <v>5228.42</v>
      </c>
      <c r="I28" s="44"/>
      <c r="J28" s="44">
        <v>3180</v>
      </c>
      <c r="K28" s="52">
        <f t="shared" si="1"/>
        <v>58.4172</v>
      </c>
      <c r="L28" s="53">
        <f t="shared" si="2"/>
        <v>519.264</v>
      </c>
      <c r="M28" s="41">
        <f t="shared" si="3"/>
        <v>22.7178</v>
      </c>
      <c r="N28" s="44">
        <f t="shared" si="4"/>
        <v>418.27</v>
      </c>
      <c r="O28" s="44">
        <f t="shared" si="11"/>
        <v>0</v>
      </c>
      <c r="P28" s="44">
        <f t="shared" si="5"/>
        <v>159</v>
      </c>
      <c r="Q28" s="44">
        <f t="shared" si="12"/>
        <v>1177.669</v>
      </c>
      <c r="R28" s="41">
        <f t="shared" si="13"/>
        <v>0</v>
      </c>
      <c r="S28" s="41">
        <f t="shared" si="6"/>
        <v>259.63</v>
      </c>
      <c r="T28" s="41">
        <f t="shared" si="7"/>
        <v>9.74</v>
      </c>
      <c r="U28" s="44">
        <f t="shared" si="8"/>
        <v>104.57</v>
      </c>
      <c r="V28" s="44">
        <f t="shared" si="14"/>
        <v>0</v>
      </c>
      <c r="W28" s="44">
        <f t="shared" si="9"/>
        <v>159</v>
      </c>
      <c r="X28" s="41">
        <f t="shared" si="15"/>
        <v>532.94</v>
      </c>
      <c r="Y28" s="41">
        <f t="shared" si="10"/>
        <v>1710.609</v>
      </c>
      <c r="Z28" s="41"/>
      <c r="AD28" s="141"/>
    </row>
    <row r="29" s="9" customFormat="1" ht="20" customHeight="1" spans="1:30">
      <c r="A29" s="40">
        <f t="shared" si="0"/>
        <v>26</v>
      </c>
      <c r="B29" s="66" t="s">
        <v>145</v>
      </c>
      <c r="C29" s="42" t="s">
        <v>150</v>
      </c>
      <c r="D29" s="41" t="s">
        <v>151</v>
      </c>
      <c r="E29" s="41">
        <v>3245.4</v>
      </c>
      <c r="F29" s="41">
        <f>VLOOKUP(C29,'[1]9月'!$B:$Q,16,0)</f>
        <v>3245.4</v>
      </c>
      <c r="G29" s="41">
        <v>3245.4</v>
      </c>
      <c r="H29" s="44">
        <v>5228.42</v>
      </c>
      <c r="I29" s="44"/>
      <c r="J29" s="44">
        <v>3180</v>
      </c>
      <c r="K29" s="52">
        <f t="shared" si="1"/>
        <v>58.4172</v>
      </c>
      <c r="L29" s="53">
        <f t="shared" si="2"/>
        <v>519.264</v>
      </c>
      <c r="M29" s="41">
        <f t="shared" si="3"/>
        <v>22.7178</v>
      </c>
      <c r="N29" s="44">
        <f t="shared" si="4"/>
        <v>418.27</v>
      </c>
      <c r="O29" s="44">
        <f t="shared" si="11"/>
        <v>0</v>
      </c>
      <c r="P29" s="44">
        <f t="shared" si="5"/>
        <v>159</v>
      </c>
      <c r="Q29" s="44">
        <f t="shared" si="12"/>
        <v>1177.669</v>
      </c>
      <c r="R29" s="41">
        <f t="shared" si="13"/>
        <v>0</v>
      </c>
      <c r="S29" s="41">
        <f t="shared" si="6"/>
        <v>259.63</v>
      </c>
      <c r="T29" s="41">
        <f t="shared" si="7"/>
        <v>9.74</v>
      </c>
      <c r="U29" s="44">
        <f t="shared" si="8"/>
        <v>104.57</v>
      </c>
      <c r="V29" s="44">
        <f t="shared" si="14"/>
        <v>0</v>
      </c>
      <c r="W29" s="44">
        <f t="shared" si="9"/>
        <v>159</v>
      </c>
      <c r="X29" s="41">
        <f t="shared" si="15"/>
        <v>532.94</v>
      </c>
      <c r="Y29" s="41">
        <f t="shared" si="10"/>
        <v>1710.609</v>
      </c>
      <c r="Z29" s="41"/>
      <c r="AD29" s="141"/>
    </row>
    <row r="30" s="9" customFormat="1" ht="20" customHeight="1" spans="1:30">
      <c r="A30" s="40">
        <f t="shared" si="0"/>
        <v>27</v>
      </c>
      <c r="B30" s="66" t="s">
        <v>145</v>
      </c>
      <c r="C30" s="42" t="s">
        <v>152</v>
      </c>
      <c r="D30" s="41" t="s">
        <v>153</v>
      </c>
      <c r="E30" s="41">
        <v>3245.4</v>
      </c>
      <c r="F30" s="41">
        <f>VLOOKUP(C30,'[1]9月'!$B:$Q,16,0)</f>
        <v>3245.4</v>
      </c>
      <c r="G30" s="41">
        <v>3245.4</v>
      </c>
      <c r="H30" s="44">
        <v>5228.42</v>
      </c>
      <c r="I30" s="44"/>
      <c r="J30" s="44">
        <v>3180</v>
      </c>
      <c r="K30" s="52">
        <f t="shared" si="1"/>
        <v>58.4172</v>
      </c>
      <c r="L30" s="53">
        <f t="shared" si="2"/>
        <v>519.264</v>
      </c>
      <c r="M30" s="41">
        <f t="shared" si="3"/>
        <v>22.7178</v>
      </c>
      <c r="N30" s="44">
        <f t="shared" si="4"/>
        <v>418.27</v>
      </c>
      <c r="O30" s="44">
        <f t="shared" si="11"/>
        <v>0</v>
      </c>
      <c r="P30" s="44">
        <f t="shared" si="5"/>
        <v>159</v>
      </c>
      <c r="Q30" s="44">
        <f t="shared" si="12"/>
        <v>1177.669</v>
      </c>
      <c r="R30" s="41">
        <f t="shared" si="13"/>
        <v>0</v>
      </c>
      <c r="S30" s="41">
        <f t="shared" si="6"/>
        <v>259.63</v>
      </c>
      <c r="T30" s="41">
        <f t="shared" si="7"/>
        <v>9.74</v>
      </c>
      <c r="U30" s="44">
        <f t="shared" si="8"/>
        <v>104.57</v>
      </c>
      <c r="V30" s="44">
        <f t="shared" si="14"/>
        <v>0</v>
      </c>
      <c r="W30" s="44">
        <f t="shared" si="9"/>
        <v>159</v>
      </c>
      <c r="X30" s="41">
        <f t="shared" si="15"/>
        <v>532.94</v>
      </c>
      <c r="Y30" s="41">
        <f t="shared" si="10"/>
        <v>1710.609</v>
      </c>
      <c r="Z30" s="41"/>
      <c r="AD30" s="141"/>
    </row>
    <row r="31" s="9" customFormat="1" ht="20" customHeight="1" spans="1:30">
      <c r="A31" s="40">
        <f t="shared" si="0"/>
        <v>28</v>
      </c>
      <c r="B31" s="66" t="s">
        <v>145</v>
      </c>
      <c r="C31" s="42" t="s">
        <v>154</v>
      </c>
      <c r="D31" s="41" t="s">
        <v>155</v>
      </c>
      <c r="E31" s="41">
        <v>3245.4</v>
      </c>
      <c r="F31" s="41">
        <f>VLOOKUP(C31,'[1]9月'!$B:$Q,16,0)</f>
        <v>3245.4</v>
      </c>
      <c r="G31" s="41">
        <v>3245.4</v>
      </c>
      <c r="H31" s="44">
        <v>5228.42</v>
      </c>
      <c r="I31" s="44"/>
      <c r="J31" s="44">
        <v>3180</v>
      </c>
      <c r="K31" s="52">
        <f t="shared" si="1"/>
        <v>58.4172</v>
      </c>
      <c r="L31" s="53">
        <f t="shared" si="2"/>
        <v>519.264</v>
      </c>
      <c r="M31" s="41">
        <f t="shared" si="3"/>
        <v>22.7178</v>
      </c>
      <c r="N31" s="44">
        <f t="shared" si="4"/>
        <v>418.27</v>
      </c>
      <c r="O31" s="44">
        <f t="shared" si="11"/>
        <v>0</v>
      </c>
      <c r="P31" s="44">
        <f t="shared" si="5"/>
        <v>159</v>
      </c>
      <c r="Q31" s="44">
        <f t="shared" si="12"/>
        <v>1177.669</v>
      </c>
      <c r="R31" s="41">
        <f t="shared" si="13"/>
        <v>0</v>
      </c>
      <c r="S31" s="41">
        <f t="shared" si="6"/>
        <v>259.63</v>
      </c>
      <c r="T31" s="41">
        <f t="shared" si="7"/>
        <v>9.74</v>
      </c>
      <c r="U31" s="44">
        <f t="shared" si="8"/>
        <v>104.57</v>
      </c>
      <c r="V31" s="44">
        <f t="shared" si="14"/>
        <v>0</v>
      </c>
      <c r="W31" s="44">
        <f t="shared" si="9"/>
        <v>159</v>
      </c>
      <c r="X31" s="41">
        <f t="shared" si="15"/>
        <v>532.94</v>
      </c>
      <c r="Y31" s="41">
        <f t="shared" si="10"/>
        <v>1710.609</v>
      </c>
      <c r="Z31" s="41"/>
      <c r="AD31" s="141"/>
    </row>
    <row r="32" s="9" customFormat="1" ht="20" customHeight="1" spans="1:30">
      <c r="A32" s="40">
        <f t="shared" si="0"/>
        <v>29</v>
      </c>
      <c r="B32" s="66" t="s">
        <v>145</v>
      </c>
      <c r="C32" s="42" t="s">
        <v>156</v>
      </c>
      <c r="D32" s="41" t="s">
        <v>157</v>
      </c>
      <c r="E32" s="41">
        <v>3245.4</v>
      </c>
      <c r="F32" s="41">
        <f>VLOOKUP(C32,'[1]9月'!$B:$Q,16,0)</f>
        <v>3245.4</v>
      </c>
      <c r="G32" s="41">
        <v>3245.4</v>
      </c>
      <c r="H32" s="44">
        <v>5228.42</v>
      </c>
      <c r="I32" s="44"/>
      <c r="J32" s="44">
        <v>3180</v>
      </c>
      <c r="K32" s="52">
        <f t="shared" si="1"/>
        <v>58.4172</v>
      </c>
      <c r="L32" s="53">
        <f t="shared" si="2"/>
        <v>519.264</v>
      </c>
      <c r="M32" s="41">
        <f t="shared" si="3"/>
        <v>22.7178</v>
      </c>
      <c r="N32" s="44">
        <f t="shared" si="4"/>
        <v>418.27</v>
      </c>
      <c r="O32" s="44">
        <f t="shared" si="11"/>
        <v>0</v>
      </c>
      <c r="P32" s="44">
        <f t="shared" si="5"/>
        <v>159</v>
      </c>
      <c r="Q32" s="44">
        <f t="shared" si="12"/>
        <v>1177.669</v>
      </c>
      <c r="R32" s="41">
        <f t="shared" si="13"/>
        <v>0</v>
      </c>
      <c r="S32" s="41">
        <f t="shared" si="6"/>
        <v>259.63</v>
      </c>
      <c r="T32" s="41">
        <f t="shared" si="7"/>
        <v>9.74</v>
      </c>
      <c r="U32" s="44">
        <f t="shared" si="8"/>
        <v>104.57</v>
      </c>
      <c r="V32" s="44">
        <f t="shared" si="14"/>
        <v>0</v>
      </c>
      <c r="W32" s="44">
        <f t="shared" si="9"/>
        <v>159</v>
      </c>
      <c r="X32" s="41">
        <f t="shared" si="15"/>
        <v>532.94</v>
      </c>
      <c r="Y32" s="41">
        <f t="shared" si="10"/>
        <v>1710.609</v>
      </c>
      <c r="Z32" s="41"/>
      <c r="AD32" s="141"/>
    </row>
    <row r="33" s="9" customFormat="1" ht="20" customHeight="1" spans="1:30">
      <c r="A33" s="40">
        <f t="shared" si="0"/>
        <v>30</v>
      </c>
      <c r="B33" s="66" t="s">
        <v>145</v>
      </c>
      <c r="C33" s="42" t="s">
        <v>158</v>
      </c>
      <c r="D33" s="341" t="s">
        <v>159</v>
      </c>
      <c r="E33" s="41">
        <v>3245.4</v>
      </c>
      <c r="F33" s="41">
        <f>VLOOKUP(C33,'[1]9月'!$B:$Q,16,0)</f>
        <v>3245.4</v>
      </c>
      <c r="G33" s="41">
        <v>3245.4</v>
      </c>
      <c r="H33" s="44">
        <v>5228.42</v>
      </c>
      <c r="I33" s="44"/>
      <c r="J33" s="44">
        <v>3180</v>
      </c>
      <c r="K33" s="52">
        <f t="shared" si="1"/>
        <v>58.4172</v>
      </c>
      <c r="L33" s="53">
        <f t="shared" si="2"/>
        <v>519.264</v>
      </c>
      <c r="M33" s="41">
        <f t="shared" si="3"/>
        <v>22.7178</v>
      </c>
      <c r="N33" s="44">
        <f t="shared" si="4"/>
        <v>418.27</v>
      </c>
      <c r="O33" s="44">
        <f t="shared" si="11"/>
        <v>0</v>
      </c>
      <c r="P33" s="44">
        <f t="shared" si="5"/>
        <v>159</v>
      </c>
      <c r="Q33" s="44">
        <f t="shared" si="12"/>
        <v>1177.669</v>
      </c>
      <c r="R33" s="41">
        <f t="shared" si="13"/>
        <v>0</v>
      </c>
      <c r="S33" s="41">
        <f t="shared" si="6"/>
        <v>259.63</v>
      </c>
      <c r="T33" s="41">
        <f t="shared" si="7"/>
        <v>9.74</v>
      </c>
      <c r="U33" s="44">
        <f t="shared" si="8"/>
        <v>104.57</v>
      </c>
      <c r="V33" s="44">
        <f t="shared" si="14"/>
        <v>0</v>
      </c>
      <c r="W33" s="44">
        <f t="shared" si="9"/>
        <v>159</v>
      </c>
      <c r="X33" s="41">
        <f t="shared" si="15"/>
        <v>532.94</v>
      </c>
      <c r="Y33" s="41">
        <f t="shared" si="10"/>
        <v>1710.609</v>
      </c>
      <c r="Z33" s="41"/>
      <c r="AD33" s="141"/>
    </row>
    <row r="34" s="9" customFormat="1" ht="20" customHeight="1" spans="1:30">
      <c r="A34" s="40">
        <f t="shared" si="0"/>
        <v>31</v>
      </c>
      <c r="B34" s="66" t="s">
        <v>145</v>
      </c>
      <c r="C34" s="46" t="s">
        <v>160</v>
      </c>
      <c r="D34" s="47" t="s">
        <v>161</v>
      </c>
      <c r="E34" s="41">
        <v>3245.4</v>
      </c>
      <c r="F34" s="41">
        <f>VLOOKUP(C34,'[1]9月'!$B:$Q,16,0)</f>
        <v>3245.4</v>
      </c>
      <c r="G34" s="41">
        <v>3245.4</v>
      </c>
      <c r="H34" s="44">
        <v>5228.42</v>
      </c>
      <c r="I34" s="44"/>
      <c r="J34" s="44">
        <v>3180</v>
      </c>
      <c r="K34" s="52">
        <f t="shared" si="1"/>
        <v>58.4172</v>
      </c>
      <c r="L34" s="53">
        <f t="shared" si="2"/>
        <v>519.264</v>
      </c>
      <c r="M34" s="41">
        <f t="shared" si="3"/>
        <v>22.7178</v>
      </c>
      <c r="N34" s="44">
        <f t="shared" si="4"/>
        <v>418.27</v>
      </c>
      <c r="O34" s="44">
        <f t="shared" si="11"/>
        <v>0</v>
      </c>
      <c r="P34" s="44">
        <f t="shared" si="5"/>
        <v>159</v>
      </c>
      <c r="Q34" s="44">
        <f t="shared" si="12"/>
        <v>1177.669</v>
      </c>
      <c r="R34" s="41">
        <f t="shared" si="13"/>
        <v>0</v>
      </c>
      <c r="S34" s="41">
        <f t="shared" si="6"/>
        <v>259.63</v>
      </c>
      <c r="T34" s="41">
        <f t="shared" si="7"/>
        <v>9.74</v>
      </c>
      <c r="U34" s="44">
        <f t="shared" si="8"/>
        <v>104.57</v>
      </c>
      <c r="V34" s="44">
        <f t="shared" si="14"/>
        <v>0</v>
      </c>
      <c r="W34" s="44">
        <f t="shared" si="9"/>
        <v>159</v>
      </c>
      <c r="X34" s="41">
        <f t="shared" si="15"/>
        <v>532.94</v>
      </c>
      <c r="Y34" s="41">
        <f t="shared" si="10"/>
        <v>1710.609</v>
      </c>
      <c r="Z34" s="41"/>
      <c r="AD34" s="141"/>
    </row>
    <row r="35" s="9" customFormat="1" ht="20" customHeight="1" spans="1:30">
      <c r="A35" s="40">
        <f t="shared" si="0"/>
        <v>32</v>
      </c>
      <c r="B35" s="66" t="s">
        <v>145</v>
      </c>
      <c r="C35" s="46" t="s">
        <v>162</v>
      </c>
      <c r="D35" s="47" t="s">
        <v>163</v>
      </c>
      <c r="E35" s="41">
        <v>3245.4</v>
      </c>
      <c r="F35" s="41">
        <f>VLOOKUP(C35,'[1]9月'!$B:$Q,16,0)</f>
        <v>3245.4</v>
      </c>
      <c r="G35" s="41">
        <v>3245.4</v>
      </c>
      <c r="H35" s="44">
        <v>5228.42</v>
      </c>
      <c r="I35" s="44"/>
      <c r="J35" s="44">
        <v>3180</v>
      </c>
      <c r="K35" s="52">
        <f t="shared" si="1"/>
        <v>58.4172</v>
      </c>
      <c r="L35" s="53">
        <f t="shared" si="2"/>
        <v>519.264</v>
      </c>
      <c r="M35" s="41">
        <f t="shared" si="3"/>
        <v>22.7178</v>
      </c>
      <c r="N35" s="44">
        <f t="shared" si="4"/>
        <v>418.27</v>
      </c>
      <c r="O35" s="44">
        <f t="shared" si="11"/>
        <v>0</v>
      </c>
      <c r="P35" s="44">
        <f t="shared" si="5"/>
        <v>159</v>
      </c>
      <c r="Q35" s="44">
        <f t="shared" si="12"/>
        <v>1177.669</v>
      </c>
      <c r="R35" s="41">
        <f t="shared" si="13"/>
        <v>0</v>
      </c>
      <c r="S35" s="41">
        <f t="shared" si="6"/>
        <v>259.63</v>
      </c>
      <c r="T35" s="41">
        <f t="shared" si="7"/>
        <v>9.74</v>
      </c>
      <c r="U35" s="44">
        <f t="shared" si="8"/>
        <v>104.57</v>
      </c>
      <c r="V35" s="44">
        <f t="shared" si="14"/>
        <v>0</v>
      </c>
      <c r="W35" s="44">
        <f t="shared" si="9"/>
        <v>159</v>
      </c>
      <c r="X35" s="41">
        <f t="shared" si="15"/>
        <v>532.94</v>
      </c>
      <c r="Y35" s="41">
        <f t="shared" si="10"/>
        <v>1710.609</v>
      </c>
      <c r="Z35" s="41"/>
      <c r="AD35" s="141"/>
    </row>
    <row r="36" s="9" customFormat="1" ht="20" customHeight="1" spans="1:30">
      <c r="A36" s="40">
        <f t="shared" si="0"/>
        <v>33</v>
      </c>
      <c r="B36" s="66" t="s">
        <v>164</v>
      </c>
      <c r="C36" s="42" t="s">
        <v>165</v>
      </c>
      <c r="D36" s="41" t="s">
        <v>166</v>
      </c>
      <c r="E36" s="41">
        <v>3245.4</v>
      </c>
      <c r="F36" s="41">
        <f>VLOOKUP(C36,'[1]9月'!$B:$Q,16,0)</f>
        <v>3245.4</v>
      </c>
      <c r="G36" s="41">
        <v>3245.4</v>
      </c>
      <c r="H36" s="44">
        <v>5228.42</v>
      </c>
      <c r="I36" s="44"/>
      <c r="J36" s="44">
        <v>3180</v>
      </c>
      <c r="K36" s="52">
        <f t="shared" si="1"/>
        <v>58.4172</v>
      </c>
      <c r="L36" s="53">
        <f t="shared" si="2"/>
        <v>519.264</v>
      </c>
      <c r="M36" s="41">
        <f t="shared" si="3"/>
        <v>22.7178</v>
      </c>
      <c r="N36" s="44">
        <f t="shared" si="4"/>
        <v>418.27</v>
      </c>
      <c r="O36" s="44">
        <f t="shared" si="11"/>
        <v>0</v>
      </c>
      <c r="P36" s="44">
        <f t="shared" si="5"/>
        <v>159</v>
      </c>
      <c r="Q36" s="44">
        <f t="shared" si="12"/>
        <v>1177.669</v>
      </c>
      <c r="R36" s="41">
        <f t="shared" si="13"/>
        <v>0</v>
      </c>
      <c r="S36" s="41">
        <f t="shared" si="6"/>
        <v>259.63</v>
      </c>
      <c r="T36" s="41">
        <f t="shared" si="7"/>
        <v>9.74</v>
      </c>
      <c r="U36" s="44">
        <f t="shared" si="8"/>
        <v>104.57</v>
      </c>
      <c r="V36" s="44">
        <f t="shared" si="14"/>
        <v>0</v>
      </c>
      <c r="W36" s="44">
        <f t="shared" si="9"/>
        <v>159</v>
      </c>
      <c r="X36" s="41">
        <f t="shared" si="15"/>
        <v>532.94</v>
      </c>
      <c r="Y36" s="41">
        <f t="shared" si="10"/>
        <v>1710.609</v>
      </c>
      <c r="Z36" s="41"/>
      <c r="AD36" s="141"/>
    </row>
    <row r="37" s="9" customFormat="1" ht="20" customHeight="1" spans="1:30">
      <c r="A37" s="40">
        <f t="shared" si="0"/>
        <v>34</v>
      </c>
      <c r="B37" s="66" t="s">
        <v>170</v>
      </c>
      <c r="C37" s="42" t="s">
        <v>171</v>
      </c>
      <c r="D37" s="41" t="s">
        <v>172</v>
      </c>
      <c r="E37" s="41">
        <v>3245.4</v>
      </c>
      <c r="F37" s="41">
        <f>VLOOKUP(C37,'[1]9月'!$B:$Q,16,0)</f>
        <v>3245.4</v>
      </c>
      <c r="G37" s="41">
        <v>3245.4</v>
      </c>
      <c r="H37" s="44">
        <v>5228.42</v>
      </c>
      <c r="I37" s="44"/>
      <c r="J37" s="44">
        <v>3180</v>
      </c>
      <c r="K37" s="52">
        <f t="shared" si="1"/>
        <v>58.4172</v>
      </c>
      <c r="L37" s="53">
        <f t="shared" si="2"/>
        <v>519.264</v>
      </c>
      <c r="M37" s="41">
        <f t="shared" si="3"/>
        <v>22.7178</v>
      </c>
      <c r="N37" s="44">
        <f t="shared" si="4"/>
        <v>418.27</v>
      </c>
      <c r="O37" s="44">
        <f t="shared" si="11"/>
        <v>0</v>
      </c>
      <c r="P37" s="44">
        <f t="shared" si="5"/>
        <v>159</v>
      </c>
      <c r="Q37" s="44">
        <f t="shared" si="12"/>
        <v>1177.669</v>
      </c>
      <c r="R37" s="41">
        <f t="shared" si="13"/>
        <v>0</v>
      </c>
      <c r="S37" s="41">
        <f t="shared" si="6"/>
        <v>259.63</v>
      </c>
      <c r="T37" s="41">
        <f t="shared" si="7"/>
        <v>9.74</v>
      </c>
      <c r="U37" s="44">
        <f t="shared" si="8"/>
        <v>104.57</v>
      </c>
      <c r="V37" s="44">
        <f t="shared" si="14"/>
        <v>0</v>
      </c>
      <c r="W37" s="44">
        <f t="shared" si="9"/>
        <v>159</v>
      </c>
      <c r="X37" s="41">
        <f t="shared" si="15"/>
        <v>532.94</v>
      </c>
      <c r="Y37" s="41">
        <f t="shared" si="10"/>
        <v>1710.609</v>
      </c>
      <c r="Z37" s="41"/>
      <c r="AD37" s="141"/>
    </row>
    <row r="38" s="9" customFormat="1" ht="20" customHeight="1" spans="1:30">
      <c r="A38" s="40">
        <f t="shared" si="0"/>
        <v>35</v>
      </c>
      <c r="B38" s="66" t="s">
        <v>173</v>
      </c>
      <c r="C38" s="42" t="s">
        <v>174</v>
      </c>
      <c r="D38" s="41" t="s">
        <v>175</v>
      </c>
      <c r="E38" s="41">
        <v>3245.4</v>
      </c>
      <c r="F38" s="41">
        <f>VLOOKUP(C38,'[1]9月'!$B:$Q,16,0)</f>
        <v>3245.4</v>
      </c>
      <c r="G38" s="41">
        <v>3245.4</v>
      </c>
      <c r="H38" s="44">
        <v>5228.42</v>
      </c>
      <c r="I38" s="44"/>
      <c r="J38" s="44">
        <v>3180</v>
      </c>
      <c r="K38" s="52">
        <f t="shared" si="1"/>
        <v>58.4172</v>
      </c>
      <c r="L38" s="53">
        <f t="shared" si="2"/>
        <v>519.264</v>
      </c>
      <c r="M38" s="41">
        <f t="shared" si="3"/>
        <v>22.7178</v>
      </c>
      <c r="N38" s="44">
        <f t="shared" si="4"/>
        <v>418.27</v>
      </c>
      <c r="O38" s="44">
        <f t="shared" si="11"/>
        <v>0</v>
      </c>
      <c r="P38" s="44">
        <f t="shared" si="5"/>
        <v>159</v>
      </c>
      <c r="Q38" s="44">
        <f t="shared" si="12"/>
        <v>1177.669</v>
      </c>
      <c r="R38" s="41">
        <f t="shared" si="13"/>
        <v>0</v>
      </c>
      <c r="S38" s="41">
        <f t="shared" si="6"/>
        <v>259.63</v>
      </c>
      <c r="T38" s="41">
        <f t="shared" si="7"/>
        <v>9.74</v>
      </c>
      <c r="U38" s="44">
        <f t="shared" si="8"/>
        <v>104.57</v>
      </c>
      <c r="V38" s="44">
        <f t="shared" si="14"/>
        <v>0</v>
      </c>
      <c r="W38" s="44">
        <f t="shared" si="9"/>
        <v>159</v>
      </c>
      <c r="X38" s="41">
        <f t="shared" si="15"/>
        <v>532.94</v>
      </c>
      <c r="Y38" s="41">
        <f t="shared" si="10"/>
        <v>1710.609</v>
      </c>
      <c r="Z38" s="41"/>
      <c r="AD38" s="141"/>
    </row>
    <row r="39" s="9" customFormat="1" ht="20" customHeight="1" spans="1:30">
      <c r="A39" s="40">
        <f t="shared" si="0"/>
        <v>36</v>
      </c>
      <c r="B39" s="66" t="s">
        <v>173</v>
      </c>
      <c r="C39" s="46" t="s">
        <v>176</v>
      </c>
      <c r="D39" s="342" t="s">
        <v>177</v>
      </c>
      <c r="E39" s="41">
        <v>3245.4</v>
      </c>
      <c r="F39" s="41">
        <f>VLOOKUP(C39,'[1]9月'!$B:$Q,16,0)</f>
        <v>3245.4</v>
      </c>
      <c r="G39" s="41">
        <v>3245.4</v>
      </c>
      <c r="H39" s="44">
        <v>5228.42</v>
      </c>
      <c r="I39" s="44"/>
      <c r="J39" s="44">
        <v>3180</v>
      </c>
      <c r="K39" s="52">
        <f t="shared" si="1"/>
        <v>58.4172</v>
      </c>
      <c r="L39" s="53">
        <f t="shared" si="2"/>
        <v>519.264</v>
      </c>
      <c r="M39" s="41">
        <f t="shared" si="3"/>
        <v>22.7178</v>
      </c>
      <c r="N39" s="44">
        <f t="shared" si="4"/>
        <v>418.27</v>
      </c>
      <c r="O39" s="44">
        <f t="shared" si="11"/>
        <v>0</v>
      </c>
      <c r="P39" s="44">
        <f t="shared" si="5"/>
        <v>159</v>
      </c>
      <c r="Q39" s="44">
        <f t="shared" si="12"/>
        <v>1177.669</v>
      </c>
      <c r="R39" s="41">
        <f t="shared" si="13"/>
        <v>0</v>
      </c>
      <c r="S39" s="41">
        <f t="shared" si="6"/>
        <v>259.63</v>
      </c>
      <c r="T39" s="41">
        <f t="shared" si="7"/>
        <v>9.74</v>
      </c>
      <c r="U39" s="44">
        <f t="shared" si="8"/>
        <v>104.57</v>
      </c>
      <c r="V39" s="44">
        <f t="shared" si="14"/>
        <v>0</v>
      </c>
      <c r="W39" s="44">
        <f t="shared" si="9"/>
        <v>159</v>
      </c>
      <c r="X39" s="41">
        <f t="shared" si="15"/>
        <v>532.94</v>
      </c>
      <c r="Y39" s="41">
        <f t="shared" si="10"/>
        <v>1710.609</v>
      </c>
      <c r="Z39" s="41"/>
      <c r="AD39" s="141"/>
    </row>
    <row r="40" s="9" customFormat="1" ht="20" customHeight="1" spans="1:30">
      <c r="A40" s="40">
        <f t="shared" si="0"/>
        <v>37</v>
      </c>
      <c r="B40" s="66" t="s">
        <v>173</v>
      </c>
      <c r="C40" s="46" t="s">
        <v>178</v>
      </c>
      <c r="D40" s="342" t="s">
        <v>179</v>
      </c>
      <c r="E40" s="41">
        <v>3245.4</v>
      </c>
      <c r="F40" s="41">
        <f>VLOOKUP(C40,'[1]9月'!$B:$Q,16,0)</f>
        <v>3245.4</v>
      </c>
      <c r="G40" s="41">
        <v>3245.4</v>
      </c>
      <c r="H40" s="44">
        <v>5228.42</v>
      </c>
      <c r="I40" s="44"/>
      <c r="J40" s="44">
        <v>3180</v>
      </c>
      <c r="K40" s="52">
        <f t="shared" si="1"/>
        <v>58.4172</v>
      </c>
      <c r="L40" s="53">
        <f t="shared" si="2"/>
        <v>519.264</v>
      </c>
      <c r="M40" s="41">
        <f t="shared" si="3"/>
        <v>22.7178</v>
      </c>
      <c r="N40" s="44">
        <f t="shared" si="4"/>
        <v>418.27</v>
      </c>
      <c r="O40" s="44">
        <f t="shared" si="11"/>
        <v>0</v>
      </c>
      <c r="P40" s="44">
        <f t="shared" si="5"/>
        <v>159</v>
      </c>
      <c r="Q40" s="44">
        <f t="shared" si="12"/>
        <v>1177.669</v>
      </c>
      <c r="R40" s="41">
        <f t="shared" si="13"/>
        <v>0</v>
      </c>
      <c r="S40" s="41">
        <f t="shared" si="6"/>
        <v>259.63</v>
      </c>
      <c r="T40" s="41">
        <f t="shared" si="7"/>
        <v>9.74</v>
      </c>
      <c r="U40" s="44">
        <f t="shared" si="8"/>
        <v>104.57</v>
      </c>
      <c r="V40" s="44">
        <f t="shared" si="14"/>
        <v>0</v>
      </c>
      <c r="W40" s="44">
        <f t="shared" si="9"/>
        <v>159</v>
      </c>
      <c r="X40" s="41">
        <f t="shared" si="15"/>
        <v>532.94</v>
      </c>
      <c r="Y40" s="41">
        <f t="shared" si="10"/>
        <v>1710.609</v>
      </c>
      <c r="Z40" s="41"/>
      <c r="AD40" s="141"/>
    </row>
    <row r="41" s="9" customFormat="1" ht="20" customHeight="1" spans="1:30">
      <c r="A41" s="40">
        <f t="shared" si="0"/>
        <v>38</v>
      </c>
      <c r="B41" s="66" t="s">
        <v>173</v>
      </c>
      <c r="C41" s="46" t="s">
        <v>180</v>
      </c>
      <c r="D41" s="342" t="s">
        <v>181</v>
      </c>
      <c r="E41" s="41">
        <v>3245.4</v>
      </c>
      <c r="F41" s="41">
        <f>VLOOKUP(C41,'[1]9月'!$B:$Q,16,0)</f>
        <v>3245.4</v>
      </c>
      <c r="G41" s="41">
        <v>3245.4</v>
      </c>
      <c r="H41" s="44">
        <v>5228.42</v>
      </c>
      <c r="I41" s="44"/>
      <c r="J41" s="44">
        <v>3180</v>
      </c>
      <c r="K41" s="52">
        <f t="shared" si="1"/>
        <v>58.4172</v>
      </c>
      <c r="L41" s="53">
        <f t="shared" si="2"/>
        <v>519.264</v>
      </c>
      <c r="M41" s="41">
        <f t="shared" si="3"/>
        <v>22.7178</v>
      </c>
      <c r="N41" s="44">
        <f t="shared" si="4"/>
        <v>418.27</v>
      </c>
      <c r="O41" s="44">
        <f t="shared" si="11"/>
        <v>0</v>
      </c>
      <c r="P41" s="44">
        <f t="shared" si="5"/>
        <v>159</v>
      </c>
      <c r="Q41" s="44">
        <f t="shared" si="12"/>
        <v>1177.669</v>
      </c>
      <c r="R41" s="41">
        <f t="shared" si="13"/>
        <v>0</v>
      </c>
      <c r="S41" s="41">
        <f t="shared" si="6"/>
        <v>259.63</v>
      </c>
      <c r="T41" s="41">
        <f t="shared" si="7"/>
        <v>9.74</v>
      </c>
      <c r="U41" s="44">
        <f t="shared" si="8"/>
        <v>104.57</v>
      </c>
      <c r="V41" s="44">
        <f t="shared" si="14"/>
        <v>0</v>
      </c>
      <c r="W41" s="44">
        <f t="shared" si="9"/>
        <v>159</v>
      </c>
      <c r="X41" s="41">
        <f t="shared" si="15"/>
        <v>532.94</v>
      </c>
      <c r="Y41" s="41">
        <f t="shared" si="10"/>
        <v>1710.609</v>
      </c>
      <c r="Z41" s="41"/>
      <c r="AD41" s="141"/>
    </row>
    <row r="42" s="9" customFormat="1" ht="20" customHeight="1" spans="1:30">
      <c r="A42" s="40">
        <f t="shared" si="0"/>
        <v>39</v>
      </c>
      <c r="B42" s="66" t="s">
        <v>173</v>
      </c>
      <c r="C42" s="46" t="s">
        <v>182</v>
      </c>
      <c r="D42" s="342" t="s">
        <v>183</v>
      </c>
      <c r="E42" s="41">
        <v>3245.4</v>
      </c>
      <c r="F42" s="41">
        <f>VLOOKUP(C42,'[1]9月'!$B:$Q,16,0)</f>
        <v>3245.4</v>
      </c>
      <c r="G42" s="41">
        <v>3245.4</v>
      </c>
      <c r="H42" s="44">
        <v>5228.42</v>
      </c>
      <c r="I42" s="44"/>
      <c r="J42" s="44">
        <v>3180</v>
      </c>
      <c r="K42" s="52">
        <f t="shared" si="1"/>
        <v>58.4172</v>
      </c>
      <c r="L42" s="53">
        <f t="shared" si="2"/>
        <v>519.264</v>
      </c>
      <c r="M42" s="41">
        <f t="shared" si="3"/>
        <v>22.7178</v>
      </c>
      <c r="N42" s="44">
        <f t="shared" si="4"/>
        <v>418.27</v>
      </c>
      <c r="O42" s="44">
        <f t="shared" si="11"/>
        <v>0</v>
      </c>
      <c r="P42" s="44">
        <f t="shared" si="5"/>
        <v>159</v>
      </c>
      <c r="Q42" s="44">
        <f t="shared" si="12"/>
        <v>1177.669</v>
      </c>
      <c r="R42" s="41">
        <f t="shared" si="13"/>
        <v>0</v>
      </c>
      <c r="S42" s="41">
        <f t="shared" si="6"/>
        <v>259.63</v>
      </c>
      <c r="T42" s="41">
        <f t="shared" si="7"/>
        <v>9.74</v>
      </c>
      <c r="U42" s="44">
        <f t="shared" si="8"/>
        <v>104.57</v>
      </c>
      <c r="V42" s="44">
        <f t="shared" si="14"/>
        <v>0</v>
      </c>
      <c r="W42" s="44">
        <f t="shared" si="9"/>
        <v>159</v>
      </c>
      <c r="X42" s="41">
        <f t="shared" si="15"/>
        <v>532.94</v>
      </c>
      <c r="Y42" s="41">
        <f t="shared" si="10"/>
        <v>1710.609</v>
      </c>
      <c r="Z42" s="41"/>
      <c r="AD42" s="141"/>
    </row>
    <row r="43" s="9" customFormat="1" ht="20" customHeight="1" spans="1:30">
      <c r="A43" s="40">
        <f t="shared" si="0"/>
        <v>40</v>
      </c>
      <c r="B43" s="66" t="s">
        <v>184</v>
      </c>
      <c r="C43" s="42" t="s">
        <v>185</v>
      </c>
      <c r="D43" s="41" t="s">
        <v>186</v>
      </c>
      <c r="E43" s="41">
        <v>3245.4</v>
      </c>
      <c r="F43" s="41">
        <f>VLOOKUP(C43,'[1]9月'!$B:$Q,16,0)</f>
        <v>3245.4</v>
      </c>
      <c r="G43" s="41">
        <v>3245.4</v>
      </c>
      <c r="H43" s="44">
        <v>5228.42</v>
      </c>
      <c r="I43" s="44"/>
      <c r="J43" s="44">
        <v>0</v>
      </c>
      <c r="K43" s="52">
        <f t="shared" si="1"/>
        <v>58.4172</v>
      </c>
      <c r="L43" s="53">
        <f t="shared" si="2"/>
        <v>519.264</v>
      </c>
      <c r="M43" s="41">
        <f t="shared" si="3"/>
        <v>22.7178</v>
      </c>
      <c r="N43" s="44">
        <f t="shared" si="4"/>
        <v>418.27</v>
      </c>
      <c r="O43" s="44">
        <f t="shared" si="11"/>
        <v>0</v>
      </c>
      <c r="P43" s="44">
        <f t="shared" si="5"/>
        <v>0</v>
      </c>
      <c r="Q43" s="44">
        <f t="shared" si="12"/>
        <v>1018.669</v>
      </c>
      <c r="R43" s="41">
        <f t="shared" si="13"/>
        <v>0</v>
      </c>
      <c r="S43" s="41">
        <f t="shared" si="6"/>
        <v>259.63</v>
      </c>
      <c r="T43" s="41">
        <f t="shared" si="7"/>
        <v>9.74</v>
      </c>
      <c r="U43" s="44">
        <f t="shared" si="8"/>
        <v>104.57</v>
      </c>
      <c r="V43" s="44">
        <f t="shared" si="14"/>
        <v>0</v>
      </c>
      <c r="W43" s="44">
        <f t="shared" si="9"/>
        <v>0</v>
      </c>
      <c r="X43" s="41">
        <f t="shared" si="15"/>
        <v>373.94</v>
      </c>
      <c r="Y43" s="41">
        <f t="shared" si="10"/>
        <v>1392.609</v>
      </c>
      <c r="Z43" s="41"/>
      <c r="AD43" s="141"/>
    </row>
    <row r="44" s="9" customFormat="1" ht="20" customHeight="1" spans="1:30">
      <c r="A44" s="40">
        <f t="shared" si="0"/>
        <v>41</v>
      </c>
      <c r="B44" s="66" t="s">
        <v>184</v>
      </c>
      <c r="C44" s="42" t="s">
        <v>187</v>
      </c>
      <c r="D44" s="41" t="s">
        <v>188</v>
      </c>
      <c r="E44" s="41">
        <v>3245.4</v>
      </c>
      <c r="F44" s="41">
        <f>VLOOKUP(C44,'[1]9月'!$B:$Q,16,0)</f>
        <v>3245.4</v>
      </c>
      <c r="G44" s="41">
        <v>3245.4</v>
      </c>
      <c r="H44" s="44">
        <v>5228.42</v>
      </c>
      <c r="I44" s="44"/>
      <c r="J44" s="44">
        <v>3180</v>
      </c>
      <c r="K44" s="52">
        <f t="shared" si="1"/>
        <v>58.4172</v>
      </c>
      <c r="L44" s="53">
        <f t="shared" si="2"/>
        <v>519.264</v>
      </c>
      <c r="M44" s="41">
        <f t="shared" si="3"/>
        <v>22.7178</v>
      </c>
      <c r="N44" s="44">
        <f t="shared" si="4"/>
        <v>418.27</v>
      </c>
      <c r="O44" s="44">
        <f t="shared" si="11"/>
        <v>0</v>
      </c>
      <c r="P44" s="44">
        <f t="shared" si="5"/>
        <v>159</v>
      </c>
      <c r="Q44" s="44">
        <f t="shared" si="12"/>
        <v>1177.669</v>
      </c>
      <c r="R44" s="41">
        <f t="shared" si="13"/>
        <v>0</v>
      </c>
      <c r="S44" s="41">
        <f t="shared" si="6"/>
        <v>259.63</v>
      </c>
      <c r="T44" s="41">
        <f t="shared" si="7"/>
        <v>9.74</v>
      </c>
      <c r="U44" s="44">
        <f t="shared" si="8"/>
        <v>104.57</v>
      </c>
      <c r="V44" s="44">
        <f t="shared" si="14"/>
        <v>0</v>
      </c>
      <c r="W44" s="44">
        <f t="shared" si="9"/>
        <v>159</v>
      </c>
      <c r="X44" s="41">
        <f t="shared" si="15"/>
        <v>532.94</v>
      </c>
      <c r="Y44" s="41">
        <f t="shared" si="10"/>
        <v>1710.609</v>
      </c>
      <c r="Z44" s="41"/>
      <c r="AD44" s="141"/>
    </row>
    <row r="45" s="9" customFormat="1" ht="20" customHeight="1" spans="1:30">
      <c r="A45" s="40">
        <f t="shared" si="0"/>
        <v>42</v>
      </c>
      <c r="B45" s="66" t="s">
        <v>184</v>
      </c>
      <c r="C45" s="42" t="s">
        <v>189</v>
      </c>
      <c r="D45" s="41" t="s">
        <v>190</v>
      </c>
      <c r="E45" s="41">
        <v>3245.4</v>
      </c>
      <c r="F45" s="41">
        <f>VLOOKUP(C45,'[1]9月'!$B:$Q,16,0)</f>
        <v>3245.4</v>
      </c>
      <c r="G45" s="41">
        <v>3245.4</v>
      </c>
      <c r="H45" s="44">
        <v>5228.42</v>
      </c>
      <c r="I45" s="44"/>
      <c r="J45" s="44">
        <v>3180</v>
      </c>
      <c r="K45" s="52">
        <f t="shared" si="1"/>
        <v>58.4172</v>
      </c>
      <c r="L45" s="53">
        <f t="shared" si="2"/>
        <v>519.264</v>
      </c>
      <c r="M45" s="41">
        <f t="shared" si="3"/>
        <v>22.7178</v>
      </c>
      <c r="N45" s="44">
        <f t="shared" si="4"/>
        <v>418.27</v>
      </c>
      <c r="O45" s="44">
        <f t="shared" si="11"/>
        <v>0</v>
      </c>
      <c r="P45" s="44">
        <f t="shared" si="5"/>
        <v>159</v>
      </c>
      <c r="Q45" s="44">
        <f t="shared" si="12"/>
        <v>1177.669</v>
      </c>
      <c r="R45" s="41">
        <f t="shared" si="13"/>
        <v>0</v>
      </c>
      <c r="S45" s="41">
        <f t="shared" si="6"/>
        <v>259.63</v>
      </c>
      <c r="T45" s="41">
        <f t="shared" si="7"/>
        <v>9.74</v>
      </c>
      <c r="U45" s="44">
        <f t="shared" si="8"/>
        <v>104.57</v>
      </c>
      <c r="V45" s="44">
        <f t="shared" si="14"/>
        <v>0</v>
      </c>
      <c r="W45" s="44">
        <f t="shared" si="9"/>
        <v>159</v>
      </c>
      <c r="X45" s="41">
        <f t="shared" si="15"/>
        <v>532.94</v>
      </c>
      <c r="Y45" s="41">
        <f t="shared" si="10"/>
        <v>1710.609</v>
      </c>
      <c r="Z45" s="41"/>
      <c r="AD45" s="141"/>
    </row>
    <row r="46" s="9" customFormat="1" ht="20" customHeight="1" spans="1:30">
      <c r="A46" s="40">
        <f t="shared" si="0"/>
        <v>43</v>
      </c>
      <c r="B46" s="66" t="s">
        <v>184</v>
      </c>
      <c r="C46" s="42" t="s">
        <v>191</v>
      </c>
      <c r="D46" s="41" t="s">
        <v>192</v>
      </c>
      <c r="E46" s="41">
        <v>3245.4</v>
      </c>
      <c r="F46" s="41">
        <f>VLOOKUP(C46,'[1]9月'!$B:$Q,16,0)</f>
        <v>3245.4</v>
      </c>
      <c r="G46" s="41">
        <v>3245.4</v>
      </c>
      <c r="H46" s="44">
        <v>5228.42</v>
      </c>
      <c r="I46" s="44"/>
      <c r="J46" s="44">
        <v>3180</v>
      </c>
      <c r="K46" s="52">
        <f t="shared" si="1"/>
        <v>58.4172</v>
      </c>
      <c r="L46" s="53">
        <f t="shared" si="2"/>
        <v>519.264</v>
      </c>
      <c r="M46" s="41">
        <f t="shared" si="3"/>
        <v>22.7178</v>
      </c>
      <c r="N46" s="44">
        <f t="shared" si="4"/>
        <v>418.27</v>
      </c>
      <c r="O46" s="44">
        <f t="shared" si="11"/>
        <v>0</v>
      </c>
      <c r="P46" s="44">
        <f t="shared" si="5"/>
        <v>159</v>
      </c>
      <c r="Q46" s="44">
        <f t="shared" si="12"/>
        <v>1177.669</v>
      </c>
      <c r="R46" s="41">
        <f t="shared" si="13"/>
        <v>0</v>
      </c>
      <c r="S46" s="41">
        <f t="shared" si="6"/>
        <v>259.63</v>
      </c>
      <c r="T46" s="41">
        <f t="shared" si="7"/>
        <v>9.74</v>
      </c>
      <c r="U46" s="44">
        <f t="shared" si="8"/>
        <v>104.57</v>
      </c>
      <c r="V46" s="44">
        <f t="shared" si="14"/>
        <v>0</v>
      </c>
      <c r="W46" s="44">
        <f t="shared" si="9"/>
        <v>159</v>
      </c>
      <c r="X46" s="41">
        <f t="shared" si="15"/>
        <v>532.94</v>
      </c>
      <c r="Y46" s="41">
        <f t="shared" si="10"/>
        <v>1710.609</v>
      </c>
      <c r="Z46" s="41"/>
      <c r="AD46" s="141"/>
    </row>
    <row r="47" s="9" customFormat="1" ht="20" customHeight="1" spans="1:30">
      <c r="A47" s="40">
        <f t="shared" si="0"/>
        <v>44</v>
      </c>
      <c r="B47" s="66" t="s">
        <v>184</v>
      </c>
      <c r="C47" s="42" t="s">
        <v>193</v>
      </c>
      <c r="D47" s="41" t="s">
        <v>194</v>
      </c>
      <c r="E47" s="41">
        <v>3245.4</v>
      </c>
      <c r="F47" s="41">
        <f>VLOOKUP(C47,'[1]9月'!$B:$Q,16,0)</f>
        <v>3245.4</v>
      </c>
      <c r="G47" s="41">
        <v>3245.4</v>
      </c>
      <c r="H47" s="44">
        <v>5228.42</v>
      </c>
      <c r="I47" s="44"/>
      <c r="J47" s="44">
        <v>3180</v>
      </c>
      <c r="K47" s="52">
        <f t="shared" si="1"/>
        <v>58.4172</v>
      </c>
      <c r="L47" s="53">
        <f t="shared" si="2"/>
        <v>519.264</v>
      </c>
      <c r="M47" s="41">
        <f t="shared" si="3"/>
        <v>22.7178</v>
      </c>
      <c r="N47" s="44">
        <f t="shared" si="4"/>
        <v>418.27</v>
      </c>
      <c r="O47" s="44">
        <f t="shared" si="11"/>
        <v>0</v>
      </c>
      <c r="P47" s="44">
        <f t="shared" si="5"/>
        <v>159</v>
      </c>
      <c r="Q47" s="44">
        <f t="shared" si="12"/>
        <v>1177.669</v>
      </c>
      <c r="R47" s="41">
        <f t="shared" si="13"/>
        <v>0</v>
      </c>
      <c r="S47" s="41">
        <f t="shared" si="6"/>
        <v>259.63</v>
      </c>
      <c r="T47" s="41">
        <f t="shared" si="7"/>
        <v>9.74</v>
      </c>
      <c r="U47" s="44">
        <f t="shared" si="8"/>
        <v>104.57</v>
      </c>
      <c r="V47" s="44">
        <f t="shared" si="14"/>
        <v>0</v>
      </c>
      <c r="W47" s="44">
        <f t="shared" si="9"/>
        <v>159</v>
      </c>
      <c r="X47" s="41">
        <f t="shared" si="15"/>
        <v>532.94</v>
      </c>
      <c r="Y47" s="41">
        <f t="shared" si="10"/>
        <v>1710.609</v>
      </c>
      <c r="Z47" s="41"/>
      <c r="AD47" s="141"/>
    </row>
    <row r="48" s="9" customFormat="1" ht="20" customHeight="1" spans="1:30">
      <c r="A48" s="40">
        <f t="shared" si="0"/>
        <v>45</v>
      </c>
      <c r="B48" s="66" t="s">
        <v>184</v>
      </c>
      <c r="C48" s="46" t="s">
        <v>195</v>
      </c>
      <c r="D48" s="45" t="s">
        <v>196</v>
      </c>
      <c r="E48" s="41">
        <v>3245.4</v>
      </c>
      <c r="F48" s="41">
        <f>VLOOKUP(C48,'[1]9月'!$B:$Q,16,0)</f>
        <v>3245.4</v>
      </c>
      <c r="G48" s="41">
        <v>3245.4</v>
      </c>
      <c r="H48" s="44">
        <v>5228.42</v>
      </c>
      <c r="I48" s="44"/>
      <c r="J48" s="44">
        <v>3180</v>
      </c>
      <c r="K48" s="52">
        <f t="shared" si="1"/>
        <v>58.4172</v>
      </c>
      <c r="L48" s="53">
        <f t="shared" si="2"/>
        <v>519.264</v>
      </c>
      <c r="M48" s="41">
        <f t="shared" si="3"/>
        <v>22.7178</v>
      </c>
      <c r="N48" s="44">
        <f t="shared" si="4"/>
        <v>418.27</v>
      </c>
      <c r="O48" s="44">
        <f t="shared" si="11"/>
        <v>0</v>
      </c>
      <c r="P48" s="44">
        <f t="shared" si="5"/>
        <v>159</v>
      </c>
      <c r="Q48" s="44">
        <f t="shared" si="12"/>
        <v>1177.669</v>
      </c>
      <c r="R48" s="41">
        <f t="shared" si="13"/>
        <v>0</v>
      </c>
      <c r="S48" s="41">
        <f t="shared" si="6"/>
        <v>259.63</v>
      </c>
      <c r="T48" s="41">
        <f t="shared" si="7"/>
        <v>9.74</v>
      </c>
      <c r="U48" s="44">
        <f t="shared" si="8"/>
        <v>104.57</v>
      </c>
      <c r="V48" s="44">
        <f t="shared" si="14"/>
        <v>0</v>
      </c>
      <c r="W48" s="44">
        <f t="shared" si="9"/>
        <v>159</v>
      </c>
      <c r="X48" s="41">
        <f t="shared" si="15"/>
        <v>532.94</v>
      </c>
      <c r="Y48" s="41">
        <f t="shared" si="10"/>
        <v>1710.609</v>
      </c>
      <c r="Z48" s="41"/>
      <c r="AD48" s="141"/>
    </row>
    <row r="49" s="9" customFormat="1" ht="20" customHeight="1" spans="1:30">
      <c r="A49" s="40">
        <f t="shared" si="0"/>
        <v>46</v>
      </c>
      <c r="B49" s="66" t="s">
        <v>98</v>
      </c>
      <c r="C49" s="42" t="s">
        <v>197</v>
      </c>
      <c r="D49" s="41" t="s">
        <v>198</v>
      </c>
      <c r="E49" s="41">
        <v>3245.4</v>
      </c>
      <c r="F49" s="41">
        <f>VLOOKUP(C49,'[1]9月'!$B:$Q,16,0)</f>
        <v>3245.4</v>
      </c>
      <c r="G49" s="41">
        <v>3245.4</v>
      </c>
      <c r="H49" s="44">
        <v>5228.42</v>
      </c>
      <c r="I49" s="44"/>
      <c r="J49" s="44">
        <v>3180</v>
      </c>
      <c r="K49" s="52">
        <f t="shared" si="1"/>
        <v>58.4172</v>
      </c>
      <c r="L49" s="53">
        <f t="shared" si="2"/>
        <v>519.264</v>
      </c>
      <c r="M49" s="41">
        <f t="shared" si="3"/>
        <v>22.7178</v>
      </c>
      <c r="N49" s="44">
        <f t="shared" si="4"/>
        <v>418.27</v>
      </c>
      <c r="O49" s="44">
        <f t="shared" si="11"/>
        <v>0</v>
      </c>
      <c r="P49" s="44">
        <f t="shared" si="5"/>
        <v>159</v>
      </c>
      <c r="Q49" s="44">
        <f t="shared" si="12"/>
        <v>1177.669</v>
      </c>
      <c r="R49" s="41">
        <f t="shared" si="13"/>
        <v>0</v>
      </c>
      <c r="S49" s="41">
        <f t="shared" si="6"/>
        <v>259.63</v>
      </c>
      <c r="T49" s="41">
        <f t="shared" si="7"/>
        <v>9.74</v>
      </c>
      <c r="U49" s="44">
        <f t="shared" si="8"/>
        <v>104.57</v>
      </c>
      <c r="V49" s="44">
        <f t="shared" si="14"/>
        <v>0</v>
      </c>
      <c r="W49" s="44">
        <f t="shared" si="9"/>
        <v>159</v>
      </c>
      <c r="X49" s="41">
        <f t="shared" si="15"/>
        <v>532.94</v>
      </c>
      <c r="Y49" s="41">
        <f t="shared" si="10"/>
        <v>1710.609</v>
      </c>
      <c r="Z49" s="41"/>
      <c r="AD49" s="141"/>
    </row>
    <row r="50" s="9" customFormat="1" ht="20" customHeight="1" spans="1:30">
      <c r="A50" s="40">
        <f t="shared" si="0"/>
        <v>47</v>
      </c>
      <c r="B50" s="66" t="s">
        <v>199</v>
      </c>
      <c r="C50" s="42" t="s">
        <v>200</v>
      </c>
      <c r="D50" s="41" t="s">
        <v>201</v>
      </c>
      <c r="E50" s="41">
        <v>3820</v>
      </c>
      <c r="F50" s="41">
        <f>VLOOKUP(C50,'[1]9月'!$B:$Q,16,0)</f>
        <v>3820</v>
      </c>
      <c r="G50" s="41">
        <v>3820</v>
      </c>
      <c r="H50" s="44">
        <v>5228.42</v>
      </c>
      <c r="I50" s="44"/>
      <c r="J50" s="44">
        <v>3180</v>
      </c>
      <c r="K50" s="52">
        <f t="shared" si="1"/>
        <v>68.76</v>
      </c>
      <c r="L50" s="53">
        <f t="shared" si="2"/>
        <v>611.2</v>
      </c>
      <c r="M50" s="41">
        <f t="shared" si="3"/>
        <v>26.74</v>
      </c>
      <c r="N50" s="44">
        <f t="shared" si="4"/>
        <v>418.27</v>
      </c>
      <c r="O50" s="44">
        <f t="shared" si="11"/>
        <v>0</v>
      </c>
      <c r="P50" s="44">
        <f t="shared" si="5"/>
        <v>159</v>
      </c>
      <c r="Q50" s="44">
        <f t="shared" si="12"/>
        <v>1283.97</v>
      </c>
      <c r="R50" s="41">
        <f t="shared" si="13"/>
        <v>0</v>
      </c>
      <c r="S50" s="41">
        <f t="shared" si="6"/>
        <v>305.6</v>
      </c>
      <c r="T50" s="41">
        <f t="shared" si="7"/>
        <v>11.46</v>
      </c>
      <c r="U50" s="44">
        <f t="shared" si="8"/>
        <v>104.57</v>
      </c>
      <c r="V50" s="44">
        <f t="shared" si="14"/>
        <v>0</v>
      </c>
      <c r="W50" s="44">
        <f t="shared" si="9"/>
        <v>159</v>
      </c>
      <c r="X50" s="41">
        <f t="shared" si="15"/>
        <v>580.63</v>
      </c>
      <c r="Y50" s="41">
        <f t="shared" si="10"/>
        <v>1864.6</v>
      </c>
      <c r="Z50" s="41"/>
      <c r="AD50" s="141"/>
    </row>
    <row r="51" s="9" customFormat="1" ht="20" customHeight="1" spans="1:30">
      <c r="A51" s="40">
        <f t="shared" si="0"/>
        <v>48</v>
      </c>
      <c r="B51" s="66" t="s">
        <v>199</v>
      </c>
      <c r="C51" s="42" t="s">
        <v>202</v>
      </c>
      <c r="D51" s="41" t="s">
        <v>203</v>
      </c>
      <c r="E51" s="41">
        <v>3820</v>
      </c>
      <c r="F51" s="41">
        <f>VLOOKUP(C51,'[1]9月'!$B:$Q,16,0)</f>
        <v>3820</v>
      </c>
      <c r="G51" s="41">
        <v>3820</v>
      </c>
      <c r="H51" s="44">
        <v>5228.42</v>
      </c>
      <c r="I51" s="44"/>
      <c r="J51" s="44">
        <v>4180</v>
      </c>
      <c r="K51" s="52">
        <f t="shared" si="1"/>
        <v>68.76</v>
      </c>
      <c r="L51" s="53">
        <f t="shared" si="2"/>
        <v>611.2</v>
      </c>
      <c r="M51" s="41">
        <f t="shared" si="3"/>
        <v>26.74</v>
      </c>
      <c r="N51" s="44">
        <f t="shared" si="4"/>
        <v>418.27</v>
      </c>
      <c r="O51" s="44">
        <f t="shared" si="11"/>
        <v>0</v>
      </c>
      <c r="P51" s="44">
        <f t="shared" si="5"/>
        <v>209</v>
      </c>
      <c r="Q51" s="44">
        <f t="shared" si="12"/>
        <v>1333.97</v>
      </c>
      <c r="R51" s="41">
        <f t="shared" si="13"/>
        <v>0</v>
      </c>
      <c r="S51" s="41">
        <f t="shared" si="6"/>
        <v>305.6</v>
      </c>
      <c r="T51" s="41">
        <f t="shared" si="7"/>
        <v>11.46</v>
      </c>
      <c r="U51" s="44">
        <f t="shared" si="8"/>
        <v>104.57</v>
      </c>
      <c r="V51" s="44">
        <f t="shared" si="14"/>
        <v>0</v>
      </c>
      <c r="W51" s="44">
        <f t="shared" si="9"/>
        <v>209</v>
      </c>
      <c r="X51" s="41">
        <f t="shared" si="15"/>
        <v>630.63</v>
      </c>
      <c r="Y51" s="41">
        <f t="shared" si="10"/>
        <v>1964.6</v>
      </c>
      <c r="Z51" s="41"/>
      <c r="AD51" s="141"/>
    </row>
    <row r="52" s="9" customFormat="1" ht="20" customHeight="1" spans="1:30">
      <c r="A52" s="40">
        <f t="shared" si="0"/>
        <v>49</v>
      </c>
      <c r="B52" s="66" t="s">
        <v>103</v>
      </c>
      <c r="C52" s="42" t="s">
        <v>204</v>
      </c>
      <c r="D52" s="41" t="s">
        <v>205</v>
      </c>
      <c r="E52" s="41">
        <v>3245.4</v>
      </c>
      <c r="F52" s="41">
        <f>VLOOKUP(C52,'[1]9月'!$B:$Q,16,0)</f>
        <v>3245.4</v>
      </c>
      <c r="G52" s="41">
        <v>3245.4</v>
      </c>
      <c r="H52" s="44">
        <v>5228.42</v>
      </c>
      <c r="I52" s="44"/>
      <c r="J52" s="44">
        <v>3180</v>
      </c>
      <c r="K52" s="52">
        <f t="shared" si="1"/>
        <v>58.4172</v>
      </c>
      <c r="L52" s="53">
        <f t="shared" si="2"/>
        <v>519.264</v>
      </c>
      <c r="M52" s="41">
        <f t="shared" si="3"/>
        <v>22.7178</v>
      </c>
      <c r="N52" s="44">
        <f t="shared" si="4"/>
        <v>418.27</v>
      </c>
      <c r="O52" s="44">
        <f t="shared" si="11"/>
        <v>0</v>
      </c>
      <c r="P52" s="44">
        <f t="shared" si="5"/>
        <v>159</v>
      </c>
      <c r="Q52" s="44">
        <f t="shared" si="12"/>
        <v>1177.669</v>
      </c>
      <c r="R52" s="41">
        <f t="shared" si="13"/>
        <v>0</v>
      </c>
      <c r="S52" s="41">
        <f t="shared" si="6"/>
        <v>259.63</v>
      </c>
      <c r="T52" s="41">
        <f t="shared" si="7"/>
        <v>9.74</v>
      </c>
      <c r="U52" s="44">
        <f t="shared" si="8"/>
        <v>104.57</v>
      </c>
      <c r="V52" s="44">
        <f t="shared" si="14"/>
        <v>0</v>
      </c>
      <c r="W52" s="44">
        <f t="shared" si="9"/>
        <v>159</v>
      </c>
      <c r="X52" s="41">
        <f t="shared" si="15"/>
        <v>532.94</v>
      </c>
      <c r="Y52" s="41">
        <f t="shared" si="10"/>
        <v>1710.609</v>
      </c>
      <c r="Z52" s="41"/>
      <c r="AD52" s="141"/>
    </row>
    <row r="53" s="9" customFormat="1" ht="20" customHeight="1" spans="1:30">
      <c r="A53" s="40">
        <f t="shared" si="0"/>
        <v>50</v>
      </c>
      <c r="B53" s="66" t="s">
        <v>199</v>
      </c>
      <c r="C53" s="42" t="s">
        <v>206</v>
      </c>
      <c r="D53" s="41" t="s">
        <v>207</v>
      </c>
      <c r="E53" s="41">
        <v>3245.4</v>
      </c>
      <c r="F53" s="41">
        <f>VLOOKUP(C53,'[1]9月'!$B:$Q,16,0)</f>
        <v>3245.4</v>
      </c>
      <c r="G53" s="41">
        <v>3245.4</v>
      </c>
      <c r="H53" s="44">
        <v>5228.42</v>
      </c>
      <c r="I53" s="44"/>
      <c r="J53" s="44">
        <v>3180</v>
      </c>
      <c r="K53" s="52">
        <f t="shared" si="1"/>
        <v>58.4172</v>
      </c>
      <c r="L53" s="53">
        <f t="shared" si="2"/>
        <v>519.264</v>
      </c>
      <c r="M53" s="41">
        <f t="shared" si="3"/>
        <v>22.7178</v>
      </c>
      <c r="N53" s="44">
        <f t="shared" si="4"/>
        <v>418.27</v>
      </c>
      <c r="O53" s="44">
        <f t="shared" si="11"/>
        <v>0</v>
      </c>
      <c r="P53" s="44">
        <f t="shared" si="5"/>
        <v>159</v>
      </c>
      <c r="Q53" s="44">
        <f t="shared" si="12"/>
        <v>1177.669</v>
      </c>
      <c r="R53" s="41">
        <f t="shared" si="13"/>
        <v>0</v>
      </c>
      <c r="S53" s="41">
        <f t="shared" si="6"/>
        <v>259.63</v>
      </c>
      <c r="T53" s="41">
        <f t="shared" si="7"/>
        <v>9.74</v>
      </c>
      <c r="U53" s="44">
        <f t="shared" si="8"/>
        <v>104.57</v>
      </c>
      <c r="V53" s="44">
        <f t="shared" si="14"/>
        <v>0</v>
      </c>
      <c r="W53" s="44">
        <f t="shared" si="9"/>
        <v>159</v>
      </c>
      <c r="X53" s="41">
        <f t="shared" si="15"/>
        <v>532.94</v>
      </c>
      <c r="Y53" s="41">
        <f t="shared" si="10"/>
        <v>1710.609</v>
      </c>
      <c r="Z53" s="41"/>
      <c r="AD53" s="141"/>
    </row>
    <row r="54" s="9" customFormat="1" ht="20" customHeight="1" spans="1:30">
      <c r="A54" s="40">
        <f t="shared" si="0"/>
        <v>51</v>
      </c>
      <c r="B54" s="66" t="s">
        <v>103</v>
      </c>
      <c r="C54" s="48" t="s">
        <v>208</v>
      </c>
      <c r="D54" s="41" t="s">
        <v>209</v>
      </c>
      <c r="E54" s="41">
        <v>3820</v>
      </c>
      <c r="F54" s="41">
        <f>VLOOKUP(C54,'[1]9月'!$B:$Q,16,0)</f>
        <v>3820</v>
      </c>
      <c r="G54" s="41">
        <v>3820</v>
      </c>
      <c r="H54" s="44">
        <v>5228.42</v>
      </c>
      <c r="I54" s="44"/>
      <c r="J54" s="44">
        <v>4180</v>
      </c>
      <c r="K54" s="52">
        <f t="shared" si="1"/>
        <v>68.76</v>
      </c>
      <c r="L54" s="53">
        <f t="shared" si="2"/>
        <v>611.2</v>
      </c>
      <c r="M54" s="41">
        <f t="shared" si="3"/>
        <v>26.74</v>
      </c>
      <c r="N54" s="44">
        <f t="shared" si="4"/>
        <v>418.27</v>
      </c>
      <c r="O54" s="44">
        <f t="shared" si="11"/>
        <v>0</v>
      </c>
      <c r="P54" s="44">
        <f t="shared" si="5"/>
        <v>209</v>
      </c>
      <c r="Q54" s="44">
        <f t="shared" si="12"/>
        <v>1333.97</v>
      </c>
      <c r="R54" s="41">
        <f t="shared" si="13"/>
        <v>0</v>
      </c>
      <c r="S54" s="41">
        <f t="shared" si="6"/>
        <v>305.6</v>
      </c>
      <c r="T54" s="41">
        <f t="shared" si="7"/>
        <v>11.46</v>
      </c>
      <c r="U54" s="44">
        <f t="shared" si="8"/>
        <v>104.57</v>
      </c>
      <c r="V54" s="44">
        <f t="shared" si="14"/>
        <v>0</v>
      </c>
      <c r="W54" s="44">
        <f t="shared" si="9"/>
        <v>209</v>
      </c>
      <c r="X54" s="41">
        <f t="shared" si="15"/>
        <v>630.63</v>
      </c>
      <c r="Y54" s="41">
        <f t="shared" si="10"/>
        <v>1964.6</v>
      </c>
      <c r="Z54" s="41"/>
      <c r="AD54" s="141"/>
    </row>
    <row r="55" s="9" customFormat="1" ht="20" customHeight="1" spans="1:30">
      <c r="A55" s="40">
        <f t="shared" si="0"/>
        <v>52</v>
      </c>
      <c r="B55" s="66" t="s">
        <v>103</v>
      </c>
      <c r="C55" s="46" t="s">
        <v>210</v>
      </c>
      <c r="D55" s="47" t="s">
        <v>211</v>
      </c>
      <c r="E55" s="41">
        <v>3245.4</v>
      </c>
      <c r="F55" s="41">
        <f>VLOOKUP(C55,'[1]9月'!$B:$Q,16,0)</f>
        <v>3245.4</v>
      </c>
      <c r="G55" s="41">
        <v>3245.4</v>
      </c>
      <c r="H55" s="44">
        <v>5228.42</v>
      </c>
      <c r="I55" s="44"/>
      <c r="J55" s="44">
        <v>3180</v>
      </c>
      <c r="K55" s="52">
        <f t="shared" si="1"/>
        <v>58.4172</v>
      </c>
      <c r="L55" s="53">
        <f t="shared" si="2"/>
        <v>519.264</v>
      </c>
      <c r="M55" s="41">
        <f t="shared" si="3"/>
        <v>22.7178</v>
      </c>
      <c r="N55" s="44">
        <f t="shared" si="4"/>
        <v>418.27</v>
      </c>
      <c r="O55" s="44">
        <f t="shared" si="11"/>
        <v>0</v>
      </c>
      <c r="P55" s="44">
        <f t="shared" si="5"/>
        <v>159</v>
      </c>
      <c r="Q55" s="44">
        <f t="shared" si="12"/>
        <v>1177.669</v>
      </c>
      <c r="R55" s="41">
        <f t="shared" si="13"/>
        <v>0</v>
      </c>
      <c r="S55" s="41">
        <f t="shared" si="6"/>
        <v>259.63</v>
      </c>
      <c r="T55" s="41">
        <f t="shared" si="7"/>
        <v>9.74</v>
      </c>
      <c r="U55" s="44">
        <f t="shared" si="8"/>
        <v>104.57</v>
      </c>
      <c r="V55" s="44">
        <f t="shared" si="14"/>
        <v>0</v>
      </c>
      <c r="W55" s="44">
        <f t="shared" si="9"/>
        <v>159</v>
      </c>
      <c r="X55" s="41">
        <f t="shared" si="15"/>
        <v>532.94</v>
      </c>
      <c r="Y55" s="41">
        <f t="shared" si="10"/>
        <v>1710.609</v>
      </c>
      <c r="Z55" s="41"/>
      <c r="AD55" s="141"/>
    </row>
    <row r="56" s="9" customFormat="1" ht="20" customHeight="1" spans="1:30">
      <c r="A56" s="40">
        <f t="shared" si="0"/>
        <v>53</v>
      </c>
      <c r="B56" s="66" t="s">
        <v>212</v>
      </c>
      <c r="C56" s="42" t="s">
        <v>213</v>
      </c>
      <c r="D56" s="41" t="s">
        <v>214</v>
      </c>
      <c r="E56" s="41">
        <v>3245.4</v>
      </c>
      <c r="F56" s="41">
        <f>VLOOKUP(C56,'[1]9月'!$B:$Q,16,0)</f>
        <v>3245.4</v>
      </c>
      <c r="G56" s="41">
        <v>3245.4</v>
      </c>
      <c r="H56" s="44">
        <v>5228.42</v>
      </c>
      <c r="I56" s="44"/>
      <c r="J56" s="44">
        <v>3180</v>
      </c>
      <c r="K56" s="52">
        <f t="shared" si="1"/>
        <v>58.4172</v>
      </c>
      <c r="L56" s="53">
        <f t="shared" si="2"/>
        <v>519.264</v>
      </c>
      <c r="M56" s="41">
        <f t="shared" si="3"/>
        <v>22.7178</v>
      </c>
      <c r="N56" s="44">
        <f t="shared" si="4"/>
        <v>418.27</v>
      </c>
      <c r="O56" s="44">
        <f t="shared" si="11"/>
        <v>0</v>
      </c>
      <c r="P56" s="44">
        <f t="shared" si="5"/>
        <v>159</v>
      </c>
      <c r="Q56" s="44">
        <f t="shared" si="12"/>
        <v>1177.669</v>
      </c>
      <c r="R56" s="41">
        <f t="shared" si="13"/>
        <v>0</v>
      </c>
      <c r="S56" s="41">
        <f t="shared" si="6"/>
        <v>259.63</v>
      </c>
      <c r="T56" s="41">
        <f t="shared" si="7"/>
        <v>9.74</v>
      </c>
      <c r="U56" s="44">
        <f t="shared" si="8"/>
        <v>104.57</v>
      </c>
      <c r="V56" s="44">
        <f t="shared" si="14"/>
        <v>0</v>
      </c>
      <c r="W56" s="44">
        <f t="shared" si="9"/>
        <v>159</v>
      </c>
      <c r="X56" s="41">
        <f t="shared" si="15"/>
        <v>532.94</v>
      </c>
      <c r="Y56" s="41">
        <f t="shared" si="10"/>
        <v>1710.609</v>
      </c>
      <c r="Z56" s="41"/>
      <c r="AD56" s="141"/>
    </row>
    <row r="57" s="9" customFormat="1" ht="20" customHeight="1" spans="1:30">
      <c r="A57" s="40">
        <f t="shared" si="0"/>
        <v>54</v>
      </c>
      <c r="B57" s="66" t="s">
        <v>103</v>
      </c>
      <c r="C57" s="42" t="s">
        <v>215</v>
      </c>
      <c r="D57" s="41" t="s">
        <v>216</v>
      </c>
      <c r="E57" s="41">
        <v>3245.4</v>
      </c>
      <c r="F57" s="41">
        <f>VLOOKUP(C57,'[1]9月'!$B:$Q,16,0)</f>
        <v>3245.4</v>
      </c>
      <c r="G57" s="41">
        <v>3245.4</v>
      </c>
      <c r="H57" s="44">
        <v>5228.42</v>
      </c>
      <c r="I57" s="44"/>
      <c r="J57" s="44">
        <v>4180</v>
      </c>
      <c r="K57" s="52">
        <f t="shared" si="1"/>
        <v>58.4172</v>
      </c>
      <c r="L57" s="53">
        <f t="shared" si="2"/>
        <v>519.264</v>
      </c>
      <c r="M57" s="41">
        <f t="shared" si="3"/>
        <v>22.7178</v>
      </c>
      <c r="N57" s="44">
        <f t="shared" si="4"/>
        <v>418.27</v>
      </c>
      <c r="O57" s="44">
        <f t="shared" si="11"/>
        <v>0</v>
      </c>
      <c r="P57" s="44">
        <f t="shared" si="5"/>
        <v>209</v>
      </c>
      <c r="Q57" s="44">
        <f t="shared" si="12"/>
        <v>1227.669</v>
      </c>
      <c r="R57" s="41">
        <f t="shared" si="13"/>
        <v>0</v>
      </c>
      <c r="S57" s="41">
        <f t="shared" si="6"/>
        <v>259.63</v>
      </c>
      <c r="T57" s="41">
        <f t="shared" si="7"/>
        <v>9.74</v>
      </c>
      <c r="U57" s="44">
        <f t="shared" si="8"/>
        <v>104.57</v>
      </c>
      <c r="V57" s="44">
        <f t="shared" si="14"/>
        <v>0</v>
      </c>
      <c r="W57" s="44">
        <f t="shared" si="9"/>
        <v>209</v>
      </c>
      <c r="X57" s="41">
        <f t="shared" si="15"/>
        <v>582.94</v>
      </c>
      <c r="Y57" s="41">
        <f t="shared" si="10"/>
        <v>1810.609</v>
      </c>
      <c r="Z57" s="41"/>
      <c r="AD57" s="141"/>
    </row>
    <row r="58" s="9" customFormat="1" ht="20" customHeight="1" spans="1:30">
      <c r="A58" s="40">
        <f t="shared" si="0"/>
        <v>55</v>
      </c>
      <c r="B58" s="66" t="s">
        <v>217</v>
      </c>
      <c r="C58" s="42" t="s">
        <v>218</v>
      </c>
      <c r="D58" s="41" t="s">
        <v>219</v>
      </c>
      <c r="E58" s="41">
        <v>3245.4</v>
      </c>
      <c r="F58" s="41">
        <f>VLOOKUP(C58,'[1]9月'!$B:$Q,16,0)</f>
        <v>3245.4</v>
      </c>
      <c r="G58" s="41">
        <v>3245.4</v>
      </c>
      <c r="H58" s="44">
        <v>5228.42</v>
      </c>
      <c r="I58" s="44"/>
      <c r="J58" s="44">
        <v>3180</v>
      </c>
      <c r="K58" s="52">
        <f t="shared" si="1"/>
        <v>58.4172</v>
      </c>
      <c r="L58" s="53">
        <f t="shared" si="2"/>
        <v>519.264</v>
      </c>
      <c r="M58" s="41">
        <f t="shared" si="3"/>
        <v>22.7178</v>
      </c>
      <c r="N58" s="44">
        <f t="shared" si="4"/>
        <v>418.27</v>
      </c>
      <c r="O58" s="44">
        <f t="shared" si="11"/>
        <v>0</v>
      </c>
      <c r="P58" s="44">
        <f t="shared" si="5"/>
        <v>159</v>
      </c>
      <c r="Q58" s="44">
        <f t="shared" si="12"/>
        <v>1177.669</v>
      </c>
      <c r="R58" s="41">
        <f t="shared" si="13"/>
        <v>0</v>
      </c>
      <c r="S58" s="41">
        <f t="shared" si="6"/>
        <v>259.63</v>
      </c>
      <c r="T58" s="41">
        <f t="shared" si="7"/>
        <v>9.74</v>
      </c>
      <c r="U58" s="44">
        <f t="shared" si="8"/>
        <v>104.57</v>
      </c>
      <c r="V58" s="44">
        <f t="shared" si="14"/>
        <v>0</v>
      </c>
      <c r="W58" s="44">
        <f t="shared" si="9"/>
        <v>159</v>
      </c>
      <c r="X58" s="41">
        <f t="shared" si="15"/>
        <v>532.94</v>
      </c>
      <c r="Y58" s="41">
        <f t="shared" si="10"/>
        <v>1710.609</v>
      </c>
      <c r="Z58" s="41"/>
      <c r="AD58" s="141"/>
    </row>
    <row r="59" s="9" customFormat="1" ht="20" customHeight="1" spans="1:30">
      <c r="A59" s="40">
        <f t="shared" si="0"/>
        <v>56</v>
      </c>
      <c r="B59" s="66" t="s">
        <v>217</v>
      </c>
      <c r="C59" s="42" t="s">
        <v>220</v>
      </c>
      <c r="D59" s="41" t="s">
        <v>221</v>
      </c>
      <c r="E59" s="41">
        <v>3245.4</v>
      </c>
      <c r="F59" s="41">
        <f>VLOOKUP(C59,'[1]9月'!$B:$Q,16,0)</f>
        <v>3245.4</v>
      </c>
      <c r="G59" s="41">
        <v>3245.4</v>
      </c>
      <c r="H59" s="44">
        <v>5228.42</v>
      </c>
      <c r="I59" s="44"/>
      <c r="J59" s="44">
        <v>2544</v>
      </c>
      <c r="K59" s="52">
        <f t="shared" si="1"/>
        <v>58.4172</v>
      </c>
      <c r="L59" s="53">
        <f t="shared" si="2"/>
        <v>519.264</v>
      </c>
      <c r="M59" s="41">
        <f t="shared" si="3"/>
        <v>22.7178</v>
      </c>
      <c r="N59" s="44">
        <f t="shared" si="4"/>
        <v>418.27</v>
      </c>
      <c r="O59" s="44">
        <f t="shared" si="11"/>
        <v>0</v>
      </c>
      <c r="P59" s="44">
        <f t="shared" si="5"/>
        <v>127.2</v>
      </c>
      <c r="Q59" s="44">
        <f t="shared" si="12"/>
        <v>1145.869</v>
      </c>
      <c r="R59" s="41">
        <f t="shared" si="13"/>
        <v>0</v>
      </c>
      <c r="S59" s="41">
        <f t="shared" si="6"/>
        <v>259.63</v>
      </c>
      <c r="T59" s="41">
        <f t="shared" si="7"/>
        <v>9.74</v>
      </c>
      <c r="U59" s="44">
        <f t="shared" si="8"/>
        <v>104.57</v>
      </c>
      <c r="V59" s="44">
        <f t="shared" si="14"/>
        <v>0</v>
      </c>
      <c r="W59" s="44">
        <f t="shared" si="9"/>
        <v>127.2</v>
      </c>
      <c r="X59" s="41">
        <f t="shared" si="15"/>
        <v>501.14</v>
      </c>
      <c r="Y59" s="41">
        <f t="shared" si="10"/>
        <v>1647.009</v>
      </c>
      <c r="Z59" s="41"/>
      <c r="AD59" s="141"/>
    </row>
    <row r="60" s="9" customFormat="1" ht="20" customHeight="1" spans="1:30">
      <c r="A60" s="40">
        <f t="shared" si="0"/>
        <v>57</v>
      </c>
      <c r="B60" s="66" t="s">
        <v>217</v>
      </c>
      <c r="C60" s="42" t="s">
        <v>222</v>
      </c>
      <c r="D60" s="41" t="s">
        <v>223</v>
      </c>
      <c r="E60" s="41">
        <v>3245.4</v>
      </c>
      <c r="F60" s="41">
        <f>VLOOKUP(C60,'[1]9月'!$B:$Q,16,0)</f>
        <v>3245.4</v>
      </c>
      <c r="G60" s="41">
        <v>3245.4</v>
      </c>
      <c r="H60" s="44">
        <v>5228.42</v>
      </c>
      <c r="I60" s="44"/>
      <c r="J60" s="44">
        <v>3180</v>
      </c>
      <c r="K60" s="52">
        <f t="shared" si="1"/>
        <v>58.4172</v>
      </c>
      <c r="L60" s="53">
        <f t="shared" si="2"/>
        <v>519.264</v>
      </c>
      <c r="M60" s="41">
        <f t="shared" si="3"/>
        <v>22.7178</v>
      </c>
      <c r="N60" s="44">
        <f t="shared" si="4"/>
        <v>418.27</v>
      </c>
      <c r="O60" s="44">
        <f t="shared" si="11"/>
        <v>0</v>
      </c>
      <c r="P60" s="44">
        <f t="shared" si="5"/>
        <v>159</v>
      </c>
      <c r="Q60" s="44">
        <f t="shared" si="12"/>
        <v>1177.669</v>
      </c>
      <c r="R60" s="41">
        <f t="shared" si="13"/>
        <v>0</v>
      </c>
      <c r="S60" s="41">
        <f t="shared" si="6"/>
        <v>259.63</v>
      </c>
      <c r="T60" s="41">
        <f t="shared" si="7"/>
        <v>9.74</v>
      </c>
      <c r="U60" s="44">
        <f t="shared" si="8"/>
        <v>104.57</v>
      </c>
      <c r="V60" s="44">
        <f t="shared" si="14"/>
        <v>0</v>
      </c>
      <c r="W60" s="44">
        <f t="shared" si="9"/>
        <v>159</v>
      </c>
      <c r="X60" s="41">
        <f t="shared" si="15"/>
        <v>532.94</v>
      </c>
      <c r="Y60" s="41">
        <f t="shared" si="10"/>
        <v>1710.609</v>
      </c>
      <c r="Z60" s="41"/>
      <c r="AD60" s="141"/>
    </row>
    <row r="61" s="9" customFormat="1" ht="20" customHeight="1" spans="1:30">
      <c r="A61" s="40">
        <f t="shared" si="0"/>
        <v>58</v>
      </c>
      <c r="B61" s="66" t="s">
        <v>217</v>
      </c>
      <c r="C61" s="42" t="s">
        <v>224</v>
      </c>
      <c r="D61" s="41" t="s">
        <v>225</v>
      </c>
      <c r="E61" s="41">
        <v>3245.4</v>
      </c>
      <c r="F61" s="41">
        <f>VLOOKUP(C61,'[1]9月'!$B:$Q,16,0)</f>
        <v>3245.4</v>
      </c>
      <c r="G61" s="41">
        <v>3245.4</v>
      </c>
      <c r="H61" s="44">
        <v>5228.42</v>
      </c>
      <c r="I61" s="44"/>
      <c r="J61" s="44">
        <v>3180</v>
      </c>
      <c r="K61" s="52">
        <f t="shared" si="1"/>
        <v>58.4172</v>
      </c>
      <c r="L61" s="53">
        <f t="shared" si="2"/>
        <v>519.264</v>
      </c>
      <c r="M61" s="41">
        <f t="shared" si="3"/>
        <v>22.7178</v>
      </c>
      <c r="N61" s="44">
        <f t="shared" si="4"/>
        <v>418.27</v>
      </c>
      <c r="O61" s="44">
        <f t="shared" si="11"/>
        <v>0</v>
      </c>
      <c r="P61" s="44">
        <f t="shared" si="5"/>
        <v>159</v>
      </c>
      <c r="Q61" s="44">
        <f t="shared" si="12"/>
        <v>1177.669</v>
      </c>
      <c r="R61" s="41">
        <f t="shared" si="13"/>
        <v>0</v>
      </c>
      <c r="S61" s="41">
        <f t="shared" si="6"/>
        <v>259.63</v>
      </c>
      <c r="T61" s="41">
        <f t="shared" si="7"/>
        <v>9.74</v>
      </c>
      <c r="U61" s="44">
        <f t="shared" si="8"/>
        <v>104.57</v>
      </c>
      <c r="V61" s="44">
        <f t="shared" si="14"/>
        <v>0</v>
      </c>
      <c r="W61" s="44">
        <f t="shared" si="9"/>
        <v>159</v>
      </c>
      <c r="X61" s="41">
        <f t="shared" si="15"/>
        <v>532.94</v>
      </c>
      <c r="Y61" s="41">
        <f t="shared" si="10"/>
        <v>1710.609</v>
      </c>
      <c r="Z61" s="41"/>
      <c r="AD61" s="141"/>
    </row>
    <row r="62" s="9" customFormat="1" ht="20" customHeight="1" spans="1:30">
      <c r="A62" s="40">
        <f t="shared" si="0"/>
        <v>59</v>
      </c>
      <c r="B62" s="66" t="s">
        <v>217</v>
      </c>
      <c r="C62" s="42" t="s">
        <v>226</v>
      </c>
      <c r="D62" s="41" t="s">
        <v>227</v>
      </c>
      <c r="E62" s="41">
        <v>3245.4</v>
      </c>
      <c r="F62" s="41">
        <f>VLOOKUP(C62,'[1]9月'!$B:$Q,16,0)</f>
        <v>3245.4</v>
      </c>
      <c r="G62" s="41">
        <v>3245.4</v>
      </c>
      <c r="H62" s="44">
        <v>5228.42</v>
      </c>
      <c r="I62" s="44"/>
      <c r="J62" s="44">
        <v>3180</v>
      </c>
      <c r="K62" s="52">
        <f t="shared" si="1"/>
        <v>58.4172</v>
      </c>
      <c r="L62" s="53">
        <f t="shared" si="2"/>
        <v>519.264</v>
      </c>
      <c r="M62" s="41">
        <f t="shared" si="3"/>
        <v>22.7178</v>
      </c>
      <c r="N62" s="44">
        <f t="shared" si="4"/>
        <v>418.27</v>
      </c>
      <c r="O62" s="44">
        <f t="shared" si="11"/>
        <v>0</v>
      </c>
      <c r="P62" s="44">
        <f t="shared" si="5"/>
        <v>159</v>
      </c>
      <c r="Q62" s="44">
        <f t="shared" si="12"/>
        <v>1177.669</v>
      </c>
      <c r="R62" s="41">
        <f t="shared" si="13"/>
        <v>0</v>
      </c>
      <c r="S62" s="41">
        <f t="shared" si="6"/>
        <v>259.63</v>
      </c>
      <c r="T62" s="41">
        <f t="shared" si="7"/>
        <v>9.74</v>
      </c>
      <c r="U62" s="44">
        <f t="shared" si="8"/>
        <v>104.57</v>
      </c>
      <c r="V62" s="44">
        <f t="shared" si="14"/>
        <v>0</v>
      </c>
      <c r="W62" s="44">
        <f t="shared" si="9"/>
        <v>159</v>
      </c>
      <c r="X62" s="41">
        <f t="shared" si="15"/>
        <v>532.94</v>
      </c>
      <c r="Y62" s="41">
        <f t="shared" si="10"/>
        <v>1710.609</v>
      </c>
      <c r="Z62" s="41"/>
      <c r="AD62" s="141"/>
    </row>
    <row r="63" s="9" customFormat="1" ht="20" customHeight="1" spans="1:30">
      <c r="A63" s="40">
        <f t="shared" si="0"/>
        <v>60</v>
      </c>
      <c r="B63" s="66" t="s">
        <v>212</v>
      </c>
      <c r="C63" s="42" t="s">
        <v>228</v>
      </c>
      <c r="D63" s="41" t="s">
        <v>229</v>
      </c>
      <c r="E63" s="41">
        <v>3820</v>
      </c>
      <c r="F63" s="41">
        <f>VLOOKUP(C63,'[1]9月'!$B:$Q,16,0)</f>
        <v>3820</v>
      </c>
      <c r="G63" s="41">
        <v>3820</v>
      </c>
      <c r="H63" s="44">
        <v>5228.42</v>
      </c>
      <c r="I63" s="44"/>
      <c r="J63" s="44">
        <v>4180</v>
      </c>
      <c r="K63" s="52">
        <f t="shared" si="1"/>
        <v>68.76</v>
      </c>
      <c r="L63" s="53">
        <f t="shared" si="2"/>
        <v>611.2</v>
      </c>
      <c r="M63" s="41">
        <f t="shared" si="3"/>
        <v>26.74</v>
      </c>
      <c r="N63" s="44">
        <f t="shared" si="4"/>
        <v>418.27</v>
      </c>
      <c r="O63" s="44">
        <f t="shared" si="11"/>
        <v>0</v>
      </c>
      <c r="P63" s="44">
        <f t="shared" si="5"/>
        <v>209</v>
      </c>
      <c r="Q63" s="44">
        <f t="shared" si="12"/>
        <v>1333.97</v>
      </c>
      <c r="R63" s="41">
        <f t="shared" si="13"/>
        <v>0</v>
      </c>
      <c r="S63" s="41">
        <f t="shared" si="6"/>
        <v>305.6</v>
      </c>
      <c r="T63" s="41">
        <f t="shared" si="7"/>
        <v>11.46</v>
      </c>
      <c r="U63" s="44">
        <f t="shared" si="8"/>
        <v>104.57</v>
      </c>
      <c r="V63" s="44">
        <f t="shared" si="14"/>
        <v>0</v>
      </c>
      <c r="W63" s="44">
        <f t="shared" si="9"/>
        <v>209</v>
      </c>
      <c r="X63" s="41">
        <f t="shared" si="15"/>
        <v>630.63</v>
      </c>
      <c r="Y63" s="41">
        <f t="shared" si="10"/>
        <v>1964.6</v>
      </c>
      <c r="Z63" s="41"/>
      <c r="AD63" s="141"/>
    </row>
    <row r="64" s="9" customFormat="1" ht="20" customHeight="1" spans="1:30">
      <c r="A64" s="40">
        <f t="shared" si="0"/>
        <v>61</v>
      </c>
      <c r="B64" s="66" t="s">
        <v>212</v>
      </c>
      <c r="C64" s="42" t="s">
        <v>230</v>
      </c>
      <c r="D64" s="41" t="s">
        <v>231</v>
      </c>
      <c r="E64" s="41">
        <v>3245.4</v>
      </c>
      <c r="F64" s="41">
        <f>VLOOKUP(C64,'[1]9月'!$B:$Q,16,0)</f>
        <v>3245.4</v>
      </c>
      <c r="G64" s="41">
        <v>3245.4</v>
      </c>
      <c r="H64" s="44">
        <v>5228.42</v>
      </c>
      <c r="I64" s="44"/>
      <c r="J64" s="44">
        <v>3180</v>
      </c>
      <c r="K64" s="52">
        <f t="shared" si="1"/>
        <v>58.4172</v>
      </c>
      <c r="L64" s="53">
        <f t="shared" si="2"/>
        <v>519.264</v>
      </c>
      <c r="M64" s="41">
        <f t="shared" si="3"/>
        <v>22.7178</v>
      </c>
      <c r="N64" s="44">
        <f t="shared" si="4"/>
        <v>418.27</v>
      </c>
      <c r="O64" s="44">
        <f t="shared" si="11"/>
        <v>0</v>
      </c>
      <c r="P64" s="44">
        <f t="shared" si="5"/>
        <v>159</v>
      </c>
      <c r="Q64" s="44">
        <f t="shared" si="12"/>
        <v>1177.669</v>
      </c>
      <c r="R64" s="41">
        <f t="shared" si="13"/>
        <v>0</v>
      </c>
      <c r="S64" s="41">
        <f t="shared" si="6"/>
        <v>259.63</v>
      </c>
      <c r="T64" s="41">
        <f t="shared" si="7"/>
        <v>9.74</v>
      </c>
      <c r="U64" s="44">
        <f t="shared" si="8"/>
        <v>104.57</v>
      </c>
      <c r="V64" s="44">
        <f t="shared" si="14"/>
        <v>0</v>
      </c>
      <c r="W64" s="44">
        <f t="shared" si="9"/>
        <v>159</v>
      </c>
      <c r="X64" s="41">
        <f t="shared" si="15"/>
        <v>532.94</v>
      </c>
      <c r="Y64" s="41">
        <f t="shared" si="10"/>
        <v>1710.609</v>
      </c>
      <c r="Z64" s="41"/>
      <c r="AD64" s="141"/>
    </row>
    <row r="65" s="9" customFormat="1" ht="20" customHeight="1" spans="1:30">
      <c r="A65" s="40">
        <f t="shared" si="0"/>
        <v>62</v>
      </c>
      <c r="B65" s="66" t="s">
        <v>212</v>
      </c>
      <c r="C65" s="42" t="s">
        <v>232</v>
      </c>
      <c r="D65" s="41" t="s">
        <v>233</v>
      </c>
      <c r="E65" s="41">
        <v>3245.4</v>
      </c>
      <c r="F65" s="41">
        <f>VLOOKUP(C65,'[1]9月'!$B:$Q,16,0)</f>
        <v>3245.4</v>
      </c>
      <c r="G65" s="41">
        <v>3245.4</v>
      </c>
      <c r="H65" s="44">
        <v>5228.42</v>
      </c>
      <c r="I65" s="44"/>
      <c r="J65" s="44">
        <v>3180</v>
      </c>
      <c r="K65" s="52">
        <f t="shared" si="1"/>
        <v>58.4172</v>
      </c>
      <c r="L65" s="53">
        <f t="shared" si="2"/>
        <v>519.264</v>
      </c>
      <c r="M65" s="41">
        <f t="shared" si="3"/>
        <v>22.7178</v>
      </c>
      <c r="N65" s="44">
        <f t="shared" si="4"/>
        <v>418.27</v>
      </c>
      <c r="O65" s="44">
        <f t="shared" si="11"/>
        <v>0</v>
      </c>
      <c r="P65" s="44">
        <f t="shared" si="5"/>
        <v>159</v>
      </c>
      <c r="Q65" s="44">
        <f t="shared" si="12"/>
        <v>1177.669</v>
      </c>
      <c r="R65" s="41">
        <f t="shared" si="13"/>
        <v>0</v>
      </c>
      <c r="S65" s="41">
        <f t="shared" si="6"/>
        <v>259.63</v>
      </c>
      <c r="T65" s="41">
        <f t="shared" si="7"/>
        <v>9.74</v>
      </c>
      <c r="U65" s="44">
        <f t="shared" si="8"/>
        <v>104.57</v>
      </c>
      <c r="V65" s="44">
        <f t="shared" si="14"/>
        <v>0</v>
      </c>
      <c r="W65" s="44">
        <f t="shared" si="9"/>
        <v>159</v>
      </c>
      <c r="X65" s="41">
        <f t="shared" si="15"/>
        <v>532.94</v>
      </c>
      <c r="Y65" s="41">
        <f t="shared" si="10"/>
        <v>1710.609</v>
      </c>
      <c r="Z65" s="41"/>
      <c r="AD65" s="141"/>
    </row>
    <row r="66" s="9" customFormat="1" ht="20" customHeight="1" spans="1:30">
      <c r="A66" s="40">
        <f t="shared" si="0"/>
        <v>63</v>
      </c>
      <c r="B66" s="66" t="s">
        <v>164</v>
      </c>
      <c r="C66" s="42" t="s">
        <v>236</v>
      </c>
      <c r="D66" s="41" t="s">
        <v>237</v>
      </c>
      <c r="E66" s="41">
        <v>3820</v>
      </c>
      <c r="F66" s="41">
        <f>VLOOKUP(C66,'[1]9月'!$B:$Q,16,0)</f>
        <v>3820</v>
      </c>
      <c r="G66" s="41">
        <v>3820</v>
      </c>
      <c r="H66" s="44">
        <v>5228.42</v>
      </c>
      <c r="I66" s="44"/>
      <c r="J66" s="44">
        <v>3180</v>
      </c>
      <c r="K66" s="52">
        <f t="shared" si="1"/>
        <v>68.76</v>
      </c>
      <c r="L66" s="53">
        <f t="shared" si="2"/>
        <v>611.2</v>
      </c>
      <c r="M66" s="41">
        <f t="shared" si="3"/>
        <v>26.74</v>
      </c>
      <c r="N66" s="44">
        <f t="shared" si="4"/>
        <v>418.27</v>
      </c>
      <c r="O66" s="44">
        <f t="shared" si="11"/>
        <v>0</v>
      </c>
      <c r="P66" s="44">
        <f t="shared" si="5"/>
        <v>159</v>
      </c>
      <c r="Q66" s="44">
        <f t="shared" si="12"/>
        <v>1283.97</v>
      </c>
      <c r="R66" s="41">
        <f t="shared" si="13"/>
        <v>0</v>
      </c>
      <c r="S66" s="41">
        <f t="shared" si="6"/>
        <v>305.6</v>
      </c>
      <c r="T66" s="41">
        <f t="shared" si="7"/>
        <v>11.46</v>
      </c>
      <c r="U66" s="44">
        <f t="shared" si="8"/>
        <v>104.57</v>
      </c>
      <c r="V66" s="44">
        <f t="shared" si="14"/>
        <v>0</v>
      </c>
      <c r="W66" s="44">
        <f t="shared" si="9"/>
        <v>159</v>
      </c>
      <c r="X66" s="41">
        <f t="shared" si="15"/>
        <v>580.63</v>
      </c>
      <c r="Y66" s="41">
        <f t="shared" si="10"/>
        <v>1864.6</v>
      </c>
      <c r="Z66" s="41"/>
      <c r="AD66" s="141"/>
    </row>
    <row r="67" s="9" customFormat="1" ht="20" customHeight="1" spans="1:30">
      <c r="A67" s="40">
        <f t="shared" si="0"/>
        <v>64</v>
      </c>
      <c r="B67" s="66" t="s">
        <v>238</v>
      </c>
      <c r="C67" s="42" t="s">
        <v>239</v>
      </c>
      <c r="D67" s="41" t="s">
        <v>240</v>
      </c>
      <c r="E67" s="41">
        <v>3245.4</v>
      </c>
      <c r="F67" s="41">
        <f>VLOOKUP(C67,'[1]9月'!$B:$Q,16,0)</f>
        <v>3245.4</v>
      </c>
      <c r="G67" s="41">
        <v>3245.4</v>
      </c>
      <c r="H67" s="44">
        <v>5228.42</v>
      </c>
      <c r="I67" s="44"/>
      <c r="J67" s="44">
        <v>3180</v>
      </c>
      <c r="K67" s="52">
        <f t="shared" si="1"/>
        <v>58.4172</v>
      </c>
      <c r="L67" s="53">
        <f t="shared" si="2"/>
        <v>519.264</v>
      </c>
      <c r="M67" s="41">
        <f t="shared" si="3"/>
        <v>22.7178</v>
      </c>
      <c r="N67" s="44">
        <f t="shared" si="4"/>
        <v>418.27</v>
      </c>
      <c r="O67" s="44">
        <f t="shared" si="11"/>
        <v>0</v>
      </c>
      <c r="P67" s="44">
        <f t="shared" si="5"/>
        <v>159</v>
      </c>
      <c r="Q67" s="44">
        <f t="shared" si="12"/>
        <v>1177.669</v>
      </c>
      <c r="R67" s="41">
        <f t="shared" si="13"/>
        <v>0</v>
      </c>
      <c r="S67" s="41">
        <f t="shared" si="6"/>
        <v>259.63</v>
      </c>
      <c r="T67" s="41">
        <f t="shared" si="7"/>
        <v>9.74</v>
      </c>
      <c r="U67" s="44">
        <f t="shared" si="8"/>
        <v>104.57</v>
      </c>
      <c r="V67" s="44">
        <f t="shared" si="14"/>
        <v>0</v>
      </c>
      <c r="W67" s="44">
        <f t="shared" si="9"/>
        <v>159</v>
      </c>
      <c r="X67" s="41">
        <f t="shared" si="15"/>
        <v>532.94</v>
      </c>
      <c r="Y67" s="41">
        <f t="shared" si="10"/>
        <v>1710.609</v>
      </c>
      <c r="Z67" s="41"/>
      <c r="AD67" s="141"/>
    </row>
    <row r="68" s="9" customFormat="1" ht="20" customHeight="1" spans="1:30">
      <c r="A68" s="40">
        <f>ROW()-3</f>
        <v>65</v>
      </c>
      <c r="B68" s="66" t="s">
        <v>164</v>
      </c>
      <c r="C68" s="42" t="s">
        <v>241</v>
      </c>
      <c r="D68" s="41" t="s">
        <v>242</v>
      </c>
      <c r="E68" s="41">
        <v>3245.4</v>
      </c>
      <c r="F68" s="41">
        <f>VLOOKUP(C68,'[1]9月'!$B:$Q,16,0)</f>
        <v>3245.4</v>
      </c>
      <c r="G68" s="41">
        <v>3245.4</v>
      </c>
      <c r="H68" s="44">
        <v>5228.42</v>
      </c>
      <c r="I68" s="44"/>
      <c r="J68" s="44">
        <v>1790</v>
      </c>
      <c r="K68" s="52">
        <f>E68*0.018</f>
        <v>58.4172</v>
      </c>
      <c r="L68" s="53">
        <f>F68*0.16</f>
        <v>519.264</v>
      </c>
      <c r="M68" s="41">
        <f>G68*0.007</f>
        <v>22.7178</v>
      </c>
      <c r="N68" s="44">
        <f>ROUND(H68*0.08,2)</f>
        <v>418.27</v>
      </c>
      <c r="O68" s="44">
        <f t="shared" si="11"/>
        <v>0</v>
      </c>
      <c r="P68" s="44">
        <f>J68*5%</f>
        <v>89.5</v>
      </c>
      <c r="Q68" s="44">
        <f t="shared" si="12"/>
        <v>1108.169</v>
      </c>
      <c r="R68" s="41">
        <f t="shared" si="13"/>
        <v>0</v>
      </c>
      <c r="S68" s="41">
        <f>ROUND(F68*0.08,2)</f>
        <v>259.63</v>
      </c>
      <c r="T68" s="41">
        <f>ROUND(G68*0.003,2)</f>
        <v>9.74</v>
      </c>
      <c r="U68" s="44">
        <f>ROUND(H68*0.02,2)</f>
        <v>104.57</v>
      </c>
      <c r="V68" s="44">
        <f t="shared" si="14"/>
        <v>0</v>
      </c>
      <c r="W68" s="44">
        <f>J68*5%</f>
        <v>89.5</v>
      </c>
      <c r="X68" s="41">
        <f t="shared" si="15"/>
        <v>463.44</v>
      </c>
      <c r="Y68" s="41">
        <f>Q68+X68</f>
        <v>1571.609</v>
      </c>
      <c r="Z68" s="41"/>
      <c r="AD68" s="141"/>
    </row>
    <row r="69" s="9" customFormat="1" ht="20" customHeight="1" spans="1:30">
      <c r="A69" s="40">
        <f>ROW()-3</f>
        <v>66</v>
      </c>
      <c r="B69" s="66" t="s">
        <v>167</v>
      </c>
      <c r="C69" s="42" t="s">
        <v>243</v>
      </c>
      <c r="D69" s="41" t="s">
        <v>244</v>
      </c>
      <c r="E69" s="41">
        <v>3245.4</v>
      </c>
      <c r="F69" s="41">
        <f>VLOOKUP(C69,'[1]9月'!$B:$Q,16,0)</f>
        <v>3245.4</v>
      </c>
      <c r="G69" s="41">
        <v>3245.4</v>
      </c>
      <c r="H69" s="44">
        <v>5228.42</v>
      </c>
      <c r="I69" s="44"/>
      <c r="J69" s="44">
        <v>3180</v>
      </c>
      <c r="K69" s="52">
        <f>E69*0.018</f>
        <v>58.4172</v>
      </c>
      <c r="L69" s="53">
        <f>F69*0.16</f>
        <v>519.264</v>
      </c>
      <c r="M69" s="41">
        <f>G69*0.007</f>
        <v>22.7178</v>
      </c>
      <c r="N69" s="44">
        <f>ROUND(H69*0.08,2)</f>
        <v>418.27</v>
      </c>
      <c r="O69" s="44">
        <f>I69*50%</f>
        <v>0</v>
      </c>
      <c r="P69" s="44">
        <f>J69*5%</f>
        <v>159</v>
      </c>
      <c r="Q69" s="44">
        <f t="shared" ref="Q69:Q132" si="16">SUM(K69:P69)</f>
        <v>1177.669</v>
      </c>
      <c r="R69" s="41">
        <f t="shared" ref="R69:R132" si="17">E69*0</f>
        <v>0</v>
      </c>
      <c r="S69" s="41">
        <f>ROUND(F69*0.08,2)</f>
        <v>259.63</v>
      </c>
      <c r="T69" s="41">
        <f>ROUND(G69*0.003,2)</f>
        <v>9.74</v>
      </c>
      <c r="U69" s="44">
        <f>ROUND(H69*0.02,2)</f>
        <v>104.57</v>
      </c>
      <c r="V69" s="44">
        <f t="shared" ref="V69:V132" si="18">I69*50%</f>
        <v>0</v>
      </c>
      <c r="W69" s="44">
        <f>J69*5%</f>
        <v>159</v>
      </c>
      <c r="X69" s="41">
        <f t="shared" ref="X69:X132" si="19">SUM(R69:W69)</f>
        <v>532.94</v>
      </c>
      <c r="Y69" s="41">
        <f>Q69+X69</f>
        <v>1710.609</v>
      </c>
      <c r="Z69" s="41"/>
      <c r="AD69" s="141"/>
    </row>
    <row r="70" s="9" customFormat="1" ht="20" customHeight="1" spans="1:30">
      <c r="A70" s="40">
        <f>ROW()-3</f>
        <v>67</v>
      </c>
      <c r="B70" s="66" t="s">
        <v>167</v>
      </c>
      <c r="C70" s="42" t="s">
        <v>245</v>
      </c>
      <c r="D70" s="41" t="s">
        <v>246</v>
      </c>
      <c r="E70" s="41">
        <v>3245.4</v>
      </c>
      <c r="F70" s="41">
        <f>VLOOKUP(C70,'[1]9月'!$B:$Q,16,0)</f>
        <v>3245.4</v>
      </c>
      <c r="G70" s="41">
        <v>3245.4</v>
      </c>
      <c r="H70" s="44">
        <v>5228.42</v>
      </c>
      <c r="I70" s="44"/>
      <c r="J70" s="44">
        <v>3180</v>
      </c>
      <c r="K70" s="52">
        <f>E70*0.018</f>
        <v>58.4172</v>
      </c>
      <c r="L70" s="53">
        <f>F70*0.16</f>
        <v>519.264</v>
      </c>
      <c r="M70" s="41">
        <f>G70*0.007</f>
        <v>22.7178</v>
      </c>
      <c r="N70" s="44">
        <f>ROUND(H70*0.08,2)</f>
        <v>418.27</v>
      </c>
      <c r="O70" s="44">
        <f>I70*50%</f>
        <v>0</v>
      </c>
      <c r="P70" s="44">
        <f>J70*5%</f>
        <v>159</v>
      </c>
      <c r="Q70" s="44">
        <f t="shared" si="16"/>
        <v>1177.669</v>
      </c>
      <c r="R70" s="41">
        <f t="shared" si="17"/>
        <v>0</v>
      </c>
      <c r="S70" s="41">
        <f>ROUND(F70*0.08,2)</f>
        <v>259.63</v>
      </c>
      <c r="T70" s="41">
        <f>ROUND(G70*0.003,2)</f>
        <v>9.74</v>
      </c>
      <c r="U70" s="44">
        <f>ROUND(H70*0.02,2)</f>
        <v>104.57</v>
      </c>
      <c r="V70" s="44">
        <f t="shared" si="18"/>
        <v>0</v>
      </c>
      <c r="W70" s="44">
        <f>J70*5%</f>
        <v>159</v>
      </c>
      <c r="X70" s="41">
        <f t="shared" si="19"/>
        <v>532.94</v>
      </c>
      <c r="Y70" s="41">
        <f>Q70+X70</f>
        <v>1710.609</v>
      </c>
      <c r="Z70" s="41"/>
      <c r="AD70" s="141"/>
    </row>
    <row r="71" s="9" customFormat="1" ht="20" customHeight="1" spans="1:30">
      <c r="A71" s="40">
        <f>ROW()-3</f>
        <v>68</v>
      </c>
      <c r="B71" s="66" t="s">
        <v>167</v>
      </c>
      <c r="C71" s="42" t="s">
        <v>247</v>
      </c>
      <c r="D71" s="41" t="s">
        <v>248</v>
      </c>
      <c r="E71" s="41">
        <v>3245.4</v>
      </c>
      <c r="F71" s="41">
        <f>VLOOKUP(C71,'[1]9月'!$B:$Q,16,0)</f>
        <v>3245.4</v>
      </c>
      <c r="G71" s="41">
        <v>3245.4</v>
      </c>
      <c r="H71" s="44">
        <v>5228.42</v>
      </c>
      <c r="I71" s="44"/>
      <c r="J71" s="44">
        <v>3180</v>
      </c>
      <c r="K71" s="52">
        <f>E71*0.018</f>
        <v>58.4172</v>
      </c>
      <c r="L71" s="53">
        <f>F71*0.16</f>
        <v>519.264</v>
      </c>
      <c r="M71" s="41">
        <f>G71*0.007</f>
        <v>22.7178</v>
      </c>
      <c r="N71" s="44">
        <f>ROUND(H71*0.08,2)</f>
        <v>418.27</v>
      </c>
      <c r="O71" s="44">
        <f>I71*50%</f>
        <v>0</v>
      </c>
      <c r="P71" s="44">
        <f>J71*5%</f>
        <v>159</v>
      </c>
      <c r="Q71" s="44">
        <f t="shared" si="16"/>
        <v>1177.669</v>
      </c>
      <c r="R71" s="41">
        <f t="shared" si="17"/>
        <v>0</v>
      </c>
      <c r="S71" s="41">
        <f>ROUND(F71*0.08,2)</f>
        <v>259.63</v>
      </c>
      <c r="T71" s="41">
        <f>ROUND(G71*0.003,2)</f>
        <v>9.74</v>
      </c>
      <c r="U71" s="44">
        <f>ROUND(H71*0.02,2)</f>
        <v>104.57</v>
      </c>
      <c r="V71" s="44">
        <f t="shared" si="18"/>
        <v>0</v>
      </c>
      <c r="W71" s="44">
        <f>J71*5%</f>
        <v>159</v>
      </c>
      <c r="X71" s="41">
        <f t="shared" si="19"/>
        <v>532.94</v>
      </c>
      <c r="Y71" s="41">
        <f>Q71+X71</f>
        <v>1710.609</v>
      </c>
      <c r="Z71" s="41"/>
      <c r="AD71" s="141"/>
    </row>
    <row r="72" s="9" customFormat="1" ht="20" customHeight="1" spans="1:30">
      <c r="A72" s="40">
        <f t="shared" ref="A72:A84" si="20">ROW()-3</f>
        <v>69</v>
      </c>
      <c r="B72" s="66" t="s">
        <v>164</v>
      </c>
      <c r="C72" s="42" t="s">
        <v>251</v>
      </c>
      <c r="D72" s="41" t="s">
        <v>252</v>
      </c>
      <c r="E72" s="41">
        <v>3245.4</v>
      </c>
      <c r="F72" s="41">
        <f>VLOOKUP(C72,'[1]9月'!$B:$Q,16,0)</f>
        <v>3245.4</v>
      </c>
      <c r="G72" s="41">
        <v>3245.4</v>
      </c>
      <c r="H72" s="44">
        <v>5228.42</v>
      </c>
      <c r="I72" s="44"/>
      <c r="J72" s="44">
        <v>3180</v>
      </c>
      <c r="K72" s="52">
        <f t="shared" ref="K72:K84" si="21">E72*0.018</f>
        <v>58.4172</v>
      </c>
      <c r="L72" s="53">
        <f t="shared" ref="L72:L84" si="22">F72*0.16</f>
        <v>519.264</v>
      </c>
      <c r="M72" s="41">
        <f t="shared" ref="M72:M84" si="23">G72*0.007</f>
        <v>22.7178</v>
      </c>
      <c r="N72" s="44">
        <f t="shared" ref="N72:N84" si="24">ROUND(H72*0.08,2)</f>
        <v>418.27</v>
      </c>
      <c r="O72" s="44">
        <f t="shared" ref="O72:O135" si="25">I72*50%</f>
        <v>0</v>
      </c>
      <c r="P72" s="44">
        <f t="shared" ref="P72:P84" si="26">J72*5%</f>
        <v>159</v>
      </c>
      <c r="Q72" s="44">
        <f t="shared" si="16"/>
        <v>1177.669</v>
      </c>
      <c r="R72" s="41">
        <f t="shared" si="17"/>
        <v>0</v>
      </c>
      <c r="S72" s="41">
        <f t="shared" ref="S72:S84" si="27">ROUND(F72*0.08,2)</f>
        <v>259.63</v>
      </c>
      <c r="T72" s="41">
        <f t="shared" ref="T72:T84" si="28">ROUND(G72*0.003,2)</f>
        <v>9.74</v>
      </c>
      <c r="U72" s="44">
        <f t="shared" ref="U72:U84" si="29">ROUND(H72*0.02,2)</f>
        <v>104.57</v>
      </c>
      <c r="V72" s="44">
        <f t="shared" si="18"/>
        <v>0</v>
      </c>
      <c r="W72" s="44">
        <f t="shared" ref="W72:W84" si="30">J72*5%</f>
        <v>159</v>
      </c>
      <c r="X72" s="41">
        <f t="shared" si="19"/>
        <v>532.94</v>
      </c>
      <c r="Y72" s="41">
        <f t="shared" ref="Y72:Y84" si="31">Q72+X72</f>
        <v>1710.609</v>
      </c>
      <c r="Z72" s="41"/>
      <c r="AD72" s="141"/>
    </row>
    <row r="73" s="9" customFormat="1" ht="20" customHeight="1" spans="1:30">
      <c r="A73" s="40">
        <f t="shared" si="20"/>
        <v>70</v>
      </c>
      <c r="B73" s="66" t="s">
        <v>98</v>
      </c>
      <c r="C73" s="42" t="s">
        <v>253</v>
      </c>
      <c r="D73" s="41" t="s">
        <v>254</v>
      </c>
      <c r="E73" s="41">
        <v>3245.4</v>
      </c>
      <c r="F73" s="41">
        <f>VLOOKUP(C73,'[1]9月'!$B:$Q,16,0)</f>
        <v>3245.4</v>
      </c>
      <c r="G73" s="41">
        <v>3245.4</v>
      </c>
      <c r="H73" s="44">
        <v>5228.42</v>
      </c>
      <c r="I73" s="44"/>
      <c r="J73" s="44">
        <v>4180</v>
      </c>
      <c r="K73" s="52">
        <f t="shared" si="21"/>
        <v>58.4172</v>
      </c>
      <c r="L73" s="53">
        <f t="shared" si="22"/>
        <v>519.264</v>
      </c>
      <c r="M73" s="41">
        <f t="shared" si="23"/>
        <v>22.7178</v>
      </c>
      <c r="N73" s="44">
        <f t="shared" si="24"/>
        <v>418.27</v>
      </c>
      <c r="O73" s="44">
        <f t="shared" si="25"/>
        <v>0</v>
      </c>
      <c r="P73" s="44">
        <f t="shared" si="26"/>
        <v>209</v>
      </c>
      <c r="Q73" s="44">
        <f t="shared" si="16"/>
        <v>1227.669</v>
      </c>
      <c r="R73" s="41">
        <f t="shared" si="17"/>
        <v>0</v>
      </c>
      <c r="S73" s="41">
        <f t="shared" si="27"/>
        <v>259.63</v>
      </c>
      <c r="T73" s="41">
        <f t="shared" si="28"/>
        <v>9.74</v>
      </c>
      <c r="U73" s="44">
        <f t="shared" si="29"/>
        <v>104.57</v>
      </c>
      <c r="V73" s="44">
        <f t="shared" si="18"/>
        <v>0</v>
      </c>
      <c r="W73" s="44">
        <f t="shared" si="30"/>
        <v>209</v>
      </c>
      <c r="X73" s="41">
        <f t="shared" si="19"/>
        <v>582.94</v>
      </c>
      <c r="Y73" s="41">
        <f t="shared" si="31"/>
        <v>1810.609</v>
      </c>
      <c r="Z73" s="41"/>
      <c r="AD73" s="141"/>
    </row>
    <row r="74" s="9" customFormat="1" ht="20" customHeight="1" spans="1:30">
      <c r="A74" s="40">
        <f t="shared" si="20"/>
        <v>71</v>
      </c>
      <c r="B74" s="66" t="s">
        <v>167</v>
      </c>
      <c r="C74" s="42" t="s">
        <v>255</v>
      </c>
      <c r="D74" s="41" t="s">
        <v>256</v>
      </c>
      <c r="E74" s="41">
        <v>3245.4</v>
      </c>
      <c r="F74" s="41">
        <f>VLOOKUP(C74,'[1]9月'!$B:$Q,16,0)</f>
        <v>3245.4</v>
      </c>
      <c r="G74" s="41">
        <v>3245.4</v>
      </c>
      <c r="H74" s="44">
        <v>5228.42</v>
      </c>
      <c r="I74" s="44"/>
      <c r="J74" s="44">
        <v>3180</v>
      </c>
      <c r="K74" s="52">
        <f t="shared" si="21"/>
        <v>58.4172</v>
      </c>
      <c r="L74" s="53">
        <f t="shared" si="22"/>
        <v>519.264</v>
      </c>
      <c r="M74" s="41">
        <f t="shared" si="23"/>
        <v>22.7178</v>
      </c>
      <c r="N74" s="44">
        <f t="shared" si="24"/>
        <v>418.27</v>
      </c>
      <c r="O74" s="44">
        <f t="shared" si="25"/>
        <v>0</v>
      </c>
      <c r="P74" s="44">
        <f t="shared" si="26"/>
        <v>159</v>
      </c>
      <c r="Q74" s="44">
        <f t="shared" si="16"/>
        <v>1177.669</v>
      </c>
      <c r="R74" s="41">
        <f t="shared" si="17"/>
        <v>0</v>
      </c>
      <c r="S74" s="41">
        <f t="shared" si="27"/>
        <v>259.63</v>
      </c>
      <c r="T74" s="41">
        <f t="shared" si="28"/>
        <v>9.74</v>
      </c>
      <c r="U74" s="44">
        <f t="shared" si="29"/>
        <v>104.57</v>
      </c>
      <c r="V74" s="44">
        <f t="shared" si="18"/>
        <v>0</v>
      </c>
      <c r="W74" s="44">
        <f t="shared" si="30"/>
        <v>159</v>
      </c>
      <c r="X74" s="41">
        <f t="shared" si="19"/>
        <v>532.94</v>
      </c>
      <c r="Y74" s="41">
        <f t="shared" si="31"/>
        <v>1710.609</v>
      </c>
      <c r="Z74" s="41"/>
      <c r="AD74" s="141"/>
    </row>
    <row r="75" s="9" customFormat="1" ht="20" customHeight="1" spans="1:30">
      <c r="A75" s="40">
        <f t="shared" si="20"/>
        <v>72</v>
      </c>
      <c r="B75" s="66" t="s">
        <v>167</v>
      </c>
      <c r="C75" s="42" t="s">
        <v>257</v>
      </c>
      <c r="D75" s="41" t="s">
        <v>258</v>
      </c>
      <c r="E75" s="41">
        <v>3245.4</v>
      </c>
      <c r="F75" s="41">
        <f>VLOOKUP(C75,'[1]9月'!$B:$Q,16,0)</f>
        <v>3245.4</v>
      </c>
      <c r="G75" s="41">
        <v>3245.4</v>
      </c>
      <c r="H75" s="44">
        <v>5228.42</v>
      </c>
      <c r="I75" s="44"/>
      <c r="J75" s="44">
        <v>3180</v>
      </c>
      <c r="K75" s="52">
        <f t="shared" si="21"/>
        <v>58.4172</v>
      </c>
      <c r="L75" s="53">
        <f t="shared" si="22"/>
        <v>519.264</v>
      </c>
      <c r="M75" s="41">
        <f t="shared" si="23"/>
        <v>22.7178</v>
      </c>
      <c r="N75" s="44">
        <f t="shared" si="24"/>
        <v>418.27</v>
      </c>
      <c r="O75" s="44">
        <f t="shared" si="25"/>
        <v>0</v>
      </c>
      <c r="P75" s="44">
        <f t="shared" si="26"/>
        <v>159</v>
      </c>
      <c r="Q75" s="44">
        <f t="shared" si="16"/>
        <v>1177.669</v>
      </c>
      <c r="R75" s="41">
        <f t="shared" si="17"/>
        <v>0</v>
      </c>
      <c r="S75" s="41">
        <f t="shared" si="27"/>
        <v>259.63</v>
      </c>
      <c r="T75" s="41">
        <f t="shared" si="28"/>
        <v>9.74</v>
      </c>
      <c r="U75" s="44">
        <f t="shared" si="29"/>
        <v>104.57</v>
      </c>
      <c r="V75" s="44">
        <f t="shared" si="18"/>
        <v>0</v>
      </c>
      <c r="W75" s="44">
        <f t="shared" si="30"/>
        <v>159</v>
      </c>
      <c r="X75" s="41">
        <f t="shared" si="19"/>
        <v>532.94</v>
      </c>
      <c r="Y75" s="41">
        <f t="shared" si="31"/>
        <v>1710.609</v>
      </c>
      <c r="Z75" s="41"/>
      <c r="AD75" s="141"/>
    </row>
    <row r="76" s="9" customFormat="1" ht="20" customHeight="1" spans="1:30">
      <c r="A76" s="40">
        <f t="shared" si="20"/>
        <v>73</v>
      </c>
      <c r="B76" s="66" t="s">
        <v>164</v>
      </c>
      <c r="C76" s="42" t="s">
        <v>259</v>
      </c>
      <c r="D76" s="41" t="s">
        <v>260</v>
      </c>
      <c r="E76" s="41">
        <v>3245.4</v>
      </c>
      <c r="F76" s="41">
        <f>VLOOKUP(C76,'[1]9月'!$B:$Q,16,0)</f>
        <v>3245.4</v>
      </c>
      <c r="G76" s="41">
        <v>3245.4</v>
      </c>
      <c r="H76" s="44">
        <v>5228.42</v>
      </c>
      <c r="I76" s="44"/>
      <c r="J76" s="44">
        <v>3180</v>
      </c>
      <c r="K76" s="52">
        <f t="shared" si="21"/>
        <v>58.4172</v>
      </c>
      <c r="L76" s="53">
        <f t="shared" si="22"/>
        <v>519.264</v>
      </c>
      <c r="M76" s="41">
        <f t="shared" si="23"/>
        <v>22.7178</v>
      </c>
      <c r="N76" s="44">
        <f t="shared" si="24"/>
        <v>418.27</v>
      </c>
      <c r="O76" s="44">
        <f t="shared" si="25"/>
        <v>0</v>
      </c>
      <c r="P76" s="44">
        <f t="shared" si="26"/>
        <v>159</v>
      </c>
      <c r="Q76" s="44">
        <f t="shared" si="16"/>
        <v>1177.669</v>
      </c>
      <c r="R76" s="41">
        <f t="shared" si="17"/>
        <v>0</v>
      </c>
      <c r="S76" s="41">
        <f t="shared" si="27"/>
        <v>259.63</v>
      </c>
      <c r="T76" s="41">
        <f t="shared" si="28"/>
        <v>9.74</v>
      </c>
      <c r="U76" s="44">
        <f t="shared" si="29"/>
        <v>104.57</v>
      </c>
      <c r="V76" s="44">
        <f t="shared" si="18"/>
        <v>0</v>
      </c>
      <c r="W76" s="44">
        <f t="shared" si="30"/>
        <v>159</v>
      </c>
      <c r="X76" s="41">
        <f t="shared" si="19"/>
        <v>532.94</v>
      </c>
      <c r="Y76" s="41">
        <f t="shared" si="31"/>
        <v>1710.609</v>
      </c>
      <c r="Z76" s="41"/>
      <c r="AD76" s="141"/>
    </row>
    <row r="77" s="9" customFormat="1" ht="20" customHeight="1" spans="1:30">
      <c r="A77" s="40">
        <f t="shared" si="20"/>
        <v>74</v>
      </c>
      <c r="B77" s="66" t="s">
        <v>167</v>
      </c>
      <c r="C77" s="42" t="s">
        <v>261</v>
      </c>
      <c r="D77" s="41" t="s">
        <v>262</v>
      </c>
      <c r="E77" s="41">
        <v>3820</v>
      </c>
      <c r="F77" s="41">
        <f>VLOOKUP(C77,'[1]9月'!$B:$Q,16,0)</f>
        <v>3820</v>
      </c>
      <c r="G77" s="41">
        <v>3820</v>
      </c>
      <c r="H77" s="44">
        <v>5228.42</v>
      </c>
      <c r="I77" s="44"/>
      <c r="J77" s="44">
        <v>4180</v>
      </c>
      <c r="K77" s="52">
        <f t="shared" si="21"/>
        <v>68.76</v>
      </c>
      <c r="L77" s="53">
        <f t="shared" si="22"/>
        <v>611.2</v>
      </c>
      <c r="M77" s="41">
        <f t="shared" si="23"/>
        <v>26.74</v>
      </c>
      <c r="N77" s="44">
        <f t="shared" si="24"/>
        <v>418.27</v>
      </c>
      <c r="O77" s="44">
        <f t="shared" si="25"/>
        <v>0</v>
      </c>
      <c r="P77" s="44">
        <f t="shared" si="26"/>
        <v>209</v>
      </c>
      <c r="Q77" s="44">
        <f t="shared" si="16"/>
        <v>1333.97</v>
      </c>
      <c r="R77" s="41">
        <f t="shared" si="17"/>
        <v>0</v>
      </c>
      <c r="S77" s="41">
        <f t="shared" si="27"/>
        <v>305.6</v>
      </c>
      <c r="T77" s="41">
        <f t="shared" si="28"/>
        <v>11.46</v>
      </c>
      <c r="U77" s="44">
        <f t="shared" si="29"/>
        <v>104.57</v>
      </c>
      <c r="V77" s="44">
        <f t="shared" si="18"/>
        <v>0</v>
      </c>
      <c r="W77" s="44">
        <f t="shared" si="30"/>
        <v>209</v>
      </c>
      <c r="X77" s="41">
        <f t="shared" si="19"/>
        <v>630.63</v>
      </c>
      <c r="Y77" s="41">
        <f t="shared" si="31"/>
        <v>1964.6</v>
      </c>
      <c r="Z77" s="41"/>
      <c r="AD77" s="141"/>
    </row>
    <row r="78" s="9" customFormat="1" ht="20" customHeight="1" spans="1:30">
      <c r="A78" s="40">
        <f t="shared" si="20"/>
        <v>75</v>
      </c>
      <c r="B78" s="66" t="s">
        <v>164</v>
      </c>
      <c r="C78" s="42" t="s">
        <v>263</v>
      </c>
      <c r="D78" s="41" t="s">
        <v>264</v>
      </c>
      <c r="E78" s="41">
        <v>3820</v>
      </c>
      <c r="F78" s="41">
        <f>VLOOKUP(C78,'[1]9月'!$B:$Q,16,0)</f>
        <v>3820</v>
      </c>
      <c r="G78" s="41">
        <v>3820</v>
      </c>
      <c r="H78" s="44">
        <v>5228.42</v>
      </c>
      <c r="I78" s="44"/>
      <c r="J78" s="44">
        <v>4180</v>
      </c>
      <c r="K78" s="52">
        <f t="shared" si="21"/>
        <v>68.76</v>
      </c>
      <c r="L78" s="53">
        <f t="shared" si="22"/>
        <v>611.2</v>
      </c>
      <c r="M78" s="41">
        <f t="shared" si="23"/>
        <v>26.74</v>
      </c>
      <c r="N78" s="44">
        <f t="shared" si="24"/>
        <v>418.27</v>
      </c>
      <c r="O78" s="44">
        <f t="shared" si="25"/>
        <v>0</v>
      </c>
      <c r="P78" s="44">
        <f t="shared" si="26"/>
        <v>209</v>
      </c>
      <c r="Q78" s="44">
        <f t="shared" si="16"/>
        <v>1333.97</v>
      </c>
      <c r="R78" s="41">
        <f t="shared" si="17"/>
        <v>0</v>
      </c>
      <c r="S78" s="41">
        <f t="shared" si="27"/>
        <v>305.6</v>
      </c>
      <c r="T78" s="41">
        <f t="shared" si="28"/>
        <v>11.46</v>
      </c>
      <c r="U78" s="44">
        <f t="shared" si="29"/>
        <v>104.57</v>
      </c>
      <c r="V78" s="44">
        <f t="shared" si="18"/>
        <v>0</v>
      </c>
      <c r="W78" s="44">
        <f t="shared" si="30"/>
        <v>209</v>
      </c>
      <c r="X78" s="41">
        <f t="shared" si="19"/>
        <v>630.63</v>
      </c>
      <c r="Y78" s="41">
        <f t="shared" si="31"/>
        <v>1964.6</v>
      </c>
      <c r="Z78" s="41"/>
      <c r="AD78" s="141"/>
    </row>
    <row r="79" s="9" customFormat="1" ht="20" customHeight="1" spans="1:30">
      <c r="A79" s="40">
        <f t="shared" si="20"/>
        <v>76</v>
      </c>
      <c r="B79" s="66" t="s">
        <v>167</v>
      </c>
      <c r="C79" s="42" t="s">
        <v>265</v>
      </c>
      <c r="D79" s="41" t="s">
        <v>266</v>
      </c>
      <c r="E79" s="41">
        <v>3245.4</v>
      </c>
      <c r="F79" s="41">
        <f>VLOOKUP(C79,'[1]9月'!$B:$Q,16,0)</f>
        <v>3245.4</v>
      </c>
      <c r="G79" s="41">
        <v>3245.4</v>
      </c>
      <c r="H79" s="44">
        <v>5228.42</v>
      </c>
      <c r="I79" s="44"/>
      <c r="J79" s="44">
        <v>3180</v>
      </c>
      <c r="K79" s="52">
        <f t="shared" si="21"/>
        <v>58.4172</v>
      </c>
      <c r="L79" s="53">
        <f t="shared" si="22"/>
        <v>519.264</v>
      </c>
      <c r="M79" s="41">
        <f t="shared" si="23"/>
        <v>22.7178</v>
      </c>
      <c r="N79" s="44">
        <f t="shared" si="24"/>
        <v>418.27</v>
      </c>
      <c r="O79" s="44">
        <f t="shared" si="25"/>
        <v>0</v>
      </c>
      <c r="P79" s="44">
        <f t="shared" si="26"/>
        <v>159</v>
      </c>
      <c r="Q79" s="44">
        <f t="shared" si="16"/>
        <v>1177.669</v>
      </c>
      <c r="R79" s="41">
        <f t="shared" si="17"/>
        <v>0</v>
      </c>
      <c r="S79" s="41">
        <f t="shared" si="27"/>
        <v>259.63</v>
      </c>
      <c r="T79" s="41">
        <f t="shared" si="28"/>
        <v>9.74</v>
      </c>
      <c r="U79" s="44">
        <f t="shared" si="29"/>
        <v>104.57</v>
      </c>
      <c r="V79" s="44">
        <f t="shared" si="18"/>
        <v>0</v>
      </c>
      <c r="W79" s="44">
        <f t="shared" si="30"/>
        <v>159</v>
      </c>
      <c r="X79" s="41">
        <f t="shared" si="19"/>
        <v>532.94</v>
      </c>
      <c r="Y79" s="41">
        <f t="shared" si="31"/>
        <v>1710.609</v>
      </c>
      <c r="Z79" s="41"/>
      <c r="AD79" s="141"/>
    </row>
    <row r="80" s="9" customFormat="1" ht="20" customHeight="1" spans="1:30">
      <c r="A80" s="40">
        <f t="shared" si="20"/>
        <v>77</v>
      </c>
      <c r="B80" s="66" t="s">
        <v>164</v>
      </c>
      <c r="C80" s="42" t="s">
        <v>267</v>
      </c>
      <c r="D80" s="41" t="s">
        <v>268</v>
      </c>
      <c r="E80" s="41">
        <v>3245.4</v>
      </c>
      <c r="F80" s="41">
        <f>VLOOKUP(C80,'[1]9月'!$B:$Q,16,0)</f>
        <v>3245.4</v>
      </c>
      <c r="G80" s="41">
        <v>3245.4</v>
      </c>
      <c r="H80" s="44">
        <v>5228.42</v>
      </c>
      <c r="I80" s="44"/>
      <c r="J80" s="44">
        <v>3180</v>
      </c>
      <c r="K80" s="52">
        <f t="shared" si="21"/>
        <v>58.4172</v>
      </c>
      <c r="L80" s="53">
        <f t="shared" si="22"/>
        <v>519.264</v>
      </c>
      <c r="M80" s="41">
        <f t="shared" si="23"/>
        <v>22.7178</v>
      </c>
      <c r="N80" s="44">
        <f t="shared" si="24"/>
        <v>418.27</v>
      </c>
      <c r="O80" s="44">
        <f t="shared" si="25"/>
        <v>0</v>
      </c>
      <c r="P80" s="44">
        <f t="shared" si="26"/>
        <v>159</v>
      </c>
      <c r="Q80" s="44">
        <f t="shared" si="16"/>
        <v>1177.669</v>
      </c>
      <c r="R80" s="41">
        <f t="shared" si="17"/>
        <v>0</v>
      </c>
      <c r="S80" s="41">
        <f t="shared" si="27"/>
        <v>259.63</v>
      </c>
      <c r="T80" s="41">
        <f t="shared" si="28"/>
        <v>9.74</v>
      </c>
      <c r="U80" s="44">
        <f t="shared" si="29"/>
        <v>104.57</v>
      </c>
      <c r="V80" s="44">
        <f t="shared" si="18"/>
        <v>0</v>
      </c>
      <c r="W80" s="44">
        <f t="shared" si="30"/>
        <v>159</v>
      </c>
      <c r="X80" s="41">
        <f t="shared" si="19"/>
        <v>532.94</v>
      </c>
      <c r="Y80" s="41">
        <f t="shared" si="31"/>
        <v>1710.609</v>
      </c>
      <c r="Z80" s="41"/>
      <c r="AD80" s="141"/>
    </row>
    <row r="81" s="9" customFormat="1" ht="20" customHeight="1" spans="1:30">
      <c r="A81" s="40">
        <f t="shared" si="20"/>
        <v>78</v>
      </c>
      <c r="B81" s="66" t="s">
        <v>164</v>
      </c>
      <c r="C81" s="42" t="s">
        <v>269</v>
      </c>
      <c r="D81" s="41" t="s">
        <v>270</v>
      </c>
      <c r="E81" s="41">
        <v>3245.4</v>
      </c>
      <c r="F81" s="41">
        <f>VLOOKUP(C81,'[1]9月'!$B:$Q,16,0)</f>
        <v>3245.4</v>
      </c>
      <c r="G81" s="41">
        <v>3245.4</v>
      </c>
      <c r="H81" s="44">
        <v>5228.42</v>
      </c>
      <c r="I81" s="44"/>
      <c r="J81" s="44">
        <v>3180</v>
      </c>
      <c r="K81" s="52">
        <f t="shared" si="21"/>
        <v>58.4172</v>
      </c>
      <c r="L81" s="53">
        <f t="shared" si="22"/>
        <v>519.264</v>
      </c>
      <c r="M81" s="41">
        <f t="shared" si="23"/>
        <v>22.7178</v>
      </c>
      <c r="N81" s="44">
        <f t="shared" si="24"/>
        <v>418.27</v>
      </c>
      <c r="O81" s="44">
        <f t="shared" si="25"/>
        <v>0</v>
      </c>
      <c r="P81" s="44">
        <f t="shared" si="26"/>
        <v>159</v>
      </c>
      <c r="Q81" s="44">
        <f t="shared" si="16"/>
        <v>1177.669</v>
      </c>
      <c r="R81" s="41">
        <f t="shared" si="17"/>
        <v>0</v>
      </c>
      <c r="S81" s="41">
        <f t="shared" si="27"/>
        <v>259.63</v>
      </c>
      <c r="T81" s="41">
        <f t="shared" si="28"/>
        <v>9.74</v>
      </c>
      <c r="U81" s="44">
        <f t="shared" si="29"/>
        <v>104.57</v>
      </c>
      <c r="V81" s="44">
        <f t="shared" si="18"/>
        <v>0</v>
      </c>
      <c r="W81" s="44">
        <f t="shared" si="30"/>
        <v>159</v>
      </c>
      <c r="X81" s="41">
        <f t="shared" si="19"/>
        <v>532.94</v>
      </c>
      <c r="Y81" s="41">
        <f t="shared" si="31"/>
        <v>1710.609</v>
      </c>
      <c r="Z81" s="41"/>
      <c r="AD81" s="141"/>
    </row>
    <row r="82" s="9" customFormat="1" ht="20" customHeight="1" spans="1:30">
      <c r="A82" s="40">
        <f t="shared" si="20"/>
        <v>79</v>
      </c>
      <c r="B82" s="66" t="s">
        <v>167</v>
      </c>
      <c r="C82" s="42" t="s">
        <v>271</v>
      </c>
      <c r="D82" s="41" t="s">
        <v>272</v>
      </c>
      <c r="E82" s="41">
        <v>3245.4</v>
      </c>
      <c r="F82" s="41">
        <f>VLOOKUP(C82,'[1]9月'!$B:$Q,16,0)</f>
        <v>3245.4</v>
      </c>
      <c r="G82" s="41">
        <v>3245.4</v>
      </c>
      <c r="H82" s="44">
        <v>5228.42</v>
      </c>
      <c r="I82" s="44"/>
      <c r="J82" s="44">
        <v>3180</v>
      </c>
      <c r="K82" s="52">
        <f t="shared" si="21"/>
        <v>58.4172</v>
      </c>
      <c r="L82" s="53">
        <f t="shared" si="22"/>
        <v>519.264</v>
      </c>
      <c r="M82" s="41">
        <f t="shared" si="23"/>
        <v>22.7178</v>
      </c>
      <c r="N82" s="44">
        <f t="shared" si="24"/>
        <v>418.27</v>
      </c>
      <c r="O82" s="44">
        <f t="shared" si="25"/>
        <v>0</v>
      </c>
      <c r="P82" s="44">
        <f t="shared" si="26"/>
        <v>159</v>
      </c>
      <c r="Q82" s="44">
        <f t="shared" si="16"/>
        <v>1177.669</v>
      </c>
      <c r="R82" s="41">
        <f t="shared" si="17"/>
        <v>0</v>
      </c>
      <c r="S82" s="41">
        <f t="shared" si="27"/>
        <v>259.63</v>
      </c>
      <c r="T82" s="41">
        <f t="shared" si="28"/>
        <v>9.74</v>
      </c>
      <c r="U82" s="44">
        <f t="shared" si="29"/>
        <v>104.57</v>
      </c>
      <c r="V82" s="44">
        <f t="shared" si="18"/>
        <v>0</v>
      </c>
      <c r="W82" s="44">
        <f t="shared" si="30"/>
        <v>159</v>
      </c>
      <c r="X82" s="41">
        <f t="shared" si="19"/>
        <v>532.94</v>
      </c>
      <c r="Y82" s="41">
        <f t="shared" si="31"/>
        <v>1710.609</v>
      </c>
      <c r="Z82" s="41"/>
      <c r="AD82" s="141"/>
    </row>
    <row r="83" s="9" customFormat="1" ht="20" customHeight="1" spans="1:30">
      <c r="A83" s="40">
        <f t="shared" si="20"/>
        <v>80</v>
      </c>
      <c r="B83" s="66" t="s">
        <v>167</v>
      </c>
      <c r="C83" s="42" t="s">
        <v>273</v>
      </c>
      <c r="D83" s="41" t="s">
        <v>274</v>
      </c>
      <c r="E83" s="41">
        <v>3245.4</v>
      </c>
      <c r="F83" s="41">
        <f>VLOOKUP(C83,'[1]9月'!$B:$Q,16,0)</f>
        <v>3245.4</v>
      </c>
      <c r="G83" s="41">
        <v>3245.4</v>
      </c>
      <c r="H83" s="44">
        <v>5228.42</v>
      </c>
      <c r="I83" s="44"/>
      <c r="J83" s="44">
        <v>4180</v>
      </c>
      <c r="K83" s="52">
        <f t="shared" si="21"/>
        <v>58.4172</v>
      </c>
      <c r="L83" s="53">
        <f t="shared" si="22"/>
        <v>519.264</v>
      </c>
      <c r="M83" s="41">
        <f t="shared" si="23"/>
        <v>22.7178</v>
      </c>
      <c r="N83" s="44">
        <f t="shared" si="24"/>
        <v>418.27</v>
      </c>
      <c r="O83" s="44">
        <f t="shared" si="25"/>
        <v>0</v>
      </c>
      <c r="P83" s="44">
        <f t="shared" si="26"/>
        <v>209</v>
      </c>
      <c r="Q83" s="44">
        <f t="shared" si="16"/>
        <v>1227.669</v>
      </c>
      <c r="R83" s="41">
        <f t="shared" si="17"/>
        <v>0</v>
      </c>
      <c r="S83" s="41">
        <f t="shared" si="27"/>
        <v>259.63</v>
      </c>
      <c r="T83" s="41">
        <f t="shared" si="28"/>
        <v>9.74</v>
      </c>
      <c r="U83" s="44">
        <f t="shared" si="29"/>
        <v>104.57</v>
      </c>
      <c r="V83" s="44">
        <f t="shared" si="18"/>
        <v>0</v>
      </c>
      <c r="W83" s="44">
        <f t="shared" si="30"/>
        <v>209</v>
      </c>
      <c r="X83" s="41">
        <f t="shared" si="19"/>
        <v>582.94</v>
      </c>
      <c r="Y83" s="41">
        <f t="shared" si="31"/>
        <v>1810.609</v>
      </c>
      <c r="Z83" s="41"/>
      <c r="AD83" s="141"/>
    </row>
    <row r="84" s="9" customFormat="1" ht="20" customHeight="1" spans="1:30">
      <c r="A84" s="40">
        <f t="shared" si="20"/>
        <v>81</v>
      </c>
      <c r="B84" s="66" t="s">
        <v>167</v>
      </c>
      <c r="C84" s="42" t="s">
        <v>275</v>
      </c>
      <c r="D84" s="41" t="s">
        <v>276</v>
      </c>
      <c r="E84" s="41">
        <v>3245.4</v>
      </c>
      <c r="F84" s="41">
        <f>VLOOKUP(C84,'[1]9月'!$B:$Q,16,0)</f>
        <v>3245.4</v>
      </c>
      <c r="G84" s="41">
        <v>3245.4</v>
      </c>
      <c r="H84" s="44">
        <v>5228.42</v>
      </c>
      <c r="I84" s="44"/>
      <c r="J84" s="44">
        <v>4180</v>
      </c>
      <c r="K84" s="52">
        <f t="shared" si="21"/>
        <v>58.4172</v>
      </c>
      <c r="L84" s="53">
        <f t="shared" si="22"/>
        <v>519.264</v>
      </c>
      <c r="M84" s="41">
        <f t="shared" si="23"/>
        <v>22.7178</v>
      </c>
      <c r="N84" s="44">
        <f t="shared" si="24"/>
        <v>418.27</v>
      </c>
      <c r="O84" s="44">
        <f t="shared" si="25"/>
        <v>0</v>
      </c>
      <c r="P84" s="44">
        <f t="shared" si="26"/>
        <v>209</v>
      </c>
      <c r="Q84" s="44">
        <f t="shared" si="16"/>
        <v>1227.669</v>
      </c>
      <c r="R84" s="41">
        <f t="shared" si="17"/>
        <v>0</v>
      </c>
      <c r="S84" s="41">
        <f t="shared" si="27"/>
        <v>259.63</v>
      </c>
      <c r="T84" s="41">
        <f t="shared" si="28"/>
        <v>9.74</v>
      </c>
      <c r="U84" s="44">
        <f t="shared" si="29"/>
        <v>104.57</v>
      </c>
      <c r="V84" s="44">
        <f t="shared" si="18"/>
        <v>0</v>
      </c>
      <c r="W84" s="44">
        <f t="shared" si="30"/>
        <v>209</v>
      </c>
      <c r="X84" s="41">
        <f t="shared" si="19"/>
        <v>582.94</v>
      </c>
      <c r="Y84" s="41">
        <f t="shared" si="31"/>
        <v>1810.609</v>
      </c>
      <c r="Z84" s="41"/>
      <c r="AD84" s="141"/>
    </row>
    <row r="85" s="9" customFormat="1" ht="20" customHeight="1" spans="1:30">
      <c r="A85" s="40">
        <f t="shared" ref="A85:A127" si="32">ROW()-3</f>
        <v>82</v>
      </c>
      <c r="B85" s="66" t="s">
        <v>167</v>
      </c>
      <c r="C85" s="42" t="s">
        <v>279</v>
      </c>
      <c r="D85" s="350" t="s">
        <v>280</v>
      </c>
      <c r="E85" s="41">
        <v>3245.4</v>
      </c>
      <c r="F85" s="41">
        <f>VLOOKUP(C85,'[1]9月'!$B:$Q,16,0)</f>
        <v>3245.4</v>
      </c>
      <c r="G85" s="41">
        <v>3245.4</v>
      </c>
      <c r="H85" s="44">
        <v>5228.42</v>
      </c>
      <c r="I85" s="44"/>
      <c r="J85" s="88">
        <v>3180</v>
      </c>
      <c r="K85" s="52">
        <f t="shared" ref="K85:K127" si="33">E85*0.018</f>
        <v>58.4172</v>
      </c>
      <c r="L85" s="53">
        <f t="shared" ref="L85:L127" si="34">F85*0.16</f>
        <v>519.264</v>
      </c>
      <c r="M85" s="41">
        <f t="shared" ref="M85:M127" si="35">G85*0.007</f>
        <v>22.7178</v>
      </c>
      <c r="N85" s="44">
        <f t="shared" ref="N85:N127" si="36">ROUND(H85*0.08,2)</f>
        <v>418.27</v>
      </c>
      <c r="O85" s="44">
        <f t="shared" si="25"/>
        <v>0</v>
      </c>
      <c r="P85" s="44">
        <f t="shared" ref="P85:P127" si="37">J85*5%</f>
        <v>159</v>
      </c>
      <c r="Q85" s="44">
        <f t="shared" si="16"/>
        <v>1177.669</v>
      </c>
      <c r="R85" s="41">
        <f t="shared" si="17"/>
        <v>0</v>
      </c>
      <c r="S85" s="41">
        <f t="shared" ref="S85:S127" si="38">ROUND(F85*0.08,2)</f>
        <v>259.63</v>
      </c>
      <c r="T85" s="41">
        <f t="shared" ref="T85:T127" si="39">ROUND(G85*0.003,2)</f>
        <v>9.74</v>
      </c>
      <c r="U85" s="44">
        <f t="shared" ref="U85:U127" si="40">ROUND(H85*0.02,2)</f>
        <v>104.57</v>
      </c>
      <c r="V85" s="44">
        <f t="shared" si="18"/>
        <v>0</v>
      </c>
      <c r="W85" s="44">
        <f t="shared" ref="W85:W127" si="41">J85*5%</f>
        <v>159</v>
      </c>
      <c r="X85" s="41">
        <f t="shared" si="19"/>
        <v>532.94</v>
      </c>
      <c r="Y85" s="41">
        <f t="shared" ref="Y85:Y127" si="42">Q85+X85</f>
        <v>1710.609</v>
      </c>
      <c r="Z85" s="41"/>
      <c r="AD85" s="141"/>
    </row>
    <row r="86" s="9" customFormat="1" ht="20" customHeight="1" spans="1:30">
      <c r="A86" s="40">
        <f t="shared" si="32"/>
        <v>83</v>
      </c>
      <c r="B86" s="66" t="s">
        <v>167</v>
      </c>
      <c r="C86" s="42" t="s">
        <v>281</v>
      </c>
      <c r="D86" s="41" t="s">
        <v>282</v>
      </c>
      <c r="E86" s="41">
        <v>3245.4</v>
      </c>
      <c r="F86" s="41">
        <f>VLOOKUP(C86,'[1]9月'!$B:$Q,16,0)</f>
        <v>3245.4</v>
      </c>
      <c r="G86" s="41">
        <v>3245.4</v>
      </c>
      <c r="H86" s="44">
        <v>5228.42</v>
      </c>
      <c r="I86" s="44"/>
      <c r="J86" s="44">
        <v>4180</v>
      </c>
      <c r="K86" s="52">
        <f t="shared" si="33"/>
        <v>58.4172</v>
      </c>
      <c r="L86" s="53">
        <f t="shared" si="34"/>
        <v>519.264</v>
      </c>
      <c r="M86" s="41">
        <f t="shared" si="35"/>
        <v>22.7178</v>
      </c>
      <c r="N86" s="44">
        <f t="shared" si="36"/>
        <v>418.27</v>
      </c>
      <c r="O86" s="44">
        <f t="shared" si="25"/>
        <v>0</v>
      </c>
      <c r="P86" s="44">
        <f t="shared" si="37"/>
        <v>209</v>
      </c>
      <c r="Q86" s="44">
        <f t="shared" si="16"/>
        <v>1227.669</v>
      </c>
      <c r="R86" s="41">
        <f t="shared" si="17"/>
        <v>0</v>
      </c>
      <c r="S86" s="41">
        <f t="shared" si="38"/>
        <v>259.63</v>
      </c>
      <c r="T86" s="41">
        <f t="shared" si="39"/>
        <v>9.74</v>
      </c>
      <c r="U86" s="44">
        <f t="shared" si="40"/>
        <v>104.57</v>
      </c>
      <c r="V86" s="44">
        <f t="shared" si="18"/>
        <v>0</v>
      </c>
      <c r="W86" s="44">
        <f t="shared" si="41"/>
        <v>209</v>
      </c>
      <c r="X86" s="41">
        <f t="shared" si="19"/>
        <v>582.94</v>
      </c>
      <c r="Y86" s="41">
        <f t="shared" si="42"/>
        <v>1810.609</v>
      </c>
      <c r="Z86" s="41"/>
      <c r="AD86" s="141"/>
    </row>
    <row r="87" s="9" customFormat="1" ht="20" customHeight="1" spans="1:30">
      <c r="A87" s="40">
        <f t="shared" si="32"/>
        <v>84</v>
      </c>
      <c r="B87" s="66" t="s">
        <v>167</v>
      </c>
      <c r="C87" s="42" t="s">
        <v>283</v>
      </c>
      <c r="D87" s="341" t="s">
        <v>284</v>
      </c>
      <c r="E87" s="41">
        <v>3245.4</v>
      </c>
      <c r="F87" s="41">
        <f>VLOOKUP(C87,'[1]9月'!$B:$Q,16,0)</f>
        <v>3245.4</v>
      </c>
      <c r="G87" s="41">
        <v>3245.4</v>
      </c>
      <c r="H87" s="44">
        <v>5228.42</v>
      </c>
      <c r="I87" s="44"/>
      <c r="J87" s="44">
        <v>1790</v>
      </c>
      <c r="K87" s="52">
        <f t="shared" si="33"/>
        <v>58.4172</v>
      </c>
      <c r="L87" s="53">
        <f t="shared" si="34"/>
        <v>519.264</v>
      </c>
      <c r="M87" s="41">
        <f t="shared" si="35"/>
        <v>22.7178</v>
      </c>
      <c r="N87" s="44">
        <f t="shared" si="36"/>
        <v>418.27</v>
      </c>
      <c r="O87" s="44">
        <f t="shared" si="25"/>
        <v>0</v>
      </c>
      <c r="P87" s="44">
        <f t="shared" si="37"/>
        <v>89.5</v>
      </c>
      <c r="Q87" s="44">
        <f t="shared" si="16"/>
        <v>1108.169</v>
      </c>
      <c r="R87" s="41">
        <f t="shared" si="17"/>
        <v>0</v>
      </c>
      <c r="S87" s="41">
        <f t="shared" si="38"/>
        <v>259.63</v>
      </c>
      <c r="T87" s="41">
        <f t="shared" si="39"/>
        <v>9.74</v>
      </c>
      <c r="U87" s="44">
        <f t="shared" si="40"/>
        <v>104.57</v>
      </c>
      <c r="V87" s="44">
        <f t="shared" si="18"/>
        <v>0</v>
      </c>
      <c r="W87" s="44">
        <f t="shared" si="41"/>
        <v>89.5</v>
      </c>
      <c r="X87" s="41">
        <f t="shared" si="19"/>
        <v>463.44</v>
      </c>
      <c r="Y87" s="41">
        <f t="shared" si="42"/>
        <v>1571.609</v>
      </c>
      <c r="Z87" s="41"/>
      <c r="AD87" s="141"/>
    </row>
    <row r="88" s="9" customFormat="1" ht="20" customHeight="1" spans="1:30">
      <c r="A88" s="40">
        <f t="shared" si="32"/>
        <v>85</v>
      </c>
      <c r="B88" s="66" t="s">
        <v>285</v>
      </c>
      <c r="C88" s="42" t="s">
        <v>286</v>
      </c>
      <c r="D88" s="41" t="s">
        <v>287</v>
      </c>
      <c r="E88" s="41">
        <v>3245.4</v>
      </c>
      <c r="F88" s="41">
        <f>VLOOKUP(C88,'[1]9月'!$B:$Q,16,0)</f>
        <v>3245.4</v>
      </c>
      <c r="G88" s="41">
        <v>3245.4</v>
      </c>
      <c r="H88" s="44">
        <v>5228.42</v>
      </c>
      <c r="I88" s="44"/>
      <c r="J88" s="44">
        <v>3180</v>
      </c>
      <c r="K88" s="52">
        <f t="shared" si="33"/>
        <v>58.4172</v>
      </c>
      <c r="L88" s="53">
        <f t="shared" si="34"/>
        <v>519.264</v>
      </c>
      <c r="M88" s="41">
        <f t="shared" si="35"/>
        <v>22.7178</v>
      </c>
      <c r="N88" s="44">
        <f t="shared" si="36"/>
        <v>418.27</v>
      </c>
      <c r="O88" s="44">
        <f t="shared" si="25"/>
        <v>0</v>
      </c>
      <c r="P88" s="44">
        <f t="shared" si="37"/>
        <v>159</v>
      </c>
      <c r="Q88" s="44">
        <f t="shared" si="16"/>
        <v>1177.669</v>
      </c>
      <c r="R88" s="41">
        <f t="shared" si="17"/>
        <v>0</v>
      </c>
      <c r="S88" s="41">
        <f t="shared" si="38"/>
        <v>259.63</v>
      </c>
      <c r="T88" s="41">
        <f t="shared" si="39"/>
        <v>9.74</v>
      </c>
      <c r="U88" s="44">
        <f t="shared" si="40"/>
        <v>104.57</v>
      </c>
      <c r="V88" s="44">
        <f t="shared" si="18"/>
        <v>0</v>
      </c>
      <c r="W88" s="44">
        <f t="shared" si="41"/>
        <v>159</v>
      </c>
      <c r="X88" s="41">
        <f t="shared" si="19"/>
        <v>532.94</v>
      </c>
      <c r="Y88" s="41">
        <f t="shared" si="42"/>
        <v>1710.609</v>
      </c>
      <c r="Z88" s="41"/>
      <c r="AD88" s="141"/>
    </row>
    <row r="89" s="9" customFormat="1" ht="20" customHeight="1" spans="1:30">
      <c r="A89" s="40">
        <f t="shared" si="32"/>
        <v>86</v>
      </c>
      <c r="B89" s="66" t="s">
        <v>164</v>
      </c>
      <c r="C89" s="42" t="s">
        <v>288</v>
      </c>
      <c r="D89" s="41" t="s">
        <v>289</v>
      </c>
      <c r="E89" s="41">
        <v>3245.4</v>
      </c>
      <c r="F89" s="41">
        <f>VLOOKUP(C89,'[1]9月'!$B:$Q,16,0)</f>
        <v>3245.4</v>
      </c>
      <c r="G89" s="41">
        <v>3245.4</v>
      </c>
      <c r="H89" s="44">
        <v>5228.42</v>
      </c>
      <c r="I89" s="44"/>
      <c r="J89" s="44">
        <v>3180</v>
      </c>
      <c r="K89" s="52">
        <f t="shared" si="33"/>
        <v>58.4172</v>
      </c>
      <c r="L89" s="53">
        <f t="shared" si="34"/>
        <v>519.264</v>
      </c>
      <c r="M89" s="41">
        <f t="shared" si="35"/>
        <v>22.7178</v>
      </c>
      <c r="N89" s="44">
        <f t="shared" si="36"/>
        <v>418.27</v>
      </c>
      <c r="O89" s="44">
        <f t="shared" si="25"/>
        <v>0</v>
      </c>
      <c r="P89" s="44">
        <f t="shared" si="37"/>
        <v>159</v>
      </c>
      <c r="Q89" s="44">
        <f t="shared" si="16"/>
        <v>1177.669</v>
      </c>
      <c r="R89" s="41">
        <f t="shared" si="17"/>
        <v>0</v>
      </c>
      <c r="S89" s="41">
        <f t="shared" si="38"/>
        <v>259.63</v>
      </c>
      <c r="T89" s="41">
        <f t="shared" si="39"/>
        <v>9.74</v>
      </c>
      <c r="U89" s="44">
        <f t="shared" si="40"/>
        <v>104.57</v>
      </c>
      <c r="V89" s="44">
        <f t="shared" si="18"/>
        <v>0</v>
      </c>
      <c r="W89" s="44">
        <f t="shared" si="41"/>
        <v>159</v>
      </c>
      <c r="X89" s="41">
        <f t="shared" si="19"/>
        <v>532.94</v>
      </c>
      <c r="Y89" s="41">
        <f t="shared" si="42"/>
        <v>1710.609</v>
      </c>
      <c r="Z89" s="41"/>
      <c r="AD89" s="141"/>
    </row>
    <row r="90" s="9" customFormat="1" ht="20" customHeight="1" spans="1:30">
      <c r="A90" s="40">
        <f t="shared" si="32"/>
        <v>87</v>
      </c>
      <c r="B90" s="66" t="s">
        <v>167</v>
      </c>
      <c r="C90" s="42" t="s">
        <v>290</v>
      </c>
      <c r="D90" s="41" t="s">
        <v>291</v>
      </c>
      <c r="E90" s="41">
        <v>3245.4</v>
      </c>
      <c r="F90" s="41">
        <f>VLOOKUP(C90,'[1]9月'!$B:$Q,16,0)</f>
        <v>3245.4</v>
      </c>
      <c r="G90" s="41">
        <v>3245.4</v>
      </c>
      <c r="H90" s="44">
        <v>5228.42</v>
      </c>
      <c r="I90" s="44"/>
      <c r="J90" s="44">
        <v>3180</v>
      </c>
      <c r="K90" s="52">
        <f t="shared" si="33"/>
        <v>58.4172</v>
      </c>
      <c r="L90" s="53">
        <f t="shared" si="34"/>
        <v>519.264</v>
      </c>
      <c r="M90" s="41">
        <f t="shared" si="35"/>
        <v>22.7178</v>
      </c>
      <c r="N90" s="44">
        <f t="shared" si="36"/>
        <v>418.27</v>
      </c>
      <c r="O90" s="44">
        <f t="shared" si="25"/>
        <v>0</v>
      </c>
      <c r="P90" s="44">
        <f t="shared" si="37"/>
        <v>159</v>
      </c>
      <c r="Q90" s="44">
        <f t="shared" si="16"/>
        <v>1177.669</v>
      </c>
      <c r="R90" s="41">
        <f t="shared" si="17"/>
        <v>0</v>
      </c>
      <c r="S90" s="41">
        <f t="shared" si="38"/>
        <v>259.63</v>
      </c>
      <c r="T90" s="41">
        <f t="shared" si="39"/>
        <v>9.74</v>
      </c>
      <c r="U90" s="44">
        <f t="shared" si="40"/>
        <v>104.57</v>
      </c>
      <c r="V90" s="44">
        <f t="shared" si="18"/>
        <v>0</v>
      </c>
      <c r="W90" s="44">
        <f t="shared" si="41"/>
        <v>159</v>
      </c>
      <c r="X90" s="41">
        <f t="shared" si="19"/>
        <v>532.94</v>
      </c>
      <c r="Y90" s="41">
        <f t="shared" si="42"/>
        <v>1710.609</v>
      </c>
      <c r="Z90" s="41"/>
      <c r="AD90" s="141"/>
    </row>
    <row r="91" s="9" customFormat="1" ht="20" customHeight="1" spans="1:30">
      <c r="A91" s="40">
        <f t="shared" si="32"/>
        <v>88</v>
      </c>
      <c r="B91" s="66" t="s">
        <v>167</v>
      </c>
      <c r="C91" s="42" t="s">
        <v>292</v>
      </c>
      <c r="D91" s="41" t="s">
        <v>293</v>
      </c>
      <c r="E91" s="41">
        <v>3245.4</v>
      </c>
      <c r="F91" s="41">
        <f>VLOOKUP(C91,'[1]9月'!$B:$Q,16,0)</f>
        <v>3245.4</v>
      </c>
      <c r="G91" s="41">
        <v>3245.4</v>
      </c>
      <c r="H91" s="44">
        <v>5228.42</v>
      </c>
      <c r="I91" s="44"/>
      <c r="J91" s="44">
        <v>3180</v>
      </c>
      <c r="K91" s="52">
        <f t="shared" si="33"/>
        <v>58.4172</v>
      </c>
      <c r="L91" s="53">
        <f t="shared" si="34"/>
        <v>519.264</v>
      </c>
      <c r="M91" s="41">
        <f t="shared" si="35"/>
        <v>22.7178</v>
      </c>
      <c r="N91" s="44">
        <f t="shared" si="36"/>
        <v>418.27</v>
      </c>
      <c r="O91" s="44">
        <f t="shared" si="25"/>
        <v>0</v>
      </c>
      <c r="P91" s="44">
        <f t="shared" si="37"/>
        <v>159</v>
      </c>
      <c r="Q91" s="44">
        <f t="shared" si="16"/>
        <v>1177.669</v>
      </c>
      <c r="R91" s="41">
        <f t="shared" si="17"/>
        <v>0</v>
      </c>
      <c r="S91" s="41">
        <f t="shared" si="38"/>
        <v>259.63</v>
      </c>
      <c r="T91" s="41">
        <f t="shared" si="39"/>
        <v>9.74</v>
      </c>
      <c r="U91" s="44">
        <f t="shared" si="40"/>
        <v>104.57</v>
      </c>
      <c r="V91" s="44">
        <f t="shared" si="18"/>
        <v>0</v>
      </c>
      <c r="W91" s="44">
        <f t="shared" si="41"/>
        <v>159</v>
      </c>
      <c r="X91" s="41">
        <f t="shared" si="19"/>
        <v>532.94</v>
      </c>
      <c r="Y91" s="41">
        <f t="shared" si="42"/>
        <v>1710.609</v>
      </c>
      <c r="Z91" s="41"/>
      <c r="AD91" s="141"/>
    </row>
    <row r="92" s="9" customFormat="1" ht="20" customHeight="1" spans="1:30">
      <c r="A92" s="40">
        <f t="shared" si="32"/>
        <v>89</v>
      </c>
      <c r="B92" s="66" t="s">
        <v>167</v>
      </c>
      <c r="C92" s="42" t="s">
        <v>294</v>
      </c>
      <c r="D92" s="41" t="s">
        <v>295</v>
      </c>
      <c r="E92" s="41">
        <v>3245.4</v>
      </c>
      <c r="F92" s="41">
        <f>VLOOKUP(C92,'[1]9月'!$B:$Q,16,0)</f>
        <v>3245.4</v>
      </c>
      <c r="G92" s="41">
        <v>3245.4</v>
      </c>
      <c r="H92" s="44">
        <v>5228.42</v>
      </c>
      <c r="I92" s="44"/>
      <c r="J92" s="44">
        <v>3180</v>
      </c>
      <c r="K92" s="52">
        <f t="shared" si="33"/>
        <v>58.4172</v>
      </c>
      <c r="L92" s="53">
        <f t="shared" si="34"/>
        <v>519.264</v>
      </c>
      <c r="M92" s="41">
        <f t="shared" si="35"/>
        <v>22.7178</v>
      </c>
      <c r="N92" s="44">
        <f t="shared" si="36"/>
        <v>418.27</v>
      </c>
      <c r="O92" s="44">
        <f t="shared" si="25"/>
        <v>0</v>
      </c>
      <c r="P92" s="44">
        <f t="shared" si="37"/>
        <v>159</v>
      </c>
      <c r="Q92" s="44">
        <f t="shared" si="16"/>
        <v>1177.669</v>
      </c>
      <c r="R92" s="41">
        <f t="shared" si="17"/>
        <v>0</v>
      </c>
      <c r="S92" s="41">
        <f t="shared" si="38"/>
        <v>259.63</v>
      </c>
      <c r="T92" s="41">
        <f t="shared" si="39"/>
        <v>9.74</v>
      </c>
      <c r="U92" s="44">
        <f t="shared" si="40"/>
        <v>104.57</v>
      </c>
      <c r="V92" s="44">
        <f t="shared" si="18"/>
        <v>0</v>
      </c>
      <c r="W92" s="44">
        <f t="shared" si="41"/>
        <v>159</v>
      </c>
      <c r="X92" s="41">
        <f t="shared" si="19"/>
        <v>532.94</v>
      </c>
      <c r="Y92" s="41">
        <f t="shared" si="42"/>
        <v>1710.609</v>
      </c>
      <c r="Z92" s="41"/>
      <c r="AD92" s="141"/>
    </row>
    <row r="93" s="9" customFormat="1" ht="20" customHeight="1" spans="1:30">
      <c r="A93" s="40">
        <f t="shared" si="32"/>
        <v>90</v>
      </c>
      <c r="B93" s="66" t="s">
        <v>167</v>
      </c>
      <c r="C93" s="46" t="s">
        <v>296</v>
      </c>
      <c r="D93" s="47" t="s">
        <v>297</v>
      </c>
      <c r="E93" s="41">
        <v>3245.4</v>
      </c>
      <c r="F93" s="41">
        <f>VLOOKUP(C93,'[1]9月'!$B:$Q,16,0)</f>
        <v>3245.4</v>
      </c>
      <c r="G93" s="41">
        <v>3245.4</v>
      </c>
      <c r="H93" s="44">
        <v>5228.42</v>
      </c>
      <c r="I93" s="44"/>
      <c r="J93" s="44">
        <v>3180</v>
      </c>
      <c r="K93" s="52">
        <f t="shared" si="33"/>
        <v>58.4172</v>
      </c>
      <c r="L93" s="53">
        <f t="shared" si="34"/>
        <v>519.264</v>
      </c>
      <c r="M93" s="41">
        <f t="shared" si="35"/>
        <v>22.7178</v>
      </c>
      <c r="N93" s="44">
        <f t="shared" si="36"/>
        <v>418.27</v>
      </c>
      <c r="O93" s="44">
        <f t="shared" si="25"/>
        <v>0</v>
      </c>
      <c r="P93" s="44">
        <f t="shared" si="37"/>
        <v>159</v>
      </c>
      <c r="Q93" s="44">
        <f t="shared" si="16"/>
        <v>1177.669</v>
      </c>
      <c r="R93" s="41">
        <f t="shared" si="17"/>
        <v>0</v>
      </c>
      <c r="S93" s="41">
        <f t="shared" si="38"/>
        <v>259.63</v>
      </c>
      <c r="T93" s="41">
        <f t="shared" si="39"/>
        <v>9.74</v>
      </c>
      <c r="U93" s="44">
        <f t="shared" si="40"/>
        <v>104.57</v>
      </c>
      <c r="V93" s="44">
        <f t="shared" si="18"/>
        <v>0</v>
      </c>
      <c r="W93" s="44">
        <f t="shared" si="41"/>
        <v>159</v>
      </c>
      <c r="X93" s="41">
        <f t="shared" si="19"/>
        <v>532.94</v>
      </c>
      <c r="Y93" s="41">
        <f t="shared" si="42"/>
        <v>1710.609</v>
      </c>
      <c r="Z93" s="41"/>
      <c r="AD93" s="141"/>
    </row>
    <row r="94" s="9" customFormat="1" ht="20" customHeight="1" spans="1:30">
      <c r="A94" s="40">
        <f t="shared" si="32"/>
        <v>91</v>
      </c>
      <c r="B94" s="66" t="s">
        <v>167</v>
      </c>
      <c r="C94" s="46" t="s">
        <v>298</v>
      </c>
      <c r="D94" s="47" t="s">
        <v>299</v>
      </c>
      <c r="E94" s="41">
        <v>3245.4</v>
      </c>
      <c r="F94" s="41">
        <f>VLOOKUP(C94,'[1]9月'!$B:$Q,16,0)</f>
        <v>3245.4</v>
      </c>
      <c r="G94" s="41">
        <v>3245.4</v>
      </c>
      <c r="H94" s="44">
        <v>5228.42</v>
      </c>
      <c r="I94" s="44"/>
      <c r="J94" s="44">
        <v>3180</v>
      </c>
      <c r="K94" s="52">
        <f t="shared" si="33"/>
        <v>58.4172</v>
      </c>
      <c r="L94" s="53">
        <f t="shared" si="34"/>
        <v>519.264</v>
      </c>
      <c r="M94" s="41">
        <f t="shared" si="35"/>
        <v>22.7178</v>
      </c>
      <c r="N94" s="44">
        <f t="shared" si="36"/>
        <v>418.27</v>
      </c>
      <c r="O94" s="44">
        <f t="shared" si="25"/>
        <v>0</v>
      </c>
      <c r="P94" s="44">
        <f t="shared" si="37"/>
        <v>159</v>
      </c>
      <c r="Q94" s="44">
        <f t="shared" si="16"/>
        <v>1177.669</v>
      </c>
      <c r="R94" s="41">
        <f t="shared" si="17"/>
        <v>0</v>
      </c>
      <c r="S94" s="41">
        <f t="shared" si="38"/>
        <v>259.63</v>
      </c>
      <c r="T94" s="41">
        <f t="shared" si="39"/>
        <v>9.74</v>
      </c>
      <c r="U94" s="44">
        <f t="shared" si="40"/>
        <v>104.57</v>
      </c>
      <c r="V94" s="44">
        <f t="shared" si="18"/>
        <v>0</v>
      </c>
      <c r="W94" s="44">
        <f t="shared" si="41"/>
        <v>159</v>
      </c>
      <c r="X94" s="41">
        <f t="shared" si="19"/>
        <v>532.94</v>
      </c>
      <c r="Y94" s="41">
        <f t="shared" si="42"/>
        <v>1710.609</v>
      </c>
      <c r="Z94" s="41"/>
      <c r="AD94" s="141"/>
    </row>
    <row r="95" s="9" customFormat="1" ht="20" customHeight="1" spans="1:30">
      <c r="A95" s="40">
        <f t="shared" si="32"/>
        <v>92</v>
      </c>
      <c r="B95" s="66" t="s">
        <v>167</v>
      </c>
      <c r="C95" s="46" t="s">
        <v>300</v>
      </c>
      <c r="D95" s="47" t="s">
        <v>301</v>
      </c>
      <c r="E95" s="41">
        <v>3245.4</v>
      </c>
      <c r="F95" s="41">
        <f>VLOOKUP(C95,'[1]9月'!$B:$Q,16,0)</f>
        <v>3245.4</v>
      </c>
      <c r="G95" s="41">
        <v>3245.4</v>
      </c>
      <c r="H95" s="44">
        <v>5228.42</v>
      </c>
      <c r="I95" s="44"/>
      <c r="J95" s="44">
        <v>1790</v>
      </c>
      <c r="K95" s="52">
        <f t="shared" si="33"/>
        <v>58.4172</v>
      </c>
      <c r="L95" s="53">
        <f t="shared" si="34"/>
        <v>519.264</v>
      </c>
      <c r="M95" s="41">
        <f t="shared" si="35"/>
        <v>22.7178</v>
      </c>
      <c r="N95" s="44">
        <f t="shared" si="36"/>
        <v>418.27</v>
      </c>
      <c r="O95" s="44">
        <f t="shared" si="25"/>
        <v>0</v>
      </c>
      <c r="P95" s="44">
        <f t="shared" si="37"/>
        <v>89.5</v>
      </c>
      <c r="Q95" s="44">
        <f t="shared" si="16"/>
        <v>1108.169</v>
      </c>
      <c r="R95" s="41">
        <f t="shared" si="17"/>
        <v>0</v>
      </c>
      <c r="S95" s="41">
        <f t="shared" si="38"/>
        <v>259.63</v>
      </c>
      <c r="T95" s="41">
        <f t="shared" si="39"/>
        <v>9.74</v>
      </c>
      <c r="U95" s="44">
        <f t="shared" si="40"/>
        <v>104.57</v>
      </c>
      <c r="V95" s="44">
        <f t="shared" si="18"/>
        <v>0</v>
      </c>
      <c r="W95" s="44">
        <f t="shared" si="41"/>
        <v>89.5</v>
      </c>
      <c r="X95" s="41">
        <f t="shared" si="19"/>
        <v>463.44</v>
      </c>
      <c r="Y95" s="41">
        <f t="shared" si="42"/>
        <v>1571.609</v>
      </c>
      <c r="Z95" s="41"/>
      <c r="AD95" s="141"/>
    </row>
    <row r="96" s="9" customFormat="1" ht="20" customHeight="1" spans="1:30">
      <c r="A96" s="40">
        <f t="shared" si="32"/>
        <v>93</v>
      </c>
      <c r="B96" s="66" t="s">
        <v>167</v>
      </c>
      <c r="C96" s="46" t="s">
        <v>302</v>
      </c>
      <c r="D96" s="47" t="s">
        <v>303</v>
      </c>
      <c r="E96" s="41">
        <v>3245.4</v>
      </c>
      <c r="F96" s="41">
        <f>VLOOKUP(C96,'[1]9月'!$B:$Q,16,0)</f>
        <v>3245.4</v>
      </c>
      <c r="G96" s="41">
        <v>3245.4</v>
      </c>
      <c r="H96" s="44">
        <v>5228.42</v>
      </c>
      <c r="I96" s="44"/>
      <c r="J96" s="44">
        <v>3180</v>
      </c>
      <c r="K96" s="52">
        <f t="shared" si="33"/>
        <v>58.4172</v>
      </c>
      <c r="L96" s="53">
        <f t="shared" si="34"/>
        <v>519.264</v>
      </c>
      <c r="M96" s="41">
        <f t="shared" si="35"/>
        <v>22.7178</v>
      </c>
      <c r="N96" s="44">
        <f t="shared" si="36"/>
        <v>418.27</v>
      </c>
      <c r="O96" s="44">
        <f t="shared" si="25"/>
        <v>0</v>
      </c>
      <c r="P96" s="44">
        <f t="shared" si="37"/>
        <v>159</v>
      </c>
      <c r="Q96" s="44">
        <f t="shared" si="16"/>
        <v>1177.669</v>
      </c>
      <c r="R96" s="41">
        <f t="shared" si="17"/>
        <v>0</v>
      </c>
      <c r="S96" s="41">
        <f t="shared" si="38"/>
        <v>259.63</v>
      </c>
      <c r="T96" s="41">
        <f t="shared" si="39"/>
        <v>9.74</v>
      </c>
      <c r="U96" s="44">
        <f t="shared" si="40"/>
        <v>104.57</v>
      </c>
      <c r="V96" s="44">
        <f t="shared" si="18"/>
        <v>0</v>
      </c>
      <c r="W96" s="44">
        <f t="shared" si="41"/>
        <v>159</v>
      </c>
      <c r="X96" s="41">
        <f t="shared" si="19"/>
        <v>532.94</v>
      </c>
      <c r="Y96" s="41">
        <f t="shared" si="42"/>
        <v>1710.609</v>
      </c>
      <c r="Z96" s="41"/>
      <c r="AD96" s="141"/>
    </row>
    <row r="97" s="9" customFormat="1" ht="20" customHeight="1" spans="1:30">
      <c r="A97" s="40">
        <f t="shared" si="32"/>
        <v>94</v>
      </c>
      <c r="B97" s="66" t="s">
        <v>167</v>
      </c>
      <c r="C97" s="46" t="s">
        <v>304</v>
      </c>
      <c r="D97" s="47" t="s">
        <v>305</v>
      </c>
      <c r="E97" s="41">
        <v>3245.4</v>
      </c>
      <c r="F97" s="41">
        <f>VLOOKUP(C97,'[1]9月'!$B:$Q,16,0)</f>
        <v>3245.4</v>
      </c>
      <c r="G97" s="41">
        <v>3245.4</v>
      </c>
      <c r="H97" s="44">
        <v>5228.42</v>
      </c>
      <c r="I97" s="44"/>
      <c r="J97" s="44">
        <v>1790</v>
      </c>
      <c r="K97" s="52">
        <f t="shared" si="33"/>
        <v>58.4172</v>
      </c>
      <c r="L97" s="53">
        <f t="shared" si="34"/>
        <v>519.264</v>
      </c>
      <c r="M97" s="41">
        <f t="shared" si="35"/>
        <v>22.7178</v>
      </c>
      <c r="N97" s="44">
        <f t="shared" si="36"/>
        <v>418.27</v>
      </c>
      <c r="O97" s="44">
        <f t="shared" si="25"/>
        <v>0</v>
      </c>
      <c r="P97" s="44">
        <f t="shared" si="37"/>
        <v>89.5</v>
      </c>
      <c r="Q97" s="44">
        <f t="shared" si="16"/>
        <v>1108.169</v>
      </c>
      <c r="R97" s="41">
        <f t="shared" si="17"/>
        <v>0</v>
      </c>
      <c r="S97" s="41">
        <f t="shared" si="38"/>
        <v>259.63</v>
      </c>
      <c r="T97" s="41">
        <f t="shared" si="39"/>
        <v>9.74</v>
      </c>
      <c r="U97" s="44">
        <f t="shared" si="40"/>
        <v>104.57</v>
      </c>
      <c r="V97" s="44">
        <f t="shared" si="18"/>
        <v>0</v>
      </c>
      <c r="W97" s="44">
        <f t="shared" si="41"/>
        <v>89.5</v>
      </c>
      <c r="X97" s="41">
        <f t="shared" si="19"/>
        <v>463.44</v>
      </c>
      <c r="Y97" s="41">
        <f t="shared" si="42"/>
        <v>1571.609</v>
      </c>
      <c r="Z97" s="41"/>
      <c r="AD97" s="141"/>
    </row>
    <row r="98" s="9" customFormat="1" ht="20" customHeight="1" spans="1:30">
      <c r="A98" s="40">
        <f t="shared" si="32"/>
        <v>95</v>
      </c>
      <c r="B98" s="66" t="s">
        <v>164</v>
      </c>
      <c r="C98" s="46" t="s">
        <v>306</v>
      </c>
      <c r="D98" s="342" t="s">
        <v>307</v>
      </c>
      <c r="E98" s="41">
        <v>3245.4</v>
      </c>
      <c r="F98" s="41">
        <f>VLOOKUP(C98,'[1]9月'!$B:$Q,16,0)</f>
        <v>3245.4</v>
      </c>
      <c r="G98" s="41">
        <v>3245.4</v>
      </c>
      <c r="H98" s="44">
        <v>5228.42</v>
      </c>
      <c r="I98" s="44"/>
      <c r="J98" s="44">
        <v>3180</v>
      </c>
      <c r="K98" s="52">
        <f t="shared" si="33"/>
        <v>58.4172</v>
      </c>
      <c r="L98" s="53">
        <f t="shared" si="34"/>
        <v>519.264</v>
      </c>
      <c r="M98" s="41">
        <f t="shared" si="35"/>
        <v>22.7178</v>
      </c>
      <c r="N98" s="44">
        <f t="shared" si="36"/>
        <v>418.27</v>
      </c>
      <c r="O98" s="44">
        <f t="shared" si="25"/>
        <v>0</v>
      </c>
      <c r="P98" s="44">
        <f t="shared" si="37"/>
        <v>159</v>
      </c>
      <c r="Q98" s="44">
        <f t="shared" si="16"/>
        <v>1177.669</v>
      </c>
      <c r="R98" s="41">
        <f t="shared" si="17"/>
        <v>0</v>
      </c>
      <c r="S98" s="41">
        <f t="shared" si="38"/>
        <v>259.63</v>
      </c>
      <c r="T98" s="41">
        <f t="shared" si="39"/>
        <v>9.74</v>
      </c>
      <c r="U98" s="44">
        <f t="shared" si="40"/>
        <v>104.57</v>
      </c>
      <c r="V98" s="44">
        <f t="shared" si="18"/>
        <v>0</v>
      </c>
      <c r="W98" s="44">
        <f t="shared" si="41"/>
        <v>159</v>
      </c>
      <c r="X98" s="41">
        <f t="shared" si="19"/>
        <v>532.94</v>
      </c>
      <c r="Y98" s="41">
        <f t="shared" si="42"/>
        <v>1710.609</v>
      </c>
      <c r="Z98" s="41"/>
      <c r="AD98" s="141"/>
    </row>
    <row r="99" s="9" customFormat="1" ht="20" customHeight="1" spans="1:30">
      <c r="A99" s="40">
        <f t="shared" si="32"/>
        <v>96</v>
      </c>
      <c r="B99" s="66" t="s">
        <v>285</v>
      </c>
      <c r="C99" s="42" t="s">
        <v>308</v>
      </c>
      <c r="D99" s="41" t="s">
        <v>309</v>
      </c>
      <c r="E99" s="41">
        <v>3820</v>
      </c>
      <c r="F99" s="41">
        <f>VLOOKUP(C99,'[1]9月'!$B:$Q,16,0)</f>
        <v>3820</v>
      </c>
      <c r="G99" s="41">
        <v>3820</v>
      </c>
      <c r="H99" s="44">
        <v>5228.42</v>
      </c>
      <c r="I99" s="44"/>
      <c r="J99" s="44">
        <v>4180</v>
      </c>
      <c r="K99" s="52">
        <f t="shared" si="33"/>
        <v>68.76</v>
      </c>
      <c r="L99" s="53">
        <f t="shared" si="34"/>
        <v>611.2</v>
      </c>
      <c r="M99" s="41">
        <f t="shared" si="35"/>
        <v>26.74</v>
      </c>
      <c r="N99" s="44">
        <f t="shared" si="36"/>
        <v>418.27</v>
      </c>
      <c r="O99" s="44">
        <f t="shared" si="25"/>
        <v>0</v>
      </c>
      <c r="P99" s="44">
        <f t="shared" si="37"/>
        <v>209</v>
      </c>
      <c r="Q99" s="44">
        <f t="shared" si="16"/>
        <v>1333.97</v>
      </c>
      <c r="R99" s="41">
        <f t="shared" si="17"/>
        <v>0</v>
      </c>
      <c r="S99" s="41">
        <f t="shared" si="38"/>
        <v>305.6</v>
      </c>
      <c r="T99" s="41">
        <f t="shared" si="39"/>
        <v>11.46</v>
      </c>
      <c r="U99" s="44">
        <f t="shared" si="40"/>
        <v>104.57</v>
      </c>
      <c r="V99" s="44">
        <f t="shared" si="18"/>
        <v>0</v>
      </c>
      <c r="W99" s="44">
        <f t="shared" si="41"/>
        <v>209</v>
      </c>
      <c r="X99" s="41">
        <f t="shared" si="19"/>
        <v>630.63</v>
      </c>
      <c r="Y99" s="41">
        <f t="shared" si="42"/>
        <v>1964.6</v>
      </c>
      <c r="Z99" s="41"/>
      <c r="AD99" s="141"/>
    </row>
    <row r="100" s="9" customFormat="1" ht="20" customHeight="1" spans="1:30">
      <c r="A100" s="40">
        <f t="shared" si="32"/>
        <v>97</v>
      </c>
      <c r="B100" s="66" t="s">
        <v>285</v>
      </c>
      <c r="C100" s="42" t="s">
        <v>310</v>
      </c>
      <c r="D100" s="41" t="s">
        <v>311</v>
      </c>
      <c r="E100" s="41">
        <v>3245.4</v>
      </c>
      <c r="F100" s="41">
        <f>VLOOKUP(C100,'[1]9月'!$B:$Q,16,0)</f>
        <v>3245.4</v>
      </c>
      <c r="G100" s="41">
        <v>3245.4</v>
      </c>
      <c r="H100" s="44">
        <v>5228.42</v>
      </c>
      <c r="I100" s="44"/>
      <c r="J100" s="44">
        <v>4180</v>
      </c>
      <c r="K100" s="52">
        <f t="shared" si="33"/>
        <v>58.4172</v>
      </c>
      <c r="L100" s="53">
        <f t="shared" si="34"/>
        <v>519.264</v>
      </c>
      <c r="M100" s="41">
        <f t="shared" si="35"/>
        <v>22.7178</v>
      </c>
      <c r="N100" s="44">
        <f t="shared" si="36"/>
        <v>418.27</v>
      </c>
      <c r="O100" s="44">
        <f t="shared" si="25"/>
        <v>0</v>
      </c>
      <c r="P100" s="44">
        <f t="shared" si="37"/>
        <v>209</v>
      </c>
      <c r="Q100" s="44">
        <f t="shared" si="16"/>
        <v>1227.669</v>
      </c>
      <c r="R100" s="41">
        <f t="shared" si="17"/>
        <v>0</v>
      </c>
      <c r="S100" s="41">
        <f t="shared" si="38"/>
        <v>259.63</v>
      </c>
      <c r="T100" s="41">
        <f t="shared" si="39"/>
        <v>9.74</v>
      </c>
      <c r="U100" s="44">
        <f t="shared" si="40"/>
        <v>104.57</v>
      </c>
      <c r="V100" s="44">
        <f t="shared" si="18"/>
        <v>0</v>
      </c>
      <c r="W100" s="44">
        <f t="shared" si="41"/>
        <v>209</v>
      </c>
      <c r="X100" s="41">
        <f t="shared" si="19"/>
        <v>582.94</v>
      </c>
      <c r="Y100" s="41">
        <f t="shared" si="42"/>
        <v>1810.609</v>
      </c>
      <c r="Z100" s="41"/>
      <c r="AD100" s="141"/>
    </row>
    <row r="101" s="9" customFormat="1" ht="20" customHeight="1" spans="1:30">
      <c r="A101" s="40">
        <f t="shared" si="32"/>
        <v>98</v>
      </c>
      <c r="B101" s="66" t="s">
        <v>124</v>
      </c>
      <c r="C101" s="42" t="s">
        <v>312</v>
      </c>
      <c r="D101" s="41" t="s">
        <v>313</v>
      </c>
      <c r="E101" s="41">
        <v>3245.4</v>
      </c>
      <c r="F101" s="41">
        <f>VLOOKUP(C101,'[1]9月'!$B:$Q,16,0)</f>
        <v>3245.4</v>
      </c>
      <c r="G101" s="41">
        <v>3245.4</v>
      </c>
      <c r="H101" s="44">
        <v>5228.42</v>
      </c>
      <c r="I101" s="44"/>
      <c r="J101" s="44">
        <v>3180</v>
      </c>
      <c r="K101" s="52">
        <f t="shared" si="33"/>
        <v>58.4172</v>
      </c>
      <c r="L101" s="53">
        <f t="shared" si="34"/>
        <v>519.264</v>
      </c>
      <c r="M101" s="41">
        <f t="shared" si="35"/>
        <v>22.7178</v>
      </c>
      <c r="N101" s="44">
        <f t="shared" si="36"/>
        <v>418.27</v>
      </c>
      <c r="O101" s="44">
        <f t="shared" si="25"/>
        <v>0</v>
      </c>
      <c r="P101" s="44">
        <f t="shared" si="37"/>
        <v>159</v>
      </c>
      <c r="Q101" s="44">
        <f t="shared" si="16"/>
        <v>1177.669</v>
      </c>
      <c r="R101" s="41">
        <f t="shared" si="17"/>
        <v>0</v>
      </c>
      <c r="S101" s="41">
        <f t="shared" si="38"/>
        <v>259.63</v>
      </c>
      <c r="T101" s="41">
        <f t="shared" si="39"/>
        <v>9.74</v>
      </c>
      <c r="U101" s="44">
        <f t="shared" si="40"/>
        <v>104.57</v>
      </c>
      <c r="V101" s="44">
        <f t="shared" si="18"/>
        <v>0</v>
      </c>
      <c r="W101" s="44">
        <f t="shared" si="41"/>
        <v>159</v>
      </c>
      <c r="X101" s="41">
        <f t="shared" si="19"/>
        <v>532.94</v>
      </c>
      <c r="Y101" s="41">
        <f t="shared" si="42"/>
        <v>1710.609</v>
      </c>
      <c r="Z101" s="41"/>
      <c r="AD101" s="141"/>
    </row>
    <row r="102" s="9" customFormat="1" ht="20" customHeight="1" spans="1:30">
      <c r="A102" s="40">
        <f t="shared" si="32"/>
        <v>99</v>
      </c>
      <c r="B102" s="66" t="s">
        <v>103</v>
      </c>
      <c r="C102" s="42" t="s">
        <v>314</v>
      </c>
      <c r="D102" s="41" t="s">
        <v>315</v>
      </c>
      <c r="E102" s="41">
        <v>3245.4</v>
      </c>
      <c r="F102" s="41">
        <f>VLOOKUP(C102,'[1]9月'!$B:$Q,16,0)</f>
        <v>3245.4</v>
      </c>
      <c r="G102" s="41">
        <v>3245.4</v>
      </c>
      <c r="H102" s="44">
        <v>5228.42</v>
      </c>
      <c r="I102" s="44"/>
      <c r="J102" s="44">
        <v>4180</v>
      </c>
      <c r="K102" s="52">
        <f t="shared" si="33"/>
        <v>58.4172</v>
      </c>
      <c r="L102" s="53">
        <f t="shared" si="34"/>
        <v>519.264</v>
      </c>
      <c r="M102" s="41">
        <f t="shared" si="35"/>
        <v>22.7178</v>
      </c>
      <c r="N102" s="44">
        <f t="shared" si="36"/>
        <v>418.27</v>
      </c>
      <c r="O102" s="44">
        <f t="shared" si="25"/>
        <v>0</v>
      </c>
      <c r="P102" s="44">
        <f t="shared" si="37"/>
        <v>209</v>
      </c>
      <c r="Q102" s="44">
        <f t="shared" si="16"/>
        <v>1227.669</v>
      </c>
      <c r="R102" s="41">
        <f t="shared" si="17"/>
        <v>0</v>
      </c>
      <c r="S102" s="41">
        <f t="shared" si="38"/>
        <v>259.63</v>
      </c>
      <c r="T102" s="41">
        <f t="shared" si="39"/>
        <v>9.74</v>
      </c>
      <c r="U102" s="44">
        <f t="shared" si="40"/>
        <v>104.57</v>
      </c>
      <c r="V102" s="44">
        <f t="shared" si="18"/>
        <v>0</v>
      </c>
      <c r="W102" s="44">
        <f t="shared" si="41"/>
        <v>209</v>
      </c>
      <c r="X102" s="41">
        <f t="shared" si="19"/>
        <v>582.94</v>
      </c>
      <c r="Y102" s="41">
        <f t="shared" si="42"/>
        <v>1810.609</v>
      </c>
      <c r="Z102" s="41"/>
      <c r="AD102" s="141"/>
    </row>
    <row r="103" s="9" customFormat="1" ht="20" customHeight="1" spans="1:30">
      <c r="A103" s="40">
        <f t="shared" si="32"/>
        <v>100</v>
      </c>
      <c r="B103" s="66" t="s">
        <v>103</v>
      </c>
      <c r="C103" s="42" t="s">
        <v>316</v>
      </c>
      <c r="D103" s="41" t="s">
        <v>317</v>
      </c>
      <c r="E103" s="41">
        <v>3820</v>
      </c>
      <c r="F103" s="41">
        <f>VLOOKUP(C103,'[1]9月'!$B:$Q,16,0)</f>
        <v>3820</v>
      </c>
      <c r="G103" s="41">
        <v>3820</v>
      </c>
      <c r="H103" s="44">
        <v>5228.42</v>
      </c>
      <c r="I103" s="44"/>
      <c r="J103" s="44">
        <v>4180</v>
      </c>
      <c r="K103" s="52">
        <f t="shared" si="33"/>
        <v>68.76</v>
      </c>
      <c r="L103" s="53">
        <f t="shared" si="34"/>
        <v>611.2</v>
      </c>
      <c r="M103" s="41">
        <f t="shared" si="35"/>
        <v>26.74</v>
      </c>
      <c r="N103" s="44">
        <f t="shared" si="36"/>
        <v>418.27</v>
      </c>
      <c r="O103" s="44">
        <f t="shared" si="25"/>
        <v>0</v>
      </c>
      <c r="P103" s="44">
        <f t="shared" si="37"/>
        <v>209</v>
      </c>
      <c r="Q103" s="44">
        <f t="shared" si="16"/>
        <v>1333.97</v>
      </c>
      <c r="R103" s="41">
        <f t="shared" si="17"/>
        <v>0</v>
      </c>
      <c r="S103" s="41">
        <f t="shared" si="38"/>
        <v>305.6</v>
      </c>
      <c r="T103" s="41">
        <f t="shared" si="39"/>
        <v>11.46</v>
      </c>
      <c r="U103" s="44">
        <f t="shared" si="40"/>
        <v>104.57</v>
      </c>
      <c r="V103" s="44">
        <f t="shared" si="18"/>
        <v>0</v>
      </c>
      <c r="W103" s="44">
        <f t="shared" si="41"/>
        <v>209</v>
      </c>
      <c r="X103" s="41">
        <f t="shared" si="19"/>
        <v>630.63</v>
      </c>
      <c r="Y103" s="41">
        <f t="shared" si="42"/>
        <v>1964.6</v>
      </c>
      <c r="Z103" s="41"/>
      <c r="AD103" s="141"/>
    </row>
    <row r="104" s="9" customFormat="1" ht="20" customHeight="1" spans="1:30">
      <c r="A104" s="40">
        <f t="shared" si="32"/>
        <v>101</v>
      </c>
      <c r="B104" s="66" t="s">
        <v>103</v>
      </c>
      <c r="C104" s="46" t="s">
        <v>318</v>
      </c>
      <c r="D104" s="47" t="s">
        <v>319</v>
      </c>
      <c r="E104" s="41">
        <v>3245.4</v>
      </c>
      <c r="F104" s="41">
        <f>VLOOKUP(C104,'[1]9月'!$B:$Q,16,0)</f>
        <v>3245.4</v>
      </c>
      <c r="G104" s="41">
        <v>3245.4</v>
      </c>
      <c r="H104" s="44">
        <v>5228.42</v>
      </c>
      <c r="I104" s="44"/>
      <c r="J104" s="44">
        <v>3180</v>
      </c>
      <c r="K104" s="52">
        <f t="shared" si="33"/>
        <v>58.4172</v>
      </c>
      <c r="L104" s="53">
        <f t="shared" si="34"/>
        <v>519.264</v>
      </c>
      <c r="M104" s="41">
        <f t="shared" si="35"/>
        <v>22.7178</v>
      </c>
      <c r="N104" s="44">
        <f t="shared" si="36"/>
        <v>418.27</v>
      </c>
      <c r="O104" s="44">
        <f t="shared" si="25"/>
        <v>0</v>
      </c>
      <c r="P104" s="44">
        <f t="shared" si="37"/>
        <v>159</v>
      </c>
      <c r="Q104" s="44">
        <f t="shared" si="16"/>
        <v>1177.669</v>
      </c>
      <c r="R104" s="41">
        <f t="shared" si="17"/>
        <v>0</v>
      </c>
      <c r="S104" s="41">
        <f t="shared" si="38"/>
        <v>259.63</v>
      </c>
      <c r="T104" s="41">
        <f t="shared" si="39"/>
        <v>9.74</v>
      </c>
      <c r="U104" s="44">
        <f t="shared" si="40"/>
        <v>104.57</v>
      </c>
      <c r="V104" s="44">
        <f t="shared" si="18"/>
        <v>0</v>
      </c>
      <c r="W104" s="44">
        <f t="shared" si="41"/>
        <v>159</v>
      </c>
      <c r="X104" s="41">
        <f t="shared" si="19"/>
        <v>532.94</v>
      </c>
      <c r="Y104" s="41">
        <f t="shared" si="42"/>
        <v>1710.609</v>
      </c>
      <c r="Z104" s="41"/>
      <c r="AD104" s="141"/>
    </row>
    <row r="105" s="9" customFormat="1" ht="20" customHeight="1" spans="1:30">
      <c r="A105" s="40">
        <f t="shared" si="32"/>
        <v>102</v>
      </c>
      <c r="B105" s="66" t="s">
        <v>320</v>
      </c>
      <c r="C105" s="46" t="s">
        <v>321</v>
      </c>
      <c r="D105" s="47" t="s">
        <v>322</v>
      </c>
      <c r="E105" s="41">
        <v>3245.4</v>
      </c>
      <c r="F105" s="41">
        <f>VLOOKUP(C105,'[1]9月'!$B:$Q,16,0)</f>
        <v>3245.4</v>
      </c>
      <c r="G105" s="41">
        <v>3245.4</v>
      </c>
      <c r="H105" s="44">
        <v>5228.42</v>
      </c>
      <c r="I105" s="44"/>
      <c r="J105" s="44">
        <v>3180</v>
      </c>
      <c r="K105" s="52">
        <f t="shared" si="33"/>
        <v>58.4172</v>
      </c>
      <c r="L105" s="53">
        <f t="shared" si="34"/>
        <v>519.264</v>
      </c>
      <c r="M105" s="41">
        <f t="shared" si="35"/>
        <v>22.7178</v>
      </c>
      <c r="N105" s="44">
        <f t="shared" si="36"/>
        <v>418.27</v>
      </c>
      <c r="O105" s="44">
        <f t="shared" si="25"/>
        <v>0</v>
      </c>
      <c r="P105" s="44">
        <f t="shared" si="37"/>
        <v>159</v>
      </c>
      <c r="Q105" s="44">
        <f t="shared" si="16"/>
        <v>1177.669</v>
      </c>
      <c r="R105" s="41">
        <f t="shared" si="17"/>
        <v>0</v>
      </c>
      <c r="S105" s="41">
        <f t="shared" si="38"/>
        <v>259.63</v>
      </c>
      <c r="T105" s="41">
        <f t="shared" si="39"/>
        <v>9.74</v>
      </c>
      <c r="U105" s="44">
        <f t="shared" si="40"/>
        <v>104.57</v>
      </c>
      <c r="V105" s="44">
        <f t="shared" si="18"/>
        <v>0</v>
      </c>
      <c r="W105" s="44">
        <f t="shared" si="41"/>
        <v>159</v>
      </c>
      <c r="X105" s="41">
        <f t="shared" si="19"/>
        <v>532.94</v>
      </c>
      <c r="Y105" s="41">
        <f t="shared" si="42"/>
        <v>1710.609</v>
      </c>
      <c r="Z105" s="41"/>
      <c r="AD105" s="141"/>
    </row>
    <row r="106" s="9" customFormat="1" ht="20" customHeight="1" spans="1:30">
      <c r="A106" s="40">
        <f t="shared" si="32"/>
        <v>103</v>
      </c>
      <c r="B106" s="66" t="s">
        <v>103</v>
      </c>
      <c r="C106" s="46" t="s">
        <v>323</v>
      </c>
      <c r="D106" s="343" t="s">
        <v>324</v>
      </c>
      <c r="E106" s="41">
        <v>3245.4</v>
      </c>
      <c r="F106" s="41">
        <f>VLOOKUP(C106,'[1]9月'!$B:$Q,16,0)</f>
        <v>3245.4</v>
      </c>
      <c r="G106" s="41">
        <v>3245.4</v>
      </c>
      <c r="H106" s="44">
        <v>5228.42</v>
      </c>
      <c r="I106" s="44"/>
      <c r="J106" s="44">
        <v>3180</v>
      </c>
      <c r="K106" s="52">
        <f t="shared" si="33"/>
        <v>58.4172</v>
      </c>
      <c r="L106" s="53">
        <f t="shared" si="34"/>
        <v>519.264</v>
      </c>
      <c r="M106" s="41">
        <f t="shared" si="35"/>
        <v>22.7178</v>
      </c>
      <c r="N106" s="44">
        <f t="shared" si="36"/>
        <v>418.27</v>
      </c>
      <c r="O106" s="44">
        <f t="shared" si="25"/>
        <v>0</v>
      </c>
      <c r="P106" s="44">
        <f t="shared" si="37"/>
        <v>159</v>
      </c>
      <c r="Q106" s="44">
        <f t="shared" si="16"/>
        <v>1177.669</v>
      </c>
      <c r="R106" s="41">
        <f t="shared" si="17"/>
        <v>0</v>
      </c>
      <c r="S106" s="41">
        <f t="shared" si="38"/>
        <v>259.63</v>
      </c>
      <c r="T106" s="41">
        <f t="shared" si="39"/>
        <v>9.74</v>
      </c>
      <c r="U106" s="44">
        <f t="shared" si="40"/>
        <v>104.57</v>
      </c>
      <c r="V106" s="44">
        <f t="shared" si="18"/>
        <v>0</v>
      </c>
      <c r="W106" s="44">
        <f t="shared" si="41"/>
        <v>159</v>
      </c>
      <c r="X106" s="41">
        <f t="shared" si="19"/>
        <v>532.94</v>
      </c>
      <c r="Y106" s="41">
        <f t="shared" si="42"/>
        <v>1710.609</v>
      </c>
      <c r="Z106" s="41"/>
      <c r="AD106" s="141"/>
    </row>
    <row r="107" s="9" customFormat="1" ht="20" customHeight="1" spans="1:30">
      <c r="A107" s="40">
        <f t="shared" si="32"/>
        <v>104</v>
      </c>
      <c r="B107" s="66" t="s">
        <v>103</v>
      </c>
      <c r="C107" s="42" t="s">
        <v>325</v>
      </c>
      <c r="D107" s="41" t="s">
        <v>326</v>
      </c>
      <c r="E107" s="41">
        <v>3820</v>
      </c>
      <c r="F107" s="41">
        <f>VLOOKUP(C107,'[1]9月'!$B:$Q,16,0)</f>
        <v>3820</v>
      </c>
      <c r="G107" s="41">
        <v>3820</v>
      </c>
      <c r="H107" s="44">
        <v>5228.42</v>
      </c>
      <c r="I107" s="44"/>
      <c r="J107" s="44">
        <v>4180</v>
      </c>
      <c r="K107" s="52">
        <f t="shared" si="33"/>
        <v>68.76</v>
      </c>
      <c r="L107" s="53">
        <f t="shared" si="34"/>
        <v>611.2</v>
      </c>
      <c r="M107" s="41">
        <f t="shared" si="35"/>
        <v>26.74</v>
      </c>
      <c r="N107" s="44">
        <f t="shared" si="36"/>
        <v>418.27</v>
      </c>
      <c r="O107" s="44">
        <f t="shared" si="25"/>
        <v>0</v>
      </c>
      <c r="P107" s="44">
        <f t="shared" si="37"/>
        <v>209</v>
      </c>
      <c r="Q107" s="44">
        <f t="shared" si="16"/>
        <v>1333.97</v>
      </c>
      <c r="R107" s="41">
        <f t="shared" si="17"/>
        <v>0</v>
      </c>
      <c r="S107" s="41">
        <f t="shared" si="38"/>
        <v>305.6</v>
      </c>
      <c r="T107" s="41">
        <f t="shared" si="39"/>
        <v>11.46</v>
      </c>
      <c r="U107" s="44">
        <f t="shared" si="40"/>
        <v>104.57</v>
      </c>
      <c r="V107" s="44">
        <f t="shared" si="18"/>
        <v>0</v>
      </c>
      <c r="W107" s="44">
        <f t="shared" si="41"/>
        <v>209</v>
      </c>
      <c r="X107" s="41">
        <f t="shared" si="19"/>
        <v>630.63</v>
      </c>
      <c r="Y107" s="41">
        <f t="shared" si="42"/>
        <v>1964.6</v>
      </c>
      <c r="Z107" s="41"/>
      <c r="AD107" s="141"/>
    </row>
    <row r="108" s="9" customFormat="1" ht="20" customHeight="1" spans="1:30">
      <c r="A108" s="40">
        <f t="shared" si="32"/>
        <v>105</v>
      </c>
      <c r="B108" s="66" t="s">
        <v>285</v>
      </c>
      <c r="C108" s="42" t="s">
        <v>327</v>
      </c>
      <c r="D108" s="41" t="s">
        <v>328</v>
      </c>
      <c r="E108" s="41">
        <v>3245.4</v>
      </c>
      <c r="F108" s="41">
        <f>VLOOKUP(C108,'[1]9月'!$B:$Q,16,0)</f>
        <v>3245.4</v>
      </c>
      <c r="G108" s="41">
        <v>3245.4</v>
      </c>
      <c r="H108" s="44">
        <v>5228.42</v>
      </c>
      <c r="I108" s="44"/>
      <c r="J108" s="44">
        <v>3180</v>
      </c>
      <c r="K108" s="52">
        <f t="shared" si="33"/>
        <v>58.4172</v>
      </c>
      <c r="L108" s="53">
        <f t="shared" si="34"/>
        <v>519.264</v>
      </c>
      <c r="M108" s="41">
        <f t="shared" si="35"/>
        <v>22.7178</v>
      </c>
      <c r="N108" s="44">
        <f t="shared" si="36"/>
        <v>418.27</v>
      </c>
      <c r="O108" s="44">
        <f t="shared" si="25"/>
        <v>0</v>
      </c>
      <c r="P108" s="44">
        <f t="shared" si="37"/>
        <v>159</v>
      </c>
      <c r="Q108" s="44">
        <f t="shared" si="16"/>
        <v>1177.669</v>
      </c>
      <c r="R108" s="41">
        <f t="shared" si="17"/>
        <v>0</v>
      </c>
      <c r="S108" s="41">
        <f t="shared" si="38"/>
        <v>259.63</v>
      </c>
      <c r="T108" s="41">
        <f t="shared" si="39"/>
        <v>9.74</v>
      </c>
      <c r="U108" s="44">
        <f t="shared" si="40"/>
        <v>104.57</v>
      </c>
      <c r="V108" s="44">
        <f t="shared" si="18"/>
        <v>0</v>
      </c>
      <c r="W108" s="44">
        <f t="shared" si="41"/>
        <v>159</v>
      </c>
      <c r="X108" s="41">
        <f t="shared" si="19"/>
        <v>532.94</v>
      </c>
      <c r="Y108" s="41">
        <f t="shared" si="42"/>
        <v>1710.609</v>
      </c>
      <c r="Z108" s="41"/>
      <c r="AD108" s="141"/>
    </row>
    <row r="109" s="9" customFormat="1" ht="20" customHeight="1" spans="1:30">
      <c r="A109" s="40">
        <f t="shared" si="32"/>
        <v>106</v>
      </c>
      <c r="B109" s="66" t="s">
        <v>170</v>
      </c>
      <c r="C109" s="46" t="s">
        <v>329</v>
      </c>
      <c r="D109" s="47" t="s">
        <v>330</v>
      </c>
      <c r="E109" s="41">
        <v>3245.4</v>
      </c>
      <c r="F109" s="41">
        <f>VLOOKUP(C109,'[1]9月'!$B:$Q,16,0)</f>
        <v>3245.4</v>
      </c>
      <c r="G109" s="41">
        <v>3245.4</v>
      </c>
      <c r="H109" s="44">
        <v>5228.42</v>
      </c>
      <c r="I109" s="44"/>
      <c r="J109" s="44">
        <v>1790</v>
      </c>
      <c r="K109" s="52">
        <f t="shared" si="33"/>
        <v>58.4172</v>
      </c>
      <c r="L109" s="53">
        <f t="shared" si="34"/>
        <v>519.264</v>
      </c>
      <c r="M109" s="41">
        <f t="shared" si="35"/>
        <v>22.7178</v>
      </c>
      <c r="N109" s="44">
        <f t="shared" si="36"/>
        <v>418.27</v>
      </c>
      <c r="O109" s="44">
        <f t="shared" si="25"/>
        <v>0</v>
      </c>
      <c r="P109" s="44">
        <f t="shared" si="37"/>
        <v>89.5</v>
      </c>
      <c r="Q109" s="44">
        <f t="shared" si="16"/>
        <v>1108.169</v>
      </c>
      <c r="R109" s="41">
        <f t="shared" si="17"/>
        <v>0</v>
      </c>
      <c r="S109" s="41">
        <f t="shared" si="38"/>
        <v>259.63</v>
      </c>
      <c r="T109" s="41">
        <f t="shared" si="39"/>
        <v>9.74</v>
      </c>
      <c r="U109" s="44">
        <f t="shared" si="40"/>
        <v>104.57</v>
      </c>
      <c r="V109" s="44">
        <f t="shared" si="18"/>
        <v>0</v>
      </c>
      <c r="W109" s="44">
        <f t="shared" si="41"/>
        <v>89.5</v>
      </c>
      <c r="X109" s="41">
        <f t="shared" si="19"/>
        <v>463.44</v>
      </c>
      <c r="Y109" s="41">
        <f t="shared" si="42"/>
        <v>1571.609</v>
      </c>
      <c r="Z109" s="41"/>
      <c r="AD109" s="141"/>
    </row>
    <row r="110" s="9" customFormat="1" ht="20" customHeight="1" spans="1:30">
      <c r="A110" s="40">
        <f t="shared" si="32"/>
        <v>107</v>
      </c>
      <c r="B110" s="66" t="s">
        <v>285</v>
      </c>
      <c r="C110" s="46" t="s">
        <v>331</v>
      </c>
      <c r="D110" s="45" t="s">
        <v>332</v>
      </c>
      <c r="E110" s="41">
        <v>3245.4</v>
      </c>
      <c r="F110" s="41">
        <v>3245.4</v>
      </c>
      <c r="G110" s="41">
        <v>3245.4</v>
      </c>
      <c r="H110" s="44">
        <v>5228.42</v>
      </c>
      <c r="I110" s="44"/>
      <c r="J110" s="44">
        <v>4180</v>
      </c>
      <c r="K110" s="52">
        <f t="shared" si="33"/>
        <v>58.4172</v>
      </c>
      <c r="L110" s="53">
        <f t="shared" si="34"/>
        <v>519.264</v>
      </c>
      <c r="M110" s="41">
        <f t="shared" si="35"/>
        <v>22.7178</v>
      </c>
      <c r="N110" s="44">
        <f t="shared" si="36"/>
        <v>418.27</v>
      </c>
      <c r="O110" s="44">
        <f t="shared" si="25"/>
        <v>0</v>
      </c>
      <c r="P110" s="44">
        <f t="shared" si="37"/>
        <v>209</v>
      </c>
      <c r="Q110" s="44">
        <f t="shared" si="16"/>
        <v>1227.669</v>
      </c>
      <c r="R110" s="41">
        <f t="shared" si="17"/>
        <v>0</v>
      </c>
      <c r="S110" s="41">
        <f t="shared" si="38"/>
        <v>259.63</v>
      </c>
      <c r="T110" s="41">
        <f t="shared" si="39"/>
        <v>9.74</v>
      </c>
      <c r="U110" s="44">
        <f t="shared" si="40"/>
        <v>104.57</v>
      </c>
      <c r="V110" s="44">
        <f t="shared" si="18"/>
        <v>0</v>
      </c>
      <c r="W110" s="44">
        <f t="shared" si="41"/>
        <v>209</v>
      </c>
      <c r="X110" s="41">
        <f t="shared" si="19"/>
        <v>582.94</v>
      </c>
      <c r="Y110" s="41">
        <f t="shared" si="42"/>
        <v>1810.609</v>
      </c>
      <c r="Z110" s="41"/>
      <c r="AD110" s="141"/>
    </row>
    <row r="111" s="9" customFormat="1" ht="20" customHeight="1" spans="1:30">
      <c r="A111" s="40">
        <f t="shared" si="32"/>
        <v>108</v>
      </c>
      <c r="B111" s="66" t="s">
        <v>320</v>
      </c>
      <c r="C111" s="42" t="s">
        <v>333</v>
      </c>
      <c r="D111" s="41" t="s">
        <v>334</v>
      </c>
      <c r="E111" s="41">
        <v>3245.4</v>
      </c>
      <c r="F111" s="41">
        <f>VLOOKUP(C111,'[1]9月'!$B:$Q,16,0)</f>
        <v>3245.4</v>
      </c>
      <c r="G111" s="41">
        <v>3245.4</v>
      </c>
      <c r="H111" s="44">
        <v>5228.42</v>
      </c>
      <c r="I111" s="44"/>
      <c r="J111" s="44">
        <v>1790</v>
      </c>
      <c r="K111" s="52">
        <f t="shared" si="33"/>
        <v>58.4172</v>
      </c>
      <c r="L111" s="53">
        <f t="shared" si="34"/>
        <v>519.264</v>
      </c>
      <c r="M111" s="41">
        <f t="shared" si="35"/>
        <v>22.7178</v>
      </c>
      <c r="N111" s="44">
        <f t="shared" si="36"/>
        <v>418.27</v>
      </c>
      <c r="O111" s="44">
        <f t="shared" si="25"/>
        <v>0</v>
      </c>
      <c r="P111" s="44">
        <f t="shared" si="37"/>
        <v>89.5</v>
      </c>
      <c r="Q111" s="44">
        <f t="shared" si="16"/>
        <v>1108.169</v>
      </c>
      <c r="R111" s="41">
        <f t="shared" si="17"/>
        <v>0</v>
      </c>
      <c r="S111" s="41">
        <f t="shared" si="38"/>
        <v>259.63</v>
      </c>
      <c r="T111" s="41">
        <f t="shared" si="39"/>
        <v>9.74</v>
      </c>
      <c r="U111" s="44">
        <f t="shared" si="40"/>
        <v>104.57</v>
      </c>
      <c r="V111" s="44">
        <f t="shared" si="18"/>
        <v>0</v>
      </c>
      <c r="W111" s="44">
        <f t="shared" si="41"/>
        <v>89.5</v>
      </c>
      <c r="X111" s="41">
        <f t="shared" si="19"/>
        <v>463.44</v>
      </c>
      <c r="Y111" s="41">
        <f t="shared" si="42"/>
        <v>1571.609</v>
      </c>
      <c r="Z111" s="41"/>
      <c r="AD111" s="141"/>
    </row>
    <row r="112" s="9" customFormat="1" ht="20" customHeight="1" spans="1:30">
      <c r="A112" s="40">
        <f t="shared" si="32"/>
        <v>109</v>
      </c>
      <c r="B112" s="66" t="s">
        <v>320</v>
      </c>
      <c r="C112" s="42" t="s">
        <v>335</v>
      </c>
      <c r="D112" s="41" t="s">
        <v>336</v>
      </c>
      <c r="E112" s="41">
        <v>3245.4</v>
      </c>
      <c r="F112" s="41">
        <f>VLOOKUP(C112,'[1]9月'!$B:$Q,16,0)</f>
        <v>3245.4</v>
      </c>
      <c r="G112" s="41">
        <v>3245.4</v>
      </c>
      <c r="H112" s="44">
        <v>5228.42</v>
      </c>
      <c r="I112" s="44"/>
      <c r="J112" s="44">
        <v>1790</v>
      </c>
      <c r="K112" s="52">
        <f t="shared" si="33"/>
        <v>58.4172</v>
      </c>
      <c r="L112" s="53">
        <f t="shared" si="34"/>
        <v>519.264</v>
      </c>
      <c r="M112" s="41">
        <f t="shared" si="35"/>
        <v>22.7178</v>
      </c>
      <c r="N112" s="44">
        <f t="shared" si="36"/>
        <v>418.27</v>
      </c>
      <c r="O112" s="44">
        <f t="shared" si="25"/>
        <v>0</v>
      </c>
      <c r="P112" s="44">
        <f t="shared" si="37"/>
        <v>89.5</v>
      </c>
      <c r="Q112" s="44">
        <f t="shared" si="16"/>
        <v>1108.169</v>
      </c>
      <c r="R112" s="41">
        <f t="shared" si="17"/>
        <v>0</v>
      </c>
      <c r="S112" s="41">
        <f t="shared" si="38"/>
        <v>259.63</v>
      </c>
      <c r="T112" s="41">
        <f t="shared" si="39"/>
        <v>9.74</v>
      </c>
      <c r="U112" s="44">
        <f t="shared" si="40"/>
        <v>104.57</v>
      </c>
      <c r="V112" s="44">
        <f t="shared" si="18"/>
        <v>0</v>
      </c>
      <c r="W112" s="44">
        <f t="shared" si="41"/>
        <v>89.5</v>
      </c>
      <c r="X112" s="41">
        <f t="shared" si="19"/>
        <v>463.44</v>
      </c>
      <c r="Y112" s="41">
        <f t="shared" si="42"/>
        <v>1571.609</v>
      </c>
      <c r="Z112" s="41"/>
      <c r="AD112" s="141"/>
    </row>
    <row r="113" s="9" customFormat="1" ht="20" customHeight="1" spans="1:30">
      <c r="A113" s="40">
        <f t="shared" si="32"/>
        <v>110</v>
      </c>
      <c r="B113" s="66" t="s">
        <v>320</v>
      </c>
      <c r="C113" s="42" t="s">
        <v>337</v>
      </c>
      <c r="D113" s="41" t="s">
        <v>338</v>
      </c>
      <c r="E113" s="41">
        <v>3245.4</v>
      </c>
      <c r="F113" s="41">
        <f>VLOOKUP(C113,'[1]9月'!$B:$Q,16,0)</f>
        <v>3245.4</v>
      </c>
      <c r="G113" s="41">
        <v>3245.4</v>
      </c>
      <c r="H113" s="44">
        <v>5228.42</v>
      </c>
      <c r="I113" s="44"/>
      <c r="J113" s="44">
        <v>1790</v>
      </c>
      <c r="K113" s="52">
        <f t="shared" si="33"/>
        <v>58.4172</v>
      </c>
      <c r="L113" s="53">
        <f t="shared" si="34"/>
        <v>519.264</v>
      </c>
      <c r="M113" s="41">
        <f t="shared" si="35"/>
        <v>22.7178</v>
      </c>
      <c r="N113" s="44">
        <f t="shared" si="36"/>
        <v>418.27</v>
      </c>
      <c r="O113" s="44">
        <f t="shared" si="25"/>
        <v>0</v>
      </c>
      <c r="P113" s="44">
        <f t="shared" si="37"/>
        <v>89.5</v>
      </c>
      <c r="Q113" s="44">
        <f t="shared" si="16"/>
        <v>1108.169</v>
      </c>
      <c r="R113" s="41">
        <f t="shared" si="17"/>
        <v>0</v>
      </c>
      <c r="S113" s="41">
        <f t="shared" si="38"/>
        <v>259.63</v>
      </c>
      <c r="T113" s="41">
        <f t="shared" si="39"/>
        <v>9.74</v>
      </c>
      <c r="U113" s="44">
        <f t="shared" si="40"/>
        <v>104.57</v>
      </c>
      <c r="V113" s="44">
        <f t="shared" si="18"/>
        <v>0</v>
      </c>
      <c r="W113" s="44">
        <f t="shared" si="41"/>
        <v>89.5</v>
      </c>
      <c r="X113" s="41">
        <f t="shared" si="19"/>
        <v>463.44</v>
      </c>
      <c r="Y113" s="41">
        <f t="shared" si="42"/>
        <v>1571.609</v>
      </c>
      <c r="Z113" s="41"/>
      <c r="AD113" s="141"/>
    </row>
    <row r="114" s="9" customFormat="1" ht="20" customHeight="1" spans="1:30">
      <c r="A114" s="40">
        <f t="shared" si="32"/>
        <v>111</v>
      </c>
      <c r="B114" s="66" t="s">
        <v>320</v>
      </c>
      <c r="C114" s="42" t="s">
        <v>339</v>
      </c>
      <c r="D114" s="41" t="s">
        <v>340</v>
      </c>
      <c r="E114" s="41">
        <v>3245.4</v>
      </c>
      <c r="F114" s="41">
        <f>VLOOKUP(C114,'[1]9月'!$B:$Q,16,0)</f>
        <v>3245.4</v>
      </c>
      <c r="G114" s="41">
        <v>3245.4</v>
      </c>
      <c r="H114" s="44">
        <v>5228.42</v>
      </c>
      <c r="I114" s="44"/>
      <c r="J114" s="44">
        <v>1790</v>
      </c>
      <c r="K114" s="52">
        <f t="shared" si="33"/>
        <v>58.4172</v>
      </c>
      <c r="L114" s="53">
        <f t="shared" si="34"/>
        <v>519.264</v>
      </c>
      <c r="M114" s="41">
        <f t="shared" si="35"/>
        <v>22.7178</v>
      </c>
      <c r="N114" s="44">
        <f t="shared" si="36"/>
        <v>418.27</v>
      </c>
      <c r="O114" s="44">
        <f t="shared" si="25"/>
        <v>0</v>
      </c>
      <c r="P114" s="44">
        <f t="shared" si="37"/>
        <v>89.5</v>
      </c>
      <c r="Q114" s="44">
        <f t="shared" si="16"/>
        <v>1108.169</v>
      </c>
      <c r="R114" s="41">
        <f t="shared" si="17"/>
        <v>0</v>
      </c>
      <c r="S114" s="41">
        <f t="shared" si="38"/>
        <v>259.63</v>
      </c>
      <c r="T114" s="41">
        <f t="shared" si="39"/>
        <v>9.74</v>
      </c>
      <c r="U114" s="44">
        <f t="shared" si="40"/>
        <v>104.57</v>
      </c>
      <c r="V114" s="44">
        <f t="shared" si="18"/>
        <v>0</v>
      </c>
      <c r="W114" s="44">
        <f t="shared" si="41"/>
        <v>89.5</v>
      </c>
      <c r="X114" s="41">
        <f t="shared" si="19"/>
        <v>463.44</v>
      </c>
      <c r="Y114" s="41">
        <f t="shared" si="42"/>
        <v>1571.609</v>
      </c>
      <c r="Z114" s="41"/>
      <c r="AD114" s="141"/>
    </row>
    <row r="115" s="9" customFormat="1" ht="20" customHeight="1" spans="1:30">
      <c r="A115" s="40">
        <f t="shared" si="32"/>
        <v>112</v>
      </c>
      <c r="B115" s="66" t="s">
        <v>320</v>
      </c>
      <c r="C115" s="42" t="s">
        <v>341</v>
      </c>
      <c r="D115" s="41" t="s">
        <v>342</v>
      </c>
      <c r="E115" s="41">
        <v>3245.4</v>
      </c>
      <c r="F115" s="41">
        <f>VLOOKUP(C115,'[1]9月'!$B:$Q,16,0)</f>
        <v>3245.4</v>
      </c>
      <c r="G115" s="41">
        <v>3245.4</v>
      </c>
      <c r="H115" s="44">
        <v>5228.42</v>
      </c>
      <c r="I115" s="44"/>
      <c r="J115" s="44">
        <v>1790</v>
      </c>
      <c r="K115" s="52">
        <f t="shared" si="33"/>
        <v>58.4172</v>
      </c>
      <c r="L115" s="53">
        <f t="shared" si="34"/>
        <v>519.264</v>
      </c>
      <c r="M115" s="41">
        <f t="shared" si="35"/>
        <v>22.7178</v>
      </c>
      <c r="N115" s="44">
        <f t="shared" si="36"/>
        <v>418.27</v>
      </c>
      <c r="O115" s="44">
        <f t="shared" si="25"/>
        <v>0</v>
      </c>
      <c r="P115" s="44">
        <f t="shared" si="37"/>
        <v>89.5</v>
      </c>
      <c r="Q115" s="44">
        <f t="shared" si="16"/>
        <v>1108.169</v>
      </c>
      <c r="R115" s="41">
        <f t="shared" si="17"/>
        <v>0</v>
      </c>
      <c r="S115" s="41">
        <f t="shared" si="38"/>
        <v>259.63</v>
      </c>
      <c r="T115" s="41">
        <f t="shared" si="39"/>
        <v>9.74</v>
      </c>
      <c r="U115" s="44">
        <f t="shared" si="40"/>
        <v>104.57</v>
      </c>
      <c r="V115" s="44">
        <f t="shared" si="18"/>
        <v>0</v>
      </c>
      <c r="W115" s="44">
        <f t="shared" si="41"/>
        <v>89.5</v>
      </c>
      <c r="X115" s="41">
        <f t="shared" si="19"/>
        <v>463.44</v>
      </c>
      <c r="Y115" s="41">
        <f t="shared" si="42"/>
        <v>1571.609</v>
      </c>
      <c r="Z115" s="41"/>
      <c r="AD115" s="141"/>
    </row>
    <row r="116" s="9" customFormat="1" ht="20" customHeight="1" spans="1:30">
      <c r="A116" s="40">
        <f t="shared" si="32"/>
        <v>113</v>
      </c>
      <c r="B116" s="66" t="s">
        <v>320</v>
      </c>
      <c r="C116" s="42" t="s">
        <v>343</v>
      </c>
      <c r="D116" s="41" t="s">
        <v>344</v>
      </c>
      <c r="E116" s="41">
        <v>3245.4</v>
      </c>
      <c r="F116" s="41">
        <f>VLOOKUP(C116,'[1]9月'!$B:$Q,16,0)</f>
        <v>3245.4</v>
      </c>
      <c r="G116" s="41">
        <v>3245.4</v>
      </c>
      <c r="H116" s="44">
        <v>5228.42</v>
      </c>
      <c r="I116" s="44"/>
      <c r="J116" s="44">
        <v>1790</v>
      </c>
      <c r="K116" s="52">
        <f t="shared" si="33"/>
        <v>58.4172</v>
      </c>
      <c r="L116" s="53">
        <f t="shared" si="34"/>
        <v>519.264</v>
      </c>
      <c r="M116" s="41">
        <f t="shared" si="35"/>
        <v>22.7178</v>
      </c>
      <c r="N116" s="44">
        <f t="shared" si="36"/>
        <v>418.27</v>
      </c>
      <c r="O116" s="44">
        <f t="shared" si="25"/>
        <v>0</v>
      </c>
      <c r="P116" s="44">
        <f t="shared" si="37"/>
        <v>89.5</v>
      </c>
      <c r="Q116" s="44">
        <f t="shared" si="16"/>
        <v>1108.169</v>
      </c>
      <c r="R116" s="41">
        <f t="shared" si="17"/>
        <v>0</v>
      </c>
      <c r="S116" s="41">
        <f t="shared" si="38"/>
        <v>259.63</v>
      </c>
      <c r="T116" s="41">
        <f t="shared" si="39"/>
        <v>9.74</v>
      </c>
      <c r="U116" s="44">
        <f t="shared" si="40"/>
        <v>104.57</v>
      </c>
      <c r="V116" s="44">
        <f t="shared" si="18"/>
        <v>0</v>
      </c>
      <c r="W116" s="44">
        <f t="shared" si="41"/>
        <v>89.5</v>
      </c>
      <c r="X116" s="41">
        <f t="shared" si="19"/>
        <v>463.44</v>
      </c>
      <c r="Y116" s="41">
        <f t="shared" si="42"/>
        <v>1571.609</v>
      </c>
      <c r="Z116" s="41"/>
      <c r="AD116" s="141"/>
    </row>
    <row r="117" s="9" customFormat="1" ht="20" customHeight="1" spans="1:30">
      <c r="A117" s="40">
        <f t="shared" si="32"/>
        <v>114</v>
      </c>
      <c r="B117" s="66" t="s">
        <v>320</v>
      </c>
      <c r="C117" s="42" t="s">
        <v>345</v>
      </c>
      <c r="D117" s="41" t="s">
        <v>346</v>
      </c>
      <c r="E117" s="41">
        <v>3245.4</v>
      </c>
      <c r="F117" s="41">
        <f>VLOOKUP(C117,'[1]9月'!$B:$Q,16,0)</f>
        <v>3245.4</v>
      </c>
      <c r="G117" s="41">
        <v>3245.4</v>
      </c>
      <c r="H117" s="44">
        <v>5228.42</v>
      </c>
      <c r="I117" s="44"/>
      <c r="J117" s="44">
        <v>0</v>
      </c>
      <c r="K117" s="52">
        <f t="shared" si="33"/>
        <v>58.4172</v>
      </c>
      <c r="L117" s="53">
        <f t="shared" si="34"/>
        <v>519.264</v>
      </c>
      <c r="M117" s="41">
        <f t="shared" si="35"/>
        <v>22.7178</v>
      </c>
      <c r="N117" s="44">
        <f t="shared" si="36"/>
        <v>418.27</v>
      </c>
      <c r="O117" s="44">
        <f t="shared" si="25"/>
        <v>0</v>
      </c>
      <c r="P117" s="44">
        <f t="shared" si="37"/>
        <v>0</v>
      </c>
      <c r="Q117" s="44">
        <f t="shared" si="16"/>
        <v>1018.669</v>
      </c>
      <c r="R117" s="41">
        <f t="shared" si="17"/>
        <v>0</v>
      </c>
      <c r="S117" s="41">
        <f t="shared" si="38"/>
        <v>259.63</v>
      </c>
      <c r="T117" s="41">
        <f t="shared" si="39"/>
        <v>9.74</v>
      </c>
      <c r="U117" s="44">
        <f t="shared" si="40"/>
        <v>104.57</v>
      </c>
      <c r="V117" s="44">
        <f t="shared" si="18"/>
        <v>0</v>
      </c>
      <c r="W117" s="44">
        <f t="shared" si="41"/>
        <v>0</v>
      </c>
      <c r="X117" s="41">
        <f t="shared" si="19"/>
        <v>373.94</v>
      </c>
      <c r="Y117" s="41">
        <f t="shared" si="42"/>
        <v>1392.609</v>
      </c>
      <c r="Z117" s="41"/>
      <c r="AD117" s="141"/>
    </row>
    <row r="118" s="9" customFormat="1" ht="20" customHeight="1" spans="1:30">
      <c r="A118" s="40">
        <f t="shared" si="32"/>
        <v>115</v>
      </c>
      <c r="B118" s="66" t="s">
        <v>320</v>
      </c>
      <c r="C118" s="42" t="s">
        <v>347</v>
      </c>
      <c r="D118" s="41" t="s">
        <v>348</v>
      </c>
      <c r="E118" s="41">
        <v>3245.4</v>
      </c>
      <c r="F118" s="41">
        <f>VLOOKUP(C118,'[1]9月'!$B:$Q,16,0)</f>
        <v>3245.4</v>
      </c>
      <c r="G118" s="41">
        <v>3245.4</v>
      </c>
      <c r="H118" s="44">
        <v>5228.42</v>
      </c>
      <c r="I118" s="44"/>
      <c r="J118" s="44">
        <v>1790</v>
      </c>
      <c r="K118" s="52">
        <f t="shared" si="33"/>
        <v>58.4172</v>
      </c>
      <c r="L118" s="53">
        <f t="shared" si="34"/>
        <v>519.264</v>
      </c>
      <c r="M118" s="41">
        <f t="shared" si="35"/>
        <v>22.7178</v>
      </c>
      <c r="N118" s="44">
        <f t="shared" si="36"/>
        <v>418.27</v>
      </c>
      <c r="O118" s="44">
        <f t="shared" si="25"/>
        <v>0</v>
      </c>
      <c r="P118" s="44">
        <f t="shared" si="37"/>
        <v>89.5</v>
      </c>
      <c r="Q118" s="44">
        <f t="shared" si="16"/>
        <v>1108.169</v>
      </c>
      <c r="R118" s="41">
        <f t="shared" si="17"/>
        <v>0</v>
      </c>
      <c r="S118" s="41">
        <f t="shared" si="38"/>
        <v>259.63</v>
      </c>
      <c r="T118" s="41">
        <f t="shared" si="39"/>
        <v>9.74</v>
      </c>
      <c r="U118" s="44">
        <f t="shared" si="40"/>
        <v>104.57</v>
      </c>
      <c r="V118" s="44">
        <f t="shared" si="18"/>
        <v>0</v>
      </c>
      <c r="W118" s="44">
        <f t="shared" si="41"/>
        <v>89.5</v>
      </c>
      <c r="X118" s="41">
        <f t="shared" si="19"/>
        <v>463.44</v>
      </c>
      <c r="Y118" s="41">
        <f t="shared" si="42"/>
        <v>1571.609</v>
      </c>
      <c r="Z118" s="41"/>
      <c r="AD118" s="141"/>
    </row>
    <row r="119" s="9" customFormat="1" ht="20" customHeight="1" spans="1:30">
      <c r="A119" s="40">
        <f t="shared" si="32"/>
        <v>116</v>
      </c>
      <c r="B119" s="66" t="s">
        <v>320</v>
      </c>
      <c r="C119" s="42" t="s">
        <v>349</v>
      </c>
      <c r="D119" s="41" t="s">
        <v>350</v>
      </c>
      <c r="E119" s="41">
        <v>3245.4</v>
      </c>
      <c r="F119" s="41">
        <f>VLOOKUP(C119,'[1]9月'!$B:$Q,16,0)</f>
        <v>3245.4</v>
      </c>
      <c r="G119" s="41">
        <v>3245.4</v>
      </c>
      <c r="H119" s="44">
        <v>5228.42</v>
      </c>
      <c r="I119" s="44"/>
      <c r="J119" s="44">
        <v>2544</v>
      </c>
      <c r="K119" s="52">
        <f t="shared" si="33"/>
        <v>58.4172</v>
      </c>
      <c r="L119" s="53">
        <f t="shared" si="34"/>
        <v>519.264</v>
      </c>
      <c r="M119" s="41">
        <f t="shared" si="35"/>
        <v>22.7178</v>
      </c>
      <c r="N119" s="44">
        <f t="shared" si="36"/>
        <v>418.27</v>
      </c>
      <c r="O119" s="44">
        <f t="shared" si="25"/>
        <v>0</v>
      </c>
      <c r="P119" s="44">
        <f t="shared" si="37"/>
        <v>127.2</v>
      </c>
      <c r="Q119" s="44">
        <f t="shared" si="16"/>
        <v>1145.869</v>
      </c>
      <c r="R119" s="41">
        <f t="shared" si="17"/>
        <v>0</v>
      </c>
      <c r="S119" s="41">
        <f t="shared" si="38"/>
        <v>259.63</v>
      </c>
      <c r="T119" s="41">
        <f t="shared" si="39"/>
        <v>9.74</v>
      </c>
      <c r="U119" s="44">
        <f t="shared" si="40"/>
        <v>104.57</v>
      </c>
      <c r="V119" s="44">
        <f t="shared" si="18"/>
        <v>0</v>
      </c>
      <c r="W119" s="44">
        <f t="shared" si="41"/>
        <v>127.2</v>
      </c>
      <c r="X119" s="41">
        <f t="shared" si="19"/>
        <v>501.14</v>
      </c>
      <c r="Y119" s="41">
        <f t="shared" si="42"/>
        <v>1647.009</v>
      </c>
      <c r="Z119" s="41"/>
      <c r="AD119" s="141"/>
    </row>
    <row r="120" s="9" customFormat="1" ht="20" customHeight="1" spans="1:30">
      <c r="A120" s="40">
        <f t="shared" si="32"/>
        <v>117</v>
      </c>
      <c r="B120" s="66" t="s">
        <v>320</v>
      </c>
      <c r="C120" s="42" t="s">
        <v>351</v>
      </c>
      <c r="D120" s="41" t="s">
        <v>352</v>
      </c>
      <c r="E120" s="41">
        <v>3245.4</v>
      </c>
      <c r="F120" s="41">
        <f>VLOOKUP(C120,'[1]9月'!$B:$Q,16,0)</f>
        <v>3245.4</v>
      </c>
      <c r="G120" s="41">
        <v>3245.4</v>
      </c>
      <c r="H120" s="44">
        <v>5228.42</v>
      </c>
      <c r="I120" s="44"/>
      <c r="J120" s="44">
        <v>1790</v>
      </c>
      <c r="K120" s="52">
        <f t="shared" si="33"/>
        <v>58.4172</v>
      </c>
      <c r="L120" s="53">
        <f t="shared" si="34"/>
        <v>519.264</v>
      </c>
      <c r="M120" s="41">
        <f t="shared" si="35"/>
        <v>22.7178</v>
      </c>
      <c r="N120" s="44">
        <f t="shared" si="36"/>
        <v>418.27</v>
      </c>
      <c r="O120" s="44">
        <f t="shared" si="25"/>
        <v>0</v>
      </c>
      <c r="P120" s="44">
        <f t="shared" si="37"/>
        <v>89.5</v>
      </c>
      <c r="Q120" s="44">
        <f t="shared" si="16"/>
        <v>1108.169</v>
      </c>
      <c r="R120" s="41">
        <f t="shared" si="17"/>
        <v>0</v>
      </c>
      <c r="S120" s="41">
        <f t="shared" si="38"/>
        <v>259.63</v>
      </c>
      <c r="T120" s="41">
        <f t="shared" si="39"/>
        <v>9.74</v>
      </c>
      <c r="U120" s="44">
        <f t="shared" si="40"/>
        <v>104.57</v>
      </c>
      <c r="V120" s="44">
        <f t="shared" si="18"/>
        <v>0</v>
      </c>
      <c r="W120" s="44">
        <f t="shared" si="41"/>
        <v>89.5</v>
      </c>
      <c r="X120" s="41">
        <f t="shared" si="19"/>
        <v>463.44</v>
      </c>
      <c r="Y120" s="41">
        <f t="shared" si="42"/>
        <v>1571.609</v>
      </c>
      <c r="Z120" s="41"/>
      <c r="AD120" s="141"/>
    </row>
    <row r="121" s="9" customFormat="1" ht="20" customHeight="1" spans="1:30">
      <c r="A121" s="40">
        <f t="shared" si="32"/>
        <v>118</v>
      </c>
      <c r="B121" s="206" t="s">
        <v>320</v>
      </c>
      <c r="C121" s="229" t="s">
        <v>353</v>
      </c>
      <c r="D121" s="230" t="s">
        <v>354</v>
      </c>
      <c r="E121" s="41">
        <v>3245.4</v>
      </c>
      <c r="F121" s="41">
        <v>0</v>
      </c>
      <c r="G121" s="41">
        <v>0</v>
      </c>
      <c r="H121" s="44">
        <v>0</v>
      </c>
      <c r="I121" s="44"/>
      <c r="J121" s="44">
        <v>0</v>
      </c>
      <c r="K121" s="52">
        <f t="shared" si="33"/>
        <v>58.4172</v>
      </c>
      <c r="L121" s="53">
        <f t="shared" si="34"/>
        <v>0</v>
      </c>
      <c r="M121" s="41">
        <f t="shared" si="35"/>
        <v>0</v>
      </c>
      <c r="N121" s="44">
        <f t="shared" si="36"/>
        <v>0</v>
      </c>
      <c r="O121" s="44">
        <f t="shared" si="25"/>
        <v>0</v>
      </c>
      <c r="P121" s="44">
        <f t="shared" si="37"/>
        <v>0</v>
      </c>
      <c r="Q121" s="44">
        <f t="shared" si="16"/>
        <v>58.4172</v>
      </c>
      <c r="R121" s="41">
        <f t="shared" si="17"/>
        <v>0</v>
      </c>
      <c r="S121" s="41">
        <f t="shared" si="38"/>
        <v>0</v>
      </c>
      <c r="T121" s="41">
        <f t="shared" si="39"/>
        <v>0</v>
      </c>
      <c r="U121" s="44">
        <f t="shared" si="40"/>
        <v>0</v>
      </c>
      <c r="V121" s="44">
        <f t="shared" si="18"/>
        <v>0</v>
      </c>
      <c r="W121" s="44">
        <f t="shared" si="41"/>
        <v>0</v>
      </c>
      <c r="X121" s="41">
        <f t="shared" si="19"/>
        <v>0</v>
      </c>
      <c r="Y121" s="41">
        <f t="shared" si="42"/>
        <v>58.4172</v>
      </c>
      <c r="Z121" s="41"/>
      <c r="AD121" s="141"/>
    </row>
    <row r="122" s="9" customFormat="1" ht="20" customHeight="1" spans="1:30">
      <c r="A122" s="40">
        <f t="shared" si="32"/>
        <v>119</v>
      </c>
      <c r="B122" s="66" t="s">
        <v>124</v>
      </c>
      <c r="C122" s="42" t="s">
        <v>355</v>
      </c>
      <c r="D122" s="41" t="s">
        <v>356</v>
      </c>
      <c r="E122" s="41">
        <v>3245.4</v>
      </c>
      <c r="F122" s="41">
        <f>VLOOKUP(C122,'[1]9月'!$B:$Q,16,0)</f>
        <v>3245.4</v>
      </c>
      <c r="G122" s="41">
        <v>3245.4</v>
      </c>
      <c r="H122" s="44">
        <v>5228.42</v>
      </c>
      <c r="I122" s="44"/>
      <c r="J122" s="44">
        <v>1790</v>
      </c>
      <c r="K122" s="52">
        <f t="shared" si="33"/>
        <v>58.4172</v>
      </c>
      <c r="L122" s="53">
        <f t="shared" si="34"/>
        <v>519.264</v>
      </c>
      <c r="M122" s="41">
        <f t="shared" si="35"/>
        <v>22.7178</v>
      </c>
      <c r="N122" s="44">
        <f t="shared" si="36"/>
        <v>418.27</v>
      </c>
      <c r="O122" s="44">
        <f t="shared" si="25"/>
        <v>0</v>
      </c>
      <c r="P122" s="44">
        <f t="shared" si="37"/>
        <v>89.5</v>
      </c>
      <c r="Q122" s="44">
        <f t="shared" si="16"/>
        <v>1108.169</v>
      </c>
      <c r="R122" s="41">
        <f t="shared" si="17"/>
        <v>0</v>
      </c>
      <c r="S122" s="41">
        <f t="shared" si="38"/>
        <v>259.63</v>
      </c>
      <c r="T122" s="41">
        <f t="shared" si="39"/>
        <v>9.74</v>
      </c>
      <c r="U122" s="44">
        <f t="shared" si="40"/>
        <v>104.57</v>
      </c>
      <c r="V122" s="44">
        <f t="shared" si="18"/>
        <v>0</v>
      </c>
      <c r="W122" s="44">
        <f t="shared" si="41"/>
        <v>89.5</v>
      </c>
      <c r="X122" s="41">
        <f t="shared" si="19"/>
        <v>463.44</v>
      </c>
      <c r="Y122" s="41">
        <f t="shared" si="42"/>
        <v>1571.609</v>
      </c>
      <c r="Z122" s="41"/>
      <c r="AD122" s="141"/>
    </row>
    <row r="123" s="9" customFormat="1" ht="20" customHeight="1" spans="1:30">
      <c r="A123" s="40">
        <f t="shared" si="32"/>
        <v>120</v>
      </c>
      <c r="B123" s="66" t="s">
        <v>124</v>
      </c>
      <c r="C123" s="42" t="s">
        <v>357</v>
      </c>
      <c r="D123" s="41" t="s">
        <v>358</v>
      </c>
      <c r="E123" s="41">
        <v>3245.4</v>
      </c>
      <c r="F123" s="41">
        <f>VLOOKUP(C123,'[1]9月'!$B:$Q,16,0)</f>
        <v>3245.4</v>
      </c>
      <c r="G123" s="41">
        <v>3245.4</v>
      </c>
      <c r="H123" s="44">
        <v>5228.42</v>
      </c>
      <c r="I123" s="44"/>
      <c r="J123" s="44">
        <v>2544</v>
      </c>
      <c r="K123" s="52">
        <f t="shared" si="33"/>
        <v>58.4172</v>
      </c>
      <c r="L123" s="53">
        <f t="shared" si="34"/>
        <v>519.264</v>
      </c>
      <c r="M123" s="41">
        <f t="shared" si="35"/>
        <v>22.7178</v>
      </c>
      <c r="N123" s="44">
        <f t="shared" si="36"/>
        <v>418.27</v>
      </c>
      <c r="O123" s="44">
        <f t="shared" si="25"/>
        <v>0</v>
      </c>
      <c r="P123" s="44">
        <f t="shared" si="37"/>
        <v>127.2</v>
      </c>
      <c r="Q123" s="44">
        <f t="shared" si="16"/>
        <v>1145.869</v>
      </c>
      <c r="R123" s="41">
        <f t="shared" si="17"/>
        <v>0</v>
      </c>
      <c r="S123" s="41">
        <f t="shared" si="38"/>
        <v>259.63</v>
      </c>
      <c r="T123" s="41">
        <f t="shared" si="39"/>
        <v>9.74</v>
      </c>
      <c r="U123" s="44">
        <f t="shared" si="40"/>
        <v>104.57</v>
      </c>
      <c r="V123" s="44">
        <f t="shared" si="18"/>
        <v>0</v>
      </c>
      <c r="W123" s="44">
        <f t="shared" si="41"/>
        <v>127.2</v>
      </c>
      <c r="X123" s="41">
        <f t="shared" si="19"/>
        <v>501.14</v>
      </c>
      <c r="Y123" s="41">
        <f t="shared" si="42"/>
        <v>1647.009</v>
      </c>
      <c r="Z123" s="41"/>
      <c r="AD123" s="141"/>
    </row>
    <row r="124" s="9" customFormat="1" ht="20" customHeight="1" spans="1:30">
      <c r="A124" s="40">
        <f t="shared" si="32"/>
        <v>121</v>
      </c>
      <c r="B124" s="66" t="s">
        <v>320</v>
      </c>
      <c r="C124" s="42" t="s">
        <v>359</v>
      </c>
      <c r="D124" s="41" t="s">
        <v>360</v>
      </c>
      <c r="E124" s="41">
        <v>3245.4</v>
      </c>
      <c r="F124" s="41">
        <f>VLOOKUP(C124,'[1]9月'!$B:$Q,16,0)</f>
        <v>3245.4</v>
      </c>
      <c r="G124" s="41">
        <v>3245.4</v>
      </c>
      <c r="H124" s="44">
        <v>5228.42</v>
      </c>
      <c r="I124" s="44"/>
      <c r="J124" s="44">
        <v>2544</v>
      </c>
      <c r="K124" s="52">
        <f t="shared" si="33"/>
        <v>58.4172</v>
      </c>
      <c r="L124" s="53">
        <f t="shared" si="34"/>
        <v>519.264</v>
      </c>
      <c r="M124" s="41">
        <f t="shared" si="35"/>
        <v>22.7178</v>
      </c>
      <c r="N124" s="44">
        <f t="shared" si="36"/>
        <v>418.27</v>
      </c>
      <c r="O124" s="44">
        <f t="shared" si="25"/>
        <v>0</v>
      </c>
      <c r="P124" s="44">
        <f t="shared" si="37"/>
        <v>127.2</v>
      </c>
      <c r="Q124" s="44">
        <f t="shared" si="16"/>
        <v>1145.869</v>
      </c>
      <c r="R124" s="41">
        <f t="shared" si="17"/>
        <v>0</v>
      </c>
      <c r="S124" s="41">
        <f t="shared" si="38"/>
        <v>259.63</v>
      </c>
      <c r="T124" s="41">
        <f t="shared" si="39"/>
        <v>9.74</v>
      </c>
      <c r="U124" s="44">
        <f t="shared" si="40"/>
        <v>104.57</v>
      </c>
      <c r="V124" s="44">
        <f t="shared" si="18"/>
        <v>0</v>
      </c>
      <c r="W124" s="44">
        <f t="shared" si="41"/>
        <v>127.2</v>
      </c>
      <c r="X124" s="41">
        <f t="shared" si="19"/>
        <v>501.14</v>
      </c>
      <c r="Y124" s="41">
        <f t="shared" si="42"/>
        <v>1647.009</v>
      </c>
      <c r="Z124" s="41"/>
      <c r="AD124" s="141"/>
    </row>
    <row r="125" s="9" customFormat="1" ht="20" customHeight="1" spans="1:30">
      <c r="A125" s="40">
        <f t="shared" si="32"/>
        <v>122</v>
      </c>
      <c r="B125" s="66" t="s">
        <v>124</v>
      </c>
      <c r="C125" s="42" t="s">
        <v>361</v>
      </c>
      <c r="D125" s="41" t="s">
        <v>362</v>
      </c>
      <c r="E125" s="41">
        <v>3245.4</v>
      </c>
      <c r="F125" s="41">
        <f>VLOOKUP(C125,'[1]9月'!$B:$Q,16,0)</f>
        <v>3245.4</v>
      </c>
      <c r="G125" s="41">
        <v>3245.4</v>
      </c>
      <c r="H125" s="44">
        <v>5228.42</v>
      </c>
      <c r="I125" s="44"/>
      <c r="J125" s="44">
        <v>1790</v>
      </c>
      <c r="K125" s="52">
        <f t="shared" si="33"/>
        <v>58.4172</v>
      </c>
      <c r="L125" s="53">
        <f t="shared" si="34"/>
        <v>519.264</v>
      </c>
      <c r="M125" s="41">
        <f t="shared" si="35"/>
        <v>22.7178</v>
      </c>
      <c r="N125" s="44">
        <f t="shared" si="36"/>
        <v>418.27</v>
      </c>
      <c r="O125" s="44">
        <f t="shared" si="25"/>
        <v>0</v>
      </c>
      <c r="P125" s="44">
        <f t="shared" si="37"/>
        <v>89.5</v>
      </c>
      <c r="Q125" s="44">
        <f t="shared" si="16"/>
        <v>1108.169</v>
      </c>
      <c r="R125" s="41">
        <f t="shared" si="17"/>
        <v>0</v>
      </c>
      <c r="S125" s="41">
        <f t="shared" si="38"/>
        <v>259.63</v>
      </c>
      <c r="T125" s="41">
        <f t="shared" si="39"/>
        <v>9.74</v>
      </c>
      <c r="U125" s="44">
        <f t="shared" si="40"/>
        <v>104.57</v>
      </c>
      <c r="V125" s="44">
        <f t="shared" si="18"/>
        <v>0</v>
      </c>
      <c r="W125" s="44">
        <f t="shared" si="41"/>
        <v>89.5</v>
      </c>
      <c r="X125" s="41">
        <f t="shared" si="19"/>
        <v>463.44</v>
      </c>
      <c r="Y125" s="41">
        <f t="shared" si="42"/>
        <v>1571.609</v>
      </c>
      <c r="Z125" s="41"/>
      <c r="AD125" s="141"/>
    </row>
    <row r="126" s="9" customFormat="1" ht="20" customHeight="1" spans="1:30">
      <c r="A126" s="40">
        <f t="shared" si="32"/>
        <v>123</v>
      </c>
      <c r="B126" s="66" t="s">
        <v>124</v>
      </c>
      <c r="C126" s="42" t="s">
        <v>363</v>
      </c>
      <c r="D126" s="41" t="s">
        <v>364</v>
      </c>
      <c r="E126" s="41">
        <v>3245.4</v>
      </c>
      <c r="F126" s="41">
        <f>VLOOKUP(C126,'[1]9月'!$B:$Q,16,0)</f>
        <v>3245.4</v>
      </c>
      <c r="G126" s="41">
        <v>3245.4</v>
      </c>
      <c r="H126" s="44">
        <v>5228.42</v>
      </c>
      <c r="I126" s="44"/>
      <c r="J126" s="44">
        <v>2544</v>
      </c>
      <c r="K126" s="52">
        <f t="shared" si="33"/>
        <v>58.4172</v>
      </c>
      <c r="L126" s="53">
        <f t="shared" si="34"/>
        <v>519.264</v>
      </c>
      <c r="M126" s="41">
        <f t="shared" si="35"/>
        <v>22.7178</v>
      </c>
      <c r="N126" s="44">
        <f t="shared" si="36"/>
        <v>418.27</v>
      </c>
      <c r="O126" s="44">
        <f t="shared" si="25"/>
        <v>0</v>
      </c>
      <c r="P126" s="44">
        <f t="shared" si="37"/>
        <v>127.2</v>
      </c>
      <c r="Q126" s="44">
        <f t="shared" si="16"/>
        <v>1145.869</v>
      </c>
      <c r="R126" s="41">
        <f t="shared" si="17"/>
        <v>0</v>
      </c>
      <c r="S126" s="41">
        <f t="shared" si="38"/>
        <v>259.63</v>
      </c>
      <c r="T126" s="41">
        <f t="shared" si="39"/>
        <v>9.74</v>
      </c>
      <c r="U126" s="44">
        <f t="shared" si="40"/>
        <v>104.57</v>
      </c>
      <c r="V126" s="44">
        <f t="shared" si="18"/>
        <v>0</v>
      </c>
      <c r="W126" s="44">
        <f t="shared" si="41"/>
        <v>127.2</v>
      </c>
      <c r="X126" s="41">
        <f t="shared" si="19"/>
        <v>501.14</v>
      </c>
      <c r="Y126" s="41">
        <f t="shared" si="42"/>
        <v>1647.009</v>
      </c>
      <c r="Z126" s="41"/>
      <c r="AD126" s="141"/>
    </row>
    <row r="127" s="9" customFormat="1" ht="20" customHeight="1" spans="1:30">
      <c r="A127" s="40">
        <f t="shared" si="32"/>
        <v>124</v>
      </c>
      <c r="B127" s="66" t="s">
        <v>124</v>
      </c>
      <c r="C127" s="42" t="s">
        <v>365</v>
      </c>
      <c r="D127" s="41" t="s">
        <v>366</v>
      </c>
      <c r="E127" s="41">
        <v>3245.4</v>
      </c>
      <c r="F127" s="41">
        <f>VLOOKUP(C127,'[1]9月'!$B:$Q,16,0)</f>
        <v>3245.4</v>
      </c>
      <c r="G127" s="41">
        <v>3245.4</v>
      </c>
      <c r="H127" s="44">
        <v>5228.42</v>
      </c>
      <c r="I127" s="44"/>
      <c r="J127" s="44">
        <v>1790</v>
      </c>
      <c r="K127" s="52">
        <f t="shared" si="33"/>
        <v>58.4172</v>
      </c>
      <c r="L127" s="53">
        <f t="shared" si="34"/>
        <v>519.264</v>
      </c>
      <c r="M127" s="41">
        <f t="shared" si="35"/>
        <v>22.7178</v>
      </c>
      <c r="N127" s="44">
        <f t="shared" si="36"/>
        <v>418.27</v>
      </c>
      <c r="O127" s="44">
        <f t="shared" si="25"/>
        <v>0</v>
      </c>
      <c r="P127" s="44">
        <f t="shared" si="37"/>
        <v>89.5</v>
      </c>
      <c r="Q127" s="44">
        <f t="shared" si="16"/>
        <v>1108.169</v>
      </c>
      <c r="R127" s="41">
        <f t="shared" si="17"/>
        <v>0</v>
      </c>
      <c r="S127" s="41">
        <f t="shared" si="38"/>
        <v>259.63</v>
      </c>
      <c r="T127" s="41">
        <f t="shared" si="39"/>
        <v>9.74</v>
      </c>
      <c r="U127" s="44">
        <f t="shared" si="40"/>
        <v>104.57</v>
      </c>
      <c r="V127" s="44">
        <f t="shared" si="18"/>
        <v>0</v>
      </c>
      <c r="W127" s="44">
        <f t="shared" si="41"/>
        <v>89.5</v>
      </c>
      <c r="X127" s="41">
        <f t="shared" si="19"/>
        <v>463.44</v>
      </c>
      <c r="Y127" s="41">
        <f t="shared" si="42"/>
        <v>1571.609</v>
      </c>
      <c r="Z127" s="41"/>
      <c r="AD127" s="141"/>
    </row>
    <row r="128" s="9" customFormat="1" ht="20" customHeight="1" spans="1:30">
      <c r="A128" s="40">
        <f t="shared" ref="A128:A191" si="43">ROW()-3</f>
        <v>125</v>
      </c>
      <c r="B128" s="66" t="s">
        <v>124</v>
      </c>
      <c r="C128" s="42" t="s">
        <v>367</v>
      </c>
      <c r="D128" s="41" t="s">
        <v>368</v>
      </c>
      <c r="E128" s="41">
        <v>3245.4</v>
      </c>
      <c r="F128" s="41">
        <f>VLOOKUP(C128,'[1]9月'!$B:$Q,16,0)</f>
        <v>3245.4</v>
      </c>
      <c r="G128" s="41">
        <v>3245.4</v>
      </c>
      <c r="H128" s="44">
        <v>5228.42</v>
      </c>
      <c r="I128" s="44"/>
      <c r="J128" s="44">
        <v>2544</v>
      </c>
      <c r="K128" s="52">
        <f t="shared" ref="K128:K191" si="44">E128*0.018</f>
        <v>58.4172</v>
      </c>
      <c r="L128" s="53">
        <f t="shared" ref="L128:L191" si="45">F128*0.16</f>
        <v>519.264</v>
      </c>
      <c r="M128" s="41">
        <f t="shared" ref="M128:M191" si="46">G128*0.007</f>
        <v>22.7178</v>
      </c>
      <c r="N128" s="44">
        <f t="shared" ref="N128:N191" si="47">ROUND(H128*0.08,2)</f>
        <v>418.27</v>
      </c>
      <c r="O128" s="44">
        <f t="shared" si="25"/>
        <v>0</v>
      </c>
      <c r="P128" s="44">
        <f t="shared" ref="P128:P191" si="48">J128*5%</f>
        <v>127.2</v>
      </c>
      <c r="Q128" s="44">
        <f t="shared" si="16"/>
        <v>1145.869</v>
      </c>
      <c r="R128" s="41">
        <f t="shared" si="17"/>
        <v>0</v>
      </c>
      <c r="S128" s="41">
        <f t="shared" ref="S128:S191" si="49">ROUND(F128*0.08,2)</f>
        <v>259.63</v>
      </c>
      <c r="T128" s="41">
        <f t="shared" ref="T128:T191" si="50">ROUND(G128*0.003,2)</f>
        <v>9.74</v>
      </c>
      <c r="U128" s="44">
        <f t="shared" ref="U128:U191" si="51">ROUND(H128*0.02,2)</f>
        <v>104.57</v>
      </c>
      <c r="V128" s="44">
        <f t="shared" si="18"/>
        <v>0</v>
      </c>
      <c r="W128" s="44">
        <f t="shared" ref="W128:W191" si="52">J128*5%</f>
        <v>127.2</v>
      </c>
      <c r="X128" s="41">
        <f t="shared" si="19"/>
        <v>501.14</v>
      </c>
      <c r="Y128" s="41">
        <f t="shared" ref="Y128:Y191" si="53">Q128+X128</f>
        <v>1647.009</v>
      </c>
      <c r="Z128" s="41"/>
      <c r="AD128" s="141"/>
    </row>
    <row r="129" s="9" customFormat="1" ht="20" customHeight="1" spans="1:30">
      <c r="A129" s="40">
        <f t="shared" si="43"/>
        <v>126</v>
      </c>
      <c r="B129" s="66" t="s">
        <v>124</v>
      </c>
      <c r="C129" s="42" t="s">
        <v>369</v>
      </c>
      <c r="D129" s="41" t="s">
        <v>370</v>
      </c>
      <c r="E129" s="41">
        <v>3245.4</v>
      </c>
      <c r="F129" s="41">
        <f>VLOOKUP(C129,'[1]9月'!$B:$Q,16,0)</f>
        <v>3245.4</v>
      </c>
      <c r="G129" s="41">
        <v>3245.4</v>
      </c>
      <c r="H129" s="44">
        <v>5228.42</v>
      </c>
      <c r="I129" s="44"/>
      <c r="J129" s="44">
        <v>1790</v>
      </c>
      <c r="K129" s="52">
        <f t="shared" si="44"/>
        <v>58.4172</v>
      </c>
      <c r="L129" s="53">
        <f t="shared" si="45"/>
        <v>519.264</v>
      </c>
      <c r="M129" s="41">
        <f t="shared" si="46"/>
        <v>22.7178</v>
      </c>
      <c r="N129" s="44">
        <f t="shared" si="47"/>
        <v>418.27</v>
      </c>
      <c r="O129" s="44">
        <f t="shared" si="25"/>
        <v>0</v>
      </c>
      <c r="P129" s="44">
        <f t="shared" si="48"/>
        <v>89.5</v>
      </c>
      <c r="Q129" s="44">
        <f t="shared" si="16"/>
        <v>1108.169</v>
      </c>
      <c r="R129" s="41">
        <f t="shared" si="17"/>
        <v>0</v>
      </c>
      <c r="S129" s="41">
        <f t="shared" si="49"/>
        <v>259.63</v>
      </c>
      <c r="T129" s="41">
        <f t="shared" si="50"/>
        <v>9.74</v>
      </c>
      <c r="U129" s="44">
        <f t="shared" si="51"/>
        <v>104.57</v>
      </c>
      <c r="V129" s="44">
        <f t="shared" si="18"/>
        <v>0</v>
      </c>
      <c r="W129" s="44">
        <f t="shared" si="52"/>
        <v>89.5</v>
      </c>
      <c r="X129" s="41">
        <f t="shared" si="19"/>
        <v>463.44</v>
      </c>
      <c r="Y129" s="41">
        <f t="shared" si="53"/>
        <v>1571.609</v>
      </c>
      <c r="Z129" s="41"/>
      <c r="AD129" s="141"/>
    </row>
    <row r="130" s="9" customFormat="1" ht="20" customHeight="1" spans="1:30">
      <c r="A130" s="40">
        <f t="shared" si="43"/>
        <v>127</v>
      </c>
      <c r="B130" s="66" t="s">
        <v>124</v>
      </c>
      <c r="C130" s="42" t="s">
        <v>371</v>
      </c>
      <c r="D130" s="41" t="s">
        <v>372</v>
      </c>
      <c r="E130" s="41">
        <v>3245.4</v>
      </c>
      <c r="F130" s="41">
        <f>VLOOKUP(C130,'[1]9月'!$B:$Q,16,0)</f>
        <v>3245.4</v>
      </c>
      <c r="G130" s="41">
        <v>3245.4</v>
      </c>
      <c r="H130" s="44">
        <v>5228.42</v>
      </c>
      <c r="I130" s="44"/>
      <c r="J130" s="44">
        <v>1790</v>
      </c>
      <c r="K130" s="52">
        <f t="shared" si="44"/>
        <v>58.4172</v>
      </c>
      <c r="L130" s="53">
        <f t="shared" si="45"/>
        <v>519.264</v>
      </c>
      <c r="M130" s="41">
        <f t="shared" si="46"/>
        <v>22.7178</v>
      </c>
      <c r="N130" s="44">
        <f t="shared" si="47"/>
        <v>418.27</v>
      </c>
      <c r="O130" s="44">
        <f t="shared" si="25"/>
        <v>0</v>
      </c>
      <c r="P130" s="44">
        <f t="shared" si="48"/>
        <v>89.5</v>
      </c>
      <c r="Q130" s="44">
        <f t="shared" si="16"/>
        <v>1108.169</v>
      </c>
      <c r="R130" s="41">
        <f t="shared" si="17"/>
        <v>0</v>
      </c>
      <c r="S130" s="41">
        <f t="shared" si="49"/>
        <v>259.63</v>
      </c>
      <c r="T130" s="41">
        <f t="shared" si="50"/>
        <v>9.74</v>
      </c>
      <c r="U130" s="44">
        <f t="shared" si="51"/>
        <v>104.57</v>
      </c>
      <c r="V130" s="44">
        <f t="shared" si="18"/>
        <v>0</v>
      </c>
      <c r="W130" s="44">
        <f t="shared" si="52"/>
        <v>89.5</v>
      </c>
      <c r="X130" s="41">
        <f t="shared" si="19"/>
        <v>463.44</v>
      </c>
      <c r="Y130" s="41">
        <f t="shared" si="53"/>
        <v>1571.609</v>
      </c>
      <c r="Z130" s="41"/>
      <c r="AD130" s="141"/>
    </row>
    <row r="131" s="9" customFormat="1" ht="20" customHeight="1" spans="1:30">
      <c r="A131" s="40">
        <f t="shared" si="43"/>
        <v>128</v>
      </c>
      <c r="B131" s="66" t="s">
        <v>124</v>
      </c>
      <c r="C131" s="42" t="s">
        <v>373</v>
      </c>
      <c r="D131" s="41" t="s">
        <v>374</v>
      </c>
      <c r="E131" s="41">
        <v>3245.4</v>
      </c>
      <c r="F131" s="41">
        <f>VLOOKUP(C131,'[1]9月'!$B:$Q,16,0)</f>
        <v>3245.4</v>
      </c>
      <c r="G131" s="41">
        <v>3245.4</v>
      </c>
      <c r="H131" s="44">
        <v>5228.42</v>
      </c>
      <c r="I131" s="44"/>
      <c r="J131" s="44">
        <v>2544</v>
      </c>
      <c r="K131" s="52">
        <f t="shared" si="44"/>
        <v>58.4172</v>
      </c>
      <c r="L131" s="53">
        <f t="shared" si="45"/>
        <v>519.264</v>
      </c>
      <c r="M131" s="41">
        <f t="shared" si="46"/>
        <v>22.7178</v>
      </c>
      <c r="N131" s="44">
        <f t="shared" si="47"/>
        <v>418.27</v>
      </c>
      <c r="O131" s="44">
        <f t="shared" si="25"/>
        <v>0</v>
      </c>
      <c r="P131" s="44">
        <f t="shared" si="48"/>
        <v>127.2</v>
      </c>
      <c r="Q131" s="44">
        <f t="shared" si="16"/>
        <v>1145.869</v>
      </c>
      <c r="R131" s="41">
        <f t="shared" si="17"/>
        <v>0</v>
      </c>
      <c r="S131" s="41">
        <f t="shared" si="49"/>
        <v>259.63</v>
      </c>
      <c r="T131" s="41">
        <f t="shared" si="50"/>
        <v>9.74</v>
      </c>
      <c r="U131" s="44">
        <f t="shared" si="51"/>
        <v>104.57</v>
      </c>
      <c r="V131" s="44">
        <f t="shared" si="18"/>
        <v>0</v>
      </c>
      <c r="W131" s="44">
        <f t="shared" si="52"/>
        <v>127.2</v>
      </c>
      <c r="X131" s="41">
        <f t="shared" si="19"/>
        <v>501.14</v>
      </c>
      <c r="Y131" s="41">
        <f t="shared" si="53"/>
        <v>1647.009</v>
      </c>
      <c r="Z131" s="41"/>
      <c r="AD131" s="141"/>
    </row>
    <row r="132" s="9" customFormat="1" ht="20" customHeight="1" spans="1:30">
      <c r="A132" s="40">
        <f t="shared" si="43"/>
        <v>129</v>
      </c>
      <c r="B132" s="66" t="s">
        <v>124</v>
      </c>
      <c r="C132" s="42" t="s">
        <v>375</v>
      </c>
      <c r="D132" s="41" t="s">
        <v>376</v>
      </c>
      <c r="E132" s="41">
        <v>3245.4</v>
      </c>
      <c r="F132" s="41">
        <f>VLOOKUP(C132,'[1]9月'!$B:$Q,16,0)</f>
        <v>3245.4</v>
      </c>
      <c r="G132" s="41">
        <v>3245.4</v>
      </c>
      <c r="H132" s="44">
        <v>5228.42</v>
      </c>
      <c r="I132" s="44"/>
      <c r="J132" s="44">
        <v>1790</v>
      </c>
      <c r="K132" s="52">
        <f t="shared" si="44"/>
        <v>58.4172</v>
      </c>
      <c r="L132" s="53">
        <f t="shared" si="45"/>
        <v>519.264</v>
      </c>
      <c r="M132" s="41">
        <f t="shared" si="46"/>
        <v>22.7178</v>
      </c>
      <c r="N132" s="44">
        <f t="shared" si="47"/>
        <v>418.27</v>
      </c>
      <c r="O132" s="44">
        <f t="shared" si="25"/>
        <v>0</v>
      </c>
      <c r="P132" s="44">
        <f t="shared" si="48"/>
        <v>89.5</v>
      </c>
      <c r="Q132" s="44">
        <f t="shared" si="16"/>
        <v>1108.169</v>
      </c>
      <c r="R132" s="41">
        <f t="shared" si="17"/>
        <v>0</v>
      </c>
      <c r="S132" s="41">
        <f t="shared" si="49"/>
        <v>259.63</v>
      </c>
      <c r="T132" s="41">
        <f t="shared" si="50"/>
        <v>9.74</v>
      </c>
      <c r="U132" s="44">
        <f t="shared" si="51"/>
        <v>104.57</v>
      </c>
      <c r="V132" s="44">
        <f t="shared" si="18"/>
        <v>0</v>
      </c>
      <c r="W132" s="44">
        <f t="shared" si="52"/>
        <v>89.5</v>
      </c>
      <c r="X132" s="41">
        <f t="shared" si="19"/>
        <v>463.44</v>
      </c>
      <c r="Y132" s="41">
        <f t="shared" si="53"/>
        <v>1571.609</v>
      </c>
      <c r="Z132" s="41"/>
      <c r="AD132" s="141"/>
    </row>
    <row r="133" s="9" customFormat="1" ht="20" customHeight="1" spans="1:30">
      <c r="A133" s="40">
        <f t="shared" si="43"/>
        <v>130</v>
      </c>
      <c r="B133" s="66" t="s">
        <v>124</v>
      </c>
      <c r="C133" s="42" t="s">
        <v>377</v>
      </c>
      <c r="D133" s="41" t="s">
        <v>378</v>
      </c>
      <c r="E133" s="41">
        <v>3245.4</v>
      </c>
      <c r="F133" s="41">
        <f>VLOOKUP(C133,'[1]9月'!$B:$Q,16,0)</f>
        <v>3245.4</v>
      </c>
      <c r="G133" s="41">
        <v>3245.4</v>
      </c>
      <c r="H133" s="44">
        <v>5228.42</v>
      </c>
      <c r="I133" s="44"/>
      <c r="J133" s="44">
        <v>1790</v>
      </c>
      <c r="K133" s="52">
        <f t="shared" si="44"/>
        <v>58.4172</v>
      </c>
      <c r="L133" s="53">
        <f t="shared" si="45"/>
        <v>519.264</v>
      </c>
      <c r="M133" s="41">
        <f t="shared" si="46"/>
        <v>22.7178</v>
      </c>
      <c r="N133" s="44">
        <f t="shared" si="47"/>
        <v>418.27</v>
      </c>
      <c r="O133" s="44">
        <f t="shared" si="25"/>
        <v>0</v>
      </c>
      <c r="P133" s="44">
        <f t="shared" si="48"/>
        <v>89.5</v>
      </c>
      <c r="Q133" s="44">
        <f t="shared" ref="Q133:Q196" si="54">SUM(K133:P133)</f>
        <v>1108.169</v>
      </c>
      <c r="R133" s="41">
        <f t="shared" ref="R133:R196" si="55">E133*0</f>
        <v>0</v>
      </c>
      <c r="S133" s="41">
        <f t="shared" si="49"/>
        <v>259.63</v>
      </c>
      <c r="T133" s="41">
        <f t="shared" si="50"/>
        <v>9.74</v>
      </c>
      <c r="U133" s="44">
        <f t="shared" si="51"/>
        <v>104.57</v>
      </c>
      <c r="V133" s="44">
        <f t="shared" ref="V133:V196" si="56">I133*50%</f>
        <v>0</v>
      </c>
      <c r="W133" s="44">
        <f t="shared" si="52"/>
        <v>89.5</v>
      </c>
      <c r="X133" s="41">
        <f t="shared" ref="X133:X196" si="57">SUM(R133:W133)</f>
        <v>463.44</v>
      </c>
      <c r="Y133" s="41">
        <f t="shared" si="53"/>
        <v>1571.609</v>
      </c>
      <c r="Z133" s="41"/>
      <c r="AD133" s="141"/>
    </row>
    <row r="134" s="9" customFormat="1" ht="20" customHeight="1" spans="1:30">
      <c r="A134" s="40">
        <f t="shared" si="43"/>
        <v>131</v>
      </c>
      <c r="B134" s="66" t="s">
        <v>124</v>
      </c>
      <c r="C134" s="42" t="s">
        <v>379</v>
      </c>
      <c r="D134" s="41" t="s">
        <v>380</v>
      </c>
      <c r="E134" s="41">
        <v>3245.4</v>
      </c>
      <c r="F134" s="41">
        <f>VLOOKUP(C134,'[1]9月'!$B:$Q,16,0)</f>
        <v>3245.4</v>
      </c>
      <c r="G134" s="41">
        <v>3245.4</v>
      </c>
      <c r="H134" s="44">
        <v>5228.42</v>
      </c>
      <c r="I134" s="44"/>
      <c r="J134" s="44">
        <v>1790</v>
      </c>
      <c r="K134" s="52">
        <f t="shared" si="44"/>
        <v>58.4172</v>
      </c>
      <c r="L134" s="53">
        <f t="shared" si="45"/>
        <v>519.264</v>
      </c>
      <c r="M134" s="41">
        <f t="shared" si="46"/>
        <v>22.7178</v>
      </c>
      <c r="N134" s="44">
        <f t="shared" si="47"/>
        <v>418.27</v>
      </c>
      <c r="O134" s="44">
        <f t="shared" si="25"/>
        <v>0</v>
      </c>
      <c r="P134" s="44">
        <f t="shared" si="48"/>
        <v>89.5</v>
      </c>
      <c r="Q134" s="44">
        <f t="shared" si="54"/>
        <v>1108.169</v>
      </c>
      <c r="R134" s="41">
        <f t="shared" si="55"/>
        <v>0</v>
      </c>
      <c r="S134" s="41">
        <f t="shared" si="49"/>
        <v>259.63</v>
      </c>
      <c r="T134" s="41">
        <f t="shared" si="50"/>
        <v>9.74</v>
      </c>
      <c r="U134" s="44">
        <f t="shared" si="51"/>
        <v>104.57</v>
      </c>
      <c r="V134" s="44">
        <f t="shared" si="56"/>
        <v>0</v>
      </c>
      <c r="W134" s="44">
        <f t="shared" si="52"/>
        <v>89.5</v>
      </c>
      <c r="X134" s="41">
        <f t="shared" si="57"/>
        <v>463.44</v>
      </c>
      <c r="Y134" s="41">
        <f t="shared" si="53"/>
        <v>1571.609</v>
      </c>
      <c r="Z134" s="41"/>
      <c r="AD134" s="141"/>
    </row>
    <row r="135" s="9" customFormat="1" ht="20" customHeight="1" spans="1:30">
      <c r="A135" s="40">
        <f t="shared" si="43"/>
        <v>132</v>
      </c>
      <c r="B135" s="66" t="s">
        <v>124</v>
      </c>
      <c r="C135" s="42" t="s">
        <v>381</v>
      </c>
      <c r="D135" s="41" t="s">
        <v>382</v>
      </c>
      <c r="E135" s="41">
        <v>3245.4</v>
      </c>
      <c r="F135" s="41">
        <f>VLOOKUP(C135,'[1]9月'!$B:$Q,16,0)</f>
        <v>3245.4</v>
      </c>
      <c r="G135" s="41">
        <v>3245.4</v>
      </c>
      <c r="H135" s="44">
        <v>5228.42</v>
      </c>
      <c r="I135" s="44"/>
      <c r="J135" s="44">
        <v>1790</v>
      </c>
      <c r="K135" s="52">
        <f t="shared" si="44"/>
        <v>58.4172</v>
      </c>
      <c r="L135" s="53">
        <f t="shared" si="45"/>
        <v>519.264</v>
      </c>
      <c r="M135" s="41">
        <f t="shared" si="46"/>
        <v>22.7178</v>
      </c>
      <c r="N135" s="44">
        <f t="shared" si="47"/>
        <v>418.27</v>
      </c>
      <c r="O135" s="44">
        <f t="shared" si="25"/>
        <v>0</v>
      </c>
      <c r="P135" s="44">
        <f t="shared" si="48"/>
        <v>89.5</v>
      </c>
      <c r="Q135" s="44">
        <f t="shared" si="54"/>
        <v>1108.169</v>
      </c>
      <c r="R135" s="41">
        <f t="shared" si="55"/>
        <v>0</v>
      </c>
      <c r="S135" s="41">
        <f t="shared" si="49"/>
        <v>259.63</v>
      </c>
      <c r="T135" s="41">
        <f t="shared" si="50"/>
        <v>9.74</v>
      </c>
      <c r="U135" s="44">
        <f t="shared" si="51"/>
        <v>104.57</v>
      </c>
      <c r="V135" s="44">
        <f t="shared" si="56"/>
        <v>0</v>
      </c>
      <c r="W135" s="44">
        <f t="shared" si="52"/>
        <v>89.5</v>
      </c>
      <c r="X135" s="41">
        <f t="shared" si="57"/>
        <v>463.44</v>
      </c>
      <c r="Y135" s="41">
        <f t="shared" si="53"/>
        <v>1571.609</v>
      </c>
      <c r="Z135" s="41"/>
      <c r="AD135" s="141"/>
    </row>
    <row r="136" s="9" customFormat="1" ht="20" customHeight="1" spans="1:30">
      <c r="A136" s="40">
        <f t="shared" si="43"/>
        <v>133</v>
      </c>
      <c r="B136" s="66" t="s">
        <v>124</v>
      </c>
      <c r="C136" s="42" t="s">
        <v>383</v>
      </c>
      <c r="D136" s="41" t="s">
        <v>384</v>
      </c>
      <c r="E136" s="41">
        <v>3245.4</v>
      </c>
      <c r="F136" s="41">
        <f>VLOOKUP(C136,'[1]9月'!$B:$Q,16,0)</f>
        <v>3245.4</v>
      </c>
      <c r="G136" s="41">
        <v>3245.4</v>
      </c>
      <c r="H136" s="44">
        <v>5228.42</v>
      </c>
      <c r="I136" s="44"/>
      <c r="J136" s="44">
        <v>1790</v>
      </c>
      <c r="K136" s="52">
        <f t="shared" si="44"/>
        <v>58.4172</v>
      </c>
      <c r="L136" s="53">
        <f t="shared" si="45"/>
        <v>519.264</v>
      </c>
      <c r="M136" s="41">
        <f t="shared" si="46"/>
        <v>22.7178</v>
      </c>
      <c r="N136" s="44">
        <f t="shared" si="47"/>
        <v>418.27</v>
      </c>
      <c r="O136" s="44">
        <f t="shared" ref="O136:O162" si="58">I136*50%</f>
        <v>0</v>
      </c>
      <c r="P136" s="44">
        <f t="shared" si="48"/>
        <v>89.5</v>
      </c>
      <c r="Q136" s="44">
        <f t="shared" si="54"/>
        <v>1108.169</v>
      </c>
      <c r="R136" s="41">
        <f t="shared" si="55"/>
        <v>0</v>
      </c>
      <c r="S136" s="41">
        <f t="shared" si="49"/>
        <v>259.63</v>
      </c>
      <c r="T136" s="41">
        <f t="shared" si="50"/>
        <v>9.74</v>
      </c>
      <c r="U136" s="44">
        <f t="shared" si="51"/>
        <v>104.57</v>
      </c>
      <c r="V136" s="44">
        <f t="shared" si="56"/>
        <v>0</v>
      </c>
      <c r="W136" s="44">
        <f t="shared" si="52"/>
        <v>89.5</v>
      </c>
      <c r="X136" s="41">
        <f t="shared" si="57"/>
        <v>463.44</v>
      </c>
      <c r="Y136" s="41">
        <f t="shared" si="53"/>
        <v>1571.609</v>
      </c>
      <c r="Z136" s="41"/>
      <c r="AD136" s="141"/>
    </row>
    <row r="137" s="9" customFormat="1" ht="20" customHeight="1" spans="1:30">
      <c r="A137" s="40">
        <f t="shared" si="43"/>
        <v>134</v>
      </c>
      <c r="B137" s="66" t="s">
        <v>124</v>
      </c>
      <c r="C137" s="42" t="s">
        <v>385</v>
      </c>
      <c r="D137" s="41" t="s">
        <v>386</v>
      </c>
      <c r="E137" s="41">
        <v>3245.4</v>
      </c>
      <c r="F137" s="41">
        <f>VLOOKUP(C137,'[1]9月'!$B:$Q,16,0)</f>
        <v>3245.4</v>
      </c>
      <c r="G137" s="41">
        <v>3245.4</v>
      </c>
      <c r="H137" s="44">
        <v>5228.42</v>
      </c>
      <c r="I137" s="44"/>
      <c r="J137" s="44">
        <v>1790</v>
      </c>
      <c r="K137" s="52">
        <f t="shared" si="44"/>
        <v>58.4172</v>
      </c>
      <c r="L137" s="53">
        <f t="shared" si="45"/>
        <v>519.264</v>
      </c>
      <c r="M137" s="41">
        <f t="shared" si="46"/>
        <v>22.7178</v>
      </c>
      <c r="N137" s="44">
        <f t="shared" si="47"/>
        <v>418.27</v>
      </c>
      <c r="O137" s="44">
        <f t="shared" si="58"/>
        <v>0</v>
      </c>
      <c r="P137" s="44">
        <f t="shared" si="48"/>
        <v>89.5</v>
      </c>
      <c r="Q137" s="44">
        <f t="shared" si="54"/>
        <v>1108.169</v>
      </c>
      <c r="R137" s="41">
        <f t="shared" si="55"/>
        <v>0</v>
      </c>
      <c r="S137" s="41">
        <f t="shared" si="49"/>
        <v>259.63</v>
      </c>
      <c r="T137" s="41">
        <f t="shared" si="50"/>
        <v>9.74</v>
      </c>
      <c r="U137" s="44">
        <f t="shared" si="51"/>
        <v>104.57</v>
      </c>
      <c r="V137" s="44">
        <f t="shared" si="56"/>
        <v>0</v>
      </c>
      <c r="W137" s="44">
        <f t="shared" si="52"/>
        <v>89.5</v>
      </c>
      <c r="X137" s="41">
        <f t="shared" si="57"/>
        <v>463.44</v>
      </c>
      <c r="Y137" s="41">
        <f t="shared" si="53"/>
        <v>1571.609</v>
      </c>
      <c r="Z137" s="41"/>
      <c r="AD137" s="141"/>
    </row>
    <row r="138" s="9" customFormat="1" ht="20" customHeight="1" spans="1:30">
      <c r="A138" s="40">
        <f t="shared" si="43"/>
        <v>135</v>
      </c>
      <c r="B138" s="66" t="s">
        <v>124</v>
      </c>
      <c r="C138" s="42" t="s">
        <v>387</v>
      </c>
      <c r="D138" s="41" t="s">
        <v>388</v>
      </c>
      <c r="E138" s="41">
        <v>3245.4</v>
      </c>
      <c r="F138" s="41">
        <f>VLOOKUP(C138,'[1]9月'!$B:$Q,16,0)</f>
        <v>3245.4</v>
      </c>
      <c r="G138" s="41">
        <v>3245.4</v>
      </c>
      <c r="H138" s="44">
        <v>5228.42</v>
      </c>
      <c r="I138" s="44"/>
      <c r="J138" s="44">
        <v>1790</v>
      </c>
      <c r="K138" s="52">
        <f t="shared" si="44"/>
        <v>58.4172</v>
      </c>
      <c r="L138" s="53">
        <f t="shared" si="45"/>
        <v>519.264</v>
      </c>
      <c r="M138" s="41">
        <f t="shared" si="46"/>
        <v>22.7178</v>
      </c>
      <c r="N138" s="44">
        <f t="shared" si="47"/>
        <v>418.27</v>
      </c>
      <c r="O138" s="44">
        <f t="shared" si="58"/>
        <v>0</v>
      </c>
      <c r="P138" s="44">
        <f t="shared" si="48"/>
        <v>89.5</v>
      </c>
      <c r="Q138" s="44">
        <f t="shared" si="54"/>
        <v>1108.169</v>
      </c>
      <c r="R138" s="41">
        <f t="shared" si="55"/>
        <v>0</v>
      </c>
      <c r="S138" s="41">
        <f t="shared" si="49"/>
        <v>259.63</v>
      </c>
      <c r="T138" s="41">
        <f t="shared" si="50"/>
        <v>9.74</v>
      </c>
      <c r="U138" s="44">
        <f t="shared" si="51"/>
        <v>104.57</v>
      </c>
      <c r="V138" s="44">
        <f t="shared" si="56"/>
        <v>0</v>
      </c>
      <c r="W138" s="44">
        <f t="shared" si="52"/>
        <v>89.5</v>
      </c>
      <c r="X138" s="41">
        <f t="shared" si="57"/>
        <v>463.44</v>
      </c>
      <c r="Y138" s="41">
        <f t="shared" si="53"/>
        <v>1571.609</v>
      </c>
      <c r="Z138" s="41"/>
      <c r="AD138" s="141"/>
    </row>
    <row r="139" s="9" customFormat="1" ht="20" customHeight="1" spans="1:30">
      <c r="A139" s="40">
        <f t="shared" si="43"/>
        <v>136</v>
      </c>
      <c r="B139" s="66" t="s">
        <v>124</v>
      </c>
      <c r="C139" s="42" t="s">
        <v>389</v>
      </c>
      <c r="D139" s="41" t="s">
        <v>390</v>
      </c>
      <c r="E139" s="41">
        <v>3245.4</v>
      </c>
      <c r="F139" s="41">
        <f>VLOOKUP(C139,'[1]9月'!$B:$Q,16,0)</f>
        <v>3245.4</v>
      </c>
      <c r="G139" s="41">
        <v>3245.4</v>
      </c>
      <c r="H139" s="44">
        <v>5228.42</v>
      </c>
      <c r="I139" s="44"/>
      <c r="J139" s="44">
        <v>1790</v>
      </c>
      <c r="K139" s="52">
        <f t="shared" si="44"/>
        <v>58.4172</v>
      </c>
      <c r="L139" s="53">
        <f t="shared" si="45"/>
        <v>519.264</v>
      </c>
      <c r="M139" s="41">
        <f t="shared" si="46"/>
        <v>22.7178</v>
      </c>
      <c r="N139" s="44">
        <f t="shared" si="47"/>
        <v>418.27</v>
      </c>
      <c r="O139" s="44">
        <f t="shared" si="58"/>
        <v>0</v>
      </c>
      <c r="P139" s="44">
        <f t="shared" si="48"/>
        <v>89.5</v>
      </c>
      <c r="Q139" s="44">
        <f t="shared" si="54"/>
        <v>1108.169</v>
      </c>
      <c r="R139" s="41">
        <f t="shared" si="55"/>
        <v>0</v>
      </c>
      <c r="S139" s="41">
        <f t="shared" si="49"/>
        <v>259.63</v>
      </c>
      <c r="T139" s="41">
        <f t="shared" si="50"/>
        <v>9.74</v>
      </c>
      <c r="U139" s="44">
        <f t="shared" si="51"/>
        <v>104.57</v>
      </c>
      <c r="V139" s="44">
        <f t="shared" si="56"/>
        <v>0</v>
      </c>
      <c r="W139" s="44">
        <f t="shared" si="52"/>
        <v>89.5</v>
      </c>
      <c r="X139" s="41">
        <f t="shared" si="57"/>
        <v>463.44</v>
      </c>
      <c r="Y139" s="41">
        <f t="shared" si="53"/>
        <v>1571.609</v>
      </c>
      <c r="Z139" s="41"/>
      <c r="AD139" s="141"/>
    </row>
    <row r="140" s="9" customFormat="1" ht="20" customHeight="1" spans="1:30">
      <c r="A140" s="40">
        <f t="shared" si="43"/>
        <v>137</v>
      </c>
      <c r="B140" s="66" t="s">
        <v>124</v>
      </c>
      <c r="C140" s="42" t="s">
        <v>391</v>
      </c>
      <c r="D140" s="41" t="s">
        <v>392</v>
      </c>
      <c r="E140" s="41">
        <v>3245.4</v>
      </c>
      <c r="F140" s="41">
        <f>VLOOKUP(C140,'[1]9月'!$B:$Q,16,0)</f>
        <v>3245.4</v>
      </c>
      <c r="G140" s="41">
        <v>3245.4</v>
      </c>
      <c r="H140" s="44">
        <v>5228.42</v>
      </c>
      <c r="I140" s="44"/>
      <c r="J140" s="44">
        <v>1790</v>
      </c>
      <c r="K140" s="52">
        <f t="shared" si="44"/>
        <v>58.4172</v>
      </c>
      <c r="L140" s="53">
        <f t="shared" si="45"/>
        <v>519.264</v>
      </c>
      <c r="M140" s="41">
        <f t="shared" si="46"/>
        <v>22.7178</v>
      </c>
      <c r="N140" s="44">
        <f t="shared" si="47"/>
        <v>418.27</v>
      </c>
      <c r="O140" s="44">
        <f t="shared" si="58"/>
        <v>0</v>
      </c>
      <c r="P140" s="44">
        <f t="shared" si="48"/>
        <v>89.5</v>
      </c>
      <c r="Q140" s="44">
        <f t="shared" si="54"/>
        <v>1108.169</v>
      </c>
      <c r="R140" s="41">
        <f t="shared" si="55"/>
        <v>0</v>
      </c>
      <c r="S140" s="41">
        <f t="shared" si="49"/>
        <v>259.63</v>
      </c>
      <c r="T140" s="41">
        <f t="shared" si="50"/>
        <v>9.74</v>
      </c>
      <c r="U140" s="44">
        <f t="shared" si="51"/>
        <v>104.57</v>
      </c>
      <c r="V140" s="44">
        <f t="shared" si="56"/>
        <v>0</v>
      </c>
      <c r="W140" s="44">
        <f t="shared" si="52"/>
        <v>89.5</v>
      </c>
      <c r="X140" s="41">
        <f t="shared" si="57"/>
        <v>463.44</v>
      </c>
      <c r="Y140" s="41">
        <f t="shared" si="53"/>
        <v>1571.609</v>
      </c>
      <c r="Z140" s="41"/>
      <c r="AD140" s="141"/>
    </row>
    <row r="141" s="9" customFormat="1" ht="20" customHeight="1" spans="1:30">
      <c r="A141" s="40">
        <f t="shared" si="43"/>
        <v>138</v>
      </c>
      <c r="B141" s="66" t="s">
        <v>124</v>
      </c>
      <c r="C141" s="42" t="s">
        <v>393</v>
      </c>
      <c r="D141" s="41" t="s">
        <v>394</v>
      </c>
      <c r="E141" s="41">
        <v>3245.4</v>
      </c>
      <c r="F141" s="41">
        <f>VLOOKUP(C141,'[1]9月'!$B:$Q,16,0)</f>
        <v>3245.4</v>
      </c>
      <c r="G141" s="41">
        <v>3245.4</v>
      </c>
      <c r="H141" s="44">
        <v>5228.42</v>
      </c>
      <c r="I141" s="44"/>
      <c r="J141" s="44">
        <v>1790</v>
      </c>
      <c r="K141" s="52">
        <f t="shared" si="44"/>
        <v>58.4172</v>
      </c>
      <c r="L141" s="53">
        <f t="shared" si="45"/>
        <v>519.264</v>
      </c>
      <c r="M141" s="41">
        <f t="shared" si="46"/>
        <v>22.7178</v>
      </c>
      <c r="N141" s="44">
        <f t="shared" si="47"/>
        <v>418.27</v>
      </c>
      <c r="O141" s="44">
        <f t="shared" si="58"/>
        <v>0</v>
      </c>
      <c r="P141" s="44">
        <f t="shared" si="48"/>
        <v>89.5</v>
      </c>
      <c r="Q141" s="44">
        <f t="shared" si="54"/>
        <v>1108.169</v>
      </c>
      <c r="R141" s="41">
        <f t="shared" si="55"/>
        <v>0</v>
      </c>
      <c r="S141" s="41">
        <f t="shared" si="49"/>
        <v>259.63</v>
      </c>
      <c r="T141" s="41">
        <f t="shared" si="50"/>
        <v>9.74</v>
      </c>
      <c r="U141" s="44">
        <f t="shared" si="51"/>
        <v>104.57</v>
      </c>
      <c r="V141" s="44">
        <f t="shared" si="56"/>
        <v>0</v>
      </c>
      <c r="W141" s="44">
        <f t="shared" si="52"/>
        <v>89.5</v>
      </c>
      <c r="X141" s="41">
        <f t="shared" si="57"/>
        <v>463.44</v>
      </c>
      <c r="Y141" s="41">
        <f t="shared" si="53"/>
        <v>1571.609</v>
      </c>
      <c r="Z141" s="41"/>
      <c r="AD141" s="141"/>
    </row>
    <row r="142" s="9" customFormat="1" ht="20" customHeight="1" spans="1:30">
      <c r="A142" s="40">
        <f t="shared" si="43"/>
        <v>139</v>
      </c>
      <c r="B142" s="66" t="s">
        <v>124</v>
      </c>
      <c r="C142" s="42" t="s">
        <v>395</v>
      </c>
      <c r="D142" s="41">
        <v>1.30983198303042e+17</v>
      </c>
      <c r="E142" s="41">
        <v>3245.4</v>
      </c>
      <c r="F142" s="41">
        <f>VLOOKUP(C142,'[1]9月'!$B:$Q,16,0)</f>
        <v>3245.4</v>
      </c>
      <c r="G142" s="41">
        <v>3245.4</v>
      </c>
      <c r="H142" s="44">
        <v>5228.42</v>
      </c>
      <c r="I142" s="44"/>
      <c r="J142" s="182">
        <v>1790</v>
      </c>
      <c r="K142" s="52">
        <f t="shared" si="44"/>
        <v>58.4172</v>
      </c>
      <c r="L142" s="53">
        <f t="shared" si="45"/>
        <v>519.264</v>
      </c>
      <c r="M142" s="41">
        <f t="shared" si="46"/>
        <v>22.7178</v>
      </c>
      <c r="N142" s="44">
        <f t="shared" si="47"/>
        <v>418.27</v>
      </c>
      <c r="O142" s="44">
        <f t="shared" si="58"/>
        <v>0</v>
      </c>
      <c r="P142" s="44">
        <f t="shared" si="48"/>
        <v>89.5</v>
      </c>
      <c r="Q142" s="44">
        <f t="shared" si="54"/>
        <v>1108.169</v>
      </c>
      <c r="R142" s="41">
        <f t="shared" si="55"/>
        <v>0</v>
      </c>
      <c r="S142" s="41">
        <f t="shared" si="49"/>
        <v>259.63</v>
      </c>
      <c r="T142" s="41">
        <f t="shared" si="50"/>
        <v>9.74</v>
      </c>
      <c r="U142" s="44">
        <f t="shared" si="51"/>
        <v>104.57</v>
      </c>
      <c r="V142" s="44">
        <f t="shared" si="56"/>
        <v>0</v>
      </c>
      <c r="W142" s="44">
        <f t="shared" si="52"/>
        <v>89.5</v>
      </c>
      <c r="X142" s="41">
        <f t="shared" si="57"/>
        <v>463.44</v>
      </c>
      <c r="Y142" s="41">
        <f t="shared" si="53"/>
        <v>1571.609</v>
      </c>
      <c r="Z142" s="41"/>
      <c r="AD142" s="141"/>
    </row>
    <row r="143" s="9" customFormat="1" ht="20" customHeight="1" spans="1:30">
      <c r="A143" s="40">
        <f t="shared" si="43"/>
        <v>140</v>
      </c>
      <c r="B143" s="66" t="s">
        <v>124</v>
      </c>
      <c r="C143" s="42" t="s">
        <v>397</v>
      </c>
      <c r="D143" s="41" t="s">
        <v>398</v>
      </c>
      <c r="E143" s="41">
        <v>3245.4</v>
      </c>
      <c r="F143" s="41">
        <f>VLOOKUP(C143,'[1]9月'!$B:$Q,16,0)</f>
        <v>3245.4</v>
      </c>
      <c r="G143" s="41">
        <v>3245.4</v>
      </c>
      <c r="H143" s="44">
        <v>5228.42</v>
      </c>
      <c r="I143" s="44"/>
      <c r="J143" s="44">
        <v>2544</v>
      </c>
      <c r="K143" s="52">
        <f t="shared" si="44"/>
        <v>58.4172</v>
      </c>
      <c r="L143" s="53">
        <f t="shared" si="45"/>
        <v>519.264</v>
      </c>
      <c r="M143" s="41">
        <f t="shared" si="46"/>
        <v>22.7178</v>
      </c>
      <c r="N143" s="44">
        <f t="shared" si="47"/>
        <v>418.27</v>
      </c>
      <c r="O143" s="44">
        <f t="shared" si="58"/>
        <v>0</v>
      </c>
      <c r="P143" s="44">
        <f t="shared" si="48"/>
        <v>127.2</v>
      </c>
      <c r="Q143" s="44">
        <f t="shared" si="54"/>
        <v>1145.869</v>
      </c>
      <c r="R143" s="41">
        <f t="shared" si="55"/>
        <v>0</v>
      </c>
      <c r="S143" s="41">
        <f t="shared" si="49"/>
        <v>259.63</v>
      </c>
      <c r="T143" s="41">
        <f t="shared" si="50"/>
        <v>9.74</v>
      </c>
      <c r="U143" s="44">
        <f t="shared" si="51"/>
        <v>104.57</v>
      </c>
      <c r="V143" s="44">
        <f t="shared" si="56"/>
        <v>0</v>
      </c>
      <c r="W143" s="44">
        <f t="shared" si="52"/>
        <v>127.2</v>
      </c>
      <c r="X143" s="41">
        <f t="shared" si="57"/>
        <v>501.14</v>
      </c>
      <c r="Y143" s="41">
        <f t="shared" si="53"/>
        <v>1647.009</v>
      </c>
      <c r="Z143" s="41"/>
      <c r="AD143" s="141"/>
    </row>
    <row r="144" s="9" customFormat="1" ht="20" customHeight="1" spans="1:30">
      <c r="A144" s="40">
        <f t="shared" si="43"/>
        <v>141</v>
      </c>
      <c r="B144" s="66" t="s">
        <v>124</v>
      </c>
      <c r="C144" s="42" t="s">
        <v>399</v>
      </c>
      <c r="D144" s="41" t="s">
        <v>400</v>
      </c>
      <c r="E144" s="41">
        <v>3245.4</v>
      </c>
      <c r="F144" s="41">
        <f>VLOOKUP(C144,'[1]9月'!$B:$Q,16,0)</f>
        <v>3245.4</v>
      </c>
      <c r="G144" s="41">
        <v>3245.4</v>
      </c>
      <c r="H144" s="44">
        <v>5228.42</v>
      </c>
      <c r="I144" s="44"/>
      <c r="J144" s="44">
        <v>1790</v>
      </c>
      <c r="K144" s="52">
        <f t="shared" si="44"/>
        <v>58.4172</v>
      </c>
      <c r="L144" s="53">
        <f t="shared" si="45"/>
        <v>519.264</v>
      </c>
      <c r="M144" s="41">
        <f t="shared" si="46"/>
        <v>22.7178</v>
      </c>
      <c r="N144" s="44">
        <f t="shared" si="47"/>
        <v>418.27</v>
      </c>
      <c r="O144" s="44">
        <f t="shared" si="58"/>
        <v>0</v>
      </c>
      <c r="P144" s="44">
        <f t="shared" si="48"/>
        <v>89.5</v>
      </c>
      <c r="Q144" s="44">
        <f t="shared" si="54"/>
        <v>1108.169</v>
      </c>
      <c r="R144" s="41">
        <f t="shared" si="55"/>
        <v>0</v>
      </c>
      <c r="S144" s="41">
        <f t="shared" si="49"/>
        <v>259.63</v>
      </c>
      <c r="T144" s="41">
        <f t="shared" si="50"/>
        <v>9.74</v>
      </c>
      <c r="U144" s="44">
        <f t="shared" si="51"/>
        <v>104.57</v>
      </c>
      <c r="V144" s="44">
        <f t="shared" si="56"/>
        <v>0</v>
      </c>
      <c r="W144" s="44">
        <f t="shared" si="52"/>
        <v>89.5</v>
      </c>
      <c r="X144" s="41">
        <f t="shared" si="57"/>
        <v>463.44</v>
      </c>
      <c r="Y144" s="41">
        <f t="shared" si="53"/>
        <v>1571.609</v>
      </c>
      <c r="Z144" s="41"/>
      <c r="AD144" s="141"/>
    </row>
    <row r="145" s="9" customFormat="1" ht="20" customHeight="1" spans="1:30">
      <c r="A145" s="40">
        <f t="shared" si="43"/>
        <v>142</v>
      </c>
      <c r="B145" s="66" t="s">
        <v>124</v>
      </c>
      <c r="C145" s="42" t="s">
        <v>401</v>
      </c>
      <c r="D145" s="41" t="s">
        <v>402</v>
      </c>
      <c r="E145" s="41">
        <v>3245.4</v>
      </c>
      <c r="F145" s="41">
        <f>VLOOKUP(C145,'[1]9月'!$B:$Q,16,0)</f>
        <v>3245.4</v>
      </c>
      <c r="G145" s="41">
        <v>3245.4</v>
      </c>
      <c r="H145" s="44">
        <v>5228.42</v>
      </c>
      <c r="I145" s="44"/>
      <c r="J145" s="44">
        <v>1790</v>
      </c>
      <c r="K145" s="52">
        <f t="shared" si="44"/>
        <v>58.4172</v>
      </c>
      <c r="L145" s="53">
        <f t="shared" si="45"/>
        <v>519.264</v>
      </c>
      <c r="M145" s="41">
        <f t="shared" si="46"/>
        <v>22.7178</v>
      </c>
      <c r="N145" s="44">
        <f t="shared" si="47"/>
        <v>418.27</v>
      </c>
      <c r="O145" s="44">
        <f t="shared" si="58"/>
        <v>0</v>
      </c>
      <c r="P145" s="44">
        <f t="shared" si="48"/>
        <v>89.5</v>
      </c>
      <c r="Q145" s="44">
        <f t="shared" si="54"/>
        <v>1108.169</v>
      </c>
      <c r="R145" s="41">
        <f t="shared" si="55"/>
        <v>0</v>
      </c>
      <c r="S145" s="41">
        <f t="shared" si="49"/>
        <v>259.63</v>
      </c>
      <c r="T145" s="41">
        <f t="shared" si="50"/>
        <v>9.74</v>
      </c>
      <c r="U145" s="44">
        <f t="shared" si="51"/>
        <v>104.57</v>
      </c>
      <c r="V145" s="44">
        <f t="shared" si="56"/>
        <v>0</v>
      </c>
      <c r="W145" s="44">
        <f t="shared" si="52"/>
        <v>89.5</v>
      </c>
      <c r="X145" s="41">
        <f t="shared" si="57"/>
        <v>463.44</v>
      </c>
      <c r="Y145" s="41">
        <f t="shared" si="53"/>
        <v>1571.609</v>
      </c>
      <c r="Z145" s="41"/>
      <c r="AD145" s="141"/>
    </row>
    <row r="146" s="9" customFormat="1" ht="20" customHeight="1" spans="1:30">
      <c r="A146" s="40">
        <f t="shared" si="43"/>
        <v>143</v>
      </c>
      <c r="B146" s="66" t="s">
        <v>124</v>
      </c>
      <c r="C146" s="42" t="s">
        <v>403</v>
      </c>
      <c r="D146" s="41" t="s">
        <v>404</v>
      </c>
      <c r="E146" s="41">
        <v>3245.4</v>
      </c>
      <c r="F146" s="41">
        <f>VLOOKUP(C146,'[1]9月'!$B:$Q,16,0)</f>
        <v>3245.4</v>
      </c>
      <c r="G146" s="41">
        <v>3245.4</v>
      </c>
      <c r="H146" s="44">
        <v>5228.42</v>
      </c>
      <c r="I146" s="44"/>
      <c r="J146" s="44">
        <v>2544</v>
      </c>
      <c r="K146" s="52">
        <f t="shared" si="44"/>
        <v>58.4172</v>
      </c>
      <c r="L146" s="53">
        <f t="shared" si="45"/>
        <v>519.264</v>
      </c>
      <c r="M146" s="41">
        <f t="shared" si="46"/>
        <v>22.7178</v>
      </c>
      <c r="N146" s="44">
        <f t="shared" si="47"/>
        <v>418.27</v>
      </c>
      <c r="O146" s="44">
        <f t="shared" si="58"/>
        <v>0</v>
      </c>
      <c r="P146" s="44">
        <f t="shared" si="48"/>
        <v>127.2</v>
      </c>
      <c r="Q146" s="44">
        <f t="shared" si="54"/>
        <v>1145.869</v>
      </c>
      <c r="R146" s="41">
        <f t="shared" si="55"/>
        <v>0</v>
      </c>
      <c r="S146" s="41">
        <f t="shared" si="49"/>
        <v>259.63</v>
      </c>
      <c r="T146" s="41">
        <f t="shared" si="50"/>
        <v>9.74</v>
      </c>
      <c r="U146" s="44">
        <f t="shared" si="51"/>
        <v>104.57</v>
      </c>
      <c r="V146" s="44">
        <f t="shared" si="56"/>
        <v>0</v>
      </c>
      <c r="W146" s="44">
        <f t="shared" si="52"/>
        <v>127.2</v>
      </c>
      <c r="X146" s="41">
        <f t="shared" si="57"/>
        <v>501.14</v>
      </c>
      <c r="Y146" s="41">
        <f t="shared" si="53"/>
        <v>1647.009</v>
      </c>
      <c r="Z146" s="41"/>
      <c r="AD146" s="141"/>
    </row>
    <row r="147" s="9" customFormat="1" ht="20" customHeight="1" spans="1:30">
      <c r="A147" s="40">
        <f t="shared" si="43"/>
        <v>144</v>
      </c>
      <c r="B147" s="66" t="s">
        <v>124</v>
      </c>
      <c r="C147" s="42" t="s">
        <v>405</v>
      </c>
      <c r="D147" s="41" t="s">
        <v>406</v>
      </c>
      <c r="E147" s="41">
        <v>3245.4</v>
      </c>
      <c r="F147" s="41">
        <f>VLOOKUP(C147,'[1]9月'!$B:$Q,16,0)</f>
        <v>3245.4</v>
      </c>
      <c r="G147" s="41">
        <v>3245.4</v>
      </c>
      <c r="H147" s="44">
        <v>5228.42</v>
      </c>
      <c r="I147" s="44"/>
      <c r="J147" s="44">
        <v>2544</v>
      </c>
      <c r="K147" s="52">
        <f t="shared" si="44"/>
        <v>58.4172</v>
      </c>
      <c r="L147" s="53">
        <f t="shared" si="45"/>
        <v>519.264</v>
      </c>
      <c r="M147" s="41">
        <f t="shared" si="46"/>
        <v>22.7178</v>
      </c>
      <c r="N147" s="44">
        <f t="shared" si="47"/>
        <v>418.27</v>
      </c>
      <c r="O147" s="44">
        <f t="shared" si="58"/>
        <v>0</v>
      </c>
      <c r="P147" s="44">
        <f t="shared" si="48"/>
        <v>127.2</v>
      </c>
      <c r="Q147" s="44">
        <f t="shared" si="54"/>
        <v>1145.869</v>
      </c>
      <c r="R147" s="41">
        <f t="shared" si="55"/>
        <v>0</v>
      </c>
      <c r="S147" s="41">
        <f t="shared" si="49"/>
        <v>259.63</v>
      </c>
      <c r="T147" s="41">
        <f t="shared" si="50"/>
        <v>9.74</v>
      </c>
      <c r="U147" s="44">
        <f t="shared" si="51"/>
        <v>104.57</v>
      </c>
      <c r="V147" s="44">
        <f t="shared" si="56"/>
        <v>0</v>
      </c>
      <c r="W147" s="44">
        <f t="shared" si="52"/>
        <v>127.2</v>
      </c>
      <c r="X147" s="41">
        <f t="shared" si="57"/>
        <v>501.14</v>
      </c>
      <c r="Y147" s="41">
        <f t="shared" si="53"/>
        <v>1647.009</v>
      </c>
      <c r="Z147" s="41"/>
      <c r="AD147" s="141"/>
    </row>
    <row r="148" s="9" customFormat="1" ht="20" customHeight="1" spans="1:30">
      <c r="A148" s="40">
        <f t="shared" si="43"/>
        <v>145</v>
      </c>
      <c r="B148" s="66" t="s">
        <v>124</v>
      </c>
      <c r="C148" s="42" t="s">
        <v>407</v>
      </c>
      <c r="D148" s="41" t="s">
        <v>408</v>
      </c>
      <c r="E148" s="41">
        <v>3245.4</v>
      </c>
      <c r="F148" s="41">
        <f>VLOOKUP(C148,'[1]9月'!$B:$Q,16,0)</f>
        <v>3245.4</v>
      </c>
      <c r="G148" s="41">
        <v>3245.4</v>
      </c>
      <c r="H148" s="44">
        <v>5228.42</v>
      </c>
      <c r="I148" s="44"/>
      <c r="J148" s="44">
        <v>2544</v>
      </c>
      <c r="K148" s="52">
        <f t="shared" si="44"/>
        <v>58.4172</v>
      </c>
      <c r="L148" s="53">
        <f t="shared" si="45"/>
        <v>519.264</v>
      </c>
      <c r="M148" s="41">
        <f t="shared" si="46"/>
        <v>22.7178</v>
      </c>
      <c r="N148" s="44">
        <f t="shared" si="47"/>
        <v>418.27</v>
      </c>
      <c r="O148" s="44">
        <f t="shared" si="58"/>
        <v>0</v>
      </c>
      <c r="P148" s="44">
        <f t="shared" si="48"/>
        <v>127.2</v>
      </c>
      <c r="Q148" s="44">
        <f t="shared" si="54"/>
        <v>1145.869</v>
      </c>
      <c r="R148" s="41">
        <f t="shared" si="55"/>
        <v>0</v>
      </c>
      <c r="S148" s="41">
        <f t="shared" si="49"/>
        <v>259.63</v>
      </c>
      <c r="T148" s="41">
        <f t="shared" si="50"/>
        <v>9.74</v>
      </c>
      <c r="U148" s="44">
        <f t="shared" si="51"/>
        <v>104.57</v>
      </c>
      <c r="V148" s="44">
        <f t="shared" si="56"/>
        <v>0</v>
      </c>
      <c r="W148" s="44">
        <f t="shared" si="52"/>
        <v>127.2</v>
      </c>
      <c r="X148" s="41">
        <f t="shared" si="57"/>
        <v>501.14</v>
      </c>
      <c r="Y148" s="41">
        <f t="shared" si="53"/>
        <v>1647.009</v>
      </c>
      <c r="Z148" s="41"/>
      <c r="AD148" s="141"/>
    </row>
    <row r="149" s="9" customFormat="1" ht="20" customHeight="1" spans="1:30">
      <c r="A149" s="40">
        <f t="shared" si="43"/>
        <v>146</v>
      </c>
      <c r="B149" s="66" t="s">
        <v>124</v>
      </c>
      <c r="C149" s="42" t="s">
        <v>409</v>
      </c>
      <c r="D149" s="41" t="s">
        <v>410</v>
      </c>
      <c r="E149" s="41">
        <v>3245.4</v>
      </c>
      <c r="F149" s="41">
        <f>VLOOKUP(C149,'[1]9月'!$B:$Q,16,0)</f>
        <v>3245.4</v>
      </c>
      <c r="G149" s="41">
        <v>3245.4</v>
      </c>
      <c r="H149" s="44">
        <v>5228.42</v>
      </c>
      <c r="I149" s="44"/>
      <c r="J149" s="44">
        <v>2544</v>
      </c>
      <c r="K149" s="52">
        <f t="shared" si="44"/>
        <v>58.4172</v>
      </c>
      <c r="L149" s="53">
        <f t="shared" si="45"/>
        <v>519.264</v>
      </c>
      <c r="M149" s="41">
        <f t="shared" si="46"/>
        <v>22.7178</v>
      </c>
      <c r="N149" s="44">
        <f t="shared" si="47"/>
        <v>418.27</v>
      </c>
      <c r="O149" s="44">
        <f t="shared" si="58"/>
        <v>0</v>
      </c>
      <c r="P149" s="44">
        <f t="shared" si="48"/>
        <v>127.2</v>
      </c>
      <c r="Q149" s="44">
        <f t="shared" si="54"/>
        <v>1145.869</v>
      </c>
      <c r="R149" s="41">
        <f t="shared" si="55"/>
        <v>0</v>
      </c>
      <c r="S149" s="41">
        <f t="shared" si="49"/>
        <v>259.63</v>
      </c>
      <c r="T149" s="41">
        <f t="shared" si="50"/>
        <v>9.74</v>
      </c>
      <c r="U149" s="44">
        <f t="shared" si="51"/>
        <v>104.57</v>
      </c>
      <c r="V149" s="44">
        <f t="shared" si="56"/>
        <v>0</v>
      </c>
      <c r="W149" s="44">
        <f t="shared" si="52"/>
        <v>127.2</v>
      </c>
      <c r="X149" s="41">
        <f t="shared" si="57"/>
        <v>501.14</v>
      </c>
      <c r="Y149" s="41">
        <f t="shared" si="53"/>
        <v>1647.009</v>
      </c>
      <c r="Z149" s="41"/>
      <c r="AD149" s="141"/>
    </row>
    <row r="150" s="9" customFormat="1" ht="20" customHeight="1" spans="1:30">
      <c r="A150" s="40">
        <f t="shared" si="43"/>
        <v>147</v>
      </c>
      <c r="B150" s="66" t="s">
        <v>124</v>
      </c>
      <c r="C150" s="42" t="s">
        <v>411</v>
      </c>
      <c r="D150" s="41" t="s">
        <v>412</v>
      </c>
      <c r="E150" s="41">
        <v>3245.4</v>
      </c>
      <c r="F150" s="41">
        <f>VLOOKUP(C150,'[1]9月'!$B:$Q,16,0)</f>
        <v>3245.4</v>
      </c>
      <c r="G150" s="41">
        <v>3245.4</v>
      </c>
      <c r="H150" s="44">
        <v>5228.42</v>
      </c>
      <c r="I150" s="44"/>
      <c r="J150" s="44">
        <v>3180</v>
      </c>
      <c r="K150" s="52">
        <f t="shared" si="44"/>
        <v>58.4172</v>
      </c>
      <c r="L150" s="53">
        <f t="shared" si="45"/>
        <v>519.264</v>
      </c>
      <c r="M150" s="41">
        <f t="shared" si="46"/>
        <v>22.7178</v>
      </c>
      <c r="N150" s="44">
        <f t="shared" si="47"/>
        <v>418.27</v>
      </c>
      <c r="O150" s="44">
        <f t="shared" si="58"/>
        <v>0</v>
      </c>
      <c r="P150" s="44">
        <f t="shared" si="48"/>
        <v>159</v>
      </c>
      <c r="Q150" s="44">
        <f t="shared" si="54"/>
        <v>1177.669</v>
      </c>
      <c r="R150" s="41">
        <f t="shared" si="55"/>
        <v>0</v>
      </c>
      <c r="S150" s="41">
        <f t="shared" si="49"/>
        <v>259.63</v>
      </c>
      <c r="T150" s="41">
        <f t="shared" si="50"/>
        <v>9.74</v>
      </c>
      <c r="U150" s="44">
        <f t="shared" si="51"/>
        <v>104.57</v>
      </c>
      <c r="V150" s="44">
        <f t="shared" si="56"/>
        <v>0</v>
      </c>
      <c r="W150" s="44">
        <f t="shared" si="52"/>
        <v>159</v>
      </c>
      <c r="X150" s="41">
        <f t="shared" si="57"/>
        <v>532.94</v>
      </c>
      <c r="Y150" s="41">
        <f t="shared" si="53"/>
        <v>1710.609</v>
      </c>
      <c r="Z150" s="41"/>
      <c r="AD150" s="141"/>
    </row>
    <row r="151" s="9" customFormat="1" ht="20" customHeight="1" spans="1:30">
      <c r="A151" s="40">
        <f t="shared" si="43"/>
        <v>148</v>
      </c>
      <c r="B151" s="66" t="s">
        <v>124</v>
      </c>
      <c r="C151" s="42" t="s">
        <v>413</v>
      </c>
      <c r="D151" s="41" t="s">
        <v>414</v>
      </c>
      <c r="E151" s="41">
        <v>3245.4</v>
      </c>
      <c r="F151" s="41">
        <f>VLOOKUP(C151,'[1]9月'!$B:$Q,16,0)</f>
        <v>3245.4</v>
      </c>
      <c r="G151" s="41">
        <v>3245.4</v>
      </c>
      <c r="H151" s="44">
        <v>5228.42</v>
      </c>
      <c r="I151" s="44"/>
      <c r="J151" s="44">
        <v>1790</v>
      </c>
      <c r="K151" s="52">
        <f t="shared" si="44"/>
        <v>58.4172</v>
      </c>
      <c r="L151" s="53">
        <f t="shared" si="45"/>
        <v>519.264</v>
      </c>
      <c r="M151" s="41">
        <f t="shared" si="46"/>
        <v>22.7178</v>
      </c>
      <c r="N151" s="44">
        <f t="shared" si="47"/>
        <v>418.27</v>
      </c>
      <c r="O151" s="44">
        <f t="shared" si="58"/>
        <v>0</v>
      </c>
      <c r="P151" s="44">
        <f t="shared" si="48"/>
        <v>89.5</v>
      </c>
      <c r="Q151" s="44">
        <f t="shared" si="54"/>
        <v>1108.169</v>
      </c>
      <c r="R151" s="41">
        <f t="shared" si="55"/>
        <v>0</v>
      </c>
      <c r="S151" s="41">
        <f t="shared" si="49"/>
        <v>259.63</v>
      </c>
      <c r="T151" s="41">
        <f t="shared" si="50"/>
        <v>9.74</v>
      </c>
      <c r="U151" s="44">
        <f t="shared" si="51"/>
        <v>104.57</v>
      </c>
      <c r="V151" s="44">
        <f t="shared" si="56"/>
        <v>0</v>
      </c>
      <c r="W151" s="44">
        <f t="shared" si="52"/>
        <v>89.5</v>
      </c>
      <c r="X151" s="41">
        <f t="shared" si="57"/>
        <v>463.44</v>
      </c>
      <c r="Y151" s="41">
        <f t="shared" si="53"/>
        <v>1571.609</v>
      </c>
      <c r="Z151" s="41"/>
      <c r="AD151" s="141"/>
    </row>
    <row r="152" s="9" customFormat="1" ht="20" customHeight="1" spans="1:30">
      <c r="A152" s="40">
        <f t="shared" si="43"/>
        <v>149</v>
      </c>
      <c r="B152" s="66" t="s">
        <v>124</v>
      </c>
      <c r="C152" s="42" t="s">
        <v>415</v>
      </c>
      <c r="D152" s="57" t="s">
        <v>416</v>
      </c>
      <c r="E152" s="41">
        <v>3245.4</v>
      </c>
      <c r="F152" s="41">
        <f>VLOOKUP(C152,'[1]9月'!$B:$Q,16,0)</f>
        <v>3245.4</v>
      </c>
      <c r="G152" s="41">
        <v>3245.4</v>
      </c>
      <c r="H152" s="44">
        <v>5228.42</v>
      </c>
      <c r="I152" s="44"/>
      <c r="J152" s="44">
        <v>0</v>
      </c>
      <c r="K152" s="52">
        <f t="shared" si="44"/>
        <v>58.4172</v>
      </c>
      <c r="L152" s="53">
        <f t="shared" si="45"/>
        <v>519.264</v>
      </c>
      <c r="M152" s="41">
        <f t="shared" si="46"/>
        <v>22.7178</v>
      </c>
      <c r="N152" s="44">
        <f t="shared" si="47"/>
        <v>418.27</v>
      </c>
      <c r="O152" s="44">
        <f t="shared" si="58"/>
        <v>0</v>
      </c>
      <c r="P152" s="44">
        <f t="shared" si="48"/>
        <v>0</v>
      </c>
      <c r="Q152" s="44">
        <f t="shared" si="54"/>
        <v>1018.669</v>
      </c>
      <c r="R152" s="41">
        <f t="shared" si="55"/>
        <v>0</v>
      </c>
      <c r="S152" s="41">
        <f t="shared" si="49"/>
        <v>259.63</v>
      </c>
      <c r="T152" s="41">
        <f t="shared" si="50"/>
        <v>9.74</v>
      </c>
      <c r="U152" s="44">
        <f t="shared" si="51"/>
        <v>104.57</v>
      </c>
      <c r="V152" s="44">
        <f t="shared" si="56"/>
        <v>0</v>
      </c>
      <c r="W152" s="44">
        <f t="shared" si="52"/>
        <v>0</v>
      </c>
      <c r="X152" s="41">
        <f t="shared" si="57"/>
        <v>373.94</v>
      </c>
      <c r="Y152" s="41">
        <f t="shared" si="53"/>
        <v>1392.609</v>
      </c>
      <c r="Z152" s="41"/>
      <c r="AD152" s="141"/>
    </row>
    <row r="153" s="9" customFormat="1" ht="20" customHeight="1" spans="1:30">
      <c r="A153" s="40">
        <f t="shared" si="43"/>
        <v>150</v>
      </c>
      <c r="B153" s="66" t="s">
        <v>124</v>
      </c>
      <c r="C153" s="42" t="s">
        <v>417</v>
      </c>
      <c r="D153" s="57" t="s">
        <v>418</v>
      </c>
      <c r="E153" s="41">
        <v>3245.4</v>
      </c>
      <c r="F153" s="41">
        <f>VLOOKUP(C153,'[1]9月'!$B:$Q,16,0)</f>
        <v>3245.4</v>
      </c>
      <c r="G153" s="41">
        <v>3245.4</v>
      </c>
      <c r="H153" s="44">
        <v>5228.42</v>
      </c>
      <c r="I153" s="44"/>
      <c r="J153" s="44">
        <v>1790</v>
      </c>
      <c r="K153" s="52">
        <f t="shared" si="44"/>
        <v>58.4172</v>
      </c>
      <c r="L153" s="53">
        <f t="shared" si="45"/>
        <v>519.264</v>
      </c>
      <c r="M153" s="41">
        <f t="shared" si="46"/>
        <v>22.7178</v>
      </c>
      <c r="N153" s="44">
        <f t="shared" si="47"/>
        <v>418.27</v>
      </c>
      <c r="O153" s="44">
        <f t="shared" si="58"/>
        <v>0</v>
      </c>
      <c r="P153" s="44">
        <f t="shared" si="48"/>
        <v>89.5</v>
      </c>
      <c r="Q153" s="44">
        <f t="shared" si="54"/>
        <v>1108.169</v>
      </c>
      <c r="R153" s="41">
        <f t="shared" si="55"/>
        <v>0</v>
      </c>
      <c r="S153" s="41">
        <f t="shared" si="49"/>
        <v>259.63</v>
      </c>
      <c r="T153" s="41">
        <f t="shared" si="50"/>
        <v>9.74</v>
      </c>
      <c r="U153" s="44">
        <f t="shared" si="51"/>
        <v>104.57</v>
      </c>
      <c r="V153" s="44">
        <f t="shared" si="56"/>
        <v>0</v>
      </c>
      <c r="W153" s="44">
        <f t="shared" si="52"/>
        <v>89.5</v>
      </c>
      <c r="X153" s="41">
        <f t="shared" si="57"/>
        <v>463.44</v>
      </c>
      <c r="Y153" s="41">
        <f t="shared" si="53"/>
        <v>1571.609</v>
      </c>
      <c r="Z153" s="41"/>
      <c r="AD153" s="141"/>
    </row>
    <row r="154" s="9" customFormat="1" ht="20" customHeight="1" spans="1:30">
      <c r="A154" s="40">
        <f t="shared" si="43"/>
        <v>151</v>
      </c>
      <c r="B154" s="66" t="s">
        <v>124</v>
      </c>
      <c r="C154" s="42" t="s">
        <v>419</v>
      </c>
      <c r="D154" s="344" t="s">
        <v>420</v>
      </c>
      <c r="E154" s="41">
        <v>3245.4</v>
      </c>
      <c r="F154" s="41">
        <f>VLOOKUP(C154,'[1]9月'!$B:$Q,16,0)</f>
        <v>3245.4</v>
      </c>
      <c r="G154" s="41">
        <v>3245.4</v>
      </c>
      <c r="H154" s="44">
        <v>5228.42</v>
      </c>
      <c r="I154" s="44"/>
      <c r="J154" s="44">
        <v>1790</v>
      </c>
      <c r="K154" s="52">
        <f t="shared" si="44"/>
        <v>58.4172</v>
      </c>
      <c r="L154" s="53">
        <f t="shared" si="45"/>
        <v>519.264</v>
      </c>
      <c r="M154" s="41">
        <f t="shared" si="46"/>
        <v>22.7178</v>
      </c>
      <c r="N154" s="44">
        <f t="shared" si="47"/>
        <v>418.27</v>
      </c>
      <c r="O154" s="44">
        <f t="shared" si="58"/>
        <v>0</v>
      </c>
      <c r="P154" s="44">
        <f t="shared" si="48"/>
        <v>89.5</v>
      </c>
      <c r="Q154" s="44">
        <f t="shared" si="54"/>
        <v>1108.169</v>
      </c>
      <c r="R154" s="41">
        <f t="shared" si="55"/>
        <v>0</v>
      </c>
      <c r="S154" s="41">
        <f t="shared" si="49"/>
        <v>259.63</v>
      </c>
      <c r="T154" s="41">
        <f t="shared" si="50"/>
        <v>9.74</v>
      </c>
      <c r="U154" s="44">
        <f t="shared" si="51"/>
        <v>104.57</v>
      </c>
      <c r="V154" s="44">
        <f t="shared" si="56"/>
        <v>0</v>
      </c>
      <c r="W154" s="44">
        <f t="shared" si="52"/>
        <v>89.5</v>
      </c>
      <c r="X154" s="41">
        <f t="shared" si="57"/>
        <v>463.44</v>
      </c>
      <c r="Y154" s="41">
        <f t="shared" si="53"/>
        <v>1571.609</v>
      </c>
      <c r="Z154" s="41"/>
      <c r="AD154" s="141"/>
    </row>
    <row r="155" s="9" customFormat="1" ht="20" customHeight="1" spans="1:30">
      <c r="A155" s="40">
        <f t="shared" si="43"/>
        <v>152</v>
      </c>
      <c r="B155" s="66" t="s">
        <v>124</v>
      </c>
      <c r="C155" s="42" t="s">
        <v>421</v>
      </c>
      <c r="D155" s="344" t="s">
        <v>422</v>
      </c>
      <c r="E155" s="41">
        <v>3245.4</v>
      </c>
      <c r="F155" s="41">
        <f>VLOOKUP(C155,'[1]9月'!$B:$Q,16,0)</f>
        <v>3245.4</v>
      </c>
      <c r="G155" s="41">
        <v>3245.4</v>
      </c>
      <c r="H155" s="44">
        <v>0</v>
      </c>
      <c r="I155" s="44"/>
      <c r="J155" s="44">
        <v>0</v>
      </c>
      <c r="K155" s="52">
        <f t="shared" si="44"/>
        <v>58.4172</v>
      </c>
      <c r="L155" s="53">
        <f t="shared" si="45"/>
        <v>519.264</v>
      </c>
      <c r="M155" s="41">
        <f t="shared" si="46"/>
        <v>22.7178</v>
      </c>
      <c r="N155" s="44">
        <f t="shared" si="47"/>
        <v>0</v>
      </c>
      <c r="O155" s="44">
        <f t="shared" si="58"/>
        <v>0</v>
      </c>
      <c r="P155" s="44">
        <f t="shared" si="48"/>
        <v>0</v>
      </c>
      <c r="Q155" s="44">
        <f t="shared" si="54"/>
        <v>600.399</v>
      </c>
      <c r="R155" s="41">
        <f t="shared" si="55"/>
        <v>0</v>
      </c>
      <c r="S155" s="41">
        <f t="shared" si="49"/>
        <v>259.63</v>
      </c>
      <c r="T155" s="41">
        <f t="shared" si="50"/>
        <v>9.74</v>
      </c>
      <c r="U155" s="44">
        <f t="shared" si="51"/>
        <v>0</v>
      </c>
      <c r="V155" s="44">
        <f t="shared" si="56"/>
        <v>0</v>
      </c>
      <c r="W155" s="44">
        <f t="shared" si="52"/>
        <v>0</v>
      </c>
      <c r="X155" s="41">
        <f t="shared" si="57"/>
        <v>269.37</v>
      </c>
      <c r="Y155" s="41">
        <f t="shared" si="53"/>
        <v>869.769</v>
      </c>
      <c r="Z155" s="41"/>
      <c r="AD155" s="141"/>
    </row>
    <row r="156" s="9" customFormat="1" ht="20" customHeight="1" spans="1:30">
      <c r="A156" s="40">
        <f t="shared" si="43"/>
        <v>153</v>
      </c>
      <c r="B156" s="66" t="s">
        <v>124</v>
      </c>
      <c r="C156" s="42" t="s">
        <v>423</v>
      </c>
      <c r="D156" s="57" t="s">
        <v>424</v>
      </c>
      <c r="E156" s="41">
        <v>3245.4</v>
      </c>
      <c r="F156" s="41">
        <f>VLOOKUP(C156,'[1]9月'!$B:$Q,16,0)</f>
        <v>3245.4</v>
      </c>
      <c r="G156" s="41">
        <v>3245.4</v>
      </c>
      <c r="H156" s="44">
        <v>5228.42</v>
      </c>
      <c r="I156" s="44"/>
      <c r="J156" s="44">
        <v>1790</v>
      </c>
      <c r="K156" s="52">
        <f t="shared" si="44"/>
        <v>58.4172</v>
      </c>
      <c r="L156" s="53">
        <f t="shared" si="45"/>
        <v>519.264</v>
      </c>
      <c r="M156" s="41">
        <f t="shared" si="46"/>
        <v>22.7178</v>
      </c>
      <c r="N156" s="44">
        <f t="shared" si="47"/>
        <v>418.27</v>
      </c>
      <c r="O156" s="44">
        <f t="shared" si="58"/>
        <v>0</v>
      </c>
      <c r="P156" s="44">
        <f t="shared" si="48"/>
        <v>89.5</v>
      </c>
      <c r="Q156" s="44">
        <f t="shared" si="54"/>
        <v>1108.169</v>
      </c>
      <c r="R156" s="41">
        <f t="shared" si="55"/>
        <v>0</v>
      </c>
      <c r="S156" s="41">
        <f t="shared" si="49"/>
        <v>259.63</v>
      </c>
      <c r="T156" s="41">
        <f t="shared" si="50"/>
        <v>9.74</v>
      </c>
      <c r="U156" s="44">
        <f t="shared" si="51"/>
        <v>104.57</v>
      </c>
      <c r="V156" s="44">
        <f t="shared" si="56"/>
        <v>0</v>
      </c>
      <c r="W156" s="44">
        <f t="shared" si="52"/>
        <v>89.5</v>
      </c>
      <c r="X156" s="41">
        <f t="shared" si="57"/>
        <v>463.44</v>
      </c>
      <c r="Y156" s="41">
        <f t="shared" si="53"/>
        <v>1571.609</v>
      </c>
      <c r="Z156" s="41"/>
      <c r="AD156" s="141"/>
    </row>
    <row r="157" s="9" customFormat="1" ht="20" customHeight="1" spans="1:30">
      <c r="A157" s="40">
        <f t="shared" si="43"/>
        <v>154</v>
      </c>
      <c r="B157" s="66" t="s">
        <v>320</v>
      </c>
      <c r="C157" s="42" t="s">
        <v>425</v>
      </c>
      <c r="D157" s="57" t="s">
        <v>426</v>
      </c>
      <c r="E157" s="41">
        <v>3245.4</v>
      </c>
      <c r="F157" s="41">
        <f>VLOOKUP(C157,'[1]9月'!$B:$Q,16,0)</f>
        <v>3245.4</v>
      </c>
      <c r="G157" s="41">
        <v>3245.4</v>
      </c>
      <c r="H157" s="44">
        <v>5228.42</v>
      </c>
      <c r="I157" s="44"/>
      <c r="J157" s="44">
        <v>2544</v>
      </c>
      <c r="K157" s="52">
        <f t="shared" si="44"/>
        <v>58.4172</v>
      </c>
      <c r="L157" s="53">
        <f t="shared" si="45"/>
        <v>519.264</v>
      </c>
      <c r="M157" s="41">
        <f t="shared" si="46"/>
        <v>22.7178</v>
      </c>
      <c r="N157" s="44">
        <f t="shared" si="47"/>
        <v>418.27</v>
      </c>
      <c r="O157" s="44">
        <f t="shared" si="58"/>
        <v>0</v>
      </c>
      <c r="P157" s="44">
        <f t="shared" si="48"/>
        <v>127.2</v>
      </c>
      <c r="Q157" s="44">
        <f t="shared" si="54"/>
        <v>1145.869</v>
      </c>
      <c r="R157" s="41">
        <f t="shared" si="55"/>
        <v>0</v>
      </c>
      <c r="S157" s="41">
        <f t="shared" si="49"/>
        <v>259.63</v>
      </c>
      <c r="T157" s="41">
        <f t="shared" si="50"/>
        <v>9.74</v>
      </c>
      <c r="U157" s="44">
        <f t="shared" si="51"/>
        <v>104.57</v>
      </c>
      <c r="V157" s="44">
        <f t="shared" si="56"/>
        <v>0</v>
      </c>
      <c r="W157" s="44">
        <f t="shared" si="52"/>
        <v>127.2</v>
      </c>
      <c r="X157" s="41">
        <f t="shared" si="57"/>
        <v>501.14</v>
      </c>
      <c r="Y157" s="41">
        <f t="shared" si="53"/>
        <v>1647.009</v>
      </c>
      <c r="Z157" s="41"/>
      <c r="AD157" s="141"/>
    </row>
    <row r="158" s="9" customFormat="1" ht="20" customHeight="1" spans="1:30">
      <c r="A158" s="40">
        <f t="shared" si="43"/>
        <v>155</v>
      </c>
      <c r="B158" s="66" t="s">
        <v>124</v>
      </c>
      <c r="C158" s="42" t="s">
        <v>427</v>
      </c>
      <c r="D158" s="57" t="s">
        <v>428</v>
      </c>
      <c r="E158" s="41">
        <v>3245.4</v>
      </c>
      <c r="F158" s="41">
        <f>VLOOKUP(C158,'[1]9月'!$B:$Q,16,0)</f>
        <v>3245.4</v>
      </c>
      <c r="G158" s="41">
        <v>3245.4</v>
      </c>
      <c r="H158" s="44">
        <v>5228.42</v>
      </c>
      <c r="I158" s="44"/>
      <c r="J158" s="44">
        <v>2544</v>
      </c>
      <c r="K158" s="52">
        <f t="shared" si="44"/>
        <v>58.4172</v>
      </c>
      <c r="L158" s="53">
        <f t="shared" si="45"/>
        <v>519.264</v>
      </c>
      <c r="M158" s="41">
        <f t="shared" si="46"/>
        <v>22.7178</v>
      </c>
      <c r="N158" s="44">
        <f t="shared" si="47"/>
        <v>418.27</v>
      </c>
      <c r="O158" s="44">
        <f t="shared" si="58"/>
        <v>0</v>
      </c>
      <c r="P158" s="44">
        <f t="shared" si="48"/>
        <v>127.2</v>
      </c>
      <c r="Q158" s="44">
        <f t="shared" si="54"/>
        <v>1145.869</v>
      </c>
      <c r="R158" s="41">
        <f t="shared" si="55"/>
        <v>0</v>
      </c>
      <c r="S158" s="41">
        <f t="shared" si="49"/>
        <v>259.63</v>
      </c>
      <c r="T158" s="41">
        <f t="shared" si="50"/>
        <v>9.74</v>
      </c>
      <c r="U158" s="44">
        <f t="shared" si="51"/>
        <v>104.57</v>
      </c>
      <c r="V158" s="44">
        <f t="shared" si="56"/>
        <v>0</v>
      </c>
      <c r="W158" s="44">
        <f t="shared" si="52"/>
        <v>127.2</v>
      </c>
      <c r="X158" s="41">
        <f t="shared" si="57"/>
        <v>501.14</v>
      </c>
      <c r="Y158" s="41">
        <f t="shared" si="53"/>
        <v>1647.009</v>
      </c>
      <c r="Z158" s="41"/>
      <c r="AD158" s="141"/>
    </row>
    <row r="159" s="9" customFormat="1" ht="20" customHeight="1" spans="1:30">
      <c r="A159" s="40">
        <f t="shared" si="43"/>
        <v>156</v>
      </c>
      <c r="B159" s="66" t="s">
        <v>98</v>
      </c>
      <c r="C159" s="46" t="s">
        <v>431</v>
      </c>
      <c r="D159" s="47" t="s">
        <v>432</v>
      </c>
      <c r="E159" s="41">
        <v>3245.4</v>
      </c>
      <c r="F159" s="41">
        <f>VLOOKUP(C159,'[1]9月'!$B:$Q,16,0)</f>
        <v>3245.4</v>
      </c>
      <c r="G159" s="41">
        <v>3245.4</v>
      </c>
      <c r="H159" s="44">
        <v>5228.42</v>
      </c>
      <c r="I159" s="44"/>
      <c r="J159" s="44">
        <v>1790</v>
      </c>
      <c r="K159" s="52">
        <f t="shared" si="44"/>
        <v>58.4172</v>
      </c>
      <c r="L159" s="53">
        <f t="shared" si="45"/>
        <v>519.264</v>
      </c>
      <c r="M159" s="41">
        <f t="shared" si="46"/>
        <v>22.7178</v>
      </c>
      <c r="N159" s="44">
        <f t="shared" si="47"/>
        <v>418.27</v>
      </c>
      <c r="O159" s="44">
        <f t="shared" si="58"/>
        <v>0</v>
      </c>
      <c r="P159" s="44">
        <f t="shared" si="48"/>
        <v>89.5</v>
      </c>
      <c r="Q159" s="44">
        <f t="shared" si="54"/>
        <v>1108.169</v>
      </c>
      <c r="R159" s="41">
        <f t="shared" si="55"/>
        <v>0</v>
      </c>
      <c r="S159" s="41">
        <f t="shared" si="49"/>
        <v>259.63</v>
      </c>
      <c r="T159" s="41">
        <f t="shared" si="50"/>
        <v>9.74</v>
      </c>
      <c r="U159" s="44">
        <f t="shared" si="51"/>
        <v>104.57</v>
      </c>
      <c r="V159" s="44">
        <f t="shared" si="56"/>
        <v>0</v>
      </c>
      <c r="W159" s="44">
        <f t="shared" si="52"/>
        <v>89.5</v>
      </c>
      <c r="X159" s="41">
        <f t="shared" si="57"/>
        <v>463.44</v>
      </c>
      <c r="Y159" s="41">
        <f t="shared" si="53"/>
        <v>1571.609</v>
      </c>
      <c r="Z159" s="41"/>
      <c r="AD159" s="141"/>
    </row>
    <row r="160" s="9" customFormat="1" ht="20" customHeight="1" spans="1:30">
      <c r="A160" s="40">
        <f t="shared" si="43"/>
        <v>157</v>
      </c>
      <c r="B160" s="66" t="s">
        <v>124</v>
      </c>
      <c r="C160" s="46" t="s">
        <v>433</v>
      </c>
      <c r="D160" s="47" t="s">
        <v>434</v>
      </c>
      <c r="E160" s="41">
        <v>3245.4</v>
      </c>
      <c r="F160" s="41">
        <f>VLOOKUP(C160,'[1]9月'!$B:$Q,16,0)</f>
        <v>3245.4</v>
      </c>
      <c r="G160" s="41">
        <v>3245.4</v>
      </c>
      <c r="H160" s="44">
        <v>5228.42</v>
      </c>
      <c r="I160" s="44"/>
      <c r="J160" s="44">
        <v>1790</v>
      </c>
      <c r="K160" s="52">
        <f t="shared" si="44"/>
        <v>58.4172</v>
      </c>
      <c r="L160" s="53">
        <f t="shared" si="45"/>
        <v>519.264</v>
      </c>
      <c r="M160" s="41">
        <f t="shared" si="46"/>
        <v>22.7178</v>
      </c>
      <c r="N160" s="44">
        <f t="shared" si="47"/>
        <v>418.27</v>
      </c>
      <c r="O160" s="44">
        <f t="shared" si="58"/>
        <v>0</v>
      </c>
      <c r="P160" s="44">
        <f t="shared" si="48"/>
        <v>89.5</v>
      </c>
      <c r="Q160" s="44">
        <f t="shared" si="54"/>
        <v>1108.169</v>
      </c>
      <c r="R160" s="41">
        <f t="shared" si="55"/>
        <v>0</v>
      </c>
      <c r="S160" s="41">
        <f t="shared" si="49"/>
        <v>259.63</v>
      </c>
      <c r="T160" s="41">
        <f t="shared" si="50"/>
        <v>9.74</v>
      </c>
      <c r="U160" s="44">
        <f t="shared" si="51"/>
        <v>104.57</v>
      </c>
      <c r="V160" s="44">
        <f t="shared" si="56"/>
        <v>0</v>
      </c>
      <c r="W160" s="44">
        <f t="shared" si="52"/>
        <v>89.5</v>
      </c>
      <c r="X160" s="41">
        <f t="shared" si="57"/>
        <v>463.44</v>
      </c>
      <c r="Y160" s="41">
        <f t="shared" si="53"/>
        <v>1571.609</v>
      </c>
      <c r="Z160" s="41"/>
      <c r="AD160" s="141"/>
    </row>
    <row r="161" s="9" customFormat="1" ht="20" customHeight="1" spans="1:30">
      <c r="A161" s="40">
        <f t="shared" si="43"/>
        <v>158</v>
      </c>
      <c r="B161" s="66" t="s">
        <v>124</v>
      </c>
      <c r="C161" s="46" t="s">
        <v>435</v>
      </c>
      <c r="D161" s="47" t="s">
        <v>436</v>
      </c>
      <c r="E161" s="41">
        <v>3245.4</v>
      </c>
      <c r="F161" s="41">
        <f>VLOOKUP(C161,'[1]9月'!$B:$Q,16,0)</f>
        <v>3245.4</v>
      </c>
      <c r="G161" s="41">
        <v>3245.4</v>
      </c>
      <c r="H161" s="44">
        <v>5228.42</v>
      </c>
      <c r="I161" s="44"/>
      <c r="J161" s="44">
        <v>1790</v>
      </c>
      <c r="K161" s="52">
        <f t="shared" si="44"/>
        <v>58.4172</v>
      </c>
      <c r="L161" s="53">
        <f t="shared" si="45"/>
        <v>519.264</v>
      </c>
      <c r="M161" s="41">
        <f t="shared" si="46"/>
        <v>22.7178</v>
      </c>
      <c r="N161" s="44">
        <f t="shared" si="47"/>
        <v>418.27</v>
      </c>
      <c r="O161" s="44">
        <f t="shared" si="58"/>
        <v>0</v>
      </c>
      <c r="P161" s="44">
        <f t="shared" si="48"/>
        <v>89.5</v>
      </c>
      <c r="Q161" s="44">
        <f t="shared" si="54"/>
        <v>1108.169</v>
      </c>
      <c r="R161" s="41">
        <f t="shared" si="55"/>
        <v>0</v>
      </c>
      <c r="S161" s="41">
        <f t="shared" si="49"/>
        <v>259.63</v>
      </c>
      <c r="T161" s="41">
        <f t="shared" si="50"/>
        <v>9.74</v>
      </c>
      <c r="U161" s="44">
        <f t="shared" si="51"/>
        <v>104.57</v>
      </c>
      <c r="V161" s="44">
        <f t="shared" si="56"/>
        <v>0</v>
      </c>
      <c r="W161" s="44">
        <f t="shared" si="52"/>
        <v>89.5</v>
      </c>
      <c r="X161" s="41">
        <f t="shared" si="57"/>
        <v>463.44</v>
      </c>
      <c r="Y161" s="41">
        <f t="shared" si="53"/>
        <v>1571.609</v>
      </c>
      <c r="Z161" s="41"/>
      <c r="AD161" s="141"/>
    </row>
    <row r="162" s="9" customFormat="1" ht="20" customHeight="1" spans="1:30">
      <c r="A162" s="40">
        <f t="shared" si="43"/>
        <v>159</v>
      </c>
      <c r="B162" s="66" t="s">
        <v>124</v>
      </c>
      <c r="C162" s="46" t="s">
        <v>437</v>
      </c>
      <c r="D162" s="47" t="s">
        <v>438</v>
      </c>
      <c r="E162" s="41">
        <v>3245.4</v>
      </c>
      <c r="F162" s="41">
        <f>VLOOKUP(C162,'[1]9月'!$B:$Q,16,0)</f>
        <v>3245.4</v>
      </c>
      <c r="G162" s="41">
        <v>3245.4</v>
      </c>
      <c r="H162" s="44">
        <v>5228.42</v>
      </c>
      <c r="I162" s="44"/>
      <c r="J162" s="44">
        <v>1790</v>
      </c>
      <c r="K162" s="52">
        <f t="shared" si="44"/>
        <v>58.4172</v>
      </c>
      <c r="L162" s="53">
        <f t="shared" si="45"/>
        <v>519.264</v>
      </c>
      <c r="M162" s="41">
        <f t="shared" si="46"/>
        <v>22.7178</v>
      </c>
      <c r="N162" s="44">
        <f t="shared" si="47"/>
        <v>418.27</v>
      </c>
      <c r="O162" s="44">
        <f t="shared" si="58"/>
        <v>0</v>
      </c>
      <c r="P162" s="44">
        <f t="shared" si="48"/>
        <v>89.5</v>
      </c>
      <c r="Q162" s="44">
        <f t="shared" si="54"/>
        <v>1108.169</v>
      </c>
      <c r="R162" s="41">
        <f t="shared" si="55"/>
        <v>0</v>
      </c>
      <c r="S162" s="41">
        <f t="shared" si="49"/>
        <v>259.63</v>
      </c>
      <c r="T162" s="41">
        <f t="shared" si="50"/>
        <v>9.74</v>
      </c>
      <c r="U162" s="44">
        <f t="shared" si="51"/>
        <v>104.57</v>
      </c>
      <c r="V162" s="44">
        <f t="shared" si="56"/>
        <v>0</v>
      </c>
      <c r="W162" s="44">
        <f t="shared" si="52"/>
        <v>89.5</v>
      </c>
      <c r="X162" s="41">
        <f t="shared" si="57"/>
        <v>463.44</v>
      </c>
      <c r="Y162" s="41">
        <f t="shared" si="53"/>
        <v>1571.609</v>
      </c>
      <c r="Z162" s="41"/>
      <c r="AD162" s="141"/>
    </row>
    <row r="163" s="9" customFormat="1" ht="20" customHeight="1" spans="1:30">
      <c r="A163" s="40">
        <f t="shared" si="43"/>
        <v>160</v>
      </c>
      <c r="B163" s="66" t="s">
        <v>124</v>
      </c>
      <c r="C163" s="46" t="s">
        <v>441</v>
      </c>
      <c r="D163" s="45" t="s">
        <v>442</v>
      </c>
      <c r="E163" s="41">
        <v>3245.4</v>
      </c>
      <c r="F163" s="41">
        <v>3245.4</v>
      </c>
      <c r="G163" s="41">
        <v>3245.4</v>
      </c>
      <c r="H163" s="44">
        <v>5228.42</v>
      </c>
      <c r="I163" s="44"/>
      <c r="J163" s="88">
        <v>1790</v>
      </c>
      <c r="K163" s="52">
        <f t="shared" si="44"/>
        <v>58.4172</v>
      </c>
      <c r="L163" s="53">
        <f t="shared" si="45"/>
        <v>519.264</v>
      </c>
      <c r="M163" s="41">
        <f t="shared" si="46"/>
        <v>22.7178</v>
      </c>
      <c r="N163" s="44">
        <f t="shared" si="47"/>
        <v>418.27</v>
      </c>
      <c r="O163" s="44">
        <f t="shared" ref="O163:O214" si="59">I163*50%</f>
        <v>0</v>
      </c>
      <c r="P163" s="44">
        <f t="shared" si="48"/>
        <v>89.5</v>
      </c>
      <c r="Q163" s="44">
        <f t="shared" si="54"/>
        <v>1108.169</v>
      </c>
      <c r="R163" s="41">
        <f t="shared" si="55"/>
        <v>0</v>
      </c>
      <c r="S163" s="41">
        <f t="shared" si="49"/>
        <v>259.63</v>
      </c>
      <c r="T163" s="41">
        <f t="shared" si="50"/>
        <v>9.74</v>
      </c>
      <c r="U163" s="44">
        <f t="shared" si="51"/>
        <v>104.57</v>
      </c>
      <c r="V163" s="44">
        <f t="shared" si="56"/>
        <v>0</v>
      </c>
      <c r="W163" s="44">
        <f t="shared" si="52"/>
        <v>89.5</v>
      </c>
      <c r="X163" s="41">
        <f t="shared" si="57"/>
        <v>463.44</v>
      </c>
      <c r="Y163" s="41">
        <f t="shared" si="53"/>
        <v>1571.609</v>
      </c>
      <c r="Z163" s="41"/>
      <c r="AD163" s="141"/>
    </row>
    <row r="164" s="9" customFormat="1" ht="20" customHeight="1" spans="1:30">
      <c r="A164" s="40">
        <f t="shared" si="43"/>
        <v>161</v>
      </c>
      <c r="B164" s="66" t="s">
        <v>443</v>
      </c>
      <c r="C164" s="42" t="s">
        <v>444</v>
      </c>
      <c r="D164" s="41" t="s">
        <v>445</v>
      </c>
      <c r="E164" s="41">
        <v>3245.4</v>
      </c>
      <c r="F164" s="41">
        <f>VLOOKUP(C164,'[1]9月'!$B:$Q,16,0)</f>
        <v>3245.4</v>
      </c>
      <c r="G164" s="41">
        <v>3245.4</v>
      </c>
      <c r="H164" s="44">
        <v>5228.42</v>
      </c>
      <c r="I164" s="44"/>
      <c r="J164" s="44">
        <v>1790</v>
      </c>
      <c r="K164" s="52">
        <f t="shared" si="44"/>
        <v>58.4172</v>
      </c>
      <c r="L164" s="53">
        <f t="shared" si="45"/>
        <v>519.264</v>
      </c>
      <c r="M164" s="41">
        <f t="shared" si="46"/>
        <v>22.7178</v>
      </c>
      <c r="N164" s="44">
        <f t="shared" si="47"/>
        <v>418.27</v>
      </c>
      <c r="O164" s="44">
        <f t="shared" si="59"/>
        <v>0</v>
      </c>
      <c r="P164" s="44">
        <f t="shared" si="48"/>
        <v>89.5</v>
      </c>
      <c r="Q164" s="44">
        <f t="shared" si="54"/>
        <v>1108.169</v>
      </c>
      <c r="R164" s="41">
        <f t="shared" si="55"/>
        <v>0</v>
      </c>
      <c r="S164" s="41">
        <f t="shared" si="49"/>
        <v>259.63</v>
      </c>
      <c r="T164" s="41">
        <f t="shared" si="50"/>
        <v>9.74</v>
      </c>
      <c r="U164" s="44">
        <f t="shared" si="51"/>
        <v>104.57</v>
      </c>
      <c r="V164" s="44">
        <f t="shared" si="56"/>
        <v>0</v>
      </c>
      <c r="W164" s="44">
        <f t="shared" si="52"/>
        <v>89.5</v>
      </c>
      <c r="X164" s="41">
        <f t="shared" si="57"/>
        <v>463.44</v>
      </c>
      <c r="Y164" s="41">
        <f t="shared" si="53"/>
        <v>1571.609</v>
      </c>
      <c r="Z164" s="41"/>
      <c r="AD164" s="141"/>
    </row>
    <row r="165" s="9" customFormat="1" ht="20" customHeight="1" spans="1:30">
      <c r="A165" s="40">
        <f t="shared" si="43"/>
        <v>162</v>
      </c>
      <c r="B165" s="66" t="s">
        <v>443</v>
      </c>
      <c r="C165" s="42" t="s">
        <v>446</v>
      </c>
      <c r="D165" s="41" t="s">
        <v>447</v>
      </c>
      <c r="E165" s="41">
        <v>3245.4</v>
      </c>
      <c r="F165" s="41">
        <f>VLOOKUP(C165,'[1]9月'!$B:$Q,16,0)</f>
        <v>3245.4</v>
      </c>
      <c r="G165" s="41">
        <v>3245.4</v>
      </c>
      <c r="H165" s="44">
        <v>5228.42</v>
      </c>
      <c r="I165" s="44"/>
      <c r="J165" s="44">
        <v>1790</v>
      </c>
      <c r="K165" s="52">
        <f t="shared" si="44"/>
        <v>58.4172</v>
      </c>
      <c r="L165" s="53">
        <f t="shared" si="45"/>
        <v>519.264</v>
      </c>
      <c r="M165" s="41">
        <f t="shared" si="46"/>
        <v>22.7178</v>
      </c>
      <c r="N165" s="44">
        <f t="shared" si="47"/>
        <v>418.27</v>
      </c>
      <c r="O165" s="44">
        <f t="shared" si="59"/>
        <v>0</v>
      </c>
      <c r="P165" s="44">
        <f t="shared" si="48"/>
        <v>89.5</v>
      </c>
      <c r="Q165" s="44">
        <f t="shared" si="54"/>
        <v>1108.169</v>
      </c>
      <c r="R165" s="41">
        <f t="shared" si="55"/>
        <v>0</v>
      </c>
      <c r="S165" s="41">
        <f t="shared" si="49"/>
        <v>259.63</v>
      </c>
      <c r="T165" s="41">
        <f t="shared" si="50"/>
        <v>9.74</v>
      </c>
      <c r="U165" s="44">
        <f t="shared" si="51"/>
        <v>104.57</v>
      </c>
      <c r="V165" s="44">
        <f t="shared" si="56"/>
        <v>0</v>
      </c>
      <c r="W165" s="44">
        <f t="shared" si="52"/>
        <v>89.5</v>
      </c>
      <c r="X165" s="41">
        <f t="shared" si="57"/>
        <v>463.44</v>
      </c>
      <c r="Y165" s="41">
        <f t="shared" si="53"/>
        <v>1571.609</v>
      </c>
      <c r="Z165" s="41"/>
      <c r="AD165" s="141"/>
    </row>
    <row r="166" s="9" customFormat="1" ht="20" customHeight="1" spans="1:30">
      <c r="A166" s="40">
        <f t="shared" si="43"/>
        <v>163</v>
      </c>
      <c r="B166" s="66" t="s">
        <v>443</v>
      </c>
      <c r="C166" s="42" t="s">
        <v>448</v>
      </c>
      <c r="D166" s="41" t="s">
        <v>449</v>
      </c>
      <c r="E166" s="41">
        <v>3245.4</v>
      </c>
      <c r="F166" s="41">
        <f>VLOOKUP(C166,'[1]9月'!$B:$Q,16,0)</f>
        <v>3245.4</v>
      </c>
      <c r="G166" s="41">
        <v>3245.4</v>
      </c>
      <c r="H166" s="44">
        <v>5228.42</v>
      </c>
      <c r="I166" s="44"/>
      <c r="J166" s="44">
        <v>1790</v>
      </c>
      <c r="K166" s="52">
        <f t="shared" si="44"/>
        <v>58.4172</v>
      </c>
      <c r="L166" s="53">
        <f t="shared" si="45"/>
        <v>519.264</v>
      </c>
      <c r="M166" s="41">
        <f t="shared" si="46"/>
        <v>22.7178</v>
      </c>
      <c r="N166" s="44">
        <f t="shared" si="47"/>
        <v>418.27</v>
      </c>
      <c r="O166" s="44">
        <f t="shared" si="59"/>
        <v>0</v>
      </c>
      <c r="P166" s="44">
        <f t="shared" si="48"/>
        <v>89.5</v>
      </c>
      <c r="Q166" s="44">
        <f t="shared" si="54"/>
        <v>1108.169</v>
      </c>
      <c r="R166" s="41">
        <f t="shared" si="55"/>
        <v>0</v>
      </c>
      <c r="S166" s="41">
        <f t="shared" si="49"/>
        <v>259.63</v>
      </c>
      <c r="T166" s="41">
        <f t="shared" si="50"/>
        <v>9.74</v>
      </c>
      <c r="U166" s="44">
        <f t="shared" si="51"/>
        <v>104.57</v>
      </c>
      <c r="V166" s="44">
        <f t="shared" si="56"/>
        <v>0</v>
      </c>
      <c r="W166" s="44">
        <f t="shared" si="52"/>
        <v>89.5</v>
      </c>
      <c r="X166" s="41">
        <f t="shared" si="57"/>
        <v>463.44</v>
      </c>
      <c r="Y166" s="41">
        <f t="shared" si="53"/>
        <v>1571.609</v>
      </c>
      <c r="Z166" s="41"/>
      <c r="AD166" s="141"/>
    </row>
    <row r="167" s="9" customFormat="1" ht="20" customHeight="1" spans="1:30">
      <c r="A167" s="40">
        <f t="shared" si="43"/>
        <v>164</v>
      </c>
      <c r="B167" s="66" t="s">
        <v>443</v>
      </c>
      <c r="C167" s="42" t="s">
        <v>450</v>
      </c>
      <c r="D167" s="41" t="s">
        <v>451</v>
      </c>
      <c r="E167" s="41">
        <v>3245.4</v>
      </c>
      <c r="F167" s="41">
        <f>VLOOKUP(C167,'[1]9月'!$B:$Q,16,0)</f>
        <v>3245.4</v>
      </c>
      <c r="G167" s="41">
        <v>3245.4</v>
      </c>
      <c r="H167" s="44">
        <v>5228.42</v>
      </c>
      <c r="I167" s="44"/>
      <c r="J167" s="44">
        <v>1790</v>
      </c>
      <c r="K167" s="52">
        <f t="shared" si="44"/>
        <v>58.4172</v>
      </c>
      <c r="L167" s="53">
        <f t="shared" si="45"/>
        <v>519.264</v>
      </c>
      <c r="M167" s="41">
        <f t="shared" si="46"/>
        <v>22.7178</v>
      </c>
      <c r="N167" s="44">
        <f t="shared" si="47"/>
        <v>418.27</v>
      </c>
      <c r="O167" s="44">
        <f t="shared" si="59"/>
        <v>0</v>
      </c>
      <c r="P167" s="44">
        <f t="shared" si="48"/>
        <v>89.5</v>
      </c>
      <c r="Q167" s="44">
        <f t="shared" si="54"/>
        <v>1108.169</v>
      </c>
      <c r="R167" s="41">
        <f t="shared" si="55"/>
        <v>0</v>
      </c>
      <c r="S167" s="41">
        <f t="shared" si="49"/>
        <v>259.63</v>
      </c>
      <c r="T167" s="41">
        <f t="shared" si="50"/>
        <v>9.74</v>
      </c>
      <c r="U167" s="44">
        <f t="shared" si="51"/>
        <v>104.57</v>
      </c>
      <c r="V167" s="44">
        <f t="shared" si="56"/>
        <v>0</v>
      </c>
      <c r="W167" s="44">
        <f t="shared" si="52"/>
        <v>89.5</v>
      </c>
      <c r="X167" s="41">
        <f t="shared" si="57"/>
        <v>463.44</v>
      </c>
      <c r="Y167" s="41">
        <f t="shared" si="53"/>
        <v>1571.609</v>
      </c>
      <c r="Z167" s="41"/>
      <c r="AD167" s="141"/>
    </row>
    <row r="168" s="9" customFormat="1" ht="20" customHeight="1" spans="1:30">
      <c r="A168" s="40">
        <f t="shared" si="43"/>
        <v>165</v>
      </c>
      <c r="B168" s="66" t="s">
        <v>443</v>
      </c>
      <c r="C168" s="42" t="s">
        <v>452</v>
      </c>
      <c r="D168" s="41" t="s">
        <v>453</v>
      </c>
      <c r="E168" s="41">
        <v>3245.4</v>
      </c>
      <c r="F168" s="41">
        <f>VLOOKUP(C168,'[1]9月'!$B:$Q,16,0)</f>
        <v>3245.4</v>
      </c>
      <c r="G168" s="41">
        <v>3245.4</v>
      </c>
      <c r="H168" s="44">
        <v>5228.42</v>
      </c>
      <c r="I168" s="44"/>
      <c r="J168" s="44">
        <v>1790</v>
      </c>
      <c r="K168" s="52">
        <f t="shared" si="44"/>
        <v>58.4172</v>
      </c>
      <c r="L168" s="53">
        <f t="shared" si="45"/>
        <v>519.264</v>
      </c>
      <c r="M168" s="41">
        <f t="shared" si="46"/>
        <v>22.7178</v>
      </c>
      <c r="N168" s="44">
        <f t="shared" si="47"/>
        <v>418.27</v>
      </c>
      <c r="O168" s="44">
        <f t="shared" si="59"/>
        <v>0</v>
      </c>
      <c r="P168" s="44">
        <f t="shared" si="48"/>
        <v>89.5</v>
      </c>
      <c r="Q168" s="44">
        <f t="shared" si="54"/>
        <v>1108.169</v>
      </c>
      <c r="R168" s="41">
        <f t="shared" si="55"/>
        <v>0</v>
      </c>
      <c r="S168" s="41">
        <f t="shared" si="49"/>
        <v>259.63</v>
      </c>
      <c r="T168" s="41">
        <f t="shared" si="50"/>
        <v>9.74</v>
      </c>
      <c r="U168" s="44">
        <f t="shared" si="51"/>
        <v>104.57</v>
      </c>
      <c r="V168" s="44">
        <f t="shared" si="56"/>
        <v>0</v>
      </c>
      <c r="W168" s="44">
        <f t="shared" si="52"/>
        <v>89.5</v>
      </c>
      <c r="X168" s="41">
        <f t="shared" si="57"/>
        <v>463.44</v>
      </c>
      <c r="Y168" s="41">
        <f t="shared" si="53"/>
        <v>1571.609</v>
      </c>
      <c r="Z168" s="41"/>
      <c r="AD168" s="141"/>
    </row>
    <row r="169" s="9" customFormat="1" ht="20" customHeight="1" spans="1:30">
      <c r="A169" s="40">
        <f t="shared" si="43"/>
        <v>166</v>
      </c>
      <c r="B169" s="66" t="s">
        <v>443</v>
      </c>
      <c r="C169" s="42" t="s">
        <v>454</v>
      </c>
      <c r="D169" s="41" t="s">
        <v>455</v>
      </c>
      <c r="E169" s="41">
        <v>3245.4</v>
      </c>
      <c r="F169" s="41">
        <f>VLOOKUP(C169,'[1]9月'!$B:$Q,16,0)</f>
        <v>3245.4</v>
      </c>
      <c r="G169" s="41">
        <v>3245.4</v>
      </c>
      <c r="H169" s="44">
        <v>5228.42</v>
      </c>
      <c r="I169" s="44"/>
      <c r="J169" s="44">
        <v>1790</v>
      </c>
      <c r="K169" s="52">
        <f t="shared" si="44"/>
        <v>58.4172</v>
      </c>
      <c r="L169" s="53">
        <f t="shared" si="45"/>
        <v>519.264</v>
      </c>
      <c r="M169" s="41">
        <f t="shared" si="46"/>
        <v>22.7178</v>
      </c>
      <c r="N169" s="44">
        <f t="shared" si="47"/>
        <v>418.27</v>
      </c>
      <c r="O169" s="44">
        <f t="shared" si="59"/>
        <v>0</v>
      </c>
      <c r="P169" s="44">
        <f t="shared" si="48"/>
        <v>89.5</v>
      </c>
      <c r="Q169" s="44">
        <f t="shared" si="54"/>
        <v>1108.169</v>
      </c>
      <c r="R169" s="41">
        <f t="shared" si="55"/>
        <v>0</v>
      </c>
      <c r="S169" s="41">
        <f t="shared" si="49"/>
        <v>259.63</v>
      </c>
      <c r="T169" s="41">
        <f t="shared" si="50"/>
        <v>9.74</v>
      </c>
      <c r="U169" s="44">
        <f t="shared" si="51"/>
        <v>104.57</v>
      </c>
      <c r="V169" s="44">
        <f t="shared" si="56"/>
        <v>0</v>
      </c>
      <c r="W169" s="44">
        <f t="shared" si="52"/>
        <v>89.5</v>
      </c>
      <c r="X169" s="41">
        <f t="shared" si="57"/>
        <v>463.44</v>
      </c>
      <c r="Y169" s="41">
        <f t="shared" si="53"/>
        <v>1571.609</v>
      </c>
      <c r="Z169" s="41"/>
      <c r="AD169" s="141"/>
    </row>
    <row r="170" s="9" customFormat="1" ht="20" customHeight="1" spans="1:30">
      <c r="A170" s="40">
        <f t="shared" si="43"/>
        <v>167</v>
      </c>
      <c r="B170" s="66" t="s">
        <v>443</v>
      </c>
      <c r="C170" s="42" t="s">
        <v>456</v>
      </c>
      <c r="D170" s="41" t="s">
        <v>457</v>
      </c>
      <c r="E170" s="41">
        <v>3245.4</v>
      </c>
      <c r="F170" s="41">
        <f>VLOOKUP(C170,'[1]9月'!$B:$Q,16,0)</f>
        <v>3245.4</v>
      </c>
      <c r="G170" s="41">
        <v>3245.4</v>
      </c>
      <c r="H170" s="44">
        <v>5228.42</v>
      </c>
      <c r="I170" s="44"/>
      <c r="J170" s="44">
        <v>1790</v>
      </c>
      <c r="K170" s="52">
        <f t="shared" si="44"/>
        <v>58.4172</v>
      </c>
      <c r="L170" s="53">
        <f t="shared" si="45"/>
        <v>519.264</v>
      </c>
      <c r="M170" s="41">
        <f t="shared" si="46"/>
        <v>22.7178</v>
      </c>
      <c r="N170" s="44">
        <f t="shared" si="47"/>
        <v>418.27</v>
      </c>
      <c r="O170" s="44">
        <f t="shared" si="59"/>
        <v>0</v>
      </c>
      <c r="P170" s="44">
        <f t="shared" si="48"/>
        <v>89.5</v>
      </c>
      <c r="Q170" s="44">
        <f t="shared" si="54"/>
        <v>1108.169</v>
      </c>
      <c r="R170" s="41">
        <f t="shared" si="55"/>
        <v>0</v>
      </c>
      <c r="S170" s="41">
        <f t="shared" si="49"/>
        <v>259.63</v>
      </c>
      <c r="T170" s="41">
        <f t="shared" si="50"/>
        <v>9.74</v>
      </c>
      <c r="U170" s="44">
        <f t="shared" si="51"/>
        <v>104.57</v>
      </c>
      <c r="V170" s="44">
        <f t="shared" si="56"/>
        <v>0</v>
      </c>
      <c r="W170" s="44">
        <f t="shared" si="52"/>
        <v>89.5</v>
      </c>
      <c r="X170" s="41">
        <f t="shared" si="57"/>
        <v>463.44</v>
      </c>
      <c r="Y170" s="41">
        <f t="shared" si="53"/>
        <v>1571.609</v>
      </c>
      <c r="Z170" s="41"/>
      <c r="AD170" s="141"/>
    </row>
    <row r="171" s="9" customFormat="1" ht="20" customHeight="1" spans="1:30">
      <c r="A171" s="40">
        <f t="shared" si="43"/>
        <v>168</v>
      </c>
      <c r="B171" s="66" t="s">
        <v>443</v>
      </c>
      <c r="C171" s="42" t="s">
        <v>458</v>
      </c>
      <c r="D171" s="41" t="s">
        <v>459</v>
      </c>
      <c r="E171" s="41">
        <v>3245.4</v>
      </c>
      <c r="F171" s="41">
        <f>VLOOKUP(C171,'[1]9月'!$B:$Q,16,0)</f>
        <v>3245.4</v>
      </c>
      <c r="G171" s="41">
        <v>3245.4</v>
      </c>
      <c r="H171" s="44">
        <v>5228.42</v>
      </c>
      <c r="I171" s="44"/>
      <c r="J171" s="44">
        <v>1790</v>
      </c>
      <c r="K171" s="52">
        <f t="shared" si="44"/>
        <v>58.4172</v>
      </c>
      <c r="L171" s="53">
        <f t="shared" si="45"/>
        <v>519.264</v>
      </c>
      <c r="M171" s="41">
        <f t="shared" si="46"/>
        <v>22.7178</v>
      </c>
      <c r="N171" s="44">
        <f t="shared" si="47"/>
        <v>418.27</v>
      </c>
      <c r="O171" s="44">
        <f t="shared" si="59"/>
        <v>0</v>
      </c>
      <c r="P171" s="44">
        <f t="shared" si="48"/>
        <v>89.5</v>
      </c>
      <c r="Q171" s="44">
        <f t="shared" si="54"/>
        <v>1108.169</v>
      </c>
      <c r="R171" s="41">
        <f t="shared" si="55"/>
        <v>0</v>
      </c>
      <c r="S171" s="41">
        <f t="shared" si="49"/>
        <v>259.63</v>
      </c>
      <c r="T171" s="41">
        <f t="shared" si="50"/>
        <v>9.74</v>
      </c>
      <c r="U171" s="44">
        <f t="shared" si="51"/>
        <v>104.57</v>
      </c>
      <c r="V171" s="44">
        <f t="shared" si="56"/>
        <v>0</v>
      </c>
      <c r="W171" s="44">
        <f t="shared" si="52"/>
        <v>89.5</v>
      </c>
      <c r="X171" s="41">
        <f t="shared" si="57"/>
        <v>463.44</v>
      </c>
      <c r="Y171" s="41">
        <f t="shared" si="53"/>
        <v>1571.609</v>
      </c>
      <c r="Z171" s="41"/>
      <c r="AD171" s="141"/>
    </row>
    <row r="172" s="9" customFormat="1" ht="20" customHeight="1" spans="1:30">
      <c r="A172" s="40">
        <f t="shared" si="43"/>
        <v>169</v>
      </c>
      <c r="B172" s="66" t="s">
        <v>443</v>
      </c>
      <c r="C172" s="42" t="s">
        <v>460</v>
      </c>
      <c r="D172" s="41" t="s">
        <v>461</v>
      </c>
      <c r="E172" s="41">
        <v>3245.4</v>
      </c>
      <c r="F172" s="41">
        <f>VLOOKUP(C172,'[1]9月'!$B:$Q,16,0)</f>
        <v>3245.4</v>
      </c>
      <c r="G172" s="41">
        <v>3245.4</v>
      </c>
      <c r="H172" s="44">
        <v>5228.42</v>
      </c>
      <c r="I172" s="44"/>
      <c r="J172" s="44">
        <v>1790</v>
      </c>
      <c r="K172" s="52">
        <f t="shared" si="44"/>
        <v>58.4172</v>
      </c>
      <c r="L172" s="53">
        <f t="shared" si="45"/>
        <v>519.264</v>
      </c>
      <c r="M172" s="41">
        <f t="shared" si="46"/>
        <v>22.7178</v>
      </c>
      <c r="N172" s="44">
        <f t="shared" si="47"/>
        <v>418.27</v>
      </c>
      <c r="O172" s="44">
        <f t="shared" si="59"/>
        <v>0</v>
      </c>
      <c r="P172" s="44">
        <f t="shared" si="48"/>
        <v>89.5</v>
      </c>
      <c r="Q172" s="44">
        <f t="shared" si="54"/>
        <v>1108.169</v>
      </c>
      <c r="R172" s="41">
        <f t="shared" si="55"/>
        <v>0</v>
      </c>
      <c r="S172" s="41">
        <f t="shared" si="49"/>
        <v>259.63</v>
      </c>
      <c r="T172" s="41">
        <f t="shared" si="50"/>
        <v>9.74</v>
      </c>
      <c r="U172" s="44">
        <f t="shared" si="51"/>
        <v>104.57</v>
      </c>
      <c r="V172" s="44">
        <f t="shared" si="56"/>
        <v>0</v>
      </c>
      <c r="W172" s="44">
        <f t="shared" si="52"/>
        <v>89.5</v>
      </c>
      <c r="X172" s="41">
        <f t="shared" si="57"/>
        <v>463.44</v>
      </c>
      <c r="Y172" s="41">
        <f t="shared" si="53"/>
        <v>1571.609</v>
      </c>
      <c r="Z172" s="41"/>
      <c r="AD172" s="141"/>
    </row>
    <row r="173" s="9" customFormat="1" ht="20" customHeight="1" spans="1:30">
      <c r="A173" s="40">
        <f t="shared" si="43"/>
        <v>170</v>
      </c>
      <c r="B173" s="66" t="s">
        <v>443</v>
      </c>
      <c r="C173" s="42" t="s">
        <v>462</v>
      </c>
      <c r="D173" s="41" t="s">
        <v>463</v>
      </c>
      <c r="E173" s="41">
        <v>3245.4</v>
      </c>
      <c r="F173" s="41">
        <f>VLOOKUP(C173,'[1]9月'!$B:$Q,16,0)</f>
        <v>3245.4</v>
      </c>
      <c r="G173" s="41">
        <v>3245.4</v>
      </c>
      <c r="H173" s="44">
        <v>5228.42</v>
      </c>
      <c r="I173" s="44"/>
      <c r="J173" s="44">
        <v>1790</v>
      </c>
      <c r="K173" s="52">
        <f t="shared" si="44"/>
        <v>58.4172</v>
      </c>
      <c r="L173" s="53">
        <f t="shared" si="45"/>
        <v>519.264</v>
      </c>
      <c r="M173" s="41">
        <f t="shared" si="46"/>
        <v>22.7178</v>
      </c>
      <c r="N173" s="44">
        <f t="shared" si="47"/>
        <v>418.27</v>
      </c>
      <c r="O173" s="44">
        <f t="shared" si="59"/>
        <v>0</v>
      </c>
      <c r="P173" s="44">
        <f t="shared" si="48"/>
        <v>89.5</v>
      </c>
      <c r="Q173" s="44">
        <f t="shared" si="54"/>
        <v>1108.169</v>
      </c>
      <c r="R173" s="41">
        <f t="shared" si="55"/>
        <v>0</v>
      </c>
      <c r="S173" s="41">
        <f t="shared" si="49"/>
        <v>259.63</v>
      </c>
      <c r="T173" s="41">
        <f t="shared" si="50"/>
        <v>9.74</v>
      </c>
      <c r="U173" s="44">
        <f t="shared" si="51"/>
        <v>104.57</v>
      </c>
      <c r="V173" s="44">
        <f t="shared" si="56"/>
        <v>0</v>
      </c>
      <c r="W173" s="44">
        <f t="shared" si="52"/>
        <v>89.5</v>
      </c>
      <c r="X173" s="41">
        <f t="shared" si="57"/>
        <v>463.44</v>
      </c>
      <c r="Y173" s="41">
        <f t="shared" si="53"/>
        <v>1571.609</v>
      </c>
      <c r="Z173" s="41"/>
      <c r="AD173" s="141"/>
    </row>
    <row r="174" s="9" customFormat="1" ht="20" customHeight="1" spans="1:30">
      <c r="A174" s="40">
        <f t="shared" si="43"/>
        <v>171</v>
      </c>
      <c r="B174" s="66" t="s">
        <v>443</v>
      </c>
      <c r="C174" s="42" t="s">
        <v>464</v>
      </c>
      <c r="D174" s="41" t="s">
        <v>465</v>
      </c>
      <c r="E174" s="41">
        <v>3245.4</v>
      </c>
      <c r="F174" s="41">
        <f>VLOOKUP(C174,'[1]9月'!$B:$Q,16,0)</f>
        <v>3245.4</v>
      </c>
      <c r="G174" s="41">
        <v>3245.4</v>
      </c>
      <c r="H174" s="44">
        <v>5228.42</v>
      </c>
      <c r="I174" s="44"/>
      <c r="J174" s="44">
        <v>1790</v>
      </c>
      <c r="K174" s="52">
        <f t="shared" si="44"/>
        <v>58.4172</v>
      </c>
      <c r="L174" s="53">
        <f t="shared" si="45"/>
        <v>519.264</v>
      </c>
      <c r="M174" s="41">
        <f t="shared" si="46"/>
        <v>22.7178</v>
      </c>
      <c r="N174" s="44">
        <f t="shared" si="47"/>
        <v>418.27</v>
      </c>
      <c r="O174" s="44">
        <f t="shared" si="59"/>
        <v>0</v>
      </c>
      <c r="P174" s="44">
        <f t="shared" si="48"/>
        <v>89.5</v>
      </c>
      <c r="Q174" s="44">
        <f t="shared" si="54"/>
        <v>1108.169</v>
      </c>
      <c r="R174" s="41">
        <f t="shared" si="55"/>
        <v>0</v>
      </c>
      <c r="S174" s="41">
        <f t="shared" si="49"/>
        <v>259.63</v>
      </c>
      <c r="T174" s="41">
        <f t="shared" si="50"/>
        <v>9.74</v>
      </c>
      <c r="U174" s="44">
        <f t="shared" si="51"/>
        <v>104.57</v>
      </c>
      <c r="V174" s="44">
        <f t="shared" si="56"/>
        <v>0</v>
      </c>
      <c r="W174" s="44">
        <f t="shared" si="52"/>
        <v>89.5</v>
      </c>
      <c r="X174" s="41">
        <f t="shared" si="57"/>
        <v>463.44</v>
      </c>
      <c r="Y174" s="41">
        <f t="shared" si="53"/>
        <v>1571.609</v>
      </c>
      <c r="Z174" s="41"/>
      <c r="AD174" s="141"/>
    </row>
    <row r="175" s="9" customFormat="1" ht="20" customHeight="1" spans="1:30">
      <c r="A175" s="40">
        <f t="shared" si="43"/>
        <v>172</v>
      </c>
      <c r="B175" s="66" t="s">
        <v>443</v>
      </c>
      <c r="C175" s="42" t="s">
        <v>466</v>
      </c>
      <c r="D175" s="41" t="s">
        <v>467</v>
      </c>
      <c r="E175" s="41">
        <v>3245.4</v>
      </c>
      <c r="F175" s="41">
        <f>VLOOKUP(C175,'[1]9月'!$B:$Q,16,0)</f>
        <v>3245.4</v>
      </c>
      <c r="G175" s="41">
        <v>3245.4</v>
      </c>
      <c r="H175" s="44">
        <v>5228.42</v>
      </c>
      <c r="I175" s="44"/>
      <c r="J175" s="44">
        <v>1790</v>
      </c>
      <c r="K175" s="52">
        <f t="shared" si="44"/>
        <v>58.4172</v>
      </c>
      <c r="L175" s="53">
        <f t="shared" si="45"/>
        <v>519.264</v>
      </c>
      <c r="M175" s="41">
        <f t="shared" si="46"/>
        <v>22.7178</v>
      </c>
      <c r="N175" s="44">
        <f t="shared" si="47"/>
        <v>418.27</v>
      </c>
      <c r="O175" s="44">
        <f t="shared" si="59"/>
        <v>0</v>
      </c>
      <c r="P175" s="44">
        <f t="shared" si="48"/>
        <v>89.5</v>
      </c>
      <c r="Q175" s="44">
        <f t="shared" si="54"/>
        <v>1108.169</v>
      </c>
      <c r="R175" s="41">
        <f t="shared" si="55"/>
        <v>0</v>
      </c>
      <c r="S175" s="41">
        <f t="shared" si="49"/>
        <v>259.63</v>
      </c>
      <c r="T175" s="41">
        <f t="shared" si="50"/>
        <v>9.74</v>
      </c>
      <c r="U175" s="44">
        <f t="shared" si="51"/>
        <v>104.57</v>
      </c>
      <c r="V175" s="44">
        <f t="shared" si="56"/>
        <v>0</v>
      </c>
      <c r="W175" s="44">
        <f t="shared" si="52"/>
        <v>89.5</v>
      </c>
      <c r="X175" s="41">
        <f t="shared" si="57"/>
        <v>463.44</v>
      </c>
      <c r="Y175" s="41">
        <f t="shared" si="53"/>
        <v>1571.609</v>
      </c>
      <c r="Z175" s="41"/>
      <c r="AD175" s="141"/>
    </row>
    <row r="176" s="9" customFormat="1" ht="20" customHeight="1" spans="1:30">
      <c r="A176" s="40">
        <f t="shared" si="43"/>
        <v>173</v>
      </c>
      <c r="B176" s="66" t="s">
        <v>443</v>
      </c>
      <c r="C176" s="42" t="s">
        <v>468</v>
      </c>
      <c r="D176" s="41" t="s">
        <v>469</v>
      </c>
      <c r="E176" s="41">
        <v>3245.4</v>
      </c>
      <c r="F176" s="41">
        <f>VLOOKUP(C176,'[1]9月'!$B:$Q,16,0)</f>
        <v>3245.4</v>
      </c>
      <c r="G176" s="41">
        <v>3245.4</v>
      </c>
      <c r="H176" s="44">
        <v>5228.42</v>
      </c>
      <c r="I176" s="44"/>
      <c r="J176" s="44">
        <v>0</v>
      </c>
      <c r="K176" s="52">
        <f t="shared" si="44"/>
        <v>58.4172</v>
      </c>
      <c r="L176" s="53">
        <f t="shared" si="45"/>
        <v>519.264</v>
      </c>
      <c r="M176" s="41">
        <f t="shared" si="46"/>
        <v>22.7178</v>
      </c>
      <c r="N176" s="44">
        <f t="shared" si="47"/>
        <v>418.27</v>
      </c>
      <c r="O176" s="44">
        <f t="shared" si="59"/>
        <v>0</v>
      </c>
      <c r="P176" s="44">
        <f t="shared" si="48"/>
        <v>0</v>
      </c>
      <c r="Q176" s="44">
        <f t="shared" si="54"/>
        <v>1018.669</v>
      </c>
      <c r="R176" s="41">
        <f t="shared" si="55"/>
        <v>0</v>
      </c>
      <c r="S176" s="41">
        <f t="shared" si="49"/>
        <v>259.63</v>
      </c>
      <c r="T176" s="41">
        <f t="shared" si="50"/>
        <v>9.74</v>
      </c>
      <c r="U176" s="44">
        <f t="shared" si="51"/>
        <v>104.57</v>
      </c>
      <c r="V176" s="44">
        <f t="shared" si="56"/>
        <v>0</v>
      </c>
      <c r="W176" s="44">
        <f t="shared" si="52"/>
        <v>0</v>
      </c>
      <c r="X176" s="41">
        <f t="shared" si="57"/>
        <v>373.94</v>
      </c>
      <c r="Y176" s="41">
        <f t="shared" si="53"/>
        <v>1392.609</v>
      </c>
      <c r="Z176" s="41"/>
      <c r="AD176" s="141"/>
    </row>
    <row r="177" s="9" customFormat="1" ht="20" customHeight="1" spans="1:30">
      <c r="A177" s="40">
        <f t="shared" si="43"/>
        <v>174</v>
      </c>
      <c r="B177" s="66" t="s">
        <v>470</v>
      </c>
      <c r="C177" s="46" t="s">
        <v>471</v>
      </c>
      <c r="D177" s="47" t="s">
        <v>472</v>
      </c>
      <c r="E177" s="41">
        <v>3245.4</v>
      </c>
      <c r="F177" s="41">
        <v>3245.4</v>
      </c>
      <c r="G177" s="41">
        <v>3245.4</v>
      </c>
      <c r="H177" s="44">
        <v>5228.42</v>
      </c>
      <c r="I177" s="44"/>
      <c r="J177" s="44">
        <v>0</v>
      </c>
      <c r="K177" s="52">
        <f t="shared" si="44"/>
        <v>58.4172</v>
      </c>
      <c r="L177" s="53">
        <f t="shared" si="45"/>
        <v>519.264</v>
      </c>
      <c r="M177" s="41">
        <f t="shared" si="46"/>
        <v>22.7178</v>
      </c>
      <c r="N177" s="44">
        <f t="shared" si="47"/>
        <v>418.27</v>
      </c>
      <c r="O177" s="44">
        <f t="shared" si="59"/>
        <v>0</v>
      </c>
      <c r="P177" s="44">
        <f t="shared" si="48"/>
        <v>0</v>
      </c>
      <c r="Q177" s="44">
        <f t="shared" si="54"/>
        <v>1018.669</v>
      </c>
      <c r="R177" s="41">
        <f t="shared" si="55"/>
        <v>0</v>
      </c>
      <c r="S177" s="41">
        <f t="shared" si="49"/>
        <v>259.63</v>
      </c>
      <c r="T177" s="41">
        <f t="shared" si="50"/>
        <v>9.74</v>
      </c>
      <c r="U177" s="44">
        <f t="shared" si="51"/>
        <v>104.57</v>
      </c>
      <c r="V177" s="44">
        <f t="shared" si="56"/>
        <v>0</v>
      </c>
      <c r="W177" s="44">
        <f t="shared" si="52"/>
        <v>0</v>
      </c>
      <c r="X177" s="41">
        <f t="shared" si="57"/>
        <v>373.94</v>
      </c>
      <c r="Y177" s="41">
        <f t="shared" si="53"/>
        <v>1392.609</v>
      </c>
      <c r="Z177" s="54"/>
      <c r="AD177" s="141"/>
    </row>
    <row r="178" s="9" customFormat="1" ht="20" customHeight="1" spans="1:30">
      <c r="A178" s="40">
        <f t="shared" si="43"/>
        <v>175</v>
      </c>
      <c r="B178" s="66" t="s">
        <v>443</v>
      </c>
      <c r="C178" s="46" t="s">
        <v>473</v>
      </c>
      <c r="D178" s="47" t="s">
        <v>474</v>
      </c>
      <c r="E178" s="41">
        <v>3245.4</v>
      </c>
      <c r="F178" s="41">
        <v>3245.4</v>
      </c>
      <c r="G178" s="41">
        <v>3245.4</v>
      </c>
      <c r="H178" s="44">
        <v>5228.42</v>
      </c>
      <c r="I178" s="44"/>
      <c r="J178" s="44">
        <v>0</v>
      </c>
      <c r="K178" s="52">
        <f t="shared" si="44"/>
        <v>58.4172</v>
      </c>
      <c r="L178" s="53">
        <f t="shared" si="45"/>
        <v>519.264</v>
      </c>
      <c r="M178" s="41">
        <f t="shared" si="46"/>
        <v>22.7178</v>
      </c>
      <c r="N178" s="44">
        <f t="shared" si="47"/>
        <v>418.27</v>
      </c>
      <c r="O178" s="44">
        <f t="shared" si="59"/>
        <v>0</v>
      </c>
      <c r="P178" s="44">
        <f t="shared" si="48"/>
        <v>0</v>
      </c>
      <c r="Q178" s="44">
        <f t="shared" si="54"/>
        <v>1018.669</v>
      </c>
      <c r="R178" s="41">
        <f t="shared" si="55"/>
        <v>0</v>
      </c>
      <c r="S178" s="41">
        <f t="shared" si="49"/>
        <v>259.63</v>
      </c>
      <c r="T178" s="41">
        <f t="shared" si="50"/>
        <v>9.74</v>
      </c>
      <c r="U178" s="44">
        <f t="shared" si="51"/>
        <v>104.57</v>
      </c>
      <c r="V178" s="44">
        <f t="shared" si="56"/>
        <v>0</v>
      </c>
      <c r="W178" s="44">
        <f t="shared" si="52"/>
        <v>0</v>
      </c>
      <c r="X178" s="41">
        <f t="shared" si="57"/>
        <v>373.94</v>
      </c>
      <c r="Y178" s="41">
        <f t="shared" si="53"/>
        <v>1392.609</v>
      </c>
      <c r="Z178" s="54"/>
      <c r="AD178" s="141"/>
    </row>
    <row r="179" s="9" customFormat="1" ht="20" customHeight="1" spans="1:30">
      <c r="A179" s="40">
        <f t="shared" si="43"/>
        <v>176</v>
      </c>
      <c r="B179" s="66" t="s">
        <v>443</v>
      </c>
      <c r="C179" s="46" t="s">
        <v>475</v>
      </c>
      <c r="D179" s="343" t="s">
        <v>476</v>
      </c>
      <c r="E179" s="41">
        <v>3245.4</v>
      </c>
      <c r="F179" s="41">
        <v>3245.4</v>
      </c>
      <c r="G179" s="41">
        <v>3245.4</v>
      </c>
      <c r="H179" s="44">
        <v>0</v>
      </c>
      <c r="I179" s="44"/>
      <c r="J179" s="44">
        <v>0</v>
      </c>
      <c r="K179" s="52">
        <f t="shared" si="44"/>
        <v>58.4172</v>
      </c>
      <c r="L179" s="53">
        <f t="shared" si="45"/>
        <v>519.264</v>
      </c>
      <c r="M179" s="41">
        <f t="shared" si="46"/>
        <v>22.7178</v>
      </c>
      <c r="N179" s="44">
        <f t="shared" si="47"/>
        <v>0</v>
      </c>
      <c r="O179" s="44">
        <f t="shared" si="59"/>
        <v>0</v>
      </c>
      <c r="P179" s="44">
        <f t="shared" si="48"/>
        <v>0</v>
      </c>
      <c r="Q179" s="44">
        <f t="shared" si="54"/>
        <v>600.399</v>
      </c>
      <c r="R179" s="41">
        <f t="shared" si="55"/>
        <v>0</v>
      </c>
      <c r="S179" s="41">
        <f t="shared" si="49"/>
        <v>259.63</v>
      </c>
      <c r="T179" s="41">
        <f t="shared" si="50"/>
        <v>9.74</v>
      </c>
      <c r="U179" s="44">
        <f t="shared" si="51"/>
        <v>0</v>
      </c>
      <c r="V179" s="44">
        <f t="shared" si="56"/>
        <v>0</v>
      </c>
      <c r="W179" s="44">
        <f t="shared" si="52"/>
        <v>0</v>
      </c>
      <c r="X179" s="41">
        <f t="shared" si="57"/>
        <v>269.37</v>
      </c>
      <c r="Y179" s="41">
        <f t="shared" si="53"/>
        <v>869.769</v>
      </c>
      <c r="Z179" s="54"/>
      <c r="AD179" s="141"/>
    </row>
    <row r="180" s="9" customFormat="1" ht="20" customHeight="1" spans="1:30">
      <c r="A180" s="40">
        <f t="shared" si="43"/>
        <v>177</v>
      </c>
      <c r="B180" s="66" t="s">
        <v>443</v>
      </c>
      <c r="C180" s="46" t="s">
        <v>477</v>
      </c>
      <c r="D180" s="45" t="s">
        <v>478</v>
      </c>
      <c r="E180" s="41">
        <v>3245.4</v>
      </c>
      <c r="F180" s="41">
        <v>3245.4</v>
      </c>
      <c r="G180" s="41">
        <v>3245.4</v>
      </c>
      <c r="H180" s="44">
        <v>5228.42</v>
      </c>
      <c r="I180" s="44"/>
      <c r="J180" s="44">
        <v>0</v>
      </c>
      <c r="K180" s="52">
        <f t="shared" si="44"/>
        <v>58.4172</v>
      </c>
      <c r="L180" s="53">
        <f t="shared" si="45"/>
        <v>519.264</v>
      </c>
      <c r="M180" s="41">
        <f t="shared" si="46"/>
        <v>22.7178</v>
      </c>
      <c r="N180" s="44">
        <f t="shared" si="47"/>
        <v>418.27</v>
      </c>
      <c r="O180" s="44">
        <f t="shared" si="59"/>
        <v>0</v>
      </c>
      <c r="P180" s="44">
        <f t="shared" si="48"/>
        <v>0</v>
      </c>
      <c r="Q180" s="44">
        <f t="shared" si="54"/>
        <v>1018.669</v>
      </c>
      <c r="R180" s="41">
        <f t="shared" si="55"/>
        <v>0</v>
      </c>
      <c r="S180" s="41">
        <f t="shared" si="49"/>
        <v>259.63</v>
      </c>
      <c r="T180" s="41">
        <f t="shared" si="50"/>
        <v>9.74</v>
      </c>
      <c r="U180" s="44">
        <f t="shared" si="51"/>
        <v>104.57</v>
      </c>
      <c r="V180" s="44">
        <f t="shared" si="56"/>
        <v>0</v>
      </c>
      <c r="W180" s="44">
        <f t="shared" si="52"/>
        <v>0</v>
      </c>
      <c r="X180" s="41">
        <f t="shared" si="57"/>
        <v>373.94</v>
      </c>
      <c r="Y180" s="41">
        <f t="shared" si="53"/>
        <v>1392.609</v>
      </c>
      <c r="Z180" s="54"/>
      <c r="AD180" s="141"/>
    </row>
    <row r="181" s="9" customFormat="1" ht="20" customHeight="1" spans="1:30">
      <c r="A181" s="40">
        <f t="shared" si="43"/>
        <v>178</v>
      </c>
      <c r="B181" s="66" t="s">
        <v>443</v>
      </c>
      <c r="C181" s="46" t="s">
        <v>479</v>
      </c>
      <c r="D181" s="45" t="s">
        <v>480</v>
      </c>
      <c r="E181" s="41">
        <v>3245.4</v>
      </c>
      <c r="F181" s="41">
        <v>3245.4</v>
      </c>
      <c r="G181" s="41">
        <v>3245.4</v>
      </c>
      <c r="H181" s="44">
        <v>5228.42</v>
      </c>
      <c r="I181" s="44"/>
      <c r="J181" s="44">
        <v>1790</v>
      </c>
      <c r="K181" s="52">
        <f t="shared" si="44"/>
        <v>58.4172</v>
      </c>
      <c r="L181" s="53">
        <f t="shared" si="45"/>
        <v>519.264</v>
      </c>
      <c r="M181" s="41">
        <f t="shared" si="46"/>
        <v>22.7178</v>
      </c>
      <c r="N181" s="44">
        <f t="shared" si="47"/>
        <v>418.27</v>
      </c>
      <c r="O181" s="44">
        <f t="shared" si="59"/>
        <v>0</v>
      </c>
      <c r="P181" s="44">
        <f t="shared" si="48"/>
        <v>89.5</v>
      </c>
      <c r="Q181" s="44">
        <f t="shared" si="54"/>
        <v>1108.169</v>
      </c>
      <c r="R181" s="41">
        <f t="shared" si="55"/>
        <v>0</v>
      </c>
      <c r="S181" s="41">
        <f t="shared" si="49"/>
        <v>259.63</v>
      </c>
      <c r="T181" s="41">
        <f t="shared" si="50"/>
        <v>9.74</v>
      </c>
      <c r="U181" s="44">
        <f t="shared" si="51"/>
        <v>104.57</v>
      </c>
      <c r="V181" s="44">
        <f t="shared" si="56"/>
        <v>0</v>
      </c>
      <c r="W181" s="44">
        <f t="shared" si="52"/>
        <v>89.5</v>
      </c>
      <c r="X181" s="41">
        <f t="shared" si="57"/>
        <v>463.44</v>
      </c>
      <c r="Y181" s="41">
        <f t="shared" si="53"/>
        <v>1571.609</v>
      </c>
      <c r="Z181" s="54"/>
      <c r="AD181" s="141"/>
    </row>
    <row r="182" s="9" customFormat="1" ht="20" customHeight="1" spans="1:30">
      <c r="A182" s="40">
        <f t="shared" si="43"/>
        <v>179</v>
      </c>
      <c r="B182" s="66" t="s">
        <v>470</v>
      </c>
      <c r="C182" s="42" t="s">
        <v>481</v>
      </c>
      <c r="D182" s="41" t="s">
        <v>482</v>
      </c>
      <c r="E182" s="41">
        <v>3245.4</v>
      </c>
      <c r="F182" s="41">
        <f>VLOOKUP(C182,'[1]9月'!$B:$Q,16,0)</f>
        <v>3245.4</v>
      </c>
      <c r="G182" s="41">
        <v>3245.4</v>
      </c>
      <c r="H182" s="44">
        <v>5228.42</v>
      </c>
      <c r="I182" s="44"/>
      <c r="J182" s="44">
        <v>1790</v>
      </c>
      <c r="K182" s="52">
        <f t="shared" si="44"/>
        <v>58.4172</v>
      </c>
      <c r="L182" s="53">
        <f t="shared" si="45"/>
        <v>519.264</v>
      </c>
      <c r="M182" s="41">
        <f t="shared" si="46"/>
        <v>22.7178</v>
      </c>
      <c r="N182" s="44">
        <f t="shared" si="47"/>
        <v>418.27</v>
      </c>
      <c r="O182" s="44">
        <f t="shared" si="59"/>
        <v>0</v>
      </c>
      <c r="P182" s="44">
        <f t="shared" si="48"/>
        <v>89.5</v>
      </c>
      <c r="Q182" s="44">
        <f t="shared" si="54"/>
        <v>1108.169</v>
      </c>
      <c r="R182" s="41">
        <f t="shared" si="55"/>
        <v>0</v>
      </c>
      <c r="S182" s="41">
        <f t="shared" si="49"/>
        <v>259.63</v>
      </c>
      <c r="T182" s="41">
        <f t="shared" si="50"/>
        <v>9.74</v>
      </c>
      <c r="U182" s="44">
        <f t="shared" si="51"/>
        <v>104.57</v>
      </c>
      <c r="V182" s="44">
        <f t="shared" si="56"/>
        <v>0</v>
      </c>
      <c r="W182" s="44">
        <f t="shared" si="52"/>
        <v>89.5</v>
      </c>
      <c r="X182" s="41">
        <f t="shared" si="57"/>
        <v>463.44</v>
      </c>
      <c r="Y182" s="41">
        <f t="shared" si="53"/>
        <v>1571.609</v>
      </c>
      <c r="Z182" s="41"/>
      <c r="AD182" s="141"/>
    </row>
    <row r="183" s="9" customFormat="1" ht="20" customHeight="1" spans="1:30">
      <c r="A183" s="40">
        <f t="shared" si="43"/>
        <v>180</v>
      </c>
      <c r="B183" s="66" t="s">
        <v>470</v>
      </c>
      <c r="C183" s="42" t="s">
        <v>483</v>
      </c>
      <c r="D183" s="41" t="s">
        <v>484</v>
      </c>
      <c r="E183" s="41">
        <v>3245.4</v>
      </c>
      <c r="F183" s="41">
        <f>VLOOKUP(C183,'[1]9月'!$B:$Q,16,0)</f>
        <v>3245.4</v>
      </c>
      <c r="G183" s="41">
        <v>3245.4</v>
      </c>
      <c r="H183" s="44">
        <v>5228.42</v>
      </c>
      <c r="I183" s="44"/>
      <c r="J183" s="44">
        <v>1790</v>
      </c>
      <c r="K183" s="52">
        <f t="shared" si="44"/>
        <v>58.4172</v>
      </c>
      <c r="L183" s="53">
        <f t="shared" si="45"/>
        <v>519.264</v>
      </c>
      <c r="M183" s="41">
        <f t="shared" si="46"/>
        <v>22.7178</v>
      </c>
      <c r="N183" s="44">
        <f t="shared" si="47"/>
        <v>418.27</v>
      </c>
      <c r="O183" s="44">
        <f t="shared" si="59"/>
        <v>0</v>
      </c>
      <c r="P183" s="44">
        <f t="shared" si="48"/>
        <v>89.5</v>
      </c>
      <c r="Q183" s="44">
        <f t="shared" si="54"/>
        <v>1108.169</v>
      </c>
      <c r="R183" s="41">
        <f t="shared" si="55"/>
        <v>0</v>
      </c>
      <c r="S183" s="41">
        <f t="shared" si="49"/>
        <v>259.63</v>
      </c>
      <c r="T183" s="41">
        <f t="shared" si="50"/>
        <v>9.74</v>
      </c>
      <c r="U183" s="44">
        <f t="shared" si="51"/>
        <v>104.57</v>
      </c>
      <c r="V183" s="44">
        <f t="shared" si="56"/>
        <v>0</v>
      </c>
      <c r="W183" s="44">
        <f t="shared" si="52"/>
        <v>89.5</v>
      </c>
      <c r="X183" s="41">
        <f t="shared" si="57"/>
        <v>463.44</v>
      </c>
      <c r="Y183" s="41">
        <f t="shared" si="53"/>
        <v>1571.609</v>
      </c>
      <c r="Z183" s="41"/>
      <c r="AD183" s="141"/>
    </row>
    <row r="184" s="9" customFormat="1" ht="20" customHeight="1" spans="1:30">
      <c r="A184" s="40">
        <f t="shared" si="43"/>
        <v>181</v>
      </c>
      <c r="B184" s="66" t="s">
        <v>470</v>
      </c>
      <c r="C184" s="42" t="s">
        <v>485</v>
      </c>
      <c r="D184" s="41" t="s">
        <v>486</v>
      </c>
      <c r="E184" s="41">
        <v>3245.4</v>
      </c>
      <c r="F184" s="41">
        <f>VLOOKUP(C184,'[1]9月'!$B:$Q,16,0)</f>
        <v>3245.4</v>
      </c>
      <c r="G184" s="41">
        <v>3245.4</v>
      </c>
      <c r="H184" s="44">
        <v>5228.42</v>
      </c>
      <c r="I184" s="44"/>
      <c r="J184" s="44">
        <v>1790</v>
      </c>
      <c r="K184" s="52">
        <f t="shared" si="44"/>
        <v>58.4172</v>
      </c>
      <c r="L184" s="53">
        <f t="shared" si="45"/>
        <v>519.264</v>
      </c>
      <c r="M184" s="41">
        <f t="shared" si="46"/>
        <v>22.7178</v>
      </c>
      <c r="N184" s="44">
        <f t="shared" si="47"/>
        <v>418.27</v>
      </c>
      <c r="O184" s="44">
        <f t="shared" si="59"/>
        <v>0</v>
      </c>
      <c r="P184" s="44">
        <f t="shared" si="48"/>
        <v>89.5</v>
      </c>
      <c r="Q184" s="44">
        <f t="shared" si="54"/>
        <v>1108.169</v>
      </c>
      <c r="R184" s="41">
        <f t="shared" si="55"/>
        <v>0</v>
      </c>
      <c r="S184" s="41">
        <f t="shared" si="49"/>
        <v>259.63</v>
      </c>
      <c r="T184" s="41">
        <f t="shared" si="50"/>
        <v>9.74</v>
      </c>
      <c r="U184" s="44">
        <f t="shared" si="51"/>
        <v>104.57</v>
      </c>
      <c r="V184" s="44">
        <f t="shared" si="56"/>
        <v>0</v>
      </c>
      <c r="W184" s="44">
        <f t="shared" si="52"/>
        <v>89.5</v>
      </c>
      <c r="X184" s="41">
        <f t="shared" si="57"/>
        <v>463.44</v>
      </c>
      <c r="Y184" s="41">
        <f t="shared" si="53"/>
        <v>1571.609</v>
      </c>
      <c r="Z184" s="41"/>
      <c r="AD184" s="141"/>
    </row>
    <row r="185" s="9" customFormat="1" ht="20" customHeight="1" spans="1:30">
      <c r="A185" s="40">
        <f t="shared" si="43"/>
        <v>182</v>
      </c>
      <c r="B185" s="66" t="s">
        <v>470</v>
      </c>
      <c r="C185" s="42" t="s">
        <v>487</v>
      </c>
      <c r="D185" s="41" t="s">
        <v>488</v>
      </c>
      <c r="E185" s="41">
        <v>3245.4</v>
      </c>
      <c r="F185" s="41">
        <f>VLOOKUP(C185,'[1]9月'!$B:$Q,16,0)</f>
        <v>3245.4</v>
      </c>
      <c r="G185" s="41">
        <v>3245.4</v>
      </c>
      <c r="H185" s="44">
        <v>5228.42</v>
      </c>
      <c r="I185" s="44"/>
      <c r="J185" s="44">
        <v>1790</v>
      </c>
      <c r="K185" s="52">
        <f t="shared" si="44"/>
        <v>58.4172</v>
      </c>
      <c r="L185" s="53">
        <f t="shared" si="45"/>
        <v>519.264</v>
      </c>
      <c r="M185" s="41">
        <f t="shared" si="46"/>
        <v>22.7178</v>
      </c>
      <c r="N185" s="44">
        <f t="shared" si="47"/>
        <v>418.27</v>
      </c>
      <c r="O185" s="44">
        <f t="shared" si="59"/>
        <v>0</v>
      </c>
      <c r="P185" s="44">
        <f t="shared" si="48"/>
        <v>89.5</v>
      </c>
      <c r="Q185" s="44">
        <f t="shared" si="54"/>
        <v>1108.169</v>
      </c>
      <c r="R185" s="41">
        <f t="shared" si="55"/>
        <v>0</v>
      </c>
      <c r="S185" s="41">
        <f t="shared" si="49"/>
        <v>259.63</v>
      </c>
      <c r="T185" s="41">
        <f t="shared" si="50"/>
        <v>9.74</v>
      </c>
      <c r="U185" s="44">
        <f t="shared" si="51"/>
        <v>104.57</v>
      </c>
      <c r="V185" s="44">
        <f t="shared" si="56"/>
        <v>0</v>
      </c>
      <c r="W185" s="44">
        <f t="shared" si="52"/>
        <v>89.5</v>
      </c>
      <c r="X185" s="41">
        <f t="shared" si="57"/>
        <v>463.44</v>
      </c>
      <c r="Y185" s="41">
        <f t="shared" si="53"/>
        <v>1571.609</v>
      </c>
      <c r="Z185" s="41"/>
      <c r="AD185" s="141"/>
    </row>
    <row r="186" s="9" customFormat="1" ht="20" customHeight="1" spans="1:30">
      <c r="A186" s="40">
        <f t="shared" si="43"/>
        <v>183</v>
      </c>
      <c r="B186" s="66" t="s">
        <v>238</v>
      </c>
      <c r="C186" s="42" t="s">
        <v>489</v>
      </c>
      <c r="D186" s="41" t="s">
        <v>490</v>
      </c>
      <c r="E186" s="41">
        <v>3245.4</v>
      </c>
      <c r="F186" s="41">
        <f>VLOOKUP(C186,'[1]9月'!$B:$Q,16,0)</f>
        <v>3245.4</v>
      </c>
      <c r="G186" s="41">
        <v>3245.4</v>
      </c>
      <c r="H186" s="44">
        <v>5228.42</v>
      </c>
      <c r="I186" s="44"/>
      <c r="J186" s="44">
        <v>1790</v>
      </c>
      <c r="K186" s="52">
        <f t="shared" si="44"/>
        <v>58.4172</v>
      </c>
      <c r="L186" s="53">
        <f t="shared" si="45"/>
        <v>519.264</v>
      </c>
      <c r="M186" s="41">
        <f t="shared" si="46"/>
        <v>22.7178</v>
      </c>
      <c r="N186" s="44">
        <f t="shared" si="47"/>
        <v>418.27</v>
      </c>
      <c r="O186" s="44">
        <f t="shared" si="59"/>
        <v>0</v>
      </c>
      <c r="P186" s="44">
        <f t="shared" si="48"/>
        <v>89.5</v>
      </c>
      <c r="Q186" s="44">
        <f t="shared" si="54"/>
        <v>1108.169</v>
      </c>
      <c r="R186" s="41">
        <f t="shared" si="55"/>
        <v>0</v>
      </c>
      <c r="S186" s="41">
        <f t="shared" si="49"/>
        <v>259.63</v>
      </c>
      <c r="T186" s="41">
        <f t="shared" si="50"/>
        <v>9.74</v>
      </c>
      <c r="U186" s="44">
        <f t="shared" si="51"/>
        <v>104.57</v>
      </c>
      <c r="V186" s="44">
        <f t="shared" si="56"/>
        <v>0</v>
      </c>
      <c r="W186" s="44">
        <f t="shared" si="52"/>
        <v>89.5</v>
      </c>
      <c r="X186" s="41">
        <f t="shared" si="57"/>
        <v>463.44</v>
      </c>
      <c r="Y186" s="41">
        <f t="shared" si="53"/>
        <v>1571.609</v>
      </c>
      <c r="Z186" s="41"/>
      <c r="AD186" s="141"/>
    </row>
    <row r="187" s="9" customFormat="1" ht="20" customHeight="1" spans="1:30">
      <c r="A187" s="40">
        <f t="shared" si="43"/>
        <v>184</v>
      </c>
      <c r="B187" s="66" t="s">
        <v>238</v>
      </c>
      <c r="C187" s="42" t="s">
        <v>491</v>
      </c>
      <c r="D187" s="41" t="s">
        <v>492</v>
      </c>
      <c r="E187" s="41">
        <v>3245.4</v>
      </c>
      <c r="F187" s="41">
        <f>VLOOKUP(C187,'[1]9月'!$B:$Q,16,0)</f>
        <v>3245.4</v>
      </c>
      <c r="G187" s="41">
        <v>3245.4</v>
      </c>
      <c r="H187" s="44">
        <v>5228.42</v>
      </c>
      <c r="I187" s="44"/>
      <c r="J187" s="44">
        <v>1790</v>
      </c>
      <c r="K187" s="52">
        <f t="shared" si="44"/>
        <v>58.4172</v>
      </c>
      <c r="L187" s="53">
        <f t="shared" si="45"/>
        <v>519.264</v>
      </c>
      <c r="M187" s="41">
        <f t="shared" si="46"/>
        <v>22.7178</v>
      </c>
      <c r="N187" s="44">
        <f t="shared" si="47"/>
        <v>418.27</v>
      </c>
      <c r="O187" s="44">
        <f t="shared" si="59"/>
        <v>0</v>
      </c>
      <c r="P187" s="44">
        <f t="shared" si="48"/>
        <v>89.5</v>
      </c>
      <c r="Q187" s="44">
        <f t="shared" si="54"/>
        <v>1108.169</v>
      </c>
      <c r="R187" s="41">
        <f t="shared" si="55"/>
        <v>0</v>
      </c>
      <c r="S187" s="41">
        <f t="shared" si="49"/>
        <v>259.63</v>
      </c>
      <c r="T187" s="41">
        <f t="shared" si="50"/>
        <v>9.74</v>
      </c>
      <c r="U187" s="44">
        <f t="shared" si="51"/>
        <v>104.57</v>
      </c>
      <c r="V187" s="44">
        <f t="shared" si="56"/>
        <v>0</v>
      </c>
      <c r="W187" s="44">
        <f t="shared" si="52"/>
        <v>89.5</v>
      </c>
      <c r="X187" s="41">
        <f t="shared" si="57"/>
        <v>463.44</v>
      </c>
      <c r="Y187" s="41">
        <f t="shared" si="53"/>
        <v>1571.609</v>
      </c>
      <c r="Z187" s="41"/>
      <c r="AD187" s="141"/>
    </row>
    <row r="188" s="9" customFormat="1" ht="20" customHeight="1" spans="1:30">
      <c r="A188" s="40">
        <f t="shared" si="43"/>
        <v>185</v>
      </c>
      <c r="B188" s="66" t="s">
        <v>238</v>
      </c>
      <c r="C188" s="42" t="s">
        <v>493</v>
      </c>
      <c r="D188" s="41" t="s">
        <v>494</v>
      </c>
      <c r="E188" s="41">
        <v>3245.4</v>
      </c>
      <c r="F188" s="41">
        <f>VLOOKUP(C188,'[1]9月'!$B:$Q,16,0)</f>
        <v>3245.4</v>
      </c>
      <c r="G188" s="41">
        <v>3245.4</v>
      </c>
      <c r="H188" s="44">
        <v>5228.42</v>
      </c>
      <c r="I188" s="44"/>
      <c r="J188" s="44">
        <v>1790</v>
      </c>
      <c r="K188" s="52">
        <f t="shared" si="44"/>
        <v>58.4172</v>
      </c>
      <c r="L188" s="53">
        <f t="shared" si="45"/>
        <v>519.264</v>
      </c>
      <c r="M188" s="41">
        <f t="shared" si="46"/>
        <v>22.7178</v>
      </c>
      <c r="N188" s="44">
        <f t="shared" si="47"/>
        <v>418.27</v>
      </c>
      <c r="O188" s="44">
        <f t="shared" si="59"/>
        <v>0</v>
      </c>
      <c r="P188" s="44">
        <f t="shared" si="48"/>
        <v>89.5</v>
      </c>
      <c r="Q188" s="44">
        <f t="shared" si="54"/>
        <v>1108.169</v>
      </c>
      <c r="R188" s="41">
        <f t="shared" si="55"/>
        <v>0</v>
      </c>
      <c r="S188" s="41">
        <f t="shared" si="49"/>
        <v>259.63</v>
      </c>
      <c r="T188" s="41">
        <f t="shared" si="50"/>
        <v>9.74</v>
      </c>
      <c r="U188" s="44">
        <f t="shared" si="51"/>
        <v>104.57</v>
      </c>
      <c r="V188" s="44">
        <f t="shared" si="56"/>
        <v>0</v>
      </c>
      <c r="W188" s="44">
        <f t="shared" si="52"/>
        <v>89.5</v>
      </c>
      <c r="X188" s="41">
        <f t="shared" si="57"/>
        <v>463.44</v>
      </c>
      <c r="Y188" s="41">
        <f t="shared" si="53"/>
        <v>1571.609</v>
      </c>
      <c r="Z188" s="41"/>
      <c r="AD188" s="141"/>
    </row>
    <row r="189" s="9" customFormat="1" ht="20" customHeight="1" spans="1:30">
      <c r="A189" s="40">
        <f t="shared" si="43"/>
        <v>186</v>
      </c>
      <c r="B189" s="66" t="s">
        <v>238</v>
      </c>
      <c r="C189" s="42" t="s">
        <v>495</v>
      </c>
      <c r="D189" s="41" t="s">
        <v>496</v>
      </c>
      <c r="E189" s="41">
        <v>3245.4</v>
      </c>
      <c r="F189" s="41">
        <f>VLOOKUP(C189,'[1]9月'!$B:$Q,16,0)</f>
        <v>3245.4</v>
      </c>
      <c r="G189" s="41">
        <v>3245.4</v>
      </c>
      <c r="H189" s="44">
        <v>5228.42</v>
      </c>
      <c r="I189" s="44"/>
      <c r="J189" s="44">
        <v>1790</v>
      </c>
      <c r="K189" s="52">
        <f t="shared" si="44"/>
        <v>58.4172</v>
      </c>
      <c r="L189" s="53">
        <f t="shared" si="45"/>
        <v>519.264</v>
      </c>
      <c r="M189" s="41">
        <f t="shared" si="46"/>
        <v>22.7178</v>
      </c>
      <c r="N189" s="44">
        <f t="shared" si="47"/>
        <v>418.27</v>
      </c>
      <c r="O189" s="44">
        <f t="shared" si="59"/>
        <v>0</v>
      </c>
      <c r="P189" s="44">
        <f t="shared" si="48"/>
        <v>89.5</v>
      </c>
      <c r="Q189" s="44">
        <f t="shared" si="54"/>
        <v>1108.169</v>
      </c>
      <c r="R189" s="41">
        <f t="shared" si="55"/>
        <v>0</v>
      </c>
      <c r="S189" s="41">
        <f t="shared" si="49"/>
        <v>259.63</v>
      </c>
      <c r="T189" s="41">
        <f t="shared" si="50"/>
        <v>9.74</v>
      </c>
      <c r="U189" s="44">
        <f t="shared" si="51"/>
        <v>104.57</v>
      </c>
      <c r="V189" s="44">
        <f t="shared" si="56"/>
        <v>0</v>
      </c>
      <c r="W189" s="44">
        <f t="shared" si="52"/>
        <v>89.5</v>
      </c>
      <c r="X189" s="41">
        <f t="shared" si="57"/>
        <v>463.44</v>
      </c>
      <c r="Y189" s="41">
        <f t="shared" si="53"/>
        <v>1571.609</v>
      </c>
      <c r="Z189" s="41"/>
      <c r="AD189" s="141"/>
    </row>
    <row r="190" s="9" customFormat="1" ht="20" customHeight="1" spans="1:30">
      <c r="A190" s="40">
        <f t="shared" si="43"/>
        <v>187</v>
      </c>
      <c r="B190" s="66" t="s">
        <v>238</v>
      </c>
      <c r="C190" s="46" t="s">
        <v>497</v>
      </c>
      <c r="D190" s="47" t="s">
        <v>498</v>
      </c>
      <c r="E190" s="41">
        <v>3245.4</v>
      </c>
      <c r="F190" s="41">
        <f>VLOOKUP(C190,'[1]9月'!$B:$Q,16,0)</f>
        <v>3245.4</v>
      </c>
      <c r="G190" s="41">
        <v>3245.4</v>
      </c>
      <c r="H190" s="44">
        <v>5228.42</v>
      </c>
      <c r="I190" s="44"/>
      <c r="J190" s="44">
        <v>1790</v>
      </c>
      <c r="K190" s="52">
        <f t="shared" si="44"/>
        <v>58.4172</v>
      </c>
      <c r="L190" s="53">
        <f t="shared" si="45"/>
        <v>519.264</v>
      </c>
      <c r="M190" s="41">
        <f t="shared" si="46"/>
        <v>22.7178</v>
      </c>
      <c r="N190" s="44">
        <f t="shared" si="47"/>
        <v>418.27</v>
      </c>
      <c r="O190" s="44">
        <f t="shared" si="59"/>
        <v>0</v>
      </c>
      <c r="P190" s="44">
        <f t="shared" si="48"/>
        <v>89.5</v>
      </c>
      <c r="Q190" s="44">
        <f t="shared" si="54"/>
        <v>1108.169</v>
      </c>
      <c r="R190" s="41">
        <f t="shared" si="55"/>
        <v>0</v>
      </c>
      <c r="S190" s="41">
        <f t="shared" si="49"/>
        <v>259.63</v>
      </c>
      <c r="T190" s="41">
        <f t="shared" si="50"/>
        <v>9.74</v>
      </c>
      <c r="U190" s="44">
        <f t="shared" si="51"/>
        <v>104.57</v>
      </c>
      <c r="V190" s="44">
        <f t="shared" si="56"/>
        <v>0</v>
      </c>
      <c r="W190" s="44">
        <f t="shared" si="52"/>
        <v>89.5</v>
      </c>
      <c r="X190" s="41">
        <f t="shared" si="57"/>
        <v>463.44</v>
      </c>
      <c r="Y190" s="41">
        <f t="shared" si="53"/>
        <v>1571.609</v>
      </c>
      <c r="Z190" s="41"/>
      <c r="AD190" s="141"/>
    </row>
    <row r="191" s="9" customFormat="1" ht="18" customHeight="1" spans="1:26">
      <c r="A191" s="40">
        <f t="shared" si="43"/>
        <v>188</v>
      </c>
      <c r="B191" s="66" t="s">
        <v>238</v>
      </c>
      <c r="C191" s="46" t="s">
        <v>499</v>
      </c>
      <c r="D191" s="47" t="s">
        <v>500</v>
      </c>
      <c r="E191" s="41">
        <v>3245.4</v>
      </c>
      <c r="F191" s="41">
        <f>VLOOKUP(C191,'[1]9月'!$B:$Q,16,0)</f>
        <v>3245.4</v>
      </c>
      <c r="G191" s="41">
        <v>3245.4</v>
      </c>
      <c r="H191" s="44">
        <v>5228.42</v>
      </c>
      <c r="I191" s="44"/>
      <c r="J191" s="44">
        <v>1790</v>
      </c>
      <c r="K191" s="52">
        <f t="shared" si="44"/>
        <v>58.4172</v>
      </c>
      <c r="L191" s="53">
        <f t="shared" si="45"/>
        <v>519.264</v>
      </c>
      <c r="M191" s="41">
        <f t="shared" si="46"/>
        <v>22.7178</v>
      </c>
      <c r="N191" s="44">
        <f t="shared" si="47"/>
        <v>418.27</v>
      </c>
      <c r="O191" s="44">
        <f t="shared" si="59"/>
        <v>0</v>
      </c>
      <c r="P191" s="44">
        <f t="shared" si="48"/>
        <v>89.5</v>
      </c>
      <c r="Q191" s="44">
        <f t="shared" si="54"/>
        <v>1108.169</v>
      </c>
      <c r="R191" s="41">
        <f t="shared" si="55"/>
        <v>0</v>
      </c>
      <c r="S191" s="41">
        <f t="shared" si="49"/>
        <v>259.63</v>
      </c>
      <c r="T191" s="41">
        <f t="shared" si="50"/>
        <v>9.74</v>
      </c>
      <c r="U191" s="44">
        <f t="shared" si="51"/>
        <v>104.57</v>
      </c>
      <c r="V191" s="44">
        <f t="shared" si="56"/>
        <v>0</v>
      </c>
      <c r="W191" s="44">
        <f t="shared" si="52"/>
        <v>89.5</v>
      </c>
      <c r="X191" s="41">
        <f t="shared" si="57"/>
        <v>463.44</v>
      </c>
      <c r="Y191" s="41">
        <f t="shared" si="53"/>
        <v>1571.609</v>
      </c>
      <c r="Z191" s="54"/>
    </row>
    <row r="192" s="9" customFormat="1" ht="18" customHeight="1" spans="1:26">
      <c r="A192" s="40">
        <f t="shared" ref="A192:A214" si="60">ROW()-3</f>
        <v>189</v>
      </c>
      <c r="B192" s="66" t="s">
        <v>238</v>
      </c>
      <c r="C192" s="46" t="s">
        <v>501</v>
      </c>
      <c r="D192" s="45" t="s">
        <v>502</v>
      </c>
      <c r="E192" s="41">
        <v>3245.4</v>
      </c>
      <c r="F192" s="41">
        <f>VLOOKUP(C192,'[1]9月'!$B:$Q,16,0)</f>
        <v>3245.4</v>
      </c>
      <c r="G192" s="41">
        <v>3245.4</v>
      </c>
      <c r="H192" s="44">
        <v>5228.42</v>
      </c>
      <c r="I192" s="44"/>
      <c r="J192" s="44">
        <v>1790</v>
      </c>
      <c r="K192" s="52">
        <f t="shared" ref="K192:K214" si="61">E192*0.018</f>
        <v>58.4172</v>
      </c>
      <c r="L192" s="53">
        <f t="shared" ref="L192:L214" si="62">F192*0.16</f>
        <v>519.264</v>
      </c>
      <c r="M192" s="41">
        <f t="shared" ref="M192:M214" si="63">G192*0.007</f>
        <v>22.7178</v>
      </c>
      <c r="N192" s="44">
        <f t="shared" ref="N192:N214" si="64">ROUND(H192*0.08,2)</f>
        <v>418.27</v>
      </c>
      <c r="O192" s="44">
        <f t="shared" si="59"/>
        <v>0</v>
      </c>
      <c r="P192" s="44">
        <f t="shared" ref="P192:P214" si="65">J192*5%</f>
        <v>89.5</v>
      </c>
      <c r="Q192" s="44">
        <f t="shared" si="54"/>
        <v>1108.169</v>
      </c>
      <c r="R192" s="41">
        <f t="shared" si="55"/>
        <v>0</v>
      </c>
      <c r="S192" s="41">
        <f t="shared" ref="S192:S214" si="66">ROUND(F192*0.08,2)</f>
        <v>259.63</v>
      </c>
      <c r="T192" s="41">
        <f t="shared" ref="T192:T214" si="67">ROUND(G192*0.003,2)</f>
        <v>9.74</v>
      </c>
      <c r="U192" s="44">
        <f t="shared" ref="U192:U214" si="68">ROUND(H192*0.02,2)</f>
        <v>104.57</v>
      </c>
      <c r="V192" s="44">
        <f t="shared" si="56"/>
        <v>0</v>
      </c>
      <c r="W192" s="44">
        <f t="shared" ref="W192:W214" si="69">J192*5%</f>
        <v>89.5</v>
      </c>
      <c r="X192" s="41">
        <f t="shared" si="57"/>
        <v>463.44</v>
      </c>
      <c r="Y192" s="41">
        <f t="shared" ref="Y192:Y214" si="70">Q192+X192</f>
        <v>1571.609</v>
      </c>
      <c r="Z192" s="54"/>
    </row>
    <row r="193" s="9" customFormat="1" ht="18" customHeight="1" spans="1:30">
      <c r="A193" s="40">
        <f t="shared" si="60"/>
        <v>190</v>
      </c>
      <c r="B193" s="66" t="s">
        <v>503</v>
      </c>
      <c r="C193" s="42" t="s">
        <v>504</v>
      </c>
      <c r="D193" s="41" t="s">
        <v>505</v>
      </c>
      <c r="E193" s="41">
        <v>3245.4</v>
      </c>
      <c r="F193" s="41">
        <f>VLOOKUP(C193,'[1]9月'!$B:$Q,16,0)</f>
        <v>3245.4</v>
      </c>
      <c r="G193" s="41">
        <v>3245.4</v>
      </c>
      <c r="H193" s="44">
        <v>5228.42</v>
      </c>
      <c r="I193" s="44"/>
      <c r="J193" s="44">
        <v>1790</v>
      </c>
      <c r="K193" s="52">
        <f t="shared" si="61"/>
        <v>58.4172</v>
      </c>
      <c r="L193" s="53">
        <f t="shared" si="62"/>
        <v>519.264</v>
      </c>
      <c r="M193" s="41">
        <f t="shared" si="63"/>
        <v>22.7178</v>
      </c>
      <c r="N193" s="44">
        <f t="shared" si="64"/>
        <v>418.27</v>
      </c>
      <c r="O193" s="44">
        <f t="shared" si="59"/>
        <v>0</v>
      </c>
      <c r="P193" s="44">
        <f t="shared" si="65"/>
        <v>89.5</v>
      </c>
      <c r="Q193" s="44">
        <f t="shared" si="54"/>
        <v>1108.169</v>
      </c>
      <c r="R193" s="41">
        <f t="shared" si="55"/>
        <v>0</v>
      </c>
      <c r="S193" s="41">
        <f t="shared" si="66"/>
        <v>259.63</v>
      </c>
      <c r="T193" s="41">
        <f t="shared" si="67"/>
        <v>9.74</v>
      </c>
      <c r="U193" s="44">
        <f t="shared" si="68"/>
        <v>104.57</v>
      </c>
      <c r="V193" s="44">
        <f t="shared" si="56"/>
        <v>0</v>
      </c>
      <c r="W193" s="44">
        <f t="shared" si="69"/>
        <v>89.5</v>
      </c>
      <c r="X193" s="41">
        <f t="shared" si="57"/>
        <v>463.44</v>
      </c>
      <c r="Y193" s="41">
        <f t="shared" si="70"/>
        <v>1571.609</v>
      </c>
      <c r="Z193" s="41"/>
      <c r="AD193" s="141"/>
    </row>
    <row r="194" s="9" customFormat="1" ht="20" customHeight="1" spans="1:30">
      <c r="A194" s="40">
        <f t="shared" si="60"/>
        <v>191</v>
      </c>
      <c r="B194" s="66" t="s">
        <v>503</v>
      </c>
      <c r="C194" s="42" t="s">
        <v>506</v>
      </c>
      <c r="D194" s="41" t="s">
        <v>507</v>
      </c>
      <c r="E194" s="41">
        <v>3245.4</v>
      </c>
      <c r="F194" s="41">
        <f>VLOOKUP(C194,'[1]9月'!$B:$Q,16,0)</f>
        <v>3245.4</v>
      </c>
      <c r="G194" s="41">
        <v>3245.4</v>
      </c>
      <c r="H194" s="44">
        <v>5228.42</v>
      </c>
      <c r="I194" s="44"/>
      <c r="J194" s="44">
        <v>1790</v>
      </c>
      <c r="K194" s="52">
        <f t="shared" si="61"/>
        <v>58.4172</v>
      </c>
      <c r="L194" s="53">
        <f t="shared" si="62"/>
        <v>519.264</v>
      </c>
      <c r="M194" s="41">
        <f t="shared" si="63"/>
        <v>22.7178</v>
      </c>
      <c r="N194" s="44">
        <f t="shared" si="64"/>
        <v>418.27</v>
      </c>
      <c r="O194" s="44">
        <f t="shared" si="59"/>
        <v>0</v>
      </c>
      <c r="P194" s="44">
        <f t="shared" si="65"/>
        <v>89.5</v>
      </c>
      <c r="Q194" s="44">
        <f t="shared" si="54"/>
        <v>1108.169</v>
      </c>
      <c r="R194" s="41">
        <f t="shared" si="55"/>
        <v>0</v>
      </c>
      <c r="S194" s="41">
        <f t="shared" si="66"/>
        <v>259.63</v>
      </c>
      <c r="T194" s="41">
        <f t="shared" si="67"/>
        <v>9.74</v>
      </c>
      <c r="U194" s="44">
        <f t="shared" si="68"/>
        <v>104.57</v>
      </c>
      <c r="V194" s="44">
        <f t="shared" si="56"/>
        <v>0</v>
      </c>
      <c r="W194" s="44">
        <f t="shared" si="69"/>
        <v>89.5</v>
      </c>
      <c r="X194" s="41">
        <f t="shared" si="57"/>
        <v>463.44</v>
      </c>
      <c r="Y194" s="41">
        <f t="shared" si="70"/>
        <v>1571.609</v>
      </c>
      <c r="Z194" s="41"/>
      <c r="AD194" s="141"/>
    </row>
    <row r="195" s="9" customFormat="1" ht="20" customHeight="1" spans="1:30">
      <c r="A195" s="40">
        <f t="shared" si="60"/>
        <v>192</v>
      </c>
      <c r="B195" s="66" t="s">
        <v>503</v>
      </c>
      <c r="C195" s="42" t="s">
        <v>508</v>
      </c>
      <c r="D195" s="41" t="s">
        <v>509</v>
      </c>
      <c r="E195" s="41">
        <v>3245.4</v>
      </c>
      <c r="F195" s="41">
        <f>VLOOKUP(C195,'[1]9月'!$B:$Q,16,0)</f>
        <v>3245.4</v>
      </c>
      <c r="G195" s="41">
        <v>3245.4</v>
      </c>
      <c r="H195" s="44">
        <v>5228.42</v>
      </c>
      <c r="I195" s="44"/>
      <c r="J195" s="44">
        <v>1790</v>
      </c>
      <c r="K195" s="52">
        <f t="shared" si="61"/>
        <v>58.4172</v>
      </c>
      <c r="L195" s="53">
        <f t="shared" si="62"/>
        <v>519.264</v>
      </c>
      <c r="M195" s="41">
        <f t="shared" si="63"/>
        <v>22.7178</v>
      </c>
      <c r="N195" s="44">
        <f t="shared" si="64"/>
        <v>418.27</v>
      </c>
      <c r="O195" s="44">
        <f t="shared" si="59"/>
        <v>0</v>
      </c>
      <c r="P195" s="44">
        <f t="shared" si="65"/>
        <v>89.5</v>
      </c>
      <c r="Q195" s="44">
        <f t="shared" si="54"/>
        <v>1108.169</v>
      </c>
      <c r="R195" s="41">
        <f t="shared" si="55"/>
        <v>0</v>
      </c>
      <c r="S195" s="41">
        <f t="shared" si="66"/>
        <v>259.63</v>
      </c>
      <c r="T195" s="41">
        <f t="shared" si="67"/>
        <v>9.74</v>
      </c>
      <c r="U195" s="44">
        <f t="shared" si="68"/>
        <v>104.57</v>
      </c>
      <c r="V195" s="44">
        <f t="shared" si="56"/>
        <v>0</v>
      </c>
      <c r="W195" s="44">
        <f t="shared" si="69"/>
        <v>89.5</v>
      </c>
      <c r="X195" s="41">
        <f t="shared" si="57"/>
        <v>463.44</v>
      </c>
      <c r="Y195" s="41">
        <f t="shared" si="70"/>
        <v>1571.609</v>
      </c>
      <c r="Z195" s="41"/>
      <c r="AD195" s="141"/>
    </row>
    <row r="196" s="9" customFormat="1" ht="20" customHeight="1" spans="1:30">
      <c r="A196" s="40">
        <f t="shared" si="60"/>
        <v>193</v>
      </c>
      <c r="B196" s="66" t="s">
        <v>503</v>
      </c>
      <c r="C196" s="42" t="s">
        <v>510</v>
      </c>
      <c r="D196" s="41" t="s">
        <v>511</v>
      </c>
      <c r="E196" s="41">
        <v>3245.4</v>
      </c>
      <c r="F196" s="41">
        <f>VLOOKUP(C196,'[1]9月'!$B:$Q,16,0)</f>
        <v>3245.4</v>
      </c>
      <c r="G196" s="41">
        <v>3245.4</v>
      </c>
      <c r="H196" s="44">
        <v>5228.42</v>
      </c>
      <c r="I196" s="44"/>
      <c r="J196" s="44">
        <v>1790</v>
      </c>
      <c r="K196" s="52">
        <f t="shared" si="61"/>
        <v>58.4172</v>
      </c>
      <c r="L196" s="53">
        <f t="shared" si="62"/>
        <v>519.264</v>
      </c>
      <c r="M196" s="41">
        <f t="shared" si="63"/>
        <v>22.7178</v>
      </c>
      <c r="N196" s="44">
        <f t="shared" si="64"/>
        <v>418.27</v>
      </c>
      <c r="O196" s="44">
        <f t="shared" si="59"/>
        <v>0</v>
      </c>
      <c r="P196" s="44">
        <f t="shared" si="65"/>
        <v>89.5</v>
      </c>
      <c r="Q196" s="44">
        <f t="shared" si="54"/>
        <v>1108.169</v>
      </c>
      <c r="R196" s="41">
        <f t="shared" si="55"/>
        <v>0</v>
      </c>
      <c r="S196" s="41">
        <f t="shared" si="66"/>
        <v>259.63</v>
      </c>
      <c r="T196" s="41">
        <f t="shared" si="67"/>
        <v>9.74</v>
      </c>
      <c r="U196" s="44">
        <f t="shared" si="68"/>
        <v>104.57</v>
      </c>
      <c r="V196" s="44">
        <f t="shared" si="56"/>
        <v>0</v>
      </c>
      <c r="W196" s="44">
        <f t="shared" si="69"/>
        <v>89.5</v>
      </c>
      <c r="X196" s="41">
        <f t="shared" si="57"/>
        <v>463.44</v>
      </c>
      <c r="Y196" s="41">
        <f t="shared" si="70"/>
        <v>1571.609</v>
      </c>
      <c r="Z196" s="41"/>
      <c r="AD196" s="141"/>
    </row>
    <row r="197" s="9" customFormat="1" ht="20" customHeight="1" spans="1:30">
      <c r="A197" s="40">
        <f t="shared" si="60"/>
        <v>194</v>
      </c>
      <c r="B197" s="66" t="s">
        <v>503</v>
      </c>
      <c r="C197" s="42" t="s">
        <v>512</v>
      </c>
      <c r="D197" s="41" t="s">
        <v>513</v>
      </c>
      <c r="E197" s="41">
        <v>3245.4</v>
      </c>
      <c r="F197" s="41">
        <f>VLOOKUP(C197,'[1]9月'!$B:$Q,16,0)</f>
        <v>3245.4</v>
      </c>
      <c r="G197" s="41">
        <v>3245.4</v>
      </c>
      <c r="H197" s="44">
        <v>5228.42</v>
      </c>
      <c r="I197" s="44"/>
      <c r="J197" s="44">
        <v>1790</v>
      </c>
      <c r="K197" s="52">
        <f t="shared" si="61"/>
        <v>58.4172</v>
      </c>
      <c r="L197" s="53">
        <f t="shared" si="62"/>
        <v>519.264</v>
      </c>
      <c r="M197" s="41">
        <f t="shared" si="63"/>
        <v>22.7178</v>
      </c>
      <c r="N197" s="44">
        <f t="shared" si="64"/>
        <v>418.27</v>
      </c>
      <c r="O197" s="44">
        <f t="shared" si="59"/>
        <v>0</v>
      </c>
      <c r="P197" s="44">
        <f t="shared" si="65"/>
        <v>89.5</v>
      </c>
      <c r="Q197" s="44">
        <f t="shared" ref="Q197:Q260" si="71">SUM(K197:P197)</f>
        <v>1108.169</v>
      </c>
      <c r="R197" s="41">
        <f t="shared" ref="R197:R260" si="72">E197*0</f>
        <v>0</v>
      </c>
      <c r="S197" s="41">
        <f t="shared" si="66"/>
        <v>259.63</v>
      </c>
      <c r="T197" s="41">
        <f t="shared" si="67"/>
        <v>9.74</v>
      </c>
      <c r="U197" s="44">
        <f t="shared" si="68"/>
        <v>104.57</v>
      </c>
      <c r="V197" s="44">
        <f t="shared" ref="V197:V260" si="73">I197*50%</f>
        <v>0</v>
      </c>
      <c r="W197" s="44">
        <f t="shared" si="69"/>
        <v>89.5</v>
      </c>
      <c r="X197" s="41">
        <f t="shared" ref="X197:X260" si="74">SUM(R197:W197)</f>
        <v>463.44</v>
      </c>
      <c r="Y197" s="41">
        <f t="shared" si="70"/>
        <v>1571.609</v>
      </c>
      <c r="Z197" s="41"/>
      <c r="AD197" s="141"/>
    </row>
    <row r="198" s="9" customFormat="1" ht="20" customHeight="1" spans="1:30">
      <c r="A198" s="40">
        <f t="shared" si="60"/>
        <v>195</v>
      </c>
      <c r="B198" s="66" t="s">
        <v>503</v>
      </c>
      <c r="C198" s="42" t="s">
        <v>514</v>
      </c>
      <c r="D198" s="41" t="s">
        <v>515</v>
      </c>
      <c r="E198" s="41">
        <v>3245.4</v>
      </c>
      <c r="F198" s="41">
        <f>VLOOKUP(C198,'[1]9月'!$B:$Q,16,0)</f>
        <v>3245.4</v>
      </c>
      <c r="G198" s="41">
        <v>3245.4</v>
      </c>
      <c r="H198" s="44">
        <v>5228.42</v>
      </c>
      <c r="I198" s="44"/>
      <c r="J198" s="44">
        <v>1790</v>
      </c>
      <c r="K198" s="52">
        <f t="shared" si="61"/>
        <v>58.4172</v>
      </c>
      <c r="L198" s="53">
        <f t="shared" si="62"/>
        <v>519.264</v>
      </c>
      <c r="M198" s="41">
        <f t="shared" si="63"/>
        <v>22.7178</v>
      </c>
      <c r="N198" s="44">
        <f t="shared" si="64"/>
        <v>418.27</v>
      </c>
      <c r="O198" s="44">
        <f t="shared" si="59"/>
        <v>0</v>
      </c>
      <c r="P198" s="44">
        <f t="shared" si="65"/>
        <v>89.5</v>
      </c>
      <c r="Q198" s="44">
        <f t="shared" si="71"/>
        <v>1108.169</v>
      </c>
      <c r="R198" s="41">
        <f t="shared" si="72"/>
        <v>0</v>
      </c>
      <c r="S198" s="41">
        <f t="shared" si="66"/>
        <v>259.63</v>
      </c>
      <c r="T198" s="41">
        <f t="shared" si="67"/>
        <v>9.74</v>
      </c>
      <c r="U198" s="44">
        <f t="shared" si="68"/>
        <v>104.57</v>
      </c>
      <c r="V198" s="44">
        <f t="shared" si="73"/>
        <v>0</v>
      </c>
      <c r="W198" s="44">
        <f t="shared" si="69"/>
        <v>89.5</v>
      </c>
      <c r="X198" s="41">
        <f t="shared" si="74"/>
        <v>463.44</v>
      </c>
      <c r="Y198" s="41">
        <f t="shared" si="70"/>
        <v>1571.609</v>
      </c>
      <c r="Z198" s="41"/>
      <c r="AD198" s="141"/>
    </row>
    <row r="199" s="9" customFormat="1" ht="20" customHeight="1" spans="1:30">
      <c r="A199" s="40">
        <f t="shared" si="60"/>
        <v>196</v>
      </c>
      <c r="B199" s="66" t="s">
        <v>503</v>
      </c>
      <c r="C199" s="42" t="s">
        <v>516</v>
      </c>
      <c r="D199" s="41" t="s">
        <v>517</v>
      </c>
      <c r="E199" s="41">
        <v>3245.4</v>
      </c>
      <c r="F199" s="41">
        <f>VLOOKUP(C199,'[1]9月'!$B:$Q,16,0)</f>
        <v>3245.4</v>
      </c>
      <c r="G199" s="41">
        <v>3245.4</v>
      </c>
      <c r="H199" s="44">
        <v>5228.42</v>
      </c>
      <c r="I199" s="44"/>
      <c r="J199" s="44">
        <v>1790</v>
      </c>
      <c r="K199" s="52">
        <f t="shared" si="61"/>
        <v>58.4172</v>
      </c>
      <c r="L199" s="53">
        <f t="shared" si="62"/>
        <v>519.264</v>
      </c>
      <c r="M199" s="41">
        <f t="shared" si="63"/>
        <v>22.7178</v>
      </c>
      <c r="N199" s="44">
        <f t="shared" si="64"/>
        <v>418.27</v>
      </c>
      <c r="O199" s="44">
        <f t="shared" si="59"/>
        <v>0</v>
      </c>
      <c r="P199" s="44">
        <f t="shared" si="65"/>
        <v>89.5</v>
      </c>
      <c r="Q199" s="44">
        <f t="shared" si="71"/>
        <v>1108.169</v>
      </c>
      <c r="R199" s="41">
        <f t="shared" si="72"/>
        <v>0</v>
      </c>
      <c r="S199" s="41">
        <f t="shared" si="66"/>
        <v>259.63</v>
      </c>
      <c r="T199" s="41">
        <f t="shared" si="67"/>
        <v>9.74</v>
      </c>
      <c r="U199" s="44">
        <f t="shared" si="68"/>
        <v>104.57</v>
      </c>
      <c r="V199" s="44">
        <f t="shared" si="73"/>
        <v>0</v>
      </c>
      <c r="W199" s="44">
        <f t="shared" si="69"/>
        <v>89.5</v>
      </c>
      <c r="X199" s="41">
        <f t="shared" si="74"/>
        <v>463.44</v>
      </c>
      <c r="Y199" s="41">
        <f t="shared" si="70"/>
        <v>1571.609</v>
      </c>
      <c r="Z199" s="41"/>
      <c r="AD199" s="141"/>
    </row>
    <row r="200" s="9" customFormat="1" ht="20" customHeight="1" spans="1:30">
      <c r="A200" s="40">
        <f t="shared" si="60"/>
        <v>197</v>
      </c>
      <c r="B200" s="66" t="s">
        <v>503</v>
      </c>
      <c r="C200" s="42" t="s">
        <v>518</v>
      </c>
      <c r="D200" s="41" t="s">
        <v>519</v>
      </c>
      <c r="E200" s="41">
        <v>3245.4</v>
      </c>
      <c r="F200" s="41">
        <f>VLOOKUP(C200,'[1]9月'!$B:$Q,16,0)</f>
        <v>3245.4</v>
      </c>
      <c r="G200" s="41">
        <v>3245.4</v>
      </c>
      <c r="H200" s="44">
        <v>5228.42</v>
      </c>
      <c r="I200" s="44"/>
      <c r="J200" s="44">
        <v>1790</v>
      </c>
      <c r="K200" s="52">
        <f t="shared" si="61"/>
        <v>58.4172</v>
      </c>
      <c r="L200" s="53">
        <f t="shared" si="62"/>
        <v>519.264</v>
      </c>
      <c r="M200" s="41">
        <f t="shared" si="63"/>
        <v>22.7178</v>
      </c>
      <c r="N200" s="44">
        <f t="shared" si="64"/>
        <v>418.27</v>
      </c>
      <c r="O200" s="44">
        <f t="shared" si="59"/>
        <v>0</v>
      </c>
      <c r="P200" s="44">
        <f t="shared" si="65"/>
        <v>89.5</v>
      </c>
      <c r="Q200" s="44">
        <f t="shared" si="71"/>
        <v>1108.169</v>
      </c>
      <c r="R200" s="41">
        <f t="shared" si="72"/>
        <v>0</v>
      </c>
      <c r="S200" s="41">
        <f t="shared" si="66"/>
        <v>259.63</v>
      </c>
      <c r="T200" s="41">
        <f t="shared" si="67"/>
        <v>9.74</v>
      </c>
      <c r="U200" s="44">
        <f t="shared" si="68"/>
        <v>104.57</v>
      </c>
      <c r="V200" s="44">
        <f t="shared" si="73"/>
        <v>0</v>
      </c>
      <c r="W200" s="44">
        <f t="shared" si="69"/>
        <v>89.5</v>
      </c>
      <c r="X200" s="41">
        <f t="shared" si="74"/>
        <v>463.44</v>
      </c>
      <c r="Y200" s="41">
        <f t="shared" si="70"/>
        <v>1571.609</v>
      </c>
      <c r="Z200" s="41"/>
      <c r="AD200" s="141"/>
    </row>
    <row r="201" s="9" customFormat="1" ht="20" customHeight="1" spans="1:30">
      <c r="A201" s="40">
        <f t="shared" si="60"/>
        <v>198</v>
      </c>
      <c r="B201" s="66" t="s">
        <v>503</v>
      </c>
      <c r="C201" s="42" t="s">
        <v>520</v>
      </c>
      <c r="D201" s="41" t="s">
        <v>521</v>
      </c>
      <c r="E201" s="41">
        <v>3245.4</v>
      </c>
      <c r="F201" s="41">
        <f>VLOOKUP(C201,'[1]9月'!$B:$Q,16,0)</f>
        <v>3245.4</v>
      </c>
      <c r="G201" s="41">
        <v>3245.4</v>
      </c>
      <c r="H201" s="44">
        <v>5228.42</v>
      </c>
      <c r="I201" s="44"/>
      <c r="J201" s="44">
        <v>1790</v>
      </c>
      <c r="K201" s="52">
        <f t="shared" si="61"/>
        <v>58.4172</v>
      </c>
      <c r="L201" s="53">
        <f t="shared" si="62"/>
        <v>519.264</v>
      </c>
      <c r="M201" s="41">
        <f t="shared" si="63"/>
        <v>22.7178</v>
      </c>
      <c r="N201" s="44">
        <f t="shared" si="64"/>
        <v>418.27</v>
      </c>
      <c r="O201" s="44">
        <f t="shared" si="59"/>
        <v>0</v>
      </c>
      <c r="P201" s="44">
        <f t="shared" si="65"/>
        <v>89.5</v>
      </c>
      <c r="Q201" s="44">
        <f t="shared" si="71"/>
        <v>1108.169</v>
      </c>
      <c r="R201" s="41">
        <f t="shared" si="72"/>
        <v>0</v>
      </c>
      <c r="S201" s="41">
        <f t="shared" si="66"/>
        <v>259.63</v>
      </c>
      <c r="T201" s="41">
        <f t="shared" si="67"/>
        <v>9.74</v>
      </c>
      <c r="U201" s="44">
        <f t="shared" si="68"/>
        <v>104.57</v>
      </c>
      <c r="V201" s="44">
        <f t="shared" si="73"/>
        <v>0</v>
      </c>
      <c r="W201" s="44">
        <f t="shared" si="69"/>
        <v>89.5</v>
      </c>
      <c r="X201" s="41">
        <f t="shared" si="74"/>
        <v>463.44</v>
      </c>
      <c r="Y201" s="41">
        <f t="shared" si="70"/>
        <v>1571.609</v>
      </c>
      <c r="Z201" s="41"/>
      <c r="AD201" s="141"/>
    </row>
    <row r="202" s="9" customFormat="1" ht="20" customHeight="1" spans="1:30">
      <c r="A202" s="40">
        <f t="shared" si="60"/>
        <v>199</v>
      </c>
      <c r="B202" s="66" t="s">
        <v>503</v>
      </c>
      <c r="C202" s="42" t="s">
        <v>522</v>
      </c>
      <c r="D202" s="41" t="s">
        <v>523</v>
      </c>
      <c r="E202" s="41">
        <v>3245.4</v>
      </c>
      <c r="F202" s="41">
        <f>VLOOKUP(C202,'[1]9月'!$B:$Q,16,0)</f>
        <v>3245.4</v>
      </c>
      <c r="G202" s="41">
        <v>3245.4</v>
      </c>
      <c r="H202" s="44">
        <v>5228.42</v>
      </c>
      <c r="I202" s="44"/>
      <c r="J202" s="44">
        <v>1790</v>
      </c>
      <c r="K202" s="52">
        <f t="shared" si="61"/>
        <v>58.4172</v>
      </c>
      <c r="L202" s="53">
        <f t="shared" si="62"/>
        <v>519.264</v>
      </c>
      <c r="M202" s="41">
        <f t="shared" si="63"/>
        <v>22.7178</v>
      </c>
      <c r="N202" s="44">
        <f t="shared" si="64"/>
        <v>418.27</v>
      </c>
      <c r="O202" s="44">
        <f t="shared" si="59"/>
        <v>0</v>
      </c>
      <c r="P202" s="44">
        <f t="shared" si="65"/>
        <v>89.5</v>
      </c>
      <c r="Q202" s="44">
        <f t="shared" si="71"/>
        <v>1108.169</v>
      </c>
      <c r="R202" s="41">
        <f t="shared" si="72"/>
        <v>0</v>
      </c>
      <c r="S202" s="41">
        <f t="shared" si="66"/>
        <v>259.63</v>
      </c>
      <c r="T202" s="41">
        <f t="shared" si="67"/>
        <v>9.74</v>
      </c>
      <c r="U202" s="44">
        <f t="shared" si="68"/>
        <v>104.57</v>
      </c>
      <c r="V202" s="44">
        <f t="shared" si="73"/>
        <v>0</v>
      </c>
      <c r="W202" s="44">
        <f t="shared" si="69"/>
        <v>89.5</v>
      </c>
      <c r="X202" s="41">
        <f t="shared" si="74"/>
        <v>463.44</v>
      </c>
      <c r="Y202" s="41">
        <f t="shared" si="70"/>
        <v>1571.609</v>
      </c>
      <c r="Z202" s="41"/>
      <c r="AD202" s="141"/>
    </row>
    <row r="203" s="9" customFormat="1" ht="20" customHeight="1" spans="1:30">
      <c r="A203" s="40">
        <f t="shared" si="60"/>
        <v>200</v>
      </c>
      <c r="B203" s="66" t="s">
        <v>503</v>
      </c>
      <c r="C203" s="42" t="s">
        <v>524</v>
      </c>
      <c r="D203" s="41" t="s">
        <v>525</v>
      </c>
      <c r="E203" s="41">
        <v>3245.4</v>
      </c>
      <c r="F203" s="41">
        <f>VLOOKUP(C203,'[1]9月'!$B:$Q,16,0)</f>
        <v>3245.4</v>
      </c>
      <c r="G203" s="41">
        <v>3245.4</v>
      </c>
      <c r="H203" s="44">
        <v>5228.42</v>
      </c>
      <c r="I203" s="44"/>
      <c r="J203" s="44">
        <v>1790</v>
      </c>
      <c r="K203" s="52">
        <f t="shared" si="61"/>
        <v>58.4172</v>
      </c>
      <c r="L203" s="53">
        <f t="shared" si="62"/>
        <v>519.264</v>
      </c>
      <c r="M203" s="41">
        <f t="shared" si="63"/>
        <v>22.7178</v>
      </c>
      <c r="N203" s="44">
        <f t="shared" si="64"/>
        <v>418.27</v>
      </c>
      <c r="O203" s="44">
        <f t="shared" si="59"/>
        <v>0</v>
      </c>
      <c r="P203" s="44">
        <f t="shared" si="65"/>
        <v>89.5</v>
      </c>
      <c r="Q203" s="44">
        <f t="shared" si="71"/>
        <v>1108.169</v>
      </c>
      <c r="R203" s="41">
        <f t="shared" si="72"/>
        <v>0</v>
      </c>
      <c r="S203" s="41">
        <f t="shared" si="66"/>
        <v>259.63</v>
      </c>
      <c r="T203" s="41">
        <f t="shared" si="67"/>
        <v>9.74</v>
      </c>
      <c r="U203" s="44">
        <f t="shared" si="68"/>
        <v>104.57</v>
      </c>
      <c r="V203" s="44">
        <f t="shared" si="73"/>
        <v>0</v>
      </c>
      <c r="W203" s="44">
        <f t="shared" si="69"/>
        <v>89.5</v>
      </c>
      <c r="X203" s="41">
        <f t="shared" si="74"/>
        <v>463.44</v>
      </c>
      <c r="Y203" s="41">
        <f t="shared" si="70"/>
        <v>1571.609</v>
      </c>
      <c r="Z203" s="41"/>
      <c r="AD203" s="141"/>
    </row>
    <row r="204" s="9" customFormat="1" ht="20" customHeight="1" spans="1:30">
      <c r="A204" s="40">
        <f t="shared" si="60"/>
        <v>201</v>
      </c>
      <c r="B204" s="66" t="s">
        <v>503</v>
      </c>
      <c r="C204" s="42" t="s">
        <v>526</v>
      </c>
      <c r="D204" s="41" t="s">
        <v>527</v>
      </c>
      <c r="E204" s="41">
        <v>3245.4</v>
      </c>
      <c r="F204" s="41">
        <f>VLOOKUP(C204,'[1]9月'!$B:$Q,16,0)</f>
        <v>3245.4</v>
      </c>
      <c r="G204" s="41">
        <v>3245.4</v>
      </c>
      <c r="H204" s="44">
        <v>5228.42</v>
      </c>
      <c r="I204" s="44"/>
      <c r="J204" s="44">
        <v>1790</v>
      </c>
      <c r="K204" s="52">
        <f t="shared" si="61"/>
        <v>58.4172</v>
      </c>
      <c r="L204" s="53">
        <f t="shared" si="62"/>
        <v>519.264</v>
      </c>
      <c r="M204" s="41">
        <f t="shared" si="63"/>
        <v>22.7178</v>
      </c>
      <c r="N204" s="44">
        <f t="shared" si="64"/>
        <v>418.27</v>
      </c>
      <c r="O204" s="44">
        <f t="shared" si="59"/>
        <v>0</v>
      </c>
      <c r="P204" s="44">
        <f t="shared" si="65"/>
        <v>89.5</v>
      </c>
      <c r="Q204" s="44">
        <f t="shared" si="71"/>
        <v>1108.169</v>
      </c>
      <c r="R204" s="41">
        <f t="shared" si="72"/>
        <v>0</v>
      </c>
      <c r="S204" s="41">
        <f t="shared" si="66"/>
        <v>259.63</v>
      </c>
      <c r="T204" s="41">
        <f t="shared" si="67"/>
        <v>9.74</v>
      </c>
      <c r="U204" s="44">
        <f t="shared" si="68"/>
        <v>104.57</v>
      </c>
      <c r="V204" s="44">
        <f t="shared" si="73"/>
        <v>0</v>
      </c>
      <c r="W204" s="44">
        <f t="shared" si="69"/>
        <v>89.5</v>
      </c>
      <c r="X204" s="41">
        <f t="shared" si="74"/>
        <v>463.44</v>
      </c>
      <c r="Y204" s="41">
        <f t="shared" si="70"/>
        <v>1571.609</v>
      </c>
      <c r="Z204" s="41"/>
      <c r="AD204" s="141"/>
    </row>
    <row r="205" s="9" customFormat="1" ht="20" customHeight="1" spans="1:30">
      <c r="A205" s="40">
        <f t="shared" si="60"/>
        <v>202</v>
      </c>
      <c r="B205" s="66" t="s">
        <v>503</v>
      </c>
      <c r="C205" s="42" t="s">
        <v>528</v>
      </c>
      <c r="D205" s="41" t="s">
        <v>529</v>
      </c>
      <c r="E205" s="41">
        <v>3245.4</v>
      </c>
      <c r="F205" s="41">
        <f>VLOOKUP(C205,'[1]9月'!$B:$Q,16,0)</f>
        <v>3245.4</v>
      </c>
      <c r="G205" s="41">
        <v>3245.4</v>
      </c>
      <c r="H205" s="44">
        <v>5228.42</v>
      </c>
      <c r="I205" s="44"/>
      <c r="J205" s="44">
        <v>1790</v>
      </c>
      <c r="K205" s="52">
        <f t="shared" si="61"/>
        <v>58.4172</v>
      </c>
      <c r="L205" s="53">
        <f t="shared" si="62"/>
        <v>519.264</v>
      </c>
      <c r="M205" s="41">
        <f t="shared" si="63"/>
        <v>22.7178</v>
      </c>
      <c r="N205" s="44">
        <f t="shared" si="64"/>
        <v>418.27</v>
      </c>
      <c r="O205" s="44">
        <f t="shared" si="59"/>
        <v>0</v>
      </c>
      <c r="P205" s="44">
        <f t="shared" si="65"/>
        <v>89.5</v>
      </c>
      <c r="Q205" s="44">
        <f t="shared" si="71"/>
        <v>1108.169</v>
      </c>
      <c r="R205" s="41">
        <f t="shared" si="72"/>
        <v>0</v>
      </c>
      <c r="S205" s="41">
        <f t="shared" si="66"/>
        <v>259.63</v>
      </c>
      <c r="T205" s="41">
        <f t="shared" si="67"/>
        <v>9.74</v>
      </c>
      <c r="U205" s="44">
        <f t="shared" si="68"/>
        <v>104.57</v>
      </c>
      <c r="V205" s="44">
        <f t="shared" si="73"/>
        <v>0</v>
      </c>
      <c r="W205" s="44">
        <f t="shared" si="69"/>
        <v>89.5</v>
      </c>
      <c r="X205" s="41">
        <f t="shared" si="74"/>
        <v>463.44</v>
      </c>
      <c r="Y205" s="41">
        <f t="shared" si="70"/>
        <v>1571.609</v>
      </c>
      <c r="Z205" s="41"/>
      <c r="AD205" s="141"/>
    </row>
    <row r="206" s="9" customFormat="1" ht="20" customHeight="1" spans="1:30">
      <c r="A206" s="40">
        <f t="shared" si="60"/>
        <v>203</v>
      </c>
      <c r="B206" s="66" t="s">
        <v>503</v>
      </c>
      <c r="C206" s="42" t="s">
        <v>530</v>
      </c>
      <c r="D206" s="41" t="s">
        <v>531</v>
      </c>
      <c r="E206" s="41">
        <v>3245.4</v>
      </c>
      <c r="F206" s="41">
        <f>VLOOKUP(C206,'[1]9月'!$B:$Q,16,0)</f>
        <v>3245.4</v>
      </c>
      <c r="G206" s="41">
        <v>3245.4</v>
      </c>
      <c r="H206" s="44">
        <v>5228.42</v>
      </c>
      <c r="I206" s="44"/>
      <c r="J206" s="44">
        <v>1790</v>
      </c>
      <c r="K206" s="52">
        <f t="shared" si="61"/>
        <v>58.4172</v>
      </c>
      <c r="L206" s="53">
        <f t="shared" si="62"/>
        <v>519.264</v>
      </c>
      <c r="M206" s="41">
        <f t="shared" si="63"/>
        <v>22.7178</v>
      </c>
      <c r="N206" s="44">
        <f t="shared" si="64"/>
        <v>418.27</v>
      </c>
      <c r="O206" s="44">
        <f t="shared" si="59"/>
        <v>0</v>
      </c>
      <c r="P206" s="44">
        <f t="shared" si="65"/>
        <v>89.5</v>
      </c>
      <c r="Q206" s="44">
        <f t="shared" si="71"/>
        <v>1108.169</v>
      </c>
      <c r="R206" s="41">
        <f t="shared" si="72"/>
        <v>0</v>
      </c>
      <c r="S206" s="41">
        <f t="shared" si="66"/>
        <v>259.63</v>
      </c>
      <c r="T206" s="41">
        <f t="shared" si="67"/>
        <v>9.74</v>
      </c>
      <c r="U206" s="44">
        <f t="shared" si="68"/>
        <v>104.57</v>
      </c>
      <c r="V206" s="44">
        <f t="shared" si="73"/>
        <v>0</v>
      </c>
      <c r="W206" s="44">
        <f t="shared" si="69"/>
        <v>89.5</v>
      </c>
      <c r="X206" s="41">
        <f t="shared" si="74"/>
        <v>463.44</v>
      </c>
      <c r="Y206" s="41">
        <f t="shared" si="70"/>
        <v>1571.609</v>
      </c>
      <c r="Z206" s="41"/>
      <c r="AD206" s="141"/>
    </row>
    <row r="207" s="9" customFormat="1" ht="20" customHeight="1" spans="1:30">
      <c r="A207" s="40">
        <f t="shared" si="60"/>
        <v>204</v>
      </c>
      <c r="B207" s="66" t="s">
        <v>503</v>
      </c>
      <c r="C207" s="42" t="s">
        <v>532</v>
      </c>
      <c r="D207" s="41" t="s">
        <v>533</v>
      </c>
      <c r="E207" s="41">
        <v>3245.4</v>
      </c>
      <c r="F207" s="41">
        <f>VLOOKUP(C207,'[1]9月'!$B:$Q,16,0)</f>
        <v>3245.4</v>
      </c>
      <c r="G207" s="41">
        <v>3245.4</v>
      </c>
      <c r="H207" s="44">
        <v>5228.42</v>
      </c>
      <c r="I207" s="44"/>
      <c r="J207" s="44">
        <v>1790</v>
      </c>
      <c r="K207" s="52">
        <f t="shared" si="61"/>
        <v>58.4172</v>
      </c>
      <c r="L207" s="53">
        <f t="shared" si="62"/>
        <v>519.264</v>
      </c>
      <c r="M207" s="41">
        <f t="shared" si="63"/>
        <v>22.7178</v>
      </c>
      <c r="N207" s="44">
        <f t="shared" si="64"/>
        <v>418.27</v>
      </c>
      <c r="O207" s="44">
        <f t="shared" si="59"/>
        <v>0</v>
      </c>
      <c r="P207" s="44">
        <f t="shared" si="65"/>
        <v>89.5</v>
      </c>
      <c r="Q207" s="44">
        <f t="shared" si="71"/>
        <v>1108.169</v>
      </c>
      <c r="R207" s="41">
        <f t="shared" si="72"/>
        <v>0</v>
      </c>
      <c r="S207" s="41">
        <f t="shared" si="66"/>
        <v>259.63</v>
      </c>
      <c r="T207" s="41">
        <f t="shared" si="67"/>
        <v>9.74</v>
      </c>
      <c r="U207" s="44">
        <f t="shared" si="68"/>
        <v>104.57</v>
      </c>
      <c r="V207" s="44">
        <f t="shared" si="73"/>
        <v>0</v>
      </c>
      <c r="W207" s="44">
        <f t="shared" si="69"/>
        <v>89.5</v>
      </c>
      <c r="X207" s="41">
        <f t="shared" si="74"/>
        <v>463.44</v>
      </c>
      <c r="Y207" s="41">
        <f t="shared" si="70"/>
        <v>1571.609</v>
      </c>
      <c r="Z207" s="41"/>
      <c r="AD207" s="141"/>
    </row>
    <row r="208" s="9" customFormat="1" ht="20" customHeight="1" spans="1:30">
      <c r="A208" s="40">
        <f t="shared" si="60"/>
        <v>205</v>
      </c>
      <c r="B208" s="66" t="s">
        <v>503</v>
      </c>
      <c r="C208" s="42" t="s">
        <v>534</v>
      </c>
      <c r="D208" s="41" t="s">
        <v>535</v>
      </c>
      <c r="E208" s="41">
        <v>3245.4</v>
      </c>
      <c r="F208" s="41">
        <f>VLOOKUP(C208,'[1]9月'!$B:$Q,16,0)</f>
        <v>3245.4</v>
      </c>
      <c r="G208" s="41">
        <v>3245.4</v>
      </c>
      <c r="H208" s="44">
        <v>5228.42</v>
      </c>
      <c r="I208" s="44"/>
      <c r="J208" s="44">
        <v>1790</v>
      </c>
      <c r="K208" s="52">
        <f t="shared" si="61"/>
        <v>58.4172</v>
      </c>
      <c r="L208" s="53">
        <f t="shared" si="62"/>
        <v>519.264</v>
      </c>
      <c r="M208" s="41">
        <f t="shared" si="63"/>
        <v>22.7178</v>
      </c>
      <c r="N208" s="44">
        <f t="shared" si="64"/>
        <v>418.27</v>
      </c>
      <c r="O208" s="44">
        <f t="shared" si="59"/>
        <v>0</v>
      </c>
      <c r="P208" s="44">
        <f t="shared" si="65"/>
        <v>89.5</v>
      </c>
      <c r="Q208" s="44">
        <f t="shared" si="71"/>
        <v>1108.169</v>
      </c>
      <c r="R208" s="41">
        <f t="shared" si="72"/>
        <v>0</v>
      </c>
      <c r="S208" s="41">
        <f t="shared" si="66"/>
        <v>259.63</v>
      </c>
      <c r="T208" s="41">
        <f t="shared" si="67"/>
        <v>9.74</v>
      </c>
      <c r="U208" s="44">
        <f t="shared" si="68"/>
        <v>104.57</v>
      </c>
      <c r="V208" s="44">
        <f t="shared" si="73"/>
        <v>0</v>
      </c>
      <c r="W208" s="44">
        <f t="shared" si="69"/>
        <v>89.5</v>
      </c>
      <c r="X208" s="41">
        <f t="shared" si="74"/>
        <v>463.44</v>
      </c>
      <c r="Y208" s="41">
        <f t="shared" si="70"/>
        <v>1571.609</v>
      </c>
      <c r="Z208" s="41"/>
      <c r="AD208" s="141"/>
    </row>
    <row r="209" s="9" customFormat="1" ht="20" customHeight="1" spans="1:30">
      <c r="A209" s="40">
        <f t="shared" si="60"/>
        <v>206</v>
      </c>
      <c r="B209" s="66" t="s">
        <v>503</v>
      </c>
      <c r="C209" s="42" t="s">
        <v>536</v>
      </c>
      <c r="D209" s="41" t="s">
        <v>537</v>
      </c>
      <c r="E209" s="41">
        <v>3245.4</v>
      </c>
      <c r="F209" s="41">
        <f>VLOOKUP(C209,'[1]9月'!$B:$Q,16,0)</f>
        <v>3245.4</v>
      </c>
      <c r="G209" s="41">
        <v>3245.4</v>
      </c>
      <c r="H209" s="44">
        <v>5228.42</v>
      </c>
      <c r="I209" s="44"/>
      <c r="J209" s="44">
        <v>1790</v>
      </c>
      <c r="K209" s="52">
        <f t="shared" si="61"/>
        <v>58.4172</v>
      </c>
      <c r="L209" s="53">
        <f t="shared" si="62"/>
        <v>519.264</v>
      </c>
      <c r="M209" s="41">
        <f t="shared" si="63"/>
        <v>22.7178</v>
      </c>
      <c r="N209" s="44">
        <f t="shared" si="64"/>
        <v>418.27</v>
      </c>
      <c r="O209" s="44">
        <f t="shared" si="59"/>
        <v>0</v>
      </c>
      <c r="P209" s="44">
        <f t="shared" si="65"/>
        <v>89.5</v>
      </c>
      <c r="Q209" s="44">
        <f t="shared" si="71"/>
        <v>1108.169</v>
      </c>
      <c r="R209" s="41">
        <f t="shared" si="72"/>
        <v>0</v>
      </c>
      <c r="S209" s="41">
        <f t="shared" si="66"/>
        <v>259.63</v>
      </c>
      <c r="T209" s="41">
        <f t="shared" si="67"/>
        <v>9.74</v>
      </c>
      <c r="U209" s="44">
        <f t="shared" si="68"/>
        <v>104.57</v>
      </c>
      <c r="V209" s="44">
        <f t="shared" si="73"/>
        <v>0</v>
      </c>
      <c r="W209" s="44">
        <f t="shared" si="69"/>
        <v>89.5</v>
      </c>
      <c r="X209" s="41">
        <f t="shared" si="74"/>
        <v>463.44</v>
      </c>
      <c r="Y209" s="41">
        <f t="shared" si="70"/>
        <v>1571.609</v>
      </c>
      <c r="Z209" s="41"/>
      <c r="AD209" s="141"/>
    </row>
    <row r="210" s="9" customFormat="1" ht="20" customHeight="1" spans="1:30">
      <c r="A210" s="40">
        <f t="shared" si="60"/>
        <v>207</v>
      </c>
      <c r="B210" s="66" t="s">
        <v>503</v>
      </c>
      <c r="C210" s="42" t="s">
        <v>538</v>
      </c>
      <c r="D210" s="41" t="s">
        <v>539</v>
      </c>
      <c r="E210" s="41">
        <v>3245.4</v>
      </c>
      <c r="F210" s="41">
        <f>VLOOKUP(C210,'[1]9月'!$B:$Q,16,0)</f>
        <v>3245.4</v>
      </c>
      <c r="G210" s="41">
        <v>3245.4</v>
      </c>
      <c r="H210" s="44">
        <v>5228.42</v>
      </c>
      <c r="I210" s="44"/>
      <c r="J210" s="44">
        <v>1790</v>
      </c>
      <c r="K210" s="52">
        <f t="shared" si="61"/>
        <v>58.4172</v>
      </c>
      <c r="L210" s="53">
        <f t="shared" si="62"/>
        <v>519.264</v>
      </c>
      <c r="M210" s="41">
        <f t="shared" si="63"/>
        <v>22.7178</v>
      </c>
      <c r="N210" s="44">
        <f t="shared" si="64"/>
        <v>418.27</v>
      </c>
      <c r="O210" s="44">
        <f t="shared" si="59"/>
        <v>0</v>
      </c>
      <c r="P210" s="44">
        <f t="shared" si="65"/>
        <v>89.5</v>
      </c>
      <c r="Q210" s="44">
        <f t="shared" si="71"/>
        <v>1108.169</v>
      </c>
      <c r="R210" s="41">
        <f t="shared" si="72"/>
        <v>0</v>
      </c>
      <c r="S210" s="41">
        <f t="shared" si="66"/>
        <v>259.63</v>
      </c>
      <c r="T210" s="41">
        <f t="shared" si="67"/>
        <v>9.74</v>
      </c>
      <c r="U210" s="44">
        <f t="shared" si="68"/>
        <v>104.57</v>
      </c>
      <c r="V210" s="44">
        <f t="shared" si="73"/>
        <v>0</v>
      </c>
      <c r="W210" s="44">
        <f t="shared" si="69"/>
        <v>89.5</v>
      </c>
      <c r="X210" s="41">
        <f t="shared" si="74"/>
        <v>463.44</v>
      </c>
      <c r="Y210" s="41">
        <f t="shared" si="70"/>
        <v>1571.609</v>
      </c>
      <c r="Z210" s="41"/>
      <c r="AD210" s="141"/>
    </row>
    <row r="211" s="9" customFormat="1" ht="20" customHeight="1" spans="1:30">
      <c r="A211" s="40">
        <f t="shared" si="60"/>
        <v>208</v>
      </c>
      <c r="B211" s="66" t="s">
        <v>503</v>
      </c>
      <c r="C211" s="42" t="s">
        <v>540</v>
      </c>
      <c r="D211" s="41" t="s">
        <v>541</v>
      </c>
      <c r="E211" s="41">
        <v>3245.4</v>
      </c>
      <c r="F211" s="41">
        <f>VLOOKUP(C211,'[1]9月'!$B:$Q,16,0)</f>
        <v>3245.4</v>
      </c>
      <c r="G211" s="41">
        <v>3245.4</v>
      </c>
      <c r="H211" s="44">
        <v>5228.42</v>
      </c>
      <c r="I211" s="44"/>
      <c r="J211" s="44">
        <v>1790</v>
      </c>
      <c r="K211" s="52">
        <f t="shared" si="61"/>
        <v>58.4172</v>
      </c>
      <c r="L211" s="53">
        <f t="shared" si="62"/>
        <v>519.264</v>
      </c>
      <c r="M211" s="41">
        <f t="shared" si="63"/>
        <v>22.7178</v>
      </c>
      <c r="N211" s="44">
        <f t="shared" si="64"/>
        <v>418.27</v>
      </c>
      <c r="O211" s="44">
        <f t="shared" si="59"/>
        <v>0</v>
      </c>
      <c r="P211" s="44">
        <f t="shared" si="65"/>
        <v>89.5</v>
      </c>
      <c r="Q211" s="44">
        <f t="shared" si="71"/>
        <v>1108.169</v>
      </c>
      <c r="R211" s="41">
        <f t="shared" si="72"/>
        <v>0</v>
      </c>
      <c r="S211" s="41">
        <f t="shared" si="66"/>
        <v>259.63</v>
      </c>
      <c r="T211" s="41">
        <f t="shared" si="67"/>
        <v>9.74</v>
      </c>
      <c r="U211" s="44">
        <f t="shared" si="68"/>
        <v>104.57</v>
      </c>
      <c r="V211" s="44">
        <f t="shared" si="73"/>
        <v>0</v>
      </c>
      <c r="W211" s="44">
        <f t="shared" si="69"/>
        <v>89.5</v>
      </c>
      <c r="X211" s="41">
        <f t="shared" si="74"/>
        <v>463.44</v>
      </c>
      <c r="Y211" s="41">
        <f t="shared" si="70"/>
        <v>1571.609</v>
      </c>
      <c r="Z211" s="41"/>
      <c r="AD211" s="141"/>
    </row>
    <row r="212" s="9" customFormat="1" ht="20" customHeight="1" spans="1:30">
      <c r="A212" s="40">
        <f t="shared" si="60"/>
        <v>209</v>
      </c>
      <c r="B212" s="66" t="s">
        <v>503</v>
      </c>
      <c r="C212" s="42" t="s">
        <v>542</v>
      </c>
      <c r="D212" s="41" t="s">
        <v>543</v>
      </c>
      <c r="E212" s="41">
        <v>3245.4</v>
      </c>
      <c r="F212" s="41">
        <f>VLOOKUP(C212,'[1]9月'!$B:$Q,16,0)</f>
        <v>3245.4</v>
      </c>
      <c r="G212" s="41">
        <v>3245.4</v>
      </c>
      <c r="H212" s="44">
        <v>5228.42</v>
      </c>
      <c r="I212" s="44"/>
      <c r="J212" s="44">
        <v>1790</v>
      </c>
      <c r="K212" s="52">
        <f t="shared" si="61"/>
        <v>58.4172</v>
      </c>
      <c r="L212" s="53">
        <f t="shared" si="62"/>
        <v>519.264</v>
      </c>
      <c r="M212" s="41">
        <f t="shared" si="63"/>
        <v>22.7178</v>
      </c>
      <c r="N212" s="44">
        <f t="shared" si="64"/>
        <v>418.27</v>
      </c>
      <c r="O212" s="44">
        <f t="shared" si="59"/>
        <v>0</v>
      </c>
      <c r="P212" s="44">
        <f t="shared" si="65"/>
        <v>89.5</v>
      </c>
      <c r="Q212" s="44">
        <f t="shared" si="71"/>
        <v>1108.169</v>
      </c>
      <c r="R212" s="41">
        <f t="shared" si="72"/>
        <v>0</v>
      </c>
      <c r="S212" s="41">
        <f t="shared" si="66"/>
        <v>259.63</v>
      </c>
      <c r="T212" s="41">
        <f t="shared" si="67"/>
        <v>9.74</v>
      </c>
      <c r="U212" s="44">
        <f t="shared" si="68"/>
        <v>104.57</v>
      </c>
      <c r="V212" s="44">
        <f t="shared" si="73"/>
        <v>0</v>
      </c>
      <c r="W212" s="44">
        <f t="shared" si="69"/>
        <v>89.5</v>
      </c>
      <c r="X212" s="41">
        <f t="shared" si="74"/>
        <v>463.44</v>
      </c>
      <c r="Y212" s="41">
        <f t="shared" si="70"/>
        <v>1571.609</v>
      </c>
      <c r="Z212" s="41"/>
      <c r="AD212" s="141"/>
    </row>
    <row r="213" s="9" customFormat="1" ht="20" customHeight="1" spans="1:30">
      <c r="A213" s="40">
        <f t="shared" si="60"/>
        <v>210</v>
      </c>
      <c r="B213" s="66" t="s">
        <v>503</v>
      </c>
      <c r="C213" s="42" t="s">
        <v>544</v>
      </c>
      <c r="D213" s="41" t="s">
        <v>545</v>
      </c>
      <c r="E213" s="41">
        <v>3245.4</v>
      </c>
      <c r="F213" s="41">
        <f>VLOOKUP(C213,'[1]9月'!$B:$Q,16,0)</f>
        <v>3245.4</v>
      </c>
      <c r="G213" s="41">
        <v>3245.4</v>
      </c>
      <c r="H213" s="44">
        <v>5228.42</v>
      </c>
      <c r="I213" s="44"/>
      <c r="J213" s="44">
        <v>1790</v>
      </c>
      <c r="K213" s="52">
        <f t="shared" si="61"/>
        <v>58.4172</v>
      </c>
      <c r="L213" s="53">
        <f t="shared" si="62"/>
        <v>519.264</v>
      </c>
      <c r="M213" s="41">
        <f t="shared" si="63"/>
        <v>22.7178</v>
      </c>
      <c r="N213" s="44">
        <f t="shared" si="64"/>
        <v>418.27</v>
      </c>
      <c r="O213" s="44">
        <f t="shared" si="59"/>
        <v>0</v>
      </c>
      <c r="P213" s="44">
        <f t="shared" si="65"/>
        <v>89.5</v>
      </c>
      <c r="Q213" s="44">
        <f t="shared" si="71"/>
        <v>1108.169</v>
      </c>
      <c r="R213" s="41">
        <f t="shared" si="72"/>
        <v>0</v>
      </c>
      <c r="S213" s="41">
        <f t="shared" si="66"/>
        <v>259.63</v>
      </c>
      <c r="T213" s="41">
        <f t="shared" si="67"/>
        <v>9.74</v>
      </c>
      <c r="U213" s="44">
        <f t="shared" si="68"/>
        <v>104.57</v>
      </c>
      <c r="V213" s="44">
        <f t="shared" si="73"/>
        <v>0</v>
      </c>
      <c r="W213" s="44">
        <f t="shared" si="69"/>
        <v>89.5</v>
      </c>
      <c r="X213" s="41">
        <f t="shared" si="74"/>
        <v>463.44</v>
      </c>
      <c r="Y213" s="41">
        <f t="shared" si="70"/>
        <v>1571.609</v>
      </c>
      <c r="Z213" s="41"/>
      <c r="AD213" s="141"/>
    </row>
    <row r="214" s="9" customFormat="1" ht="20" customHeight="1" spans="1:30">
      <c r="A214" s="40">
        <f t="shared" si="60"/>
        <v>211</v>
      </c>
      <c r="B214" s="66" t="s">
        <v>503</v>
      </c>
      <c r="C214" s="42" t="s">
        <v>546</v>
      </c>
      <c r="D214" s="41" t="s">
        <v>547</v>
      </c>
      <c r="E214" s="41">
        <v>3245.4</v>
      </c>
      <c r="F214" s="41">
        <f>VLOOKUP(C214,'[1]9月'!$B:$Q,16,0)</f>
        <v>3245.4</v>
      </c>
      <c r="G214" s="41">
        <v>3245.4</v>
      </c>
      <c r="H214" s="44">
        <v>5228.42</v>
      </c>
      <c r="I214" s="44"/>
      <c r="J214" s="44">
        <v>1790</v>
      </c>
      <c r="K214" s="52">
        <f t="shared" si="61"/>
        <v>58.4172</v>
      </c>
      <c r="L214" s="53">
        <f t="shared" si="62"/>
        <v>519.264</v>
      </c>
      <c r="M214" s="41">
        <f t="shared" si="63"/>
        <v>22.7178</v>
      </c>
      <c r="N214" s="44">
        <f t="shared" si="64"/>
        <v>418.27</v>
      </c>
      <c r="O214" s="44">
        <f t="shared" si="59"/>
        <v>0</v>
      </c>
      <c r="P214" s="44">
        <f t="shared" si="65"/>
        <v>89.5</v>
      </c>
      <c r="Q214" s="44">
        <f t="shared" si="71"/>
        <v>1108.169</v>
      </c>
      <c r="R214" s="41">
        <f t="shared" si="72"/>
        <v>0</v>
      </c>
      <c r="S214" s="41">
        <f t="shared" si="66"/>
        <v>259.63</v>
      </c>
      <c r="T214" s="41">
        <f t="shared" si="67"/>
        <v>9.74</v>
      </c>
      <c r="U214" s="44">
        <f t="shared" si="68"/>
        <v>104.57</v>
      </c>
      <c r="V214" s="44">
        <f t="shared" si="73"/>
        <v>0</v>
      </c>
      <c r="W214" s="44">
        <f t="shared" si="69"/>
        <v>89.5</v>
      </c>
      <c r="X214" s="41">
        <f t="shared" si="74"/>
        <v>463.44</v>
      </c>
      <c r="Y214" s="41">
        <f t="shared" si="70"/>
        <v>1571.609</v>
      </c>
      <c r="Z214" s="41"/>
      <c r="AD214" s="141"/>
    </row>
    <row r="215" s="9" customFormat="1" ht="20" customHeight="1" spans="1:30">
      <c r="A215" s="40">
        <f t="shared" ref="A215:A252" si="75">ROW()-3</f>
        <v>212</v>
      </c>
      <c r="B215" s="66" t="s">
        <v>503</v>
      </c>
      <c r="C215" s="42" t="s">
        <v>550</v>
      </c>
      <c r="D215" s="41" t="s">
        <v>551</v>
      </c>
      <c r="E215" s="41">
        <v>3245.4</v>
      </c>
      <c r="F215" s="41">
        <f>VLOOKUP(C215,'[1]9月'!$B:$Q,16,0)</f>
        <v>3245.4</v>
      </c>
      <c r="G215" s="41">
        <v>3245.4</v>
      </c>
      <c r="H215" s="44">
        <v>5228.42</v>
      </c>
      <c r="I215" s="44"/>
      <c r="J215" s="44">
        <v>1790</v>
      </c>
      <c r="K215" s="52">
        <f t="shared" ref="K215:K252" si="76">E215*0.018</f>
        <v>58.4172</v>
      </c>
      <c r="L215" s="53">
        <f t="shared" ref="L215:L252" si="77">F215*0.16</f>
        <v>519.264</v>
      </c>
      <c r="M215" s="41">
        <f t="shared" ref="M215:M252" si="78">G215*0.007</f>
        <v>22.7178</v>
      </c>
      <c r="N215" s="44">
        <f t="shared" ref="N215:N252" si="79">ROUND(H215*0.08,2)</f>
        <v>418.27</v>
      </c>
      <c r="O215" s="44">
        <f t="shared" ref="O215:O258" si="80">I215*50%</f>
        <v>0</v>
      </c>
      <c r="P215" s="44">
        <f t="shared" ref="P215:P252" si="81">J215*5%</f>
        <v>89.5</v>
      </c>
      <c r="Q215" s="44">
        <f t="shared" si="71"/>
        <v>1108.169</v>
      </c>
      <c r="R215" s="41">
        <f t="shared" si="72"/>
        <v>0</v>
      </c>
      <c r="S215" s="41">
        <f t="shared" ref="S215:S252" si="82">ROUND(F215*0.08,2)</f>
        <v>259.63</v>
      </c>
      <c r="T215" s="41">
        <f t="shared" ref="T215:T252" si="83">ROUND(G215*0.003,2)</f>
        <v>9.74</v>
      </c>
      <c r="U215" s="44">
        <f t="shared" ref="U215:U252" si="84">ROUND(H215*0.02,2)</f>
        <v>104.57</v>
      </c>
      <c r="V215" s="44">
        <f t="shared" si="73"/>
        <v>0</v>
      </c>
      <c r="W215" s="44">
        <f t="shared" ref="W215:W252" si="85">J215*5%</f>
        <v>89.5</v>
      </c>
      <c r="X215" s="41">
        <f t="shared" si="74"/>
        <v>463.44</v>
      </c>
      <c r="Y215" s="41">
        <f t="shared" ref="Y215:Y252" si="86">Q215+X215</f>
        <v>1571.609</v>
      </c>
      <c r="Z215" s="41"/>
      <c r="AD215" s="141"/>
    </row>
    <row r="216" s="9" customFormat="1" ht="20" customHeight="1" spans="1:30">
      <c r="A216" s="40">
        <f t="shared" si="75"/>
        <v>213</v>
      </c>
      <c r="B216" s="66" t="s">
        <v>503</v>
      </c>
      <c r="C216" s="46" t="s">
        <v>552</v>
      </c>
      <c r="D216" s="45" t="s">
        <v>553</v>
      </c>
      <c r="E216" s="41">
        <v>3245.4</v>
      </c>
      <c r="F216" s="41">
        <f>VLOOKUP(C216,'[1]9月'!$B:$Q,16,0)</f>
        <v>3245.4</v>
      </c>
      <c r="G216" s="41">
        <v>3245.4</v>
      </c>
      <c r="H216" s="44">
        <v>5228.42</v>
      </c>
      <c r="I216" s="44"/>
      <c r="J216" s="44">
        <v>1790</v>
      </c>
      <c r="K216" s="52">
        <f t="shared" si="76"/>
        <v>58.4172</v>
      </c>
      <c r="L216" s="53">
        <f t="shared" si="77"/>
        <v>519.264</v>
      </c>
      <c r="M216" s="41">
        <f t="shared" si="78"/>
        <v>22.7178</v>
      </c>
      <c r="N216" s="44">
        <f t="shared" si="79"/>
        <v>418.27</v>
      </c>
      <c r="O216" s="44">
        <f t="shared" si="80"/>
        <v>0</v>
      </c>
      <c r="P216" s="44">
        <f t="shared" si="81"/>
        <v>89.5</v>
      </c>
      <c r="Q216" s="44">
        <f t="shared" si="71"/>
        <v>1108.169</v>
      </c>
      <c r="R216" s="41">
        <f t="shared" si="72"/>
        <v>0</v>
      </c>
      <c r="S216" s="41">
        <f t="shared" si="82"/>
        <v>259.63</v>
      </c>
      <c r="T216" s="41">
        <f t="shared" si="83"/>
        <v>9.74</v>
      </c>
      <c r="U216" s="44">
        <f t="shared" si="84"/>
        <v>104.57</v>
      </c>
      <c r="V216" s="44">
        <f t="shared" si="73"/>
        <v>0</v>
      </c>
      <c r="W216" s="44">
        <f t="shared" si="85"/>
        <v>89.5</v>
      </c>
      <c r="X216" s="41">
        <f t="shared" si="74"/>
        <v>463.44</v>
      </c>
      <c r="Y216" s="41">
        <f t="shared" si="86"/>
        <v>1571.609</v>
      </c>
      <c r="Z216" s="41"/>
      <c r="AD216" s="141"/>
    </row>
    <row r="217" s="9" customFormat="1" ht="20" customHeight="1" spans="1:30">
      <c r="A217" s="40">
        <f t="shared" si="75"/>
        <v>214</v>
      </c>
      <c r="B217" s="66" t="s">
        <v>170</v>
      </c>
      <c r="C217" s="42" t="s">
        <v>554</v>
      </c>
      <c r="D217" s="41" t="s">
        <v>555</v>
      </c>
      <c r="E217" s="41">
        <v>3245.4</v>
      </c>
      <c r="F217" s="41">
        <f>VLOOKUP(C217,'[1]9月'!$B:$Q,16,0)</f>
        <v>3245.4</v>
      </c>
      <c r="G217" s="41">
        <v>3245.4</v>
      </c>
      <c r="H217" s="44">
        <v>5228.42</v>
      </c>
      <c r="I217" s="44"/>
      <c r="J217" s="44">
        <v>1790</v>
      </c>
      <c r="K217" s="52">
        <f t="shared" si="76"/>
        <v>58.4172</v>
      </c>
      <c r="L217" s="53">
        <f t="shared" si="77"/>
        <v>519.264</v>
      </c>
      <c r="M217" s="41">
        <f t="shared" si="78"/>
        <v>22.7178</v>
      </c>
      <c r="N217" s="44">
        <f t="shared" si="79"/>
        <v>418.27</v>
      </c>
      <c r="O217" s="44">
        <f t="shared" si="80"/>
        <v>0</v>
      </c>
      <c r="P217" s="44">
        <f t="shared" si="81"/>
        <v>89.5</v>
      </c>
      <c r="Q217" s="44">
        <f t="shared" si="71"/>
        <v>1108.169</v>
      </c>
      <c r="R217" s="41">
        <f t="shared" si="72"/>
        <v>0</v>
      </c>
      <c r="S217" s="41">
        <f t="shared" si="82"/>
        <v>259.63</v>
      </c>
      <c r="T217" s="41">
        <f t="shared" si="83"/>
        <v>9.74</v>
      </c>
      <c r="U217" s="44">
        <f t="shared" si="84"/>
        <v>104.57</v>
      </c>
      <c r="V217" s="44">
        <f t="shared" si="73"/>
        <v>0</v>
      </c>
      <c r="W217" s="44">
        <f t="shared" si="85"/>
        <v>89.5</v>
      </c>
      <c r="X217" s="41">
        <f t="shared" si="74"/>
        <v>463.44</v>
      </c>
      <c r="Y217" s="41">
        <f t="shared" si="86"/>
        <v>1571.609</v>
      </c>
      <c r="Z217" s="41"/>
      <c r="AD217" s="141"/>
    </row>
    <row r="218" s="9" customFormat="1" ht="20" customHeight="1" spans="1:30">
      <c r="A218" s="40">
        <f t="shared" si="75"/>
        <v>215</v>
      </c>
      <c r="B218" s="66" t="s">
        <v>170</v>
      </c>
      <c r="C218" s="42" t="s">
        <v>556</v>
      </c>
      <c r="D218" s="41" t="s">
        <v>557</v>
      </c>
      <c r="E218" s="41">
        <v>3245.4</v>
      </c>
      <c r="F218" s="41">
        <f>VLOOKUP(C218,'[1]9月'!$B:$Q,16,0)</f>
        <v>3245.4</v>
      </c>
      <c r="G218" s="41">
        <v>3245.4</v>
      </c>
      <c r="H218" s="44">
        <v>5228.42</v>
      </c>
      <c r="I218" s="44"/>
      <c r="J218" s="44">
        <v>1790</v>
      </c>
      <c r="K218" s="52">
        <f t="shared" si="76"/>
        <v>58.4172</v>
      </c>
      <c r="L218" s="53">
        <f t="shared" si="77"/>
        <v>519.264</v>
      </c>
      <c r="M218" s="41">
        <f t="shared" si="78"/>
        <v>22.7178</v>
      </c>
      <c r="N218" s="44">
        <f t="shared" si="79"/>
        <v>418.27</v>
      </c>
      <c r="O218" s="44">
        <f t="shared" si="80"/>
        <v>0</v>
      </c>
      <c r="P218" s="44">
        <f t="shared" si="81"/>
        <v>89.5</v>
      </c>
      <c r="Q218" s="44">
        <f t="shared" si="71"/>
        <v>1108.169</v>
      </c>
      <c r="R218" s="41">
        <f t="shared" si="72"/>
        <v>0</v>
      </c>
      <c r="S218" s="41">
        <f t="shared" si="82"/>
        <v>259.63</v>
      </c>
      <c r="T218" s="41">
        <f t="shared" si="83"/>
        <v>9.74</v>
      </c>
      <c r="U218" s="44">
        <f t="shared" si="84"/>
        <v>104.57</v>
      </c>
      <c r="V218" s="44">
        <f t="shared" si="73"/>
        <v>0</v>
      </c>
      <c r="W218" s="44">
        <f t="shared" si="85"/>
        <v>89.5</v>
      </c>
      <c r="X218" s="41">
        <f t="shared" si="74"/>
        <v>463.44</v>
      </c>
      <c r="Y218" s="41">
        <f t="shared" si="86"/>
        <v>1571.609</v>
      </c>
      <c r="Z218" s="41"/>
      <c r="AD218" s="141"/>
    </row>
    <row r="219" s="9" customFormat="1" ht="20" customHeight="1" spans="1:30">
      <c r="A219" s="40">
        <f t="shared" si="75"/>
        <v>216</v>
      </c>
      <c r="B219" s="66" t="s">
        <v>170</v>
      </c>
      <c r="C219" s="42" t="s">
        <v>558</v>
      </c>
      <c r="D219" s="41" t="s">
        <v>559</v>
      </c>
      <c r="E219" s="41">
        <v>3245.4</v>
      </c>
      <c r="F219" s="41">
        <f>VLOOKUP(C219,'[1]9月'!$B:$Q,16,0)</f>
        <v>3245.4</v>
      </c>
      <c r="G219" s="41">
        <v>3245.4</v>
      </c>
      <c r="H219" s="44">
        <v>5228.42</v>
      </c>
      <c r="I219" s="44"/>
      <c r="J219" s="44">
        <v>1790</v>
      </c>
      <c r="K219" s="52">
        <f t="shared" si="76"/>
        <v>58.4172</v>
      </c>
      <c r="L219" s="53">
        <f t="shared" si="77"/>
        <v>519.264</v>
      </c>
      <c r="M219" s="41">
        <f t="shared" si="78"/>
        <v>22.7178</v>
      </c>
      <c r="N219" s="44">
        <f t="shared" si="79"/>
        <v>418.27</v>
      </c>
      <c r="O219" s="44">
        <f t="shared" si="80"/>
        <v>0</v>
      </c>
      <c r="P219" s="44">
        <f t="shared" si="81"/>
        <v>89.5</v>
      </c>
      <c r="Q219" s="44">
        <f t="shared" si="71"/>
        <v>1108.169</v>
      </c>
      <c r="R219" s="41">
        <f t="shared" si="72"/>
        <v>0</v>
      </c>
      <c r="S219" s="41">
        <f t="shared" si="82"/>
        <v>259.63</v>
      </c>
      <c r="T219" s="41">
        <f t="shared" si="83"/>
        <v>9.74</v>
      </c>
      <c r="U219" s="44">
        <f t="shared" si="84"/>
        <v>104.57</v>
      </c>
      <c r="V219" s="44">
        <f t="shared" si="73"/>
        <v>0</v>
      </c>
      <c r="W219" s="44">
        <f t="shared" si="85"/>
        <v>89.5</v>
      </c>
      <c r="X219" s="41">
        <f t="shared" si="74"/>
        <v>463.44</v>
      </c>
      <c r="Y219" s="41">
        <f t="shared" si="86"/>
        <v>1571.609</v>
      </c>
      <c r="Z219" s="41"/>
      <c r="AD219" s="141"/>
    </row>
    <row r="220" s="9" customFormat="1" ht="20" customHeight="1" spans="1:30">
      <c r="A220" s="40">
        <f t="shared" si="75"/>
        <v>217</v>
      </c>
      <c r="B220" s="66" t="s">
        <v>170</v>
      </c>
      <c r="C220" s="42" t="s">
        <v>560</v>
      </c>
      <c r="D220" s="41" t="s">
        <v>561</v>
      </c>
      <c r="E220" s="41">
        <v>3245.4</v>
      </c>
      <c r="F220" s="41">
        <f>VLOOKUP(C220,'[1]9月'!$B:$Q,16,0)</f>
        <v>3245.4</v>
      </c>
      <c r="G220" s="41">
        <v>3245.4</v>
      </c>
      <c r="H220" s="44">
        <v>5228.42</v>
      </c>
      <c r="I220" s="44"/>
      <c r="J220" s="44">
        <v>4180</v>
      </c>
      <c r="K220" s="52">
        <f t="shared" si="76"/>
        <v>58.4172</v>
      </c>
      <c r="L220" s="53">
        <f t="shared" si="77"/>
        <v>519.264</v>
      </c>
      <c r="M220" s="41">
        <f t="shared" si="78"/>
        <v>22.7178</v>
      </c>
      <c r="N220" s="44">
        <f t="shared" si="79"/>
        <v>418.27</v>
      </c>
      <c r="O220" s="44">
        <f t="shared" si="80"/>
        <v>0</v>
      </c>
      <c r="P220" s="44">
        <f t="shared" si="81"/>
        <v>209</v>
      </c>
      <c r="Q220" s="44">
        <f t="shared" si="71"/>
        <v>1227.669</v>
      </c>
      <c r="R220" s="41">
        <f t="shared" si="72"/>
        <v>0</v>
      </c>
      <c r="S220" s="41">
        <f t="shared" si="82"/>
        <v>259.63</v>
      </c>
      <c r="T220" s="41">
        <f t="shared" si="83"/>
        <v>9.74</v>
      </c>
      <c r="U220" s="44">
        <f t="shared" si="84"/>
        <v>104.57</v>
      </c>
      <c r="V220" s="44">
        <f t="shared" si="73"/>
        <v>0</v>
      </c>
      <c r="W220" s="44">
        <f t="shared" si="85"/>
        <v>209</v>
      </c>
      <c r="X220" s="41">
        <f t="shared" si="74"/>
        <v>582.94</v>
      </c>
      <c r="Y220" s="41">
        <f t="shared" si="86"/>
        <v>1810.609</v>
      </c>
      <c r="Z220" s="41"/>
      <c r="AD220" s="141"/>
    </row>
    <row r="221" s="9" customFormat="1" ht="20" customHeight="1" spans="1:30">
      <c r="A221" s="40">
        <f t="shared" si="75"/>
        <v>218</v>
      </c>
      <c r="B221" s="66" t="s">
        <v>170</v>
      </c>
      <c r="C221" s="42" t="s">
        <v>562</v>
      </c>
      <c r="D221" s="41" t="s">
        <v>563</v>
      </c>
      <c r="E221" s="41">
        <v>3245.4</v>
      </c>
      <c r="F221" s="41">
        <f>VLOOKUP(C221,'[1]9月'!$B:$Q,16,0)</f>
        <v>3245.4</v>
      </c>
      <c r="G221" s="41">
        <v>3245.4</v>
      </c>
      <c r="H221" s="44">
        <v>5228.42</v>
      </c>
      <c r="I221" s="44"/>
      <c r="J221" s="44">
        <v>4180</v>
      </c>
      <c r="K221" s="52">
        <f t="shared" si="76"/>
        <v>58.4172</v>
      </c>
      <c r="L221" s="53">
        <f t="shared" si="77"/>
        <v>519.264</v>
      </c>
      <c r="M221" s="41">
        <f t="shared" si="78"/>
        <v>22.7178</v>
      </c>
      <c r="N221" s="44">
        <f t="shared" si="79"/>
        <v>418.27</v>
      </c>
      <c r="O221" s="44">
        <f t="shared" si="80"/>
        <v>0</v>
      </c>
      <c r="P221" s="44">
        <f t="shared" si="81"/>
        <v>209</v>
      </c>
      <c r="Q221" s="44">
        <f t="shared" si="71"/>
        <v>1227.669</v>
      </c>
      <c r="R221" s="41">
        <f t="shared" si="72"/>
        <v>0</v>
      </c>
      <c r="S221" s="41">
        <f t="shared" si="82"/>
        <v>259.63</v>
      </c>
      <c r="T221" s="41">
        <f t="shared" si="83"/>
        <v>9.74</v>
      </c>
      <c r="U221" s="44">
        <f t="shared" si="84"/>
        <v>104.57</v>
      </c>
      <c r="V221" s="44">
        <f t="shared" si="73"/>
        <v>0</v>
      </c>
      <c r="W221" s="44">
        <f t="shared" si="85"/>
        <v>209</v>
      </c>
      <c r="X221" s="41">
        <f t="shared" si="74"/>
        <v>582.94</v>
      </c>
      <c r="Y221" s="41">
        <f t="shared" si="86"/>
        <v>1810.609</v>
      </c>
      <c r="Z221" s="41"/>
      <c r="AD221" s="141"/>
    </row>
    <row r="222" s="9" customFormat="1" ht="20" customHeight="1" spans="1:30">
      <c r="A222" s="40">
        <f t="shared" si="75"/>
        <v>219</v>
      </c>
      <c r="B222" s="66" t="s">
        <v>170</v>
      </c>
      <c r="C222" s="42" t="s">
        <v>564</v>
      </c>
      <c r="D222" s="41" t="s">
        <v>565</v>
      </c>
      <c r="E222" s="41">
        <v>3245.4</v>
      </c>
      <c r="F222" s="41">
        <f>VLOOKUP(C222,'[1]9月'!$B:$Q,16,0)</f>
        <v>3245.4</v>
      </c>
      <c r="G222" s="41">
        <v>3245.4</v>
      </c>
      <c r="H222" s="44">
        <v>5228.42</v>
      </c>
      <c r="I222" s="44"/>
      <c r="J222" s="44">
        <v>4180</v>
      </c>
      <c r="K222" s="52">
        <f t="shared" si="76"/>
        <v>58.4172</v>
      </c>
      <c r="L222" s="53">
        <f t="shared" si="77"/>
        <v>519.264</v>
      </c>
      <c r="M222" s="41">
        <f t="shared" si="78"/>
        <v>22.7178</v>
      </c>
      <c r="N222" s="44">
        <f t="shared" si="79"/>
        <v>418.27</v>
      </c>
      <c r="O222" s="44">
        <f t="shared" si="80"/>
        <v>0</v>
      </c>
      <c r="P222" s="44">
        <f t="shared" si="81"/>
        <v>209</v>
      </c>
      <c r="Q222" s="44">
        <f t="shared" si="71"/>
        <v>1227.669</v>
      </c>
      <c r="R222" s="41">
        <f t="shared" si="72"/>
        <v>0</v>
      </c>
      <c r="S222" s="41">
        <f t="shared" si="82"/>
        <v>259.63</v>
      </c>
      <c r="T222" s="41">
        <f t="shared" si="83"/>
        <v>9.74</v>
      </c>
      <c r="U222" s="44">
        <f t="shared" si="84"/>
        <v>104.57</v>
      </c>
      <c r="V222" s="44">
        <f t="shared" si="73"/>
        <v>0</v>
      </c>
      <c r="W222" s="44">
        <f t="shared" si="85"/>
        <v>209</v>
      </c>
      <c r="X222" s="41">
        <f t="shared" si="74"/>
        <v>582.94</v>
      </c>
      <c r="Y222" s="41">
        <f t="shared" si="86"/>
        <v>1810.609</v>
      </c>
      <c r="Z222" s="41"/>
      <c r="AD222" s="141"/>
    </row>
    <row r="223" s="9" customFormat="1" ht="20" customHeight="1" spans="1:30">
      <c r="A223" s="40">
        <f t="shared" si="75"/>
        <v>220</v>
      </c>
      <c r="B223" s="66" t="s">
        <v>173</v>
      </c>
      <c r="C223" s="42" t="s">
        <v>566</v>
      </c>
      <c r="D223" s="41" t="s">
        <v>567</v>
      </c>
      <c r="E223" s="41">
        <v>3245.4</v>
      </c>
      <c r="F223" s="41">
        <f>VLOOKUP(C223,'[1]9月'!$B:$Q,16,0)</f>
        <v>3245.4</v>
      </c>
      <c r="G223" s="41">
        <v>3245.4</v>
      </c>
      <c r="H223" s="44">
        <v>5228.42</v>
      </c>
      <c r="I223" s="44"/>
      <c r="J223" s="44">
        <v>4180</v>
      </c>
      <c r="K223" s="52">
        <f t="shared" si="76"/>
        <v>58.4172</v>
      </c>
      <c r="L223" s="53">
        <f t="shared" si="77"/>
        <v>519.264</v>
      </c>
      <c r="M223" s="41">
        <f t="shared" si="78"/>
        <v>22.7178</v>
      </c>
      <c r="N223" s="44">
        <f t="shared" si="79"/>
        <v>418.27</v>
      </c>
      <c r="O223" s="44">
        <f t="shared" si="80"/>
        <v>0</v>
      </c>
      <c r="P223" s="44">
        <f t="shared" si="81"/>
        <v>209</v>
      </c>
      <c r="Q223" s="44">
        <f t="shared" si="71"/>
        <v>1227.669</v>
      </c>
      <c r="R223" s="41">
        <f t="shared" si="72"/>
        <v>0</v>
      </c>
      <c r="S223" s="41">
        <f t="shared" si="82"/>
        <v>259.63</v>
      </c>
      <c r="T223" s="41">
        <f t="shared" si="83"/>
        <v>9.74</v>
      </c>
      <c r="U223" s="44">
        <f t="shared" si="84"/>
        <v>104.57</v>
      </c>
      <c r="V223" s="44">
        <f t="shared" si="73"/>
        <v>0</v>
      </c>
      <c r="W223" s="44">
        <f t="shared" si="85"/>
        <v>209</v>
      </c>
      <c r="X223" s="41">
        <f t="shared" si="74"/>
        <v>582.94</v>
      </c>
      <c r="Y223" s="41">
        <f t="shared" si="86"/>
        <v>1810.609</v>
      </c>
      <c r="Z223" s="41"/>
      <c r="AD223" s="141"/>
    </row>
    <row r="224" s="9" customFormat="1" ht="20" customHeight="1" spans="1:30">
      <c r="A224" s="40">
        <f t="shared" si="75"/>
        <v>221</v>
      </c>
      <c r="B224" s="66" t="s">
        <v>170</v>
      </c>
      <c r="C224" s="42" t="s">
        <v>568</v>
      </c>
      <c r="D224" s="41" t="s">
        <v>569</v>
      </c>
      <c r="E224" s="41">
        <v>3245.4</v>
      </c>
      <c r="F224" s="41">
        <f>VLOOKUP(C224,'[1]9月'!$B:$Q,16,0)</f>
        <v>3245.4</v>
      </c>
      <c r="G224" s="41">
        <v>3245.4</v>
      </c>
      <c r="H224" s="44">
        <v>5228.42</v>
      </c>
      <c r="I224" s="44"/>
      <c r="J224" s="44">
        <v>4180</v>
      </c>
      <c r="K224" s="52">
        <f t="shared" si="76"/>
        <v>58.4172</v>
      </c>
      <c r="L224" s="53">
        <f t="shared" si="77"/>
        <v>519.264</v>
      </c>
      <c r="M224" s="41">
        <f t="shared" si="78"/>
        <v>22.7178</v>
      </c>
      <c r="N224" s="44">
        <f t="shared" si="79"/>
        <v>418.27</v>
      </c>
      <c r="O224" s="44">
        <f t="shared" si="80"/>
        <v>0</v>
      </c>
      <c r="P224" s="44">
        <f t="shared" si="81"/>
        <v>209</v>
      </c>
      <c r="Q224" s="44">
        <f t="shared" si="71"/>
        <v>1227.669</v>
      </c>
      <c r="R224" s="41">
        <f t="shared" si="72"/>
        <v>0</v>
      </c>
      <c r="S224" s="41">
        <f t="shared" si="82"/>
        <v>259.63</v>
      </c>
      <c r="T224" s="41">
        <f t="shared" si="83"/>
        <v>9.74</v>
      </c>
      <c r="U224" s="44">
        <f t="shared" si="84"/>
        <v>104.57</v>
      </c>
      <c r="V224" s="44">
        <f t="shared" si="73"/>
        <v>0</v>
      </c>
      <c r="W224" s="44">
        <f t="shared" si="85"/>
        <v>209</v>
      </c>
      <c r="X224" s="41">
        <f t="shared" si="74"/>
        <v>582.94</v>
      </c>
      <c r="Y224" s="41">
        <f t="shared" si="86"/>
        <v>1810.609</v>
      </c>
      <c r="Z224" s="41"/>
      <c r="AD224" s="141"/>
    </row>
    <row r="225" s="9" customFormat="1" ht="20" customHeight="1" spans="1:30">
      <c r="A225" s="40">
        <f t="shared" si="75"/>
        <v>222</v>
      </c>
      <c r="B225" s="66" t="s">
        <v>170</v>
      </c>
      <c r="C225" s="42" t="s">
        <v>570</v>
      </c>
      <c r="D225" s="41" t="s">
        <v>571</v>
      </c>
      <c r="E225" s="41">
        <v>3245.4</v>
      </c>
      <c r="F225" s="41">
        <f>VLOOKUP(C225,'[1]9月'!$B:$Q,16,0)</f>
        <v>3245.4</v>
      </c>
      <c r="G225" s="41">
        <v>3245.4</v>
      </c>
      <c r="H225" s="44">
        <v>5228.42</v>
      </c>
      <c r="I225" s="44"/>
      <c r="J225" s="44">
        <v>4180</v>
      </c>
      <c r="K225" s="52">
        <f t="shared" si="76"/>
        <v>58.4172</v>
      </c>
      <c r="L225" s="53">
        <f t="shared" si="77"/>
        <v>519.264</v>
      </c>
      <c r="M225" s="41">
        <f t="shared" si="78"/>
        <v>22.7178</v>
      </c>
      <c r="N225" s="44">
        <f t="shared" si="79"/>
        <v>418.27</v>
      </c>
      <c r="O225" s="44">
        <f t="shared" si="80"/>
        <v>0</v>
      </c>
      <c r="P225" s="44">
        <f t="shared" si="81"/>
        <v>209</v>
      </c>
      <c r="Q225" s="44">
        <f t="shared" si="71"/>
        <v>1227.669</v>
      </c>
      <c r="R225" s="41">
        <f t="shared" si="72"/>
        <v>0</v>
      </c>
      <c r="S225" s="41">
        <f t="shared" si="82"/>
        <v>259.63</v>
      </c>
      <c r="T225" s="41">
        <f t="shared" si="83"/>
        <v>9.74</v>
      </c>
      <c r="U225" s="44">
        <f t="shared" si="84"/>
        <v>104.57</v>
      </c>
      <c r="V225" s="44">
        <f t="shared" si="73"/>
        <v>0</v>
      </c>
      <c r="W225" s="44">
        <f t="shared" si="85"/>
        <v>209</v>
      </c>
      <c r="X225" s="41">
        <f t="shared" si="74"/>
        <v>582.94</v>
      </c>
      <c r="Y225" s="41">
        <f t="shared" si="86"/>
        <v>1810.609</v>
      </c>
      <c r="Z225" s="41"/>
      <c r="AD225" s="141"/>
    </row>
    <row r="226" s="9" customFormat="1" ht="20" customHeight="1" spans="1:30">
      <c r="A226" s="40">
        <f t="shared" si="75"/>
        <v>223</v>
      </c>
      <c r="B226" s="66" t="s">
        <v>170</v>
      </c>
      <c r="C226" s="42" t="s">
        <v>572</v>
      </c>
      <c r="D226" s="41" t="s">
        <v>573</v>
      </c>
      <c r="E226" s="41">
        <v>3245.4</v>
      </c>
      <c r="F226" s="41">
        <f>VLOOKUP(C226,'[1]9月'!$B:$Q,16,0)</f>
        <v>3245.4</v>
      </c>
      <c r="G226" s="41">
        <v>3245.4</v>
      </c>
      <c r="H226" s="44">
        <v>5228.42</v>
      </c>
      <c r="I226" s="44"/>
      <c r="J226" s="44">
        <v>1790</v>
      </c>
      <c r="K226" s="52">
        <f t="shared" si="76"/>
        <v>58.4172</v>
      </c>
      <c r="L226" s="53">
        <f t="shared" si="77"/>
        <v>519.264</v>
      </c>
      <c r="M226" s="41">
        <f t="shared" si="78"/>
        <v>22.7178</v>
      </c>
      <c r="N226" s="44">
        <f t="shared" si="79"/>
        <v>418.27</v>
      </c>
      <c r="O226" s="44">
        <f t="shared" si="80"/>
        <v>0</v>
      </c>
      <c r="P226" s="44">
        <f t="shared" si="81"/>
        <v>89.5</v>
      </c>
      <c r="Q226" s="44">
        <f t="shared" si="71"/>
        <v>1108.169</v>
      </c>
      <c r="R226" s="41">
        <f t="shared" si="72"/>
        <v>0</v>
      </c>
      <c r="S226" s="41">
        <f t="shared" si="82"/>
        <v>259.63</v>
      </c>
      <c r="T226" s="41">
        <f t="shared" si="83"/>
        <v>9.74</v>
      </c>
      <c r="U226" s="44">
        <f t="shared" si="84"/>
        <v>104.57</v>
      </c>
      <c r="V226" s="44">
        <f t="shared" si="73"/>
        <v>0</v>
      </c>
      <c r="W226" s="44">
        <f t="shared" si="85"/>
        <v>89.5</v>
      </c>
      <c r="X226" s="41">
        <f t="shared" si="74"/>
        <v>463.44</v>
      </c>
      <c r="Y226" s="41">
        <f t="shared" si="86"/>
        <v>1571.609</v>
      </c>
      <c r="Z226" s="41"/>
      <c r="AD226" s="141"/>
    </row>
    <row r="227" s="9" customFormat="1" ht="20" customHeight="1" spans="1:30">
      <c r="A227" s="40">
        <f t="shared" si="75"/>
        <v>224</v>
      </c>
      <c r="B227" s="66" t="s">
        <v>170</v>
      </c>
      <c r="C227" s="42" t="s">
        <v>574</v>
      </c>
      <c r="D227" s="41" t="s">
        <v>575</v>
      </c>
      <c r="E227" s="41">
        <v>3245.4</v>
      </c>
      <c r="F227" s="41">
        <f>VLOOKUP(C227,'[1]9月'!$B:$Q,16,0)</f>
        <v>3245.4</v>
      </c>
      <c r="G227" s="41">
        <v>3245.4</v>
      </c>
      <c r="H227" s="44">
        <v>5228.42</v>
      </c>
      <c r="I227" s="44"/>
      <c r="J227" s="44">
        <v>1790</v>
      </c>
      <c r="K227" s="52">
        <f t="shared" si="76"/>
        <v>58.4172</v>
      </c>
      <c r="L227" s="53">
        <f t="shared" si="77"/>
        <v>519.264</v>
      </c>
      <c r="M227" s="41">
        <f t="shared" si="78"/>
        <v>22.7178</v>
      </c>
      <c r="N227" s="44">
        <f t="shared" si="79"/>
        <v>418.27</v>
      </c>
      <c r="O227" s="44">
        <f t="shared" si="80"/>
        <v>0</v>
      </c>
      <c r="P227" s="44">
        <f t="shared" si="81"/>
        <v>89.5</v>
      </c>
      <c r="Q227" s="44">
        <f t="shared" si="71"/>
        <v>1108.169</v>
      </c>
      <c r="R227" s="41">
        <f t="shared" si="72"/>
        <v>0</v>
      </c>
      <c r="S227" s="41">
        <f t="shared" si="82"/>
        <v>259.63</v>
      </c>
      <c r="T227" s="41">
        <f t="shared" si="83"/>
        <v>9.74</v>
      </c>
      <c r="U227" s="44">
        <f t="shared" si="84"/>
        <v>104.57</v>
      </c>
      <c r="V227" s="44">
        <f t="shared" si="73"/>
        <v>0</v>
      </c>
      <c r="W227" s="44">
        <f t="shared" si="85"/>
        <v>89.5</v>
      </c>
      <c r="X227" s="41">
        <f t="shared" si="74"/>
        <v>463.44</v>
      </c>
      <c r="Y227" s="41">
        <f t="shared" si="86"/>
        <v>1571.609</v>
      </c>
      <c r="Z227" s="41"/>
      <c r="AD227" s="141"/>
    </row>
    <row r="228" s="9" customFormat="1" ht="20" customHeight="1" spans="1:30">
      <c r="A228" s="40">
        <f t="shared" si="75"/>
        <v>225</v>
      </c>
      <c r="B228" s="66" t="s">
        <v>170</v>
      </c>
      <c r="C228" s="42" t="s">
        <v>576</v>
      </c>
      <c r="D228" s="341" t="s">
        <v>577</v>
      </c>
      <c r="E228" s="41">
        <v>3245.4</v>
      </c>
      <c r="F228" s="41">
        <f>VLOOKUP(C228,'[1]9月'!$B:$Q,16,0)</f>
        <v>3245.4</v>
      </c>
      <c r="G228" s="41">
        <v>3245.4</v>
      </c>
      <c r="H228" s="44">
        <v>5228.42</v>
      </c>
      <c r="I228" s="44"/>
      <c r="J228" s="44">
        <v>1790</v>
      </c>
      <c r="K228" s="52">
        <f t="shared" si="76"/>
        <v>58.4172</v>
      </c>
      <c r="L228" s="53">
        <f t="shared" si="77"/>
        <v>519.264</v>
      </c>
      <c r="M228" s="41">
        <f t="shared" si="78"/>
        <v>22.7178</v>
      </c>
      <c r="N228" s="44">
        <f t="shared" si="79"/>
        <v>418.27</v>
      </c>
      <c r="O228" s="44">
        <f t="shared" si="80"/>
        <v>0</v>
      </c>
      <c r="P228" s="44">
        <f t="shared" si="81"/>
        <v>89.5</v>
      </c>
      <c r="Q228" s="44">
        <f t="shared" si="71"/>
        <v>1108.169</v>
      </c>
      <c r="R228" s="41">
        <f t="shared" si="72"/>
        <v>0</v>
      </c>
      <c r="S228" s="41">
        <f t="shared" si="82"/>
        <v>259.63</v>
      </c>
      <c r="T228" s="41">
        <f t="shared" si="83"/>
        <v>9.74</v>
      </c>
      <c r="U228" s="44">
        <f t="shared" si="84"/>
        <v>104.57</v>
      </c>
      <c r="V228" s="44">
        <f t="shared" si="73"/>
        <v>0</v>
      </c>
      <c r="W228" s="44">
        <f t="shared" si="85"/>
        <v>89.5</v>
      </c>
      <c r="X228" s="41">
        <f t="shared" si="74"/>
        <v>463.44</v>
      </c>
      <c r="Y228" s="41">
        <f t="shared" si="86"/>
        <v>1571.609</v>
      </c>
      <c r="Z228" s="41"/>
      <c r="AD228" s="141"/>
    </row>
    <row r="229" s="9" customFormat="1" ht="20" customHeight="1" spans="1:30">
      <c r="A229" s="40">
        <f t="shared" si="75"/>
        <v>226</v>
      </c>
      <c r="B229" s="66" t="s">
        <v>170</v>
      </c>
      <c r="C229" s="42" t="s">
        <v>578</v>
      </c>
      <c r="D229" s="41" t="s">
        <v>579</v>
      </c>
      <c r="E229" s="41">
        <v>3245.4</v>
      </c>
      <c r="F229" s="41">
        <f>VLOOKUP(C229,'[1]9月'!$B:$Q,16,0)</f>
        <v>3245.4</v>
      </c>
      <c r="G229" s="41">
        <v>3245.4</v>
      </c>
      <c r="H229" s="44">
        <v>5228.42</v>
      </c>
      <c r="I229" s="44"/>
      <c r="J229" s="44">
        <v>1790</v>
      </c>
      <c r="K229" s="52">
        <f t="shared" si="76"/>
        <v>58.4172</v>
      </c>
      <c r="L229" s="53">
        <f t="shared" si="77"/>
        <v>519.264</v>
      </c>
      <c r="M229" s="41">
        <f t="shared" si="78"/>
        <v>22.7178</v>
      </c>
      <c r="N229" s="44">
        <f t="shared" si="79"/>
        <v>418.27</v>
      </c>
      <c r="O229" s="44">
        <f t="shared" si="80"/>
        <v>0</v>
      </c>
      <c r="P229" s="44">
        <f t="shared" si="81"/>
        <v>89.5</v>
      </c>
      <c r="Q229" s="44">
        <f t="shared" si="71"/>
        <v>1108.169</v>
      </c>
      <c r="R229" s="41">
        <f t="shared" si="72"/>
        <v>0</v>
      </c>
      <c r="S229" s="41">
        <f t="shared" si="82"/>
        <v>259.63</v>
      </c>
      <c r="T229" s="41">
        <f t="shared" si="83"/>
        <v>9.74</v>
      </c>
      <c r="U229" s="44">
        <f t="shared" si="84"/>
        <v>104.57</v>
      </c>
      <c r="V229" s="44">
        <f t="shared" si="73"/>
        <v>0</v>
      </c>
      <c r="W229" s="44">
        <f t="shared" si="85"/>
        <v>89.5</v>
      </c>
      <c r="X229" s="41">
        <f t="shared" si="74"/>
        <v>463.44</v>
      </c>
      <c r="Y229" s="41">
        <f t="shared" si="86"/>
        <v>1571.609</v>
      </c>
      <c r="Z229" s="41"/>
      <c r="AD229" s="141"/>
    </row>
    <row r="230" s="9" customFormat="1" ht="20" customHeight="1" spans="1:30">
      <c r="A230" s="40">
        <f t="shared" si="75"/>
        <v>227</v>
      </c>
      <c r="B230" s="66" t="s">
        <v>170</v>
      </c>
      <c r="C230" s="42" t="s">
        <v>580</v>
      </c>
      <c r="D230" s="41" t="s">
        <v>581</v>
      </c>
      <c r="E230" s="41">
        <v>3245.4</v>
      </c>
      <c r="F230" s="41">
        <f>VLOOKUP(C230,'[1]9月'!$B:$Q,16,0)</f>
        <v>3245.4</v>
      </c>
      <c r="G230" s="41">
        <v>3245.4</v>
      </c>
      <c r="H230" s="44">
        <v>5228.42</v>
      </c>
      <c r="I230" s="44"/>
      <c r="J230" s="44">
        <v>1790</v>
      </c>
      <c r="K230" s="52">
        <f t="shared" si="76"/>
        <v>58.4172</v>
      </c>
      <c r="L230" s="53">
        <f t="shared" si="77"/>
        <v>519.264</v>
      </c>
      <c r="M230" s="41">
        <f t="shared" si="78"/>
        <v>22.7178</v>
      </c>
      <c r="N230" s="44">
        <f t="shared" si="79"/>
        <v>418.27</v>
      </c>
      <c r="O230" s="44">
        <f t="shared" si="80"/>
        <v>0</v>
      </c>
      <c r="P230" s="44">
        <f t="shared" si="81"/>
        <v>89.5</v>
      </c>
      <c r="Q230" s="44">
        <f t="shared" si="71"/>
        <v>1108.169</v>
      </c>
      <c r="R230" s="41">
        <f t="shared" si="72"/>
        <v>0</v>
      </c>
      <c r="S230" s="41">
        <f t="shared" si="82"/>
        <v>259.63</v>
      </c>
      <c r="T230" s="41">
        <f t="shared" si="83"/>
        <v>9.74</v>
      </c>
      <c r="U230" s="44">
        <f t="shared" si="84"/>
        <v>104.57</v>
      </c>
      <c r="V230" s="44">
        <f t="shared" si="73"/>
        <v>0</v>
      </c>
      <c r="W230" s="44">
        <f t="shared" si="85"/>
        <v>89.5</v>
      </c>
      <c r="X230" s="41">
        <f t="shared" si="74"/>
        <v>463.44</v>
      </c>
      <c r="Y230" s="41">
        <f t="shared" si="86"/>
        <v>1571.609</v>
      </c>
      <c r="Z230" s="41"/>
      <c r="AD230" s="141"/>
    </row>
    <row r="231" s="9" customFormat="1" ht="20" customHeight="1" spans="1:30">
      <c r="A231" s="40">
        <f t="shared" si="75"/>
        <v>228</v>
      </c>
      <c r="B231" s="66" t="s">
        <v>170</v>
      </c>
      <c r="C231" s="42" t="s">
        <v>582</v>
      </c>
      <c r="D231" s="41" t="s">
        <v>583</v>
      </c>
      <c r="E231" s="41">
        <v>3245.4</v>
      </c>
      <c r="F231" s="41">
        <f>VLOOKUP(C231,'[1]9月'!$B:$Q,16,0)</f>
        <v>3245.4</v>
      </c>
      <c r="G231" s="41">
        <v>3245.4</v>
      </c>
      <c r="H231" s="44">
        <v>5228.42</v>
      </c>
      <c r="I231" s="44"/>
      <c r="J231" s="44">
        <v>1790</v>
      </c>
      <c r="K231" s="52">
        <f t="shared" si="76"/>
        <v>58.4172</v>
      </c>
      <c r="L231" s="53">
        <f t="shared" si="77"/>
        <v>519.264</v>
      </c>
      <c r="M231" s="41">
        <f t="shared" si="78"/>
        <v>22.7178</v>
      </c>
      <c r="N231" s="44">
        <f t="shared" si="79"/>
        <v>418.27</v>
      </c>
      <c r="O231" s="44">
        <f t="shared" si="80"/>
        <v>0</v>
      </c>
      <c r="P231" s="44">
        <f t="shared" si="81"/>
        <v>89.5</v>
      </c>
      <c r="Q231" s="44">
        <f t="shared" si="71"/>
        <v>1108.169</v>
      </c>
      <c r="R231" s="41">
        <f t="shared" si="72"/>
        <v>0</v>
      </c>
      <c r="S231" s="41">
        <f t="shared" si="82"/>
        <v>259.63</v>
      </c>
      <c r="T231" s="41">
        <f t="shared" si="83"/>
        <v>9.74</v>
      </c>
      <c r="U231" s="44">
        <f t="shared" si="84"/>
        <v>104.57</v>
      </c>
      <c r="V231" s="44">
        <f t="shared" si="73"/>
        <v>0</v>
      </c>
      <c r="W231" s="44">
        <f t="shared" si="85"/>
        <v>89.5</v>
      </c>
      <c r="X231" s="41">
        <f t="shared" si="74"/>
        <v>463.44</v>
      </c>
      <c r="Y231" s="41">
        <f t="shared" si="86"/>
        <v>1571.609</v>
      </c>
      <c r="Z231" s="41"/>
      <c r="AD231" s="141"/>
    </row>
    <row r="232" s="9" customFormat="1" ht="20" customHeight="1" spans="1:30">
      <c r="A232" s="40">
        <f t="shared" si="75"/>
        <v>229</v>
      </c>
      <c r="B232" s="66" t="s">
        <v>170</v>
      </c>
      <c r="C232" s="42" t="s">
        <v>584</v>
      </c>
      <c r="D232" s="60" t="s">
        <v>585</v>
      </c>
      <c r="E232" s="41">
        <v>3245.4</v>
      </c>
      <c r="F232" s="41">
        <f>VLOOKUP(C232,'[1]9月'!$B:$Q,16,0)</f>
        <v>3245.4</v>
      </c>
      <c r="G232" s="41">
        <v>3245.4</v>
      </c>
      <c r="H232" s="44">
        <v>5228.42</v>
      </c>
      <c r="I232" s="44"/>
      <c r="J232" s="44">
        <v>1790</v>
      </c>
      <c r="K232" s="52">
        <f t="shared" si="76"/>
        <v>58.4172</v>
      </c>
      <c r="L232" s="53">
        <f t="shared" si="77"/>
        <v>519.264</v>
      </c>
      <c r="M232" s="41">
        <f t="shared" si="78"/>
        <v>22.7178</v>
      </c>
      <c r="N232" s="44">
        <f t="shared" si="79"/>
        <v>418.27</v>
      </c>
      <c r="O232" s="44">
        <f t="shared" si="80"/>
        <v>0</v>
      </c>
      <c r="P232" s="44">
        <f t="shared" si="81"/>
        <v>89.5</v>
      </c>
      <c r="Q232" s="44">
        <f t="shared" si="71"/>
        <v>1108.169</v>
      </c>
      <c r="R232" s="41">
        <f t="shared" si="72"/>
        <v>0</v>
      </c>
      <c r="S232" s="41">
        <f t="shared" si="82"/>
        <v>259.63</v>
      </c>
      <c r="T232" s="41">
        <f t="shared" si="83"/>
        <v>9.74</v>
      </c>
      <c r="U232" s="44">
        <f t="shared" si="84"/>
        <v>104.57</v>
      </c>
      <c r="V232" s="44">
        <f t="shared" si="73"/>
        <v>0</v>
      </c>
      <c r="W232" s="44">
        <f t="shared" si="85"/>
        <v>89.5</v>
      </c>
      <c r="X232" s="41">
        <f t="shared" si="74"/>
        <v>463.44</v>
      </c>
      <c r="Y232" s="41">
        <f t="shared" si="86"/>
        <v>1571.609</v>
      </c>
      <c r="Z232" s="41"/>
      <c r="AD232" s="141"/>
    </row>
    <row r="233" s="9" customFormat="1" ht="20" customHeight="1" spans="1:30">
      <c r="A233" s="40">
        <f t="shared" si="75"/>
        <v>230</v>
      </c>
      <c r="B233" s="66" t="s">
        <v>170</v>
      </c>
      <c r="C233" s="42" t="s">
        <v>586</v>
      </c>
      <c r="D233" s="345" t="s">
        <v>587</v>
      </c>
      <c r="E233" s="41">
        <v>3245.4</v>
      </c>
      <c r="F233" s="41">
        <f>VLOOKUP(C233,'[1]9月'!$B:$Q,16,0)</f>
        <v>3245.4</v>
      </c>
      <c r="G233" s="41">
        <v>3245.4</v>
      </c>
      <c r="H233" s="44">
        <v>5228.42</v>
      </c>
      <c r="I233" s="44"/>
      <c r="J233" s="44">
        <v>1790</v>
      </c>
      <c r="K233" s="52">
        <f t="shared" si="76"/>
        <v>58.4172</v>
      </c>
      <c r="L233" s="53">
        <f t="shared" si="77"/>
        <v>519.264</v>
      </c>
      <c r="M233" s="41">
        <f t="shared" si="78"/>
        <v>22.7178</v>
      </c>
      <c r="N233" s="44">
        <f t="shared" si="79"/>
        <v>418.27</v>
      </c>
      <c r="O233" s="44">
        <f t="shared" si="80"/>
        <v>0</v>
      </c>
      <c r="P233" s="44">
        <f t="shared" si="81"/>
        <v>89.5</v>
      </c>
      <c r="Q233" s="44">
        <f t="shared" si="71"/>
        <v>1108.169</v>
      </c>
      <c r="R233" s="41">
        <f t="shared" si="72"/>
        <v>0</v>
      </c>
      <c r="S233" s="41">
        <f t="shared" si="82"/>
        <v>259.63</v>
      </c>
      <c r="T233" s="41">
        <f t="shared" si="83"/>
        <v>9.74</v>
      </c>
      <c r="U233" s="44">
        <f t="shared" si="84"/>
        <v>104.57</v>
      </c>
      <c r="V233" s="44">
        <f t="shared" si="73"/>
        <v>0</v>
      </c>
      <c r="W233" s="44">
        <f t="shared" si="85"/>
        <v>89.5</v>
      </c>
      <c r="X233" s="41">
        <f t="shared" si="74"/>
        <v>463.44</v>
      </c>
      <c r="Y233" s="41">
        <f t="shared" si="86"/>
        <v>1571.609</v>
      </c>
      <c r="Z233" s="41"/>
      <c r="AD233" s="141"/>
    </row>
    <row r="234" s="9" customFormat="1" ht="20" customHeight="1" spans="1:30">
      <c r="A234" s="40">
        <f t="shared" si="75"/>
        <v>231</v>
      </c>
      <c r="B234" s="66" t="s">
        <v>170</v>
      </c>
      <c r="C234" s="42" t="s">
        <v>588</v>
      </c>
      <c r="D234" s="60" t="s">
        <v>589</v>
      </c>
      <c r="E234" s="41">
        <v>3245.4</v>
      </c>
      <c r="F234" s="41">
        <f>VLOOKUP(C234,'[1]9月'!$B:$Q,16,0)</f>
        <v>3245.4</v>
      </c>
      <c r="G234" s="41">
        <v>3245.4</v>
      </c>
      <c r="H234" s="44">
        <v>5228.42</v>
      </c>
      <c r="I234" s="44"/>
      <c r="J234" s="44">
        <v>1790</v>
      </c>
      <c r="K234" s="52">
        <f t="shared" si="76"/>
        <v>58.4172</v>
      </c>
      <c r="L234" s="53">
        <f t="shared" si="77"/>
        <v>519.264</v>
      </c>
      <c r="M234" s="41">
        <f t="shared" si="78"/>
        <v>22.7178</v>
      </c>
      <c r="N234" s="44">
        <f t="shared" si="79"/>
        <v>418.27</v>
      </c>
      <c r="O234" s="44">
        <f t="shared" si="80"/>
        <v>0</v>
      </c>
      <c r="P234" s="44">
        <f t="shared" si="81"/>
        <v>89.5</v>
      </c>
      <c r="Q234" s="44">
        <f t="shared" si="71"/>
        <v>1108.169</v>
      </c>
      <c r="R234" s="41">
        <f t="shared" si="72"/>
        <v>0</v>
      </c>
      <c r="S234" s="41">
        <f t="shared" si="82"/>
        <v>259.63</v>
      </c>
      <c r="T234" s="41">
        <f t="shared" si="83"/>
        <v>9.74</v>
      </c>
      <c r="U234" s="44">
        <f t="shared" si="84"/>
        <v>104.57</v>
      </c>
      <c r="V234" s="44">
        <f t="shared" si="73"/>
        <v>0</v>
      </c>
      <c r="W234" s="44">
        <f t="shared" si="85"/>
        <v>89.5</v>
      </c>
      <c r="X234" s="41">
        <f t="shared" si="74"/>
        <v>463.44</v>
      </c>
      <c r="Y234" s="41">
        <f t="shared" si="86"/>
        <v>1571.609</v>
      </c>
      <c r="Z234" s="41"/>
      <c r="AD234" s="141"/>
    </row>
    <row r="235" s="9" customFormat="1" ht="20" customHeight="1" spans="1:30">
      <c r="A235" s="40">
        <f t="shared" si="75"/>
        <v>232</v>
      </c>
      <c r="B235" s="66" t="s">
        <v>170</v>
      </c>
      <c r="C235" s="46" t="s">
        <v>590</v>
      </c>
      <c r="D235" s="47" t="s">
        <v>591</v>
      </c>
      <c r="E235" s="41">
        <v>3245.4</v>
      </c>
      <c r="F235" s="41">
        <f>VLOOKUP(C235,'[1]9月'!$B:$Q,16,0)</f>
        <v>3245.4</v>
      </c>
      <c r="G235" s="41">
        <v>3245.4</v>
      </c>
      <c r="H235" s="44">
        <v>5228.42</v>
      </c>
      <c r="I235" s="44"/>
      <c r="J235" s="44">
        <v>0</v>
      </c>
      <c r="K235" s="52">
        <f t="shared" si="76"/>
        <v>58.4172</v>
      </c>
      <c r="L235" s="53">
        <f t="shared" si="77"/>
        <v>519.264</v>
      </c>
      <c r="M235" s="41">
        <f t="shared" si="78"/>
        <v>22.7178</v>
      </c>
      <c r="N235" s="44">
        <f t="shared" si="79"/>
        <v>418.27</v>
      </c>
      <c r="O235" s="44">
        <f t="shared" si="80"/>
        <v>0</v>
      </c>
      <c r="P235" s="44">
        <f t="shared" si="81"/>
        <v>0</v>
      </c>
      <c r="Q235" s="44">
        <f t="shared" si="71"/>
        <v>1018.669</v>
      </c>
      <c r="R235" s="41">
        <f t="shared" si="72"/>
        <v>0</v>
      </c>
      <c r="S235" s="41">
        <f t="shared" si="82"/>
        <v>259.63</v>
      </c>
      <c r="T235" s="41">
        <f t="shared" si="83"/>
        <v>9.74</v>
      </c>
      <c r="U235" s="44">
        <f t="shared" si="84"/>
        <v>104.57</v>
      </c>
      <c r="V235" s="44">
        <f t="shared" si="73"/>
        <v>0</v>
      </c>
      <c r="W235" s="44">
        <f t="shared" si="85"/>
        <v>0</v>
      </c>
      <c r="X235" s="41">
        <f t="shared" si="74"/>
        <v>373.94</v>
      </c>
      <c r="Y235" s="41">
        <f t="shared" si="86"/>
        <v>1392.609</v>
      </c>
      <c r="Z235" s="41"/>
      <c r="AD235" s="141"/>
    </row>
    <row r="236" s="9" customFormat="1" ht="20" customHeight="1" spans="1:30">
      <c r="A236" s="40">
        <f t="shared" si="75"/>
        <v>233</v>
      </c>
      <c r="B236" s="66" t="s">
        <v>170</v>
      </c>
      <c r="C236" s="46" t="s">
        <v>592</v>
      </c>
      <c r="D236" s="47" t="s">
        <v>593</v>
      </c>
      <c r="E236" s="41">
        <v>3245.4</v>
      </c>
      <c r="F236" s="41">
        <f>VLOOKUP(C236,'[1]9月'!$B:$Q,16,0)</f>
        <v>3245.4</v>
      </c>
      <c r="G236" s="41">
        <v>3245.4</v>
      </c>
      <c r="H236" s="44">
        <v>5228.42</v>
      </c>
      <c r="I236" s="44"/>
      <c r="J236" s="44">
        <v>1790</v>
      </c>
      <c r="K236" s="52">
        <f t="shared" si="76"/>
        <v>58.4172</v>
      </c>
      <c r="L236" s="53">
        <f t="shared" si="77"/>
        <v>519.264</v>
      </c>
      <c r="M236" s="41">
        <f t="shared" si="78"/>
        <v>22.7178</v>
      </c>
      <c r="N236" s="44">
        <f t="shared" si="79"/>
        <v>418.27</v>
      </c>
      <c r="O236" s="44">
        <f t="shared" si="80"/>
        <v>0</v>
      </c>
      <c r="P236" s="44">
        <f t="shared" si="81"/>
        <v>89.5</v>
      </c>
      <c r="Q236" s="44">
        <f t="shared" si="71"/>
        <v>1108.169</v>
      </c>
      <c r="R236" s="41">
        <f t="shared" si="72"/>
        <v>0</v>
      </c>
      <c r="S236" s="41">
        <f t="shared" si="82"/>
        <v>259.63</v>
      </c>
      <c r="T236" s="41">
        <f t="shared" si="83"/>
        <v>9.74</v>
      </c>
      <c r="U236" s="44">
        <f t="shared" si="84"/>
        <v>104.57</v>
      </c>
      <c r="V236" s="44">
        <f t="shared" si="73"/>
        <v>0</v>
      </c>
      <c r="W236" s="44">
        <f t="shared" si="85"/>
        <v>89.5</v>
      </c>
      <c r="X236" s="41">
        <f t="shared" si="74"/>
        <v>463.44</v>
      </c>
      <c r="Y236" s="41">
        <f t="shared" si="86"/>
        <v>1571.609</v>
      </c>
      <c r="Z236" s="41"/>
      <c r="AD236" s="141"/>
    </row>
    <row r="237" s="9" customFormat="1" ht="20" customHeight="1" spans="1:30">
      <c r="A237" s="40">
        <f t="shared" si="75"/>
        <v>234</v>
      </c>
      <c r="B237" s="66" t="s">
        <v>170</v>
      </c>
      <c r="C237" s="46" t="s">
        <v>594</v>
      </c>
      <c r="D237" s="47" t="s">
        <v>595</v>
      </c>
      <c r="E237" s="41">
        <v>3245.4</v>
      </c>
      <c r="F237" s="41">
        <f>VLOOKUP(C237,'[1]9月'!$B:$Q,16,0)</f>
        <v>3245.4</v>
      </c>
      <c r="G237" s="41">
        <v>3245.4</v>
      </c>
      <c r="H237" s="44">
        <v>5228.42</v>
      </c>
      <c r="I237" s="44"/>
      <c r="J237" s="44">
        <v>1790</v>
      </c>
      <c r="K237" s="52">
        <f t="shared" si="76"/>
        <v>58.4172</v>
      </c>
      <c r="L237" s="53">
        <f t="shared" si="77"/>
        <v>519.264</v>
      </c>
      <c r="M237" s="41">
        <f t="shared" si="78"/>
        <v>22.7178</v>
      </c>
      <c r="N237" s="44">
        <f t="shared" si="79"/>
        <v>418.27</v>
      </c>
      <c r="O237" s="44">
        <f t="shared" si="80"/>
        <v>0</v>
      </c>
      <c r="P237" s="44">
        <f t="shared" si="81"/>
        <v>89.5</v>
      </c>
      <c r="Q237" s="44">
        <f t="shared" si="71"/>
        <v>1108.169</v>
      </c>
      <c r="R237" s="41">
        <f t="shared" si="72"/>
        <v>0</v>
      </c>
      <c r="S237" s="41">
        <f t="shared" si="82"/>
        <v>259.63</v>
      </c>
      <c r="T237" s="41">
        <f t="shared" si="83"/>
        <v>9.74</v>
      </c>
      <c r="U237" s="44">
        <f t="shared" si="84"/>
        <v>104.57</v>
      </c>
      <c r="V237" s="44">
        <f t="shared" si="73"/>
        <v>0</v>
      </c>
      <c r="W237" s="44">
        <f t="shared" si="85"/>
        <v>89.5</v>
      </c>
      <c r="X237" s="41">
        <f t="shared" si="74"/>
        <v>463.44</v>
      </c>
      <c r="Y237" s="41">
        <f t="shared" si="86"/>
        <v>1571.609</v>
      </c>
      <c r="Z237" s="41"/>
      <c r="AD237" s="141"/>
    </row>
    <row r="238" s="9" customFormat="1" ht="20" customHeight="1" spans="1:30">
      <c r="A238" s="40">
        <f t="shared" si="75"/>
        <v>235</v>
      </c>
      <c r="B238" s="66" t="s">
        <v>170</v>
      </c>
      <c r="C238" s="46" t="s">
        <v>596</v>
      </c>
      <c r="D238" s="47" t="s">
        <v>597</v>
      </c>
      <c r="E238" s="41">
        <v>3245.4</v>
      </c>
      <c r="F238" s="41">
        <f>VLOOKUP(C238,'[1]9月'!$B:$Q,16,0)</f>
        <v>3245.4</v>
      </c>
      <c r="G238" s="41">
        <v>3245.4</v>
      </c>
      <c r="H238" s="44">
        <v>5228.42</v>
      </c>
      <c r="I238" s="44"/>
      <c r="J238" s="44">
        <v>1790</v>
      </c>
      <c r="K238" s="52">
        <f t="shared" si="76"/>
        <v>58.4172</v>
      </c>
      <c r="L238" s="53">
        <f t="shared" si="77"/>
        <v>519.264</v>
      </c>
      <c r="M238" s="41">
        <f t="shared" si="78"/>
        <v>22.7178</v>
      </c>
      <c r="N238" s="44">
        <f t="shared" si="79"/>
        <v>418.27</v>
      </c>
      <c r="O238" s="44">
        <f t="shared" si="80"/>
        <v>0</v>
      </c>
      <c r="P238" s="44">
        <f t="shared" si="81"/>
        <v>89.5</v>
      </c>
      <c r="Q238" s="44">
        <f t="shared" si="71"/>
        <v>1108.169</v>
      </c>
      <c r="R238" s="41">
        <f t="shared" si="72"/>
        <v>0</v>
      </c>
      <c r="S238" s="41">
        <f t="shared" si="82"/>
        <v>259.63</v>
      </c>
      <c r="T238" s="41">
        <f t="shared" si="83"/>
        <v>9.74</v>
      </c>
      <c r="U238" s="44">
        <f t="shared" si="84"/>
        <v>104.57</v>
      </c>
      <c r="V238" s="44">
        <f t="shared" si="73"/>
        <v>0</v>
      </c>
      <c r="W238" s="44">
        <f t="shared" si="85"/>
        <v>89.5</v>
      </c>
      <c r="X238" s="41">
        <f t="shared" si="74"/>
        <v>463.44</v>
      </c>
      <c r="Y238" s="41">
        <f t="shared" si="86"/>
        <v>1571.609</v>
      </c>
      <c r="Z238" s="41"/>
      <c r="AD238" s="141"/>
    </row>
    <row r="239" s="9" customFormat="1" ht="20" customHeight="1" spans="1:30">
      <c r="A239" s="40">
        <f t="shared" si="75"/>
        <v>236</v>
      </c>
      <c r="B239" s="66" t="s">
        <v>170</v>
      </c>
      <c r="C239" s="46" t="s">
        <v>598</v>
      </c>
      <c r="D239" s="47" t="s">
        <v>599</v>
      </c>
      <c r="E239" s="41">
        <v>3245.4</v>
      </c>
      <c r="F239" s="41">
        <v>3245.4</v>
      </c>
      <c r="G239" s="41">
        <v>3245.4</v>
      </c>
      <c r="H239" s="44">
        <v>5228.42</v>
      </c>
      <c r="I239" s="44"/>
      <c r="J239" s="44">
        <v>1790</v>
      </c>
      <c r="K239" s="52">
        <f t="shared" si="76"/>
        <v>58.4172</v>
      </c>
      <c r="L239" s="53">
        <f t="shared" si="77"/>
        <v>519.264</v>
      </c>
      <c r="M239" s="41">
        <f t="shared" si="78"/>
        <v>22.7178</v>
      </c>
      <c r="N239" s="44">
        <f t="shared" si="79"/>
        <v>418.27</v>
      </c>
      <c r="O239" s="44">
        <f t="shared" si="80"/>
        <v>0</v>
      </c>
      <c r="P239" s="44">
        <f t="shared" si="81"/>
        <v>89.5</v>
      </c>
      <c r="Q239" s="44">
        <f t="shared" si="71"/>
        <v>1108.169</v>
      </c>
      <c r="R239" s="41">
        <f t="shared" si="72"/>
        <v>0</v>
      </c>
      <c r="S239" s="41">
        <f t="shared" si="82"/>
        <v>259.63</v>
      </c>
      <c r="T239" s="41">
        <f t="shared" si="83"/>
        <v>9.74</v>
      </c>
      <c r="U239" s="44">
        <f t="shared" si="84"/>
        <v>104.57</v>
      </c>
      <c r="V239" s="44">
        <f t="shared" si="73"/>
        <v>0</v>
      </c>
      <c r="W239" s="44">
        <f t="shared" si="85"/>
        <v>89.5</v>
      </c>
      <c r="X239" s="41">
        <f t="shared" si="74"/>
        <v>463.44</v>
      </c>
      <c r="Y239" s="41">
        <f t="shared" si="86"/>
        <v>1571.609</v>
      </c>
      <c r="Z239" s="41"/>
      <c r="AD239" s="141"/>
    </row>
    <row r="240" s="9" customFormat="1" ht="20" customHeight="1" spans="1:30">
      <c r="A240" s="40">
        <f t="shared" si="75"/>
        <v>237</v>
      </c>
      <c r="B240" s="66" t="s">
        <v>170</v>
      </c>
      <c r="C240" s="46" t="s">
        <v>600</v>
      </c>
      <c r="D240" s="47" t="s">
        <v>601</v>
      </c>
      <c r="E240" s="41">
        <v>3245.4</v>
      </c>
      <c r="F240" s="41">
        <f>VLOOKUP(C240,'[1]9月'!$B:$Q,16,0)</f>
        <v>3245.4</v>
      </c>
      <c r="G240" s="41">
        <v>3245.4</v>
      </c>
      <c r="H240" s="44">
        <v>5228.42</v>
      </c>
      <c r="I240" s="44"/>
      <c r="J240" s="44">
        <v>1790</v>
      </c>
      <c r="K240" s="52">
        <f t="shared" si="76"/>
        <v>58.4172</v>
      </c>
      <c r="L240" s="53">
        <f t="shared" si="77"/>
        <v>519.264</v>
      </c>
      <c r="M240" s="41">
        <f t="shared" si="78"/>
        <v>22.7178</v>
      </c>
      <c r="N240" s="44">
        <f t="shared" si="79"/>
        <v>418.27</v>
      </c>
      <c r="O240" s="44">
        <f t="shared" si="80"/>
        <v>0</v>
      </c>
      <c r="P240" s="44">
        <f t="shared" si="81"/>
        <v>89.5</v>
      </c>
      <c r="Q240" s="44">
        <f t="shared" si="71"/>
        <v>1108.169</v>
      </c>
      <c r="R240" s="41">
        <f t="shared" si="72"/>
        <v>0</v>
      </c>
      <c r="S240" s="41">
        <f t="shared" si="82"/>
        <v>259.63</v>
      </c>
      <c r="T240" s="41">
        <f t="shared" si="83"/>
        <v>9.74</v>
      </c>
      <c r="U240" s="44">
        <f t="shared" si="84"/>
        <v>104.57</v>
      </c>
      <c r="V240" s="44">
        <f t="shared" si="73"/>
        <v>0</v>
      </c>
      <c r="W240" s="44">
        <f t="shared" si="85"/>
        <v>89.5</v>
      </c>
      <c r="X240" s="41">
        <f t="shared" si="74"/>
        <v>463.44</v>
      </c>
      <c r="Y240" s="41">
        <f t="shared" si="86"/>
        <v>1571.609</v>
      </c>
      <c r="Z240" s="41"/>
      <c r="AD240" s="141"/>
    </row>
    <row r="241" s="9" customFormat="1" ht="20" customHeight="1" spans="1:30">
      <c r="A241" s="40">
        <f t="shared" si="75"/>
        <v>238</v>
      </c>
      <c r="B241" s="66" t="s">
        <v>170</v>
      </c>
      <c r="C241" s="46" t="s">
        <v>602</v>
      </c>
      <c r="D241" s="47" t="s">
        <v>603</v>
      </c>
      <c r="E241" s="41">
        <v>3245.4</v>
      </c>
      <c r="F241" s="41">
        <f>VLOOKUP(C241,'[1]9月'!$B:$Q,16,0)</f>
        <v>3245.4</v>
      </c>
      <c r="G241" s="41">
        <v>3245.4</v>
      </c>
      <c r="H241" s="44">
        <v>5228.42</v>
      </c>
      <c r="I241" s="44"/>
      <c r="J241" s="44">
        <v>1790</v>
      </c>
      <c r="K241" s="52">
        <f t="shared" si="76"/>
        <v>58.4172</v>
      </c>
      <c r="L241" s="53">
        <f t="shared" si="77"/>
        <v>519.264</v>
      </c>
      <c r="M241" s="41">
        <f t="shared" si="78"/>
        <v>22.7178</v>
      </c>
      <c r="N241" s="44">
        <f t="shared" si="79"/>
        <v>418.27</v>
      </c>
      <c r="O241" s="44">
        <f t="shared" si="80"/>
        <v>0</v>
      </c>
      <c r="P241" s="44">
        <f t="shared" si="81"/>
        <v>89.5</v>
      </c>
      <c r="Q241" s="44">
        <f t="shared" si="71"/>
        <v>1108.169</v>
      </c>
      <c r="R241" s="41">
        <f t="shared" si="72"/>
        <v>0</v>
      </c>
      <c r="S241" s="41">
        <f t="shared" si="82"/>
        <v>259.63</v>
      </c>
      <c r="T241" s="41">
        <f t="shared" si="83"/>
        <v>9.74</v>
      </c>
      <c r="U241" s="44">
        <f t="shared" si="84"/>
        <v>104.57</v>
      </c>
      <c r="V241" s="44">
        <f t="shared" si="73"/>
        <v>0</v>
      </c>
      <c r="W241" s="44">
        <f t="shared" si="85"/>
        <v>89.5</v>
      </c>
      <c r="X241" s="41">
        <f t="shared" si="74"/>
        <v>463.44</v>
      </c>
      <c r="Y241" s="41">
        <f t="shared" si="86"/>
        <v>1571.609</v>
      </c>
      <c r="Z241" s="41"/>
      <c r="AD241" s="141"/>
    </row>
    <row r="242" s="9" customFormat="1" ht="20" customHeight="1" spans="1:30">
      <c r="A242" s="40">
        <f t="shared" si="75"/>
        <v>239</v>
      </c>
      <c r="B242" s="66" t="s">
        <v>170</v>
      </c>
      <c r="C242" s="46" t="s">
        <v>604</v>
      </c>
      <c r="D242" s="47" t="s">
        <v>605</v>
      </c>
      <c r="E242" s="41">
        <v>3245.4</v>
      </c>
      <c r="F242" s="41">
        <f>VLOOKUP(C242,'[1]9月'!$B:$Q,16,0)</f>
        <v>3245.4</v>
      </c>
      <c r="G242" s="41">
        <v>3245.4</v>
      </c>
      <c r="H242" s="44">
        <v>5228.42</v>
      </c>
      <c r="I242" s="44"/>
      <c r="J242" s="44">
        <v>1790</v>
      </c>
      <c r="K242" s="52">
        <f t="shared" si="76"/>
        <v>58.4172</v>
      </c>
      <c r="L242" s="53">
        <f t="shared" si="77"/>
        <v>519.264</v>
      </c>
      <c r="M242" s="41">
        <f t="shared" si="78"/>
        <v>22.7178</v>
      </c>
      <c r="N242" s="44">
        <f t="shared" si="79"/>
        <v>418.27</v>
      </c>
      <c r="O242" s="44">
        <f t="shared" si="80"/>
        <v>0</v>
      </c>
      <c r="P242" s="44">
        <f t="shared" si="81"/>
        <v>89.5</v>
      </c>
      <c r="Q242" s="44">
        <f t="shared" si="71"/>
        <v>1108.169</v>
      </c>
      <c r="R242" s="41">
        <f t="shared" si="72"/>
        <v>0</v>
      </c>
      <c r="S242" s="41">
        <f t="shared" si="82"/>
        <v>259.63</v>
      </c>
      <c r="T242" s="41">
        <f t="shared" si="83"/>
        <v>9.74</v>
      </c>
      <c r="U242" s="44">
        <f t="shared" si="84"/>
        <v>104.57</v>
      </c>
      <c r="V242" s="44">
        <f t="shared" si="73"/>
        <v>0</v>
      </c>
      <c r="W242" s="44">
        <f t="shared" si="85"/>
        <v>89.5</v>
      </c>
      <c r="X242" s="41">
        <f t="shared" si="74"/>
        <v>463.44</v>
      </c>
      <c r="Y242" s="41">
        <f t="shared" si="86"/>
        <v>1571.609</v>
      </c>
      <c r="Z242" s="41"/>
      <c r="AD242" s="141"/>
    </row>
    <row r="243" s="9" customFormat="1" ht="20" customHeight="1" spans="1:30">
      <c r="A243" s="40">
        <f t="shared" si="75"/>
        <v>240</v>
      </c>
      <c r="B243" s="66" t="s">
        <v>170</v>
      </c>
      <c r="C243" s="46" t="s">
        <v>606</v>
      </c>
      <c r="D243" s="45" t="s">
        <v>607</v>
      </c>
      <c r="E243" s="41">
        <v>3245.4</v>
      </c>
      <c r="F243" s="41">
        <f>VLOOKUP(C243,'[1]9月'!$B:$Q,16,0)</f>
        <v>3245.4</v>
      </c>
      <c r="G243" s="41">
        <v>3245.4</v>
      </c>
      <c r="H243" s="44">
        <v>5228.42</v>
      </c>
      <c r="I243" s="44"/>
      <c r="J243" s="44">
        <v>1790</v>
      </c>
      <c r="K243" s="52">
        <f t="shared" si="76"/>
        <v>58.4172</v>
      </c>
      <c r="L243" s="53">
        <f t="shared" si="77"/>
        <v>519.264</v>
      </c>
      <c r="M243" s="41">
        <f t="shared" si="78"/>
        <v>22.7178</v>
      </c>
      <c r="N243" s="44">
        <f t="shared" si="79"/>
        <v>418.27</v>
      </c>
      <c r="O243" s="44">
        <f t="shared" si="80"/>
        <v>0</v>
      </c>
      <c r="P243" s="44">
        <f t="shared" si="81"/>
        <v>89.5</v>
      </c>
      <c r="Q243" s="44">
        <f t="shared" si="71"/>
        <v>1108.169</v>
      </c>
      <c r="R243" s="41">
        <f t="shared" si="72"/>
        <v>0</v>
      </c>
      <c r="S243" s="41">
        <f t="shared" si="82"/>
        <v>259.63</v>
      </c>
      <c r="T243" s="41">
        <f t="shared" si="83"/>
        <v>9.74</v>
      </c>
      <c r="U243" s="44">
        <f t="shared" si="84"/>
        <v>104.57</v>
      </c>
      <c r="V243" s="44">
        <f t="shared" si="73"/>
        <v>0</v>
      </c>
      <c r="W243" s="44">
        <f t="shared" si="85"/>
        <v>89.5</v>
      </c>
      <c r="X243" s="41">
        <f t="shared" si="74"/>
        <v>463.44</v>
      </c>
      <c r="Y243" s="41">
        <f t="shared" si="86"/>
        <v>1571.609</v>
      </c>
      <c r="Z243" s="41"/>
      <c r="AD243" s="141"/>
    </row>
    <row r="244" s="9" customFormat="1" ht="20" customHeight="1" spans="1:30">
      <c r="A244" s="40">
        <f t="shared" si="75"/>
        <v>241</v>
      </c>
      <c r="B244" s="66" t="s">
        <v>170</v>
      </c>
      <c r="C244" s="46" t="s">
        <v>610</v>
      </c>
      <c r="D244" s="45" t="s">
        <v>611</v>
      </c>
      <c r="E244" s="41">
        <v>3245.4</v>
      </c>
      <c r="F244" s="41">
        <f>VLOOKUP(C244,'[1]9月'!$B:$Q,16,0)</f>
        <v>3245.4</v>
      </c>
      <c r="G244" s="41">
        <v>3245.4</v>
      </c>
      <c r="H244" s="44">
        <v>5228.42</v>
      </c>
      <c r="I244" s="44"/>
      <c r="J244" s="44">
        <v>0</v>
      </c>
      <c r="K244" s="52">
        <f t="shared" si="76"/>
        <v>58.4172</v>
      </c>
      <c r="L244" s="53">
        <f t="shared" si="77"/>
        <v>519.264</v>
      </c>
      <c r="M244" s="41">
        <f t="shared" si="78"/>
        <v>22.7178</v>
      </c>
      <c r="N244" s="44">
        <f t="shared" si="79"/>
        <v>418.27</v>
      </c>
      <c r="O244" s="44">
        <f t="shared" si="80"/>
        <v>0</v>
      </c>
      <c r="P244" s="44">
        <f t="shared" si="81"/>
        <v>0</v>
      </c>
      <c r="Q244" s="44">
        <f t="shared" si="71"/>
        <v>1018.669</v>
      </c>
      <c r="R244" s="41">
        <f t="shared" si="72"/>
        <v>0</v>
      </c>
      <c r="S244" s="41">
        <f t="shared" si="82"/>
        <v>259.63</v>
      </c>
      <c r="T244" s="41">
        <f t="shared" si="83"/>
        <v>9.74</v>
      </c>
      <c r="U244" s="44">
        <f t="shared" si="84"/>
        <v>104.57</v>
      </c>
      <c r="V244" s="44">
        <f t="shared" si="73"/>
        <v>0</v>
      </c>
      <c r="W244" s="44">
        <f t="shared" si="85"/>
        <v>0</v>
      </c>
      <c r="X244" s="41">
        <f t="shared" si="74"/>
        <v>373.94</v>
      </c>
      <c r="Y244" s="41">
        <f t="shared" si="86"/>
        <v>1392.609</v>
      </c>
      <c r="Z244" s="41"/>
      <c r="AD244" s="141"/>
    </row>
    <row r="245" s="9" customFormat="1" ht="20" customHeight="1" spans="1:30">
      <c r="A245" s="40">
        <f t="shared" si="75"/>
        <v>242</v>
      </c>
      <c r="B245" s="66" t="s">
        <v>170</v>
      </c>
      <c r="C245" s="46" t="s">
        <v>612</v>
      </c>
      <c r="D245" s="45" t="s">
        <v>613</v>
      </c>
      <c r="E245" s="41">
        <v>3245.4</v>
      </c>
      <c r="F245" s="41">
        <f>VLOOKUP(C245,'[1]9月'!$B:$Q,16,0)</f>
        <v>3245.4</v>
      </c>
      <c r="G245" s="41">
        <v>3245.4</v>
      </c>
      <c r="H245" s="44">
        <v>5228.42</v>
      </c>
      <c r="I245" s="44"/>
      <c r="J245" s="44">
        <v>1790</v>
      </c>
      <c r="K245" s="52">
        <f t="shared" si="76"/>
        <v>58.4172</v>
      </c>
      <c r="L245" s="53">
        <f t="shared" si="77"/>
        <v>519.264</v>
      </c>
      <c r="M245" s="41">
        <f t="shared" si="78"/>
        <v>22.7178</v>
      </c>
      <c r="N245" s="44">
        <f t="shared" si="79"/>
        <v>418.27</v>
      </c>
      <c r="O245" s="44">
        <f t="shared" si="80"/>
        <v>0</v>
      </c>
      <c r="P245" s="44">
        <f t="shared" si="81"/>
        <v>89.5</v>
      </c>
      <c r="Q245" s="44">
        <f t="shared" si="71"/>
        <v>1108.169</v>
      </c>
      <c r="R245" s="41">
        <f t="shared" si="72"/>
        <v>0</v>
      </c>
      <c r="S245" s="41">
        <f t="shared" si="82"/>
        <v>259.63</v>
      </c>
      <c r="T245" s="41">
        <f t="shared" si="83"/>
        <v>9.74</v>
      </c>
      <c r="U245" s="44">
        <f t="shared" si="84"/>
        <v>104.57</v>
      </c>
      <c r="V245" s="44">
        <f t="shared" si="73"/>
        <v>0</v>
      </c>
      <c r="W245" s="44">
        <f t="shared" si="85"/>
        <v>89.5</v>
      </c>
      <c r="X245" s="41">
        <f t="shared" si="74"/>
        <v>463.44</v>
      </c>
      <c r="Y245" s="41">
        <f t="shared" si="86"/>
        <v>1571.609</v>
      </c>
      <c r="Z245" s="41"/>
      <c r="AD245" s="141"/>
    </row>
    <row r="246" s="9" customFormat="1" ht="20" customHeight="1" spans="1:30">
      <c r="A246" s="40">
        <f t="shared" si="75"/>
        <v>243</v>
      </c>
      <c r="B246" s="66" t="s">
        <v>170</v>
      </c>
      <c r="C246" s="46" t="s">
        <v>614</v>
      </c>
      <c r="D246" s="45" t="s">
        <v>615</v>
      </c>
      <c r="E246" s="41">
        <v>3245.4</v>
      </c>
      <c r="F246" s="41">
        <v>3245.4</v>
      </c>
      <c r="G246" s="41">
        <v>3245.4</v>
      </c>
      <c r="H246" s="44">
        <v>5228.42</v>
      </c>
      <c r="I246" s="44"/>
      <c r="J246" s="44">
        <v>1790</v>
      </c>
      <c r="K246" s="52">
        <f t="shared" si="76"/>
        <v>58.4172</v>
      </c>
      <c r="L246" s="53">
        <f t="shared" si="77"/>
        <v>519.264</v>
      </c>
      <c r="M246" s="41">
        <f t="shared" si="78"/>
        <v>22.7178</v>
      </c>
      <c r="N246" s="44">
        <f t="shared" si="79"/>
        <v>418.27</v>
      </c>
      <c r="O246" s="44">
        <f t="shared" si="80"/>
        <v>0</v>
      </c>
      <c r="P246" s="44">
        <f t="shared" si="81"/>
        <v>89.5</v>
      </c>
      <c r="Q246" s="44">
        <f t="shared" si="71"/>
        <v>1108.169</v>
      </c>
      <c r="R246" s="41">
        <f t="shared" si="72"/>
        <v>0</v>
      </c>
      <c r="S246" s="41">
        <f t="shared" si="82"/>
        <v>259.63</v>
      </c>
      <c r="T246" s="41">
        <f t="shared" si="83"/>
        <v>9.74</v>
      </c>
      <c r="U246" s="44">
        <f t="shared" si="84"/>
        <v>104.57</v>
      </c>
      <c r="V246" s="44">
        <f t="shared" si="73"/>
        <v>0</v>
      </c>
      <c r="W246" s="44">
        <f t="shared" si="85"/>
        <v>89.5</v>
      </c>
      <c r="X246" s="41">
        <f t="shared" si="74"/>
        <v>463.44</v>
      </c>
      <c r="Y246" s="41">
        <f t="shared" si="86"/>
        <v>1571.609</v>
      </c>
      <c r="Z246" s="41"/>
      <c r="AD246" s="141"/>
    </row>
    <row r="247" s="9" customFormat="1" ht="20" customHeight="1" spans="1:30">
      <c r="A247" s="40">
        <f t="shared" si="75"/>
        <v>244</v>
      </c>
      <c r="B247" s="66" t="s">
        <v>103</v>
      </c>
      <c r="C247" s="46" t="s">
        <v>616</v>
      </c>
      <c r="D247" s="45" t="s">
        <v>617</v>
      </c>
      <c r="E247" s="41">
        <v>3245.4</v>
      </c>
      <c r="F247" s="41">
        <v>3245.4</v>
      </c>
      <c r="G247" s="41">
        <v>3245.4</v>
      </c>
      <c r="H247" s="44">
        <v>5228.42</v>
      </c>
      <c r="I247" s="44"/>
      <c r="J247" s="88">
        <v>3180</v>
      </c>
      <c r="K247" s="52">
        <f t="shared" si="76"/>
        <v>58.4172</v>
      </c>
      <c r="L247" s="53">
        <f t="shared" si="77"/>
        <v>519.264</v>
      </c>
      <c r="M247" s="41">
        <f t="shared" si="78"/>
        <v>22.7178</v>
      </c>
      <c r="N247" s="44">
        <f t="shared" si="79"/>
        <v>418.27</v>
      </c>
      <c r="O247" s="44">
        <f t="shared" si="80"/>
        <v>0</v>
      </c>
      <c r="P247" s="44">
        <f t="shared" si="81"/>
        <v>159</v>
      </c>
      <c r="Q247" s="44">
        <f t="shared" si="71"/>
        <v>1177.669</v>
      </c>
      <c r="R247" s="41">
        <f t="shared" si="72"/>
        <v>0</v>
      </c>
      <c r="S247" s="41">
        <f t="shared" si="82"/>
        <v>259.63</v>
      </c>
      <c r="T247" s="41">
        <f t="shared" si="83"/>
        <v>9.74</v>
      </c>
      <c r="U247" s="44">
        <f t="shared" si="84"/>
        <v>104.57</v>
      </c>
      <c r="V247" s="44">
        <f t="shared" si="73"/>
        <v>0</v>
      </c>
      <c r="W247" s="44">
        <f t="shared" si="85"/>
        <v>159</v>
      </c>
      <c r="X247" s="41">
        <f t="shared" si="74"/>
        <v>532.94</v>
      </c>
      <c r="Y247" s="41">
        <f t="shared" si="86"/>
        <v>1710.609</v>
      </c>
      <c r="Z247" s="41"/>
      <c r="AD247" s="141"/>
    </row>
    <row r="248" s="9" customFormat="1" ht="20" customHeight="1" spans="1:30">
      <c r="A248" s="40">
        <f t="shared" si="75"/>
        <v>245</v>
      </c>
      <c r="B248" s="66" t="s">
        <v>173</v>
      </c>
      <c r="C248" s="46" t="s">
        <v>620</v>
      </c>
      <c r="D248" s="342" t="s">
        <v>621</v>
      </c>
      <c r="E248" s="41">
        <v>3245.4</v>
      </c>
      <c r="F248" s="41">
        <v>3245.4</v>
      </c>
      <c r="G248" s="41">
        <v>3245.4</v>
      </c>
      <c r="H248" s="44">
        <v>5228.42</v>
      </c>
      <c r="I248" s="44"/>
      <c r="J248" s="44">
        <v>3180</v>
      </c>
      <c r="K248" s="52">
        <f t="shared" si="76"/>
        <v>58.4172</v>
      </c>
      <c r="L248" s="53">
        <f t="shared" si="77"/>
        <v>519.264</v>
      </c>
      <c r="M248" s="41">
        <f t="shared" si="78"/>
        <v>22.7178</v>
      </c>
      <c r="N248" s="44">
        <f t="shared" si="79"/>
        <v>418.27</v>
      </c>
      <c r="O248" s="44">
        <f t="shared" si="80"/>
        <v>0</v>
      </c>
      <c r="P248" s="44">
        <f t="shared" si="81"/>
        <v>159</v>
      </c>
      <c r="Q248" s="44">
        <f t="shared" si="71"/>
        <v>1177.669</v>
      </c>
      <c r="R248" s="41">
        <f t="shared" si="72"/>
        <v>0</v>
      </c>
      <c r="S248" s="41">
        <f t="shared" si="82"/>
        <v>259.63</v>
      </c>
      <c r="T248" s="41">
        <f t="shared" si="83"/>
        <v>9.74</v>
      </c>
      <c r="U248" s="44">
        <f t="shared" si="84"/>
        <v>104.57</v>
      </c>
      <c r="V248" s="44">
        <f t="shared" si="73"/>
        <v>0</v>
      </c>
      <c r="W248" s="44">
        <f t="shared" si="85"/>
        <v>159</v>
      </c>
      <c r="X248" s="41">
        <f t="shared" si="74"/>
        <v>532.94</v>
      </c>
      <c r="Y248" s="41">
        <f t="shared" si="86"/>
        <v>1710.609</v>
      </c>
      <c r="Z248" s="41"/>
      <c r="AD248" s="141"/>
    </row>
    <row r="249" s="9" customFormat="1" ht="20" customHeight="1" spans="1:30">
      <c r="A249" s="40">
        <f t="shared" si="75"/>
        <v>246</v>
      </c>
      <c r="B249" s="66" t="s">
        <v>103</v>
      </c>
      <c r="C249" s="46" t="s">
        <v>622</v>
      </c>
      <c r="D249" s="45" t="s">
        <v>623</v>
      </c>
      <c r="E249" s="41">
        <v>3245.4</v>
      </c>
      <c r="F249" s="41">
        <v>3245.4</v>
      </c>
      <c r="G249" s="41">
        <v>3245.4</v>
      </c>
      <c r="H249" s="44">
        <v>5228.42</v>
      </c>
      <c r="I249" s="44"/>
      <c r="J249" s="44">
        <v>0</v>
      </c>
      <c r="K249" s="52">
        <f t="shared" si="76"/>
        <v>58.4172</v>
      </c>
      <c r="L249" s="53">
        <f t="shared" si="77"/>
        <v>519.264</v>
      </c>
      <c r="M249" s="41">
        <f t="shared" si="78"/>
        <v>22.7178</v>
      </c>
      <c r="N249" s="44">
        <f t="shared" si="79"/>
        <v>418.27</v>
      </c>
      <c r="O249" s="44">
        <f t="shared" si="80"/>
        <v>0</v>
      </c>
      <c r="P249" s="44">
        <f t="shared" si="81"/>
        <v>0</v>
      </c>
      <c r="Q249" s="44">
        <f t="shared" si="71"/>
        <v>1018.669</v>
      </c>
      <c r="R249" s="41">
        <f t="shared" si="72"/>
        <v>0</v>
      </c>
      <c r="S249" s="41">
        <f t="shared" si="82"/>
        <v>259.63</v>
      </c>
      <c r="T249" s="41">
        <f t="shared" si="83"/>
        <v>9.74</v>
      </c>
      <c r="U249" s="44">
        <f t="shared" si="84"/>
        <v>104.57</v>
      </c>
      <c r="V249" s="44">
        <f t="shared" si="73"/>
        <v>0</v>
      </c>
      <c r="W249" s="44">
        <f t="shared" si="85"/>
        <v>0</v>
      </c>
      <c r="X249" s="41">
        <f t="shared" si="74"/>
        <v>373.94</v>
      </c>
      <c r="Y249" s="41">
        <f t="shared" si="86"/>
        <v>1392.609</v>
      </c>
      <c r="Z249" s="41"/>
      <c r="AD249" s="141"/>
    </row>
    <row r="250" s="9" customFormat="1" ht="20" customHeight="1" spans="1:30">
      <c r="A250" s="40">
        <f t="shared" si="75"/>
        <v>247</v>
      </c>
      <c r="B250" s="66" t="s">
        <v>285</v>
      </c>
      <c r="C250" s="46" t="s">
        <v>624</v>
      </c>
      <c r="D250" s="45" t="s">
        <v>625</v>
      </c>
      <c r="E250" s="41">
        <v>3245.4</v>
      </c>
      <c r="F250" s="41">
        <v>3245.4</v>
      </c>
      <c r="G250" s="41">
        <v>3245.4</v>
      </c>
      <c r="H250" s="44">
        <v>5228.42</v>
      </c>
      <c r="I250" s="44"/>
      <c r="J250" s="44">
        <v>4180</v>
      </c>
      <c r="K250" s="52">
        <f t="shared" si="76"/>
        <v>58.4172</v>
      </c>
      <c r="L250" s="53">
        <f t="shared" si="77"/>
        <v>519.264</v>
      </c>
      <c r="M250" s="41">
        <f t="shared" si="78"/>
        <v>22.7178</v>
      </c>
      <c r="N250" s="44">
        <f t="shared" si="79"/>
        <v>418.27</v>
      </c>
      <c r="O250" s="44">
        <f t="shared" si="80"/>
        <v>0</v>
      </c>
      <c r="P250" s="44">
        <f t="shared" si="81"/>
        <v>209</v>
      </c>
      <c r="Q250" s="44">
        <f t="shared" si="71"/>
        <v>1227.669</v>
      </c>
      <c r="R250" s="41">
        <f t="shared" si="72"/>
        <v>0</v>
      </c>
      <c r="S250" s="41">
        <f t="shared" si="82"/>
        <v>259.63</v>
      </c>
      <c r="T250" s="41">
        <f t="shared" si="83"/>
        <v>9.74</v>
      </c>
      <c r="U250" s="44">
        <f t="shared" si="84"/>
        <v>104.57</v>
      </c>
      <c r="V250" s="44">
        <f t="shared" si="73"/>
        <v>0</v>
      </c>
      <c r="W250" s="44">
        <f t="shared" si="85"/>
        <v>209</v>
      </c>
      <c r="X250" s="41">
        <f t="shared" si="74"/>
        <v>582.94</v>
      </c>
      <c r="Y250" s="41">
        <f t="shared" si="86"/>
        <v>1810.609</v>
      </c>
      <c r="Z250" s="41"/>
      <c r="AD250" s="141"/>
    </row>
    <row r="251" s="9" customFormat="1" ht="20" customHeight="1" spans="1:30">
      <c r="A251" s="40">
        <f t="shared" si="75"/>
        <v>248</v>
      </c>
      <c r="B251" s="66" t="s">
        <v>320</v>
      </c>
      <c r="C251" s="46" t="s">
        <v>626</v>
      </c>
      <c r="D251" s="45" t="s">
        <v>627</v>
      </c>
      <c r="E251" s="41">
        <v>3245.4</v>
      </c>
      <c r="F251" s="41">
        <v>3245.4</v>
      </c>
      <c r="G251" s="41">
        <v>3245.4</v>
      </c>
      <c r="H251" s="44">
        <v>5228.42</v>
      </c>
      <c r="I251" s="44"/>
      <c r="J251" s="88">
        <v>1790</v>
      </c>
      <c r="K251" s="52">
        <f t="shared" si="76"/>
        <v>58.4172</v>
      </c>
      <c r="L251" s="53">
        <f t="shared" si="77"/>
        <v>519.264</v>
      </c>
      <c r="M251" s="41">
        <f t="shared" si="78"/>
        <v>22.7178</v>
      </c>
      <c r="N251" s="44">
        <f t="shared" si="79"/>
        <v>418.27</v>
      </c>
      <c r="O251" s="44">
        <f t="shared" si="80"/>
        <v>0</v>
      </c>
      <c r="P251" s="44">
        <f t="shared" si="81"/>
        <v>89.5</v>
      </c>
      <c r="Q251" s="44">
        <f t="shared" si="71"/>
        <v>1108.169</v>
      </c>
      <c r="R251" s="41">
        <f t="shared" si="72"/>
        <v>0</v>
      </c>
      <c r="S251" s="41">
        <f t="shared" si="82"/>
        <v>259.63</v>
      </c>
      <c r="T251" s="41">
        <f t="shared" si="83"/>
        <v>9.74</v>
      </c>
      <c r="U251" s="44">
        <f t="shared" si="84"/>
        <v>104.57</v>
      </c>
      <c r="V251" s="44">
        <f t="shared" si="73"/>
        <v>0</v>
      </c>
      <c r="W251" s="44">
        <f t="shared" si="85"/>
        <v>89.5</v>
      </c>
      <c r="X251" s="41">
        <f t="shared" si="74"/>
        <v>463.44</v>
      </c>
      <c r="Y251" s="41">
        <f t="shared" si="86"/>
        <v>1571.609</v>
      </c>
      <c r="Z251" s="41"/>
      <c r="AD251" s="141"/>
    </row>
    <row r="252" s="9" customFormat="1" ht="20" customHeight="1" spans="1:30">
      <c r="A252" s="40">
        <f t="shared" ref="A252:A259" si="87">ROW()-3</f>
        <v>249</v>
      </c>
      <c r="B252" s="66" t="s">
        <v>170</v>
      </c>
      <c r="C252" s="46" t="s">
        <v>628</v>
      </c>
      <c r="D252" s="45" t="s">
        <v>629</v>
      </c>
      <c r="E252" s="41">
        <v>3245.4</v>
      </c>
      <c r="F252" s="41">
        <v>3245.4</v>
      </c>
      <c r="G252" s="41">
        <v>3245.4</v>
      </c>
      <c r="H252" s="44">
        <v>5228.42</v>
      </c>
      <c r="I252" s="44"/>
      <c r="J252" s="44">
        <v>1790</v>
      </c>
      <c r="K252" s="52">
        <f t="shared" ref="K252:K259" si="88">E252*0.018</f>
        <v>58.4172</v>
      </c>
      <c r="L252" s="53">
        <f t="shared" ref="L252:L259" si="89">F252*0.16</f>
        <v>519.264</v>
      </c>
      <c r="M252" s="41">
        <f t="shared" ref="M252:M259" si="90">G252*0.007</f>
        <v>22.7178</v>
      </c>
      <c r="N252" s="44">
        <f t="shared" ref="N252:N259" si="91">ROUND(H252*0.08,2)</f>
        <v>418.27</v>
      </c>
      <c r="O252" s="44">
        <f t="shared" si="80"/>
        <v>0</v>
      </c>
      <c r="P252" s="44">
        <f t="shared" ref="P252:P259" si="92">J252*5%</f>
        <v>89.5</v>
      </c>
      <c r="Q252" s="44">
        <f t="shared" si="71"/>
        <v>1108.169</v>
      </c>
      <c r="R252" s="41">
        <f t="shared" si="72"/>
        <v>0</v>
      </c>
      <c r="S252" s="41">
        <f t="shared" ref="S252:S259" si="93">ROUND(F252*0.08,2)</f>
        <v>259.63</v>
      </c>
      <c r="T252" s="41">
        <f t="shared" ref="T252:T259" si="94">ROUND(G252*0.003,2)</f>
        <v>9.74</v>
      </c>
      <c r="U252" s="44">
        <f t="shared" ref="U252:U259" si="95">ROUND(H252*0.02,2)</f>
        <v>104.57</v>
      </c>
      <c r="V252" s="44">
        <f t="shared" si="73"/>
        <v>0</v>
      </c>
      <c r="W252" s="44">
        <f t="shared" ref="W252:W259" si="96">J252*5%</f>
        <v>89.5</v>
      </c>
      <c r="X252" s="41">
        <f t="shared" si="74"/>
        <v>463.44</v>
      </c>
      <c r="Y252" s="41">
        <f t="shared" ref="Y252:Y259" si="97">Q252+X252</f>
        <v>1571.609</v>
      </c>
      <c r="Z252" s="41"/>
      <c r="AD252" s="141"/>
    </row>
    <row r="253" s="30" customFormat="1" ht="20" customHeight="1" spans="1:30">
      <c r="A253" s="90">
        <f t="shared" si="87"/>
        <v>250</v>
      </c>
      <c r="B253" s="66" t="s">
        <v>167</v>
      </c>
      <c r="C253" s="61" t="s">
        <v>630</v>
      </c>
      <c r="D253" s="252" t="s">
        <v>631</v>
      </c>
      <c r="E253" s="44">
        <v>3820</v>
      </c>
      <c r="F253" s="44">
        <v>3820</v>
      </c>
      <c r="G253" s="44">
        <v>3820</v>
      </c>
      <c r="H253" s="44">
        <v>5228.42</v>
      </c>
      <c r="I253" s="44"/>
      <c r="J253" s="44">
        <v>4180</v>
      </c>
      <c r="K253" s="73">
        <f t="shared" si="88"/>
        <v>68.76</v>
      </c>
      <c r="L253" s="74">
        <f t="shared" si="89"/>
        <v>611.2</v>
      </c>
      <c r="M253" s="44">
        <f t="shared" si="90"/>
        <v>26.74</v>
      </c>
      <c r="N253" s="44">
        <f t="shared" si="91"/>
        <v>418.27</v>
      </c>
      <c r="O253" s="44">
        <f t="shared" si="80"/>
        <v>0</v>
      </c>
      <c r="P253" s="44">
        <f t="shared" si="92"/>
        <v>209</v>
      </c>
      <c r="Q253" s="44">
        <f t="shared" si="71"/>
        <v>1333.97</v>
      </c>
      <c r="R253" s="41">
        <f t="shared" si="72"/>
        <v>0</v>
      </c>
      <c r="S253" s="44">
        <f t="shared" si="93"/>
        <v>305.6</v>
      </c>
      <c r="T253" s="44">
        <f t="shared" si="94"/>
        <v>11.46</v>
      </c>
      <c r="U253" s="44">
        <f t="shared" si="95"/>
        <v>104.57</v>
      </c>
      <c r="V253" s="44">
        <f t="shared" si="73"/>
        <v>0</v>
      </c>
      <c r="W253" s="44">
        <f t="shared" si="96"/>
        <v>209</v>
      </c>
      <c r="X253" s="41">
        <f t="shared" si="74"/>
        <v>630.63</v>
      </c>
      <c r="Y253" s="44">
        <f t="shared" si="97"/>
        <v>1964.6</v>
      </c>
      <c r="Z253" s="44"/>
      <c r="AD253" s="141"/>
    </row>
    <row r="254" s="30" customFormat="1" ht="20" customHeight="1" spans="1:30">
      <c r="A254" s="90">
        <f t="shared" si="87"/>
        <v>251</v>
      </c>
      <c r="B254" s="66" t="s">
        <v>217</v>
      </c>
      <c r="C254" s="61" t="s">
        <v>636</v>
      </c>
      <c r="D254" s="252" t="s">
        <v>637</v>
      </c>
      <c r="E254" s="44">
        <v>3820</v>
      </c>
      <c r="F254" s="44">
        <v>3820</v>
      </c>
      <c r="G254" s="44">
        <v>3820</v>
      </c>
      <c r="H254" s="44">
        <v>5228.42</v>
      </c>
      <c r="I254" s="44"/>
      <c r="J254" s="88">
        <v>4180</v>
      </c>
      <c r="K254" s="73">
        <f t="shared" si="88"/>
        <v>68.76</v>
      </c>
      <c r="L254" s="74">
        <f t="shared" si="89"/>
        <v>611.2</v>
      </c>
      <c r="M254" s="44">
        <f t="shared" si="90"/>
        <v>26.74</v>
      </c>
      <c r="N254" s="44">
        <f t="shared" si="91"/>
        <v>418.27</v>
      </c>
      <c r="O254" s="44">
        <f t="shared" si="80"/>
        <v>0</v>
      </c>
      <c r="P254" s="44">
        <f t="shared" si="92"/>
        <v>209</v>
      </c>
      <c r="Q254" s="44">
        <f t="shared" si="71"/>
        <v>1333.97</v>
      </c>
      <c r="R254" s="41">
        <f t="shared" si="72"/>
        <v>0</v>
      </c>
      <c r="S254" s="44">
        <f t="shared" si="93"/>
        <v>305.6</v>
      </c>
      <c r="T254" s="44">
        <f t="shared" si="94"/>
        <v>11.46</v>
      </c>
      <c r="U254" s="44">
        <f t="shared" si="95"/>
        <v>104.57</v>
      </c>
      <c r="V254" s="44">
        <f t="shared" si="73"/>
        <v>0</v>
      </c>
      <c r="W254" s="44">
        <f t="shared" si="96"/>
        <v>209</v>
      </c>
      <c r="X254" s="41">
        <f t="shared" si="74"/>
        <v>630.63</v>
      </c>
      <c r="Y254" s="44">
        <f t="shared" si="97"/>
        <v>1964.6</v>
      </c>
      <c r="Z254" s="44"/>
      <c r="AD254" s="141"/>
    </row>
    <row r="255" s="30" customFormat="1" ht="20" customHeight="1" spans="1:30">
      <c r="A255" s="90">
        <f t="shared" si="87"/>
        <v>252</v>
      </c>
      <c r="B255" s="66" t="s">
        <v>443</v>
      </c>
      <c r="C255" s="61" t="s">
        <v>638</v>
      </c>
      <c r="D255" s="252" t="s">
        <v>639</v>
      </c>
      <c r="E255" s="44">
        <v>3245.4</v>
      </c>
      <c r="F255" s="44">
        <v>3245.5</v>
      </c>
      <c r="G255" s="44">
        <v>3245.4</v>
      </c>
      <c r="H255" s="44">
        <v>5228.42</v>
      </c>
      <c r="I255" s="44"/>
      <c r="J255" s="44">
        <v>0</v>
      </c>
      <c r="K255" s="73">
        <f t="shared" si="88"/>
        <v>58.4172</v>
      </c>
      <c r="L255" s="74">
        <f t="shared" si="89"/>
        <v>519.28</v>
      </c>
      <c r="M255" s="44">
        <f t="shared" si="90"/>
        <v>22.7178</v>
      </c>
      <c r="N255" s="44">
        <f t="shared" si="91"/>
        <v>418.27</v>
      </c>
      <c r="O255" s="44">
        <f t="shared" si="80"/>
        <v>0</v>
      </c>
      <c r="P255" s="44">
        <f t="shared" si="92"/>
        <v>0</v>
      </c>
      <c r="Q255" s="44">
        <f t="shared" si="71"/>
        <v>1018.685</v>
      </c>
      <c r="R255" s="41">
        <f t="shared" si="72"/>
        <v>0</v>
      </c>
      <c r="S255" s="44">
        <f t="shared" si="93"/>
        <v>259.64</v>
      </c>
      <c r="T255" s="44">
        <f t="shared" si="94"/>
        <v>9.74</v>
      </c>
      <c r="U255" s="44">
        <f t="shared" si="95"/>
        <v>104.57</v>
      </c>
      <c r="V255" s="44">
        <f t="shared" si="73"/>
        <v>0</v>
      </c>
      <c r="W255" s="44">
        <f t="shared" si="96"/>
        <v>0</v>
      </c>
      <c r="X255" s="41">
        <f t="shared" si="74"/>
        <v>373.95</v>
      </c>
      <c r="Y255" s="44">
        <f t="shared" si="97"/>
        <v>1392.635</v>
      </c>
      <c r="Z255" s="44"/>
      <c r="AD255" s="141"/>
    </row>
    <row r="256" s="30" customFormat="1" ht="20" customHeight="1" spans="1:30">
      <c r="A256" s="90">
        <f t="shared" si="87"/>
        <v>253</v>
      </c>
      <c r="B256" s="66" t="s">
        <v>238</v>
      </c>
      <c r="C256" s="61" t="s">
        <v>640</v>
      </c>
      <c r="D256" s="252" t="s">
        <v>641</v>
      </c>
      <c r="E256" s="44">
        <v>3245.4</v>
      </c>
      <c r="F256" s="44">
        <v>0</v>
      </c>
      <c r="G256" s="44">
        <v>0</v>
      </c>
      <c r="H256" s="44">
        <v>0</v>
      </c>
      <c r="I256" s="44"/>
      <c r="J256" s="44">
        <v>0</v>
      </c>
      <c r="K256" s="73">
        <f t="shared" si="88"/>
        <v>58.4172</v>
      </c>
      <c r="L256" s="74">
        <f t="shared" si="89"/>
        <v>0</v>
      </c>
      <c r="M256" s="44">
        <f t="shared" si="90"/>
        <v>0</v>
      </c>
      <c r="N256" s="44">
        <f t="shared" si="91"/>
        <v>0</v>
      </c>
      <c r="O256" s="44">
        <f t="shared" si="80"/>
        <v>0</v>
      </c>
      <c r="P256" s="44">
        <f t="shared" si="92"/>
        <v>0</v>
      </c>
      <c r="Q256" s="44">
        <f t="shared" si="71"/>
        <v>58.4172</v>
      </c>
      <c r="R256" s="41">
        <f t="shared" si="72"/>
        <v>0</v>
      </c>
      <c r="S256" s="44">
        <f t="shared" si="93"/>
        <v>0</v>
      </c>
      <c r="T256" s="44">
        <f t="shared" si="94"/>
        <v>0</v>
      </c>
      <c r="U256" s="44">
        <f t="shared" si="95"/>
        <v>0</v>
      </c>
      <c r="V256" s="44">
        <f t="shared" si="73"/>
        <v>0</v>
      </c>
      <c r="W256" s="44">
        <f t="shared" si="96"/>
        <v>0</v>
      </c>
      <c r="X256" s="41">
        <f t="shared" si="74"/>
        <v>0</v>
      </c>
      <c r="Y256" s="44">
        <f t="shared" si="97"/>
        <v>58.4172</v>
      </c>
      <c r="Z256" s="44"/>
      <c r="AD256" s="141"/>
    </row>
    <row r="257" s="30" customFormat="1" ht="20" customHeight="1" spans="1:30">
      <c r="A257" s="90">
        <f t="shared" si="87"/>
        <v>254</v>
      </c>
      <c r="B257" s="66" t="s">
        <v>238</v>
      </c>
      <c r="C257" s="61" t="s">
        <v>642</v>
      </c>
      <c r="D257" s="252" t="s">
        <v>643</v>
      </c>
      <c r="E257" s="44">
        <v>3245.4</v>
      </c>
      <c r="F257" s="44">
        <v>3245.5</v>
      </c>
      <c r="G257" s="44">
        <v>3245.4</v>
      </c>
      <c r="H257" s="44">
        <v>5228.42</v>
      </c>
      <c r="I257" s="44"/>
      <c r="J257" s="88">
        <v>1790</v>
      </c>
      <c r="K257" s="73">
        <f t="shared" si="88"/>
        <v>58.4172</v>
      </c>
      <c r="L257" s="74">
        <f t="shared" si="89"/>
        <v>519.28</v>
      </c>
      <c r="M257" s="44">
        <f t="shared" si="90"/>
        <v>22.7178</v>
      </c>
      <c r="N257" s="44">
        <f t="shared" si="91"/>
        <v>418.27</v>
      </c>
      <c r="O257" s="44">
        <f t="shared" si="80"/>
        <v>0</v>
      </c>
      <c r="P257" s="44">
        <f t="shared" si="92"/>
        <v>89.5</v>
      </c>
      <c r="Q257" s="44">
        <f t="shared" si="71"/>
        <v>1108.185</v>
      </c>
      <c r="R257" s="41">
        <f t="shared" si="72"/>
        <v>0</v>
      </c>
      <c r="S257" s="44">
        <f t="shared" si="93"/>
        <v>259.64</v>
      </c>
      <c r="T257" s="44">
        <f t="shared" si="94"/>
        <v>9.74</v>
      </c>
      <c r="U257" s="44">
        <f t="shared" si="95"/>
        <v>104.57</v>
      </c>
      <c r="V257" s="44">
        <f t="shared" si="73"/>
        <v>0</v>
      </c>
      <c r="W257" s="44">
        <f t="shared" si="96"/>
        <v>89.5</v>
      </c>
      <c r="X257" s="41">
        <f t="shared" si="74"/>
        <v>463.45</v>
      </c>
      <c r="Y257" s="44">
        <f t="shared" si="97"/>
        <v>1571.635</v>
      </c>
      <c r="Z257" s="44"/>
      <c r="AD257" s="141"/>
    </row>
    <row r="258" s="30" customFormat="1" ht="20" customHeight="1" spans="1:30">
      <c r="A258" s="90">
        <f t="shared" si="87"/>
        <v>255</v>
      </c>
      <c r="B258" s="66" t="s">
        <v>238</v>
      </c>
      <c r="C258" s="61" t="s">
        <v>644</v>
      </c>
      <c r="D258" s="252" t="s">
        <v>645</v>
      </c>
      <c r="E258" s="44">
        <v>3245.4</v>
      </c>
      <c r="F258" s="44">
        <v>3245.5</v>
      </c>
      <c r="G258" s="44">
        <v>3245.4</v>
      </c>
      <c r="H258" s="44">
        <v>5228.42</v>
      </c>
      <c r="I258" s="44"/>
      <c r="J258" s="44">
        <v>0</v>
      </c>
      <c r="K258" s="73">
        <f t="shared" si="88"/>
        <v>58.4172</v>
      </c>
      <c r="L258" s="74">
        <f t="shared" si="89"/>
        <v>519.28</v>
      </c>
      <c r="M258" s="44">
        <f t="shared" si="90"/>
        <v>22.7178</v>
      </c>
      <c r="N258" s="44">
        <f t="shared" si="91"/>
        <v>418.27</v>
      </c>
      <c r="O258" s="44">
        <f t="shared" si="80"/>
        <v>0</v>
      </c>
      <c r="P258" s="44">
        <f t="shared" si="92"/>
        <v>0</v>
      </c>
      <c r="Q258" s="44">
        <f t="shared" si="71"/>
        <v>1018.685</v>
      </c>
      <c r="R258" s="41">
        <f t="shared" si="72"/>
        <v>0</v>
      </c>
      <c r="S258" s="44">
        <f t="shared" si="93"/>
        <v>259.64</v>
      </c>
      <c r="T258" s="44">
        <f t="shared" si="94"/>
        <v>9.74</v>
      </c>
      <c r="U258" s="44">
        <f t="shared" si="95"/>
        <v>104.57</v>
      </c>
      <c r="V258" s="44">
        <f t="shared" si="73"/>
        <v>0</v>
      </c>
      <c r="W258" s="44">
        <f t="shared" si="96"/>
        <v>0</v>
      </c>
      <c r="X258" s="41">
        <f t="shared" si="74"/>
        <v>373.95</v>
      </c>
      <c r="Y258" s="44">
        <f t="shared" si="97"/>
        <v>1392.635</v>
      </c>
      <c r="Z258" s="44"/>
      <c r="AD258" s="141"/>
    </row>
    <row r="259" s="30" customFormat="1" ht="20" customHeight="1" spans="1:30">
      <c r="A259" s="90">
        <f t="shared" ref="A259:A310" si="98">ROW()-3</f>
        <v>256</v>
      </c>
      <c r="B259" s="66" t="s">
        <v>320</v>
      </c>
      <c r="C259" s="61" t="s">
        <v>650</v>
      </c>
      <c r="D259" s="252" t="s">
        <v>651</v>
      </c>
      <c r="E259" s="44">
        <v>3245.4</v>
      </c>
      <c r="F259" s="44">
        <v>3245.5</v>
      </c>
      <c r="G259" s="44">
        <v>3245.4</v>
      </c>
      <c r="H259" s="44">
        <v>5228.42</v>
      </c>
      <c r="I259" s="44"/>
      <c r="J259" s="88">
        <v>1790</v>
      </c>
      <c r="K259" s="73">
        <f t="shared" ref="K259:K310" si="99">E259*0.018</f>
        <v>58.4172</v>
      </c>
      <c r="L259" s="74">
        <f t="shared" ref="L259:L310" si="100">F259*0.16</f>
        <v>519.28</v>
      </c>
      <c r="M259" s="44">
        <f t="shared" ref="M259:M310" si="101">G259*0.007</f>
        <v>22.7178</v>
      </c>
      <c r="N259" s="44">
        <f t="shared" ref="N259:N310" si="102">ROUND(H259*0.08,2)</f>
        <v>418.27</v>
      </c>
      <c r="O259" s="44">
        <f t="shared" ref="O259:O315" si="103">I259*50%</f>
        <v>0</v>
      </c>
      <c r="P259" s="44">
        <f t="shared" ref="P259:P310" si="104">J259*5%</f>
        <v>89.5</v>
      </c>
      <c r="Q259" s="44">
        <f t="shared" si="71"/>
        <v>1108.185</v>
      </c>
      <c r="R259" s="41">
        <f t="shared" si="72"/>
        <v>0</v>
      </c>
      <c r="S259" s="44">
        <f t="shared" ref="S259:S310" si="105">ROUND(F259*0.08,2)</f>
        <v>259.64</v>
      </c>
      <c r="T259" s="44">
        <f t="shared" ref="T259:T310" si="106">ROUND(G259*0.003,2)</f>
        <v>9.74</v>
      </c>
      <c r="U259" s="44">
        <f t="shared" ref="U259:U310" si="107">ROUND(H259*0.02,2)</f>
        <v>104.57</v>
      </c>
      <c r="V259" s="44">
        <f t="shared" si="73"/>
        <v>0</v>
      </c>
      <c r="W259" s="44">
        <f t="shared" ref="W259:W310" si="108">J259*5%</f>
        <v>89.5</v>
      </c>
      <c r="X259" s="41">
        <f t="shared" si="74"/>
        <v>463.45</v>
      </c>
      <c r="Y259" s="44">
        <f t="shared" ref="Y259:Y310" si="109">Q259+X259</f>
        <v>1571.635</v>
      </c>
      <c r="Z259" s="44"/>
      <c r="AD259" s="141"/>
    </row>
    <row r="260" s="30" customFormat="1" ht="20" customHeight="1" spans="1:30">
      <c r="A260" s="90">
        <f t="shared" si="98"/>
        <v>257</v>
      </c>
      <c r="B260" s="66" t="s">
        <v>320</v>
      </c>
      <c r="C260" s="61" t="s">
        <v>652</v>
      </c>
      <c r="D260" s="252" t="s">
        <v>653</v>
      </c>
      <c r="E260" s="44">
        <v>3245.4</v>
      </c>
      <c r="F260" s="44">
        <v>3245.5</v>
      </c>
      <c r="G260" s="44">
        <v>3245.4</v>
      </c>
      <c r="H260" s="44">
        <v>5228.42</v>
      </c>
      <c r="I260" s="44"/>
      <c r="J260" s="88">
        <v>1790</v>
      </c>
      <c r="K260" s="73">
        <f t="shared" si="99"/>
        <v>58.4172</v>
      </c>
      <c r="L260" s="74">
        <f t="shared" si="100"/>
        <v>519.28</v>
      </c>
      <c r="M260" s="44">
        <f t="shared" si="101"/>
        <v>22.7178</v>
      </c>
      <c r="N260" s="44">
        <f t="shared" si="102"/>
        <v>418.27</v>
      </c>
      <c r="O260" s="44">
        <f t="shared" si="103"/>
        <v>0</v>
      </c>
      <c r="P260" s="44">
        <f t="shared" si="104"/>
        <v>89.5</v>
      </c>
      <c r="Q260" s="44">
        <f t="shared" si="71"/>
        <v>1108.185</v>
      </c>
      <c r="R260" s="41">
        <f t="shared" si="72"/>
        <v>0</v>
      </c>
      <c r="S260" s="44">
        <f t="shared" si="105"/>
        <v>259.64</v>
      </c>
      <c r="T260" s="44">
        <f t="shared" si="106"/>
        <v>9.74</v>
      </c>
      <c r="U260" s="44">
        <f t="shared" si="107"/>
        <v>104.57</v>
      </c>
      <c r="V260" s="44">
        <f t="shared" si="73"/>
        <v>0</v>
      </c>
      <c r="W260" s="44">
        <f t="shared" si="108"/>
        <v>89.5</v>
      </c>
      <c r="X260" s="41">
        <f t="shared" si="74"/>
        <v>463.45</v>
      </c>
      <c r="Y260" s="44">
        <f t="shared" si="109"/>
        <v>1571.635</v>
      </c>
      <c r="Z260" s="44"/>
      <c r="AD260" s="141"/>
    </row>
    <row r="261" s="30" customFormat="1" ht="20" customHeight="1" spans="1:30">
      <c r="A261" s="90">
        <f t="shared" si="98"/>
        <v>258</v>
      </c>
      <c r="B261" s="66" t="s">
        <v>320</v>
      </c>
      <c r="C261" s="61" t="s">
        <v>654</v>
      </c>
      <c r="D261" s="252" t="s">
        <v>655</v>
      </c>
      <c r="E261" s="44">
        <v>3245.4</v>
      </c>
      <c r="F261" s="44">
        <v>3245.5</v>
      </c>
      <c r="G261" s="44">
        <v>3245.4</v>
      </c>
      <c r="H261" s="44">
        <v>5228.42</v>
      </c>
      <c r="I261" s="44"/>
      <c r="J261" s="88">
        <v>1790</v>
      </c>
      <c r="K261" s="73">
        <f t="shared" si="99"/>
        <v>58.4172</v>
      </c>
      <c r="L261" s="74">
        <f t="shared" si="100"/>
        <v>519.28</v>
      </c>
      <c r="M261" s="44">
        <f t="shared" si="101"/>
        <v>22.7178</v>
      </c>
      <c r="N261" s="44">
        <f t="shared" si="102"/>
        <v>418.27</v>
      </c>
      <c r="O261" s="44">
        <f t="shared" si="103"/>
        <v>0</v>
      </c>
      <c r="P261" s="44">
        <f t="shared" si="104"/>
        <v>89.5</v>
      </c>
      <c r="Q261" s="44">
        <f t="shared" ref="Q261:Q324" si="110">SUM(K261:P261)</f>
        <v>1108.185</v>
      </c>
      <c r="R261" s="41">
        <f t="shared" ref="R261:R324" si="111">E261*0</f>
        <v>0</v>
      </c>
      <c r="S261" s="44">
        <f t="shared" si="105"/>
        <v>259.64</v>
      </c>
      <c r="T261" s="44">
        <f t="shared" si="106"/>
        <v>9.74</v>
      </c>
      <c r="U261" s="44">
        <f t="shared" si="107"/>
        <v>104.57</v>
      </c>
      <c r="V261" s="44">
        <f t="shared" ref="V261:V324" si="112">I261*50%</f>
        <v>0</v>
      </c>
      <c r="W261" s="44">
        <f t="shared" si="108"/>
        <v>89.5</v>
      </c>
      <c r="X261" s="41">
        <f t="shared" ref="X261:X324" si="113">SUM(R261:W261)</f>
        <v>463.45</v>
      </c>
      <c r="Y261" s="44">
        <f t="shared" si="109"/>
        <v>1571.635</v>
      </c>
      <c r="Z261" s="44"/>
      <c r="AD261" s="141"/>
    </row>
    <row r="262" s="30" customFormat="1" ht="20" customHeight="1" spans="1:30">
      <c r="A262" s="90">
        <f t="shared" si="98"/>
        <v>259</v>
      </c>
      <c r="B262" s="66" t="s">
        <v>320</v>
      </c>
      <c r="C262" s="61" t="s">
        <v>656</v>
      </c>
      <c r="D262" s="252" t="s">
        <v>657</v>
      </c>
      <c r="E262" s="44">
        <v>3245.4</v>
      </c>
      <c r="F262" s="44">
        <v>3245.5</v>
      </c>
      <c r="G262" s="44">
        <v>3245.4</v>
      </c>
      <c r="H262" s="44">
        <v>5228.42</v>
      </c>
      <c r="I262" s="44"/>
      <c r="J262" s="88">
        <v>1790</v>
      </c>
      <c r="K262" s="73">
        <f t="shared" si="99"/>
        <v>58.4172</v>
      </c>
      <c r="L262" s="74">
        <f t="shared" si="100"/>
        <v>519.28</v>
      </c>
      <c r="M262" s="44">
        <f t="shared" si="101"/>
        <v>22.7178</v>
      </c>
      <c r="N262" s="44">
        <f t="shared" si="102"/>
        <v>418.27</v>
      </c>
      <c r="O262" s="44">
        <f t="shared" si="103"/>
        <v>0</v>
      </c>
      <c r="P262" s="44">
        <f t="shared" si="104"/>
        <v>89.5</v>
      </c>
      <c r="Q262" s="44">
        <f t="shared" si="110"/>
        <v>1108.185</v>
      </c>
      <c r="R262" s="41">
        <f t="shared" si="111"/>
        <v>0</v>
      </c>
      <c r="S262" s="44">
        <f t="shared" si="105"/>
        <v>259.64</v>
      </c>
      <c r="T262" s="44">
        <f t="shared" si="106"/>
        <v>9.74</v>
      </c>
      <c r="U262" s="44">
        <f t="shared" si="107"/>
        <v>104.57</v>
      </c>
      <c r="V262" s="44">
        <f t="shared" si="112"/>
        <v>0</v>
      </c>
      <c r="W262" s="44">
        <f t="shared" si="108"/>
        <v>89.5</v>
      </c>
      <c r="X262" s="41">
        <f t="shared" si="113"/>
        <v>463.45</v>
      </c>
      <c r="Y262" s="44">
        <f t="shared" si="109"/>
        <v>1571.635</v>
      </c>
      <c r="Z262" s="44"/>
      <c r="AD262" s="141"/>
    </row>
    <row r="263" s="30" customFormat="1" ht="20" customHeight="1" spans="1:30">
      <c r="A263" s="90">
        <f t="shared" si="98"/>
        <v>260</v>
      </c>
      <c r="B263" s="66" t="s">
        <v>170</v>
      </c>
      <c r="C263" s="61" t="s">
        <v>658</v>
      </c>
      <c r="D263" s="252" t="s">
        <v>659</v>
      </c>
      <c r="E263" s="44">
        <v>3245.4</v>
      </c>
      <c r="F263" s="44">
        <v>3245.5</v>
      </c>
      <c r="G263" s="44">
        <v>3245.4</v>
      </c>
      <c r="H263" s="44">
        <v>5228.42</v>
      </c>
      <c r="I263" s="44"/>
      <c r="J263" s="88">
        <v>1790</v>
      </c>
      <c r="K263" s="73">
        <f t="shared" si="99"/>
        <v>58.4172</v>
      </c>
      <c r="L263" s="74">
        <f t="shared" si="100"/>
        <v>519.28</v>
      </c>
      <c r="M263" s="44">
        <f t="shared" si="101"/>
        <v>22.7178</v>
      </c>
      <c r="N263" s="44">
        <f t="shared" si="102"/>
        <v>418.27</v>
      </c>
      <c r="O263" s="44">
        <f t="shared" si="103"/>
        <v>0</v>
      </c>
      <c r="P263" s="44">
        <f t="shared" si="104"/>
        <v>89.5</v>
      </c>
      <c r="Q263" s="44">
        <f t="shared" si="110"/>
        <v>1108.185</v>
      </c>
      <c r="R263" s="41">
        <f t="shared" si="111"/>
        <v>0</v>
      </c>
      <c r="S263" s="44">
        <f t="shared" si="105"/>
        <v>259.64</v>
      </c>
      <c r="T263" s="44">
        <f t="shared" si="106"/>
        <v>9.74</v>
      </c>
      <c r="U263" s="44">
        <f t="shared" si="107"/>
        <v>104.57</v>
      </c>
      <c r="V263" s="44">
        <f t="shared" si="112"/>
        <v>0</v>
      </c>
      <c r="W263" s="44">
        <f t="shared" si="108"/>
        <v>89.5</v>
      </c>
      <c r="X263" s="41">
        <f t="shared" si="113"/>
        <v>463.45</v>
      </c>
      <c r="Y263" s="44">
        <f t="shared" si="109"/>
        <v>1571.635</v>
      </c>
      <c r="Z263" s="44"/>
      <c r="AD263" s="141"/>
    </row>
    <row r="264" s="30" customFormat="1" ht="20" customHeight="1" spans="1:30">
      <c r="A264" s="90">
        <f t="shared" si="98"/>
        <v>261</v>
      </c>
      <c r="B264" s="66" t="s">
        <v>170</v>
      </c>
      <c r="C264" s="61" t="s">
        <v>660</v>
      </c>
      <c r="D264" s="252" t="s">
        <v>661</v>
      </c>
      <c r="E264" s="44">
        <v>3245.4</v>
      </c>
      <c r="F264" s="44">
        <v>3245.5</v>
      </c>
      <c r="G264" s="44">
        <v>3245.4</v>
      </c>
      <c r="H264" s="44">
        <v>5228.42</v>
      </c>
      <c r="I264" s="44"/>
      <c r="J264" s="44">
        <v>0</v>
      </c>
      <c r="K264" s="73">
        <f t="shared" si="99"/>
        <v>58.4172</v>
      </c>
      <c r="L264" s="74">
        <f t="shared" si="100"/>
        <v>519.28</v>
      </c>
      <c r="M264" s="44">
        <f t="shared" si="101"/>
        <v>22.7178</v>
      </c>
      <c r="N264" s="44">
        <f t="shared" si="102"/>
        <v>418.27</v>
      </c>
      <c r="O264" s="44">
        <f t="shared" si="103"/>
        <v>0</v>
      </c>
      <c r="P264" s="44">
        <f t="shared" si="104"/>
        <v>0</v>
      </c>
      <c r="Q264" s="44">
        <f t="shared" si="110"/>
        <v>1018.685</v>
      </c>
      <c r="R264" s="41">
        <f t="shared" si="111"/>
        <v>0</v>
      </c>
      <c r="S264" s="44">
        <f t="shared" si="105"/>
        <v>259.64</v>
      </c>
      <c r="T264" s="44">
        <f t="shared" si="106"/>
        <v>9.74</v>
      </c>
      <c r="U264" s="44">
        <f t="shared" si="107"/>
        <v>104.57</v>
      </c>
      <c r="V264" s="44">
        <f t="shared" si="112"/>
        <v>0</v>
      </c>
      <c r="W264" s="44">
        <f t="shared" si="108"/>
        <v>0</v>
      </c>
      <c r="X264" s="41">
        <f t="shared" si="113"/>
        <v>373.95</v>
      </c>
      <c r="Y264" s="44">
        <f t="shared" si="109"/>
        <v>1392.635</v>
      </c>
      <c r="Z264" s="44"/>
      <c r="AD264" s="141"/>
    </row>
    <row r="265" s="30" customFormat="1" ht="20" customHeight="1" spans="1:30">
      <c r="A265" s="90">
        <f t="shared" si="98"/>
        <v>262</v>
      </c>
      <c r="B265" s="66" t="s">
        <v>170</v>
      </c>
      <c r="C265" s="61" t="s">
        <v>662</v>
      </c>
      <c r="D265" s="283" t="s">
        <v>663</v>
      </c>
      <c r="E265" s="44">
        <v>3245.4</v>
      </c>
      <c r="F265" s="44">
        <v>3245.5</v>
      </c>
      <c r="G265" s="44">
        <v>3245.4</v>
      </c>
      <c r="H265" s="44">
        <v>5228.42</v>
      </c>
      <c r="I265" s="44"/>
      <c r="J265" s="44">
        <v>0</v>
      </c>
      <c r="K265" s="73">
        <f t="shared" si="99"/>
        <v>58.4172</v>
      </c>
      <c r="L265" s="74">
        <f t="shared" si="100"/>
        <v>519.28</v>
      </c>
      <c r="M265" s="44">
        <f t="shared" si="101"/>
        <v>22.7178</v>
      </c>
      <c r="N265" s="44">
        <f t="shared" si="102"/>
        <v>418.27</v>
      </c>
      <c r="O265" s="44">
        <f t="shared" si="103"/>
        <v>0</v>
      </c>
      <c r="P265" s="44">
        <f t="shared" si="104"/>
        <v>0</v>
      </c>
      <c r="Q265" s="44">
        <f t="shared" si="110"/>
        <v>1018.685</v>
      </c>
      <c r="R265" s="41">
        <f t="shared" si="111"/>
        <v>0</v>
      </c>
      <c r="S265" s="44">
        <f t="shared" si="105"/>
        <v>259.64</v>
      </c>
      <c r="T265" s="44">
        <f t="shared" si="106"/>
        <v>9.74</v>
      </c>
      <c r="U265" s="44">
        <f t="shared" si="107"/>
        <v>104.57</v>
      </c>
      <c r="V265" s="44">
        <f t="shared" si="112"/>
        <v>0</v>
      </c>
      <c r="W265" s="44">
        <f t="shared" si="108"/>
        <v>0</v>
      </c>
      <c r="X265" s="41">
        <f t="shared" si="113"/>
        <v>373.95</v>
      </c>
      <c r="Y265" s="44">
        <f t="shared" si="109"/>
        <v>1392.635</v>
      </c>
      <c r="Z265" s="44"/>
      <c r="AD265" s="141"/>
    </row>
    <row r="266" s="30" customFormat="1" ht="20" customHeight="1" spans="1:30">
      <c r="A266" s="90">
        <f t="shared" si="98"/>
        <v>263</v>
      </c>
      <c r="B266" s="66" t="s">
        <v>199</v>
      </c>
      <c r="C266" s="61" t="s">
        <v>664</v>
      </c>
      <c r="D266" s="252" t="s">
        <v>665</v>
      </c>
      <c r="E266" s="44">
        <v>3245.4</v>
      </c>
      <c r="F266" s="44">
        <v>3245.5</v>
      </c>
      <c r="G266" s="44">
        <v>3245.4</v>
      </c>
      <c r="H266" s="44">
        <v>5228.42</v>
      </c>
      <c r="I266" s="44"/>
      <c r="J266" s="44">
        <v>1790</v>
      </c>
      <c r="K266" s="73">
        <f t="shared" si="99"/>
        <v>58.4172</v>
      </c>
      <c r="L266" s="74">
        <f t="shared" si="100"/>
        <v>519.28</v>
      </c>
      <c r="M266" s="44">
        <f t="shared" si="101"/>
        <v>22.7178</v>
      </c>
      <c r="N266" s="44">
        <f t="shared" si="102"/>
        <v>418.27</v>
      </c>
      <c r="O266" s="44">
        <f t="shared" si="103"/>
        <v>0</v>
      </c>
      <c r="P266" s="44">
        <f t="shared" si="104"/>
        <v>89.5</v>
      </c>
      <c r="Q266" s="44">
        <f t="shared" si="110"/>
        <v>1108.185</v>
      </c>
      <c r="R266" s="41">
        <f t="shared" si="111"/>
        <v>0</v>
      </c>
      <c r="S266" s="44">
        <f t="shared" si="105"/>
        <v>259.64</v>
      </c>
      <c r="T266" s="44">
        <f t="shared" si="106"/>
        <v>9.74</v>
      </c>
      <c r="U266" s="44">
        <f t="shared" si="107"/>
        <v>104.57</v>
      </c>
      <c r="V266" s="44">
        <f t="shared" si="112"/>
        <v>0</v>
      </c>
      <c r="W266" s="44">
        <f t="shared" si="108"/>
        <v>89.5</v>
      </c>
      <c r="X266" s="41">
        <f t="shared" si="113"/>
        <v>463.45</v>
      </c>
      <c r="Y266" s="44">
        <f t="shared" si="109"/>
        <v>1571.635</v>
      </c>
      <c r="Z266" s="44"/>
      <c r="AD266" s="141"/>
    </row>
    <row r="267" s="30" customFormat="1" ht="20" customHeight="1" spans="1:30">
      <c r="A267" s="90">
        <f t="shared" si="98"/>
        <v>264</v>
      </c>
      <c r="B267" s="66" t="s">
        <v>199</v>
      </c>
      <c r="C267" s="61" t="s">
        <v>666</v>
      </c>
      <c r="D267" s="252" t="s">
        <v>667</v>
      </c>
      <c r="E267" s="44">
        <v>3245.4</v>
      </c>
      <c r="F267" s="44">
        <v>3245.5</v>
      </c>
      <c r="G267" s="44">
        <v>3245.4</v>
      </c>
      <c r="H267" s="44">
        <v>5228.42</v>
      </c>
      <c r="I267" s="44"/>
      <c r="J267" s="44">
        <v>3180</v>
      </c>
      <c r="K267" s="73">
        <f t="shared" si="99"/>
        <v>58.4172</v>
      </c>
      <c r="L267" s="74">
        <f t="shared" si="100"/>
        <v>519.28</v>
      </c>
      <c r="M267" s="44">
        <f t="shared" si="101"/>
        <v>22.7178</v>
      </c>
      <c r="N267" s="44">
        <f t="shared" si="102"/>
        <v>418.27</v>
      </c>
      <c r="O267" s="44">
        <f t="shared" si="103"/>
        <v>0</v>
      </c>
      <c r="P267" s="44">
        <f t="shared" si="104"/>
        <v>159</v>
      </c>
      <c r="Q267" s="44">
        <f t="shared" si="110"/>
        <v>1177.685</v>
      </c>
      <c r="R267" s="41">
        <f t="shared" si="111"/>
        <v>0</v>
      </c>
      <c r="S267" s="44">
        <f t="shared" si="105"/>
        <v>259.64</v>
      </c>
      <c r="T267" s="44">
        <f t="shared" si="106"/>
        <v>9.74</v>
      </c>
      <c r="U267" s="44">
        <f t="shared" si="107"/>
        <v>104.57</v>
      </c>
      <c r="V267" s="44">
        <f t="shared" si="112"/>
        <v>0</v>
      </c>
      <c r="W267" s="44">
        <f t="shared" si="108"/>
        <v>159</v>
      </c>
      <c r="X267" s="41">
        <f t="shared" si="113"/>
        <v>532.95</v>
      </c>
      <c r="Y267" s="44">
        <f t="shared" si="109"/>
        <v>1710.635</v>
      </c>
      <c r="Z267" s="44"/>
      <c r="AD267" s="141"/>
    </row>
    <row r="268" s="30" customFormat="1" ht="20" customHeight="1" spans="1:30">
      <c r="A268" s="90">
        <f t="shared" si="98"/>
        <v>265</v>
      </c>
      <c r="B268" s="66" t="s">
        <v>199</v>
      </c>
      <c r="C268" s="61" t="s">
        <v>668</v>
      </c>
      <c r="D268" s="346" t="s">
        <v>669</v>
      </c>
      <c r="E268" s="44">
        <v>3245.4</v>
      </c>
      <c r="F268" s="44">
        <v>3245.5</v>
      </c>
      <c r="G268" s="44">
        <v>3245.4</v>
      </c>
      <c r="H268" s="44">
        <v>5228.42</v>
      </c>
      <c r="I268" s="44"/>
      <c r="J268" s="44">
        <v>1790</v>
      </c>
      <c r="K268" s="73">
        <f t="shared" si="99"/>
        <v>58.4172</v>
      </c>
      <c r="L268" s="74">
        <f t="shared" si="100"/>
        <v>519.28</v>
      </c>
      <c r="M268" s="44">
        <f t="shared" si="101"/>
        <v>22.7178</v>
      </c>
      <c r="N268" s="44">
        <f t="shared" si="102"/>
        <v>418.27</v>
      </c>
      <c r="O268" s="44">
        <f t="shared" si="103"/>
        <v>0</v>
      </c>
      <c r="P268" s="44">
        <f t="shared" si="104"/>
        <v>89.5</v>
      </c>
      <c r="Q268" s="44">
        <f t="shared" si="110"/>
        <v>1108.185</v>
      </c>
      <c r="R268" s="41">
        <f t="shared" si="111"/>
        <v>0</v>
      </c>
      <c r="S268" s="44">
        <f t="shared" si="105"/>
        <v>259.64</v>
      </c>
      <c r="T268" s="44">
        <f t="shared" si="106"/>
        <v>9.74</v>
      </c>
      <c r="U268" s="44">
        <f t="shared" si="107"/>
        <v>104.57</v>
      </c>
      <c r="V268" s="44">
        <f t="shared" si="112"/>
        <v>0</v>
      </c>
      <c r="W268" s="44">
        <f t="shared" si="108"/>
        <v>89.5</v>
      </c>
      <c r="X268" s="41">
        <f t="shared" si="113"/>
        <v>463.45</v>
      </c>
      <c r="Y268" s="44">
        <f t="shared" si="109"/>
        <v>1571.635</v>
      </c>
      <c r="Z268" s="44"/>
      <c r="AD268" s="141"/>
    </row>
    <row r="269" s="30" customFormat="1" ht="20" customHeight="1" spans="1:30">
      <c r="A269" s="90">
        <f t="shared" si="98"/>
        <v>266</v>
      </c>
      <c r="B269" s="66" t="s">
        <v>199</v>
      </c>
      <c r="C269" s="61" t="s">
        <v>670</v>
      </c>
      <c r="D269" s="346" t="s">
        <v>671</v>
      </c>
      <c r="E269" s="44">
        <v>3245.4</v>
      </c>
      <c r="F269" s="44">
        <v>3245.5</v>
      </c>
      <c r="G269" s="44">
        <v>3245.4</v>
      </c>
      <c r="H269" s="44">
        <v>5228.42</v>
      </c>
      <c r="I269" s="44"/>
      <c r="J269" s="44">
        <v>1790</v>
      </c>
      <c r="K269" s="73">
        <f t="shared" si="99"/>
        <v>58.4172</v>
      </c>
      <c r="L269" s="74">
        <f t="shared" si="100"/>
        <v>519.28</v>
      </c>
      <c r="M269" s="44">
        <f t="shared" si="101"/>
        <v>22.7178</v>
      </c>
      <c r="N269" s="44">
        <f t="shared" si="102"/>
        <v>418.27</v>
      </c>
      <c r="O269" s="44">
        <f t="shared" si="103"/>
        <v>0</v>
      </c>
      <c r="P269" s="44">
        <f t="shared" si="104"/>
        <v>89.5</v>
      </c>
      <c r="Q269" s="44">
        <f t="shared" si="110"/>
        <v>1108.185</v>
      </c>
      <c r="R269" s="41">
        <f t="shared" si="111"/>
        <v>0</v>
      </c>
      <c r="S269" s="44">
        <f t="shared" si="105"/>
        <v>259.64</v>
      </c>
      <c r="T269" s="44">
        <f t="shared" si="106"/>
        <v>9.74</v>
      </c>
      <c r="U269" s="44">
        <f t="shared" si="107"/>
        <v>104.57</v>
      </c>
      <c r="V269" s="44">
        <f t="shared" si="112"/>
        <v>0</v>
      </c>
      <c r="W269" s="44">
        <f t="shared" si="108"/>
        <v>89.5</v>
      </c>
      <c r="X269" s="41">
        <f t="shared" si="113"/>
        <v>463.45</v>
      </c>
      <c r="Y269" s="44">
        <f t="shared" si="109"/>
        <v>1571.635</v>
      </c>
      <c r="Z269" s="44"/>
      <c r="AD269" s="141"/>
    </row>
    <row r="270" s="30" customFormat="1" ht="20" customHeight="1" spans="1:30">
      <c r="A270" s="90">
        <f t="shared" si="98"/>
        <v>267</v>
      </c>
      <c r="B270" s="66" t="s">
        <v>285</v>
      </c>
      <c r="C270" s="61" t="s">
        <v>672</v>
      </c>
      <c r="D270" s="252" t="s">
        <v>673</v>
      </c>
      <c r="E270" s="44">
        <v>3820</v>
      </c>
      <c r="F270" s="44">
        <v>3820</v>
      </c>
      <c r="G270" s="44">
        <v>3820</v>
      </c>
      <c r="H270" s="44">
        <v>5228.42</v>
      </c>
      <c r="I270" s="44"/>
      <c r="J270" s="44">
        <v>4180</v>
      </c>
      <c r="K270" s="73">
        <f t="shared" si="99"/>
        <v>68.76</v>
      </c>
      <c r="L270" s="74">
        <f t="shared" si="100"/>
        <v>611.2</v>
      </c>
      <c r="M270" s="44">
        <f t="shared" si="101"/>
        <v>26.74</v>
      </c>
      <c r="N270" s="44">
        <f t="shared" si="102"/>
        <v>418.27</v>
      </c>
      <c r="O270" s="44">
        <f t="shared" si="103"/>
        <v>0</v>
      </c>
      <c r="P270" s="44">
        <f t="shared" si="104"/>
        <v>209</v>
      </c>
      <c r="Q270" s="44">
        <f t="shared" si="110"/>
        <v>1333.97</v>
      </c>
      <c r="R270" s="41">
        <f t="shared" si="111"/>
        <v>0</v>
      </c>
      <c r="S270" s="44">
        <f t="shared" si="105"/>
        <v>305.6</v>
      </c>
      <c r="T270" s="44">
        <f t="shared" si="106"/>
        <v>11.46</v>
      </c>
      <c r="U270" s="44">
        <f t="shared" si="107"/>
        <v>104.57</v>
      </c>
      <c r="V270" s="44">
        <f t="shared" si="112"/>
        <v>0</v>
      </c>
      <c r="W270" s="44">
        <f t="shared" si="108"/>
        <v>209</v>
      </c>
      <c r="X270" s="41">
        <f t="shared" si="113"/>
        <v>630.63</v>
      </c>
      <c r="Y270" s="44">
        <f t="shared" si="109"/>
        <v>1964.6</v>
      </c>
      <c r="Z270" s="44"/>
      <c r="AD270" s="141"/>
    </row>
    <row r="271" s="30" customFormat="1" ht="20" customHeight="1" spans="1:30">
      <c r="A271" s="90">
        <f t="shared" si="98"/>
        <v>268</v>
      </c>
      <c r="B271" s="66" t="s">
        <v>170</v>
      </c>
      <c r="C271" s="61" t="s">
        <v>674</v>
      </c>
      <c r="D271" s="62" t="s">
        <v>675</v>
      </c>
      <c r="E271" s="44">
        <v>3245.4</v>
      </c>
      <c r="F271" s="44">
        <v>0</v>
      </c>
      <c r="G271" s="44">
        <v>0</v>
      </c>
      <c r="H271" s="44">
        <v>0</v>
      </c>
      <c r="I271" s="44"/>
      <c r="J271" s="44">
        <v>0</v>
      </c>
      <c r="K271" s="73">
        <f t="shared" si="99"/>
        <v>58.4172</v>
      </c>
      <c r="L271" s="74">
        <f t="shared" si="100"/>
        <v>0</v>
      </c>
      <c r="M271" s="44">
        <f t="shared" si="101"/>
        <v>0</v>
      </c>
      <c r="N271" s="44">
        <f t="shared" si="102"/>
        <v>0</v>
      </c>
      <c r="O271" s="44">
        <f t="shared" si="103"/>
        <v>0</v>
      </c>
      <c r="P271" s="44">
        <f t="shared" si="104"/>
        <v>0</v>
      </c>
      <c r="Q271" s="44">
        <f t="shared" si="110"/>
        <v>58.4172</v>
      </c>
      <c r="R271" s="41">
        <f t="shared" si="111"/>
        <v>0</v>
      </c>
      <c r="S271" s="44">
        <f t="shared" si="105"/>
        <v>0</v>
      </c>
      <c r="T271" s="44">
        <f t="shared" si="106"/>
        <v>0</v>
      </c>
      <c r="U271" s="44">
        <f t="shared" si="107"/>
        <v>0</v>
      </c>
      <c r="V271" s="44">
        <f t="shared" si="112"/>
        <v>0</v>
      </c>
      <c r="W271" s="44">
        <f t="shared" si="108"/>
        <v>0</v>
      </c>
      <c r="X271" s="41">
        <f t="shared" si="113"/>
        <v>0</v>
      </c>
      <c r="Y271" s="44">
        <f t="shared" si="109"/>
        <v>58.4172</v>
      </c>
      <c r="Z271" s="44"/>
      <c r="AD271" s="141"/>
    </row>
    <row r="272" ht="20" customHeight="1" spans="1:30">
      <c r="A272" s="40">
        <f t="shared" si="98"/>
        <v>269</v>
      </c>
      <c r="B272" s="66" t="s">
        <v>184</v>
      </c>
      <c r="C272" s="65" t="s">
        <v>676</v>
      </c>
      <c r="D272" s="41" t="s">
        <v>677</v>
      </c>
      <c r="E272" s="41">
        <v>3245.4</v>
      </c>
      <c r="F272" s="41">
        <f>VLOOKUP(C272,'[1]9月'!$B:$Q,16,0)</f>
        <v>3245.4</v>
      </c>
      <c r="G272" s="41">
        <v>3245.4</v>
      </c>
      <c r="H272" s="44">
        <v>5228.42</v>
      </c>
      <c r="I272" s="44"/>
      <c r="J272" s="44">
        <v>3180</v>
      </c>
      <c r="K272" s="52">
        <f t="shared" si="99"/>
        <v>58.4172</v>
      </c>
      <c r="L272" s="53">
        <f t="shared" si="100"/>
        <v>519.264</v>
      </c>
      <c r="M272" s="41">
        <f t="shared" si="101"/>
        <v>22.7178</v>
      </c>
      <c r="N272" s="44">
        <f t="shared" si="102"/>
        <v>418.27</v>
      </c>
      <c r="O272" s="44">
        <f t="shared" si="103"/>
        <v>0</v>
      </c>
      <c r="P272" s="44">
        <f t="shared" si="104"/>
        <v>159</v>
      </c>
      <c r="Q272" s="44">
        <f t="shared" si="110"/>
        <v>1177.669</v>
      </c>
      <c r="R272" s="41">
        <f t="shared" si="111"/>
        <v>0</v>
      </c>
      <c r="S272" s="41">
        <f t="shared" si="105"/>
        <v>259.63</v>
      </c>
      <c r="T272" s="41">
        <f t="shared" si="106"/>
        <v>9.74</v>
      </c>
      <c r="U272" s="44">
        <f t="shared" si="107"/>
        <v>104.57</v>
      </c>
      <c r="V272" s="44">
        <f t="shared" si="112"/>
        <v>0</v>
      </c>
      <c r="W272" s="44">
        <f t="shared" si="108"/>
        <v>159</v>
      </c>
      <c r="X272" s="41">
        <f t="shared" si="113"/>
        <v>532.94</v>
      </c>
      <c r="Y272" s="41">
        <f t="shared" si="109"/>
        <v>1710.609</v>
      </c>
      <c r="Z272" s="41"/>
      <c r="AD272" s="141"/>
    </row>
    <row r="273" ht="20" customHeight="1" spans="1:30">
      <c r="A273" s="40">
        <f t="shared" si="98"/>
        <v>270</v>
      </c>
      <c r="B273" s="66" t="s">
        <v>145</v>
      </c>
      <c r="C273" s="65" t="s">
        <v>678</v>
      </c>
      <c r="D273" s="41" t="s">
        <v>679</v>
      </c>
      <c r="E273" s="41">
        <v>3245.4</v>
      </c>
      <c r="F273" s="41">
        <f>VLOOKUP(C273,'[1]9月'!$B:$Q,16,0)</f>
        <v>3245.4</v>
      </c>
      <c r="G273" s="41">
        <v>3245.4</v>
      </c>
      <c r="H273" s="44">
        <v>5228.42</v>
      </c>
      <c r="I273" s="44"/>
      <c r="J273" s="44">
        <v>3180</v>
      </c>
      <c r="K273" s="52">
        <f t="shared" si="99"/>
        <v>58.4172</v>
      </c>
      <c r="L273" s="53">
        <f t="shared" si="100"/>
        <v>519.264</v>
      </c>
      <c r="M273" s="41">
        <f t="shared" si="101"/>
        <v>22.7178</v>
      </c>
      <c r="N273" s="44">
        <f t="shared" si="102"/>
        <v>418.27</v>
      </c>
      <c r="O273" s="44">
        <f t="shared" si="103"/>
        <v>0</v>
      </c>
      <c r="P273" s="44">
        <f t="shared" si="104"/>
        <v>159</v>
      </c>
      <c r="Q273" s="44">
        <f t="shared" si="110"/>
        <v>1177.669</v>
      </c>
      <c r="R273" s="41">
        <f t="shared" si="111"/>
        <v>0</v>
      </c>
      <c r="S273" s="41">
        <f t="shared" si="105"/>
        <v>259.63</v>
      </c>
      <c r="T273" s="41">
        <f t="shared" si="106"/>
        <v>9.74</v>
      </c>
      <c r="U273" s="44">
        <f t="shared" si="107"/>
        <v>104.57</v>
      </c>
      <c r="V273" s="44">
        <f t="shared" si="112"/>
        <v>0</v>
      </c>
      <c r="W273" s="44">
        <f t="shared" si="108"/>
        <v>159</v>
      </c>
      <c r="X273" s="41">
        <f t="shared" si="113"/>
        <v>532.94</v>
      </c>
      <c r="Y273" s="41">
        <f t="shared" si="109"/>
        <v>1710.609</v>
      </c>
      <c r="Z273" s="41"/>
      <c r="AD273" s="141"/>
    </row>
    <row r="274" ht="20" customHeight="1" spans="1:30">
      <c r="A274" s="40">
        <f t="shared" si="98"/>
        <v>271</v>
      </c>
      <c r="B274" s="66" t="s">
        <v>103</v>
      </c>
      <c r="C274" s="48" t="s">
        <v>680</v>
      </c>
      <c r="D274" s="41" t="s">
        <v>681</v>
      </c>
      <c r="E274" s="41">
        <v>3245.4</v>
      </c>
      <c r="F274" s="41">
        <f>VLOOKUP(C274,'[1]9月'!$B:$Q,16,0)</f>
        <v>3245.4</v>
      </c>
      <c r="G274" s="41">
        <v>3245.4</v>
      </c>
      <c r="H274" s="44">
        <v>5228.42</v>
      </c>
      <c r="I274" s="44"/>
      <c r="J274" s="44">
        <v>3180</v>
      </c>
      <c r="K274" s="52">
        <f t="shared" si="99"/>
        <v>58.4172</v>
      </c>
      <c r="L274" s="53">
        <f t="shared" si="100"/>
        <v>519.264</v>
      </c>
      <c r="M274" s="41">
        <f t="shared" si="101"/>
        <v>22.7178</v>
      </c>
      <c r="N274" s="44">
        <f t="shared" si="102"/>
        <v>418.27</v>
      </c>
      <c r="O274" s="44">
        <f t="shared" si="103"/>
        <v>0</v>
      </c>
      <c r="P274" s="44">
        <f t="shared" si="104"/>
        <v>159</v>
      </c>
      <c r="Q274" s="44">
        <f t="shared" si="110"/>
        <v>1177.669</v>
      </c>
      <c r="R274" s="41">
        <f t="shared" si="111"/>
        <v>0</v>
      </c>
      <c r="S274" s="41">
        <f t="shared" si="105"/>
        <v>259.63</v>
      </c>
      <c r="T274" s="41">
        <f t="shared" si="106"/>
        <v>9.74</v>
      </c>
      <c r="U274" s="44">
        <f t="shared" si="107"/>
        <v>104.57</v>
      </c>
      <c r="V274" s="44">
        <f t="shared" si="112"/>
        <v>0</v>
      </c>
      <c r="W274" s="44">
        <f t="shared" si="108"/>
        <v>159</v>
      </c>
      <c r="X274" s="41">
        <f t="shared" si="113"/>
        <v>532.94</v>
      </c>
      <c r="Y274" s="41">
        <f t="shared" si="109"/>
        <v>1710.609</v>
      </c>
      <c r="Z274" s="41"/>
      <c r="AD274" s="141"/>
    </row>
    <row r="275" ht="20" customHeight="1" spans="1:30">
      <c r="A275" s="40">
        <f t="shared" si="98"/>
        <v>272</v>
      </c>
      <c r="B275" s="66" t="s">
        <v>103</v>
      </c>
      <c r="C275" s="48" t="s">
        <v>682</v>
      </c>
      <c r="D275" s="41" t="s">
        <v>683</v>
      </c>
      <c r="E275" s="41">
        <v>3245.4</v>
      </c>
      <c r="F275" s="41">
        <f>VLOOKUP(C275,'[1]9月'!$B:$Q,16,0)</f>
        <v>3245.4</v>
      </c>
      <c r="G275" s="41">
        <v>3245.4</v>
      </c>
      <c r="H275" s="44">
        <v>5228.42</v>
      </c>
      <c r="I275" s="44"/>
      <c r="J275" s="44">
        <v>3180</v>
      </c>
      <c r="K275" s="52">
        <f t="shared" si="99"/>
        <v>58.4172</v>
      </c>
      <c r="L275" s="53">
        <f t="shared" si="100"/>
        <v>519.264</v>
      </c>
      <c r="M275" s="41">
        <f t="shared" si="101"/>
        <v>22.7178</v>
      </c>
      <c r="N275" s="44">
        <f t="shared" si="102"/>
        <v>418.27</v>
      </c>
      <c r="O275" s="44">
        <f t="shared" si="103"/>
        <v>0</v>
      </c>
      <c r="P275" s="44">
        <f t="shared" si="104"/>
        <v>159</v>
      </c>
      <c r="Q275" s="44">
        <f t="shared" si="110"/>
        <v>1177.669</v>
      </c>
      <c r="R275" s="41">
        <f t="shared" si="111"/>
        <v>0</v>
      </c>
      <c r="S275" s="41">
        <f t="shared" si="105"/>
        <v>259.63</v>
      </c>
      <c r="T275" s="41">
        <f t="shared" si="106"/>
        <v>9.74</v>
      </c>
      <c r="U275" s="44">
        <f t="shared" si="107"/>
        <v>104.57</v>
      </c>
      <c r="V275" s="44">
        <f t="shared" si="112"/>
        <v>0</v>
      </c>
      <c r="W275" s="44">
        <f t="shared" si="108"/>
        <v>159</v>
      </c>
      <c r="X275" s="41">
        <f t="shared" si="113"/>
        <v>532.94</v>
      </c>
      <c r="Y275" s="41">
        <f t="shared" si="109"/>
        <v>1710.609</v>
      </c>
      <c r="Z275" s="41"/>
      <c r="AD275" s="141"/>
    </row>
    <row r="276" ht="20" customHeight="1" spans="1:30">
      <c r="A276" s="40">
        <f t="shared" si="98"/>
        <v>273</v>
      </c>
      <c r="B276" s="66" t="s">
        <v>684</v>
      </c>
      <c r="C276" s="48" t="s">
        <v>685</v>
      </c>
      <c r="D276" s="41" t="s">
        <v>686</v>
      </c>
      <c r="E276" s="41">
        <v>3245.4</v>
      </c>
      <c r="F276" s="41">
        <f>VLOOKUP(C276,'[1]9月'!$B:$Q,16,0)</f>
        <v>3245.4</v>
      </c>
      <c r="G276" s="41">
        <v>3245.4</v>
      </c>
      <c r="H276" s="44">
        <v>5228.42</v>
      </c>
      <c r="I276" s="44"/>
      <c r="J276" s="44">
        <v>3180</v>
      </c>
      <c r="K276" s="52">
        <f t="shared" si="99"/>
        <v>58.4172</v>
      </c>
      <c r="L276" s="53">
        <f t="shared" si="100"/>
        <v>519.264</v>
      </c>
      <c r="M276" s="41">
        <f t="shared" si="101"/>
        <v>22.7178</v>
      </c>
      <c r="N276" s="44">
        <f t="shared" si="102"/>
        <v>418.27</v>
      </c>
      <c r="O276" s="44">
        <f t="shared" si="103"/>
        <v>0</v>
      </c>
      <c r="P276" s="44">
        <f t="shared" si="104"/>
        <v>159</v>
      </c>
      <c r="Q276" s="44">
        <f t="shared" si="110"/>
        <v>1177.669</v>
      </c>
      <c r="R276" s="41">
        <f t="shared" si="111"/>
        <v>0</v>
      </c>
      <c r="S276" s="41">
        <f t="shared" si="105"/>
        <v>259.63</v>
      </c>
      <c r="T276" s="41">
        <f t="shared" si="106"/>
        <v>9.74</v>
      </c>
      <c r="U276" s="44">
        <f t="shared" si="107"/>
        <v>104.57</v>
      </c>
      <c r="V276" s="44">
        <f t="shared" si="112"/>
        <v>0</v>
      </c>
      <c r="W276" s="44">
        <f t="shared" si="108"/>
        <v>159</v>
      </c>
      <c r="X276" s="41">
        <f t="shared" si="113"/>
        <v>532.94</v>
      </c>
      <c r="Y276" s="41">
        <f t="shared" si="109"/>
        <v>1710.609</v>
      </c>
      <c r="Z276" s="41"/>
      <c r="AD276" s="141"/>
    </row>
    <row r="277" ht="20" customHeight="1" spans="1:30">
      <c r="A277" s="40">
        <f t="shared" si="98"/>
        <v>274</v>
      </c>
      <c r="B277" s="66" t="s">
        <v>285</v>
      </c>
      <c r="C277" s="48" t="s">
        <v>687</v>
      </c>
      <c r="D277" s="41" t="s">
        <v>688</v>
      </c>
      <c r="E277" s="41">
        <v>3245.4</v>
      </c>
      <c r="F277" s="41">
        <f>VLOOKUP(C277,'[1]9月'!$B:$Q,16,0)</f>
        <v>3245.4</v>
      </c>
      <c r="G277" s="41">
        <v>3245.4</v>
      </c>
      <c r="H277" s="44">
        <v>5228.42</v>
      </c>
      <c r="I277" s="44"/>
      <c r="J277" s="44">
        <v>3180</v>
      </c>
      <c r="K277" s="52">
        <f t="shared" si="99"/>
        <v>58.4172</v>
      </c>
      <c r="L277" s="53">
        <f t="shared" si="100"/>
        <v>519.264</v>
      </c>
      <c r="M277" s="41">
        <f t="shared" si="101"/>
        <v>22.7178</v>
      </c>
      <c r="N277" s="44">
        <f t="shared" si="102"/>
        <v>418.27</v>
      </c>
      <c r="O277" s="44">
        <f t="shared" si="103"/>
        <v>0</v>
      </c>
      <c r="P277" s="44">
        <f t="shared" si="104"/>
        <v>159</v>
      </c>
      <c r="Q277" s="44">
        <f t="shared" si="110"/>
        <v>1177.669</v>
      </c>
      <c r="R277" s="41">
        <f t="shared" si="111"/>
        <v>0</v>
      </c>
      <c r="S277" s="41">
        <f t="shared" si="105"/>
        <v>259.63</v>
      </c>
      <c r="T277" s="41">
        <f t="shared" si="106"/>
        <v>9.74</v>
      </c>
      <c r="U277" s="44">
        <f t="shared" si="107"/>
        <v>104.57</v>
      </c>
      <c r="V277" s="44">
        <f t="shared" si="112"/>
        <v>0</v>
      </c>
      <c r="W277" s="44">
        <f t="shared" si="108"/>
        <v>159</v>
      </c>
      <c r="X277" s="41">
        <f t="shared" si="113"/>
        <v>532.94</v>
      </c>
      <c r="Y277" s="41">
        <f t="shared" si="109"/>
        <v>1710.609</v>
      </c>
      <c r="Z277" s="41"/>
      <c r="AD277" s="141"/>
    </row>
    <row r="278" ht="20" customHeight="1" spans="1:30">
      <c r="A278" s="40">
        <f t="shared" si="98"/>
        <v>275</v>
      </c>
      <c r="B278" s="66" t="s">
        <v>167</v>
      </c>
      <c r="C278" s="48" t="s">
        <v>689</v>
      </c>
      <c r="D278" s="41" t="s">
        <v>690</v>
      </c>
      <c r="E278" s="41">
        <v>3245.4</v>
      </c>
      <c r="F278" s="41">
        <f>VLOOKUP(C278,'[1]9月'!$B:$Q,16,0)</f>
        <v>3245.4</v>
      </c>
      <c r="G278" s="41">
        <v>3245.4</v>
      </c>
      <c r="H278" s="44">
        <v>5228.42</v>
      </c>
      <c r="I278" s="44"/>
      <c r="J278" s="44">
        <v>1790</v>
      </c>
      <c r="K278" s="52">
        <f t="shared" si="99"/>
        <v>58.4172</v>
      </c>
      <c r="L278" s="53">
        <f t="shared" si="100"/>
        <v>519.264</v>
      </c>
      <c r="M278" s="41">
        <f t="shared" si="101"/>
        <v>22.7178</v>
      </c>
      <c r="N278" s="44">
        <f t="shared" si="102"/>
        <v>418.27</v>
      </c>
      <c r="O278" s="44">
        <f t="shared" si="103"/>
        <v>0</v>
      </c>
      <c r="P278" s="44">
        <f t="shared" si="104"/>
        <v>89.5</v>
      </c>
      <c r="Q278" s="44">
        <f t="shared" si="110"/>
        <v>1108.169</v>
      </c>
      <c r="R278" s="41">
        <f t="shared" si="111"/>
        <v>0</v>
      </c>
      <c r="S278" s="41">
        <f t="shared" si="105"/>
        <v>259.63</v>
      </c>
      <c r="T278" s="41">
        <f t="shared" si="106"/>
        <v>9.74</v>
      </c>
      <c r="U278" s="44">
        <f t="shared" si="107"/>
        <v>104.57</v>
      </c>
      <c r="V278" s="44">
        <f t="shared" si="112"/>
        <v>0</v>
      </c>
      <c r="W278" s="44">
        <f t="shared" si="108"/>
        <v>89.5</v>
      </c>
      <c r="X278" s="41">
        <f t="shared" si="113"/>
        <v>463.44</v>
      </c>
      <c r="Y278" s="41">
        <f t="shared" si="109"/>
        <v>1571.609</v>
      </c>
      <c r="Z278" s="41"/>
      <c r="AD278" s="141"/>
    </row>
    <row r="279" ht="20" customHeight="1" spans="1:30">
      <c r="A279" s="40">
        <f t="shared" si="98"/>
        <v>276</v>
      </c>
      <c r="B279" s="66" t="s">
        <v>164</v>
      </c>
      <c r="C279" s="48" t="s">
        <v>691</v>
      </c>
      <c r="D279" s="41" t="s">
        <v>692</v>
      </c>
      <c r="E279" s="41">
        <v>3245.4</v>
      </c>
      <c r="F279" s="41">
        <f>VLOOKUP(C279,'[1]9月'!$B:$Q,16,0)</f>
        <v>3245.4</v>
      </c>
      <c r="G279" s="41">
        <v>3245.4</v>
      </c>
      <c r="H279" s="44">
        <v>5228.42</v>
      </c>
      <c r="I279" s="44"/>
      <c r="J279" s="44">
        <v>3180</v>
      </c>
      <c r="K279" s="52">
        <f t="shared" si="99"/>
        <v>58.4172</v>
      </c>
      <c r="L279" s="53">
        <f t="shared" si="100"/>
        <v>519.264</v>
      </c>
      <c r="M279" s="41">
        <f t="shared" si="101"/>
        <v>22.7178</v>
      </c>
      <c r="N279" s="44">
        <f t="shared" si="102"/>
        <v>418.27</v>
      </c>
      <c r="O279" s="44">
        <f t="shared" si="103"/>
        <v>0</v>
      </c>
      <c r="P279" s="44">
        <f t="shared" si="104"/>
        <v>159</v>
      </c>
      <c r="Q279" s="44">
        <f t="shared" si="110"/>
        <v>1177.669</v>
      </c>
      <c r="R279" s="41">
        <f t="shared" si="111"/>
        <v>0</v>
      </c>
      <c r="S279" s="41">
        <f t="shared" si="105"/>
        <v>259.63</v>
      </c>
      <c r="T279" s="41">
        <f t="shared" si="106"/>
        <v>9.74</v>
      </c>
      <c r="U279" s="44">
        <f t="shared" si="107"/>
        <v>104.57</v>
      </c>
      <c r="V279" s="44">
        <f t="shared" si="112"/>
        <v>0</v>
      </c>
      <c r="W279" s="44">
        <f t="shared" si="108"/>
        <v>159</v>
      </c>
      <c r="X279" s="41">
        <f t="shared" si="113"/>
        <v>532.94</v>
      </c>
      <c r="Y279" s="41">
        <f t="shared" si="109"/>
        <v>1710.609</v>
      </c>
      <c r="Z279" s="41"/>
      <c r="AD279" s="141"/>
    </row>
    <row r="280" ht="20" customHeight="1" spans="1:30">
      <c r="A280" s="40">
        <f t="shared" si="98"/>
        <v>277</v>
      </c>
      <c r="B280" s="66" t="s">
        <v>167</v>
      </c>
      <c r="C280" s="48" t="s">
        <v>693</v>
      </c>
      <c r="D280" s="41" t="s">
        <v>694</v>
      </c>
      <c r="E280" s="41">
        <v>3342.69</v>
      </c>
      <c r="F280" s="41">
        <v>3342.69</v>
      </c>
      <c r="G280" s="41">
        <v>3342.69</v>
      </c>
      <c r="H280" s="44">
        <v>5228.42</v>
      </c>
      <c r="I280" s="44"/>
      <c r="J280" s="44">
        <v>3180</v>
      </c>
      <c r="K280" s="52">
        <f t="shared" si="99"/>
        <v>60.16842</v>
      </c>
      <c r="L280" s="53">
        <f t="shared" si="100"/>
        <v>534.8304</v>
      </c>
      <c r="M280" s="41">
        <f t="shared" si="101"/>
        <v>23.39883</v>
      </c>
      <c r="N280" s="44">
        <f t="shared" si="102"/>
        <v>418.27</v>
      </c>
      <c r="O280" s="44">
        <f t="shared" si="103"/>
        <v>0</v>
      </c>
      <c r="P280" s="44">
        <f t="shared" si="104"/>
        <v>159</v>
      </c>
      <c r="Q280" s="44">
        <f t="shared" si="110"/>
        <v>1195.66765</v>
      </c>
      <c r="R280" s="41">
        <f t="shared" si="111"/>
        <v>0</v>
      </c>
      <c r="S280" s="41">
        <f t="shared" si="105"/>
        <v>267.42</v>
      </c>
      <c r="T280" s="41">
        <f t="shared" si="106"/>
        <v>10.03</v>
      </c>
      <c r="U280" s="44">
        <f t="shared" si="107"/>
        <v>104.57</v>
      </c>
      <c r="V280" s="44">
        <f t="shared" si="112"/>
        <v>0</v>
      </c>
      <c r="W280" s="44">
        <f t="shared" si="108"/>
        <v>159</v>
      </c>
      <c r="X280" s="41">
        <f t="shared" si="113"/>
        <v>541.02</v>
      </c>
      <c r="Y280" s="41">
        <f t="shared" si="109"/>
        <v>1736.68765</v>
      </c>
      <c r="Z280" s="41"/>
      <c r="AD280" s="141"/>
    </row>
    <row r="281" ht="20" customHeight="1" spans="1:30">
      <c r="A281" s="40">
        <f t="shared" si="98"/>
        <v>278</v>
      </c>
      <c r="B281" s="66" t="s">
        <v>167</v>
      </c>
      <c r="C281" s="48" t="s">
        <v>695</v>
      </c>
      <c r="D281" s="41" t="s">
        <v>696</v>
      </c>
      <c r="E281" s="41">
        <v>3245.4</v>
      </c>
      <c r="F281" s="41">
        <f>VLOOKUP(C281,'[1]9月'!$B:$Q,16,0)</f>
        <v>3245.4</v>
      </c>
      <c r="G281" s="41">
        <v>3245.4</v>
      </c>
      <c r="H281" s="44">
        <v>5228.42</v>
      </c>
      <c r="I281" s="44"/>
      <c r="J281" s="44">
        <v>3180</v>
      </c>
      <c r="K281" s="52">
        <f t="shared" si="99"/>
        <v>58.4172</v>
      </c>
      <c r="L281" s="53">
        <f t="shared" si="100"/>
        <v>519.264</v>
      </c>
      <c r="M281" s="41">
        <f t="shared" si="101"/>
        <v>22.7178</v>
      </c>
      <c r="N281" s="44">
        <f t="shared" si="102"/>
        <v>418.27</v>
      </c>
      <c r="O281" s="44">
        <f t="shared" si="103"/>
        <v>0</v>
      </c>
      <c r="P281" s="44">
        <f t="shared" si="104"/>
        <v>159</v>
      </c>
      <c r="Q281" s="44">
        <f t="shared" si="110"/>
        <v>1177.669</v>
      </c>
      <c r="R281" s="41">
        <f t="shared" si="111"/>
        <v>0</v>
      </c>
      <c r="S281" s="41">
        <f t="shared" si="105"/>
        <v>259.63</v>
      </c>
      <c r="T281" s="41">
        <f t="shared" si="106"/>
        <v>9.74</v>
      </c>
      <c r="U281" s="44">
        <f t="shared" si="107"/>
        <v>104.57</v>
      </c>
      <c r="V281" s="44">
        <f t="shared" si="112"/>
        <v>0</v>
      </c>
      <c r="W281" s="44">
        <f t="shared" si="108"/>
        <v>159</v>
      </c>
      <c r="X281" s="41">
        <f t="shared" si="113"/>
        <v>532.94</v>
      </c>
      <c r="Y281" s="41">
        <f t="shared" si="109"/>
        <v>1710.609</v>
      </c>
      <c r="Z281" s="41"/>
      <c r="AD281" s="141"/>
    </row>
    <row r="282" ht="20" customHeight="1" spans="1:30">
      <c r="A282" s="40">
        <f t="shared" si="98"/>
        <v>279</v>
      </c>
      <c r="B282" s="66" t="s">
        <v>167</v>
      </c>
      <c r="C282" s="48" t="s">
        <v>697</v>
      </c>
      <c r="D282" s="41" t="s">
        <v>698</v>
      </c>
      <c r="E282" s="41">
        <v>3820</v>
      </c>
      <c r="F282" s="41">
        <f>VLOOKUP(C282,'[1]9月'!$B:$Q,16,0)</f>
        <v>3820</v>
      </c>
      <c r="G282" s="41">
        <v>3820</v>
      </c>
      <c r="H282" s="44">
        <v>5228.42</v>
      </c>
      <c r="I282" s="44"/>
      <c r="J282" s="44">
        <v>4180</v>
      </c>
      <c r="K282" s="52">
        <f t="shared" si="99"/>
        <v>68.76</v>
      </c>
      <c r="L282" s="53">
        <f t="shared" si="100"/>
        <v>611.2</v>
      </c>
      <c r="M282" s="41">
        <f t="shared" si="101"/>
        <v>26.74</v>
      </c>
      <c r="N282" s="44">
        <f t="shared" si="102"/>
        <v>418.27</v>
      </c>
      <c r="O282" s="44">
        <f t="shared" si="103"/>
        <v>0</v>
      </c>
      <c r="P282" s="44">
        <f t="shared" si="104"/>
        <v>209</v>
      </c>
      <c r="Q282" s="44">
        <f t="shared" si="110"/>
        <v>1333.97</v>
      </c>
      <c r="R282" s="41">
        <f t="shared" si="111"/>
        <v>0</v>
      </c>
      <c r="S282" s="41">
        <f t="shared" si="105"/>
        <v>305.6</v>
      </c>
      <c r="T282" s="41">
        <f t="shared" si="106"/>
        <v>11.46</v>
      </c>
      <c r="U282" s="44">
        <f t="shared" si="107"/>
        <v>104.57</v>
      </c>
      <c r="V282" s="44">
        <f t="shared" si="112"/>
        <v>0</v>
      </c>
      <c r="W282" s="44">
        <f t="shared" si="108"/>
        <v>209</v>
      </c>
      <c r="X282" s="41">
        <f t="shared" si="113"/>
        <v>630.63</v>
      </c>
      <c r="Y282" s="41">
        <f t="shared" si="109"/>
        <v>1964.6</v>
      </c>
      <c r="Z282" s="41"/>
      <c r="AD282" s="141"/>
    </row>
    <row r="283" ht="20" customHeight="1" spans="1:30">
      <c r="A283" s="40">
        <f t="shared" si="98"/>
        <v>280</v>
      </c>
      <c r="B283" s="66" t="s">
        <v>167</v>
      </c>
      <c r="C283" s="48" t="s">
        <v>699</v>
      </c>
      <c r="D283" s="41" t="s">
        <v>700</v>
      </c>
      <c r="E283" s="41">
        <v>3245.4</v>
      </c>
      <c r="F283" s="41">
        <f>VLOOKUP(C283,'[1]9月'!$B:$Q,16,0)</f>
        <v>3245.4</v>
      </c>
      <c r="G283" s="41">
        <v>3245.4</v>
      </c>
      <c r="H283" s="44">
        <v>5228.42</v>
      </c>
      <c r="I283" s="44"/>
      <c r="J283" s="44">
        <v>3180</v>
      </c>
      <c r="K283" s="52">
        <f t="shared" si="99"/>
        <v>58.4172</v>
      </c>
      <c r="L283" s="53">
        <f t="shared" si="100"/>
        <v>519.264</v>
      </c>
      <c r="M283" s="41">
        <f t="shared" si="101"/>
        <v>22.7178</v>
      </c>
      <c r="N283" s="44">
        <f t="shared" si="102"/>
        <v>418.27</v>
      </c>
      <c r="O283" s="44">
        <f t="shared" si="103"/>
        <v>0</v>
      </c>
      <c r="P283" s="44">
        <f t="shared" si="104"/>
        <v>159</v>
      </c>
      <c r="Q283" s="44">
        <f t="shared" si="110"/>
        <v>1177.669</v>
      </c>
      <c r="R283" s="41">
        <f t="shared" si="111"/>
        <v>0</v>
      </c>
      <c r="S283" s="41">
        <f t="shared" si="105"/>
        <v>259.63</v>
      </c>
      <c r="T283" s="41">
        <f t="shared" si="106"/>
        <v>9.74</v>
      </c>
      <c r="U283" s="44">
        <f t="shared" si="107"/>
        <v>104.57</v>
      </c>
      <c r="V283" s="44">
        <f t="shared" si="112"/>
        <v>0</v>
      </c>
      <c r="W283" s="44">
        <f t="shared" si="108"/>
        <v>159</v>
      </c>
      <c r="X283" s="41">
        <f t="shared" si="113"/>
        <v>532.94</v>
      </c>
      <c r="Y283" s="41">
        <f t="shared" si="109"/>
        <v>1710.609</v>
      </c>
      <c r="Z283" s="41"/>
      <c r="AD283" s="141"/>
    </row>
    <row r="284" ht="20" customHeight="1" spans="1:30">
      <c r="A284" s="40">
        <f t="shared" si="98"/>
        <v>281</v>
      </c>
      <c r="B284" s="66" t="s">
        <v>199</v>
      </c>
      <c r="C284" s="48" t="s">
        <v>701</v>
      </c>
      <c r="D284" s="41" t="s">
        <v>702</v>
      </c>
      <c r="E284" s="41">
        <v>3820</v>
      </c>
      <c r="F284" s="41">
        <f>VLOOKUP(C284,'[1]9月'!$B:$Q,16,0)</f>
        <v>3820</v>
      </c>
      <c r="G284" s="41">
        <v>3820</v>
      </c>
      <c r="H284" s="44">
        <v>5228.42</v>
      </c>
      <c r="I284" s="44"/>
      <c r="J284" s="44">
        <v>4180</v>
      </c>
      <c r="K284" s="52">
        <f t="shared" si="99"/>
        <v>68.76</v>
      </c>
      <c r="L284" s="53">
        <f t="shared" si="100"/>
        <v>611.2</v>
      </c>
      <c r="M284" s="41">
        <f t="shared" si="101"/>
        <v>26.74</v>
      </c>
      <c r="N284" s="44">
        <f t="shared" si="102"/>
        <v>418.27</v>
      </c>
      <c r="O284" s="44">
        <f t="shared" si="103"/>
        <v>0</v>
      </c>
      <c r="P284" s="44">
        <f t="shared" si="104"/>
        <v>209</v>
      </c>
      <c r="Q284" s="44">
        <f t="shared" si="110"/>
        <v>1333.97</v>
      </c>
      <c r="R284" s="41">
        <f t="shared" si="111"/>
        <v>0</v>
      </c>
      <c r="S284" s="41">
        <f t="shared" si="105"/>
        <v>305.6</v>
      </c>
      <c r="T284" s="41">
        <f t="shared" si="106"/>
        <v>11.46</v>
      </c>
      <c r="U284" s="44">
        <f t="shared" si="107"/>
        <v>104.57</v>
      </c>
      <c r="V284" s="44">
        <f t="shared" si="112"/>
        <v>0</v>
      </c>
      <c r="W284" s="44">
        <f t="shared" si="108"/>
        <v>209</v>
      </c>
      <c r="X284" s="41">
        <f t="shared" si="113"/>
        <v>630.63</v>
      </c>
      <c r="Y284" s="41">
        <f t="shared" si="109"/>
        <v>1964.6</v>
      </c>
      <c r="Z284" s="41"/>
      <c r="AD284" s="141"/>
    </row>
    <row r="285" ht="20" customHeight="1" spans="1:30">
      <c r="A285" s="40">
        <f t="shared" si="98"/>
        <v>282</v>
      </c>
      <c r="B285" s="66" t="s">
        <v>173</v>
      </c>
      <c r="C285" s="48" t="s">
        <v>703</v>
      </c>
      <c r="D285" s="41" t="s">
        <v>704</v>
      </c>
      <c r="E285" s="41">
        <v>3245.4</v>
      </c>
      <c r="F285" s="41">
        <f>VLOOKUP(C285,'[1]9月'!$B:$Q,16,0)</f>
        <v>3245.4</v>
      </c>
      <c r="G285" s="41">
        <v>3245.4</v>
      </c>
      <c r="H285" s="44">
        <v>5228.42</v>
      </c>
      <c r="I285" s="44"/>
      <c r="J285" s="44">
        <v>3180</v>
      </c>
      <c r="K285" s="52">
        <f t="shared" si="99"/>
        <v>58.4172</v>
      </c>
      <c r="L285" s="53">
        <f t="shared" si="100"/>
        <v>519.264</v>
      </c>
      <c r="M285" s="41">
        <f t="shared" si="101"/>
        <v>22.7178</v>
      </c>
      <c r="N285" s="44">
        <f t="shared" si="102"/>
        <v>418.27</v>
      </c>
      <c r="O285" s="44">
        <f t="shared" si="103"/>
        <v>0</v>
      </c>
      <c r="P285" s="44">
        <f t="shared" si="104"/>
        <v>159</v>
      </c>
      <c r="Q285" s="44">
        <f t="shared" si="110"/>
        <v>1177.669</v>
      </c>
      <c r="R285" s="41">
        <f t="shared" si="111"/>
        <v>0</v>
      </c>
      <c r="S285" s="41">
        <f t="shared" si="105"/>
        <v>259.63</v>
      </c>
      <c r="T285" s="41">
        <f t="shared" si="106"/>
        <v>9.74</v>
      </c>
      <c r="U285" s="44">
        <f t="shared" si="107"/>
        <v>104.57</v>
      </c>
      <c r="V285" s="44">
        <f t="shared" si="112"/>
        <v>0</v>
      </c>
      <c r="W285" s="44">
        <f t="shared" si="108"/>
        <v>159</v>
      </c>
      <c r="X285" s="41">
        <f t="shared" si="113"/>
        <v>532.94</v>
      </c>
      <c r="Y285" s="41">
        <f t="shared" si="109"/>
        <v>1710.609</v>
      </c>
      <c r="Z285" s="41"/>
      <c r="AD285" s="141"/>
    </row>
    <row r="286" ht="20" customHeight="1" spans="1:30">
      <c r="A286" s="40">
        <f t="shared" si="98"/>
        <v>283</v>
      </c>
      <c r="B286" s="66" t="s">
        <v>173</v>
      </c>
      <c r="C286" s="48" t="s">
        <v>705</v>
      </c>
      <c r="D286" s="41" t="s">
        <v>706</v>
      </c>
      <c r="E286" s="41">
        <v>3245.4</v>
      </c>
      <c r="F286" s="41">
        <f>VLOOKUP(C286,'[1]9月'!$B:$Q,16,0)</f>
        <v>3245.4</v>
      </c>
      <c r="G286" s="41">
        <v>3245.4</v>
      </c>
      <c r="H286" s="44">
        <v>5228.42</v>
      </c>
      <c r="I286" s="44"/>
      <c r="J286" s="44">
        <v>3180</v>
      </c>
      <c r="K286" s="52">
        <f t="shared" si="99"/>
        <v>58.4172</v>
      </c>
      <c r="L286" s="53">
        <f t="shared" si="100"/>
        <v>519.264</v>
      </c>
      <c r="M286" s="41">
        <f t="shared" si="101"/>
        <v>22.7178</v>
      </c>
      <c r="N286" s="44">
        <f t="shared" si="102"/>
        <v>418.27</v>
      </c>
      <c r="O286" s="44">
        <f t="shared" si="103"/>
        <v>0</v>
      </c>
      <c r="P286" s="44">
        <f t="shared" si="104"/>
        <v>159</v>
      </c>
      <c r="Q286" s="44">
        <f t="shared" si="110"/>
        <v>1177.669</v>
      </c>
      <c r="R286" s="41">
        <f t="shared" si="111"/>
        <v>0</v>
      </c>
      <c r="S286" s="41">
        <f t="shared" si="105"/>
        <v>259.63</v>
      </c>
      <c r="T286" s="41">
        <f t="shared" si="106"/>
        <v>9.74</v>
      </c>
      <c r="U286" s="44">
        <f t="shared" si="107"/>
        <v>104.57</v>
      </c>
      <c r="V286" s="44">
        <f t="shared" si="112"/>
        <v>0</v>
      </c>
      <c r="W286" s="44">
        <f t="shared" si="108"/>
        <v>159</v>
      </c>
      <c r="X286" s="41">
        <f t="shared" si="113"/>
        <v>532.94</v>
      </c>
      <c r="Y286" s="41">
        <f t="shared" si="109"/>
        <v>1710.609</v>
      </c>
      <c r="Z286" s="41"/>
      <c r="AD286" s="141"/>
    </row>
    <row r="287" ht="20" customHeight="1" spans="1:30">
      <c r="A287" s="40">
        <f t="shared" si="98"/>
        <v>284</v>
      </c>
      <c r="B287" s="66" t="s">
        <v>164</v>
      </c>
      <c r="C287" s="48" t="s">
        <v>707</v>
      </c>
      <c r="D287" s="41" t="s">
        <v>708</v>
      </c>
      <c r="E287" s="41">
        <v>3245.4</v>
      </c>
      <c r="F287" s="41">
        <f>VLOOKUP(C287,'[1]9月'!$B:$Q,16,0)</f>
        <v>3245.4</v>
      </c>
      <c r="G287" s="41">
        <v>3245.4</v>
      </c>
      <c r="H287" s="44">
        <v>5228.42</v>
      </c>
      <c r="I287" s="44"/>
      <c r="J287" s="44">
        <v>3180</v>
      </c>
      <c r="K287" s="52">
        <f t="shared" si="99"/>
        <v>58.4172</v>
      </c>
      <c r="L287" s="53">
        <f t="shared" si="100"/>
        <v>519.264</v>
      </c>
      <c r="M287" s="41">
        <f t="shared" si="101"/>
        <v>22.7178</v>
      </c>
      <c r="N287" s="44">
        <f t="shared" si="102"/>
        <v>418.27</v>
      </c>
      <c r="O287" s="44">
        <f t="shared" si="103"/>
        <v>0</v>
      </c>
      <c r="P287" s="44">
        <f t="shared" si="104"/>
        <v>159</v>
      </c>
      <c r="Q287" s="44">
        <f t="shared" si="110"/>
        <v>1177.669</v>
      </c>
      <c r="R287" s="41">
        <f t="shared" si="111"/>
        <v>0</v>
      </c>
      <c r="S287" s="41">
        <f t="shared" si="105"/>
        <v>259.63</v>
      </c>
      <c r="T287" s="41">
        <f t="shared" si="106"/>
        <v>9.74</v>
      </c>
      <c r="U287" s="44">
        <f t="shared" si="107"/>
        <v>104.57</v>
      </c>
      <c r="V287" s="44">
        <f t="shared" si="112"/>
        <v>0</v>
      </c>
      <c r="W287" s="44">
        <f t="shared" si="108"/>
        <v>159</v>
      </c>
      <c r="X287" s="41">
        <f t="shared" si="113"/>
        <v>532.94</v>
      </c>
      <c r="Y287" s="41">
        <f t="shared" si="109"/>
        <v>1710.609</v>
      </c>
      <c r="Z287" s="41"/>
      <c r="AD287" s="141"/>
    </row>
    <row r="288" ht="20" customHeight="1" spans="1:30">
      <c r="A288" s="40">
        <f t="shared" si="98"/>
        <v>285</v>
      </c>
      <c r="B288" s="66" t="s">
        <v>103</v>
      </c>
      <c r="C288" s="48" t="s">
        <v>709</v>
      </c>
      <c r="D288" s="41" t="s">
        <v>710</v>
      </c>
      <c r="E288" s="41">
        <v>3245.4</v>
      </c>
      <c r="F288" s="41">
        <f>VLOOKUP(C288,'[1]9月'!$B:$Q,16,0)</f>
        <v>3245.4</v>
      </c>
      <c r="G288" s="41">
        <v>3245.4</v>
      </c>
      <c r="H288" s="44">
        <v>5228.42</v>
      </c>
      <c r="I288" s="44"/>
      <c r="J288" s="44">
        <v>3180</v>
      </c>
      <c r="K288" s="52">
        <f t="shared" si="99"/>
        <v>58.4172</v>
      </c>
      <c r="L288" s="53">
        <f t="shared" si="100"/>
        <v>519.264</v>
      </c>
      <c r="M288" s="41">
        <f t="shared" si="101"/>
        <v>22.7178</v>
      </c>
      <c r="N288" s="44">
        <f t="shared" si="102"/>
        <v>418.27</v>
      </c>
      <c r="O288" s="44">
        <f t="shared" si="103"/>
        <v>0</v>
      </c>
      <c r="P288" s="44">
        <f t="shared" si="104"/>
        <v>159</v>
      </c>
      <c r="Q288" s="44">
        <f t="shared" si="110"/>
        <v>1177.669</v>
      </c>
      <c r="R288" s="41">
        <f t="shared" si="111"/>
        <v>0</v>
      </c>
      <c r="S288" s="41">
        <f t="shared" si="105"/>
        <v>259.63</v>
      </c>
      <c r="T288" s="41">
        <f t="shared" si="106"/>
        <v>9.74</v>
      </c>
      <c r="U288" s="44">
        <f t="shared" si="107"/>
        <v>104.57</v>
      </c>
      <c r="V288" s="44">
        <f t="shared" si="112"/>
        <v>0</v>
      </c>
      <c r="W288" s="44">
        <f t="shared" si="108"/>
        <v>159</v>
      </c>
      <c r="X288" s="41">
        <f t="shared" si="113"/>
        <v>532.94</v>
      </c>
      <c r="Y288" s="41">
        <f t="shared" si="109"/>
        <v>1710.609</v>
      </c>
      <c r="Z288" s="41"/>
      <c r="AD288" s="141"/>
    </row>
    <row r="289" ht="20" customHeight="1" spans="1:30">
      <c r="A289" s="40">
        <f t="shared" si="98"/>
        <v>286</v>
      </c>
      <c r="B289" s="66" t="s">
        <v>285</v>
      </c>
      <c r="C289" s="48" t="s">
        <v>711</v>
      </c>
      <c r="D289" s="41" t="s">
        <v>712</v>
      </c>
      <c r="E289" s="41">
        <v>3245.4</v>
      </c>
      <c r="F289" s="41">
        <f>VLOOKUP(C289,'[1]9月'!$B:$Q,16,0)</f>
        <v>3245.4</v>
      </c>
      <c r="G289" s="41">
        <v>3245.4</v>
      </c>
      <c r="H289" s="44">
        <v>5228.42</v>
      </c>
      <c r="I289" s="44"/>
      <c r="J289" s="44">
        <v>4180</v>
      </c>
      <c r="K289" s="52">
        <f t="shared" si="99"/>
        <v>58.4172</v>
      </c>
      <c r="L289" s="53">
        <f t="shared" si="100"/>
        <v>519.264</v>
      </c>
      <c r="M289" s="41">
        <f t="shared" si="101"/>
        <v>22.7178</v>
      </c>
      <c r="N289" s="44">
        <f t="shared" si="102"/>
        <v>418.27</v>
      </c>
      <c r="O289" s="44">
        <f t="shared" si="103"/>
        <v>0</v>
      </c>
      <c r="P289" s="44">
        <f t="shared" si="104"/>
        <v>209</v>
      </c>
      <c r="Q289" s="44">
        <f t="shared" si="110"/>
        <v>1227.669</v>
      </c>
      <c r="R289" s="41">
        <f t="shared" si="111"/>
        <v>0</v>
      </c>
      <c r="S289" s="41">
        <f t="shared" si="105"/>
        <v>259.63</v>
      </c>
      <c r="T289" s="41">
        <f t="shared" si="106"/>
        <v>9.74</v>
      </c>
      <c r="U289" s="44">
        <f t="shared" si="107"/>
        <v>104.57</v>
      </c>
      <c r="V289" s="44">
        <f t="shared" si="112"/>
        <v>0</v>
      </c>
      <c r="W289" s="44">
        <f t="shared" si="108"/>
        <v>209</v>
      </c>
      <c r="X289" s="41">
        <f t="shared" si="113"/>
        <v>582.94</v>
      </c>
      <c r="Y289" s="41">
        <f t="shared" si="109"/>
        <v>1810.609</v>
      </c>
      <c r="Z289" s="41"/>
      <c r="AD289" s="141"/>
    </row>
    <row r="290" ht="20" customHeight="1" spans="1:30">
      <c r="A290" s="40">
        <f t="shared" si="98"/>
        <v>287</v>
      </c>
      <c r="B290" s="66" t="s">
        <v>103</v>
      </c>
      <c r="C290" s="48" t="s">
        <v>713</v>
      </c>
      <c r="D290" s="341" t="s">
        <v>714</v>
      </c>
      <c r="E290" s="41">
        <v>3245.4</v>
      </c>
      <c r="F290" s="41">
        <f>VLOOKUP(C290,'[1]9月'!$B:$Q,16,0)</f>
        <v>3245.4</v>
      </c>
      <c r="G290" s="41">
        <v>3245.4</v>
      </c>
      <c r="H290" s="44">
        <v>5228.42</v>
      </c>
      <c r="I290" s="44"/>
      <c r="J290" s="44">
        <v>4180</v>
      </c>
      <c r="K290" s="52">
        <f t="shared" si="99"/>
        <v>58.4172</v>
      </c>
      <c r="L290" s="53">
        <f t="shared" si="100"/>
        <v>519.264</v>
      </c>
      <c r="M290" s="41">
        <f t="shared" si="101"/>
        <v>22.7178</v>
      </c>
      <c r="N290" s="44">
        <f t="shared" si="102"/>
        <v>418.27</v>
      </c>
      <c r="O290" s="44">
        <f t="shared" si="103"/>
        <v>0</v>
      </c>
      <c r="P290" s="44">
        <f t="shared" si="104"/>
        <v>209</v>
      </c>
      <c r="Q290" s="44">
        <f t="shared" si="110"/>
        <v>1227.669</v>
      </c>
      <c r="R290" s="41">
        <f t="shared" si="111"/>
        <v>0</v>
      </c>
      <c r="S290" s="41">
        <f t="shared" si="105"/>
        <v>259.63</v>
      </c>
      <c r="T290" s="41">
        <f t="shared" si="106"/>
        <v>9.74</v>
      </c>
      <c r="U290" s="44">
        <f t="shared" si="107"/>
        <v>104.57</v>
      </c>
      <c r="V290" s="44">
        <f t="shared" si="112"/>
        <v>0</v>
      </c>
      <c r="W290" s="44">
        <f t="shared" si="108"/>
        <v>209</v>
      </c>
      <c r="X290" s="41">
        <f t="shared" si="113"/>
        <v>582.94</v>
      </c>
      <c r="Y290" s="41">
        <f t="shared" si="109"/>
        <v>1810.609</v>
      </c>
      <c r="Z290" s="41"/>
      <c r="AD290" s="141"/>
    </row>
    <row r="291" ht="20" customHeight="1" spans="1:30">
      <c r="A291" s="40">
        <f t="shared" si="98"/>
        <v>288</v>
      </c>
      <c r="B291" s="66" t="s">
        <v>715</v>
      </c>
      <c r="C291" s="48" t="s">
        <v>716</v>
      </c>
      <c r="D291" s="41" t="s">
        <v>717</v>
      </c>
      <c r="E291" s="41">
        <v>3245.4</v>
      </c>
      <c r="F291" s="41">
        <f>VLOOKUP(C291,'[1]9月'!$B:$Q,16,0)</f>
        <v>3245.4</v>
      </c>
      <c r="G291" s="41">
        <v>3245.4</v>
      </c>
      <c r="H291" s="44">
        <v>5228.42</v>
      </c>
      <c r="I291" s="44"/>
      <c r="J291" s="44">
        <v>1790</v>
      </c>
      <c r="K291" s="52">
        <f t="shared" si="99"/>
        <v>58.4172</v>
      </c>
      <c r="L291" s="53">
        <f t="shared" si="100"/>
        <v>519.264</v>
      </c>
      <c r="M291" s="41">
        <f t="shared" si="101"/>
        <v>22.7178</v>
      </c>
      <c r="N291" s="44">
        <f t="shared" si="102"/>
        <v>418.27</v>
      </c>
      <c r="O291" s="44">
        <f t="shared" si="103"/>
        <v>0</v>
      </c>
      <c r="P291" s="44">
        <f t="shared" si="104"/>
        <v>89.5</v>
      </c>
      <c r="Q291" s="44">
        <f t="shared" si="110"/>
        <v>1108.169</v>
      </c>
      <c r="R291" s="41">
        <f t="shared" si="111"/>
        <v>0</v>
      </c>
      <c r="S291" s="41">
        <f t="shared" si="105"/>
        <v>259.63</v>
      </c>
      <c r="T291" s="41">
        <f t="shared" si="106"/>
        <v>9.74</v>
      </c>
      <c r="U291" s="44">
        <f t="shared" si="107"/>
        <v>104.57</v>
      </c>
      <c r="V291" s="44">
        <f t="shared" si="112"/>
        <v>0</v>
      </c>
      <c r="W291" s="44">
        <f t="shared" si="108"/>
        <v>89.5</v>
      </c>
      <c r="X291" s="41">
        <f t="shared" si="113"/>
        <v>463.44</v>
      </c>
      <c r="Y291" s="41">
        <f t="shared" si="109"/>
        <v>1571.609</v>
      </c>
      <c r="Z291" s="41"/>
      <c r="AD291" s="141"/>
    </row>
    <row r="292" ht="20" customHeight="1" spans="1:30">
      <c r="A292" s="40">
        <f t="shared" si="98"/>
        <v>289</v>
      </c>
      <c r="B292" s="66" t="s">
        <v>715</v>
      </c>
      <c r="C292" s="48" t="s">
        <v>718</v>
      </c>
      <c r="D292" s="41" t="s">
        <v>719</v>
      </c>
      <c r="E292" s="41">
        <v>3245.4</v>
      </c>
      <c r="F292" s="41">
        <f>VLOOKUP(C292,'[1]9月'!$B:$Q,16,0)</f>
        <v>3245.4</v>
      </c>
      <c r="G292" s="41">
        <v>3245.4</v>
      </c>
      <c r="H292" s="44">
        <v>5228.42</v>
      </c>
      <c r="I292" s="44"/>
      <c r="J292" s="44">
        <v>1790</v>
      </c>
      <c r="K292" s="52">
        <f t="shared" si="99"/>
        <v>58.4172</v>
      </c>
      <c r="L292" s="53">
        <f t="shared" si="100"/>
        <v>519.264</v>
      </c>
      <c r="M292" s="41">
        <f t="shared" si="101"/>
        <v>22.7178</v>
      </c>
      <c r="N292" s="44">
        <f t="shared" si="102"/>
        <v>418.27</v>
      </c>
      <c r="O292" s="44">
        <f t="shared" si="103"/>
        <v>0</v>
      </c>
      <c r="P292" s="44">
        <f t="shared" si="104"/>
        <v>89.5</v>
      </c>
      <c r="Q292" s="44">
        <f t="shared" si="110"/>
        <v>1108.169</v>
      </c>
      <c r="R292" s="41">
        <f t="shared" si="111"/>
        <v>0</v>
      </c>
      <c r="S292" s="41">
        <f t="shared" si="105"/>
        <v>259.63</v>
      </c>
      <c r="T292" s="41">
        <f t="shared" si="106"/>
        <v>9.74</v>
      </c>
      <c r="U292" s="44">
        <f t="shared" si="107"/>
        <v>104.57</v>
      </c>
      <c r="V292" s="44">
        <f t="shared" si="112"/>
        <v>0</v>
      </c>
      <c r="W292" s="44">
        <f t="shared" si="108"/>
        <v>89.5</v>
      </c>
      <c r="X292" s="41">
        <f t="shared" si="113"/>
        <v>463.44</v>
      </c>
      <c r="Y292" s="41">
        <f t="shared" si="109"/>
        <v>1571.609</v>
      </c>
      <c r="Z292" s="41"/>
      <c r="AD292" s="141"/>
    </row>
    <row r="293" ht="20" customHeight="1" spans="1:30">
      <c r="A293" s="40">
        <f t="shared" si="98"/>
        <v>290</v>
      </c>
      <c r="B293" s="66" t="s">
        <v>715</v>
      </c>
      <c r="C293" s="48" t="s">
        <v>720</v>
      </c>
      <c r="D293" s="41" t="s">
        <v>721</v>
      </c>
      <c r="E293" s="41">
        <v>3245.4</v>
      </c>
      <c r="F293" s="41">
        <f>VLOOKUP(C293,'[1]9月'!$B:$Q,16,0)</f>
        <v>3245.4</v>
      </c>
      <c r="G293" s="41">
        <v>3245.4</v>
      </c>
      <c r="H293" s="44">
        <v>5228.42</v>
      </c>
      <c r="I293" s="44"/>
      <c r="J293" s="44">
        <v>3180</v>
      </c>
      <c r="K293" s="52">
        <f t="shared" si="99"/>
        <v>58.4172</v>
      </c>
      <c r="L293" s="53">
        <f t="shared" si="100"/>
        <v>519.264</v>
      </c>
      <c r="M293" s="41">
        <f t="shared" si="101"/>
        <v>22.7178</v>
      </c>
      <c r="N293" s="44">
        <f t="shared" si="102"/>
        <v>418.27</v>
      </c>
      <c r="O293" s="44">
        <f t="shared" si="103"/>
        <v>0</v>
      </c>
      <c r="P293" s="44">
        <f t="shared" si="104"/>
        <v>159</v>
      </c>
      <c r="Q293" s="44">
        <f t="shared" si="110"/>
        <v>1177.669</v>
      </c>
      <c r="R293" s="41">
        <f t="shared" si="111"/>
        <v>0</v>
      </c>
      <c r="S293" s="41">
        <f t="shared" si="105"/>
        <v>259.63</v>
      </c>
      <c r="T293" s="41">
        <f t="shared" si="106"/>
        <v>9.74</v>
      </c>
      <c r="U293" s="44">
        <f t="shared" si="107"/>
        <v>104.57</v>
      </c>
      <c r="V293" s="44">
        <f t="shared" si="112"/>
        <v>0</v>
      </c>
      <c r="W293" s="44">
        <f t="shared" si="108"/>
        <v>159</v>
      </c>
      <c r="X293" s="41">
        <f t="shared" si="113"/>
        <v>532.94</v>
      </c>
      <c r="Y293" s="41">
        <f t="shared" si="109"/>
        <v>1710.609</v>
      </c>
      <c r="Z293" s="41"/>
      <c r="AD293" s="141"/>
    </row>
    <row r="294" ht="20" customHeight="1" spans="1:30">
      <c r="A294" s="40">
        <f t="shared" si="98"/>
        <v>291</v>
      </c>
      <c r="B294" s="66" t="s">
        <v>715</v>
      </c>
      <c r="C294" s="48" t="s">
        <v>722</v>
      </c>
      <c r="D294" s="41" t="s">
        <v>723</v>
      </c>
      <c r="E294" s="41">
        <v>3245.4</v>
      </c>
      <c r="F294" s="41">
        <f>VLOOKUP(C294,'[1]9月'!$B:$Q,16,0)</f>
        <v>3245.4</v>
      </c>
      <c r="G294" s="41">
        <v>3245.4</v>
      </c>
      <c r="H294" s="44">
        <v>5228.42</v>
      </c>
      <c r="I294" s="44"/>
      <c r="J294" s="44">
        <v>1790</v>
      </c>
      <c r="K294" s="52">
        <f t="shared" si="99"/>
        <v>58.4172</v>
      </c>
      <c r="L294" s="53">
        <f t="shared" si="100"/>
        <v>519.264</v>
      </c>
      <c r="M294" s="41">
        <f t="shared" si="101"/>
        <v>22.7178</v>
      </c>
      <c r="N294" s="44">
        <f t="shared" si="102"/>
        <v>418.27</v>
      </c>
      <c r="O294" s="44">
        <f t="shared" si="103"/>
        <v>0</v>
      </c>
      <c r="P294" s="44">
        <f t="shared" si="104"/>
        <v>89.5</v>
      </c>
      <c r="Q294" s="44">
        <f t="shared" si="110"/>
        <v>1108.169</v>
      </c>
      <c r="R294" s="41">
        <f t="shared" si="111"/>
        <v>0</v>
      </c>
      <c r="S294" s="41">
        <f t="shared" si="105"/>
        <v>259.63</v>
      </c>
      <c r="T294" s="41">
        <f t="shared" si="106"/>
        <v>9.74</v>
      </c>
      <c r="U294" s="44">
        <f t="shared" si="107"/>
        <v>104.57</v>
      </c>
      <c r="V294" s="44">
        <f t="shared" si="112"/>
        <v>0</v>
      </c>
      <c r="W294" s="44">
        <f t="shared" si="108"/>
        <v>89.5</v>
      </c>
      <c r="X294" s="41">
        <f t="shared" si="113"/>
        <v>463.44</v>
      </c>
      <c r="Y294" s="41">
        <f t="shared" si="109"/>
        <v>1571.609</v>
      </c>
      <c r="Z294" s="41"/>
      <c r="AD294" s="141"/>
    </row>
    <row r="295" ht="20" customHeight="1" spans="1:30">
      <c r="A295" s="40">
        <f t="shared" si="98"/>
        <v>292</v>
      </c>
      <c r="B295" s="66" t="s">
        <v>715</v>
      </c>
      <c r="C295" s="48" t="s">
        <v>724</v>
      </c>
      <c r="D295" s="41" t="s">
        <v>725</v>
      </c>
      <c r="E295" s="41">
        <v>3245.4</v>
      </c>
      <c r="F295" s="41">
        <f>VLOOKUP(C295,'[1]9月'!$B:$Q,16,0)</f>
        <v>3245.4</v>
      </c>
      <c r="G295" s="41">
        <v>3245.4</v>
      </c>
      <c r="H295" s="44">
        <v>5228.42</v>
      </c>
      <c r="I295" s="44"/>
      <c r="J295" s="44">
        <v>3180</v>
      </c>
      <c r="K295" s="52">
        <f t="shared" si="99"/>
        <v>58.4172</v>
      </c>
      <c r="L295" s="53">
        <f t="shared" si="100"/>
        <v>519.264</v>
      </c>
      <c r="M295" s="41">
        <f t="shared" si="101"/>
        <v>22.7178</v>
      </c>
      <c r="N295" s="44">
        <f t="shared" si="102"/>
        <v>418.27</v>
      </c>
      <c r="O295" s="44">
        <f t="shared" si="103"/>
        <v>0</v>
      </c>
      <c r="P295" s="44">
        <f t="shared" si="104"/>
        <v>159</v>
      </c>
      <c r="Q295" s="44">
        <f t="shared" si="110"/>
        <v>1177.669</v>
      </c>
      <c r="R295" s="41">
        <f t="shared" si="111"/>
        <v>0</v>
      </c>
      <c r="S295" s="41">
        <f t="shared" si="105"/>
        <v>259.63</v>
      </c>
      <c r="T295" s="41">
        <f t="shared" si="106"/>
        <v>9.74</v>
      </c>
      <c r="U295" s="44">
        <f t="shared" si="107"/>
        <v>104.57</v>
      </c>
      <c r="V295" s="44">
        <f t="shared" si="112"/>
        <v>0</v>
      </c>
      <c r="W295" s="44">
        <f t="shared" si="108"/>
        <v>159</v>
      </c>
      <c r="X295" s="41">
        <f t="shared" si="113"/>
        <v>532.94</v>
      </c>
      <c r="Y295" s="41">
        <f t="shared" si="109"/>
        <v>1710.609</v>
      </c>
      <c r="Z295" s="41"/>
      <c r="AD295" s="141"/>
    </row>
    <row r="296" ht="20" customHeight="1" spans="1:30">
      <c r="A296" s="40">
        <f t="shared" si="98"/>
        <v>293</v>
      </c>
      <c r="B296" s="66" t="s">
        <v>715</v>
      </c>
      <c r="C296" s="48" t="s">
        <v>726</v>
      </c>
      <c r="D296" s="41" t="s">
        <v>727</v>
      </c>
      <c r="E296" s="41">
        <v>3245.4</v>
      </c>
      <c r="F296" s="41">
        <f>VLOOKUP(C296,'[1]9月'!$B:$Q,16,0)</f>
        <v>3245.4</v>
      </c>
      <c r="G296" s="41">
        <v>3245.4</v>
      </c>
      <c r="H296" s="44">
        <v>5228.42</v>
      </c>
      <c r="I296" s="44"/>
      <c r="J296" s="44">
        <v>1790</v>
      </c>
      <c r="K296" s="52">
        <f t="shared" si="99"/>
        <v>58.4172</v>
      </c>
      <c r="L296" s="53">
        <f t="shared" si="100"/>
        <v>519.264</v>
      </c>
      <c r="M296" s="41">
        <f t="shared" si="101"/>
        <v>22.7178</v>
      </c>
      <c r="N296" s="44">
        <f t="shared" si="102"/>
        <v>418.27</v>
      </c>
      <c r="O296" s="44">
        <f t="shared" si="103"/>
        <v>0</v>
      </c>
      <c r="P296" s="44">
        <f t="shared" si="104"/>
        <v>89.5</v>
      </c>
      <c r="Q296" s="44">
        <f t="shared" si="110"/>
        <v>1108.169</v>
      </c>
      <c r="R296" s="41">
        <f t="shared" si="111"/>
        <v>0</v>
      </c>
      <c r="S296" s="41">
        <f t="shared" si="105"/>
        <v>259.63</v>
      </c>
      <c r="T296" s="41">
        <f t="shared" si="106"/>
        <v>9.74</v>
      </c>
      <c r="U296" s="44">
        <f t="shared" si="107"/>
        <v>104.57</v>
      </c>
      <c r="V296" s="44">
        <f t="shared" si="112"/>
        <v>0</v>
      </c>
      <c r="W296" s="44">
        <f t="shared" si="108"/>
        <v>89.5</v>
      </c>
      <c r="X296" s="41">
        <f t="shared" si="113"/>
        <v>463.44</v>
      </c>
      <c r="Y296" s="41">
        <f t="shared" si="109"/>
        <v>1571.609</v>
      </c>
      <c r="Z296" s="41"/>
      <c r="AD296" s="141"/>
    </row>
    <row r="297" ht="20" customHeight="1" spans="1:30">
      <c r="A297" s="40">
        <f t="shared" si="98"/>
        <v>294</v>
      </c>
      <c r="B297" s="66" t="s">
        <v>684</v>
      </c>
      <c r="C297" s="48" t="s">
        <v>728</v>
      </c>
      <c r="D297" s="41" t="s">
        <v>729</v>
      </c>
      <c r="E297" s="41">
        <v>3245.4</v>
      </c>
      <c r="F297" s="41">
        <f>VLOOKUP(C297,'[1]9月'!$B:$Q,16,0)</f>
        <v>3245.4</v>
      </c>
      <c r="G297" s="41">
        <v>3245.4</v>
      </c>
      <c r="H297" s="44">
        <v>5228.42</v>
      </c>
      <c r="I297" s="44"/>
      <c r="J297" s="44">
        <v>3180</v>
      </c>
      <c r="K297" s="52">
        <f t="shared" si="99"/>
        <v>58.4172</v>
      </c>
      <c r="L297" s="53">
        <f t="shared" si="100"/>
        <v>519.264</v>
      </c>
      <c r="M297" s="41">
        <f t="shared" si="101"/>
        <v>22.7178</v>
      </c>
      <c r="N297" s="44">
        <f t="shared" si="102"/>
        <v>418.27</v>
      </c>
      <c r="O297" s="44">
        <f t="shared" si="103"/>
        <v>0</v>
      </c>
      <c r="P297" s="44">
        <f t="shared" si="104"/>
        <v>159</v>
      </c>
      <c r="Q297" s="44">
        <f t="shared" si="110"/>
        <v>1177.669</v>
      </c>
      <c r="R297" s="41">
        <f t="shared" si="111"/>
        <v>0</v>
      </c>
      <c r="S297" s="41">
        <f t="shared" si="105"/>
        <v>259.63</v>
      </c>
      <c r="T297" s="41">
        <f t="shared" si="106"/>
        <v>9.74</v>
      </c>
      <c r="U297" s="44">
        <f t="shared" si="107"/>
        <v>104.57</v>
      </c>
      <c r="V297" s="44">
        <f t="shared" si="112"/>
        <v>0</v>
      </c>
      <c r="W297" s="44">
        <f t="shared" si="108"/>
        <v>159</v>
      </c>
      <c r="X297" s="41">
        <f t="shared" si="113"/>
        <v>532.94</v>
      </c>
      <c r="Y297" s="41">
        <f t="shared" si="109"/>
        <v>1710.609</v>
      </c>
      <c r="Z297" s="41"/>
      <c r="AD297" s="141"/>
    </row>
    <row r="298" ht="20" customHeight="1" spans="1:30">
      <c r="A298" s="40">
        <f t="shared" si="98"/>
        <v>295</v>
      </c>
      <c r="B298" s="66" t="s">
        <v>285</v>
      </c>
      <c r="C298" s="48" t="s">
        <v>730</v>
      </c>
      <c r="D298" s="41" t="s">
        <v>731</v>
      </c>
      <c r="E298" s="41">
        <v>3245.4</v>
      </c>
      <c r="F298" s="41">
        <f>VLOOKUP(C298,'[1]9月'!$B:$Q,16,0)</f>
        <v>3245.4</v>
      </c>
      <c r="G298" s="41">
        <v>3245.4</v>
      </c>
      <c r="H298" s="44">
        <v>5228.42</v>
      </c>
      <c r="I298" s="44"/>
      <c r="J298" s="44">
        <v>3180</v>
      </c>
      <c r="K298" s="52">
        <f t="shared" si="99"/>
        <v>58.4172</v>
      </c>
      <c r="L298" s="53">
        <f t="shared" si="100"/>
        <v>519.264</v>
      </c>
      <c r="M298" s="41">
        <f t="shared" si="101"/>
        <v>22.7178</v>
      </c>
      <c r="N298" s="44">
        <f t="shared" si="102"/>
        <v>418.27</v>
      </c>
      <c r="O298" s="44">
        <f t="shared" si="103"/>
        <v>0</v>
      </c>
      <c r="P298" s="44">
        <f t="shared" si="104"/>
        <v>159</v>
      </c>
      <c r="Q298" s="44">
        <f t="shared" si="110"/>
        <v>1177.669</v>
      </c>
      <c r="R298" s="41">
        <f t="shared" si="111"/>
        <v>0</v>
      </c>
      <c r="S298" s="41">
        <f t="shared" si="105"/>
        <v>259.63</v>
      </c>
      <c r="T298" s="41">
        <f t="shared" si="106"/>
        <v>9.74</v>
      </c>
      <c r="U298" s="44">
        <f t="shared" si="107"/>
        <v>104.57</v>
      </c>
      <c r="V298" s="44">
        <f t="shared" si="112"/>
        <v>0</v>
      </c>
      <c r="W298" s="44">
        <f t="shared" si="108"/>
        <v>159</v>
      </c>
      <c r="X298" s="41">
        <f t="shared" si="113"/>
        <v>532.94</v>
      </c>
      <c r="Y298" s="41">
        <f t="shared" si="109"/>
        <v>1710.609</v>
      </c>
      <c r="Z298" s="41"/>
      <c r="AD298" s="141"/>
    </row>
    <row r="299" ht="20" customHeight="1" spans="1:30">
      <c r="A299" s="40">
        <f t="shared" si="98"/>
        <v>296</v>
      </c>
      <c r="B299" s="66" t="s">
        <v>684</v>
      </c>
      <c r="C299" s="67" t="s">
        <v>732</v>
      </c>
      <c r="D299" s="41" t="s">
        <v>733</v>
      </c>
      <c r="E299" s="41">
        <v>3245.4</v>
      </c>
      <c r="F299" s="41">
        <f>VLOOKUP(C299,'[1]9月'!$B:$Q,16,0)</f>
        <v>3245.4</v>
      </c>
      <c r="G299" s="41">
        <v>3245.4</v>
      </c>
      <c r="H299" s="44">
        <v>5228.42</v>
      </c>
      <c r="I299" s="44"/>
      <c r="J299" s="44">
        <v>1790</v>
      </c>
      <c r="K299" s="52">
        <f t="shared" si="99"/>
        <v>58.4172</v>
      </c>
      <c r="L299" s="53">
        <f t="shared" si="100"/>
        <v>519.264</v>
      </c>
      <c r="M299" s="41">
        <f t="shared" si="101"/>
        <v>22.7178</v>
      </c>
      <c r="N299" s="44">
        <f t="shared" si="102"/>
        <v>418.27</v>
      </c>
      <c r="O299" s="44">
        <f t="shared" si="103"/>
        <v>0</v>
      </c>
      <c r="P299" s="44">
        <f t="shared" si="104"/>
        <v>89.5</v>
      </c>
      <c r="Q299" s="44">
        <f t="shared" si="110"/>
        <v>1108.169</v>
      </c>
      <c r="R299" s="41">
        <f t="shared" si="111"/>
        <v>0</v>
      </c>
      <c r="S299" s="41">
        <f t="shared" si="105"/>
        <v>259.63</v>
      </c>
      <c r="T299" s="41">
        <f t="shared" si="106"/>
        <v>9.74</v>
      </c>
      <c r="U299" s="44">
        <f t="shared" si="107"/>
        <v>104.57</v>
      </c>
      <c r="V299" s="44">
        <f t="shared" si="112"/>
        <v>0</v>
      </c>
      <c r="W299" s="44">
        <f t="shared" si="108"/>
        <v>89.5</v>
      </c>
      <c r="X299" s="41">
        <f t="shared" si="113"/>
        <v>463.44</v>
      </c>
      <c r="Y299" s="41">
        <f t="shared" si="109"/>
        <v>1571.609</v>
      </c>
      <c r="Z299" s="41"/>
      <c r="AD299" s="141"/>
    </row>
    <row r="300" ht="20" customHeight="1" spans="1:30">
      <c r="A300" s="40">
        <f t="shared" si="98"/>
        <v>297</v>
      </c>
      <c r="B300" s="66" t="s">
        <v>684</v>
      </c>
      <c r="C300" s="48" t="s">
        <v>734</v>
      </c>
      <c r="D300" s="41" t="s">
        <v>735</v>
      </c>
      <c r="E300" s="41">
        <v>3245.4</v>
      </c>
      <c r="F300" s="41">
        <f>VLOOKUP(C300,'[1]9月'!$B:$Q,16,0)</f>
        <v>3245.4</v>
      </c>
      <c r="G300" s="41">
        <v>3245.4</v>
      </c>
      <c r="H300" s="44">
        <v>5228.42</v>
      </c>
      <c r="I300" s="44"/>
      <c r="J300" s="44">
        <v>1790</v>
      </c>
      <c r="K300" s="52">
        <f t="shared" si="99"/>
        <v>58.4172</v>
      </c>
      <c r="L300" s="53">
        <f t="shared" si="100"/>
        <v>519.264</v>
      </c>
      <c r="M300" s="41">
        <f t="shared" si="101"/>
        <v>22.7178</v>
      </c>
      <c r="N300" s="44">
        <f t="shared" si="102"/>
        <v>418.27</v>
      </c>
      <c r="O300" s="44">
        <f t="shared" si="103"/>
        <v>0</v>
      </c>
      <c r="P300" s="44">
        <f t="shared" si="104"/>
        <v>89.5</v>
      </c>
      <c r="Q300" s="44">
        <f t="shared" si="110"/>
        <v>1108.169</v>
      </c>
      <c r="R300" s="41">
        <f t="shared" si="111"/>
        <v>0</v>
      </c>
      <c r="S300" s="41">
        <f t="shared" si="105"/>
        <v>259.63</v>
      </c>
      <c r="T300" s="41">
        <f t="shared" si="106"/>
        <v>9.74</v>
      </c>
      <c r="U300" s="44">
        <f t="shared" si="107"/>
        <v>104.57</v>
      </c>
      <c r="V300" s="44">
        <f t="shared" si="112"/>
        <v>0</v>
      </c>
      <c r="W300" s="44">
        <f t="shared" si="108"/>
        <v>89.5</v>
      </c>
      <c r="X300" s="41">
        <f t="shared" si="113"/>
        <v>463.44</v>
      </c>
      <c r="Y300" s="41">
        <f t="shared" si="109"/>
        <v>1571.609</v>
      </c>
      <c r="Z300" s="41"/>
      <c r="AD300" s="141"/>
    </row>
    <row r="301" ht="20" customHeight="1" spans="1:30">
      <c r="A301" s="40">
        <f t="shared" si="98"/>
        <v>298</v>
      </c>
      <c r="B301" s="66" t="s">
        <v>684</v>
      </c>
      <c r="C301" s="48" t="s">
        <v>736</v>
      </c>
      <c r="D301" s="41" t="s">
        <v>737</v>
      </c>
      <c r="E301" s="41">
        <v>3245.4</v>
      </c>
      <c r="F301" s="41">
        <f>VLOOKUP(C301,'[1]9月'!$B:$Q,16,0)</f>
        <v>3245.4</v>
      </c>
      <c r="G301" s="41">
        <v>3245.4</v>
      </c>
      <c r="H301" s="44">
        <v>5228.42</v>
      </c>
      <c r="I301" s="44"/>
      <c r="J301" s="44">
        <v>1790</v>
      </c>
      <c r="K301" s="52">
        <f t="shared" si="99"/>
        <v>58.4172</v>
      </c>
      <c r="L301" s="53">
        <f t="shared" si="100"/>
        <v>519.264</v>
      </c>
      <c r="M301" s="41">
        <f t="shared" si="101"/>
        <v>22.7178</v>
      </c>
      <c r="N301" s="44">
        <f t="shared" si="102"/>
        <v>418.27</v>
      </c>
      <c r="O301" s="44">
        <f t="shared" si="103"/>
        <v>0</v>
      </c>
      <c r="P301" s="44">
        <f t="shared" si="104"/>
        <v>89.5</v>
      </c>
      <c r="Q301" s="44">
        <f t="shared" si="110"/>
        <v>1108.169</v>
      </c>
      <c r="R301" s="41">
        <f t="shared" si="111"/>
        <v>0</v>
      </c>
      <c r="S301" s="41">
        <f t="shared" si="105"/>
        <v>259.63</v>
      </c>
      <c r="T301" s="41">
        <f t="shared" si="106"/>
        <v>9.74</v>
      </c>
      <c r="U301" s="44">
        <f t="shared" si="107"/>
        <v>104.57</v>
      </c>
      <c r="V301" s="44">
        <f t="shared" si="112"/>
        <v>0</v>
      </c>
      <c r="W301" s="44">
        <f t="shared" si="108"/>
        <v>89.5</v>
      </c>
      <c r="X301" s="41">
        <f t="shared" si="113"/>
        <v>463.44</v>
      </c>
      <c r="Y301" s="41">
        <f t="shared" si="109"/>
        <v>1571.609</v>
      </c>
      <c r="Z301" s="41"/>
      <c r="AD301" s="141"/>
    </row>
    <row r="302" ht="20" customHeight="1" spans="1:30">
      <c r="A302" s="40">
        <f t="shared" si="98"/>
        <v>299</v>
      </c>
      <c r="B302" s="66" t="s">
        <v>738</v>
      </c>
      <c r="C302" s="48" t="s">
        <v>739</v>
      </c>
      <c r="D302" s="41" t="s">
        <v>740</v>
      </c>
      <c r="E302" s="41">
        <v>3245.4</v>
      </c>
      <c r="F302" s="41">
        <f>VLOOKUP(C302,'[1]9月'!$B:$Q,16,0)</f>
        <v>3245.4</v>
      </c>
      <c r="G302" s="41">
        <v>3245.4</v>
      </c>
      <c r="H302" s="44">
        <v>5228.42</v>
      </c>
      <c r="I302" s="44"/>
      <c r="J302" s="44">
        <v>1790</v>
      </c>
      <c r="K302" s="52">
        <f t="shared" si="99"/>
        <v>58.4172</v>
      </c>
      <c r="L302" s="53">
        <f t="shared" si="100"/>
        <v>519.264</v>
      </c>
      <c r="M302" s="41">
        <f t="shared" si="101"/>
        <v>22.7178</v>
      </c>
      <c r="N302" s="44">
        <f t="shared" si="102"/>
        <v>418.27</v>
      </c>
      <c r="O302" s="44">
        <f t="shared" si="103"/>
        <v>0</v>
      </c>
      <c r="P302" s="44">
        <f t="shared" si="104"/>
        <v>89.5</v>
      </c>
      <c r="Q302" s="44">
        <f t="shared" si="110"/>
        <v>1108.169</v>
      </c>
      <c r="R302" s="41">
        <f t="shared" si="111"/>
        <v>0</v>
      </c>
      <c r="S302" s="41">
        <f t="shared" si="105"/>
        <v>259.63</v>
      </c>
      <c r="T302" s="41">
        <f t="shared" si="106"/>
        <v>9.74</v>
      </c>
      <c r="U302" s="44">
        <f t="shared" si="107"/>
        <v>104.57</v>
      </c>
      <c r="V302" s="44">
        <f t="shared" si="112"/>
        <v>0</v>
      </c>
      <c r="W302" s="44">
        <f t="shared" si="108"/>
        <v>89.5</v>
      </c>
      <c r="X302" s="41">
        <f t="shared" si="113"/>
        <v>463.44</v>
      </c>
      <c r="Y302" s="41">
        <f t="shared" si="109"/>
        <v>1571.609</v>
      </c>
      <c r="Z302" s="41"/>
      <c r="AD302" s="141"/>
    </row>
    <row r="303" ht="20" customHeight="1" spans="1:30">
      <c r="A303" s="40">
        <f t="shared" si="98"/>
        <v>300</v>
      </c>
      <c r="B303" s="66" t="s">
        <v>738</v>
      </c>
      <c r="C303" s="48" t="s">
        <v>741</v>
      </c>
      <c r="D303" s="41" t="s">
        <v>742</v>
      </c>
      <c r="E303" s="41">
        <v>3245.4</v>
      </c>
      <c r="F303" s="41">
        <f>VLOOKUP(C303,'[1]9月'!$B:$Q,16,0)</f>
        <v>3245.4</v>
      </c>
      <c r="G303" s="41">
        <v>3245.4</v>
      </c>
      <c r="H303" s="44">
        <v>5228.42</v>
      </c>
      <c r="I303" s="44"/>
      <c r="J303" s="44">
        <v>1790</v>
      </c>
      <c r="K303" s="52">
        <f t="shared" si="99"/>
        <v>58.4172</v>
      </c>
      <c r="L303" s="53">
        <f t="shared" si="100"/>
        <v>519.264</v>
      </c>
      <c r="M303" s="41">
        <f t="shared" si="101"/>
        <v>22.7178</v>
      </c>
      <c r="N303" s="44">
        <f t="shared" si="102"/>
        <v>418.27</v>
      </c>
      <c r="O303" s="44">
        <f t="shared" si="103"/>
        <v>0</v>
      </c>
      <c r="P303" s="44">
        <f t="shared" si="104"/>
        <v>89.5</v>
      </c>
      <c r="Q303" s="44">
        <f t="shared" si="110"/>
        <v>1108.169</v>
      </c>
      <c r="R303" s="41">
        <f t="shared" si="111"/>
        <v>0</v>
      </c>
      <c r="S303" s="41">
        <f t="shared" si="105"/>
        <v>259.63</v>
      </c>
      <c r="T303" s="41">
        <f t="shared" si="106"/>
        <v>9.74</v>
      </c>
      <c r="U303" s="44">
        <f t="shared" si="107"/>
        <v>104.57</v>
      </c>
      <c r="V303" s="44">
        <f t="shared" si="112"/>
        <v>0</v>
      </c>
      <c r="W303" s="44">
        <f t="shared" si="108"/>
        <v>89.5</v>
      </c>
      <c r="X303" s="41">
        <f t="shared" si="113"/>
        <v>463.44</v>
      </c>
      <c r="Y303" s="41">
        <f t="shared" si="109"/>
        <v>1571.609</v>
      </c>
      <c r="Z303" s="41"/>
      <c r="AD303" s="141"/>
    </row>
    <row r="304" ht="20" customHeight="1" spans="1:30">
      <c r="A304" s="40">
        <f t="shared" si="98"/>
        <v>301</v>
      </c>
      <c r="B304" s="66" t="s">
        <v>738</v>
      </c>
      <c r="C304" s="48" t="s">
        <v>743</v>
      </c>
      <c r="D304" s="41" t="s">
        <v>744</v>
      </c>
      <c r="E304" s="41">
        <v>3245.4</v>
      </c>
      <c r="F304" s="41">
        <f>VLOOKUP(C304,'[1]9月'!$B:$Q,16,0)</f>
        <v>3245.4</v>
      </c>
      <c r="G304" s="41">
        <v>3245.4</v>
      </c>
      <c r="H304" s="44">
        <v>5228.42</v>
      </c>
      <c r="I304" s="44"/>
      <c r="J304" s="44">
        <v>1790</v>
      </c>
      <c r="K304" s="52">
        <f t="shared" si="99"/>
        <v>58.4172</v>
      </c>
      <c r="L304" s="53">
        <f t="shared" si="100"/>
        <v>519.264</v>
      </c>
      <c r="M304" s="41">
        <f t="shared" si="101"/>
        <v>22.7178</v>
      </c>
      <c r="N304" s="44">
        <f t="shared" si="102"/>
        <v>418.27</v>
      </c>
      <c r="O304" s="44">
        <f t="shared" si="103"/>
        <v>0</v>
      </c>
      <c r="P304" s="44">
        <f t="shared" si="104"/>
        <v>89.5</v>
      </c>
      <c r="Q304" s="44">
        <f t="shared" si="110"/>
        <v>1108.169</v>
      </c>
      <c r="R304" s="41">
        <f t="shared" si="111"/>
        <v>0</v>
      </c>
      <c r="S304" s="41">
        <f t="shared" si="105"/>
        <v>259.63</v>
      </c>
      <c r="T304" s="41">
        <f t="shared" si="106"/>
        <v>9.74</v>
      </c>
      <c r="U304" s="44">
        <f t="shared" si="107"/>
        <v>104.57</v>
      </c>
      <c r="V304" s="44">
        <f t="shared" si="112"/>
        <v>0</v>
      </c>
      <c r="W304" s="44">
        <f t="shared" si="108"/>
        <v>89.5</v>
      </c>
      <c r="X304" s="41">
        <f t="shared" si="113"/>
        <v>463.44</v>
      </c>
      <c r="Y304" s="41">
        <f t="shared" si="109"/>
        <v>1571.609</v>
      </c>
      <c r="Z304" s="41"/>
      <c r="AD304" s="141"/>
    </row>
    <row r="305" ht="20" customHeight="1" spans="1:30">
      <c r="A305" s="40">
        <f t="shared" si="98"/>
        <v>302</v>
      </c>
      <c r="B305" s="66" t="s">
        <v>738</v>
      </c>
      <c r="C305" s="48" t="s">
        <v>745</v>
      </c>
      <c r="D305" s="41" t="s">
        <v>746</v>
      </c>
      <c r="E305" s="41">
        <v>3245.4</v>
      </c>
      <c r="F305" s="41">
        <f>VLOOKUP(C305,'[1]9月'!$B:$Q,16,0)</f>
        <v>3245.4</v>
      </c>
      <c r="G305" s="41">
        <v>3245.4</v>
      </c>
      <c r="H305" s="44">
        <v>5228.42</v>
      </c>
      <c r="I305" s="44"/>
      <c r="J305" s="44">
        <v>1790</v>
      </c>
      <c r="K305" s="52">
        <f t="shared" si="99"/>
        <v>58.4172</v>
      </c>
      <c r="L305" s="53">
        <f t="shared" si="100"/>
        <v>519.264</v>
      </c>
      <c r="M305" s="41">
        <f t="shared" si="101"/>
        <v>22.7178</v>
      </c>
      <c r="N305" s="44">
        <f t="shared" si="102"/>
        <v>418.27</v>
      </c>
      <c r="O305" s="44">
        <f t="shared" si="103"/>
        <v>0</v>
      </c>
      <c r="P305" s="44">
        <f t="shared" si="104"/>
        <v>89.5</v>
      </c>
      <c r="Q305" s="44">
        <f t="shared" si="110"/>
        <v>1108.169</v>
      </c>
      <c r="R305" s="41">
        <f t="shared" si="111"/>
        <v>0</v>
      </c>
      <c r="S305" s="41">
        <f t="shared" si="105"/>
        <v>259.63</v>
      </c>
      <c r="T305" s="41">
        <f t="shared" si="106"/>
        <v>9.74</v>
      </c>
      <c r="U305" s="44">
        <f t="shared" si="107"/>
        <v>104.57</v>
      </c>
      <c r="V305" s="44">
        <f t="shared" si="112"/>
        <v>0</v>
      </c>
      <c r="W305" s="44">
        <f t="shared" si="108"/>
        <v>89.5</v>
      </c>
      <c r="X305" s="41">
        <f t="shared" si="113"/>
        <v>463.44</v>
      </c>
      <c r="Y305" s="41">
        <f t="shared" si="109"/>
        <v>1571.609</v>
      </c>
      <c r="Z305" s="41"/>
      <c r="AD305" s="141"/>
    </row>
    <row r="306" ht="20" customHeight="1" spans="1:30">
      <c r="A306" s="40">
        <f t="shared" si="98"/>
        <v>303</v>
      </c>
      <c r="B306" s="66" t="s">
        <v>738</v>
      </c>
      <c r="C306" s="48" t="s">
        <v>747</v>
      </c>
      <c r="D306" s="41" t="s">
        <v>748</v>
      </c>
      <c r="E306" s="41">
        <v>3245.4</v>
      </c>
      <c r="F306" s="41">
        <f>VLOOKUP(C306,'[1]9月'!$B:$Q,16,0)</f>
        <v>3245.4</v>
      </c>
      <c r="G306" s="41">
        <v>3245.4</v>
      </c>
      <c r="H306" s="44">
        <v>5228.42</v>
      </c>
      <c r="I306" s="44"/>
      <c r="J306" s="44">
        <v>1790</v>
      </c>
      <c r="K306" s="52">
        <f t="shared" si="99"/>
        <v>58.4172</v>
      </c>
      <c r="L306" s="53">
        <f t="shared" si="100"/>
        <v>519.264</v>
      </c>
      <c r="M306" s="41">
        <f t="shared" si="101"/>
        <v>22.7178</v>
      </c>
      <c r="N306" s="44">
        <f t="shared" si="102"/>
        <v>418.27</v>
      </c>
      <c r="O306" s="44">
        <f t="shared" si="103"/>
        <v>0</v>
      </c>
      <c r="P306" s="44">
        <f t="shared" si="104"/>
        <v>89.5</v>
      </c>
      <c r="Q306" s="44">
        <f t="shared" si="110"/>
        <v>1108.169</v>
      </c>
      <c r="R306" s="41">
        <f t="shared" si="111"/>
        <v>0</v>
      </c>
      <c r="S306" s="41">
        <f t="shared" si="105"/>
        <v>259.63</v>
      </c>
      <c r="T306" s="41">
        <f t="shared" si="106"/>
        <v>9.74</v>
      </c>
      <c r="U306" s="44">
        <f t="shared" si="107"/>
        <v>104.57</v>
      </c>
      <c r="V306" s="44">
        <f t="shared" si="112"/>
        <v>0</v>
      </c>
      <c r="W306" s="44">
        <f t="shared" si="108"/>
        <v>89.5</v>
      </c>
      <c r="X306" s="41">
        <f t="shared" si="113"/>
        <v>463.44</v>
      </c>
      <c r="Y306" s="41">
        <f t="shared" si="109"/>
        <v>1571.609</v>
      </c>
      <c r="Z306" s="41"/>
      <c r="AD306" s="141"/>
    </row>
    <row r="307" ht="20" customHeight="1" spans="1:30">
      <c r="A307" s="40">
        <f t="shared" si="98"/>
        <v>304</v>
      </c>
      <c r="B307" s="66" t="s">
        <v>738</v>
      </c>
      <c r="C307" s="48" t="s">
        <v>749</v>
      </c>
      <c r="D307" s="41" t="s">
        <v>750</v>
      </c>
      <c r="E307" s="41">
        <v>3245.4</v>
      </c>
      <c r="F307" s="41">
        <f>VLOOKUP(C307,'[1]9月'!$B:$Q,16,0)</f>
        <v>3245.4</v>
      </c>
      <c r="G307" s="41">
        <v>3245.4</v>
      </c>
      <c r="H307" s="44">
        <v>5228.42</v>
      </c>
      <c r="I307" s="44"/>
      <c r="J307" s="44">
        <v>1790</v>
      </c>
      <c r="K307" s="52">
        <f t="shared" si="99"/>
        <v>58.4172</v>
      </c>
      <c r="L307" s="53">
        <f t="shared" si="100"/>
        <v>519.264</v>
      </c>
      <c r="M307" s="41">
        <f t="shared" si="101"/>
        <v>22.7178</v>
      </c>
      <c r="N307" s="44">
        <f t="shared" si="102"/>
        <v>418.27</v>
      </c>
      <c r="O307" s="44">
        <f t="shared" si="103"/>
        <v>0</v>
      </c>
      <c r="P307" s="44">
        <f t="shared" si="104"/>
        <v>89.5</v>
      </c>
      <c r="Q307" s="44">
        <f t="shared" si="110"/>
        <v>1108.169</v>
      </c>
      <c r="R307" s="41">
        <f t="shared" si="111"/>
        <v>0</v>
      </c>
      <c r="S307" s="41">
        <f t="shared" si="105"/>
        <v>259.63</v>
      </c>
      <c r="T307" s="41">
        <f t="shared" si="106"/>
        <v>9.74</v>
      </c>
      <c r="U307" s="44">
        <f t="shared" si="107"/>
        <v>104.57</v>
      </c>
      <c r="V307" s="44">
        <f t="shared" si="112"/>
        <v>0</v>
      </c>
      <c r="W307" s="44">
        <f t="shared" si="108"/>
        <v>89.5</v>
      </c>
      <c r="X307" s="41">
        <f t="shared" si="113"/>
        <v>463.44</v>
      </c>
      <c r="Y307" s="41">
        <f t="shared" si="109"/>
        <v>1571.609</v>
      </c>
      <c r="Z307" s="41"/>
      <c r="AD307" s="141"/>
    </row>
    <row r="308" ht="20" customHeight="1" spans="1:30">
      <c r="A308" s="40">
        <f t="shared" si="98"/>
        <v>305</v>
      </c>
      <c r="B308" s="66" t="s">
        <v>738</v>
      </c>
      <c r="C308" s="48" t="s">
        <v>751</v>
      </c>
      <c r="D308" s="41" t="s">
        <v>752</v>
      </c>
      <c r="E308" s="41">
        <v>3245.4</v>
      </c>
      <c r="F308" s="41">
        <f>VLOOKUP(C308,'[1]9月'!$B:$Q,16,0)</f>
        <v>3245.4</v>
      </c>
      <c r="G308" s="41">
        <v>3245.4</v>
      </c>
      <c r="H308" s="44">
        <v>5228.42</v>
      </c>
      <c r="I308" s="44"/>
      <c r="J308" s="44">
        <v>1790</v>
      </c>
      <c r="K308" s="52">
        <f t="shared" si="99"/>
        <v>58.4172</v>
      </c>
      <c r="L308" s="53">
        <f t="shared" si="100"/>
        <v>519.264</v>
      </c>
      <c r="M308" s="41">
        <f t="shared" si="101"/>
        <v>22.7178</v>
      </c>
      <c r="N308" s="44">
        <f t="shared" si="102"/>
        <v>418.27</v>
      </c>
      <c r="O308" s="44">
        <f t="shared" si="103"/>
        <v>0</v>
      </c>
      <c r="P308" s="44">
        <f t="shared" si="104"/>
        <v>89.5</v>
      </c>
      <c r="Q308" s="44">
        <f t="shared" si="110"/>
        <v>1108.169</v>
      </c>
      <c r="R308" s="41">
        <f t="shared" si="111"/>
        <v>0</v>
      </c>
      <c r="S308" s="41">
        <f t="shared" si="105"/>
        <v>259.63</v>
      </c>
      <c r="T308" s="41">
        <f t="shared" si="106"/>
        <v>9.74</v>
      </c>
      <c r="U308" s="44">
        <f t="shared" si="107"/>
        <v>104.57</v>
      </c>
      <c r="V308" s="44">
        <f t="shared" si="112"/>
        <v>0</v>
      </c>
      <c r="W308" s="44">
        <f t="shared" si="108"/>
        <v>89.5</v>
      </c>
      <c r="X308" s="41">
        <f t="shared" si="113"/>
        <v>463.44</v>
      </c>
      <c r="Y308" s="41">
        <f t="shared" si="109"/>
        <v>1571.609</v>
      </c>
      <c r="Z308" s="41"/>
      <c r="AD308" s="141"/>
    </row>
    <row r="309" ht="20" customHeight="1" spans="1:30">
      <c r="A309" s="40">
        <f t="shared" si="98"/>
        <v>306</v>
      </c>
      <c r="B309" s="66" t="s">
        <v>738</v>
      </c>
      <c r="C309" s="48" t="s">
        <v>753</v>
      </c>
      <c r="D309" s="41" t="s">
        <v>754</v>
      </c>
      <c r="E309" s="41">
        <v>3245.4</v>
      </c>
      <c r="F309" s="41">
        <f>VLOOKUP(C309,'[1]9月'!$B:$Q,16,0)</f>
        <v>3245.4</v>
      </c>
      <c r="G309" s="41">
        <v>3245.4</v>
      </c>
      <c r="H309" s="44">
        <v>5228.42</v>
      </c>
      <c r="I309" s="44"/>
      <c r="J309" s="44">
        <v>1790</v>
      </c>
      <c r="K309" s="52">
        <f t="shared" si="99"/>
        <v>58.4172</v>
      </c>
      <c r="L309" s="53">
        <f t="shared" si="100"/>
        <v>519.264</v>
      </c>
      <c r="M309" s="41">
        <f t="shared" si="101"/>
        <v>22.7178</v>
      </c>
      <c r="N309" s="44">
        <f t="shared" si="102"/>
        <v>418.27</v>
      </c>
      <c r="O309" s="44">
        <f t="shared" si="103"/>
        <v>0</v>
      </c>
      <c r="P309" s="44">
        <f t="shared" si="104"/>
        <v>89.5</v>
      </c>
      <c r="Q309" s="44">
        <f t="shared" si="110"/>
        <v>1108.169</v>
      </c>
      <c r="R309" s="41">
        <f t="shared" si="111"/>
        <v>0</v>
      </c>
      <c r="S309" s="41">
        <f t="shared" si="105"/>
        <v>259.63</v>
      </c>
      <c r="T309" s="41">
        <f t="shared" si="106"/>
        <v>9.74</v>
      </c>
      <c r="U309" s="44">
        <f t="shared" si="107"/>
        <v>104.57</v>
      </c>
      <c r="V309" s="44">
        <f t="shared" si="112"/>
        <v>0</v>
      </c>
      <c r="W309" s="44">
        <f t="shared" si="108"/>
        <v>89.5</v>
      </c>
      <c r="X309" s="41">
        <f t="shared" si="113"/>
        <v>463.44</v>
      </c>
      <c r="Y309" s="41">
        <f t="shared" si="109"/>
        <v>1571.609</v>
      </c>
      <c r="Z309" s="41"/>
      <c r="AD309" s="141"/>
    </row>
    <row r="310" ht="20" customHeight="1" spans="1:30">
      <c r="A310" s="40">
        <f t="shared" si="98"/>
        <v>307</v>
      </c>
      <c r="B310" s="66" t="s">
        <v>738</v>
      </c>
      <c r="C310" s="48" t="s">
        <v>755</v>
      </c>
      <c r="D310" s="41" t="s">
        <v>756</v>
      </c>
      <c r="E310" s="41">
        <v>3245.4</v>
      </c>
      <c r="F310" s="41">
        <f>VLOOKUP(C310,'[1]9月'!$B:$Q,16,0)</f>
        <v>3245.4</v>
      </c>
      <c r="G310" s="41">
        <v>3245.4</v>
      </c>
      <c r="H310" s="44">
        <v>5228.42</v>
      </c>
      <c r="I310" s="44"/>
      <c r="J310" s="44">
        <v>1790</v>
      </c>
      <c r="K310" s="52">
        <f t="shared" si="99"/>
        <v>58.4172</v>
      </c>
      <c r="L310" s="53">
        <f t="shared" si="100"/>
        <v>519.264</v>
      </c>
      <c r="M310" s="41">
        <f t="shared" si="101"/>
        <v>22.7178</v>
      </c>
      <c r="N310" s="44">
        <f t="shared" si="102"/>
        <v>418.27</v>
      </c>
      <c r="O310" s="44">
        <f t="shared" si="103"/>
        <v>0</v>
      </c>
      <c r="P310" s="44">
        <f t="shared" si="104"/>
        <v>89.5</v>
      </c>
      <c r="Q310" s="44">
        <f t="shared" si="110"/>
        <v>1108.169</v>
      </c>
      <c r="R310" s="41">
        <f t="shared" si="111"/>
        <v>0</v>
      </c>
      <c r="S310" s="41">
        <f t="shared" si="105"/>
        <v>259.63</v>
      </c>
      <c r="T310" s="41">
        <f t="shared" si="106"/>
        <v>9.74</v>
      </c>
      <c r="U310" s="44">
        <f t="shared" si="107"/>
        <v>104.57</v>
      </c>
      <c r="V310" s="44">
        <f t="shared" si="112"/>
        <v>0</v>
      </c>
      <c r="W310" s="44">
        <f t="shared" si="108"/>
        <v>89.5</v>
      </c>
      <c r="X310" s="41">
        <f t="shared" si="113"/>
        <v>463.44</v>
      </c>
      <c r="Y310" s="41">
        <f t="shared" si="109"/>
        <v>1571.609</v>
      </c>
      <c r="Z310" s="41"/>
      <c r="AD310" s="141"/>
    </row>
    <row r="311" ht="20" customHeight="1" spans="1:30">
      <c r="A311" s="40">
        <f t="shared" ref="A311:A364" si="114">ROW()-3</f>
        <v>308</v>
      </c>
      <c r="B311" s="66" t="s">
        <v>170</v>
      </c>
      <c r="C311" s="48" t="s">
        <v>757</v>
      </c>
      <c r="D311" s="41" t="s">
        <v>758</v>
      </c>
      <c r="E311" s="41">
        <v>3245.4</v>
      </c>
      <c r="F311" s="41">
        <f>VLOOKUP(C311,'[1]9月'!$B:$Q,16,0)</f>
        <v>3245.4</v>
      </c>
      <c r="G311" s="41">
        <v>3245.4</v>
      </c>
      <c r="H311" s="44">
        <v>5228.42</v>
      </c>
      <c r="I311" s="44"/>
      <c r="J311" s="44">
        <v>3180</v>
      </c>
      <c r="K311" s="52">
        <f t="shared" ref="K311:K364" si="115">E311*0.018</f>
        <v>58.4172</v>
      </c>
      <c r="L311" s="53">
        <f t="shared" ref="L311:L364" si="116">F311*0.16</f>
        <v>519.264</v>
      </c>
      <c r="M311" s="41">
        <f t="shared" ref="M311:M364" si="117">G311*0.007</f>
        <v>22.7178</v>
      </c>
      <c r="N311" s="44">
        <f t="shared" ref="N311:N364" si="118">ROUND(H311*0.08,2)</f>
        <v>418.27</v>
      </c>
      <c r="O311" s="44">
        <f t="shared" si="103"/>
        <v>0</v>
      </c>
      <c r="P311" s="44">
        <f t="shared" ref="P311:P364" si="119">J311*5%</f>
        <v>159</v>
      </c>
      <c r="Q311" s="44">
        <f t="shared" si="110"/>
        <v>1177.669</v>
      </c>
      <c r="R311" s="41">
        <f t="shared" si="111"/>
        <v>0</v>
      </c>
      <c r="S311" s="41">
        <f t="shared" ref="S311:S364" si="120">ROUND(F311*0.08,2)</f>
        <v>259.63</v>
      </c>
      <c r="T311" s="41">
        <f t="shared" ref="T311:T364" si="121">ROUND(G311*0.003,2)</f>
        <v>9.74</v>
      </c>
      <c r="U311" s="44">
        <f t="shared" ref="U311:U364" si="122">ROUND(H311*0.02,2)</f>
        <v>104.57</v>
      </c>
      <c r="V311" s="44">
        <f t="shared" si="112"/>
        <v>0</v>
      </c>
      <c r="W311" s="44">
        <f t="shared" ref="W311:W364" si="123">J311*5%</f>
        <v>159</v>
      </c>
      <c r="X311" s="41">
        <f t="shared" si="113"/>
        <v>532.94</v>
      </c>
      <c r="Y311" s="41">
        <f t="shared" ref="Y311:Y364" si="124">Q311+X311</f>
        <v>1710.609</v>
      </c>
      <c r="Z311" s="41"/>
      <c r="AD311" s="141"/>
    </row>
    <row r="312" ht="20" customHeight="1" spans="1:30">
      <c r="A312" s="40">
        <f t="shared" si="114"/>
        <v>309</v>
      </c>
      <c r="B312" s="66" t="s">
        <v>738</v>
      </c>
      <c r="C312" s="48" t="s">
        <v>759</v>
      </c>
      <c r="D312" s="41" t="s">
        <v>760</v>
      </c>
      <c r="E312" s="41">
        <v>3245.4</v>
      </c>
      <c r="F312" s="41">
        <f>VLOOKUP(C312,'[1]9月'!$B:$Q,16,0)</f>
        <v>3245.4</v>
      </c>
      <c r="G312" s="41">
        <v>3245.4</v>
      </c>
      <c r="H312" s="44">
        <v>5228.42</v>
      </c>
      <c r="I312" s="44"/>
      <c r="J312" s="44">
        <v>1790</v>
      </c>
      <c r="K312" s="52">
        <f t="shared" si="115"/>
        <v>58.4172</v>
      </c>
      <c r="L312" s="53">
        <f t="shared" si="116"/>
        <v>519.264</v>
      </c>
      <c r="M312" s="41">
        <f t="shared" si="117"/>
        <v>22.7178</v>
      </c>
      <c r="N312" s="44">
        <f t="shared" si="118"/>
        <v>418.27</v>
      </c>
      <c r="O312" s="44">
        <f t="shared" si="103"/>
        <v>0</v>
      </c>
      <c r="P312" s="44">
        <f t="shared" si="119"/>
        <v>89.5</v>
      </c>
      <c r="Q312" s="44">
        <f t="shared" si="110"/>
        <v>1108.169</v>
      </c>
      <c r="R312" s="41">
        <f t="shared" si="111"/>
        <v>0</v>
      </c>
      <c r="S312" s="41">
        <f t="shared" si="120"/>
        <v>259.63</v>
      </c>
      <c r="T312" s="41">
        <f t="shared" si="121"/>
        <v>9.74</v>
      </c>
      <c r="U312" s="44">
        <f t="shared" si="122"/>
        <v>104.57</v>
      </c>
      <c r="V312" s="44">
        <f t="shared" si="112"/>
        <v>0</v>
      </c>
      <c r="W312" s="44">
        <f t="shared" si="123"/>
        <v>89.5</v>
      </c>
      <c r="X312" s="41">
        <f t="shared" si="113"/>
        <v>463.44</v>
      </c>
      <c r="Y312" s="41">
        <f t="shared" si="124"/>
        <v>1571.609</v>
      </c>
      <c r="Z312" s="41"/>
      <c r="AD312" s="141"/>
    </row>
    <row r="313" ht="20" customHeight="1" spans="1:30">
      <c r="A313" s="40">
        <f t="shared" si="114"/>
        <v>310</v>
      </c>
      <c r="B313" s="66" t="s">
        <v>738</v>
      </c>
      <c r="C313" s="48" t="s">
        <v>761</v>
      </c>
      <c r="D313" s="41" t="s">
        <v>762</v>
      </c>
      <c r="E313" s="41">
        <v>3245.4</v>
      </c>
      <c r="F313" s="41">
        <f>VLOOKUP(C313,'[1]9月'!$B:$Q,16,0)</f>
        <v>3245.4</v>
      </c>
      <c r="G313" s="41">
        <v>3245.4</v>
      </c>
      <c r="H313" s="44">
        <v>5228.42</v>
      </c>
      <c r="I313" s="44"/>
      <c r="J313" s="44">
        <v>1790</v>
      </c>
      <c r="K313" s="52">
        <f t="shared" si="115"/>
        <v>58.4172</v>
      </c>
      <c r="L313" s="53">
        <f t="shared" si="116"/>
        <v>519.264</v>
      </c>
      <c r="M313" s="41">
        <f t="shared" si="117"/>
        <v>22.7178</v>
      </c>
      <c r="N313" s="44">
        <f t="shared" si="118"/>
        <v>418.27</v>
      </c>
      <c r="O313" s="44">
        <f t="shared" si="103"/>
        <v>0</v>
      </c>
      <c r="P313" s="44">
        <f t="shared" si="119"/>
        <v>89.5</v>
      </c>
      <c r="Q313" s="44">
        <f t="shared" si="110"/>
        <v>1108.169</v>
      </c>
      <c r="R313" s="41">
        <f t="shared" si="111"/>
        <v>0</v>
      </c>
      <c r="S313" s="41">
        <f t="shared" si="120"/>
        <v>259.63</v>
      </c>
      <c r="T313" s="41">
        <f t="shared" si="121"/>
        <v>9.74</v>
      </c>
      <c r="U313" s="44">
        <f t="shared" si="122"/>
        <v>104.57</v>
      </c>
      <c r="V313" s="44">
        <f t="shared" si="112"/>
        <v>0</v>
      </c>
      <c r="W313" s="44">
        <f t="shared" si="123"/>
        <v>89.5</v>
      </c>
      <c r="X313" s="41">
        <f t="shared" si="113"/>
        <v>463.44</v>
      </c>
      <c r="Y313" s="41">
        <f t="shared" si="124"/>
        <v>1571.609</v>
      </c>
      <c r="Z313" s="41"/>
      <c r="AD313" s="141"/>
    </row>
    <row r="314" ht="20" customHeight="1" spans="1:30">
      <c r="A314" s="40">
        <f t="shared" si="114"/>
        <v>311</v>
      </c>
      <c r="B314" s="66" t="s">
        <v>738</v>
      </c>
      <c r="C314" s="48" t="s">
        <v>763</v>
      </c>
      <c r="D314" s="41" t="s">
        <v>764</v>
      </c>
      <c r="E314" s="41">
        <v>3245.4</v>
      </c>
      <c r="F314" s="41">
        <f>VLOOKUP(C314,'[1]9月'!$B:$Q,16,0)</f>
        <v>3245.4</v>
      </c>
      <c r="G314" s="41">
        <v>3245.4</v>
      </c>
      <c r="H314" s="44">
        <v>5228.42</v>
      </c>
      <c r="I314" s="44"/>
      <c r="J314" s="44">
        <v>1790</v>
      </c>
      <c r="K314" s="52">
        <f t="shared" si="115"/>
        <v>58.4172</v>
      </c>
      <c r="L314" s="53">
        <f t="shared" si="116"/>
        <v>519.264</v>
      </c>
      <c r="M314" s="41">
        <f t="shared" si="117"/>
        <v>22.7178</v>
      </c>
      <c r="N314" s="44">
        <f t="shared" si="118"/>
        <v>418.27</v>
      </c>
      <c r="O314" s="44">
        <f t="shared" si="103"/>
        <v>0</v>
      </c>
      <c r="P314" s="44">
        <f t="shared" si="119"/>
        <v>89.5</v>
      </c>
      <c r="Q314" s="44">
        <f t="shared" si="110"/>
        <v>1108.169</v>
      </c>
      <c r="R314" s="41">
        <f t="shared" si="111"/>
        <v>0</v>
      </c>
      <c r="S314" s="41">
        <f t="shared" si="120"/>
        <v>259.63</v>
      </c>
      <c r="T314" s="41">
        <f t="shared" si="121"/>
        <v>9.74</v>
      </c>
      <c r="U314" s="44">
        <f t="shared" si="122"/>
        <v>104.57</v>
      </c>
      <c r="V314" s="44">
        <f t="shared" si="112"/>
        <v>0</v>
      </c>
      <c r="W314" s="44">
        <f t="shared" si="123"/>
        <v>89.5</v>
      </c>
      <c r="X314" s="41">
        <f t="shared" si="113"/>
        <v>463.44</v>
      </c>
      <c r="Y314" s="41">
        <f t="shared" si="124"/>
        <v>1571.609</v>
      </c>
      <c r="Z314" s="41"/>
      <c r="AD314" s="141"/>
    </row>
    <row r="315" ht="20" customHeight="1" spans="1:30">
      <c r="A315" s="40">
        <f t="shared" si="114"/>
        <v>312</v>
      </c>
      <c r="B315" s="66" t="s">
        <v>738</v>
      </c>
      <c r="C315" s="48" t="s">
        <v>765</v>
      </c>
      <c r="D315" s="41" t="s">
        <v>766</v>
      </c>
      <c r="E315" s="41">
        <v>3245.4</v>
      </c>
      <c r="F315" s="41">
        <f>VLOOKUP(C315,'[1]9月'!$B:$Q,16,0)</f>
        <v>3245.4</v>
      </c>
      <c r="G315" s="41">
        <v>3245.4</v>
      </c>
      <c r="H315" s="44">
        <v>5228.42</v>
      </c>
      <c r="I315" s="44"/>
      <c r="J315" s="44">
        <v>1790</v>
      </c>
      <c r="K315" s="52">
        <f t="shared" si="115"/>
        <v>58.4172</v>
      </c>
      <c r="L315" s="53">
        <f t="shared" si="116"/>
        <v>519.264</v>
      </c>
      <c r="M315" s="41">
        <f t="shared" si="117"/>
        <v>22.7178</v>
      </c>
      <c r="N315" s="44">
        <f t="shared" si="118"/>
        <v>418.27</v>
      </c>
      <c r="O315" s="44">
        <f t="shared" si="103"/>
        <v>0</v>
      </c>
      <c r="P315" s="44">
        <f t="shared" si="119"/>
        <v>89.5</v>
      </c>
      <c r="Q315" s="44">
        <f t="shared" si="110"/>
        <v>1108.169</v>
      </c>
      <c r="R315" s="41">
        <f t="shared" si="111"/>
        <v>0</v>
      </c>
      <c r="S315" s="41">
        <f t="shared" si="120"/>
        <v>259.63</v>
      </c>
      <c r="T315" s="41">
        <f t="shared" si="121"/>
        <v>9.74</v>
      </c>
      <c r="U315" s="44">
        <f t="shared" si="122"/>
        <v>104.57</v>
      </c>
      <c r="V315" s="44">
        <f t="shared" si="112"/>
        <v>0</v>
      </c>
      <c r="W315" s="44">
        <f t="shared" si="123"/>
        <v>89.5</v>
      </c>
      <c r="X315" s="41">
        <f t="shared" si="113"/>
        <v>463.44</v>
      </c>
      <c r="Y315" s="41">
        <f t="shared" si="124"/>
        <v>1571.609</v>
      </c>
      <c r="Z315" s="41"/>
      <c r="AD315" s="141"/>
    </row>
    <row r="316" ht="20" customHeight="1" spans="1:30">
      <c r="A316" s="40">
        <f t="shared" si="114"/>
        <v>313</v>
      </c>
      <c r="B316" s="66" t="s">
        <v>738</v>
      </c>
      <c r="C316" s="48" t="s">
        <v>767</v>
      </c>
      <c r="D316" s="41" t="s">
        <v>768</v>
      </c>
      <c r="E316" s="41">
        <v>3245.4</v>
      </c>
      <c r="F316" s="41">
        <f>VLOOKUP(C316,'[1]9月'!$B:$Q,16,0)</f>
        <v>3245.4</v>
      </c>
      <c r="G316" s="41">
        <v>3245.4</v>
      </c>
      <c r="H316" s="44">
        <v>5228.42</v>
      </c>
      <c r="I316" s="44"/>
      <c r="J316" s="44">
        <v>1790</v>
      </c>
      <c r="K316" s="52">
        <f t="shared" si="115"/>
        <v>58.4172</v>
      </c>
      <c r="L316" s="53">
        <f t="shared" si="116"/>
        <v>519.264</v>
      </c>
      <c r="M316" s="41">
        <f t="shared" si="117"/>
        <v>22.7178</v>
      </c>
      <c r="N316" s="44">
        <f t="shared" si="118"/>
        <v>418.27</v>
      </c>
      <c r="O316" s="44">
        <f t="shared" ref="O316:O364" si="125">I316*50%</f>
        <v>0</v>
      </c>
      <c r="P316" s="44">
        <f t="shared" si="119"/>
        <v>89.5</v>
      </c>
      <c r="Q316" s="44">
        <f t="shared" si="110"/>
        <v>1108.169</v>
      </c>
      <c r="R316" s="41">
        <f t="shared" si="111"/>
        <v>0</v>
      </c>
      <c r="S316" s="41">
        <f t="shared" si="120"/>
        <v>259.63</v>
      </c>
      <c r="T316" s="41">
        <f t="shared" si="121"/>
        <v>9.74</v>
      </c>
      <c r="U316" s="44">
        <f t="shared" si="122"/>
        <v>104.57</v>
      </c>
      <c r="V316" s="44">
        <f t="shared" si="112"/>
        <v>0</v>
      </c>
      <c r="W316" s="44">
        <f t="shared" si="123"/>
        <v>89.5</v>
      </c>
      <c r="X316" s="41">
        <f t="shared" si="113"/>
        <v>463.44</v>
      </c>
      <c r="Y316" s="41">
        <f t="shared" si="124"/>
        <v>1571.609</v>
      </c>
      <c r="Z316" s="41"/>
      <c r="AD316" s="141"/>
    </row>
    <row r="317" ht="20" customHeight="1" spans="1:30">
      <c r="A317" s="40">
        <f t="shared" si="114"/>
        <v>314</v>
      </c>
      <c r="B317" s="66" t="s">
        <v>738</v>
      </c>
      <c r="C317" s="48" t="s">
        <v>770</v>
      </c>
      <c r="D317" s="41" t="s">
        <v>771</v>
      </c>
      <c r="E317" s="41">
        <v>3245.4</v>
      </c>
      <c r="F317" s="41">
        <f>VLOOKUP(C317,'[1]9月'!$B:$Q,16,0)</f>
        <v>3245.4</v>
      </c>
      <c r="G317" s="41">
        <v>3245.4</v>
      </c>
      <c r="H317" s="44">
        <v>5228.42</v>
      </c>
      <c r="I317" s="44"/>
      <c r="J317" s="44">
        <v>1790</v>
      </c>
      <c r="K317" s="52">
        <f t="shared" si="115"/>
        <v>58.4172</v>
      </c>
      <c r="L317" s="53">
        <f t="shared" si="116"/>
        <v>519.264</v>
      </c>
      <c r="M317" s="41">
        <f t="shared" si="117"/>
        <v>22.7178</v>
      </c>
      <c r="N317" s="44">
        <f t="shared" si="118"/>
        <v>418.27</v>
      </c>
      <c r="O317" s="44">
        <f t="shared" si="125"/>
        <v>0</v>
      </c>
      <c r="P317" s="44">
        <f t="shared" si="119"/>
        <v>89.5</v>
      </c>
      <c r="Q317" s="44">
        <f t="shared" si="110"/>
        <v>1108.169</v>
      </c>
      <c r="R317" s="41">
        <f t="shared" si="111"/>
        <v>0</v>
      </c>
      <c r="S317" s="41">
        <f t="shared" si="120"/>
        <v>259.63</v>
      </c>
      <c r="T317" s="41">
        <f t="shared" si="121"/>
        <v>9.74</v>
      </c>
      <c r="U317" s="44">
        <f t="shared" si="122"/>
        <v>104.57</v>
      </c>
      <c r="V317" s="44">
        <f t="shared" si="112"/>
        <v>0</v>
      </c>
      <c r="W317" s="44">
        <f t="shared" si="123"/>
        <v>89.5</v>
      </c>
      <c r="X317" s="41">
        <f t="shared" si="113"/>
        <v>463.44</v>
      </c>
      <c r="Y317" s="41">
        <f t="shared" si="124"/>
        <v>1571.609</v>
      </c>
      <c r="Z317" s="41"/>
      <c r="AD317" s="141"/>
    </row>
    <row r="318" ht="20" customHeight="1" spans="1:30">
      <c r="A318" s="40">
        <f t="shared" si="114"/>
        <v>315</v>
      </c>
      <c r="B318" s="66" t="s">
        <v>913</v>
      </c>
      <c r="C318" s="48" t="s">
        <v>773</v>
      </c>
      <c r="D318" s="41" t="s">
        <v>774</v>
      </c>
      <c r="E318" s="41">
        <v>3245.4</v>
      </c>
      <c r="F318" s="41">
        <f>VLOOKUP(C318,'[1]9月'!$B:$Q,16,0)</f>
        <v>3245.4</v>
      </c>
      <c r="G318" s="41">
        <v>3245.4</v>
      </c>
      <c r="H318" s="44">
        <v>5228.42</v>
      </c>
      <c r="I318" s="44"/>
      <c r="J318" s="44">
        <v>0</v>
      </c>
      <c r="K318" s="52">
        <f t="shared" si="115"/>
        <v>58.4172</v>
      </c>
      <c r="L318" s="53">
        <f t="shared" si="116"/>
        <v>519.264</v>
      </c>
      <c r="M318" s="41">
        <f t="shared" si="117"/>
        <v>22.7178</v>
      </c>
      <c r="N318" s="44">
        <f t="shared" si="118"/>
        <v>418.27</v>
      </c>
      <c r="O318" s="44">
        <f t="shared" si="125"/>
        <v>0</v>
      </c>
      <c r="P318" s="44">
        <f t="shared" si="119"/>
        <v>0</v>
      </c>
      <c r="Q318" s="44">
        <f t="shared" si="110"/>
        <v>1018.669</v>
      </c>
      <c r="R318" s="41">
        <f t="shared" si="111"/>
        <v>0</v>
      </c>
      <c r="S318" s="41">
        <f t="shared" si="120"/>
        <v>259.63</v>
      </c>
      <c r="T318" s="41">
        <f t="shared" si="121"/>
        <v>9.74</v>
      </c>
      <c r="U318" s="44">
        <f t="shared" si="122"/>
        <v>104.57</v>
      </c>
      <c r="V318" s="44">
        <f t="shared" si="112"/>
        <v>0</v>
      </c>
      <c r="W318" s="44">
        <f t="shared" si="123"/>
        <v>0</v>
      </c>
      <c r="X318" s="41">
        <f t="shared" si="113"/>
        <v>373.94</v>
      </c>
      <c r="Y318" s="41">
        <f t="shared" si="124"/>
        <v>1392.609</v>
      </c>
      <c r="Z318" s="41"/>
      <c r="AD318" s="141"/>
    </row>
    <row r="319" ht="20" customHeight="1" spans="1:30">
      <c r="A319" s="40">
        <f t="shared" si="114"/>
        <v>316</v>
      </c>
      <c r="B319" s="66" t="s">
        <v>913</v>
      </c>
      <c r="C319" s="48" t="s">
        <v>776</v>
      </c>
      <c r="D319" s="41" t="s">
        <v>777</v>
      </c>
      <c r="E319" s="41">
        <v>3245.4</v>
      </c>
      <c r="F319" s="41">
        <f>VLOOKUP(C319,'[1]9月'!$B:$Q,16,0)</f>
        <v>3245.4</v>
      </c>
      <c r="G319" s="41">
        <v>3245.4</v>
      </c>
      <c r="H319" s="44">
        <v>5228.42</v>
      </c>
      <c r="I319" s="44"/>
      <c r="J319" s="44">
        <v>0</v>
      </c>
      <c r="K319" s="52">
        <f t="shared" si="115"/>
        <v>58.4172</v>
      </c>
      <c r="L319" s="53">
        <f t="shared" si="116"/>
        <v>519.264</v>
      </c>
      <c r="M319" s="41">
        <f t="shared" si="117"/>
        <v>22.7178</v>
      </c>
      <c r="N319" s="44">
        <f t="shared" si="118"/>
        <v>418.27</v>
      </c>
      <c r="O319" s="44">
        <f t="shared" si="125"/>
        <v>0</v>
      </c>
      <c r="P319" s="44">
        <f t="shared" si="119"/>
        <v>0</v>
      </c>
      <c r="Q319" s="44">
        <f t="shared" si="110"/>
        <v>1018.669</v>
      </c>
      <c r="R319" s="41">
        <f t="shared" si="111"/>
        <v>0</v>
      </c>
      <c r="S319" s="41">
        <f t="shared" si="120"/>
        <v>259.63</v>
      </c>
      <c r="T319" s="41">
        <f t="shared" si="121"/>
        <v>9.74</v>
      </c>
      <c r="U319" s="44">
        <f t="shared" si="122"/>
        <v>104.57</v>
      </c>
      <c r="V319" s="44">
        <f t="shared" si="112"/>
        <v>0</v>
      </c>
      <c r="W319" s="44">
        <f t="shared" si="123"/>
        <v>0</v>
      </c>
      <c r="X319" s="41">
        <f t="shared" si="113"/>
        <v>373.94</v>
      </c>
      <c r="Y319" s="41">
        <f t="shared" si="124"/>
        <v>1392.609</v>
      </c>
      <c r="Z319" s="41"/>
      <c r="AD319" s="141"/>
    </row>
    <row r="320" ht="20" customHeight="1" spans="1:30">
      <c r="A320" s="40">
        <f t="shared" si="114"/>
        <v>317</v>
      </c>
      <c r="B320" s="66" t="s">
        <v>738</v>
      </c>
      <c r="C320" s="48" t="s">
        <v>779</v>
      </c>
      <c r="D320" s="41" t="s">
        <v>780</v>
      </c>
      <c r="E320" s="41">
        <v>3245.4</v>
      </c>
      <c r="F320" s="41">
        <f>VLOOKUP(C320,'[1]9月'!$B:$Q,16,0)</f>
        <v>3245.4</v>
      </c>
      <c r="G320" s="41">
        <v>3245.4</v>
      </c>
      <c r="H320" s="44">
        <v>5228.42</v>
      </c>
      <c r="I320" s="44"/>
      <c r="J320" s="44">
        <v>1790</v>
      </c>
      <c r="K320" s="52">
        <f t="shared" si="115"/>
        <v>58.4172</v>
      </c>
      <c r="L320" s="53">
        <f t="shared" si="116"/>
        <v>519.264</v>
      </c>
      <c r="M320" s="41">
        <f t="shared" si="117"/>
        <v>22.7178</v>
      </c>
      <c r="N320" s="44">
        <f t="shared" si="118"/>
        <v>418.27</v>
      </c>
      <c r="O320" s="44">
        <f t="shared" si="125"/>
        <v>0</v>
      </c>
      <c r="P320" s="44">
        <f t="shared" si="119"/>
        <v>89.5</v>
      </c>
      <c r="Q320" s="44">
        <f t="shared" si="110"/>
        <v>1108.169</v>
      </c>
      <c r="R320" s="41">
        <f t="shared" si="111"/>
        <v>0</v>
      </c>
      <c r="S320" s="41">
        <f t="shared" si="120"/>
        <v>259.63</v>
      </c>
      <c r="T320" s="41">
        <f t="shared" si="121"/>
        <v>9.74</v>
      </c>
      <c r="U320" s="44">
        <f t="shared" si="122"/>
        <v>104.57</v>
      </c>
      <c r="V320" s="44">
        <f t="shared" si="112"/>
        <v>0</v>
      </c>
      <c r="W320" s="44">
        <f t="shared" si="123"/>
        <v>89.5</v>
      </c>
      <c r="X320" s="41">
        <f t="shared" si="113"/>
        <v>463.44</v>
      </c>
      <c r="Y320" s="41">
        <f t="shared" si="124"/>
        <v>1571.609</v>
      </c>
      <c r="Z320" s="41"/>
      <c r="AD320" s="141"/>
    </row>
    <row r="321" ht="20" customHeight="1" spans="1:30">
      <c r="A321" s="40">
        <f t="shared" si="114"/>
        <v>318</v>
      </c>
      <c r="B321" s="66" t="s">
        <v>738</v>
      </c>
      <c r="C321" s="48" t="s">
        <v>782</v>
      </c>
      <c r="D321" s="41" t="s">
        <v>783</v>
      </c>
      <c r="E321" s="41">
        <v>3245.4</v>
      </c>
      <c r="F321" s="41">
        <f>VLOOKUP(C321,'[1]9月'!$B:$Q,16,0)</f>
        <v>3245.4</v>
      </c>
      <c r="G321" s="41">
        <v>3245.4</v>
      </c>
      <c r="H321" s="44">
        <v>5228.42</v>
      </c>
      <c r="I321" s="44"/>
      <c r="J321" s="44">
        <v>1790</v>
      </c>
      <c r="K321" s="52">
        <f t="shared" si="115"/>
        <v>58.4172</v>
      </c>
      <c r="L321" s="53">
        <f t="shared" si="116"/>
        <v>519.264</v>
      </c>
      <c r="M321" s="41">
        <f t="shared" si="117"/>
        <v>22.7178</v>
      </c>
      <c r="N321" s="44">
        <f t="shared" si="118"/>
        <v>418.27</v>
      </c>
      <c r="O321" s="44">
        <f t="shared" si="125"/>
        <v>0</v>
      </c>
      <c r="P321" s="44">
        <f t="shared" si="119"/>
        <v>89.5</v>
      </c>
      <c r="Q321" s="44">
        <f t="shared" si="110"/>
        <v>1108.169</v>
      </c>
      <c r="R321" s="41">
        <f t="shared" si="111"/>
        <v>0</v>
      </c>
      <c r="S321" s="41">
        <f t="shared" si="120"/>
        <v>259.63</v>
      </c>
      <c r="T321" s="41">
        <f t="shared" si="121"/>
        <v>9.74</v>
      </c>
      <c r="U321" s="44">
        <f t="shared" si="122"/>
        <v>104.57</v>
      </c>
      <c r="V321" s="44">
        <f t="shared" si="112"/>
        <v>0</v>
      </c>
      <c r="W321" s="44">
        <f t="shared" si="123"/>
        <v>89.5</v>
      </c>
      <c r="X321" s="41">
        <f t="shared" si="113"/>
        <v>463.44</v>
      </c>
      <c r="Y321" s="41">
        <f t="shared" si="124"/>
        <v>1571.609</v>
      </c>
      <c r="Z321" s="41"/>
      <c r="AD321" s="141"/>
    </row>
    <row r="322" ht="20" customHeight="1" spans="1:30">
      <c r="A322" s="40">
        <f t="shared" si="114"/>
        <v>319</v>
      </c>
      <c r="B322" s="66" t="s">
        <v>738</v>
      </c>
      <c r="C322" s="48" t="s">
        <v>785</v>
      </c>
      <c r="D322" s="41" t="s">
        <v>786</v>
      </c>
      <c r="E322" s="41">
        <v>3245.4</v>
      </c>
      <c r="F322" s="41">
        <f>VLOOKUP(C322,'[1]9月'!$B:$Q,16,0)</f>
        <v>3245.4</v>
      </c>
      <c r="G322" s="41">
        <v>3245.4</v>
      </c>
      <c r="H322" s="44">
        <v>5228.42</v>
      </c>
      <c r="I322" s="44"/>
      <c r="J322" s="44">
        <v>1790</v>
      </c>
      <c r="K322" s="52">
        <f t="shared" si="115"/>
        <v>58.4172</v>
      </c>
      <c r="L322" s="53">
        <f t="shared" si="116"/>
        <v>519.264</v>
      </c>
      <c r="M322" s="41">
        <f t="shared" si="117"/>
        <v>22.7178</v>
      </c>
      <c r="N322" s="44">
        <f t="shared" si="118"/>
        <v>418.27</v>
      </c>
      <c r="O322" s="44">
        <f t="shared" si="125"/>
        <v>0</v>
      </c>
      <c r="P322" s="44">
        <f t="shared" si="119"/>
        <v>89.5</v>
      </c>
      <c r="Q322" s="44">
        <f t="shared" si="110"/>
        <v>1108.169</v>
      </c>
      <c r="R322" s="41">
        <f t="shared" si="111"/>
        <v>0</v>
      </c>
      <c r="S322" s="41">
        <f t="shared" si="120"/>
        <v>259.63</v>
      </c>
      <c r="T322" s="41">
        <f t="shared" si="121"/>
        <v>9.74</v>
      </c>
      <c r="U322" s="44">
        <f t="shared" si="122"/>
        <v>104.57</v>
      </c>
      <c r="V322" s="44">
        <f t="shared" si="112"/>
        <v>0</v>
      </c>
      <c r="W322" s="44">
        <f t="shared" si="123"/>
        <v>89.5</v>
      </c>
      <c r="X322" s="41">
        <f t="shared" si="113"/>
        <v>463.44</v>
      </c>
      <c r="Y322" s="41">
        <f t="shared" si="124"/>
        <v>1571.609</v>
      </c>
      <c r="Z322" s="41"/>
      <c r="AD322" s="141"/>
    </row>
    <row r="323" ht="20" customHeight="1" spans="1:30">
      <c r="A323" s="40">
        <f t="shared" si="114"/>
        <v>320</v>
      </c>
      <c r="B323" s="66" t="s">
        <v>738</v>
      </c>
      <c r="C323" s="48" t="s">
        <v>788</v>
      </c>
      <c r="D323" s="41" t="s">
        <v>789</v>
      </c>
      <c r="E323" s="41">
        <v>3245.4</v>
      </c>
      <c r="F323" s="41">
        <f>VLOOKUP(C323,'[1]9月'!$B:$Q,16,0)</f>
        <v>3245.4</v>
      </c>
      <c r="G323" s="41">
        <v>3245.4</v>
      </c>
      <c r="H323" s="44">
        <v>5228.42</v>
      </c>
      <c r="I323" s="44"/>
      <c r="J323" s="44">
        <v>1790</v>
      </c>
      <c r="K323" s="52">
        <f t="shared" si="115"/>
        <v>58.4172</v>
      </c>
      <c r="L323" s="53">
        <f t="shared" si="116"/>
        <v>519.264</v>
      </c>
      <c r="M323" s="41">
        <f t="shared" si="117"/>
        <v>22.7178</v>
      </c>
      <c r="N323" s="44">
        <f t="shared" si="118"/>
        <v>418.27</v>
      </c>
      <c r="O323" s="44">
        <f t="shared" si="125"/>
        <v>0</v>
      </c>
      <c r="P323" s="44">
        <f t="shared" si="119"/>
        <v>89.5</v>
      </c>
      <c r="Q323" s="44">
        <f t="shared" si="110"/>
        <v>1108.169</v>
      </c>
      <c r="R323" s="41">
        <f t="shared" si="111"/>
        <v>0</v>
      </c>
      <c r="S323" s="41">
        <f t="shared" si="120"/>
        <v>259.63</v>
      </c>
      <c r="T323" s="41">
        <f t="shared" si="121"/>
        <v>9.74</v>
      </c>
      <c r="U323" s="44">
        <f t="shared" si="122"/>
        <v>104.57</v>
      </c>
      <c r="V323" s="44">
        <f t="shared" si="112"/>
        <v>0</v>
      </c>
      <c r="W323" s="44">
        <f t="shared" si="123"/>
        <v>89.5</v>
      </c>
      <c r="X323" s="41">
        <f t="shared" si="113"/>
        <v>463.44</v>
      </c>
      <c r="Y323" s="41">
        <f t="shared" si="124"/>
        <v>1571.609</v>
      </c>
      <c r="Z323" s="41"/>
      <c r="AD323" s="141"/>
    </row>
    <row r="324" ht="20" customHeight="1" spans="1:30">
      <c r="A324" s="40">
        <f t="shared" si="114"/>
        <v>321</v>
      </c>
      <c r="B324" s="66" t="s">
        <v>145</v>
      </c>
      <c r="C324" s="48" t="s">
        <v>791</v>
      </c>
      <c r="D324" s="41" t="s">
        <v>792</v>
      </c>
      <c r="E324" s="41">
        <v>3245.4</v>
      </c>
      <c r="F324" s="41">
        <f>VLOOKUP(C324,'[1]9月'!$B:$Q,16,0)</f>
        <v>3245.4</v>
      </c>
      <c r="G324" s="41">
        <v>3245.4</v>
      </c>
      <c r="H324" s="44">
        <v>5228.42</v>
      </c>
      <c r="I324" s="44"/>
      <c r="J324" s="44">
        <v>3180</v>
      </c>
      <c r="K324" s="52">
        <f t="shared" si="115"/>
        <v>58.4172</v>
      </c>
      <c r="L324" s="53">
        <f t="shared" si="116"/>
        <v>519.264</v>
      </c>
      <c r="M324" s="41">
        <f t="shared" si="117"/>
        <v>22.7178</v>
      </c>
      <c r="N324" s="44">
        <f t="shared" si="118"/>
        <v>418.27</v>
      </c>
      <c r="O324" s="44">
        <f t="shared" si="125"/>
        <v>0</v>
      </c>
      <c r="P324" s="44">
        <f t="shared" si="119"/>
        <v>159</v>
      </c>
      <c r="Q324" s="44">
        <f t="shared" si="110"/>
        <v>1177.669</v>
      </c>
      <c r="R324" s="41">
        <f t="shared" si="111"/>
        <v>0</v>
      </c>
      <c r="S324" s="41">
        <f t="shared" si="120"/>
        <v>259.63</v>
      </c>
      <c r="T324" s="41">
        <f t="shared" si="121"/>
        <v>9.74</v>
      </c>
      <c r="U324" s="44">
        <f t="shared" si="122"/>
        <v>104.57</v>
      </c>
      <c r="V324" s="44">
        <f t="shared" si="112"/>
        <v>0</v>
      </c>
      <c r="W324" s="44">
        <f t="shared" si="123"/>
        <v>159</v>
      </c>
      <c r="X324" s="41">
        <f t="shared" si="113"/>
        <v>532.94</v>
      </c>
      <c r="Y324" s="41">
        <f t="shared" si="124"/>
        <v>1710.609</v>
      </c>
      <c r="Z324" s="41"/>
      <c r="AD324" s="141"/>
    </row>
    <row r="325" ht="20" customHeight="1" spans="1:30">
      <c r="A325" s="40">
        <f t="shared" si="114"/>
        <v>322</v>
      </c>
      <c r="B325" s="66" t="s">
        <v>684</v>
      </c>
      <c r="C325" s="48" t="s">
        <v>794</v>
      </c>
      <c r="D325" s="41" t="s">
        <v>795</v>
      </c>
      <c r="E325" s="41">
        <v>3245.4</v>
      </c>
      <c r="F325" s="41">
        <f>VLOOKUP(C325,'[1]9月'!$B:$Q,16,0)</f>
        <v>3245.4</v>
      </c>
      <c r="G325" s="41">
        <v>3245.4</v>
      </c>
      <c r="H325" s="44">
        <v>5228.42</v>
      </c>
      <c r="I325" s="44"/>
      <c r="J325" s="44">
        <v>1790</v>
      </c>
      <c r="K325" s="52">
        <f t="shared" si="115"/>
        <v>58.4172</v>
      </c>
      <c r="L325" s="53">
        <f t="shared" si="116"/>
        <v>519.264</v>
      </c>
      <c r="M325" s="41">
        <f t="shared" si="117"/>
        <v>22.7178</v>
      </c>
      <c r="N325" s="44">
        <f t="shared" si="118"/>
        <v>418.27</v>
      </c>
      <c r="O325" s="44">
        <f t="shared" si="125"/>
        <v>0</v>
      </c>
      <c r="P325" s="44">
        <f t="shared" si="119"/>
        <v>89.5</v>
      </c>
      <c r="Q325" s="44">
        <f t="shared" ref="Q325:Q379" si="126">SUM(K325:P325)</f>
        <v>1108.169</v>
      </c>
      <c r="R325" s="41">
        <f t="shared" ref="R325:R379" si="127">E325*0</f>
        <v>0</v>
      </c>
      <c r="S325" s="41">
        <f t="shared" si="120"/>
        <v>259.63</v>
      </c>
      <c r="T325" s="41">
        <f t="shared" si="121"/>
        <v>9.74</v>
      </c>
      <c r="U325" s="44">
        <f t="shared" si="122"/>
        <v>104.57</v>
      </c>
      <c r="V325" s="44">
        <f t="shared" ref="V325:V379" si="128">I325*50%</f>
        <v>0</v>
      </c>
      <c r="W325" s="44">
        <f t="shared" si="123"/>
        <v>89.5</v>
      </c>
      <c r="X325" s="41">
        <f t="shared" ref="X325:X379" si="129">SUM(R325:W325)</f>
        <v>463.44</v>
      </c>
      <c r="Y325" s="41">
        <f t="shared" si="124"/>
        <v>1571.609</v>
      </c>
      <c r="Z325" s="41"/>
      <c r="AD325" s="141"/>
    </row>
    <row r="326" ht="20" customHeight="1" spans="1:30">
      <c r="A326" s="40">
        <f t="shared" si="114"/>
        <v>323</v>
      </c>
      <c r="B326" s="66" t="s">
        <v>738</v>
      </c>
      <c r="C326" s="48" t="s">
        <v>797</v>
      </c>
      <c r="D326" s="41" t="s">
        <v>798</v>
      </c>
      <c r="E326" s="41">
        <v>3245.4</v>
      </c>
      <c r="F326" s="41">
        <f>VLOOKUP(C326,'[1]9月'!$B:$Q,16,0)</f>
        <v>3245.4</v>
      </c>
      <c r="G326" s="41">
        <v>3245.4</v>
      </c>
      <c r="H326" s="44">
        <v>5228.42</v>
      </c>
      <c r="I326" s="44"/>
      <c r="J326" s="44">
        <v>1790</v>
      </c>
      <c r="K326" s="52">
        <f t="shared" si="115"/>
        <v>58.4172</v>
      </c>
      <c r="L326" s="53">
        <f t="shared" si="116"/>
        <v>519.264</v>
      </c>
      <c r="M326" s="41">
        <f t="shared" si="117"/>
        <v>22.7178</v>
      </c>
      <c r="N326" s="44">
        <f t="shared" si="118"/>
        <v>418.27</v>
      </c>
      <c r="O326" s="44">
        <f t="shared" si="125"/>
        <v>0</v>
      </c>
      <c r="P326" s="44">
        <f t="shared" si="119"/>
        <v>89.5</v>
      </c>
      <c r="Q326" s="44">
        <f t="shared" si="126"/>
        <v>1108.169</v>
      </c>
      <c r="R326" s="41">
        <f t="shared" si="127"/>
        <v>0</v>
      </c>
      <c r="S326" s="41">
        <f t="shared" si="120"/>
        <v>259.63</v>
      </c>
      <c r="T326" s="41">
        <f t="shared" si="121"/>
        <v>9.74</v>
      </c>
      <c r="U326" s="44">
        <f t="shared" si="122"/>
        <v>104.57</v>
      </c>
      <c r="V326" s="44">
        <f t="shared" si="128"/>
        <v>0</v>
      </c>
      <c r="W326" s="44">
        <f t="shared" si="123"/>
        <v>89.5</v>
      </c>
      <c r="X326" s="41">
        <f t="shared" si="129"/>
        <v>463.44</v>
      </c>
      <c r="Y326" s="41">
        <f t="shared" si="124"/>
        <v>1571.609</v>
      </c>
      <c r="Z326" s="41"/>
      <c r="AD326" s="141"/>
    </row>
    <row r="327" ht="20" customHeight="1" spans="1:30">
      <c r="A327" s="40">
        <f t="shared" si="114"/>
        <v>324</v>
      </c>
      <c r="B327" s="66" t="s">
        <v>738</v>
      </c>
      <c r="C327" s="48" t="s">
        <v>800</v>
      </c>
      <c r="D327" s="41" t="s">
        <v>801</v>
      </c>
      <c r="E327" s="41">
        <v>3245.4</v>
      </c>
      <c r="F327" s="41">
        <f>VLOOKUP(C327,'[1]9月'!$B:$Q,16,0)</f>
        <v>3245.4</v>
      </c>
      <c r="G327" s="41">
        <v>3245.4</v>
      </c>
      <c r="H327" s="44">
        <v>5228.42</v>
      </c>
      <c r="I327" s="44"/>
      <c r="J327" s="44">
        <v>1790</v>
      </c>
      <c r="K327" s="52">
        <f t="shared" si="115"/>
        <v>58.4172</v>
      </c>
      <c r="L327" s="53">
        <f t="shared" si="116"/>
        <v>519.264</v>
      </c>
      <c r="M327" s="41">
        <f t="shared" si="117"/>
        <v>22.7178</v>
      </c>
      <c r="N327" s="44">
        <f t="shared" si="118"/>
        <v>418.27</v>
      </c>
      <c r="O327" s="44">
        <f t="shared" si="125"/>
        <v>0</v>
      </c>
      <c r="P327" s="44">
        <f t="shared" si="119"/>
        <v>89.5</v>
      </c>
      <c r="Q327" s="44">
        <f t="shared" si="126"/>
        <v>1108.169</v>
      </c>
      <c r="R327" s="41">
        <f t="shared" si="127"/>
        <v>0</v>
      </c>
      <c r="S327" s="41">
        <f t="shared" si="120"/>
        <v>259.63</v>
      </c>
      <c r="T327" s="41">
        <f t="shared" si="121"/>
        <v>9.74</v>
      </c>
      <c r="U327" s="44">
        <f t="shared" si="122"/>
        <v>104.57</v>
      </c>
      <c r="V327" s="44">
        <f t="shared" si="128"/>
        <v>0</v>
      </c>
      <c r="W327" s="44">
        <f t="shared" si="123"/>
        <v>89.5</v>
      </c>
      <c r="X327" s="41">
        <f t="shared" si="129"/>
        <v>463.44</v>
      </c>
      <c r="Y327" s="41">
        <f t="shared" si="124"/>
        <v>1571.609</v>
      </c>
      <c r="Z327" s="41"/>
      <c r="AD327" s="141"/>
    </row>
    <row r="328" ht="20" customHeight="1" spans="1:30">
      <c r="A328" s="40">
        <f t="shared" si="114"/>
        <v>325</v>
      </c>
      <c r="B328" s="66" t="s">
        <v>738</v>
      </c>
      <c r="C328" s="48" t="s">
        <v>803</v>
      </c>
      <c r="D328" s="41" t="s">
        <v>804</v>
      </c>
      <c r="E328" s="41">
        <v>3245.4</v>
      </c>
      <c r="F328" s="41">
        <f>VLOOKUP(C328,'[1]9月'!$B:$Q,16,0)</f>
        <v>3245.4</v>
      </c>
      <c r="G328" s="41">
        <v>3245.4</v>
      </c>
      <c r="H328" s="44">
        <v>5228.42</v>
      </c>
      <c r="I328" s="44"/>
      <c r="J328" s="44">
        <v>1790</v>
      </c>
      <c r="K328" s="52">
        <f t="shared" si="115"/>
        <v>58.4172</v>
      </c>
      <c r="L328" s="53">
        <f t="shared" si="116"/>
        <v>519.264</v>
      </c>
      <c r="M328" s="41">
        <f t="shared" si="117"/>
        <v>22.7178</v>
      </c>
      <c r="N328" s="44">
        <f t="shared" si="118"/>
        <v>418.27</v>
      </c>
      <c r="O328" s="44">
        <f t="shared" si="125"/>
        <v>0</v>
      </c>
      <c r="P328" s="44">
        <f t="shared" si="119"/>
        <v>89.5</v>
      </c>
      <c r="Q328" s="44">
        <f t="shared" si="126"/>
        <v>1108.169</v>
      </c>
      <c r="R328" s="41">
        <f t="shared" si="127"/>
        <v>0</v>
      </c>
      <c r="S328" s="41">
        <f t="shared" si="120"/>
        <v>259.63</v>
      </c>
      <c r="T328" s="41">
        <f t="shared" si="121"/>
        <v>9.74</v>
      </c>
      <c r="U328" s="44">
        <f t="shared" si="122"/>
        <v>104.57</v>
      </c>
      <c r="V328" s="44">
        <f t="shared" si="128"/>
        <v>0</v>
      </c>
      <c r="W328" s="44">
        <f t="shared" si="123"/>
        <v>89.5</v>
      </c>
      <c r="X328" s="41">
        <f t="shared" si="129"/>
        <v>463.44</v>
      </c>
      <c r="Y328" s="41">
        <f t="shared" si="124"/>
        <v>1571.609</v>
      </c>
      <c r="Z328" s="41"/>
      <c r="AD328" s="141"/>
    </row>
    <row r="329" ht="20" customHeight="1" spans="1:30">
      <c r="A329" s="40">
        <f t="shared" si="114"/>
        <v>326</v>
      </c>
      <c r="B329" s="66" t="s">
        <v>738</v>
      </c>
      <c r="C329" s="77" t="s">
        <v>806</v>
      </c>
      <c r="D329" s="41" t="s">
        <v>807</v>
      </c>
      <c r="E329" s="41">
        <v>3245.4</v>
      </c>
      <c r="F329" s="41">
        <f>VLOOKUP(C329,'[1]9月'!$B:$Q,16,0)</f>
        <v>3245.4</v>
      </c>
      <c r="G329" s="41">
        <v>3245.4</v>
      </c>
      <c r="H329" s="44">
        <v>5228.42</v>
      </c>
      <c r="I329" s="44"/>
      <c r="J329" s="44">
        <v>1790</v>
      </c>
      <c r="K329" s="52">
        <f t="shared" si="115"/>
        <v>58.4172</v>
      </c>
      <c r="L329" s="53">
        <f t="shared" si="116"/>
        <v>519.264</v>
      </c>
      <c r="M329" s="41">
        <f t="shared" si="117"/>
        <v>22.7178</v>
      </c>
      <c r="N329" s="44">
        <f t="shared" si="118"/>
        <v>418.27</v>
      </c>
      <c r="O329" s="44">
        <f t="shared" si="125"/>
        <v>0</v>
      </c>
      <c r="P329" s="44">
        <f t="shared" si="119"/>
        <v>89.5</v>
      </c>
      <c r="Q329" s="44">
        <f t="shared" si="126"/>
        <v>1108.169</v>
      </c>
      <c r="R329" s="41">
        <f t="shared" si="127"/>
        <v>0</v>
      </c>
      <c r="S329" s="41">
        <f t="shared" si="120"/>
        <v>259.63</v>
      </c>
      <c r="T329" s="41">
        <f t="shared" si="121"/>
        <v>9.74</v>
      </c>
      <c r="U329" s="44">
        <f t="shared" si="122"/>
        <v>104.57</v>
      </c>
      <c r="V329" s="44">
        <f t="shared" si="128"/>
        <v>0</v>
      </c>
      <c r="W329" s="44">
        <f t="shared" si="123"/>
        <v>89.5</v>
      </c>
      <c r="X329" s="41">
        <f t="shared" si="129"/>
        <v>463.44</v>
      </c>
      <c r="Y329" s="41">
        <f t="shared" si="124"/>
        <v>1571.609</v>
      </c>
      <c r="Z329" s="41"/>
      <c r="AD329" s="141"/>
    </row>
    <row r="330" ht="20" customHeight="1" spans="1:30">
      <c r="A330" s="40">
        <f t="shared" si="114"/>
        <v>327</v>
      </c>
      <c r="B330" s="66" t="s">
        <v>684</v>
      </c>
      <c r="C330" s="46" t="s">
        <v>808</v>
      </c>
      <c r="D330" s="45" t="s">
        <v>809</v>
      </c>
      <c r="E330" s="41">
        <v>3245.4</v>
      </c>
      <c r="F330" s="41">
        <f>VLOOKUP(C330,'[1]9月'!$B:$Q,16,0)</f>
        <v>3245.4</v>
      </c>
      <c r="G330" s="41">
        <v>3245.4</v>
      </c>
      <c r="H330" s="63">
        <v>5228.42</v>
      </c>
      <c r="I330" s="44"/>
      <c r="J330" s="44">
        <v>1790</v>
      </c>
      <c r="K330" s="52">
        <f t="shared" si="115"/>
        <v>58.4172</v>
      </c>
      <c r="L330" s="53">
        <f t="shared" si="116"/>
        <v>519.264</v>
      </c>
      <c r="M330" s="41">
        <f t="shared" si="117"/>
        <v>22.7178</v>
      </c>
      <c r="N330" s="44">
        <f t="shared" si="118"/>
        <v>418.27</v>
      </c>
      <c r="O330" s="44">
        <f t="shared" si="125"/>
        <v>0</v>
      </c>
      <c r="P330" s="44">
        <f t="shared" si="119"/>
        <v>89.5</v>
      </c>
      <c r="Q330" s="44">
        <f t="shared" si="126"/>
        <v>1108.169</v>
      </c>
      <c r="R330" s="41">
        <f t="shared" si="127"/>
        <v>0</v>
      </c>
      <c r="S330" s="41">
        <f t="shared" si="120"/>
        <v>259.63</v>
      </c>
      <c r="T330" s="41">
        <f t="shared" si="121"/>
        <v>9.74</v>
      </c>
      <c r="U330" s="44">
        <f t="shared" si="122"/>
        <v>104.57</v>
      </c>
      <c r="V330" s="44">
        <f t="shared" si="128"/>
        <v>0</v>
      </c>
      <c r="W330" s="44">
        <f t="shared" si="123"/>
        <v>89.5</v>
      </c>
      <c r="X330" s="41">
        <f t="shared" si="129"/>
        <v>463.44</v>
      </c>
      <c r="Y330" s="41">
        <f t="shared" si="124"/>
        <v>1571.609</v>
      </c>
      <c r="Z330" s="41"/>
      <c r="AD330" s="141"/>
    </row>
    <row r="331" ht="20" customHeight="1" spans="1:30">
      <c r="A331" s="40">
        <f t="shared" si="114"/>
        <v>328</v>
      </c>
      <c r="B331" s="66" t="s">
        <v>738</v>
      </c>
      <c r="C331" s="46" t="s">
        <v>810</v>
      </c>
      <c r="D331" s="45" t="s">
        <v>811</v>
      </c>
      <c r="E331" s="41">
        <v>3245.4</v>
      </c>
      <c r="F331" s="41">
        <f>VLOOKUP(C331,'[1]9月'!$B:$Q,16,0)</f>
        <v>3245.4</v>
      </c>
      <c r="G331" s="41">
        <v>3245.4</v>
      </c>
      <c r="H331" s="63">
        <v>5228.42</v>
      </c>
      <c r="I331" s="44"/>
      <c r="J331" s="44">
        <v>1790</v>
      </c>
      <c r="K331" s="52">
        <f t="shared" si="115"/>
        <v>58.4172</v>
      </c>
      <c r="L331" s="53">
        <f t="shared" si="116"/>
        <v>519.264</v>
      </c>
      <c r="M331" s="41">
        <f t="shared" si="117"/>
        <v>22.7178</v>
      </c>
      <c r="N331" s="44">
        <f t="shared" si="118"/>
        <v>418.27</v>
      </c>
      <c r="O331" s="44">
        <f t="shared" si="125"/>
        <v>0</v>
      </c>
      <c r="P331" s="44">
        <f t="shared" si="119"/>
        <v>89.5</v>
      </c>
      <c r="Q331" s="44">
        <f t="shared" si="126"/>
        <v>1108.169</v>
      </c>
      <c r="R331" s="41">
        <f t="shared" si="127"/>
        <v>0</v>
      </c>
      <c r="S331" s="41">
        <f t="shared" si="120"/>
        <v>259.63</v>
      </c>
      <c r="T331" s="41">
        <f t="shared" si="121"/>
        <v>9.74</v>
      </c>
      <c r="U331" s="44">
        <f t="shared" si="122"/>
        <v>104.57</v>
      </c>
      <c r="V331" s="44">
        <f t="shared" si="128"/>
        <v>0</v>
      </c>
      <c r="W331" s="44">
        <f t="shared" si="123"/>
        <v>89.5</v>
      </c>
      <c r="X331" s="41">
        <f t="shared" si="129"/>
        <v>463.44</v>
      </c>
      <c r="Y331" s="41">
        <f t="shared" si="124"/>
        <v>1571.609</v>
      </c>
      <c r="Z331" s="41"/>
      <c r="AD331" s="141"/>
    </row>
    <row r="332" ht="20" customHeight="1" spans="1:30">
      <c r="A332" s="40">
        <f t="shared" si="114"/>
        <v>329</v>
      </c>
      <c r="B332" s="66" t="s">
        <v>684</v>
      </c>
      <c r="C332" s="46" t="s">
        <v>812</v>
      </c>
      <c r="D332" s="45" t="s">
        <v>813</v>
      </c>
      <c r="E332" s="41">
        <v>3245.4</v>
      </c>
      <c r="F332" s="41">
        <f>VLOOKUP(C332,'[1]9月'!$B:$Q,16,0)</f>
        <v>3245.4</v>
      </c>
      <c r="G332" s="41">
        <v>3245.4</v>
      </c>
      <c r="H332" s="63">
        <v>5228.42</v>
      </c>
      <c r="I332" s="44"/>
      <c r="J332" s="44">
        <v>1790</v>
      </c>
      <c r="K332" s="52">
        <f t="shared" si="115"/>
        <v>58.4172</v>
      </c>
      <c r="L332" s="53">
        <f t="shared" si="116"/>
        <v>519.264</v>
      </c>
      <c r="M332" s="41">
        <f t="shared" si="117"/>
        <v>22.7178</v>
      </c>
      <c r="N332" s="44">
        <f t="shared" si="118"/>
        <v>418.27</v>
      </c>
      <c r="O332" s="44">
        <f t="shared" si="125"/>
        <v>0</v>
      </c>
      <c r="P332" s="44">
        <f t="shared" si="119"/>
        <v>89.5</v>
      </c>
      <c r="Q332" s="44">
        <f t="shared" si="126"/>
        <v>1108.169</v>
      </c>
      <c r="R332" s="41">
        <f t="shared" si="127"/>
        <v>0</v>
      </c>
      <c r="S332" s="41">
        <f t="shared" si="120"/>
        <v>259.63</v>
      </c>
      <c r="T332" s="41">
        <f t="shared" si="121"/>
        <v>9.74</v>
      </c>
      <c r="U332" s="44">
        <f t="shared" si="122"/>
        <v>104.57</v>
      </c>
      <c r="V332" s="44">
        <f t="shared" si="128"/>
        <v>0</v>
      </c>
      <c r="W332" s="44">
        <f t="shared" si="123"/>
        <v>89.5</v>
      </c>
      <c r="X332" s="41">
        <f t="shared" si="129"/>
        <v>463.44</v>
      </c>
      <c r="Y332" s="41">
        <f t="shared" si="124"/>
        <v>1571.609</v>
      </c>
      <c r="Z332" s="41"/>
      <c r="AD332" s="141"/>
    </row>
    <row r="333" ht="20" customHeight="1" spans="1:30">
      <c r="A333" s="40">
        <f t="shared" si="114"/>
        <v>330</v>
      </c>
      <c r="B333" s="66" t="s">
        <v>167</v>
      </c>
      <c r="C333" s="78" t="s">
        <v>814</v>
      </c>
      <c r="D333" s="43" t="s">
        <v>815</v>
      </c>
      <c r="E333" s="41">
        <v>3245.4</v>
      </c>
      <c r="F333" s="41">
        <f>VLOOKUP(C333,'[1]9月'!$B:$Q,16,0)</f>
        <v>3245.4</v>
      </c>
      <c r="G333" s="41">
        <v>3245.4</v>
      </c>
      <c r="H333" s="63">
        <v>5228.42</v>
      </c>
      <c r="I333" s="44"/>
      <c r="J333" s="44">
        <v>3180</v>
      </c>
      <c r="K333" s="52">
        <f t="shared" si="115"/>
        <v>58.4172</v>
      </c>
      <c r="L333" s="53">
        <f t="shared" si="116"/>
        <v>519.264</v>
      </c>
      <c r="M333" s="41">
        <f t="shared" si="117"/>
        <v>22.7178</v>
      </c>
      <c r="N333" s="44">
        <f t="shared" si="118"/>
        <v>418.27</v>
      </c>
      <c r="O333" s="44">
        <f t="shared" si="125"/>
        <v>0</v>
      </c>
      <c r="P333" s="44">
        <f t="shared" si="119"/>
        <v>159</v>
      </c>
      <c r="Q333" s="44">
        <f t="shared" si="126"/>
        <v>1177.669</v>
      </c>
      <c r="R333" s="41">
        <f t="shared" si="127"/>
        <v>0</v>
      </c>
      <c r="S333" s="41">
        <f t="shared" si="120"/>
        <v>259.63</v>
      </c>
      <c r="T333" s="41">
        <f t="shared" si="121"/>
        <v>9.74</v>
      </c>
      <c r="U333" s="44">
        <f t="shared" si="122"/>
        <v>104.57</v>
      </c>
      <c r="V333" s="44">
        <f t="shared" si="128"/>
        <v>0</v>
      </c>
      <c r="W333" s="44">
        <f t="shared" si="123"/>
        <v>159</v>
      </c>
      <c r="X333" s="41">
        <f t="shared" si="129"/>
        <v>532.94</v>
      </c>
      <c r="Y333" s="41">
        <f t="shared" si="124"/>
        <v>1710.609</v>
      </c>
      <c r="Z333" s="41"/>
      <c r="AD333" s="141"/>
    </row>
    <row r="334" ht="20" customHeight="1" spans="1:30">
      <c r="A334" s="40">
        <f t="shared" si="114"/>
        <v>331</v>
      </c>
      <c r="B334" s="66" t="s">
        <v>684</v>
      </c>
      <c r="C334" s="78" t="s">
        <v>816</v>
      </c>
      <c r="D334" s="43" t="s">
        <v>817</v>
      </c>
      <c r="E334" s="41">
        <v>3245.4</v>
      </c>
      <c r="F334" s="41">
        <v>0</v>
      </c>
      <c r="G334" s="41">
        <v>0</v>
      </c>
      <c r="H334" s="44">
        <v>0</v>
      </c>
      <c r="I334" s="44"/>
      <c r="J334" s="44">
        <v>0</v>
      </c>
      <c r="K334" s="52">
        <f t="shared" si="115"/>
        <v>58.4172</v>
      </c>
      <c r="L334" s="53">
        <f t="shared" si="116"/>
        <v>0</v>
      </c>
      <c r="M334" s="41">
        <f t="shared" si="117"/>
        <v>0</v>
      </c>
      <c r="N334" s="44">
        <f t="shared" si="118"/>
        <v>0</v>
      </c>
      <c r="O334" s="44">
        <f t="shared" si="125"/>
        <v>0</v>
      </c>
      <c r="P334" s="44">
        <f t="shared" si="119"/>
        <v>0</v>
      </c>
      <c r="Q334" s="44">
        <f t="shared" si="126"/>
        <v>58.4172</v>
      </c>
      <c r="R334" s="41">
        <f t="shared" si="127"/>
        <v>0</v>
      </c>
      <c r="S334" s="41">
        <f t="shared" si="120"/>
        <v>0</v>
      </c>
      <c r="T334" s="41">
        <f t="shared" si="121"/>
        <v>0</v>
      </c>
      <c r="U334" s="44">
        <f t="shared" si="122"/>
        <v>0</v>
      </c>
      <c r="V334" s="44">
        <f t="shared" si="128"/>
        <v>0</v>
      </c>
      <c r="W334" s="44">
        <f t="shared" si="123"/>
        <v>0</v>
      </c>
      <c r="X334" s="41">
        <f t="shared" si="129"/>
        <v>0</v>
      </c>
      <c r="Y334" s="41">
        <f t="shared" si="124"/>
        <v>58.4172</v>
      </c>
      <c r="Z334" s="41"/>
      <c r="AD334" s="141"/>
    </row>
    <row r="335" customFormat="1" ht="20" customHeight="1" spans="1:34">
      <c r="A335" s="40">
        <f t="shared" si="114"/>
        <v>332</v>
      </c>
      <c r="B335" s="66" t="s">
        <v>715</v>
      </c>
      <c r="C335" s="78" t="s">
        <v>818</v>
      </c>
      <c r="D335" s="43" t="s">
        <v>819</v>
      </c>
      <c r="E335" s="41">
        <v>3245.4</v>
      </c>
      <c r="F335" s="41">
        <v>3245.4</v>
      </c>
      <c r="G335" s="41">
        <v>3245.4</v>
      </c>
      <c r="H335" s="63">
        <v>5228.42</v>
      </c>
      <c r="I335" s="44"/>
      <c r="J335" s="44">
        <v>0</v>
      </c>
      <c r="K335" s="52">
        <f t="shared" si="115"/>
        <v>58.4172</v>
      </c>
      <c r="L335" s="53">
        <f t="shared" si="116"/>
        <v>519.264</v>
      </c>
      <c r="M335" s="41">
        <f t="shared" si="117"/>
        <v>22.7178</v>
      </c>
      <c r="N335" s="44">
        <f t="shared" si="118"/>
        <v>418.27</v>
      </c>
      <c r="O335" s="44">
        <f t="shared" si="125"/>
        <v>0</v>
      </c>
      <c r="P335" s="44">
        <f t="shared" si="119"/>
        <v>0</v>
      </c>
      <c r="Q335" s="44">
        <f t="shared" si="126"/>
        <v>1018.669</v>
      </c>
      <c r="R335" s="41">
        <f t="shared" si="127"/>
        <v>0</v>
      </c>
      <c r="S335" s="41">
        <f t="shared" si="120"/>
        <v>259.63</v>
      </c>
      <c r="T335" s="41">
        <f t="shared" si="121"/>
        <v>9.74</v>
      </c>
      <c r="U335" s="44">
        <f t="shared" si="122"/>
        <v>104.57</v>
      </c>
      <c r="V335" s="44">
        <f t="shared" si="128"/>
        <v>0</v>
      </c>
      <c r="W335" s="44">
        <f t="shared" si="123"/>
        <v>0</v>
      </c>
      <c r="X335" s="41">
        <f t="shared" si="129"/>
        <v>373.94</v>
      </c>
      <c r="Y335" s="41">
        <f t="shared" si="124"/>
        <v>1392.609</v>
      </c>
      <c r="Z335" s="41"/>
      <c r="AA335" s="9"/>
      <c r="AB335" s="9"/>
      <c r="AC335" s="9"/>
      <c r="AD335" s="141"/>
      <c r="AE335" s="9"/>
      <c r="AF335" s="9"/>
      <c r="AG335" s="9"/>
      <c r="AH335" s="9"/>
    </row>
    <row r="336" customFormat="1" ht="20" customHeight="1" spans="1:34">
      <c r="A336" s="40">
        <f t="shared" si="114"/>
        <v>333</v>
      </c>
      <c r="B336" s="66" t="s">
        <v>684</v>
      </c>
      <c r="C336" s="78" t="s">
        <v>820</v>
      </c>
      <c r="D336" s="43" t="s">
        <v>821</v>
      </c>
      <c r="E336" s="41">
        <v>3245.4</v>
      </c>
      <c r="F336" s="41">
        <v>3245.4</v>
      </c>
      <c r="G336" s="41">
        <v>3245.4</v>
      </c>
      <c r="H336" s="63">
        <v>5228.42</v>
      </c>
      <c r="I336" s="44"/>
      <c r="J336" s="44">
        <v>1790</v>
      </c>
      <c r="K336" s="52">
        <f t="shared" si="115"/>
        <v>58.4172</v>
      </c>
      <c r="L336" s="53">
        <f t="shared" si="116"/>
        <v>519.264</v>
      </c>
      <c r="M336" s="41">
        <f t="shared" si="117"/>
        <v>22.7178</v>
      </c>
      <c r="N336" s="44">
        <f t="shared" si="118"/>
        <v>418.27</v>
      </c>
      <c r="O336" s="44">
        <f t="shared" si="125"/>
        <v>0</v>
      </c>
      <c r="P336" s="44">
        <f t="shared" si="119"/>
        <v>89.5</v>
      </c>
      <c r="Q336" s="44">
        <f t="shared" si="126"/>
        <v>1108.169</v>
      </c>
      <c r="R336" s="41">
        <f t="shared" si="127"/>
        <v>0</v>
      </c>
      <c r="S336" s="41">
        <f t="shared" si="120"/>
        <v>259.63</v>
      </c>
      <c r="T336" s="41">
        <f t="shared" si="121"/>
        <v>9.74</v>
      </c>
      <c r="U336" s="44">
        <f t="shared" si="122"/>
        <v>104.57</v>
      </c>
      <c r="V336" s="44">
        <f t="shared" si="128"/>
        <v>0</v>
      </c>
      <c r="W336" s="44">
        <f t="shared" si="123"/>
        <v>89.5</v>
      </c>
      <c r="X336" s="41">
        <f t="shared" si="129"/>
        <v>463.44</v>
      </c>
      <c r="Y336" s="41">
        <f t="shared" si="124"/>
        <v>1571.609</v>
      </c>
      <c r="Z336" s="41"/>
      <c r="AA336" s="9"/>
      <c r="AB336" s="9"/>
      <c r="AC336" s="9"/>
      <c r="AD336" s="141"/>
      <c r="AE336" s="9"/>
      <c r="AF336" s="9"/>
      <c r="AG336" s="9"/>
      <c r="AH336" s="9"/>
    </row>
    <row r="337" customFormat="1" ht="20" customHeight="1" spans="1:34">
      <c r="A337" s="40">
        <f t="shared" si="114"/>
        <v>334</v>
      </c>
      <c r="B337" s="66" t="s">
        <v>167</v>
      </c>
      <c r="C337" s="78" t="s">
        <v>822</v>
      </c>
      <c r="D337" s="43" t="s">
        <v>823</v>
      </c>
      <c r="E337" s="41">
        <v>3820</v>
      </c>
      <c r="F337" s="41">
        <v>3820</v>
      </c>
      <c r="G337" s="41">
        <v>3820</v>
      </c>
      <c r="H337" s="63">
        <v>5228.42</v>
      </c>
      <c r="I337" s="44"/>
      <c r="J337" s="44">
        <v>4180</v>
      </c>
      <c r="K337" s="52">
        <f t="shared" si="115"/>
        <v>68.76</v>
      </c>
      <c r="L337" s="53">
        <f t="shared" si="116"/>
        <v>611.2</v>
      </c>
      <c r="M337" s="41">
        <f t="shared" si="117"/>
        <v>26.74</v>
      </c>
      <c r="N337" s="44">
        <f t="shared" si="118"/>
        <v>418.27</v>
      </c>
      <c r="O337" s="44">
        <f t="shared" si="125"/>
        <v>0</v>
      </c>
      <c r="P337" s="44">
        <f t="shared" si="119"/>
        <v>209</v>
      </c>
      <c r="Q337" s="44">
        <f t="shared" si="126"/>
        <v>1333.97</v>
      </c>
      <c r="R337" s="41">
        <f t="shared" si="127"/>
        <v>0</v>
      </c>
      <c r="S337" s="41">
        <f t="shared" si="120"/>
        <v>305.6</v>
      </c>
      <c r="T337" s="41">
        <f t="shared" si="121"/>
        <v>11.46</v>
      </c>
      <c r="U337" s="44">
        <f t="shared" si="122"/>
        <v>104.57</v>
      </c>
      <c r="V337" s="44">
        <f t="shared" si="128"/>
        <v>0</v>
      </c>
      <c r="W337" s="44">
        <f t="shared" si="123"/>
        <v>209</v>
      </c>
      <c r="X337" s="41">
        <f t="shared" si="129"/>
        <v>630.63</v>
      </c>
      <c r="Y337" s="41">
        <f t="shared" si="124"/>
        <v>1964.6</v>
      </c>
      <c r="Z337" s="41"/>
      <c r="AA337" s="9"/>
      <c r="AB337" s="9"/>
      <c r="AC337" s="9"/>
      <c r="AD337" s="141"/>
      <c r="AE337" s="9"/>
      <c r="AF337" s="9"/>
      <c r="AG337" s="9"/>
      <c r="AH337" s="9"/>
    </row>
    <row r="338" s="9" customFormat="1" ht="20" customHeight="1" spans="1:30">
      <c r="A338" s="40">
        <f t="shared" si="114"/>
        <v>335</v>
      </c>
      <c r="B338" s="66" t="s">
        <v>684</v>
      </c>
      <c r="C338" s="193" t="s">
        <v>824</v>
      </c>
      <c r="D338" s="79" t="s">
        <v>825</v>
      </c>
      <c r="E338" s="41">
        <v>3245.4</v>
      </c>
      <c r="F338" s="41">
        <v>3245.4</v>
      </c>
      <c r="G338" s="41">
        <v>3245.4</v>
      </c>
      <c r="H338" s="63">
        <v>5228.42</v>
      </c>
      <c r="I338" s="44"/>
      <c r="J338" s="88">
        <v>1790</v>
      </c>
      <c r="K338" s="52">
        <f t="shared" si="115"/>
        <v>58.4172</v>
      </c>
      <c r="L338" s="53">
        <f t="shared" si="116"/>
        <v>519.264</v>
      </c>
      <c r="M338" s="41">
        <f t="shared" si="117"/>
        <v>22.7178</v>
      </c>
      <c r="N338" s="44">
        <f t="shared" si="118"/>
        <v>418.27</v>
      </c>
      <c r="O338" s="44">
        <f t="shared" si="125"/>
        <v>0</v>
      </c>
      <c r="P338" s="44">
        <f t="shared" si="119"/>
        <v>89.5</v>
      </c>
      <c r="Q338" s="44">
        <f t="shared" si="126"/>
        <v>1108.169</v>
      </c>
      <c r="R338" s="41">
        <f t="shared" si="127"/>
        <v>0</v>
      </c>
      <c r="S338" s="41">
        <f t="shared" si="120"/>
        <v>259.63</v>
      </c>
      <c r="T338" s="41">
        <f t="shared" si="121"/>
        <v>9.74</v>
      </c>
      <c r="U338" s="44">
        <f t="shared" si="122"/>
        <v>104.57</v>
      </c>
      <c r="V338" s="44">
        <f t="shared" si="128"/>
        <v>0</v>
      </c>
      <c r="W338" s="44">
        <f t="shared" si="123"/>
        <v>89.5</v>
      </c>
      <c r="X338" s="41">
        <f t="shared" si="129"/>
        <v>463.44</v>
      </c>
      <c r="Y338" s="41">
        <f t="shared" si="124"/>
        <v>1571.609</v>
      </c>
      <c r="Z338" s="41"/>
      <c r="AD338" s="141"/>
    </row>
    <row r="339" s="9" customFormat="1" ht="20" customHeight="1" spans="1:30">
      <c r="A339" s="40">
        <f t="shared" si="114"/>
        <v>336</v>
      </c>
      <c r="B339" s="66" t="s">
        <v>103</v>
      </c>
      <c r="C339" s="193" t="s">
        <v>826</v>
      </c>
      <c r="D339" s="347" t="s">
        <v>827</v>
      </c>
      <c r="E339" s="82">
        <v>3245.4</v>
      </c>
      <c r="F339" s="82">
        <v>3245.4</v>
      </c>
      <c r="G339" s="82">
        <v>3245.4</v>
      </c>
      <c r="H339" s="185">
        <v>5228.42</v>
      </c>
      <c r="I339" s="68"/>
      <c r="J339" s="88">
        <v>3180</v>
      </c>
      <c r="K339" s="52">
        <f t="shared" si="115"/>
        <v>58.4172</v>
      </c>
      <c r="L339" s="53">
        <f t="shared" si="116"/>
        <v>519.264</v>
      </c>
      <c r="M339" s="41">
        <f t="shared" si="117"/>
        <v>22.7178</v>
      </c>
      <c r="N339" s="44">
        <f t="shared" si="118"/>
        <v>418.27</v>
      </c>
      <c r="O339" s="44">
        <f t="shared" si="125"/>
        <v>0</v>
      </c>
      <c r="P339" s="44">
        <f t="shared" si="119"/>
        <v>159</v>
      </c>
      <c r="Q339" s="44">
        <f t="shared" si="126"/>
        <v>1177.669</v>
      </c>
      <c r="R339" s="41">
        <f t="shared" si="127"/>
        <v>0</v>
      </c>
      <c r="S339" s="41">
        <f t="shared" si="120"/>
        <v>259.63</v>
      </c>
      <c r="T339" s="41">
        <f t="shared" si="121"/>
        <v>9.74</v>
      </c>
      <c r="U339" s="44">
        <f t="shared" si="122"/>
        <v>104.57</v>
      </c>
      <c r="V339" s="44">
        <f t="shared" si="128"/>
        <v>0</v>
      </c>
      <c r="W339" s="44">
        <f t="shared" si="123"/>
        <v>159</v>
      </c>
      <c r="X339" s="41">
        <f t="shared" si="129"/>
        <v>532.94</v>
      </c>
      <c r="Y339" s="41">
        <f t="shared" si="124"/>
        <v>1710.609</v>
      </c>
      <c r="Z339" s="41"/>
      <c r="AD339" s="141"/>
    </row>
    <row r="340" s="9" customFormat="1" ht="20" customHeight="1" spans="1:30">
      <c r="A340" s="40">
        <f t="shared" si="114"/>
        <v>337</v>
      </c>
      <c r="B340" s="66" t="s">
        <v>738</v>
      </c>
      <c r="C340" s="46" t="s">
        <v>828</v>
      </c>
      <c r="D340" s="79" t="s">
        <v>829</v>
      </c>
      <c r="E340" s="82">
        <v>3245.4</v>
      </c>
      <c r="F340" s="82">
        <v>3245.4</v>
      </c>
      <c r="G340" s="82">
        <v>3245.4</v>
      </c>
      <c r="H340" s="185">
        <v>5228.42</v>
      </c>
      <c r="I340" s="68"/>
      <c r="J340" s="88">
        <v>1790</v>
      </c>
      <c r="K340" s="52">
        <f t="shared" si="115"/>
        <v>58.4172</v>
      </c>
      <c r="L340" s="53">
        <f t="shared" si="116"/>
        <v>519.264</v>
      </c>
      <c r="M340" s="41">
        <f t="shared" si="117"/>
        <v>22.7178</v>
      </c>
      <c r="N340" s="44">
        <f t="shared" si="118"/>
        <v>418.27</v>
      </c>
      <c r="O340" s="44">
        <f t="shared" si="125"/>
        <v>0</v>
      </c>
      <c r="P340" s="44">
        <f t="shared" si="119"/>
        <v>89.5</v>
      </c>
      <c r="Q340" s="44">
        <f t="shared" si="126"/>
        <v>1108.169</v>
      </c>
      <c r="R340" s="41">
        <f t="shared" si="127"/>
        <v>0</v>
      </c>
      <c r="S340" s="41">
        <f t="shared" si="120"/>
        <v>259.63</v>
      </c>
      <c r="T340" s="41">
        <f t="shared" si="121"/>
        <v>9.74</v>
      </c>
      <c r="U340" s="44">
        <f t="shared" si="122"/>
        <v>104.57</v>
      </c>
      <c r="V340" s="44">
        <f t="shared" si="128"/>
        <v>0</v>
      </c>
      <c r="W340" s="44">
        <f t="shared" si="123"/>
        <v>89.5</v>
      </c>
      <c r="X340" s="41">
        <f t="shared" si="129"/>
        <v>463.44</v>
      </c>
      <c r="Y340" s="41">
        <f t="shared" si="124"/>
        <v>1571.609</v>
      </c>
      <c r="Z340" s="41"/>
      <c r="AD340" s="141"/>
    </row>
    <row r="341" s="9" customFormat="1" ht="20" customHeight="1" spans="1:30">
      <c r="A341" s="40">
        <f t="shared" si="114"/>
        <v>338</v>
      </c>
      <c r="B341" s="66" t="s">
        <v>684</v>
      </c>
      <c r="C341" s="46" t="s">
        <v>830</v>
      </c>
      <c r="D341" s="79" t="s">
        <v>831</v>
      </c>
      <c r="E341" s="82">
        <v>3245.4</v>
      </c>
      <c r="F341" s="82">
        <v>3245.4</v>
      </c>
      <c r="G341" s="41">
        <v>3245.4</v>
      </c>
      <c r="H341" s="185">
        <v>5228.42</v>
      </c>
      <c r="I341" s="68"/>
      <c r="J341" s="88">
        <v>1790</v>
      </c>
      <c r="K341" s="52">
        <f t="shared" si="115"/>
        <v>58.4172</v>
      </c>
      <c r="L341" s="53">
        <f t="shared" si="116"/>
        <v>519.264</v>
      </c>
      <c r="M341" s="41">
        <f t="shared" si="117"/>
        <v>22.7178</v>
      </c>
      <c r="N341" s="44">
        <f t="shared" si="118"/>
        <v>418.27</v>
      </c>
      <c r="O341" s="44">
        <f t="shared" si="125"/>
        <v>0</v>
      </c>
      <c r="P341" s="44">
        <f t="shared" si="119"/>
        <v>89.5</v>
      </c>
      <c r="Q341" s="44">
        <f t="shared" si="126"/>
        <v>1108.169</v>
      </c>
      <c r="R341" s="41">
        <f t="shared" si="127"/>
        <v>0</v>
      </c>
      <c r="S341" s="41">
        <f t="shared" si="120"/>
        <v>259.63</v>
      </c>
      <c r="T341" s="41">
        <f t="shared" si="121"/>
        <v>9.74</v>
      </c>
      <c r="U341" s="44">
        <f t="shared" si="122"/>
        <v>104.57</v>
      </c>
      <c r="V341" s="44">
        <f t="shared" si="128"/>
        <v>0</v>
      </c>
      <c r="W341" s="44">
        <f t="shared" si="123"/>
        <v>89.5</v>
      </c>
      <c r="X341" s="41">
        <f t="shared" si="129"/>
        <v>463.44</v>
      </c>
      <c r="Y341" s="41">
        <f t="shared" si="124"/>
        <v>1571.609</v>
      </c>
      <c r="Z341" s="41"/>
      <c r="AD341" s="141"/>
    </row>
    <row r="342" s="9" customFormat="1" ht="20" customHeight="1" spans="1:30">
      <c r="A342" s="40">
        <f t="shared" si="114"/>
        <v>339</v>
      </c>
      <c r="B342" s="66" t="s">
        <v>684</v>
      </c>
      <c r="C342" s="46" t="s">
        <v>832</v>
      </c>
      <c r="D342" s="79" t="s">
        <v>833</v>
      </c>
      <c r="E342" s="82">
        <v>3245.4</v>
      </c>
      <c r="F342" s="82">
        <v>3245.4</v>
      </c>
      <c r="G342" s="82">
        <v>3245.4</v>
      </c>
      <c r="H342" s="185">
        <v>5228.42</v>
      </c>
      <c r="I342" s="68"/>
      <c r="J342" s="88">
        <v>1790</v>
      </c>
      <c r="K342" s="52">
        <f t="shared" si="115"/>
        <v>58.4172</v>
      </c>
      <c r="L342" s="53">
        <f t="shared" si="116"/>
        <v>519.264</v>
      </c>
      <c r="M342" s="41">
        <f t="shared" si="117"/>
        <v>22.7178</v>
      </c>
      <c r="N342" s="44">
        <f t="shared" si="118"/>
        <v>418.27</v>
      </c>
      <c r="O342" s="44">
        <f t="shared" si="125"/>
        <v>0</v>
      </c>
      <c r="P342" s="44">
        <f t="shared" si="119"/>
        <v>89.5</v>
      </c>
      <c r="Q342" s="44">
        <f t="shared" si="126"/>
        <v>1108.169</v>
      </c>
      <c r="R342" s="41">
        <f t="shared" si="127"/>
        <v>0</v>
      </c>
      <c r="S342" s="41">
        <f t="shared" si="120"/>
        <v>259.63</v>
      </c>
      <c r="T342" s="41">
        <f t="shared" si="121"/>
        <v>9.74</v>
      </c>
      <c r="U342" s="44">
        <f t="shared" si="122"/>
        <v>104.57</v>
      </c>
      <c r="V342" s="44">
        <f t="shared" si="128"/>
        <v>0</v>
      </c>
      <c r="W342" s="44">
        <f t="shared" si="123"/>
        <v>89.5</v>
      </c>
      <c r="X342" s="41">
        <f t="shared" si="129"/>
        <v>463.44</v>
      </c>
      <c r="Y342" s="41">
        <f t="shared" si="124"/>
        <v>1571.609</v>
      </c>
      <c r="Z342" s="41"/>
      <c r="AD342" s="141"/>
    </row>
    <row r="343" s="9" customFormat="1" ht="20" customHeight="1" spans="1:30">
      <c r="A343" s="40">
        <f t="shared" si="114"/>
        <v>340</v>
      </c>
      <c r="B343" s="66" t="s">
        <v>145</v>
      </c>
      <c r="C343" s="80" t="s">
        <v>836</v>
      </c>
      <c r="D343" s="81" t="s">
        <v>837</v>
      </c>
      <c r="E343" s="82">
        <v>3245.4</v>
      </c>
      <c r="F343" s="82">
        <v>3245.5</v>
      </c>
      <c r="G343" s="82">
        <v>3245.4</v>
      </c>
      <c r="H343" s="185">
        <v>5228.42</v>
      </c>
      <c r="I343" s="68"/>
      <c r="J343" s="44">
        <v>0</v>
      </c>
      <c r="K343" s="52">
        <f t="shared" si="115"/>
        <v>58.4172</v>
      </c>
      <c r="L343" s="53">
        <f t="shared" si="116"/>
        <v>519.28</v>
      </c>
      <c r="M343" s="41">
        <f t="shared" si="117"/>
        <v>22.7178</v>
      </c>
      <c r="N343" s="44">
        <f t="shared" si="118"/>
        <v>418.27</v>
      </c>
      <c r="O343" s="44">
        <f t="shared" si="125"/>
        <v>0</v>
      </c>
      <c r="P343" s="44">
        <f t="shared" si="119"/>
        <v>0</v>
      </c>
      <c r="Q343" s="44">
        <f t="shared" si="126"/>
        <v>1018.685</v>
      </c>
      <c r="R343" s="41">
        <f t="shared" si="127"/>
        <v>0</v>
      </c>
      <c r="S343" s="41">
        <f t="shared" si="120"/>
        <v>259.64</v>
      </c>
      <c r="T343" s="41">
        <f t="shared" si="121"/>
        <v>9.74</v>
      </c>
      <c r="U343" s="44">
        <f t="shared" si="122"/>
        <v>104.57</v>
      </c>
      <c r="V343" s="44">
        <f t="shared" si="128"/>
        <v>0</v>
      </c>
      <c r="W343" s="44">
        <f t="shared" si="123"/>
        <v>0</v>
      </c>
      <c r="X343" s="41">
        <f t="shared" si="129"/>
        <v>373.95</v>
      </c>
      <c r="Y343" s="41">
        <f t="shared" si="124"/>
        <v>1392.635</v>
      </c>
      <c r="Z343" s="41"/>
      <c r="AD343" s="141"/>
    </row>
    <row r="344" s="9" customFormat="1" ht="20" customHeight="1" spans="1:30">
      <c r="A344" s="40">
        <f t="shared" si="114"/>
        <v>341</v>
      </c>
      <c r="B344" s="66" t="s">
        <v>145</v>
      </c>
      <c r="C344" s="80" t="s">
        <v>838</v>
      </c>
      <c r="D344" s="81" t="s">
        <v>839</v>
      </c>
      <c r="E344" s="82">
        <v>3245.4</v>
      </c>
      <c r="F344" s="82">
        <v>3245.5</v>
      </c>
      <c r="G344" s="82">
        <v>3245.4</v>
      </c>
      <c r="H344" s="185">
        <v>5228.42</v>
      </c>
      <c r="I344" s="68"/>
      <c r="J344" s="44">
        <v>0</v>
      </c>
      <c r="K344" s="52">
        <f t="shared" si="115"/>
        <v>58.4172</v>
      </c>
      <c r="L344" s="53">
        <f t="shared" si="116"/>
        <v>519.28</v>
      </c>
      <c r="M344" s="41">
        <f t="shared" si="117"/>
        <v>22.7178</v>
      </c>
      <c r="N344" s="44">
        <f t="shared" si="118"/>
        <v>418.27</v>
      </c>
      <c r="O344" s="44">
        <f t="shared" si="125"/>
        <v>0</v>
      </c>
      <c r="P344" s="44">
        <f t="shared" si="119"/>
        <v>0</v>
      </c>
      <c r="Q344" s="44">
        <f t="shared" si="126"/>
        <v>1018.685</v>
      </c>
      <c r="R344" s="41">
        <f t="shared" si="127"/>
        <v>0</v>
      </c>
      <c r="S344" s="41">
        <f t="shared" si="120"/>
        <v>259.64</v>
      </c>
      <c r="T344" s="41">
        <f t="shared" si="121"/>
        <v>9.74</v>
      </c>
      <c r="U344" s="44">
        <f t="shared" si="122"/>
        <v>104.57</v>
      </c>
      <c r="V344" s="44">
        <f t="shared" si="128"/>
        <v>0</v>
      </c>
      <c r="W344" s="44">
        <f t="shared" si="123"/>
        <v>0</v>
      </c>
      <c r="X344" s="41">
        <f t="shared" si="129"/>
        <v>373.95</v>
      </c>
      <c r="Y344" s="41">
        <f t="shared" si="124"/>
        <v>1392.635</v>
      </c>
      <c r="Z344" s="41"/>
      <c r="AD344" s="141"/>
    </row>
    <row r="345" s="9" customFormat="1" ht="20" customHeight="1" spans="1:30">
      <c r="A345" s="40">
        <f t="shared" si="114"/>
        <v>342</v>
      </c>
      <c r="B345" s="66" t="s">
        <v>145</v>
      </c>
      <c r="C345" s="80" t="s">
        <v>840</v>
      </c>
      <c r="D345" s="81" t="s">
        <v>841</v>
      </c>
      <c r="E345" s="82">
        <v>3245.4</v>
      </c>
      <c r="F345" s="82">
        <v>3245.5</v>
      </c>
      <c r="G345" s="82">
        <v>3245.4</v>
      </c>
      <c r="H345" s="185">
        <v>5228.42</v>
      </c>
      <c r="I345" s="68"/>
      <c r="J345" s="44">
        <v>0</v>
      </c>
      <c r="K345" s="52">
        <f t="shared" si="115"/>
        <v>58.4172</v>
      </c>
      <c r="L345" s="53">
        <f t="shared" si="116"/>
        <v>519.28</v>
      </c>
      <c r="M345" s="41">
        <f t="shared" si="117"/>
        <v>22.7178</v>
      </c>
      <c r="N345" s="44">
        <f t="shared" si="118"/>
        <v>418.27</v>
      </c>
      <c r="O345" s="44">
        <f t="shared" si="125"/>
        <v>0</v>
      </c>
      <c r="P345" s="44">
        <f t="shared" si="119"/>
        <v>0</v>
      </c>
      <c r="Q345" s="44">
        <f t="shared" si="126"/>
        <v>1018.685</v>
      </c>
      <c r="R345" s="41">
        <f t="shared" si="127"/>
        <v>0</v>
      </c>
      <c r="S345" s="41">
        <f t="shared" si="120"/>
        <v>259.64</v>
      </c>
      <c r="T345" s="41">
        <f t="shared" si="121"/>
        <v>9.74</v>
      </c>
      <c r="U345" s="44">
        <f t="shared" si="122"/>
        <v>104.57</v>
      </c>
      <c r="V345" s="44">
        <f t="shared" si="128"/>
        <v>0</v>
      </c>
      <c r="W345" s="44">
        <f t="shared" si="123"/>
        <v>0</v>
      </c>
      <c r="X345" s="41">
        <f t="shared" si="129"/>
        <v>373.95</v>
      </c>
      <c r="Y345" s="41">
        <f t="shared" si="124"/>
        <v>1392.635</v>
      </c>
      <c r="Z345" s="41"/>
      <c r="AD345" s="141"/>
    </row>
    <row r="346" s="9" customFormat="1" ht="20" customHeight="1" spans="1:30">
      <c r="A346" s="40">
        <f t="shared" si="114"/>
        <v>343</v>
      </c>
      <c r="B346" s="66" t="s">
        <v>170</v>
      </c>
      <c r="C346" s="46" t="s">
        <v>842</v>
      </c>
      <c r="D346" s="343" t="s">
        <v>843</v>
      </c>
      <c r="E346" s="82">
        <v>3245.4</v>
      </c>
      <c r="F346" s="82">
        <v>3245.5</v>
      </c>
      <c r="G346" s="82">
        <v>3245.4</v>
      </c>
      <c r="H346" s="185">
        <v>5228.42</v>
      </c>
      <c r="I346" s="68"/>
      <c r="J346" s="44">
        <v>0</v>
      </c>
      <c r="K346" s="52">
        <f t="shared" si="115"/>
        <v>58.4172</v>
      </c>
      <c r="L346" s="53">
        <f t="shared" si="116"/>
        <v>519.28</v>
      </c>
      <c r="M346" s="41">
        <f t="shared" si="117"/>
        <v>22.7178</v>
      </c>
      <c r="N346" s="44">
        <f t="shared" si="118"/>
        <v>418.27</v>
      </c>
      <c r="O346" s="44">
        <f t="shared" si="125"/>
        <v>0</v>
      </c>
      <c r="P346" s="44">
        <f t="shared" si="119"/>
        <v>0</v>
      </c>
      <c r="Q346" s="44">
        <f t="shared" si="126"/>
        <v>1018.685</v>
      </c>
      <c r="R346" s="41">
        <f t="shared" si="127"/>
        <v>0</v>
      </c>
      <c r="S346" s="41">
        <f t="shared" si="120"/>
        <v>259.64</v>
      </c>
      <c r="T346" s="41">
        <f t="shared" si="121"/>
        <v>9.74</v>
      </c>
      <c r="U346" s="44">
        <f t="shared" si="122"/>
        <v>104.57</v>
      </c>
      <c r="V346" s="44">
        <f t="shared" si="128"/>
        <v>0</v>
      </c>
      <c r="W346" s="44">
        <f t="shared" si="123"/>
        <v>0</v>
      </c>
      <c r="X346" s="41">
        <f t="shared" si="129"/>
        <v>373.95</v>
      </c>
      <c r="Y346" s="41">
        <f t="shared" si="124"/>
        <v>1392.635</v>
      </c>
      <c r="Z346" s="41"/>
      <c r="AD346" s="141"/>
    </row>
    <row r="347" s="9" customFormat="1" ht="20" customHeight="1" spans="1:30">
      <c r="A347" s="40">
        <f t="shared" si="114"/>
        <v>344</v>
      </c>
      <c r="B347" s="66" t="s">
        <v>170</v>
      </c>
      <c r="C347" s="46" t="s">
        <v>844</v>
      </c>
      <c r="D347" s="343" t="s">
        <v>845</v>
      </c>
      <c r="E347" s="82">
        <v>3245.4</v>
      </c>
      <c r="F347" s="82">
        <v>3245.5</v>
      </c>
      <c r="G347" s="82">
        <v>3245.4</v>
      </c>
      <c r="H347" s="185">
        <v>5228.42</v>
      </c>
      <c r="I347" s="68"/>
      <c r="J347" s="44">
        <v>0</v>
      </c>
      <c r="K347" s="52">
        <f t="shared" si="115"/>
        <v>58.4172</v>
      </c>
      <c r="L347" s="53">
        <f t="shared" si="116"/>
        <v>519.28</v>
      </c>
      <c r="M347" s="41">
        <f t="shared" si="117"/>
        <v>22.7178</v>
      </c>
      <c r="N347" s="44">
        <f t="shared" si="118"/>
        <v>418.27</v>
      </c>
      <c r="O347" s="44">
        <f t="shared" si="125"/>
        <v>0</v>
      </c>
      <c r="P347" s="44">
        <f t="shared" si="119"/>
        <v>0</v>
      </c>
      <c r="Q347" s="44">
        <f t="shared" si="126"/>
        <v>1018.685</v>
      </c>
      <c r="R347" s="41">
        <f t="shared" si="127"/>
        <v>0</v>
      </c>
      <c r="S347" s="41">
        <f t="shared" si="120"/>
        <v>259.64</v>
      </c>
      <c r="T347" s="41">
        <f t="shared" si="121"/>
        <v>9.74</v>
      </c>
      <c r="U347" s="44">
        <f t="shared" si="122"/>
        <v>104.57</v>
      </c>
      <c r="V347" s="44">
        <f t="shared" si="128"/>
        <v>0</v>
      </c>
      <c r="W347" s="44">
        <f t="shared" si="123"/>
        <v>0</v>
      </c>
      <c r="X347" s="41">
        <f t="shared" si="129"/>
        <v>373.95</v>
      </c>
      <c r="Y347" s="41">
        <f t="shared" si="124"/>
        <v>1392.635</v>
      </c>
      <c r="Z347" s="41"/>
      <c r="AD347" s="141"/>
    </row>
    <row r="348" s="9" customFormat="1" ht="20" customHeight="1" spans="1:30">
      <c r="A348" s="40">
        <f t="shared" si="114"/>
        <v>345</v>
      </c>
      <c r="B348" s="66" t="s">
        <v>170</v>
      </c>
      <c r="C348" s="46" t="s">
        <v>846</v>
      </c>
      <c r="D348" s="45" t="s">
        <v>847</v>
      </c>
      <c r="E348" s="82">
        <v>3245.4</v>
      </c>
      <c r="F348" s="82">
        <v>3245.5</v>
      </c>
      <c r="G348" s="82">
        <v>3245.4</v>
      </c>
      <c r="H348" s="185">
        <v>5228.42</v>
      </c>
      <c r="I348" s="68"/>
      <c r="J348" s="44">
        <v>0</v>
      </c>
      <c r="K348" s="52">
        <f t="shared" si="115"/>
        <v>58.4172</v>
      </c>
      <c r="L348" s="53">
        <f t="shared" si="116"/>
        <v>519.28</v>
      </c>
      <c r="M348" s="41">
        <f t="shared" si="117"/>
        <v>22.7178</v>
      </c>
      <c r="N348" s="44">
        <f t="shared" si="118"/>
        <v>418.27</v>
      </c>
      <c r="O348" s="44">
        <f t="shared" si="125"/>
        <v>0</v>
      </c>
      <c r="P348" s="44">
        <f t="shared" si="119"/>
        <v>0</v>
      </c>
      <c r="Q348" s="44">
        <f t="shared" si="126"/>
        <v>1018.685</v>
      </c>
      <c r="R348" s="41">
        <f t="shared" si="127"/>
        <v>0</v>
      </c>
      <c r="S348" s="41">
        <f t="shared" si="120"/>
        <v>259.64</v>
      </c>
      <c r="T348" s="41">
        <f t="shared" si="121"/>
        <v>9.74</v>
      </c>
      <c r="U348" s="44">
        <f t="shared" si="122"/>
        <v>104.57</v>
      </c>
      <c r="V348" s="44">
        <f t="shared" si="128"/>
        <v>0</v>
      </c>
      <c r="W348" s="44">
        <f t="shared" si="123"/>
        <v>0</v>
      </c>
      <c r="X348" s="41">
        <f t="shared" si="129"/>
        <v>373.95</v>
      </c>
      <c r="Y348" s="41">
        <f t="shared" si="124"/>
        <v>1392.635</v>
      </c>
      <c r="Z348" s="41"/>
      <c r="AD348" s="141"/>
    </row>
    <row r="349" s="9" customFormat="1" ht="20" customHeight="1" spans="1:30">
      <c r="A349" s="40">
        <f t="shared" si="114"/>
        <v>346</v>
      </c>
      <c r="B349" s="66" t="s">
        <v>145</v>
      </c>
      <c r="C349" s="46" t="s">
        <v>848</v>
      </c>
      <c r="D349" s="343" t="s">
        <v>849</v>
      </c>
      <c r="E349" s="82">
        <v>3245.4</v>
      </c>
      <c r="F349" s="82">
        <v>3245.5</v>
      </c>
      <c r="G349" s="82">
        <v>3245.4</v>
      </c>
      <c r="H349" s="185">
        <v>5228.42</v>
      </c>
      <c r="I349" s="68"/>
      <c r="J349" s="44">
        <v>0</v>
      </c>
      <c r="K349" s="52">
        <f t="shared" si="115"/>
        <v>58.4172</v>
      </c>
      <c r="L349" s="53">
        <f t="shared" si="116"/>
        <v>519.28</v>
      </c>
      <c r="M349" s="41">
        <f t="shared" si="117"/>
        <v>22.7178</v>
      </c>
      <c r="N349" s="44">
        <f t="shared" si="118"/>
        <v>418.27</v>
      </c>
      <c r="O349" s="44">
        <f t="shared" si="125"/>
        <v>0</v>
      </c>
      <c r="P349" s="44">
        <f t="shared" si="119"/>
        <v>0</v>
      </c>
      <c r="Q349" s="44">
        <f t="shared" si="126"/>
        <v>1018.685</v>
      </c>
      <c r="R349" s="41">
        <f t="shared" si="127"/>
        <v>0</v>
      </c>
      <c r="S349" s="41">
        <f t="shared" si="120"/>
        <v>259.64</v>
      </c>
      <c r="T349" s="41">
        <f t="shared" si="121"/>
        <v>9.74</v>
      </c>
      <c r="U349" s="44">
        <f t="shared" si="122"/>
        <v>104.57</v>
      </c>
      <c r="V349" s="44">
        <f t="shared" si="128"/>
        <v>0</v>
      </c>
      <c r="W349" s="44">
        <f t="shared" si="123"/>
        <v>0</v>
      </c>
      <c r="X349" s="41">
        <f t="shared" si="129"/>
        <v>373.95</v>
      </c>
      <c r="Y349" s="41">
        <f t="shared" si="124"/>
        <v>1392.635</v>
      </c>
      <c r="Z349" s="41"/>
      <c r="AD349" s="141"/>
    </row>
    <row r="350" s="9" customFormat="1" ht="20" customHeight="1" spans="1:30">
      <c r="A350" s="40">
        <f t="shared" si="114"/>
        <v>347</v>
      </c>
      <c r="B350" s="66" t="s">
        <v>167</v>
      </c>
      <c r="C350" s="46" t="s">
        <v>850</v>
      </c>
      <c r="D350" s="45" t="s">
        <v>851</v>
      </c>
      <c r="E350" s="82">
        <v>3245.4</v>
      </c>
      <c r="F350" s="82">
        <v>3245.5</v>
      </c>
      <c r="G350" s="82">
        <v>3245.4</v>
      </c>
      <c r="H350" s="185">
        <v>5228.42</v>
      </c>
      <c r="I350" s="68"/>
      <c r="J350" s="44">
        <v>0</v>
      </c>
      <c r="K350" s="52">
        <f t="shared" si="115"/>
        <v>58.4172</v>
      </c>
      <c r="L350" s="53">
        <f t="shared" si="116"/>
        <v>519.28</v>
      </c>
      <c r="M350" s="41">
        <f t="shared" si="117"/>
        <v>22.7178</v>
      </c>
      <c r="N350" s="44">
        <f t="shared" si="118"/>
        <v>418.27</v>
      </c>
      <c r="O350" s="44">
        <f t="shared" si="125"/>
        <v>0</v>
      </c>
      <c r="P350" s="44">
        <f t="shared" si="119"/>
        <v>0</v>
      </c>
      <c r="Q350" s="44">
        <f t="shared" si="126"/>
        <v>1018.685</v>
      </c>
      <c r="R350" s="41">
        <f t="shared" si="127"/>
        <v>0</v>
      </c>
      <c r="S350" s="41">
        <f t="shared" si="120"/>
        <v>259.64</v>
      </c>
      <c r="T350" s="41">
        <f t="shared" si="121"/>
        <v>9.74</v>
      </c>
      <c r="U350" s="44">
        <f t="shared" si="122"/>
        <v>104.57</v>
      </c>
      <c r="V350" s="44">
        <f t="shared" si="128"/>
        <v>0</v>
      </c>
      <c r="W350" s="44">
        <f t="shared" si="123"/>
        <v>0</v>
      </c>
      <c r="X350" s="41">
        <f t="shared" si="129"/>
        <v>373.95</v>
      </c>
      <c r="Y350" s="41">
        <f t="shared" si="124"/>
        <v>1392.635</v>
      </c>
      <c r="Z350" s="41"/>
      <c r="AD350" s="141"/>
    </row>
    <row r="351" s="9" customFormat="1" ht="20" customHeight="1" spans="1:30">
      <c r="A351" s="40">
        <f t="shared" si="114"/>
        <v>348</v>
      </c>
      <c r="B351" s="66" t="s">
        <v>167</v>
      </c>
      <c r="C351" s="46" t="s">
        <v>852</v>
      </c>
      <c r="D351" s="45" t="s">
        <v>853</v>
      </c>
      <c r="E351" s="82">
        <v>3245.4</v>
      </c>
      <c r="F351" s="82">
        <v>3245.5</v>
      </c>
      <c r="G351" s="82">
        <v>3245.4</v>
      </c>
      <c r="H351" s="185">
        <v>5228.42</v>
      </c>
      <c r="I351" s="68"/>
      <c r="J351" s="44">
        <v>0</v>
      </c>
      <c r="K351" s="52">
        <f t="shared" si="115"/>
        <v>58.4172</v>
      </c>
      <c r="L351" s="53">
        <f t="shared" si="116"/>
        <v>519.28</v>
      </c>
      <c r="M351" s="41">
        <f t="shared" si="117"/>
        <v>22.7178</v>
      </c>
      <c r="N351" s="44">
        <f t="shared" si="118"/>
        <v>418.27</v>
      </c>
      <c r="O351" s="44">
        <f t="shared" si="125"/>
        <v>0</v>
      </c>
      <c r="P351" s="44">
        <f t="shared" si="119"/>
        <v>0</v>
      </c>
      <c r="Q351" s="44">
        <f t="shared" si="126"/>
        <v>1018.685</v>
      </c>
      <c r="R351" s="41">
        <f t="shared" si="127"/>
        <v>0</v>
      </c>
      <c r="S351" s="41">
        <f t="shared" si="120"/>
        <v>259.64</v>
      </c>
      <c r="T351" s="41">
        <f t="shared" si="121"/>
        <v>9.74</v>
      </c>
      <c r="U351" s="44">
        <f t="shared" si="122"/>
        <v>104.57</v>
      </c>
      <c r="V351" s="44">
        <f t="shared" si="128"/>
        <v>0</v>
      </c>
      <c r="W351" s="44">
        <f t="shared" si="123"/>
        <v>0</v>
      </c>
      <c r="X351" s="41">
        <f t="shared" si="129"/>
        <v>373.95</v>
      </c>
      <c r="Y351" s="41">
        <f t="shared" si="124"/>
        <v>1392.635</v>
      </c>
      <c r="Z351" s="41"/>
      <c r="AD351" s="141"/>
    </row>
    <row r="352" s="9" customFormat="1" ht="20" customHeight="1" spans="1:30">
      <c r="A352" s="40">
        <f t="shared" si="114"/>
        <v>349</v>
      </c>
      <c r="B352" s="66" t="s">
        <v>167</v>
      </c>
      <c r="C352" s="83" t="s">
        <v>854</v>
      </c>
      <c r="D352" s="100" t="s">
        <v>855</v>
      </c>
      <c r="E352" s="82">
        <v>3245.4</v>
      </c>
      <c r="F352" s="82">
        <v>3245.5</v>
      </c>
      <c r="G352" s="82">
        <v>3245.4</v>
      </c>
      <c r="H352" s="185">
        <v>5228.42</v>
      </c>
      <c r="I352" s="68"/>
      <c r="J352" s="44">
        <v>0</v>
      </c>
      <c r="K352" s="52">
        <f t="shared" si="115"/>
        <v>58.4172</v>
      </c>
      <c r="L352" s="53">
        <f t="shared" si="116"/>
        <v>519.28</v>
      </c>
      <c r="M352" s="41">
        <f t="shared" si="117"/>
        <v>22.7178</v>
      </c>
      <c r="N352" s="44">
        <f t="shared" si="118"/>
        <v>418.27</v>
      </c>
      <c r="O352" s="44">
        <f t="shared" si="125"/>
        <v>0</v>
      </c>
      <c r="P352" s="44">
        <f t="shared" si="119"/>
        <v>0</v>
      </c>
      <c r="Q352" s="44">
        <f t="shared" si="126"/>
        <v>1018.685</v>
      </c>
      <c r="R352" s="41">
        <f t="shared" si="127"/>
        <v>0</v>
      </c>
      <c r="S352" s="41">
        <f t="shared" si="120"/>
        <v>259.64</v>
      </c>
      <c r="T352" s="41">
        <f t="shared" si="121"/>
        <v>9.74</v>
      </c>
      <c r="U352" s="44">
        <f t="shared" si="122"/>
        <v>104.57</v>
      </c>
      <c r="V352" s="44">
        <f t="shared" si="128"/>
        <v>0</v>
      </c>
      <c r="W352" s="44">
        <f t="shared" si="123"/>
        <v>0</v>
      </c>
      <c r="X352" s="41">
        <f t="shared" si="129"/>
        <v>373.95</v>
      </c>
      <c r="Y352" s="41">
        <f t="shared" si="124"/>
        <v>1392.635</v>
      </c>
      <c r="Z352" s="41"/>
      <c r="AD352" s="141"/>
    </row>
    <row r="353" s="9" customFormat="1" ht="20" customHeight="1" spans="1:30">
      <c r="A353" s="40">
        <f t="shared" si="114"/>
        <v>350</v>
      </c>
      <c r="B353" s="66" t="s">
        <v>167</v>
      </c>
      <c r="C353" s="46" t="s">
        <v>856</v>
      </c>
      <c r="D353" s="45" t="s">
        <v>857</v>
      </c>
      <c r="E353" s="82">
        <v>3245.4</v>
      </c>
      <c r="F353" s="82">
        <v>3245.5</v>
      </c>
      <c r="G353" s="113">
        <v>3245.4</v>
      </c>
      <c r="H353" s="185">
        <v>5228.42</v>
      </c>
      <c r="I353" s="68"/>
      <c r="J353" s="44">
        <v>0</v>
      </c>
      <c r="K353" s="52">
        <f t="shared" si="115"/>
        <v>58.4172</v>
      </c>
      <c r="L353" s="53">
        <f t="shared" si="116"/>
        <v>519.28</v>
      </c>
      <c r="M353" s="41">
        <f t="shared" si="117"/>
        <v>22.7178</v>
      </c>
      <c r="N353" s="44">
        <f t="shared" si="118"/>
        <v>418.27</v>
      </c>
      <c r="O353" s="44">
        <f t="shared" si="125"/>
        <v>0</v>
      </c>
      <c r="P353" s="44">
        <f t="shared" si="119"/>
        <v>0</v>
      </c>
      <c r="Q353" s="44">
        <f t="shared" si="126"/>
        <v>1018.685</v>
      </c>
      <c r="R353" s="41">
        <f t="shared" si="127"/>
        <v>0</v>
      </c>
      <c r="S353" s="41">
        <f t="shared" si="120"/>
        <v>259.64</v>
      </c>
      <c r="T353" s="41">
        <f t="shared" si="121"/>
        <v>9.74</v>
      </c>
      <c r="U353" s="44">
        <f t="shared" si="122"/>
        <v>104.57</v>
      </c>
      <c r="V353" s="44">
        <f t="shared" si="128"/>
        <v>0</v>
      </c>
      <c r="W353" s="44">
        <f t="shared" si="123"/>
        <v>0</v>
      </c>
      <c r="X353" s="41">
        <f t="shared" si="129"/>
        <v>373.95</v>
      </c>
      <c r="Y353" s="41">
        <f t="shared" si="124"/>
        <v>1392.635</v>
      </c>
      <c r="Z353" s="41"/>
      <c r="AD353" s="141"/>
    </row>
    <row r="354" s="30" customFormat="1" ht="20" customHeight="1" spans="1:30">
      <c r="A354" s="90">
        <f t="shared" si="114"/>
        <v>351</v>
      </c>
      <c r="B354" s="66" t="s">
        <v>167</v>
      </c>
      <c r="C354" s="61" t="s">
        <v>632</v>
      </c>
      <c r="D354" s="252" t="s">
        <v>633</v>
      </c>
      <c r="E354" s="44">
        <v>3245.4</v>
      </c>
      <c r="F354" s="44">
        <v>3245.5</v>
      </c>
      <c r="G354" s="44">
        <v>3245.4</v>
      </c>
      <c r="H354" s="44">
        <v>5228.42</v>
      </c>
      <c r="I354" s="44"/>
      <c r="J354" s="44">
        <v>0</v>
      </c>
      <c r="K354" s="73">
        <f t="shared" si="115"/>
        <v>58.4172</v>
      </c>
      <c r="L354" s="74">
        <f t="shared" si="116"/>
        <v>519.28</v>
      </c>
      <c r="M354" s="44">
        <f t="shared" si="117"/>
        <v>22.7178</v>
      </c>
      <c r="N354" s="44">
        <f t="shared" si="118"/>
        <v>418.27</v>
      </c>
      <c r="O354" s="44">
        <f t="shared" si="125"/>
        <v>0</v>
      </c>
      <c r="P354" s="44">
        <f t="shared" si="119"/>
        <v>0</v>
      </c>
      <c r="Q354" s="44">
        <f t="shared" si="126"/>
        <v>1018.685</v>
      </c>
      <c r="R354" s="41">
        <f t="shared" si="127"/>
        <v>0</v>
      </c>
      <c r="S354" s="44">
        <f t="shared" si="120"/>
        <v>259.64</v>
      </c>
      <c r="T354" s="44">
        <f t="shared" si="121"/>
        <v>9.74</v>
      </c>
      <c r="U354" s="44">
        <f t="shared" si="122"/>
        <v>104.57</v>
      </c>
      <c r="V354" s="44">
        <f t="shared" si="128"/>
        <v>0</v>
      </c>
      <c r="W354" s="44">
        <f t="shared" si="123"/>
        <v>0</v>
      </c>
      <c r="X354" s="41">
        <f t="shared" si="129"/>
        <v>373.95</v>
      </c>
      <c r="Y354" s="44">
        <f t="shared" si="124"/>
        <v>1392.635</v>
      </c>
      <c r="Z354" s="44"/>
      <c r="AD354" s="141"/>
    </row>
    <row r="355" s="9" customFormat="1" ht="20" customHeight="1" spans="1:30">
      <c r="A355" s="40">
        <f t="shared" si="114"/>
        <v>352</v>
      </c>
      <c r="B355" s="66" t="s">
        <v>167</v>
      </c>
      <c r="C355" s="46" t="s">
        <v>693</v>
      </c>
      <c r="D355" s="45" t="s">
        <v>858</v>
      </c>
      <c r="E355" s="82">
        <v>3245.4</v>
      </c>
      <c r="F355" s="82">
        <v>3245.5</v>
      </c>
      <c r="G355" s="82">
        <v>3245.4</v>
      </c>
      <c r="H355" s="185">
        <v>5228.42</v>
      </c>
      <c r="I355" s="68"/>
      <c r="J355" s="44">
        <v>0</v>
      </c>
      <c r="K355" s="52">
        <f t="shared" si="115"/>
        <v>58.4172</v>
      </c>
      <c r="L355" s="53">
        <f t="shared" si="116"/>
        <v>519.28</v>
      </c>
      <c r="M355" s="41">
        <f t="shared" si="117"/>
        <v>22.7178</v>
      </c>
      <c r="N355" s="44">
        <f t="shared" si="118"/>
        <v>418.27</v>
      </c>
      <c r="O355" s="44">
        <f t="shared" ref="O355:O364" si="130">I355*50%</f>
        <v>0</v>
      </c>
      <c r="P355" s="44">
        <f t="shared" si="119"/>
        <v>0</v>
      </c>
      <c r="Q355" s="44">
        <f t="shared" si="126"/>
        <v>1018.685</v>
      </c>
      <c r="R355" s="41">
        <f t="shared" si="127"/>
        <v>0</v>
      </c>
      <c r="S355" s="41">
        <f t="shared" si="120"/>
        <v>259.64</v>
      </c>
      <c r="T355" s="41">
        <f t="shared" si="121"/>
        <v>9.74</v>
      </c>
      <c r="U355" s="44">
        <f t="shared" si="122"/>
        <v>104.57</v>
      </c>
      <c r="V355" s="44">
        <f t="shared" si="128"/>
        <v>0</v>
      </c>
      <c r="W355" s="44">
        <f t="shared" si="123"/>
        <v>0</v>
      </c>
      <c r="X355" s="41">
        <f t="shared" si="129"/>
        <v>373.95</v>
      </c>
      <c r="Y355" s="41">
        <f t="shared" si="124"/>
        <v>1392.635</v>
      </c>
      <c r="Z355" s="41"/>
      <c r="AD355" s="141"/>
    </row>
    <row r="356" s="9" customFormat="1" ht="20" customHeight="1" spans="1:30">
      <c r="A356" s="40">
        <f t="shared" si="114"/>
        <v>353</v>
      </c>
      <c r="B356" s="66" t="s">
        <v>167</v>
      </c>
      <c r="C356" s="46" t="s">
        <v>859</v>
      </c>
      <c r="D356" s="45" t="s">
        <v>860</v>
      </c>
      <c r="E356" s="82">
        <v>3245.4</v>
      </c>
      <c r="F356" s="82">
        <v>3245.5</v>
      </c>
      <c r="G356" s="82">
        <v>3245.4</v>
      </c>
      <c r="H356" s="185">
        <v>5228.42</v>
      </c>
      <c r="I356" s="68"/>
      <c r="J356" s="44">
        <v>0</v>
      </c>
      <c r="K356" s="52">
        <f t="shared" si="115"/>
        <v>58.4172</v>
      </c>
      <c r="L356" s="53">
        <f t="shared" si="116"/>
        <v>519.28</v>
      </c>
      <c r="M356" s="41">
        <f t="shared" si="117"/>
        <v>22.7178</v>
      </c>
      <c r="N356" s="44">
        <f t="shared" si="118"/>
        <v>418.27</v>
      </c>
      <c r="O356" s="44">
        <f t="shared" si="130"/>
        <v>0</v>
      </c>
      <c r="P356" s="44">
        <f t="shared" si="119"/>
        <v>0</v>
      </c>
      <c r="Q356" s="44">
        <f t="shared" si="126"/>
        <v>1018.685</v>
      </c>
      <c r="R356" s="41">
        <f t="shared" si="127"/>
        <v>0</v>
      </c>
      <c r="S356" s="41">
        <f t="shared" si="120"/>
        <v>259.64</v>
      </c>
      <c r="T356" s="41">
        <f t="shared" si="121"/>
        <v>9.74</v>
      </c>
      <c r="U356" s="44">
        <f t="shared" si="122"/>
        <v>104.57</v>
      </c>
      <c r="V356" s="44">
        <f t="shared" si="128"/>
        <v>0</v>
      </c>
      <c r="W356" s="44">
        <f t="shared" si="123"/>
        <v>0</v>
      </c>
      <c r="X356" s="41">
        <f t="shared" si="129"/>
        <v>373.95</v>
      </c>
      <c r="Y356" s="41">
        <f t="shared" si="124"/>
        <v>1392.635</v>
      </c>
      <c r="Z356" s="41"/>
      <c r="AD356" s="141"/>
    </row>
    <row r="357" s="9" customFormat="1" ht="20" customHeight="1" spans="1:30">
      <c r="A357" s="40">
        <f t="shared" si="114"/>
        <v>354</v>
      </c>
      <c r="B357" s="66" t="s">
        <v>503</v>
      </c>
      <c r="C357" s="46" t="s">
        <v>861</v>
      </c>
      <c r="D357" s="343" t="s">
        <v>862</v>
      </c>
      <c r="E357" s="82">
        <v>3245.4</v>
      </c>
      <c r="F357" s="82">
        <v>3245.5</v>
      </c>
      <c r="G357" s="82">
        <v>3245.4</v>
      </c>
      <c r="H357" s="185">
        <v>5228.42</v>
      </c>
      <c r="I357" s="68"/>
      <c r="J357" s="44">
        <v>0</v>
      </c>
      <c r="K357" s="52">
        <f t="shared" si="115"/>
        <v>58.4172</v>
      </c>
      <c r="L357" s="53">
        <f t="shared" si="116"/>
        <v>519.28</v>
      </c>
      <c r="M357" s="41">
        <f t="shared" si="117"/>
        <v>22.7178</v>
      </c>
      <c r="N357" s="44">
        <f t="shared" si="118"/>
        <v>418.27</v>
      </c>
      <c r="O357" s="44">
        <f t="shared" si="130"/>
        <v>0</v>
      </c>
      <c r="P357" s="44">
        <f t="shared" si="119"/>
        <v>0</v>
      </c>
      <c r="Q357" s="44">
        <f t="shared" si="126"/>
        <v>1018.685</v>
      </c>
      <c r="R357" s="41">
        <f t="shared" si="127"/>
        <v>0</v>
      </c>
      <c r="S357" s="41">
        <f t="shared" si="120"/>
        <v>259.64</v>
      </c>
      <c r="T357" s="41">
        <f t="shared" si="121"/>
        <v>9.74</v>
      </c>
      <c r="U357" s="44">
        <f t="shared" si="122"/>
        <v>104.57</v>
      </c>
      <c r="V357" s="44">
        <f t="shared" si="128"/>
        <v>0</v>
      </c>
      <c r="W357" s="44">
        <f t="shared" si="123"/>
        <v>0</v>
      </c>
      <c r="X357" s="41">
        <f t="shared" si="129"/>
        <v>373.95</v>
      </c>
      <c r="Y357" s="41">
        <f t="shared" si="124"/>
        <v>1392.635</v>
      </c>
      <c r="Z357" s="41"/>
      <c r="AD357" s="141"/>
    </row>
    <row r="358" s="9" customFormat="1" ht="20" customHeight="1" spans="1:30">
      <c r="A358" s="40">
        <f t="shared" si="114"/>
        <v>355</v>
      </c>
      <c r="B358" s="66" t="s">
        <v>238</v>
      </c>
      <c r="C358" s="46" t="s">
        <v>863</v>
      </c>
      <c r="D358" s="343" t="s">
        <v>864</v>
      </c>
      <c r="E358" s="82">
        <v>3245.4</v>
      </c>
      <c r="F358" s="82">
        <v>3245.5</v>
      </c>
      <c r="G358" s="82">
        <v>3245.4</v>
      </c>
      <c r="H358" s="185">
        <v>5228.42</v>
      </c>
      <c r="I358" s="68"/>
      <c r="J358" s="44">
        <v>0</v>
      </c>
      <c r="K358" s="52">
        <f t="shared" si="115"/>
        <v>58.4172</v>
      </c>
      <c r="L358" s="53">
        <f t="shared" si="116"/>
        <v>519.28</v>
      </c>
      <c r="M358" s="41">
        <f t="shared" si="117"/>
        <v>22.7178</v>
      </c>
      <c r="N358" s="44">
        <f t="shared" si="118"/>
        <v>418.27</v>
      </c>
      <c r="O358" s="44">
        <f t="shared" si="130"/>
        <v>0</v>
      </c>
      <c r="P358" s="44">
        <f t="shared" si="119"/>
        <v>0</v>
      </c>
      <c r="Q358" s="44">
        <f t="shared" si="126"/>
        <v>1018.685</v>
      </c>
      <c r="R358" s="41">
        <f t="shared" si="127"/>
        <v>0</v>
      </c>
      <c r="S358" s="41">
        <f t="shared" si="120"/>
        <v>259.64</v>
      </c>
      <c r="T358" s="41">
        <f t="shared" si="121"/>
        <v>9.74</v>
      </c>
      <c r="U358" s="44">
        <f t="shared" si="122"/>
        <v>104.57</v>
      </c>
      <c r="V358" s="44">
        <f t="shared" si="128"/>
        <v>0</v>
      </c>
      <c r="W358" s="44">
        <f t="shared" si="123"/>
        <v>0</v>
      </c>
      <c r="X358" s="41">
        <f t="shared" si="129"/>
        <v>373.95</v>
      </c>
      <c r="Y358" s="41">
        <f t="shared" si="124"/>
        <v>1392.635</v>
      </c>
      <c r="Z358" s="41"/>
      <c r="AD358" s="141"/>
    </row>
    <row r="359" s="9" customFormat="1" ht="20" customHeight="1" spans="1:30">
      <c r="A359" s="40">
        <f t="shared" si="114"/>
        <v>356</v>
      </c>
      <c r="B359" s="66" t="s">
        <v>470</v>
      </c>
      <c r="C359" s="46" t="s">
        <v>865</v>
      </c>
      <c r="D359" s="343" t="s">
        <v>866</v>
      </c>
      <c r="E359" s="82">
        <v>3245.4</v>
      </c>
      <c r="F359" s="82">
        <v>3245.5</v>
      </c>
      <c r="G359" s="82">
        <v>3245.4</v>
      </c>
      <c r="H359" s="185">
        <v>5228.42</v>
      </c>
      <c r="I359" s="68"/>
      <c r="J359" s="44">
        <v>0</v>
      </c>
      <c r="K359" s="52">
        <f t="shared" si="115"/>
        <v>58.4172</v>
      </c>
      <c r="L359" s="53">
        <f t="shared" si="116"/>
        <v>519.28</v>
      </c>
      <c r="M359" s="41">
        <f t="shared" si="117"/>
        <v>22.7178</v>
      </c>
      <c r="N359" s="44">
        <f t="shared" si="118"/>
        <v>418.27</v>
      </c>
      <c r="O359" s="44">
        <f t="shared" si="130"/>
        <v>0</v>
      </c>
      <c r="P359" s="44">
        <f t="shared" si="119"/>
        <v>0</v>
      </c>
      <c r="Q359" s="44">
        <f t="shared" si="126"/>
        <v>1018.685</v>
      </c>
      <c r="R359" s="41">
        <f t="shared" si="127"/>
        <v>0</v>
      </c>
      <c r="S359" s="41">
        <f t="shared" si="120"/>
        <v>259.64</v>
      </c>
      <c r="T359" s="41">
        <f t="shared" si="121"/>
        <v>9.74</v>
      </c>
      <c r="U359" s="44">
        <f t="shared" si="122"/>
        <v>104.57</v>
      </c>
      <c r="V359" s="44">
        <f t="shared" si="128"/>
        <v>0</v>
      </c>
      <c r="W359" s="44">
        <f t="shared" si="123"/>
        <v>0</v>
      </c>
      <c r="X359" s="41">
        <f t="shared" si="129"/>
        <v>373.95</v>
      </c>
      <c r="Y359" s="41">
        <f t="shared" si="124"/>
        <v>1392.635</v>
      </c>
      <c r="Z359" s="41"/>
      <c r="AD359" s="141"/>
    </row>
    <row r="360" s="9" customFormat="1" ht="20" customHeight="1" spans="1:30">
      <c r="A360" s="40">
        <f t="shared" si="114"/>
        <v>357</v>
      </c>
      <c r="B360" s="66" t="s">
        <v>443</v>
      </c>
      <c r="C360" s="46" t="s">
        <v>867</v>
      </c>
      <c r="D360" s="343" t="s">
        <v>868</v>
      </c>
      <c r="E360" s="82">
        <v>3245.4</v>
      </c>
      <c r="F360" s="82">
        <v>3245.5</v>
      </c>
      <c r="G360" s="82">
        <v>3245.4</v>
      </c>
      <c r="H360" s="185">
        <v>5228.42</v>
      </c>
      <c r="I360" s="68"/>
      <c r="J360" s="44">
        <v>0</v>
      </c>
      <c r="K360" s="52">
        <f t="shared" si="115"/>
        <v>58.4172</v>
      </c>
      <c r="L360" s="53">
        <f t="shared" si="116"/>
        <v>519.28</v>
      </c>
      <c r="M360" s="41">
        <f t="shared" si="117"/>
        <v>22.7178</v>
      </c>
      <c r="N360" s="44">
        <f t="shared" si="118"/>
        <v>418.27</v>
      </c>
      <c r="O360" s="44">
        <f t="shared" si="130"/>
        <v>0</v>
      </c>
      <c r="P360" s="44">
        <f t="shared" si="119"/>
        <v>0</v>
      </c>
      <c r="Q360" s="44">
        <f t="shared" si="126"/>
        <v>1018.685</v>
      </c>
      <c r="R360" s="41">
        <f t="shared" si="127"/>
        <v>0</v>
      </c>
      <c r="S360" s="41">
        <f t="shared" si="120"/>
        <v>259.64</v>
      </c>
      <c r="T360" s="41">
        <f t="shared" si="121"/>
        <v>9.74</v>
      </c>
      <c r="U360" s="44">
        <f t="shared" si="122"/>
        <v>104.57</v>
      </c>
      <c r="V360" s="44">
        <f t="shared" si="128"/>
        <v>0</v>
      </c>
      <c r="W360" s="44">
        <f t="shared" si="123"/>
        <v>0</v>
      </c>
      <c r="X360" s="41">
        <f t="shared" si="129"/>
        <v>373.95</v>
      </c>
      <c r="Y360" s="41">
        <f t="shared" si="124"/>
        <v>1392.635</v>
      </c>
      <c r="Z360" s="41"/>
      <c r="AD360" s="141"/>
    </row>
    <row r="361" s="9" customFormat="1" ht="20" customHeight="1" spans="1:30">
      <c r="A361" s="40">
        <f t="shared" si="114"/>
        <v>358</v>
      </c>
      <c r="B361" s="66" t="s">
        <v>217</v>
      </c>
      <c r="C361" s="46" t="s">
        <v>869</v>
      </c>
      <c r="D361" s="343" t="s">
        <v>870</v>
      </c>
      <c r="E361" s="82">
        <v>3245.4</v>
      </c>
      <c r="F361" s="82">
        <v>3245.5</v>
      </c>
      <c r="G361" s="82">
        <v>3245.4</v>
      </c>
      <c r="H361" s="185">
        <v>5228.42</v>
      </c>
      <c r="I361" s="68"/>
      <c r="J361" s="44">
        <v>0</v>
      </c>
      <c r="K361" s="52">
        <f t="shared" si="115"/>
        <v>58.4172</v>
      </c>
      <c r="L361" s="53">
        <f t="shared" si="116"/>
        <v>519.28</v>
      </c>
      <c r="M361" s="41">
        <f t="shared" si="117"/>
        <v>22.7178</v>
      </c>
      <c r="N361" s="44">
        <f t="shared" si="118"/>
        <v>418.27</v>
      </c>
      <c r="O361" s="44">
        <f t="shared" si="130"/>
        <v>0</v>
      </c>
      <c r="P361" s="44">
        <f t="shared" si="119"/>
        <v>0</v>
      </c>
      <c r="Q361" s="44">
        <f t="shared" si="126"/>
        <v>1018.685</v>
      </c>
      <c r="R361" s="41">
        <f t="shared" si="127"/>
        <v>0</v>
      </c>
      <c r="S361" s="41">
        <f t="shared" si="120"/>
        <v>259.64</v>
      </c>
      <c r="T361" s="41">
        <f t="shared" si="121"/>
        <v>9.74</v>
      </c>
      <c r="U361" s="44">
        <f t="shared" si="122"/>
        <v>104.57</v>
      </c>
      <c r="V361" s="44">
        <f t="shared" si="128"/>
        <v>0</v>
      </c>
      <c r="W361" s="44">
        <f t="shared" si="123"/>
        <v>0</v>
      </c>
      <c r="X361" s="41">
        <f t="shared" si="129"/>
        <v>373.95</v>
      </c>
      <c r="Y361" s="41">
        <f t="shared" si="124"/>
        <v>1392.635</v>
      </c>
      <c r="Z361" s="41"/>
      <c r="AD361" s="141"/>
    </row>
    <row r="362" s="9" customFormat="1" ht="20" customHeight="1" spans="1:30">
      <c r="A362" s="40">
        <f t="shared" si="114"/>
        <v>359</v>
      </c>
      <c r="B362" s="66" t="s">
        <v>470</v>
      </c>
      <c r="C362" s="46" t="s">
        <v>871</v>
      </c>
      <c r="D362" s="343" t="s">
        <v>872</v>
      </c>
      <c r="E362" s="82">
        <v>3245.4</v>
      </c>
      <c r="F362" s="82">
        <v>3245.5</v>
      </c>
      <c r="G362" s="82">
        <v>3245.4</v>
      </c>
      <c r="H362" s="185">
        <v>5228.42</v>
      </c>
      <c r="I362" s="68"/>
      <c r="J362" s="44">
        <v>0</v>
      </c>
      <c r="K362" s="52">
        <f t="shared" si="115"/>
        <v>58.4172</v>
      </c>
      <c r="L362" s="53">
        <f t="shared" si="116"/>
        <v>519.28</v>
      </c>
      <c r="M362" s="41">
        <f t="shared" si="117"/>
        <v>22.7178</v>
      </c>
      <c r="N362" s="44">
        <f t="shared" si="118"/>
        <v>418.27</v>
      </c>
      <c r="O362" s="44">
        <f t="shared" si="130"/>
        <v>0</v>
      </c>
      <c r="P362" s="44">
        <f t="shared" si="119"/>
        <v>0</v>
      </c>
      <c r="Q362" s="44">
        <f t="shared" si="126"/>
        <v>1018.685</v>
      </c>
      <c r="R362" s="41">
        <f t="shared" si="127"/>
        <v>0</v>
      </c>
      <c r="S362" s="41">
        <f t="shared" si="120"/>
        <v>259.64</v>
      </c>
      <c r="T362" s="41">
        <f t="shared" si="121"/>
        <v>9.74</v>
      </c>
      <c r="U362" s="44">
        <f t="shared" si="122"/>
        <v>104.57</v>
      </c>
      <c r="V362" s="44">
        <f t="shared" si="128"/>
        <v>0</v>
      </c>
      <c r="W362" s="44">
        <f t="shared" si="123"/>
        <v>0</v>
      </c>
      <c r="X362" s="41">
        <f t="shared" si="129"/>
        <v>373.95</v>
      </c>
      <c r="Y362" s="41">
        <f t="shared" si="124"/>
        <v>1392.635</v>
      </c>
      <c r="Z362" s="41"/>
      <c r="AD362" s="141"/>
    </row>
    <row r="363" s="9" customFormat="1" ht="20" customHeight="1" spans="1:30">
      <c r="A363" s="40">
        <f t="shared" si="114"/>
        <v>360</v>
      </c>
      <c r="B363" s="66" t="s">
        <v>443</v>
      </c>
      <c r="C363" s="46" t="s">
        <v>873</v>
      </c>
      <c r="D363" s="343" t="s">
        <v>874</v>
      </c>
      <c r="E363" s="82">
        <v>3245.4</v>
      </c>
      <c r="F363" s="82">
        <v>3245.5</v>
      </c>
      <c r="G363" s="82">
        <v>3245.4</v>
      </c>
      <c r="H363" s="185">
        <v>5228.42</v>
      </c>
      <c r="I363" s="68"/>
      <c r="J363" s="44">
        <v>0</v>
      </c>
      <c r="K363" s="52">
        <f t="shared" si="115"/>
        <v>58.4172</v>
      </c>
      <c r="L363" s="53">
        <f t="shared" si="116"/>
        <v>519.28</v>
      </c>
      <c r="M363" s="41">
        <f t="shared" si="117"/>
        <v>22.7178</v>
      </c>
      <c r="N363" s="44">
        <f t="shared" si="118"/>
        <v>418.27</v>
      </c>
      <c r="O363" s="44">
        <f t="shared" si="130"/>
        <v>0</v>
      </c>
      <c r="P363" s="44">
        <f t="shared" si="119"/>
        <v>0</v>
      </c>
      <c r="Q363" s="44">
        <f t="shared" si="126"/>
        <v>1018.685</v>
      </c>
      <c r="R363" s="41">
        <f t="shared" si="127"/>
        <v>0</v>
      </c>
      <c r="S363" s="41">
        <f t="shared" si="120"/>
        <v>259.64</v>
      </c>
      <c r="T363" s="41">
        <f t="shared" si="121"/>
        <v>9.74</v>
      </c>
      <c r="U363" s="44">
        <f t="shared" si="122"/>
        <v>104.57</v>
      </c>
      <c r="V363" s="44">
        <f t="shared" si="128"/>
        <v>0</v>
      </c>
      <c r="W363" s="44">
        <f t="shared" si="123"/>
        <v>0</v>
      </c>
      <c r="X363" s="41">
        <f t="shared" si="129"/>
        <v>373.95</v>
      </c>
      <c r="Y363" s="41">
        <f t="shared" si="124"/>
        <v>1392.635</v>
      </c>
      <c r="Z363" s="41"/>
      <c r="AD363" s="141"/>
    </row>
    <row r="364" s="9" customFormat="1" ht="20" customHeight="1" spans="1:30">
      <c r="A364" s="40">
        <f t="shared" si="114"/>
        <v>361</v>
      </c>
      <c r="B364" s="66" t="s">
        <v>443</v>
      </c>
      <c r="C364" s="46" t="s">
        <v>875</v>
      </c>
      <c r="D364" s="343" t="s">
        <v>876</v>
      </c>
      <c r="E364" s="82">
        <v>3245.4</v>
      </c>
      <c r="F364" s="82">
        <v>3245.5</v>
      </c>
      <c r="G364" s="82">
        <v>3245.4</v>
      </c>
      <c r="H364" s="185">
        <v>5228.42</v>
      </c>
      <c r="I364" s="68"/>
      <c r="J364" s="44">
        <v>0</v>
      </c>
      <c r="K364" s="52">
        <f t="shared" si="115"/>
        <v>58.4172</v>
      </c>
      <c r="L364" s="53">
        <f t="shared" si="116"/>
        <v>519.28</v>
      </c>
      <c r="M364" s="41">
        <f t="shared" si="117"/>
        <v>22.7178</v>
      </c>
      <c r="N364" s="44">
        <f t="shared" si="118"/>
        <v>418.27</v>
      </c>
      <c r="O364" s="44">
        <f t="shared" si="130"/>
        <v>0</v>
      </c>
      <c r="P364" s="44">
        <f t="shared" si="119"/>
        <v>0</v>
      </c>
      <c r="Q364" s="44">
        <f t="shared" si="126"/>
        <v>1018.685</v>
      </c>
      <c r="R364" s="41">
        <f t="shared" si="127"/>
        <v>0</v>
      </c>
      <c r="S364" s="41">
        <f t="shared" si="120"/>
        <v>259.64</v>
      </c>
      <c r="T364" s="41">
        <f t="shared" si="121"/>
        <v>9.74</v>
      </c>
      <c r="U364" s="44">
        <f t="shared" si="122"/>
        <v>104.57</v>
      </c>
      <c r="V364" s="44">
        <f t="shared" si="128"/>
        <v>0</v>
      </c>
      <c r="W364" s="44">
        <f t="shared" si="123"/>
        <v>0</v>
      </c>
      <c r="X364" s="41">
        <f t="shared" si="129"/>
        <v>373.95</v>
      </c>
      <c r="Y364" s="41">
        <f t="shared" si="124"/>
        <v>1392.635</v>
      </c>
      <c r="Z364" s="41"/>
      <c r="AD364" s="141"/>
    </row>
    <row r="365" s="9" customFormat="1" ht="20" customHeight="1" spans="1:30">
      <c r="A365" s="40">
        <f t="shared" ref="A365:A378" si="131">ROW()-3</f>
        <v>362</v>
      </c>
      <c r="B365" s="66" t="s">
        <v>170</v>
      </c>
      <c r="C365" s="114" t="s">
        <v>914</v>
      </c>
      <c r="D365" s="343" t="s">
        <v>915</v>
      </c>
      <c r="E365" s="82">
        <v>3245.4</v>
      </c>
      <c r="F365" s="82">
        <v>0</v>
      </c>
      <c r="G365" s="82">
        <v>0</v>
      </c>
      <c r="H365" s="185">
        <v>0</v>
      </c>
      <c r="I365" s="68">
        <v>0</v>
      </c>
      <c r="J365" s="44">
        <v>0</v>
      </c>
      <c r="K365" s="52">
        <f t="shared" ref="K365:K378" si="132">E365*0.018</f>
        <v>58.4172</v>
      </c>
      <c r="L365" s="53">
        <f t="shared" ref="L365:L378" si="133">F365*0.16</f>
        <v>0</v>
      </c>
      <c r="M365" s="41">
        <f t="shared" ref="M365:M378" si="134">G365*0.007</f>
        <v>0</v>
      </c>
      <c r="N365" s="44">
        <f t="shared" ref="N365:N378" si="135">ROUND(H365*0.08,2)</f>
        <v>0</v>
      </c>
      <c r="O365" s="44">
        <f t="shared" ref="O365:O378" si="136">I365*50%</f>
        <v>0</v>
      </c>
      <c r="P365" s="44">
        <f t="shared" ref="P365:P378" si="137">J365*5%</f>
        <v>0</v>
      </c>
      <c r="Q365" s="44">
        <f t="shared" si="126"/>
        <v>58.4172</v>
      </c>
      <c r="R365" s="41">
        <f t="shared" si="127"/>
        <v>0</v>
      </c>
      <c r="S365" s="41">
        <f t="shared" ref="S365:S378" si="138">ROUND(F365*0.08,2)</f>
        <v>0</v>
      </c>
      <c r="T365" s="41">
        <f t="shared" ref="T365:T378" si="139">ROUND(G365*0.003,2)</f>
        <v>0</v>
      </c>
      <c r="U365" s="44">
        <f t="shared" ref="U365:U378" si="140">ROUND(H365*0.02,2)</f>
        <v>0</v>
      </c>
      <c r="V365" s="44">
        <f t="shared" si="128"/>
        <v>0</v>
      </c>
      <c r="W365" s="44">
        <f t="shared" ref="W365:W378" si="141">J365*5%</f>
        <v>0</v>
      </c>
      <c r="X365" s="41">
        <f t="shared" si="129"/>
        <v>0</v>
      </c>
      <c r="Y365" s="41">
        <f t="shared" ref="Y365:Y378" si="142">Q365+X365</f>
        <v>58.4172</v>
      </c>
      <c r="Z365" s="41"/>
      <c r="AD365" s="141"/>
    </row>
    <row r="366" s="9" customFormat="1" ht="20" customHeight="1" spans="1:30">
      <c r="A366" s="40">
        <f t="shared" si="131"/>
        <v>363</v>
      </c>
      <c r="B366" s="66" t="s">
        <v>170</v>
      </c>
      <c r="C366" s="114" t="s">
        <v>916</v>
      </c>
      <c r="D366" s="343" t="s">
        <v>917</v>
      </c>
      <c r="E366" s="82">
        <v>3245.4</v>
      </c>
      <c r="F366" s="82">
        <v>3245.5</v>
      </c>
      <c r="G366" s="82">
        <v>3245.4</v>
      </c>
      <c r="H366" s="185">
        <v>5228.42</v>
      </c>
      <c r="I366" s="68">
        <v>108</v>
      </c>
      <c r="J366" s="44">
        <v>0</v>
      </c>
      <c r="K366" s="52">
        <f t="shared" si="132"/>
        <v>58.4172</v>
      </c>
      <c r="L366" s="53">
        <f t="shared" si="133"/>
        <v>519.28</v>
      </c>
      <c r="M366" s="41">
        <f t="shared" si="134"/>
        <v>22.7178</v>
      </c>
      <c r="N366" s="44">
        <f t="shared" si="135"/>
        <v>418.27</v>
      </c>
      <c r="O366" s="44">
        <f t="shared" si="136"/>
        <v>54</v>
      </c>
      <c r="P366" s="44">
        <f t="shared" si="137"/>
        <v>0</v>
      </c>
      <c r="Q366" s="44">
        <f t="shared" si="126"/>
        <v>1072.685</v>
      </c>
      <c r="R366" s="41">
        <f t="shared" si="127"/>
        <v>0</v>
      </c>
      <c r="S366" s="41">
        <f t="shared" si="138"/>
        <v>259.64</v>
      </c>
      <c r="T366" s="41">
        <f t="shared" si="139"/>
        <v>9.74</v>
      </c>
      <c r="U366" s="44">
        <f t="shared" si="140"/>
        <v>104.57</v>
      </c>
      <c r="V366" s="44">
        <f t="shared" si="128"/>
        <v>54</v>
      </c>
      <c r="W366" s="44">
        <f t="shared" si="141"/>
        <v>0</v>
      </c>
      <c r="X366" s="41">
        <f t="shared" si="129"/>
        <v>427.95</v>
      </c>
      <c r="Y366" s="41">
        <f t="shared" si="142"/>
        <v>1500.635</v>
      </c>
      <c r="Z366" s="41"/>
      <c r="AD366" s="141"/>
    </row>
    <row r="367" s="9" customFormat="1" ht="20" customHeight="1" spans="1:30">
      <c r="A367" s="40">
        <f t="shared" si="131"/>
        <v>364</v>
      </c>
      <c r="B367" s="66" t="s">
        <v>98</v>
      </c>
      <c r="C367" s="114" t="s">
        <v>918</v>
      </c>
      <c r="D367" s="45" t="s">
        <v>919</v>
      </c>
      <c r="E367" s="82">
        <v>3245.4</v>
      </c>
      <c r="F367" s="82">
        <v>3245.5</v>
      </c>
      <c r="G367" s="82">
        <v>3245.4</v>
      </c>
      <c r="H367" s="185">
        <v>5228.42</v>
      </c>
      <c r="I367" s="68">
        <v>108</v>
      </c>
      <c r="J367" s="44">
        <v>0</v>
      </c>
      <c r="K367" s="52">
        <f t="shared" si="132"/>
        <v>58.4172</v>
      </c>
      <c r="L367" s="53">
        <f t="shared" si="133"/>
        <v>519.28</v>
      </c>
      <c r="M367" s="41">
        <f t="shared" si="134"/>
        <v>22.7178</v>
      </c>
      <c r="N367" s="44">
        <f t="shared" si="135"/>
        <v>418.27</v>
      </c>
      <c r="O367" s="44">
        <f t="shared" si="136"/>
        <v>54</v>
      </c>
      <c r="P367" s="44">
        <f t="shared" si="137"/>
        <v>0</v>
      </c>
      <c r="Q367" s="44">
        <f t="shared" si="126"/>
        <v>1072.685</v>
      </c>
      <c r="R367" s="41">
        <f t="shared" si="127"/>
        <v>0</v>
      </c>
      <c r="S367" s="41">
        <f t="shared" si="138"/>
        <v>259.64</v>
      </c>
      <c r="T367" s="41">
        <f t="shared" si="139"/>
        <v>9.74</v>
      </c>
      <c r="U367" s="44">
        <f t="shared" si="140"/>
        <v>104.57</v>
      </c>
      <c r="V367" s="44">
        <f t="shared" si="128"/>
        <v>54</v>
      </c>
      <c r="W367" s="44">
        <f t="shared" si="141"/>
        <v>0</v>
      </c>
      <c r="X367" s="41">
        <f t="shared" si="129"/>
        <v>427.95</v>
      </c>
      <c r="Y367" s="41">
        <f t="shared" si="142"/>
        <v>1500.635</v>
      </c>
      <c r="Z367" s="41"/>
      <c r="AD367" s="141"/>
    </row>
    <row r="368" s="9" customFormat="1" ht="20" customHeight="1" spans="1:30">
      <c r="A368" s="40">
        <f t="shared" si="131"/>
        <v>365</v>
      </c>
      <c r="B368" s="66" t="s">
        <v>164</v>
      </c>
      <c r="C368" s="114" t="s">
        <v>920</v>
      </c>
      <c r="D368" s="45" t="s">
        <v>921</v>
      </c>
      <c r="E368" s="82">
        <v>3245.4</v>
      </c>
      <c r="F368" s="82">
        <v>3245.5</v>
      </c>
      <c r="G368" s="82">
        <v>3245.4</v>
      </c>
      <c r="H368" s="185">
        <v>5228.42</v>
      </c>
      <c r="I368" s="68">
        <v>108</v>
      </c>
      <c r="J368" s="44">
        <v>0</v>
      </c>
      <c r="K368" s="52">
        <f t="shared" si="132"/>
        <v>58.4172</v>
      </c>
      <c r="L368" s="53">
        <f t="shared" si="133"/>
        <v>519.28</v>
      </c>
      <c r="M368" s="41">
        <f t="shared" si="134"/>
        <v>22.7178</v>
      </c>
      <c r="N368" s="44">
        <f t="shared" si="135"/>
        <v>418.27</v>
      </c>
      <c r="O368" s="44">
        <f t="shared" si="136"/>
        <v>54</v>
      </c>
      <c r="P368" s="44">
        <f t="shared" si="137"/>
        <v>0</v>
      </c>
      <c r="Q368" s="44">
        <f t="shared" si="126"/>
        <v>1072.685</v>
      </c>
      <c r="R368" s="41">
        <f t="shared" si="127"/>
        <v>0</v>
      </c>
      <c r="S368" s="41">
        <f t="shared" si="138"/>
        <v>259.64</v>
      </c>
      <c r="T368" s="41">
        <f t="shared" si="139"/>
        <v>9.74</v>
      </c>
      <c r="U368" s="44">
        <f t="shared" si="140"/>
        <v>104.57</v>
      </c>
      <c r="V368" s="44">
        <f t="shared" si="128"/>
        <v>54</v>
      </c>
      <c r="W368" s="44">
        <f t="shared" si="141"/>
        <v>0</v>
      </c>
      <c r="X368" s="41">
        <f t="shared" si="129"/>
        <v>427.95</v>
      </c>
      <c r="Y368" s="41">
        <f t="shared" si="142"/>
        <v>1500.635</v>
      </c>
      <c r="Z368" s="41"/>
      <c r="AD368" s="141"/>
    </row>
    <row r="369" s="9" customFormat="1" ht="20" customHeight="1" spans="1:30">
      <c r="A369" s="40">
        <f t="shared" si="131"/>
        <v>366</v>
      </c>
      <c r="B369" s="66" t="s">
        <v>167</v>
      </c>
      <c r="C369" s="114" t="s">
        <v>922</v>
      </c>
      <c r="D369" s="45" t="s">
        <v>923</v>
      </c>
      <c r="E369" s="82">
        <v>3245.4</v>
      </c>
      <c r="F369" s="82">
        <v>3245.5</v>
      </c>
      <c r="G369" s="82">
        <v>3245.4</v>
      </c>
      <c r="H369" s="185">
        <v>5228.42</v>
      </c>
      <c r="I369" s="68">
        <v>108</v>
      </c>
      <c r="J369" s="44">
        <v>0</v>
      </c>
      <c r="K369" s="52">
        <f t="shared" si="132"/>
        <v>58.4172</v>
      </c>
      <c r="L369" s="53">
        <f t="shared" si="133"/>
        <v>519.28</v>
      </c>
      <c r="M369" s="41">
        <f t="shared" si="134"/>
        <v>22.7178</v>
      </c>
      <c r="N369" s="44">
        <f t="shared" si="135"/>
        <v>418.27</v>
      </c>
      <c r="O369" s="44">
        <f t="shared" si="136"/>
        <v>54</v>
      </c>
      <c r="P369" s="44">
        <f t="shared" si="137"/>
        <v>0</v>
      </c>
      <c r="Q369" s="44">
        <f t="shared" si="126"/>
        <v>1072.685</v>
      </c>
      <c r="R369" s="41">
        <f t="shared" si="127"/>
        <v>0</v>
      </c>
      <c r="S369" s="41">
        <f t="shared" si="138"/>
        <v>259.64</v>
      </c>
      <c r="T369" s="41">
        <f t="shared" si="139"/>
        <v>9.74</v>
      </c>
      <c r="U369" s="44">
        <f t="shared" si="140"/>
        <v>104.57</v>
      </c>
      <c r="V369" s="44">
        <f t="shared" si="128"/>
        <v>54</v>
      </c>
      <c r="W369" s="44">
        <f t="shared" si="141"/>
        <v>0</v>
      </c>
      <c r="X369" s="41">
        <f t="shared" si="129"/>
        <v>427.95</v>
      </c>
      <c r="Y369" s="41">
        <f t="shared" si="142"/>
        <v>1500.635</v>
      </c>
      <c r="Z369" s="41"/>
      <c r="AD369" s="141"/>
    </row>
    <row r="370" s="9" customFormat="1" ht="20" customHeight="1" spans="1:30">
      <c r="A370" s="40">
        <f t="shared" si="131"/>
        <v>367</v>
      </c>
      <c r="B370" s="66" t="s">
        <v>167</v>
      </c>
      <c r="C370" s="114" t="s">
        <v>924</v>
      </c>
      <c r="D370" s="45" t="s">
        <v>925</v>
      </c>
      <c r="E370" s="82">
        <v>3245.4</v>
      </c>
      <c r="F370" s="82">
        <v>3245.5</v>
      </c>
      <c r="G370" s="82">
        <v>3245.4</v>
      </c>
      <c r="H370" s="185">
        <v>5228.42</v>
      </c>
      <c r="I370" s="68">
        <v>108</v>
      </c>
      <c r="J370" s="44">
        <v>0</v>
      </c>
      <c r="K370" s="52">
        <f t="shared" si="132"/>
        <v>58.4172</v>
      </c>
      <c r="L370" s="53">
        <f t="shared" si="133"/>
        <v>519.28</v>
      </c>
      <c r="M370" s="41">
        <f t="shared" si="134"/>
        <v>22.7178</v>
      </c>
      <c r="N370" s="44">
        <f t="shared" si="135"/>
        <v>418.27</v>
      </c>
      <c r="O370" s="44">
        <f t="shared" si="136"/>
        <v>54</v>
      </c>
      <c r="P370" s="44">
        <f t="shared" si="137"/>
        <v>0</v>
      </c>
      <c r="Q370" s="44">
        <f t="shared" si="126"/>
        <v>1072.685</v>
      </c>
      <c r="R370" s="41">
        <f t="shared" si="127"/>
        <v>0</v>
      </c>
      <c r="S370" s="41">
        <f t="shared" si="138"/>
        <v>259.64</v>
      </c>
      <c r="T370" s="41">
        <f t="shared" si="139"/>
        <v>9.74</v>
      </c>
      <c r="U370" s="44">
        <f t="shared" si="140"/>
        <v>104.57</v>
      </c>
      <c r="V370" s="44">
        <f t="shared" si="128"/>
        <v>54</v>
      </c>
      <c r="W370" s="44">
        <f t="shared" si="141"/>
        <v>0</v>
      </c>
      <c r="X370" s="41">
        <f t="shared" si="129"/>
        <v>427.95</v>
      </c>
      <c r="Y370" s="41">
        <f t="shared" si="142"/>
        <v>1500.635</v>
      </c>
      <c r="Z370" s="41"/>
      <c r="AD370" s="141"/>
    </row>
    <row r="371" s="9" customFormat="1" ht="20" customHeight="1" spans="1:30">
      <c r="A371" s="40">
        <f t="shared" si="131"/>
        <v>368</v>
      </c>
      <c r="B371" s="66" t="s">
        <v>167</v>
      </c>
      <c r="C371" s="284" t="s">
        <v>926</v>
      </c>
      <c r="D371" s="87" t="s">
        <v>927</v>
      </c>
      <c r="E371" s="82">
        <v>3245.4</v>
      </c>
      <c r="F371" s="82">
        <v>3245.5</v>
      </c>
      <c r="G371" s="82">
        <v>3245.4</v>
      </c>
      <c r="H371" s="185">
        <v>5228.42</v>
      </c>
      <c r="I371" s="68">
        <v>108</v>
      </c>
      <c r="J371" s="44">
        <v>0</v>
      </c>
      <c r="K371" s="52">
        <f t="shared" si="132"/>
        <v>58.4172</v>
      </c>
      <c r="L371" s="53">
        <f t="shared" si="133"/>
        <v>519.28</v>
      </c>
      <c r="M371" s="41">
        <f t="shared" si="134"/>
        <v>22.7178</v>
      </c>
      <c r="N371" s="44">
        <f t="shared" si="135"/>
        <v>418.27</v>
      </c>
      <c r="O371" s="44">
        <f t="shared" si="136"/>
        <v>54</v>
      </c>
      <c r="P371" s="44">
        <f t="shared" si="137"/>
        <v>0</v>
      </c>
      <c r="Q371" s="44">
        <f t="shared" si="126"/>
        <v>1072.685</v>
      </c>
      <c r="R371" s="41">
        <f t="shared" si="127"/>
        <v>0</v>
      </c>
      <c r="S371" s="41">
        <f t="shared" si="138"/>
        <v>259.64</v>
      </c>
      <c r="T371" s="41">
        <f t="shared" si="139"/>
        <v>9.74</v>
      </c>
      <c r="U371" s="44">
        <f t="shared" si="140"/>
        <v>104.57</v>
      </c>
      <c r="V371" s="44">
        <f t="shared" si="128"/>
        <v>54</v>
      </c>
      <c r="W371" s="44">
        <f t="shared" si="141"/>
        <v>0</v>
      </c>
      <c r="X371" s="41">
        <f t="shared" si="129"/>
        <v>427.95</v>
      </c>
      <c r="Y371" s="41">
        <f t="shared" si="142"/>
        <v>1500.635</v>
      </c>
      <c r="Z371" s="41"/>
      <c r="AD371" s="141"/>
    </row>
    <row r="372" s="9" customFormat="1" ht="20" customHeight="1" spans="1:30">
      <c r="A372" s="40">
        <f t="shared" si="131"/>
        <v>369</v>
      </c>
      <c r="B372" s="66" t="s">
        <v>103</v>
      </c>
      <c r="C372" s="284" t="s">
        <v>928</v>
      </c>
      <c r="D372" s="351" t="s">
        <v>929</v>
      </c>
      <c r="E372" s="82">
        <v>3245.4</v>
      </c>
      <c r="F372" s="82">
        <v>3245.5</v>
      </c>
      <c r="G372" s="82">
        <v>3245.4</v>
      </c>
      <c r="H372" s="185">
        <v>5228.42</v>
      </c>
      <c r="I372" s="68"/>
      <c r="J372" s="44">
        <v>0</v>
      </c>
      <c r="K372" s="52">
        <f t="shared" si="132"/>
        <v>58.4172</v>
      </c>
      <c r="L372" s="53">
        <f t="shared" si="133"/>
        <v>519.28</v>
      </c>
      <c r="M372" s="41">
        <f t="shared" si="134"/>
        <v>22.7178</v>
      </c>
      <c r="N372" s="44">
        <f t="shared" si="135"/>
        <v>418.27</v>
      </c>
      <c r="O372" s="44">
        <f t="shared" si="136"/>
        <v>0</v>
      </c>
      <c r="P372" s="44">
        <f t="shared" si="137"/>
        <v>0</v>
      </c>
      <c r="Q372" s="44">
        <f t="shared" si="126"/>
        <v>1018.685</v>
      </c>
      <c r="R372" s="41">
        <f t="shared" si="127"/>
        <v>0</v>
      </c>
      <c r="S372" s="41">
        <f t="shared" si="138"/>
        <v>259.64</v>
      </c>
      <c r="T372" s="41">
        <f t="shared" si="139"/>
        <v>9.74</v>
      </c>
      <c r="U372" s="44">
        <f t="shared" si="140"/>
        <v>104.57</v>
      </c>
      <c r="V372" s="44">
        <f t="shared" si="128"/>
        <v>0</v>
      </c>
      <c r="W372" s="44">
        <f t="shared" si="141"/>
        <v>0</v>
      </c>
      <c r="X372" s="41">
        <f t="shared" si="129"/>
        <v>373.95</v>
      </c>
      <c r="Y372" s="41">
        <f t="shared" si="142"/>
        <v>1392.635</v>
      </c>
      <c r="Z372" s="41"/>
      <c r="AD372" s="141"/>
    </row>
    <row r="373" s="9" customFormat="1" ht="20" customHeight="1" spans="1:30">
      <c r="A373" s="40">
        <f t="shared" si="131"/>
        <v>370</v>
      </c>
      <c r="B373" s="66" t="s">
        <v>896</v>
      </c>
      <c r="C373" s="114" t="s">
        <v>930</v>
      </c>
      <c r="D373" s="343" t="s">
        <v>931</v>
      </c>
      <c r="E373" s="82">
        <v>3245.4</v>
      </c>
      <c r="F373" s="82">
        <v>3245.5</v>
      </c>
      <c r="G373" s="82">
        <v>3245.4</v>
      </c>
      <c r="H373" s="185">
        <v>5228.42</v>
      </c>
      <c r="I373" s="68">
        <v>108</v>
      </c>
      <c r="J373" s="44">
        <v>0</v>
      </c>
      <c r="K373" s="52">
        <f t="shared" si="132"/>
        <v>58.4172</v>
      </c>
      <c r="L373" s="53">
        <f t="shared" si="133"/>
        <v>519.28</v>
      </c>
      <c r="M373" s="41">
        <f t="shared" si="134"/>
        <v>22.7178</v>
      </c>
      <c r="N373" s="44">
        <f t="shared" si="135"/>
        <v>418.27</v>
      </c>
      <c r="O373" s="44">
        <f t="shared" si="136"/>
        <v>54</v>
      </c>
      <c r="P373" s="44">
        <f t="shared" si="137"/>
        <v>0</v>
      </c>
      <c r="Q373" s="44">
        <f t="shared" si="126"/>
        <v>1072.685</v>
      </c>
      <c r="R373" s="41">
        <f t="shared" si="127"/>
        <v>0</v>
      </c>
      <c r="S373" s="41">
        <f t="shared" si="138"/>
        <v>259.64</v>
      </c>
      <c r="T373" s="41">
        <f t="shared" si="139"/>
        <v>9.74</v>
      </c>
      <c r="U373" s="44">
        <f t="shared" si="140"/>
        <v>104.57</v>
      </c>
      <c r="V373" s="44">
        <f t="shared" si="128"/>
        <v>54</v>
      </c>
      <c r="W373" s="44">
        <f t="shared" si="141"/>
        <v>0</v>
      </c>
      <c r="X373" s="41">
        <f t="shared" si="129"/>
        <v>427.95</v>
      </c>
      <c r="Y373" s="41">
        <f t="shared" si="142"/>
        <v>1500.635</v>
      </c>
      <c r="Z373" s="41"/>
      <c r="AD373" s="141"/>
    </row>
    <row r="374" s="9" customFormat="1" ht="20" customHeight="1" spans="1:30">
      <c r="A374" s="40">
        <f t="shared" si="131"/>
        <v>371</v>
      </c>
      <c r="B374" s="66" t="s">
        <v>503</v>
      </c>
      <c r="C374" s="114" t="s">
        <v>932</v>
      </c>
      <c r="D374" s="343" t="s">
        <v>933</v>
      </c>
      <c r="E374" s="82">
        <v>3245.4</v>
      </c>
      <c r="F374" s="82">
        <v>3245.5</v>
      </c>
      <c r="G374" s="82">
        <v>3245.4</v>
      </c>
      <c r="H374" s="185">
        <v>5228.42</v>
      </c>
      <c r="I374" s="68">
        <v>108</v>
      </c>
      <c r="J374" s="44">
        <v>0</v>
      </c>
      <c r="K374" s="52">
        <f t="shared" si="132"/>
        <v>58.4172</v>
      </c>
      <c r="L374" s="53">
        <f t="shared" si="133"/>
        <v>519.28</v>
      </c>
      <c r="M374" s="41">
        <f t="shared" si="134"/>
        <v>22.7178</v>
      </c>
      <c r="N374" s="44">
        <f t="shared" si="135"/>
        <v>418.27</v>
      </c>
      <c r="O374" s="44">
        <f t="shared" si="136"/>
        <v>54</v>
      </c>
      <c r="P374" s="44">
        <f t="shared" si="137"/>
        <v>0</v>
      </c>
      <c r="Q374" s="44">
        <f t="shared" si="126"/>
        <v>1072.685</v>
      </c>
      <c r="R374" s="41">
        <f t="shared" si="127"/>
        <v>0</v>
      </c>
      <c r="S374" s="41">
        <f t="shared" si="138"/>
        <v>259.64</v>
      </c>
      <c r="T374" s="41">
        <f t="shared" si="139"/>
        <v>9.74</v>
      </c>
      <c r="U374" s="44">
        <f t="shared" si="140"/>
        <v>104.57</v>
      </c>
      <c r="V374" s="44">
        <f t="shared" si="128"/>
        <v>54</v>
      </c>
      <c r="W374" s="44">
        <f t="shared" si="141"/>
        <v>0</v>
      </c>
      <c r="X374" s="41">
        <f t="shared" si="129"/>
        <v>427.95</v>
      </c>
      <c r="Y374" s="41">
        <f t="shared" si="142"/>
        <v>1500.635</v>
      </c>
      <c r="Z374" s="41"/>
      <c r="AD374" s="141"/>
    </row>
    <row r="375" s="9" customFormat="1" ht="20" customHeight="1" spans="1:30">
      <c r="A375" s="40">
        <f t="shared" si="131"/>
        <v>372</v>
      </c>
      <c r="B375" s="66" t="s">
        <v>443</v>
      </c>
      <c r="C375" s="114" t="s">
        <v>934</v>
      </c>
      <c r="D375" s="343" t="s">
        <v>935</v>
      </c>
      <c r="E375" s="82">
        <v>3245.4</v>
      </c>
      <c r="F375" s="82">
        <v>0</v>
      </c>
      <c r="G375" s="82">
        <v>0</v>
      </c>
      <c r="H375" s="82">
        <v>0</v>
      </c>
      <c r="I375" s="82"/>
      <c r="J375" s="44">
        <v>0</v>
      </c>
      <c r="K375" s="52">
        <f t="shared" si="132"/>
        <v>58.4172</v>
      </c>
      <c r="L375" s="53">
        <f t="shared" si="133"/>
        <v>0</v>
      </c>
      <c r="M375" s="41">
        <f t="shared" si="134"/>
        <v>0</v>
      </c>
      <c r="N375" s="44">
        <f t="shared" si="135"/>
        <v>0</v>
      </c>
      <c r="O375" s="44">
        <f t="shared" si="136"/>
        <v>0</v>
      </c>
      <c r="P375" s="44">
        <f t="shared" si="137"/>
        <v>0</v>
      </c>
      <c r="Q375" s="44">
        <f t="shared" si="126"/>
        <v>58.4172</v>
      </c>
      <c r="R375" s="41">
        <f t="shared" si="127"/>
        <v>0</v>
      </c>
      <c r="S375" s="41">
        <f t="shared" si="138"/>
        <v>0</v>
      </c>
      <c r="T375" s="41">
        <f t="shared" si="139"/>
        <v>0</v>
      </c>
      <c r="U375" s="44">
        <f t="shared" si="140"/>
        <v>0</v>
      </c>
      <c r="V375" s="44">
        <f t="shared" si="128"/>
        <v>0</v>
      </c>
      <c r="W375" s="44">
        <f t="shared" si="141"/>
        <v>0</v>
      </c>
      <c r="X375" s="41">
        <f t="shared" si="129"/>
        <v>0</v>
      </c>
      <c r="Y375" s="41">
        <f t="shared" si="142"/>
        <v>58.4172</v>
      </c>
      <c r="Z375" s="41"/>
      <c r="AD375" s="141"/>
    </row>
    <row r="376" s="9" customFormat="1" ht="20" customHeight="1" spans="1:30">
      <c r="A376" s="40">
        <f t="shared" si="131"/>
        <v>373</v>
      </c>
      <c r="B376" s="66" t="s">
        <v>184</v>
      </c>
      <c r="C376" s="284" t="s">
        <v>936</v>
      </c>
      <c r="D376" s="351" t="s">
        <v>937</v>
      </c>
      <c r="E376" s="82">
        <v>3245.4</v>
      </c>
      <c r="F376" s="82">
        <v>3245.5</v>
      </c>
      <c r="G376" s="82">
        <v>3245.4</v>
      </c>
      <c r="H376" s="185">
        <v>5228.42</v>
      </c>
      <c r="I376" s="68">
        <v>108</v>
      </c>
      <c r="J376" s="44">
        <v>0</v>
      </c>
      <c r="K376" s="52">
        <f t="shared" si="132"/>
        <v>58.4172</v>
      </c>
      <c r="L376" s="53">
        <f t="shared" si="133"/>
        <v>519.28</v>
      </c>
      <c r="M376" s="41">
        <f t="shared" si="134"/>
        <v>22.7178</v>
      </c>
      <c r="N376" s="44">
        <f t="shared" si="135"/>
        <v>418.27</v>
      </c>
      <c r="O376" s="44">
        <f t="shared" si="136"/>
        <v>54</v>
      </c>
      <c r="P376" s="44">
        <f t="shared" si="137"/>
        <v>0</v>
      </c>
      <c r="Q376" s="44">
        <f t="shared" si="126"/>
        <v>1072.685</v>
      </c>
      <c r="R376" s="41">
        <f t="shared" si="127"/>
        <v>0</v>
      </c>
      <c r="S376" s="41">
        <f t="shared" si="138"/>
        <v>259.64</v>
      </c>
      <c r="T376" s="41">
        <f t="shared" si="139"/>
        <v>9.74</v>
      </c>
      <c r="U376" s="44">
        <f t="shared" si="140"/>
        <v>104.57</v>
      </c>
      <c r="V376" s="44">
        <f t="shared" si="128"/>
        <v>54</v>
      </c>
      <c r="W376" s="44">
        <f t="shared" si="141"/>
        <v>0</v>
      </c>
      <c r="X376" s="41">
        <f t="shared" si="129"/>
        <v>427.95</v>
      </c>
      <c r="Y376" s="41">
        <f t="shared" si="142"/>
        <v>1500.635</v>
      </c>
      <c r="Z376" s="41"/>
      <c r="AD376" s="141"/>
    </row>
    <row r="377" s="9" customFormat="1" ht="20" customHeight="1" spans="1:30">
      <c r="A377" s="40">
        <f t="shared" si="131"/>
        <v>374</v>
      </c>
      <c r="B377" s="66" t="s">
        <v>184</v>
      </c>
      <c r="C377" s="284" t="s">
        <v>938</v>
      </c>
      <c r="D377" s="87" t="s">
        <v>939</v>
      </c>
      <c r="E377" s="82">
        <v>3245.4</v>
      </c>
      <c r="F377" s="82">
        <v>3245.5</v>
      </c>
      <c r="G377" s="82">
        <v>3245.4</v>
      </c>
      <c r="H377" s="185">
        <v>5228.42</v>
      </c>
      <c r="I377" s="68"/>
      <c r="J377" s="44">
        <v>0</v>
      </c>
      <c r="K377" s="52">
        <f t="shared" si="132"/>
        <v>58.4172</v>
      </c>
      <c r="L377" s="53">
        <f t="shared" si="133"/>
        <v>519.28</v>
      </c>
      <c r="M377" s="41">
        <f t="shared" si="134"/>
        <v>22.7178</v>
      </c>
      <c r="N377" s="44">
        <f t="shared" si="135"/>
        <v>418.27</v>
      </c>
      <c r="O377" s="44">
        <f t="shared" si="136"/>
        <v>0</v>
      </c>
      <c r="P377" s="44">
        <f t="shared" si="137"/>
        <v>0</v>
      </c>
      <c r="Q377" s="44">
        <f t="shared" si="126"/>
        <v>1018.685</v>
      </c>
      <c r="R377" s="41">
        <f t="shared" si="127"/>
        <v>0</v>
      </c>
      <c r="S377" s="41">
        <f t="shared" si="138"/>
        <v>259.64</v>
      </c>
      <c r="T377" s="41">
        <f t="shared" si="139"/>
        <v>9.74</v>
      </c>
      <c r="U377" s="44">
        <f t="shared" si="140"/>
        <v>104.57</v>
      </c>
      <c r="V377" s="44">
        <f t="shared" si="128"/>
        <v>0</v>
      </c>
      <c r="W377" s="44">
        <f t="shared" si="141"/>
        <v>0</v>
      </c>
      <c r="X377" s="41">
        <f t="shared" si="129"/>
        <v>373.95</v>
      </c>
      <c r="Y377" s="41">
        <f t="shared" si="142"/>
        <v>1392.635</v>
      </c>
      <c r="Z377" s="41"/>
      <c r="AD377" s="141"/>
    </row>
    <row r="378" s="9" customFormat="1" ht="20" customHeight="1" spans="1:30">
      <c r="A378" s="40">
        <f t="shared" si="131"/>
        <v>375</v>
      </c>
      <c r="B378" s="66" t="str">
        <f>VLOOKUP(C378,IF({1,0},[2]后勤人员!$C:$C,[2]后勤人员!$B:$B),2,0)</f>
        <v>TPM管理科</v>
      </c>
      <c r="C378" s="114" t="s">
        <v>940</v>
      </c>
      <c r="D378" s="45" t="s">
        <v>941</v>
      </c>
      <c r="E378" s="82">
        <v>3245.4</v>
      </c>
      <c r="F378" s="82">
        <v>3245.5</v>
      </c>
      <c r="G378" s="82">
        <v>3245.4</v>
      </c>
      <c r="H378" s="185">
        <v>5228.42</v>
      </c>
      <c r="I378" s="68">
        <v>108</v>
      </c>
      <c r="J378" s="44">
        <v>0</v>
      </c>
      <c r="K378" s="52">
        <f t="shared" si="132"/>
        <v>58.4172</v>
      </c>
      <c r="L378" s="53">
        <f t="shared" si="133"/>
        <v>519.28</v>
      </c>
      <c r="M378" s="41">
        <f t="shared" si="134"/>
        <v>22.7178</v>
      </c>
      <c r="N378" s="44">
        <f t="shared" si="135"/>
        <v>418.27</v>
      </c>
      <c r="O378" s="44">
        <f t="shared" si="136"/>
        <v>54</v>
      </c>
      <c r="P378" s="44">
        <f t="shared" si="137"/>
        <v>0</v>
      </c>
      <c r="Q378" s="44">
        <f t="shared" si="126"/>
        <v>1072.685</v>
      </c>
      <c r="R378" s="41">
        <f t="shared" si="127"/>
        <v>0</v>
      </c>
      <c r="S378" s="41">
        <f t="shared" si="138"/>
        <v>259.64</v>
      </c>
      <c r="T378" s="41">
        <f t="shared" si="139"/>
        <v>9.74</v>
      </c>
      <c r="U378" s="44">
        <f t="shared" si="140"/>
        <v>104.57</v>
      </c>
      <c r="V378" s="44">
        <f t="shared" si="128"/>
        <v>54</v>
      </c>
      <c r="W378" s="44">
        <f t="shared" si="141"/>
        <v>0</v>
      </c>
      <c r="X378" s="41">
        <f t="shared" si="129"/>
        <v>427.95</v>
      </c>
      <c r="Y378" s="41">
        <f t="shared" si="142"/>
        <v>1500.635</v>
      </c>
      <c r="Z378" s="41"/>
      <c r="AD378" s="141"/>
    </row>
    <row r="379" s="32" customFormat="1" ht="22" customHeight="1" spans="1:34">
      <c r="A379" s="40" t="s">
        <v>45</v>
      </c>
      <c r="B379" s="66"/>
      <c r="C379" s="212">
        <f>A378</f>
        <v>375</v>
      </c>
      <c r="D379" s="213"/>
      <c r="E379" s="119">
        <f>SUM(E4:E378)</f>
        <v>1228039.69</v>
      </c>
      <c r="F379" s="119">
        <f t="shared" ref="F379:Y379" si="143">SUM(F4:F378)</f>
        <v>1208572.09</v>
      </c>
      <c r="G379" s="119">
        <f t="shared" si="143"/>
        <v>1208567.29</v>
      </c>
      <c r="H379" s="119">
        <f t="shared" si="143"/>
        <v>1918830.13999999</v>
      </c>
      <c r="I379" s="119">
        <f t="shared" si="143"/>
        <v>1080</v>
      </c>
      <c r="J379" s="119">
        <f t="shared" si="143"/>
        <v>802236</v>
      </c>
      <c r="K379" s="119">
        <f t="shared" si="143"/>
        <v>22104.71442</v>
      </c>
      <c r="L379" s="119">
        <f t="shared" si="143"/>
        <v>193371.534399999</v>
      </c>
      <c r="M379" s="285">
        <v>8459.98</v>
      </c>
      <c r="N379" s="119">
        <f t="shared" si="143"/>
        <v>153505.09</v>
      </c>
      <c r="O379" s="119">
        <f t="shared" si="143"/>
        <v>540</v>
      </c>
      <c r="P379" s="119">
        <f t="shared" si="143"/>
        <v>40111.8</v>
      </c>
      <c r="Q379" s="119">
        <f t="shared" ref="Q379:Y379" si="144">SUM(Q4:Q378)</f>
        <v>418093.109849999</v>
      </c>
      <c r="R379" s="119">
        <f t="shared" si="144"/>
        <v>0</v>
      </c>
      <c r="S379" s="119">
        <f t="shared" si="144"/>
        <v>96685.17</v>
      </c>
      <c r="T379" s="119">
        <f t="shared" si="144"/>
        <v>3627.02999999997</v>
      </c>
      <c r="U379" s="119">
        <f t="shared" si="144"/>
        <v>38377.1899999999</v>
      </c>
      <c r="V379" s="119">
        <f t="shared" si="144"/>
        <v>540</v>
      </c>
      <c r="W379" s="119">
        <f t="shared" si="144"/>
        <v>40111.8</v>
      </c>
      <c r="X379" s="119">
        <f t="shared" si="144"/>
        <v>179341.190000001</v>
      </c>
      <c r="Y379" s="119">
        <f t="shared" si="144"/>
        <v>597434.29985</v>
      </c>
      <c r="Z379" s="54"/>
      <c r="AA379" s="9"/>
      <c r="AB379" s="9"/>
      <c r="AD379" s="141"/>
      <c r="AE379" s="9"/>
      <c r="AF379" s="9"/>
      <c r="AG379" s="9"/>
      <c r="AH379" s="9"/>
    </row>
    <row r="380" spans="1:30">
      <c r="A380" s="120"/>
      <c r="B380" s="120"/>
      <c r="E380" s="120"/>
      <c r="AD380" s="141"/>
    </row>
    <row r="381" spans="1:30">
      <c r="A381" s="121" t="s">
        <v>877</v>
      </c>
      <c r="B381" s="121"/>
      <c r="C381" s="122" t="s">
        <v>878</v>
      </c>
      <c r="D381" s="122"/>
      <c r="E381" s="121" t="s">
        <v>879</v>
      </c>
      <c r="AD381" s="142"/>
    </row>
    <row r="382" ht="16" customHeight="1" spans="1:29">
      <c r="A382" s="121" t="s">
        <v>880</v>
      </c>
      <c r="B382" s="121"/>
      <c r="C382" s="124">
        <f>K379</f>
        <v>22104.71442</v>
      </c>
      <c r="D382" s="128"/>
      <c r="E382" s="126">
        <f>COUNTIFS(E$4:E$378,"&lt;&gt;",E$4:E$378,"&lt;&gt;0")</f>
        <v>375</v>
      </c>
      <c r="Z382" s="9"/>
      <c r="AC382" s="141"/>
    </row>
    <row r="383" ht="16" customHeight="1" spans="1:30">
      <c r="A383" s="121" t="s">
        <v>881</v>
      </c>
      <c r="B383" s="121"/>
      <c r="C383" s="124">
        <f>L379+S379</f>
        <v>290056.704399999</v>
      </c>
      <c r="D383" s="128"/>
      <c r="E383" s="126">
        <f>COUNTIFS(F$4:F$378,"&lt;&gt;",F$4:F$378,"&lt;&gt;0")</f>
        <v>369</v>
      </c>
      <c r="AD383" s="141"/>
    </row>
    <row r="384" ht="16" customHeight="1" spans="1:5">
      <c r="A384" s="121" t="s">
        <v>882</v>
      </c>
      <c r="B384" s="121"/>
      <c r="C384" s="124">
        <f>M379+T379</f>
        <v>12087.01</v>
      </c>
      <c r="D384" s="128"/>
      <c r="E384" s="126">
        <f>COUNTIFS(G$4:G$378,"&lt;&gt;",G$4:G$378,"&lt;&gt;0")</f>
        <v>369</v>
      </c>
    </row>
    <row r="385" ht="16" customHeight="1" spans="1:26">
      <c r="A385" s="123" t="s">
        <v>883</v>
      </c>
      <c r="B385" s="123"/>
      <c r="C385" s="124">
        <f>N379+U379</f>
        <v>191882.28</v>
      </c>
      <c r="D385" s="128"/>
      <c r="E385" s="126">
        <f>COUNTIFS(H$4:H$378,"&lt;&gt;",H$4:H$378,"&lt;&gt;0")</f>
        <v>367</v>
      </c>
      <c r="Z385" s="9"/>
    </row>
    <row r="386" ht="16" customHeight="1" spans="1:5">
      <c r="A386" s="123" t="s">
        <v>884</v>
      </c>
      <c r="B386" s="123"/>
      <c r="C386" s="124">
        <f>O379+V379</f>
        <v>1080</v>
      </c>
      <c r="D386" s="128"/>
      <c r="E386" s="126">
        <f>COUNTIFS(I$4:I$378,"&lt;&gt;",I$4:I$378,"&lt;&gt;0")</f>
        <v>10</v>
      </c>
    </row>
    <row r="387" ht="16" customHeight="1" spans="1:5">
      <c r="A387" s="123" t="s">
        <v>885</v>
      </c>
      <c r="B387" s="123"/>
      <c r="C387" s="128">
        <f>P379+W379</f>
        <v>80223.6</v>
      </c>
      <c r="D387" s="286"/>
      <c r="E387" s="126">
        <f>COUNTIFS(J$4:J$378,"&lt;&gt;",J$4:J$378,"&lt;&gt;0")</f>
        <v>316</v>
      </c>
    </row>
    <row r="388" ht="16" customHeight="1" spans="1:5">
      <c r="A388" s="123" t="s">
        <v>886</v>
      </c>
      <c r="B388" s="123"/>
      <c r="C388" s="128">
        <f>SUM(C382:D387)</f>
        <v>597434.308819999</v>
      </c>
      <c r="D388" s="128"/>
      <c r="E388" s="130"/>
    </row>
    <row r="389" spans="1:26">
      <c r="A389" s="18" t="s">
        <v>887</v>
      </c>
      <c r="B389" s="132"/>
      <c r="C389" s="133"/>
      <c r="D389" s="287"/>
      <c r="E389" s="18"/>
      <c r="F389" s="18"/>
      <c r="G389" s="18"/>
      <c r="H389" s="18"/>
      <c r="I389" s="18"/>
      <c r="J389" s="18"/>
      <c r="K389" s="18"/>
      <c r="L389" s="140"/>
      <c r="M389" s="18"/>
      <c r="N389" s="18"/>
      <c r="O389" s="18"/>
      <c r="P389" s="18"/>
      <c r="Q389" s="18"/>
      <c r="R389" s="18"/>
      <c r="S389" s="18"/>
      <c r="T389" s="18"/>
      <c r="V389" s="9"/>
      <c r="W389" s="9"/>
      <c r="X389" s="9"/>
      <c r="Y389" s="9"/>
      <c r="Z389" s="9"/>
    </row>
    <row r="390" spans="1:26">
      <c r="A390" s="18"/>
      <c r="B390" s="132"/>
      <c r="C390" s="133"/>
      <c r="D390" s="287"/>
      <c r="E390" s="18"/>
      <c r="F390" s="18"/>
      <c r="G390" s="18"/>
      <c r="H390" s="18"/>
      <c r="I390" s="18"/>
      <c r="J390" s="18"/>
      <c r="K390" s="18"/>
      <c r="L390" s="140"/>
      <c r="M390" s="18"/>
      <c r="N390" s="18"/>
      <c r="O390" s="18"/>
      <c r="P390" s="18"/>
      <c r="Q390" s="18"/>
      <c r="R390" s="18"/>
      <c r="S390" s="18"/>
      <c r="T390" s="18"/>
      <c r="V390" s="9"/>
      <c r="W390" s="9"/>
      <c r="X390" s="9"/>
      <c r="Y390" s="9"/>
      <c r="Z390" s="9"/>
    </row>
    <row r="391" spans="1:26">
      <c r="A391" s="18"/>
      <c r="B391" s="132"/>
      <c r="C391" s="133"/>
      <c r="D391" s="287"/>
      <c r="E391" s="18"/>
      <c r="F391" s="18"/>
      <c r="G391" s="18"/>
      <c r="H391" s="18"/>
      <c r="I391" s="18"/>
      <c r="J391" s="18"/>
      <c r="K391" s="18"/>
      <c r="L391" s="140"/>
      <c r="M391" s="18"/>
      <c r="N391" s="18"/>
      <c r="O391" s="18"/>
      <c r="P391" s="18"/>
      <c r="Q391" s="18"/>
      <c r="R391" s="18"/>
      <c r="S391" s="18"/>
      <c r="T391" s="18"/>
      <c r="V391" s="9"/>
      <c r="W391" s="9"/>
      <c r="X391" s="9"/>
      <c r="Y391" s="9"/>
      <c r="Z391" s="9"/>
    </row>
    <row r="392" spans="1:26">
      <c r="A392" s="18"/>
      <c r="B392" s="132"/>
      <c r="C392" s="133"/>
      <c r="D392" s="287"/>
      <c r="E392" s="18"/>
      <c r="F392" s="18"/>
      <c r="G392" s="18"/>
      <c r="H392" s="18"/>
      <c r="I392" s="18"/>
      <c r="J392" s="18"/>
      <c r="K392" s="18"/>
      <c r="L392" s="140"/>
      <c r="M392" s="18"/>
      <c r="N392" s="18"/>
      <c r="O392" s="18"/>
      <c r="P392" s="18"/>
      <c r="Q392" s="18"/>
      <c r="R392" s="18"/>
      <c r="S392" s="18"/>
      <c r="T392" s="18"/>
      <c r="V392" s="9"/>
      <c r="W392" s="9"/>
      <c r="X392" s="9"/>
      <c r="Y392" s="9"/>
      <c r="Z392" s="9"/>
    </row>
    <row r="393" spans="1:26">
      <c r="A393" s="18"/>
      <c r="B393" s="132"/>
      <c r="C393" s="133"/>
      <c r="D393" s="287"/>
      <c r="E393" s="18"/>
      <c r="F393" s="18"/>
      <c r="G393" s="18"/>
      <c r="H393" s="18"/>
      <c r="I393" s="18"/>
      <c r="J393" s="18"/>
      <c r="K393" s="18"/>
      <c r="L393" s="140"/>
      <c r="M393" s="18"/>
      <c r="N393" s="18"/>
      <c r="O393" s="18"/>
      <c r="P393" s="18"/>
      <c r="Q393" s="18"/>
      <c r="R393" s="18"/>
      <c r="S393" s="18"/>
      <c r="T393" s="18"/>
      <c r="V393" s="9"/>
      <c r="W393" s="9"/>
      <c r="X393" s="9"/>
      <c r="Y393" s="9"/>
      <c r="Z393" s="9"/>
    </row>
    <row r="394" spans="1:26">
      <c r="A394" s="18"/>
      <c r="B394" s="132"/>
      <c r="C394" s="133"/>
      <c r="D394" s="287"/>
      <c r="E394" s="18"/>
      <c r="F394" s="18"/>
      <c r="G394" s="18"/>
      <c r="H394" s="18"/>
      <c r="I394" s="18"/>
      <c r="J394" s="18"/>
      <c r="K394" s="18"/>
      <c r="L394" s="140"/>
      <c r="M394" s="18"/>
      <c r="N394" s="18"/>
      <c r="O394" s="18"/>
      <c r="P394" s="18"/>
      <c r="Q394" s="18"/>
      <c r="R394" s="18"/>
      <c r="S394" s="18"/>
      <c r="T394" s="18"/>
      <c r="V394" s="9"/>
      <c r="W394" s="9"/>
      <c r="X394" s="9"/>
      <c r="Y394" s="9"/>
      <c r="Z394" s="9"/>
    </row>
    <row r="395" spans="1:26">
      <c r="A395" s="18"/>
      <c r="B395" s="132"/>
      <c r="C395" s="133"/>
      <c r="D395" s="287"/>
      <c r="E395" s="18"/>
      <c r="F395" s="18"/>
      <c r="G395" s="18"/>
      <c r="H395" s="18"/>
      <c r="I395" s="18"/>
      <c r="J395" s="18"/>
      <c r="K395" s="18"/>
      <c r="L395" s="140"/>
      <c r="M395" s="18"/>
      <c r="N395" s="18"/>
      <c r="O395" s="18"/>
      <c r="P395" s="18"/>
      <c r="Q395" s="18"/>
      <c r="R395" s="18"/>
      <c r="S395" s="18"/>
      <c r="T395" s="18"/>
      <c r="V395" s="9"/>
      <c r="W395" s="9"/>
      <c r="X395" s="9"/>
      <c r="Y395" s="9"/>
      <c r="Z395" s="9"/>
    </row>
    <row r="396" spans="1:26">
      <c r="A396" s="18"/>
      <c r="B396" s="132"/>
      <c r="C396" s="133"/>
      <c r="D396" s="287"/>
      <c r="E396" s="18"/>
      <c r="F396" s="18"/>
      <c r="G396" s="18"/>
      <c r="H396" s="18"/>
      <c r="I396" s="18"/>
      <c r="J396" s="18"/>
      <c r="K396" s="18"/>
      <c r="L396" s="140"/>
      <c r="M396" s="18"/>
      <c r="N396" s="18"/>
      <c r="O396" s="18"/>
      <c r="P396" s="18"/>
      <c r="Q396" s="18"/>
      <c r="R396" s="18"/>
      <c r="S396" s="18"/>
      <c r="T396" s="18"/>
      <c r="V396" s="9"/>
      <c r="W396" s="9"/>
      <c r="X396" s="9"/>
      <c r="Y396" s="9"/>
      <c r="Z396" s="9"/>
    </row>
    <row r="397" spans="1:26">
      <c r="A397" s="18"/>
      <c r="B397" s="132"/>
      <c r="C397" s="133"/>
      <c r="D397" s="287"/>
      <c r="E397" s="18"/>
      <c r="F397" s="18"/>
      <c r="G397" s="18"/>
      <c r="H397" s="18"/>
      <c r="I397" s="18"/>
      <c r="J397" s="18"/>
      <c r="K397" s="18"/>
      <c r="L397" s="140"/>
      <c r="M397" s="18"/>
      <c r="N397" s="18"/>
      <c r="O397" s="18"/>
      <c r="P397" s="18"/>
      <c r="Q397" s="18"/>
      <c r="R397" s="18"/>
      <c r="S397" s="18"/>
      <c r="T397" s="18"/>
      <c r="V397" s="9"/>
      <c r="W397" s="9"/>
      <c r="X397" s="9"/>
      <c r="Y397" s="9"/>
      <c r="Z397" s="9"/>
    </row>
    <row r="398" spans="1:26">
      <c r="A398" s="18"/>
      <c r="B398" s="132"/>
      <c r="C398" s="133"/>
      <c r="D398" s="287"/>
      <c r="E398" s="18"/>
      <c r="F398" s="18"/>
      <c r="G398" s="18"/>
      <c r="H398" s="18"/>
      <c r="I398" s="18"/>
      <c r="J398" s="18"/>
      <c r="K398" s="18"/>
      <c r="L398" s="140"/>
      <c r="M398" s="18"/>
      <c r="N398" s="18"/>
      <c r="O398" s="18"/>
      <c r="P398" s="18"/>
      <c r="Q398" s="18"/>
      <c r="R398" s="18"/>
      <c r="S398" s="18"/>
      <c r="T398" s="18"/>
      <c r="V398" s="9"/>
      <c r="W398" s="9"/>
      <c r="X398" s="9"/>
      <c r="Y398" s="9"/>
      <c r="Z398" s="9"/>
    </row>
    <row r="399" spans="1:26">
      <c r="A399" s="18"/>
      <c r="B399" s="132"/>
      <c r="C399" s="133"/>
      <c r="D399" s="287"/>
      <c r="E399" s="18"/>
      <c r="F399" s="18"/>
      <c r="G399" s="18"/>
      <c r="H399" s="18"/>
      <c r="I399" s="18"/>
      <c r="J399" s="18"/>
      <c r="K399" s="18"/>
      <c r="L399" s="140"/>
      <c r="M399" s="18"/>
      <c r="N399" s="18"/>
      <c r="O399" s="18"/>
      <c r="P399" s="18"/>
      <c r="Q399" s="18"/>
      <c r="R399" s="18"/>
      <c r="S399" s="18"/>
      <c r="T399" s="18"/>
      <c r="V399" s="9"/>
      <c r="W399" s="9"/>
      <c r="X399" s="9"/>
      <c r="Y399" s="9"/>
      <c r="Z399" s="9"/>
    </row>
    <row r="400" spans="1:26">
      <c r="A400" s="18"/>
      <c r="B400" s="132"/>
      <c r="C400" s="133"/>
      <c r="D400" s="287"/>
      <c r="E400" s="18"/>
      <c r="F400" s="18"/>
      <c r="G400" s="18"/>
      <c r="H400" s="18"/>
      <c r="I400" s="18"/>
      <c r="J400" s="18"/>
      <c r="K400" s="18"/>
      <c r="L400" s="140"/>
      <c r="M400" s="18"/>
      <c r="N400" s="18"/>
      <c r="O400" s="18"/>
      <c r="P400" s="18"/>
      <c r="Q400" s="18"/>
      <c r="R400" s="18"/>
      <c r="S400" s="18"/>
      <c r="T400" s="18"/>
      <c r="V400" s="9"/>
      <c r="W400" s="9"/>
      <c r="X400" s="9"/>
      <c r="Y400" s="9"/>
      <c r="Z400" s="9"/>
    </row>
    <row r="401" spans="1:26">
      <c r="A401" s="18"/>
      <c r="B401" s="132"/>
      <c r="C401" s="133"/>
      <c r="D401" s="287"/>
      <c r="E401" s="18"/>
      <c r="F401" s="18"/>
      <c r="G401" s="18"/>
      <c r="H401" s="18"/>
      <c r="I401" s="18"/>
      <c r="J401" s="18"/>
      <c r="K401" s="18"/>
      <c r="L401" s="140"/>
      <c r="M401" s="18"/>
      <c r="N401" s="18"/>
      <c r="O401" s="18"/>
      <c r="P401" s="18"/>
      <c r="Q401" s="18"/>
      <c r="R401" s="18"/>
      <c r="S401" s="18"/>
      <c r="T401" s="18"/>
      <c r="V401" s="9"/>
      <c r="W401" s="9"/>
      <c r="X401" s="9"/>
      <c r="Y401" s="9"/>
      <c r="Z401" s="9"/>
    </row>
    <row r="402" spans="1:26">
      <c r="A402" s="18"/>
      <c r="B402" s="132"/>
      <c r="C402" s="133"/>
      <c r="D402" s="287"/>
      <c r="E402" s="18"/>
      <c r="F402" s="18"/>
      <c r="G402" s="18"/>
      <c r="H402" s="18"/>
      <c r="I402" s="18"/>
      <c r="J402" s="18"/>
      <c r="K402" s="18"/>
      <c r="L402" s="140"/>
      <c r="M402" s="18"/>
      <c r="N402" s="18"/>
      <c r="O402" s="18"/>
      <c r="P402" s="18"/>
      <c r="Q402" s="18"/>
      <c r="R402" s="18"/>
      <c r="S402" s="18"/>
      <c r="T402" s="18"/>
      <c r="V402" s="9"/>
      <c r="W402" s="9"/>
      <c r="X402" s="9"/>
      <c r="Y402" s="9"/>
      <c r="Z402" s="9"/>
    </row>
    <row r="403" spans="1:26">
      <c r="A403" s="18"/>
      <c r="B403" s="132"/>
      <c r="C403" s="133"/>
      <c r="D403" s="287"/>
      <c r="E403" s="18"/>
      <c r="F403" s="18"/>
      <c r="G403" s="18"/>
      <c r="H403" s="18"/>
      <c r="I403" s="18"/>
      <c r="J403" s="18"/>
      <c r="K403" s="18"/>
      <c r="L403" s="140"/>
      <c r="M403" s="18"/>
      <c r="N403" s="18"/>
      <c r="O403" s="18"/>
      <c r="P403" s="18"/>
      <c r="Q403" s="18"/>
      <c r="R403" s="18"/>
      <c r="S403" s="18"/>
      <c r="T403" s="18"/>
      <c r="V403" s="9"/>
      <c r="W403" s="9"/>
      <c r="X403" s="9"/>
      <c r="Y403" s="9"/>
      <c r="Z403" s="9"/>
    </row>
    <row r="404" spans="1:26">
      <c r="A404" s="18"/>
      <c r="B404" s="132"/>
      <c r="C404" s="133"/>
      <c r="D404" s="287"/>
      <c r="E404" s="18"/>
      <c r="F404" s="18"/>
      <c r="G404" s="18"/>
      <c r="H404" s="18"/>
      <c r="I404" s="18"/>
      <c r="J404" s="18"/>
      <c r="K404" s="18"/>
      <c r="L404" s="140"/>
      <c r="M404" s="18"/>
      <c r="N404" s="18"/>
      <c r="O404" s="18"/>
      <c r="P404" s="18"/>
      <c r="Q404" s="18"/>
      <c r="R404" s="18"/>
      <c r="S404" s="18"/>
      <c r="T404" s="18"/>
      <c r="V404" s="9"/>
      <c r="W404" s="9"/>
      <c r="X404" s="9"/>
      <c r="Y404" s="9"/>
      <c r="Z404" s="9"/>
    </row>
    <row r="405" spans="1:26">
      <c r="A405" s="18"/>
      <c r="B405" s="132"/>
      <c r="C405" s="133"/>
      <c r="D405" s="287"/>
      <c r="E405" s="18"/>
      <c r="F405" s="18"/>
      <c r="G405" s="18"/>
      <c r="H405" s="18"/>
      <c r="I405" s="18"/>
      <c r="J405" s="18"/>
      <c r="K405" s="18"/>
      <c r="L405" s="140"/>
      <c r="M405" s="18"/>
      <c r="N405" s="18"/>
      <c r="O405" s="18"/>
      <c r="P405" s="18"/>
      <c r="Q405" s="18"/>
      <c r="R405" s="18"/>
      <c r="S405" s="18"/>
      <c r="T405" s="18"/>
      <c r="V405" s="9"/>
      <c r="W405" s="9"/>
      <c r="X405" s="9"/>
      <c r="Y405" s="9"/>
      <c r="Z405" s="9"/>
    </row>
    <row r="406" spans="1:26">
      <c r="A406" s="18"/>
      <c r="B406" s="132"/>
      <c r="C406" s="133"/>
      <c r="D406" s="287"/>
      <c r="E406" s="18"/>
      <c r="F406" s="18"/>
      <c r="G406" s="18"/>
      <c r="H406" s="18"/>
      <c r="I406" s="18"/>
      <c r="J406" s="18"/>
      <c r="K406" s="18"/>
      <c r="L406" s="140"/>
      <c r="M406" s="18"/>
      <c r="N406" s="18"/>
      <c r="O406" s="18"/>
      <c r="P406" s="18"/>
      <c r="Q406" s="18"/>
      <c r="R406" s="18"/>
      <c r="S406" s="18"/>
      <c r="T406" s="18"/>
      <c r="V406" s="9"/>
      <c r="W406" s="9"/>
      <c r="X406" s="9"/>
      <c r="Y406" s="9"/>
      <c r="Z406" s="9"/>
    </row>
    <row r="407" spans="1:26">
      <c r="A407" s="18"/>
      <c r="B407" s="132"/>
      <c r="C407" s="133"/>
      <c r="D407" s="287"/>
      <c r="E407" s="18"/>
      <c r="F407" s="18"/>
      <c r="G407" s="18"/>
      <c r="H407" s="18"/>
      <c r="I407" s="18"/>
      <c r="J407" s="18"/>
      <c r="K407" s="18"/>
      <c r="L407" s="140"/>
      <c r="M407" s="18"/>
      <c r="N407" s="18"/>
      <c r="O407" s="18"/>
      <c r="P407" s="18"/>
      <c r="Q407" s="18"/>
      <c r="R407" s="18"/>
      <c r="S407" s="18"/>
      <c r="T407" s="18"/>
      <c r="V407" s="9"/>
      <c r="W407" s="9"/>
      <c r="X407" s="9"/>
      <c r="Y407" s="9"/>
      <c r="Z407" s="9"/>
    </row>
    <row r="408" spans="1:26">
      <c r="A408" s="18"/>
      <c r="B408" s="132"/>
      <c r="C408" s="133"/>
      <c r="D408" s="287"/>
      <c r="E408" s="18"/>
      <c r="F408" s="18"/>
      <c r="G408" s="18"/>
      <c r="H408" s="18"/>
      <c r="I408" s="18"/>
      <c r="J408" s="18"/>
      <c r="K408" s="18"/>
      <c r="L408" s="140"/>
      <c r="M408" s="18"/>
      <c r="N408" s="18"/>
      <c r="O408" s="18"/>
      <c r="P408" s="18"/>
      <c r="Q408" s="18"/>
      <c r="R408" s="18"/>
      <c r="S408" s="18"/>
      <c r="T408" s="18"/>
      <c r="V408" s="9"/>
      <c r="W408" s="9"/>
      <c r="X408" s="9"/>
      <c r="Y408" s="9"/>
      <c r="Z408" s="9"/>
    </row>
    <row r="409" spans="1:26">
      <c r="A409" s="18"/>
      <c r="B409" s="132"/>
      <c r="C409" s="133"/>
      <c r="D409" s="287"/>
      <c r="E409" s="18"/>
      <c r="F409" s="18"/>
      <c r="G409" s="18"/>
      <c r="H409" s="18"/>
      <c r="I409" s="18"/>
      <c r="J409" s="18"/>
      <c r="K409" s="18"/>
      <c r="L409" s="140"/>
      <c r="M409" s="18"/>
      <c r="N409" s="18"/>
      <c r="O409" s="18"/>
      <c r="P409" s="18"/>
      <c r="Q409" s="18"/>
      <c r="R409" s="18"/>
      <c r="S409" s="18"/>
      <c r="T409" s="18"/>
      <c r="V409" s="9"/>
      <c r="W409" s="9"/>
      <c r="X409" s="9"/>
      <c r="Y409" s="9"/>
      <c r="Z409" s="9"/>
    </row>
    <row r="410" spans="1:26">
      <c r="A410" s="18"/>
      <c r="B410" s="132"/>
      <c r="C410" s="133"/>
      <c r="D410" s="287"/>
      <c r="E410" s="18"/>
      <c r="F410" s="18"/>
      <c r="G410" s="18"/>
      <c r="H410" s="18"/>
      <c r="I410" s="18"/>
      <c r="J410" s="18"/>
      <c r="K410" s="18"/>
      <c r="L410" s="140"/>
      <c r="M410" s="18"/>
      <c r="N410" s="18"/>
      <c r="O410" s="18"/>
      <c r="P410" s="18"/>
      <c r="Q410" s="18"/>
      <c r="R410" s="18"/>
      <c r="S410" s="18"/>
      <c r="T410" s="18"/>
      <c r="V410" s="9"/>
      <c r="W410" s="9"/>
      <c r="X410" s="9"/>
      <c r="Y410" s="9"/>
      <c r="Z410" s="9"/>
    </row>
    <row r="411" spans="1:26">
      <c r="A411" s="18"/>
      <c r="B411" s="132"/>
      <c r="C411" s="133"/>
      <c r="D411" s="287"/>
      <c r="E411" s="18"/>
      <c r="F411" s="18"/>
      <c r="G411" s="18"/>
      <c r="H411" s="18"/>
      <c r="I411" s="18"/>
      <c r="J411" s="18"/>
      <c r="K411" s="18"/>
      <c r="L411" s="140"/>
      <c r="M411" s="18"/>
      <c r="N411" s="18"/>
      <c r="O411" s="18"/>
      <c r="P411" s="18"/>
      <c r="Q411" s="18"/>
      <c r="R411" s="18"/>
      <c r="S411" s="18"/>
      <c r="T411" s="18"/>
      <c r="V411" s="9"/>
      <c r="W411" s="9"/>
      <c r="X411" s="9"/>
      <c r="Y411" s="9"/>
      <c r="Z411" s="9"/>
    </row>
    <row r="412" spans="1:26">
      <c r="A412" s="18"/>
      <c r="B412" s="132"/>
      <c r="C412" s="133"/>
      <c r="D412" s="287"/>
      <c r="E412" s="18"/>
      <c r="F412" s="18"/>
      <c r="G412" s="18"/>
      <c r="H412" s="18"/>
      <c r="I412" s="18"/>
      <c r="J412" s="18"/>
      <c r="K412" s="18"/>
      <c r="L412" s="140"/>
      <c r="M412" s="18"/>
      <c r="N412" s="18"/>
      <c r="O412" s="18"/>
      <c r="P412" s="18"/>
      <c r="Q412" s="18"/>
      <c r="R412" s="18"/>
      <c r="S412" s="18"/>
      <c r="T412" s="18"/>
      <c r="V412" s="9"/>
      <c r="W412" s="9"/>
      <c r="X412" s="9"/>
      <c r="Y412" s="9"/>
      <c r="Z412" s="9"/>
    </row>
    <row r="413" spans="1:26">
      <c r="A413" s="18"/>
      <c r="B413" s="132"/>
      <c r="C413" s="133"/>
      <c r="D413" s="287"/>
      <c r="E413" s="18"/>
      <c r="F413" s="18"/>
      <c r="G413" s="18"/>
      <c r="H413" s="18"/>
      <c r="I413" s="18"/>
      <c r="J413" s="18"/>
      <c r="K413" s="18"/>
      <c r="L413" s="140"/>
      <c r="M413" s="18"/>
      <c r="N413" s="18"/>
      <c r="O413" s="18"/>
      <c r="P413" s="18"/>
      <c r="Q413" s="18"/>
      <c r="R413" s="18"/>
      <c r="S413" s="18"/>
      <c r="T413" s="18"/>
      <c r="V413" s="9"/>
      <c r="W413" s="9"/>
      <c r="X413" s="9"/>
      <c r="Y413" s="9"/>
      <c r="Z413" s="9"/>
    </row>
    <row r="414" spans="1:26">
      <c r="A414" s="18"/>
      <c r="B414" s="132"/>
      <c r="C414" s="133"/>
      <c r="D414" s="287"/>
      <c r="E414" s="18"/>
      <c r="F414" s="18"/>
      <c r="G414" s="18"/>
      <c r="H414" s="18"/>
      <c r="I414" s="18"/>
      <c r="J414" s="18"/>
      <c r="K414" s="18"/>
      <c r="L414" s="140"/>
      <c r="M414" s="18"/>
      <c r="N414" s="18"/>
      <c r="O414" s="18"/>
      <c r="P414" s="18"/>
      <c r="Q414" s="18"/>
      <c r="R414" s="18"/>
      <c r="S414" s="18"/>
      <c r="T414" s="18"/>
      <c r="V414" s="9"/>
      <c r="W414" s="9"/>
      <c r="X414" s="9"/>
      <c r="Y414" s="9"/>
      <c r="Z414" s="9"/>
    </row>
    <row r="415" spans="1:26">
      <c r="A415" s="18"/>
      <c r="B415" s="132"/>
      <c r="C415" s="133"/>
      <c r="D415" s="287"/>
      <c r="E415" s="18"/>
      <c r="F415" s="18"/>
      <c r="G415" s="18"/>
      <c r="H415" s="18"/>
      <c r="I415" s="18"/>
      <c r="J415" s="18"/>
      <c r="K415" s="18"/>
      <c r="L415" s="140"/>
      <c r="M415" s="18"/>
      <c r="N415" s="18"/>
      <c r="O415" s="18"/>
      <c r="P415" s="18"/>
      <c r="Q415" s="18"/>
      <c r="R415" s="18"/>
      <c r="S415" s="18"/>
      <c r="T415" s="18"/>
      <c r="V415" s="9"/>
      <c r="W415" s="9"/>
      <c r="X415" s="9"/>
      <c r="Y415" s="9"/>
      <c r="Z415" s="9"/>
    </row>
    <row r="416" spans="1:26">
      <c r="A416" s="18"/>
      <c r="B416" s="132"/>
      <c r="C416" s="133"/>
      <c r="D416" s="287"/>
      <c r="E416" s="18"/>
      <c r="F416" s="18"/>
      <c r="G416" s="18"/>
      <c r="H416" s="18"/>
      <c r="I416" s="18"/>
      <c r="J416" s="18"/>
      <c r="K416" s="18"/>
      <c r="L416" s="140"/>
      <c r="M416" s="18"/>
      <c r="N416" s="18"/>
      <c r="O416" s="18"/>
      <c r="P416" s="18"/>
      <c r="Q416" s="18"/>
      <c r="R416" s="18"/>
      <c r="S416" s="18"/>
      <c r="T416" s="18"/>
      <c r="V416" s="9"/>
      <c r="W416" s="9"/>
      <c r="X416" s="9"/>
      <c r="Y416" s="9"/>
      <c r="Z416" s="9"/>
    </row>
    <row r="417" spans="1:25">
      <c r="A417" s="135" t="s">
        <v>888</v>
      </c>
      <c r="B417" s="135"/>
      <c r="C417" s="136"/>
      <c r="D417" s="287"/>
      <c r="E417" s="18"/>
      <c r="F417" s="18"/>
      <c r="G417" s="18"/>
      <c r="H417" s="18"/>
      <c r="I417" s="18"/>
      <c r="J417" s="18"/>
      <c r="K417" s="18"/>
      <c r="L417" s="140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</row>
    <row r="418" spans="1:3">
      <c r="A418" s="135"/>
      <c r="B418" s="135"/>
      <c r="C418" s="136"/>
    </row>
    <row r="419" s="30" customFormat="1" ht="20" customHeight="1" spans="1:30">
      <c r="A419" s="90">
        <f t="shared" ref="A419:A435" si="145">ROW()-3</f>
        <v>416</v>
      </c>
      <c r="B419" s="288" t="s">
        <v>167</v>
      </c>
      <c r="C419" s="289" t="s">
        <v>634</v>
      </c>
      <c r="D419" s="290" t="s">
        <v>635</v>
      </c>
      <c r="E419" s="44">
        <v>3245.4</v>
      </c>
      <c r="F419" s="44">
        <v>0</v>
      </c>
      <c r="G419" s="44">
        <v>0</v>
      </c>
      <c r="H419" s="44">
        <v>0</v>
      </c>
      <c r="I419" s="44"/>
      <c r="J419" s="44">
        <v>0</v>
      </c>
      <c r="K419" s="73">
        <f t="shared" ref="K419:K435" si="146">E419*0.018</f>
        <v>58.4172</v>
      </c>
      <c r="L419" s="74">
        <f t="shared" ref="L419:L435" si="147">F419*0.16</f>
        <v>0</v>
      </c>
      <c r="M419" s="44">
        <f t="shared" ref="M419:M435" si="148">G419*0.007</f>
        <v>0</v>
      </c>
      <c r="N419" s="44">
        <f t="shared" ref="N419:N435" si="149">ROUND(H419*0.08,2)</f>
        <v>0</v>
      </c>
      <c r="O419" s="44">
        <v>0</v>
      </c>
      <c r="P419" s="44">
        <f t="shared" ref="P419:P435" si="150">J419*5%</f>
        <v>0</v>
      </c>
      <c r="Q419" s="44">
        <f t="shared" ref="Q419:Q435" si="151">SUM(K419:O419)</f>
        <v>58.4172</v>
      </c>
      <c r="R419" s="44">
        <v>0</v>
      </c>
      <c r="S419" s="44">
        <f t="shared" ref="S419:S435" si="152">ROUND(F419*0.08,2)</f>
        <v>0</v>
      </c>
      <c r="T419" s="44">
        <f t="shared" ref="T419:T435" si="153">ROUND(G419*0.003,2)</f>
        <v>0</v>
      </c>
      <c r="U419" s="44">
        <f t="shared" ref="U419:U435" si="154">ROUND(H419*0.02,2)</f>
        <v>0</v>
      </c>
      <c r="V419" s="44">
        <v>0</v>
      </c>
      <c r="W419" s="44">
        <f t="shared" ref="W419:W435" si="155">J419*5%</f>
        <v>0</v>
      </c>
      <c r="X419" s="44">
        <f t="shared" ref="X419:X435" si="156">SUM(R419:V419)</f>
        <v>0</v>
      </c>
      <c r="Y419" s="44">
        <f t="shared" ref="Y419:Y435" si="157">Q419+X419</f>
        <v>58.4172</v>
      </c>
      <c r="Z419" s="44"/>
      <c r="AD419" s="141"/>
    </row>
    <row r="420" s="9" customFormat="1" ht="20" customHeight="1" spans="1:30">
      <c r="A420" s="40">
        <f t="shared" si="145"/>
        <v>417</v>
      </c>
      <c r="B420" s="66" t="s">
        <v>164</v>
      </c>
      <c r="C420" s="46" t="s">
        <v>618</v>
      </c>
      <c r="D420" s="45" t="s">
        <v>619</v>
      </c>
      <c r="E420" s="41">
        <v>3245.4</v>
      </c>
      <c r="F420" s="41">
        <v>3245.4</v>
      </c>
      <c r="G420" s="41">
        <v>3245.4</v>
      </c>
      <c r="H420" s="44">
        <v>5228.42</v>
      </c>
      <c r="I420" s="44"/>
      <c r="J420" s="44">
        <v>0</v>
      </c>
      <c r="K420" s="52">
        <f t="shared" si="146"/>
        <v>58.4172</v>
      </c>
      <c r="L420" s="53">
        <f t="shared" si="147"/>
        <v>519.264</v>
      </c>
      <c r="M420" s="41">
        <f t="shared" si="148"/>
        <v>22.7178</v>
      </c>
      <c r="N420" s="44">
        <f t="shared" si="149"/>
        <v>418.27</v>
      </c>
      <c r="O420" s="44">
        <v>54</v>
      </c>
      <c r="P420" s="44">
        <f t="shared" si="150"/>
        <v>0</v>
      </c>
      <c r="Q420" s="44">
        <f t="shared" si="151"/>
        <v>1072.669</v>
      </c>
      <c r="R420" s="41">
        <v>0</v>
      </c>
      <c r="S420" s="41">
        <f t="shared" si="152"/>
        <v>259.63</v>
      </c>
      <c r="T420" s="41">
        <f t="shared" si="153"/>
        <v>9.74</v>
      </c>
      <c r="U420" s="44">
        <f t="shared" si="154"/>
        <v>104.57</v>
      </c>
      <c r="V420" s="44">
        <v>54</v>
      </c>
      <c r="W420" s="44">
        <f t="shared" si="155"/>
        <v>0</v>
      </c>
      <c r="X420" s="41">
        <f t="shared" si="156"/>
        <v>427.94</v>
      </c>
      <c r="Y420" s="41">
        <f t="shared" si="157"/>
        <v>1500.609</v>
      </c>
      <c r="Z420" s="41"/>
      <c r="AD420" s="141"/>
    </row>
    <row r="421" s="9" customFormat="1" ht="20" customHeight="1" spans="1:30">
      <c r="A421" s="40">
        <f t="shared" si="145"/>
        <v>418</v>
      </c>
      <c r="B421" s="66" t="s">
        <v>167</v>
      </c>
      <c r="C421" s="42" t="s">
        <v>277</v>
      </c>
      <c r="D421" s="350" t="s">
        <v>278</v>
      </c>
      <c r="E421" s="41">
        <v>3245.4</v>
      </c>
      <c r="F421" s="41">
        <f>VLOOKUP(C421,'[1]9月'!$B:$Q,16,0)</f>
        <v>3245.4</v>
      </c>
      <c r="G421" s="41">
        <v>3245.4</v>
      </c>
      <c r="H421" s="44">
        <v>5228.42</v>
      </c>
      <c r="I421" s="44"/>
      <c r="J421" s="44">
        <v>3180</v>
      </c>
      <c r="K421" s="52">
        <f t="shared" si="146"/>
        <v>58.4172</v>
      </c>
      <c r="L421" s="53">
        <f t="shared" si="147"/>
        <v>519.264</v>
      </c>
      <c r="M421" s="41">
        <f t="shared" si="148"/>
        <v>22.7178</v>
      </c>
      <c r="N421" s="44">
        <f t="shared" si="149"/>
        <v>418.27</v>
      </c>
      <c r="O421" s="44">
        <v>54</v>
      </c>
      <c r="P421" s="44">
        <f t="shared" si="150"/>
        <v>159</v>
      </c>
      <c r="Q421" s="44">
        <f t="shared" si="151"/>
        <v>1072.669</v>
      </c>
      <c r="R421" s="41">
        <v>0</v>
      </c>
      <c r="S421" s="41">
        <f t="shared" si="152"/>
        <v>259.63</v>
      </c>
      <c r="T421" s="41">
        <f t="shared" si="153"/>
        <v>9.74</v>
      </c>
      <c r="U421" s="44">
        <f t="shared" si="154"/>
        <v>104.57</v>
      </c>
      <c r="V421" s="44">
        <v>54</v>
      </c>
      <c r="W421" s="44">
        <f t="shared" si="155"/>
        <v>159</v>
      </c>
      <c r="X421" s="41">
        <f t="shared" si="156"/>
        <v>427.94</v>
      </c>
      <c r="Y421" s="41">
        <f t="shared" si="157"/>
        <v>1500.609</v>
      </c>
      <c r="Z421" s="41"/>
      <c r="AD421" s="141"/>
    </row>
    <row r="422" s="9" customFormat="1" ht="20" customHeight="1" spans="1:30">
      <c r="A422" s="40">
        <f t="shared" si="145"/>
        <v>419</v>
      </c>
      <c r="B422" s="66" t="s">
        <v>103</v>
      </c>
      <c r="C422" s="42" t="s">
        <v>234</v>
      </c>
      <c r="D422" s="41" t="s">
        <v>235</v>
      </c>
      <c r="E422" s="41">
        <v>3245.4</v>
      </c>
      <c r="F422" s="41">
        <f>VLOOKUP(C422,'[1]9月'!$B:$Q,16,0)</f>
        <v>3245.4</v>
      </c>
      <c r="G422" s="41">
        <v>3245.4</v>
      </c>
      <c r="H422" s="44">
        <v>5228.42</v>
      </c>
      <c r="I422" s="44"/>
      <c r="J422" s="44">
        <v>4180</v>
      </c>
      <c r="K422" s="52">
        <f t="shared" si="146"/>
        <v>58.4172</v>
      </c>
      <c r="L422" s="53">
        <f t="shared" si="147"/>
        <v>519.264</v>
      </c>
      <c r="M422" s="41">
        <f t="shared" si="148"/>
        <v>22.7178</v>
      </c>
      <c r="N422" s="44">
        <f t="shared" si="149"/>
        <v>418.27</v>
      </c>
      <c r="O422" s="44">
        <f t="shared" ref="O422:O435" si="158">I422*50%</f>
        <v>0</v>
      </c>
      <c r="P422" s="44">
        <f t="shared" si="150"/>
        <v>209</v>
      </c>
      <c r="Q422" s="44">
        <f t="shared" si="151"/>
        <v>1018.669</v>
      </c>
      <c r="R422" s="41">
        <v>0</v>
      </c>
      <c r="S422" s="41">
        <f t="shared" si="152"/>
        <v>259.63</v>
      </c>
      <c r="T422" s="41">
        <f t="shared" si="153"/>
        <v>9.74</v>
      </c>
      <c r="U422" s="44">
        <f t="shared" si="154"/>
        <v>104.57</v>
      </c>
      <c r="V422" s="44">
        <f t="shared" ref="V422:V435" si="159">O422*50%</f>
        <v>0</v>
      </c>
      <c r="W422" s="44">
        <f t="shared" si="155"/>
        <v>209</v>
      </c>
      <c r="X422" s="41">
        <f t="shared" si="156"/>
        <v>373.94</v>
      </c>
      <c r="Y422" s="41">
        <f t="shared" si="157"/>
        <v>1392.609</v>
      </c>
      <c r="Z422" s="41"/>
      <c r="AD422" s="141"/>
    </row>
    <row r="423" s="9" customFormat="1" ht="20" customHeight="1" spans="1:30">
      <c r="A423" s="40">
        <f t="shared" si="145"/>
        <v>420</v>
      </c>
      <c r="B423" s="66" t="s">
        <v>124</v>
      </c>
      <c r="C423" s="46" t="s">
        <v>439</v>
      </c>
      <c r="D423" s="47" t="s">
        <v>440</v>
      </c>
      <c r="E423" s="41">
        <v>3245.4</v>
      </c>
      <c r="F423" s="41">
        <f>VLOOKUP(C423,'[1]9月'!$B:$Q,16,0)</f>
        <v>3245.4</v>
      </c>
      <c r="G423" s="41">
        <v>3245.4</v>
      </c>
      <c r="H423" s="44">
        <v>5228.42</v>
      </c>
      <c r="I423" s="44"/>
      <c r="J423" s="44">
        <v>1790</v>
      </c>
      <c r="K423" s="52">
        <f t="shared" si="146"/>
        <v>58.4172</v>
      </c>
      <c r="L423" s="53">
        <f t="shared" si="147"/>
        <v>519.264</v>
      </c>
      <c r="M423" s="41">
        <f t="shared" si="148"/>
        <v>22.7178</v>
      </c>
      <c r="N423" s="44">
        <f t="shared" si="149"/>
        <v>418.27</v>
      </c>
      <c r="O423" s="44">
        <f t="shared" si="158"/>
        <v>0</v>
      </c>
      <c r="P423" s="44">
        <f t="shared" si="150"/>
        <v>89.5</v>
      </c>
      <c r="Q423" s="44">
        <f t="shared" si="151"/>
        <v>1018.669</v>
      </c>
      <c r="R423" s="41">
        <v>0</v>
      </c>
      <c r="S423" s="41">
        <f t="shared" si="152"/>
        <v>259.63</v>
      </c>
      <c r="T423" s="41">
        <f t="shared" si="153"/>
        <v>9.74</v>
      </c>
      <c r="U423" s="44">
        <f t="shared" si="154"/>
        <v>104.57</v>
      </c>
      <c r="V423" s="44">
        <f t="shared" si="159"/>
        <v>0</v>
      </c>
      <c r="W423" s="44">
        <f t="shared" si="155"/>
        <v>89.5</v>
      </c>
      <c r="X423" s="41">
        <f t="shared" si="156"/>
        <v>373.94</v>
      </c>
      <c r="Y423" s="41">
        <f t="shared" si="157"/>
        <v>1392.609</v>
      </c>
      <c r="Z423" s="41"/>
      <c r="AD423" s="141"/>
    </row>
    <row r="424" s="30" customFormat="1" ht="20" customHeight="1" spans="1:30">
      <c r="A424" s="90">
        <f t="shared" si="145"/>
        <v>421</v>
      </c>
      <c r="B424" s="66" t="s">
        <v>238</v>
      </c>
      <c r="C424" s="61" t="s">
        <v>646</v>
      </c>
      <c r="D424" s="252" t="s">
        <v>647</v>
      </c>
      <c r="E424" s="44">
        <v>3245.4</v>
      </c>
      <c r="F424" s="44">
        <v>3245.5</v>
      </c>
      <c r="G424" s="44">
        <v>3245.4</v>
      </c>
      <c r="H424" s="44">
        <v>5228.42</v>
      </c>
      <c r="I424" s="44"/>
      <c r="J424" s="44">
        <v>0</v>
      </c>
      <c r="K424" s="73">
        <f t="shared" si="146"/>
        <v>58.4172</v>
      </c>
      <c r="L424" s="74">
        <f t="shared" si="147"/>
        <v>519.28</v>
      </c>
      <c r="M424" s="44">
        <f t="shared" si="148"/>
        <v>22.7178</v>
      </c>
      <c r="N424" s="44">
        <f t="shared" si="149"/>
        <v>418.27</v>
      </c>
      <c r="O424" s="44">
        <f t="shared" si="158"/>
        <v>0</v>
      </c>
      <c r="P424" s="44">
        <f t="shared" si="150"/>
        <v>0</v>
      </c>
      <c r="Q424" s="44">
        <f t="shared" si="151"/>
        <v>1018.685</v>
      </c>
      <c r="R424" s="44">
        <v>0</v>
      </c>
      <c r="S424" s="44">
        <f t="shared" si="152"/>
        <v>259.64</v>
      </c>
      <c r="T424" s="44">
        <f t="shared" si="153"/>
        <v>9.74</v>
      </c>
      <c r="U424" s="44">
        <f t="shared" si="154"/>
        <v>104.57</v>
      </c>
      <c r="V424" s="44">
        <f t="shared" si="159"/>
        <v>0</v>
      </c>
      <c r="W424" s="44">
        <f t="shared" si="155"/>
        <v>0</v>
      </c>
      <c r="X424" s="44">
        <f t="shared" si="156"/>
        <v>373.95</v>
      </c>
      <c r="Y424" s="44">
        <f t="shared" si="157"/>
        <v>1392.635</v>
      </c>
      <c r="Z424" s="44"/>
      <c r="AD424" s="141"/>
    </row>
    <row r="425" s="9" customFormat="1" ht="20" customHeight="1" spans="1:30">
      <c r="A425" s="40">
        <f t="shared" si="145"/>
        <v>422</v>
      </c>
      <c r="B425" s="66" t="s">
        <v>170</v>
      </c>
      <c r="C425" s="46" t="s">
        <v>608</v>
      </c>
      <c r="D425" s="45" t="s">
        <v>609</v>
      </c>
      <c r="E425" s="41">
        <v>3245.4</v>
      </c>
      <c r="F425" s="41">
        <f>VLOOKUP(C425,'[1]9月'!$B:$Q,16,0)</f>
        <v>3245.4</v>
      </c>
      <c r="G425" s="41">
        <v>3245.4</v>
      </c>
      <c r="H425" s="44">
        <v>5228.42</v>
      </c>
      <c r="I425" s="44"/>
      <c r="J425" s="44">
        <v>1790</v>
      </c>
      <c r="K425" s="52">
        <f t="shared" si="146"/>
        <v>58.4172</v>
      </c>
      <c r="L425" s="53">
        <f t="shared" si="147"/>
        <v>519.264</v>
      </c>
      <c r="M425" s="41">
        <f t="shared" si="148"/>
        <v>22.7178</v>
      </c>
      <c r="N425" s="44">
        <f t="shared" si="149"/>
        <v>418.27</v>
      </c>
      <c r="O425" s="44">
        <f t="shared" si="158"/>
        <v>0</v>
      </c>
      <c r="P425" s="44">
        <f t="shared" si="150"/>
        <v>89.5</v>
      </c>
      <c r="Q425" s="44">
        <f t="shared" si="151"/>
        <v>1018.669</v>
      </c>
      <c r="R425" s="41">
        <v>0</v>
      </c>
      <c r="S425" s="41">
        <f t="shared" si="152"/>
        <v>259.63</v>
      </c>
      <c r="T425" s="41">
        <f t="shared" si="153"/>
        <v>9.74</v>
      </c>
      <c r="U425" s="44">
        <f t="shared" si="154"/>
        <v>104.57</v>
      </c>
      <c r="V425" s="44">
        <f t="shared" si="159"/>
        <v>0</v>
      </c>
      <c r="W425" s="44">
        <f t="shared" si="155"/>
        <v>89.5</v>
      </c>
      <c r="X425" s="41">
        <f t="shared" si="156"/>
        <v>373.94</v>
      </c>
      <c r="Y425" s="41">
        <f t="shared" si="157"/>
        <v>1392.609</v>
      </c>
      <c r="Z425" s="41"/>
      <c r="AD425" s="141"/>
    </row>
    <row r="426" s="9" customFormat="1" ht="20" customHeight="1" spans="1:30">
      <c r="A426" s="40">
        <f t="shared" si="145"/>
        <v>423</v>
      </c>
      <c r="B426" s="66" t="s">
        <v>684</v>
      </c>
      <c r="C426" s="46" t="s">
        <v>834</v>
      </c>
      <c r="D426" s="348" t="s">
        <v>835</v>
      </c>
      <c r="E426" s="82">
        <v>3245.4</v>
      </c>
      <c r="F426" s="82">
        <v>3245.4</v>
      </c>
      <c r="G426" s="82">
        <v>3245.4</v>
      </c>
      <c r="H426" s="185">
        <v>5228.42</v>
      </c>
      <c r="I426" s="68"/>
      <c r="J426" s="44">
        <v>0</v>
      </c>
      <c r="K426" s="52">
        <f t="shared" si="146"/>
        <v>58.4172</v>
      </c>
      <c r="L426" s="53">
        <f t="shared" si="147"/>
        <v>519.264</v>
      </c>
      <c r="M426" s="41">
        <f t="shared" si="148"/>
        <v>22.7178</v>
      </c>
      <c r="N426" s="44">
        <f t="shared" si="149"/>
        <v>418.27</v>
      </c>
      <c r="O426" s="44">
        <f t="shared" si="158"/>
        <v>0</v>
      </c>
      <c r="P426" s="44">
        <f t="shared" si="150"/>
        <v>0</v>
      </c>
      <c r="Q426" s="44">
        <f t="shared" si="151"/>
        <v>1018.669</v>
      </c>
      <c r="R426" s="41">
        <v>0</v>
      </c>
      <c r="S426" s="41">
        <f t="shared" si="152"/>
        <v>259.63</v>
      </c>
      <c r="T426" s="41">
        <f t="shared" si="153"/>
        <v>9.74</v>
      </c>
      <c r="U426" s="44">
        <f t="shared" si="154"/>
        <v>104.57</v>
      </c>
      <c r="V426" s="44">
        <f t="shared" si="159"/>
        <v>0</v>
      </c>
      <c r="W426" s="44">
        <f t="shared" si="155"/>
        <v>0</v>
      </c>
      <c r="X426" s="41">
        <f t="shared" si="156"/>
        <v>373.94</v>
      </c>
      <c r="Y426" s="41">
        <f t="shared" si="157"/>
        <v>1392.609</v>
      </c>
      <c r="Z426" s="41"/>
      <c r="AD426" s="141"/>
    </row>
    <row r="427" s="9" customFormat="1" ht="20" customHeight="1" spans="1:30">
      <c r="A427" s="40">
        <f t="shared" si="145"/>
        <v>424</v>
      </c>
      <c r="B427" s="66" t="s">
        <v>124</v>
      </c>
      <c r="C427" s="46" t="s">
        <v>429</v>
      </c>
      <c r="D427" s="47" t="s">
        <v>430</v>
      </c>
      <c r="E427" s="41">
        <v>3245.4</v>
      </c>
      <c r="F427" s="41">
        <v>3245.4</v>
      </c>
      <c r="G427" s="41">
        <v>3245.4</v>
      </c>
      <c r="H427" s="44">
        <v>5228.42</v>
      </c>
      <c r="I427" s="44"/>
      <c r="J427" s="44">
        <v>1790</v>
      </c>
      <c r="K427" s="52">
        <f t="shared" si="146"/>
        <v>58.4172</v>
      </c>
      <c r="L427" s="53">
        <f t="shared" si="147"/>
        <v>519.264</v>
      </c>
      <c r="M427" s="41">
        <f t="shared" si="148"/>
        <v>22.7178</v>
      </c>
      <c r="N427" s="44">
        <f t="shared" si="149"/>
        <v>418.27</v>
      </c>
      <c r="O427" s="44">
        <f t="shared" si="158"/>
        <v>0</v>
      </c>
      <c r="P427" s="44">
        <f t="shared" si="150"/>
        <v>89.5</v>
      </c>
      <c r="Q427" s="44">
        <f t="shared" si="151"/>
        <v>1018.669</v>
      </c>
      <c r="R427" s="41">
        <v>0</v>
      </c>
      <c r="S427" s="41">
        <f t="shared" si="152"/>
        <v>259.63</v>
      </c>
      <c r="T427" s="41">
        <f t="shared" si="153"/>
        <v>9.74</v>
      </c>
      <c r="U427" s="44">
        <f t="shared" si="154"/>
        <v>104.57</v>
      </c>
      <c r="V427" s="44">
        <f t="shared" si="159"/>
        <v>0</v>
      </c>
      <c r="W427" s="44">
        <f t="shared" si="155"/>
        <v>89.5</v>
      </c>
      <c r="X427" s="41">
        <f t="shared" si="156"/>
        <v>373.94</v>
      </c>
      <c r="Y427" s="41">
        <f t="shared" si="157"/>
        <v>1392.609</v>
      </c>
      <c r="Z427" s="41"/>
      <c r="AD427" s="141"/>
    </row>
    <row r="428" s="9" customFormat="1" ht="20" customHeight="1" spans="1:30">
      <c r="A428" s="40">
        <f t="shared" si="145"/>
        <v>425</v>
      </c>
      <c r="B428" s="66" t="s">
        <v>503</v>
      </c>
      <c r="C428" s="42" t="s">
        <v>548</v>
      </c>
      <c r="D428" s="41" t="s">
        <v>549</v>
      </c>
      <c r="E428" s="41">
        <v>3245.4</v>
      </c>
      <c r="F428" s="41">
        <f>VLOOKUP(C428,'[1]9月'!$B:$Q,16,0)</f>
        <v>3245.4</v>
      </c>
      <c r="G428" s="41">
        <v>3245.4</v>
      </c>
      <c r="H428" s="44">
        <v>5228.42</v>
      </c>
      <c r="I428" s="44"/>
      <c r="J428" s="44">
        <v>1790</v>
      </c>
      <c r="K428" s="52">
        <f t="shared" si="146"/>
        <v>58.4172</v>
      </c>
      <c r="L428" s="53">
        <f t="shared" si="147"/>
        <v>519.264</v>
      </c>
      <c r="M428" s="41">
        <f t="shared" si="148"/>
        <v>22.7178</v>
      </c>
      <c r="N428" s="44">
        <f t="shared" si="149"/>
        <v>418.27</v>
      </c>
      <c r="O428" s="44">
        <f t="shared" si="158"/>
        <v>0</v>
      </c>
      <c r="P428" s="44">
        <f t="shared" si="150"/>
        <v>89.5</v>
      </c>
      <c r="Q428" s="44">
        <f t="shared" si="151"/>
        <v>1018.669</v>
      </c>
      <c r="R428" s="41">
        <v>0</v>
      </c>
      <c r="S428" s="41">
        <f t="shared" si="152"/>
        <v>259.63</v>
      </c>
      <c r="T428" s="41">
        <f t="shared" si="153"/>
        <v>9.74</v>
      </c>
      <c r="U428" s="44">
        <f t="shared" si="154"/>
        <v>104.57</v>
      </c>
      <c r="V428" s="44">
        <f t="shared" si="159"/>
        <v>0</v>
      </c>
      <c r="W428" s="44">
        <f t="shared" si="155"/>
        <v>89.5</v>
      </c>
      <c r="X428" s="41">
        <f t="shared" si="156"/>
        <v>373.94</v>
      </c>
      <c r="Y428" s="41">
        <f t="shared" si="157"/>
        <v>1392.609</v>
      </c>
      <c r="Z428" s="41"/>
      <c r="AD428" s="141"/>
    </row>
    <row r="429" s="9" customFormat="1" ht="20" customHeight="1" spans="1:30">
      <c r="A429" s="40">
        <f t="shared" si="145"/>
        <v>426</v>
      </c>
      <c r="B429" s="66" t="s">
        <v>164</v>
      </c>
      <c r="C429" s="42" t="s">
        <v>249</v>
      </c>
      <c r="D429" s="41" t="s">
        <v>250</v>
      </c>
      <c r="E429" s="41">
        <v>3245.4</v>
      </c>
      <c r="F429" s="41">
        <f>VLOOKUP(C429,'[1]9月'!$B:$Q,16,0)</f>
        <v>3245.4</v>
      </c>
      <c r="G429" s="41">
        <v>3245.4</v>
      </c>
      <c r="H429" s="44">
        <v>5228.42</v>
      </c>
      <c r="I429" s="44"/>
      <c r="J429" s="44">
        <v>3180</v>
      </c>
      <c r="K429" s="52">
        <f t="shared" si="146"/>
        <v>58.4172</v>
      </c>
      <c r="L429" s="53">
        <f t="shared" si="147"/>
        <v>519.264</v>
      </c>
      <c r="M429" s="41">
        <f t="shared" si="148"/>
        <v>22.7178</v>
      </c>
      <c r="N429" s="44">
        <f t="shared" si="149"/>
        <v>418.27</v>
      </c>
      <c r="O429" s="44">
        <f t="shared" si="158"/>
        <v>0</v>
      </c>
      <c r="P429" s="44">
        <f t="shared" si="150"/>
        <v>159</v>
      </c>
      <c r="Q429" s="44">
        <f t="shared" si="151"/>
        <v>1018.669</v>
      </c>
      <c r="R429" s="41">
        <v>0</v>
      </c>
      <c r="S429" s="41">
        <f t="shared" si="152"/>
        <v>259.63</v>
      </c>
      <c r="T429" s="41">
        <f t="shared" si="153"/>
        <v>9.74</v>
      </c>
      <c r="U429" s="44">
        <f t="shared" si="154"/>
        <v>104.57</v>
      </c>
      <c r="V429" s="44">
        <f t="shared" si="159"/>
        <v>0</v>
      </c>
      <c r="W429" s="44">
        <f t="shared" si="155"/>
        <v>159</v>
      </c>
      <c r="X429" s="41">
        <f t="shared" si="156"/>
        <v>373.94</v>
      </c>
      <c r="Y429" s="41">
        <f t="shared" si="157"/>
        <v>1392.609</v>
      </c>
      <c r="Z429" s="41"/>
      <c r="AD429" s="141"/>
    </row>
    <row r="430" s="9" customFormat="1" ht="20" customHeight="1" spans="1:30">
      <c r="A430" s="40">
        <f t="shared" si="145"/>
        <v>427</v>
      </c>
      <c r="B430" s="66" t="s">
        <v>167</v>
      </c>
      <c r="C430" s="42" t="s">
        <v>168</v>
      </c>
      <c r="D430" s="41" t="s">
        <v>169</v>
      </c>
      <c r="E430" s="41">
        <v>3245.4</v>
      </c>
      <c r="F430" s="41">
        <f>VLOOKUP(C430,'[1]9月'!$B:$Q,16,0)</f>
        <v>3245.4</v>
      </c>
      <c r="G430" s="41">
        <v>3245.4</v>
      </c>
      <c r="H430" s="44">
        <v>5228.42</v>
      </c>
      <c r="I430" s="44"/>
      <c r="J430" s="44">
        <v>3180</v>
      </c>
      <c r="K430" s="52">
        <f t="shared" si="146"/>
        <v>58.4172</v>
      </c>
      <c r="L430" s="53">
        <f t="shared" si="147"/>
        <v>519.264</v>
      </c>
      <c r="M430" s="41">
        <f t="shared" si="148"/>
        <v>22.7178</v>
      </c>
      <c r="N430" s="44">
        <f t="shared" si="149"/>
        <v>418.27</v>
      </c>
      <c r="O430" s="44">
        <f t="shared" si="158"/>
        <v>0</v>
      </c>
      <c r="P430" s="44">
        <f t="shared" si="150"/>
        <v>159</v>
      </c>
      <c r="Q430" s="44">
        <f t="shared" si="151"/>
        <v>1018.669</v>
      </c>
      <c r="R430" s="41">
        <v>0</v>
      </c>
      <c r="S430" s="41">
        <f t="shared" si="152"/>
        <v>259.63</v>
      </c>
      <c r="T430" s="41">
        <f t="shared" si="153"/>
        <v>9.74</v>
      </c>
      <c r="U430" s="44">
        <f t="shared" si="154"/>
        <v>104.57</v>
      </c>
      <c r="V430" s="44">
        <f t="shared" si="159"/>
        <v>0</v>
      </c>
      <c r="W430" s="44">
        <f t="shared" si="155"/>
        <v>159</v>
      </c>
      <c r="X430" s="41">
        <f t="shared" si="156"/>
        <v>373.94</v>
      </c>
      <c r="Y430" s="41">
        <f t="shared" si="157"/>
        <v>1392.609</v>
      </c>
      <c r="Z430" s="41"/>
      <c r="AD430" s="141"/>
    </row>
    <row r="431" s="30" customFormat="1" ht="20" customHeight="1" spans="1:30">
      <c r="A431" s="90">
        <f t="shared" si="145"/>
        <v>428</v>
      </c>
      <c r="B431" s="66" t="s">
        <v>124</v>
      </c>
      <c r="C431" s="61" t="s">
        <v>648</v>
      </c>
      <c r="D431" s="252" t="s">
        <v>649</v>
      </c>
      <c r="E431" s="44">
        <v>3245.4</v>
      </c>
      <c r="F431" s="44">
        <v>3245.5</v>
      </c>
      <c r="G431" s="44">
        <v>3245.4</v>
      </c>
      <c r="H431" s="44">
        <v>5228.42</v>
      </c>
      <c r="I431" s="44"/>
      <c r="J431" s="44">
        <v>0</v>
      </c>
      <c r="K431" s="73">
        <f t="shared" si="146"/>
        <v>58.4172</v>
      </c>
      <c r="L431" s="74">
        <f t="shared" si="147"/>
        <v>519.28</v>
      </c>
      <c r="M431" s="44">
        <f t="shared" si="148"/>
        <v>22.7178</v>
      </c>
      <c r="N431" s="44">
        <f t="shared" si="149"/>
        <v>418.27</v>
      </c>
      <c r="O431" s="44">
        <f t="shared" si="158"/>
        <v>0</v>
      </c>
      <c r="P431" s="44">
        <f t="shared" si="150"/>
        <v>0</v>
      </c>
      <c r="Q431" s="44">
        <f t="shared" si="151"/>
        <v>1018.685</v>
      </c>
      <c r="R431" s="44">
        <v>0</v>
      </c>
      <c r="S431" s="44">
        <f t="shared" si="152"/>
        <v>259.64</v>
      </c>
      <c r="T431" s="44">
        <f t="shared" si="153"/>
        <v>9.74</v>
      </c>
      <c r="U431" s="44">
        <f t="shared" si="154"/>
        <v>104.57</v>
      </c>
      <c r="V431" s="44">
        <f t="shared" si="159"/>
        <v>0</v>
      </c>
      <c r="W431" s="44">
        <f t="shared" si="155"/>
        <v>0</v>
      </c>
      <c r="X431" s="44">
        <f t="shared" si="156"/>
        <v>373.95</v>
      </c>
      <c r="Y431" s="44">
        <f t="shared" si="157"/>
        <v>1392.635</v>
      </c>
      <c r="Z431" s="44"/>
      <c r="AD431" s="141"/>
    </row>
    <row r="432" s="30" customFormat="1" ht="20" customHeight="1" spans="1:30">
      <c r="A432" s="90">
        <f t="shared" si="145"/>
        <v>429</v>
      </c>
      <c r="B432" s="292" t="s">
        <v>170</v>
      </c>
      <c r="C432" s="293" t="s">
        <v>674</v>
      </c>
      <c r="D432" s="62" t="s">
        <v>675</v>
      </c>
      <c r="E432" s="44">
        <v>0</v>
      </c>
      <c r="F432" s="44">
        <v>3245.5</v>
      </c>
      <c r="G432" s="44">
        <v>3245.4</v>
      </c>
      <c r="H432" s="44">
        <v>5228.42</v>
      </c>
      <c r="I432" s="44"/>
      <c r="J432" s="44">
        <v>0</v>
      </c>
      <c r="K432" s="73">
        <f t="shared" si="146"/>
        <v>0</v>
      </c>
      <c r="L432" s="74">
        <f t="shared" si="147"/>
        <v>519.28</v>
      </c>
      <c r="M432" s="44">
        <f t="shared" si="148"/>
        <v>22.7178</v>
      </c>
      <c r="N432" s="44">
        <f t="shared" si="149"/>
        <v>418.27</v>
      </c>
      <c r="O432" s="44">
        <f t="shared" si="158"/>
        <v>0</v>
      </c>
      <c r="P432" s="44">
        <f t="shared" si="150"/>
        <v>0</v>
      </c>
      <c r="Q432" s="44">
        <f t="shared" si="151"/>
        <v>960.2678</v>
      </c>
      <c r="R432" s="41">
        <f t="shared" ref="R432:R435" si="160">E432*0</f>
        <v>0</v>
      </c>
      <c r="S432" s="44">
        <f t="shared" si="152"/>
        <v>259.64</v>
      </c>
      <c r="T432" s="44">
        <f t="shared" si="153"/>
        <v>9.74</v>
      </c>
      <c r="U432" s="44">
        <f t="shared" si="154"/>
        <v>104.57</v>
      </c>
      <c r="V432" s="44">
        <f t="shared" si="159"/>
        <v>0</v>
      </c>
      <c r="W432" s="44">
        <f t="shared" si="155"/>
        <v>0</v>
      </c>
      <c r="X432" s="44">
        <f t="shared" si="156"/>
        <v>373.95</v>
      </c>
      <c r="Y432" s="44">
        <f t="shared" si="157"/>
        <v>1334.2178</v>
      </c>
      <c r="Z432" s="44"/>
      <c r="AD432" s="141"/>
    </row>
    <row r="433" s="30" customFormat="1" ht="20" customHeight="1" spans="1:30">
      <c r="A433" s="90">
        <f t="shared" si="145"/>
        <v>430</v>
      </c>
      <c r="B433" s="292" t="s">
        <v>238</v>
      </c>
      <c r="C433" s="293" t="s">
        <v>640</v>
      </c>
      <c r="D433" s="252" t="s">
        <v>641</v>
      </c>
      <c r="E433" s="44">
        <v>0</v>
      </c>
      <c r="F433" s="44">
        <v>3245.5</v>
      </c>
      <c r="G433" s="44">
        <v>3245.4</v>
      </c>
      <c r="H433" s="44">
        <v>5228.42</v>
      </c>
      <c r="I433" s="44"/>
      <c r="J433" s="44">
        <v>0</v>
      </c>
      <c r="K433" s="73">
        <f t="shared" si="146"/>
        <v>0</v>
      </c>
      <c r="L433" s="74">
        <f t="shared" si="147"/>
        <v>519.28</v>
      </c>
      <c r="M433" s="44">
        <f t="shared" si="148"/>
        <v>22.7178</v>
      </c>
      <c r="N433" s="44">
        <f t="shared" si="149"/>
        <v>418.27</v>
      </c>
      <c r="O433" s="44">
        <f t="shared" si="158"/>
        <v>0</v>
      </c>
      <c r="P433" s="44">
        <f t="shared" si="150"/>
        <v>0</v>
      </c>
      <c r="Q433" s="44">
        <f t="shared" si="151"/>
        <v>960.2678</v>
      </c>
      <c r="R433" s="41">
        <f t="shared" si="160"/>
        <v>0</v>
      </c>
      <c r="S433" s="44">
        <f t="shared" si="152"/>
        <v>259.64</v>
      </c>
      <c r="T433" s="44">
        <f t="shared" si="153"/>
        <v>9.74</v>
      </c>
      <c r="U433" s="44">
        <f t="shared" si="154"/>
        <v>104.57</v>
      </c>
      <c r="V433" s="44">
        <f t="shared" si="159"/>
        <v>0</v>
      </c>
      <c r="W433" s="44">
        <f t="shared" si="155"/>
        <v>0</v>
      </c>
      <c r="X433" s="44">
        <f t="shared" si="156"/>
        <v>373.95</v>
      </c>
      <c r="Y433" s="44">
        <f t="shared" si="157"/>
        <v>1334.2178</v>
      </c>
      <c r="Z433" s="44"/>
      <c r="AD433" s="141"/>
    </row>
    <row r="434" s="9" customFormat="1" ht="20" customHeight="1" spans="1:30">
      <c r="A434" s="40">
        <f t="shared" si="145"/>
        <v>431</v>
      </c>
      <c r="B434" s="292" t="s">
        <v>170</v>
      </c>
      <c r="C434" s="238" t="s">
        <v>914</v>
      </c>
      <c r="D434" s="343" t="s">
        <v>915</v>
      </c>
      <c r="E434" s="82">
        <v>0</v>
      </c>
      <c r="F434" s="82">
        <v>3245.5</v>
      </c>
      <c r="G434" s="82">
        <v>3245.4</v>
      </c>
      <c r="H434" s="185">
        <v>5228.42</v>
      </c>
      <c r="I434" s="68">
        <v>108</v>
      </c>
      <c r="J434" s="44">
        <v>0</v>
      </c>
      <c r="K434" s="52">
        <f t="shared" si="146"/>
        <v>0</v>
      </c>
      <c r="L434" s="53">
        <f t="shared" si="147"/>
        <v>519.28</v>
      </c>
      <c r="M434" s="41">
        <f t="shared" si="148"/>
        <v>22.7178</v>
      </c>
      <c r="N434" s="44">
        <f t="shared" si="149"/>
        <v>418.27</v>
      </c>
      <c r="O434" s="44">
        <f t="shared" si="158"/>
        <v>54</v>
      </c>
      <c r="P434" s="44">
        <f t="shared" si="150"/>
        <v>0</v>
      </c>
      <c r="Q434" s="44">
        <f t="shared" si="151"/>
        <v>1014.2678</v>
      </c>
      <c r="R434" s="41">
        <f t="shared" si="160"/>
        <v>0</v>
      </c>
      <c r="S434" s="41">
        <f t="shared" si="152"/>
        <v>259.64</v>
      </c>
      <c r="T434" s="41">
        <f t="shared" si="153"/>
        <v>9.74</v>
      </c>
      <c r="U434" s="44">
        <f t="shared" si="154"/>
        <v>104.57</v>
      </c>
      <c r="V434" s="44">
        <v>54</v>
      </c>
      <c r="W434" s="44">
        <f t="shared" si="155"/>
        <v>0</v>
      </c>
      <c r="X434" s="41">
        <f t="shared" si="156"/>
        <v>427.95</v>
      </c>
      <c r="Y434" s="41">
        <f t="shared" si="157"/>
        <v>1442.2178</v>
      </c>
      <c r="Z434" s="41"/>
      <c r="AD434" s="141"/>
    </row>
    <row r="435" ht="20" customHeight="1" spans="1:30">
      <c r="A435" s="40">
        <f t="shared" si="145"/>
        <v>432</v>
      </c>
      <c r="B435" s="206" t="s">
        <v>684</v>
      </c>
      <c r="C435" s="294" t="s">
        <v>816</v>
      </c>
      <c r="D435" s="43" t="s">
        <v>817</v>
      </c>
      <c r="E435" s="41">
        <v>0</v>
      </c>
      <c r="F435" s="82">
        <v>3245.5</v>
      </c>
      <c r="G435" s="82">
        <v>3245.4</v>
      </c>
      <c r="H435" s="185">
        <v>5228.42</v>
      </c>
      <c r="I435" s="44"/>
      <c r="J435" s="44">
        <v>1790</v>
      </c>
      <c r="K435" s="52">
        <f t="shared" si="146"/>
        <v>0</v>
      </c>
      <c r="L435" s="53">
        <f t="shared" si="147"/>
        <v>519.28</v>
      </c>
      <c r="M435" s="41">
        <f t="shared" si="148"/>
        <v>22.7178</v>
      </c>
      <c r="N435" s="44">
        <f t="shared" si="149"/>
        <v>418.27</v>
      </c>
      <c r="O435" s="44">
        <f t="shared" si="158"/>
        <v>0</v>
      </c>
      <c r="P435" s="44">
        <f t="shared" si="150"/>
        <v>89.5</v>
      </c>
      <c r="Q435" s="44">
        <f t="shared" si="151"/>
        <v>960.2678</v>
      </c>
      <c r="R435" s="41">
        <f t="shared" si="160"/>
        <v>0</v>
      </c>
      <c r="S435" s="41">
        <f t="shared" si="152"/>
        <v>259.64</v>
      </c>
      <c r="T435" s="41">
        <f t="shared" si="153"/>
        <v>9.74</v>
      </c>
      <c r="U435" s="44">
        <f t="shared" si="154"/>
        <v>104.57</v>
      </c>
      <c r="V435" s="44">
        <f t="shared" si="159"/>
        <v>0</v>
      </c>
      <c r="W435" s="44">
        <f t="shared" si="155"/>
        <v>89.5</v>
      </c>
      <c r="X435" s="41">
        <f t="shared" si="156"/>
        <v>373.95</v>
      </c>
      <c r="Y435" s="41">
        <f t="shared" si="157"/>
        <v>1334.2178</v>
      </c>
      <c r="Z435" s="41"/>
      <c r="AD435" s="141"/>
    </row>
    <row r="436" spans="11:26">
      <c r="K436" s="139"/>
      <c r="L436" s="33"/>
      <c r="Z436" s="9"/>
    </row>
    <row r="437" spans="9:26">
      <c r="I437" s="139"/>
      <c r="L437" s="33"/>
      <c r="X437" s="9"/>
      <c r="Y437" s="9"/>
      <c r="Z437" s="9"/>
    </row>
    <row r="438" spans="9:26">
      <c r="I438" s="139"/>
      <c r="L438" s="33"/>
      <c r="X438" s="9"/>
      <c r="Y438" s="9"/>
      <c r="Z438" s="9"/>
    </row>
    <row r="439" spans="9:26">
      <c r="I439" s="139"/>
      <c r="L439" s="33"/>
      <c r="X439" s="9"/>
      <c r="Y439" s="9"/>
      <c r="Z439" s="9"/>
    </row>
    <row r="440" spans="9:26">
      <c r="I440" s="139"/>
      <c r="L440" s="33"/>
      <c r="X440" s="9"/>
      <c r="Y440" s="9"/>
      <c r="Z440" s="9"/>
    </row>
    <row r="441" spans="8:26">
      <c r="H441" s="139"/>
      <c r="L441" s="33"/>
      <c r="W441" s="9"/>
      <c r="X441" s="9"/>
      <c r="Y441" s="9"/>
      <c r="Z441" s="9"/>
    </row>
    <row r="442" spans="8:26">
      <c r="H442" s="139"/>
      <c r="L442" s="33"/>
      <c r="W442" s="9"/>
      <c r="X442" s="9"/>
      <c r="Y442" s="9"/>
      <c r="Z442" s="9"/>
    </row>
    <row r="443" spans="8:26">
      <c r="H443" s="139"/>
      <c r="L443" s="33"/>
      <c r="W443" s="9"/>
      <c r="X443" s="9"/>
      <c r="Y443" s="9"/>
      <c r="Z443" s="9"/>
    </row>
    <row r="444" spans="8:26">
      <c r="H444" s="139"/>
      <c r="L444" s="33"/>
      <c r="W444" s="9"/>
      <c r="X444" s="9"/>
      <c r="Y444" s="9"/>
      <c r="Z444" s="9"/>
    </row>
    <row r="445" spans="8:26">
      <c r="H445" s="139"/>
      <c r="L445" s="33"/>
      <c r="W445" s="9"/>
      <c r="X445" s="9"/>
      <c r="Y445" s="9"/>
      <c r="Z445" s="9"/>
    </row>
    <row r="446" spans="8:26">
      <c r="H446" s="139"/>
      <c r="L446" s="33"/>
      <c r="W446" s="9"/>
      <c r="X446" s="9"/>
      <c r="Y446" s="9"/>
      <c r="Z446" s="9"/>
    </row>
    <row r="447" spans="8:26">
      <c r="H447" s="139"/>
      <c r="L447" s="33"/>
      <c r="W447" s="9"/>
      <c r="X447" s="9"/>
      <c r="Y447" s="9"/>
      <c r="Z447" s="9"/>
    </row>
    <row r="448" spans="11:26">
      <c r="K448" s="139"/>
      <c r="L448" s="33"/>
      <c r="Z448" s="9"/>
    </row>
    <row r="449" spans="11:26">
      <c r="K449" s="139"/>
      <c r="L449" s="33"/>
      <c r="Z449" s="9"/>
    </row>
    <row r="450" spans="11:26">
      <c r="K450" s="139"/>
      <c r="L450" s="33"/>
      <c r="Z450" s="9"/>
    </row>
    <row r="451" spans="11:26">
      <c r="K451" s="139"/>
      <c r="L451" s="33"/>
      <c r="Z451" s="9"/>
    </row>
  </sheetData>
  <sheetProtection password="CF74" sheet="1" sort="0" autoFilter="0" pivotTables="0" objects="1"/>
  <autoFilter ref="A3:AH379">
    <extLst/>
  </autoFilter>
  <mergeCells count="31">
    <mergeCell ref="A1:Y1"/>
    <mergeCell ref="E2:J2"/>
    <mergeCell ref="K2:Q2"/>
    <mergeCell ref="R2:X2"/>
    <mergeCell ref="C379:D379"/>
    <mergeCell ref="A380:B380"/>
    <mergeCell ref="C380:D380"/>
    <mergeCell ref="A381:B381"/>
    <mergeCell ref="C381:D381"/>
    <mergeCell ref="A382:B382"/>
    <mergeCell ref="C382:D382"/>
    <mergeCell ref="A383:B383"/>
    <mergeCell ref="C383:D383"/>
    <mergeCell ref="A384:B384"/>
    <mergeCell ref="C384:D384"/>
    <mergeCell ref="A385:B385"/>
    <mergeCell ref="C385:D385"/>
    <mergeCell ref="A386:B386"/>
    <mergeCell ref="C386:D386"/>
    <mergeCell ref="A387:B387"/>
    <mergeCell ref="C387:D387"/>
    <mergeCell ref="A388:B388"/>
    <mergeCell ref="C388:D388"/>
    <mergeCell ref="A2:A3"/>
    <mergeCell ref="B2:B3"/>
    <mergeCell ref="C2:C3"/>
    <mergeCell ref="D2:D3"/>
    <mergeCell ref="Y2:Y3"/>
    <mergeCell ref="Z2:Z3"/>
    <mergeCell ref="A389:T393"/>
    <mergeCell ref="A417:C418"/>
  </mergeCells>
  <conditionalFormatting sqref="C362">
    <cfRule type="duplicateValues" dxfId="46" priority="39"/>
  </conditionalFormatting>
  <conditionalFormatting sqref="C364">
    <cfRule type="duplicateValues" dxfId="46" priority="37"/>
  </conditionalFormatting>
  <conditionalFormatting sqref="C381">
    <cfRule type="duplicateValues" dxfId="45" priority="6"/>
    <cfRule type="duplicateValues" dxfId="45" priority="5"/>
    <cfRule type="duplicateValues" dxfId="45" priority="4"/>
    <cfRule type="duplicateValues" dxfId="47" priority="3"/>
    <cfRule type="duplicateValues" dxfId="45" priority="2"/>
    <cfRule type="duplicateValues" dxfId="45" priority="1"/>
  </conditionalFormatting>
  <conditionalFormatting sqref="C434">
    <cfRule type="duplicateValues" dxfId="47" priority="15"/>
    <cfRule type="duplicateValues" dxfId="45" priority="16"/>
    <cfRule type="duplicateValues" dxfId="46" priority="17"/>
  </conditionalFormatting>
  <conditionalFormatting sqref="C435">
    <cfRule type="duplicateValues" dxfId="47" priority="11"/>
    <cfRule type="duplicateValues" dxfId="45" priority="12"/>
    <cfRule type="duplicateValues" dxfId="45" priority="13"/>
    <cfRule type="duplicateValues" dxfId="45" priority="14"/>
  </conditionalFormatting>
  <conditionalFormatting sqref="G448:H448">
    <cfRule type="duplicateValues" dxfId="45" priority="7"/>
  </conditionalFormatting>
  <conditionalFormatting sqref="C266:C271">
    <cfRule type="duplicateValues" dxfId="46" priority="48"/>
  </conditionalFormatting>
  <conditionalFormatting sqref="C358:C361">
    <cfRule type="duplicateValues" dxfId="46" priority="40"/>
  </conditionalFormatting>
  <conditionalFormatting sqref="C1:C380 C382:C431 C436:C1048576">
    <cfRule type="duplicateValues" dxfId="47" priority="19"/>
    <cfRule type="duplicateValues" dxfId="45" priority="28"/>
  </conditionalFormatting>
  <conditionalFormatting sqref="C1:C342 C354 C379:C380 C382:C386 C436:C1048576 C419:C431 C389:C416">
    <cfRule type="duplicateValues" dxfId="45" priority="47"/>
  </conditionalFormatting>
  <conditionalFormatting sqref="C354 C379:C380 C382:C386 C1:C342 C389:C431 AB437:AB440 AD448:AD451 AD436 C436:C1048576 AA441:AA447">
    <cfRule type="duplicateValues" dxfId="45" priority="42"/>
  </conditionalFormatting>
  <conditionalFormatting sqref="C346:C353 C355:C357">
    <cfRule type="duplicateValues" dxfId="46" priority="41"/>
  </conditionalFormatting>
  <conditionalFormatting sqref="C363 C365:C378">
    <cfRule type="duplicateValues" dxfId="46" priority="38"/>
  </conditionalFormatting>
  <pageMargins left="0.118055555555556" right="0.0388888888888889" top="0.393055555555556" bottom="0.236111111111111" header="0.5" footer="0.5"/>
  <pageSetup paperSize="9" scale="52" fitToHeight="0" orientation="landscape" horizontalDpi="600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H472"/>
  <sheetViews>
    <sheetView workbookViewId="0">
      <pane ySplit="3" topLeftCell="A371" activePane="bottomLeft" state="frozen"/>
      <selection/>
      <selection pane="bottomLeft" activeCell="G382" sqref="G382"/>
    </sheetView>
  </sheetViews>
  <sheetFormatPr defaultColWidth="9" defaultRowHeight="13.5"/>
  <cols>
    <col min="1" max="1" width="6.375" style="33" customWidth="1"/>
    <col min="2" max="2" width="10.625" style="33" customWidth="1"/>
    <col min="3" max="3" width="8.75" style="34" customWidth="1"/>
    <col min="4" max="4" width="21.875" style="35" customWidth="1"/>
    <col min="5" max="5" width="11.5" style="33" customWidth="1"/>
    <col min="6" max="6" width="11.875" style="33" customWidth="1"/>
    <col min="7" max="8" width="12.625" style="33" customWidth="1"/>
    <col min="9" max="9" width="8.5" style="33" customWidth="1"/>
    <col min="10" max="10" width="12.625" style="33" customWidth="1"/>
    <col min="11" max="11" width="10.375" style="33" customWidth="1"/>
    <col min="12" max="12" width="11.5" style="139" customWidth="1"/>
    <col min="13" max="13" width="9.375" style="33" customWidth="1"/>
    <col min="14" max="14" width="11.5" style="33" customWidth="1"/>
    <col min="15" max="16" width="10.375" style="33" customWidth="1"/>
    <col min="17" max="17" width="11.5" style="33" customWidth="1"/>
    <col min="18" max="18" width="8.375" style="33" customWidth="1"/>
    <col min="19" max="19" width="10.375" style="33" customWidth="1"/>
    <col min="20" max="20" width="9.375" style="33" customWidth="1"/>
    <col min="21" max="23" width="10.375" style="33" customWidth="1"/>
    <col min="24" max="25" width="11.5" style="33" customWidth="1"/>
    <col min="26" max="26" width="7.75" style="33" customWidth="1"/>
    <col min="27" max="27" width="6.375" style="9" customWidth="1"/>
    <col min="28" max="28" width="5.375" style="9" customWidth="1"/>
    <col min="29" max="30" width="7.375" style="9" customWidth="1"/>
    <col min="31" max="31" width="8.375" style="9" customWidth="1"/>
    <col min="32" max="32" width="7.375" style="9" customWidth="1"/>
    <col min="33" max="34" width="9.375" style="9" customWidth="1"/>
    <col min="35" max="35" width="9" style="9"/>
    <col min="36" max="36" width="8.875" style="9" customWidth="1"/>
    <col min="37" max="16384" width="9" style="9"/>
  </cols>
  <sheetData>
    <row r="1" ht="29" customHeight="1" spans="1:25">
      <c r="A1" s="36" t="s">
        <v>942</v>
      </c>
      <c r="B1" s="36"/>
      <c r="C1" s="203"/>
      <c r="D1" s="204"/>
      <c r="E1" s="36"/>
      <c r="F1" s="36"/>
      <c r="G1" s="36"/>
      <c r="H1" s="36"/>
      <c r="I1" s="36"/>
      <c r="J1" s="36"/>
      <c r="K1" s="36"/>
      <c r="L1" s="205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</row>
    <row r="2" ht="20" customHeight="1" spans="1:26">
      <c r="A2" s="5" t="s">
        <v>71</v>
      </c>
      <c r="B2" s="5" t="s">
        <v>72</v>
      </c>
      <c r="C2" s="37" t="s">
        <v>73</v>
      </c>
      <c r="D2" s="38" t="s">
        <v>74</v>
      </c>
      <c r="E2" s="273" t="s">
        <v>75</v>
      </c>
      <c r="F2" s="274"/>
      <c r="G2" s="274"/>
      <c r="H2" s="274"/>
      <c r="I2" s="274"/>
      <c r="J2" s="275"/>
      <c r="K2" s="5" t="s">
        <v>76</v>
      </c>
      <c r="L2" s="7"/>
      <c r="M2" s="5"/>
      <c r="N2" s="5"/>
      <c r="O2" s="5"/>
      <c r="P2" s="5"/>
      <c r="Q2" s="5"/>
      <c r="R2" s="5" t="s">
        <v>77</v>
      </c>
      <c r="S2" s="5"/>
      <c r="T2" s="5"/>
      <c r="U2" s="5"/>
      <c r="V2" s="5"/>
      <c r="W2" s="5"/>
      <c r="X2" s="5"/>
      <c r="Y2" s="55" t="s">
        <v>78</v>
      </c>
      <c r="Z2" s="55" t="s">
        <v>79</v>
      </c>
    </row>
    <row r="3" ht="24" spans="1:26">
      <c r="A3" s="5"/>
      <c r="B3" s="5"/>
      <c r="C3" s="37"/>
      <c r="D3" s="38"/>
      <c r="E3" s="5" t="s">
        <v>80</v>
      </c>
      <c r="F3" s="5" t="s">
        <v>81</v>
      </c>
      <c r="G3" s="5" t="s">
        <v>82</v>
      </c>
      <c r="H3" s="5" t="s">
        <v>83</v>
      </c>
      <c r="I3" s="5" t="s">
        <v>84</v>
      </c>
      <c r="J3" s="5" t="s">
        <v>85</v>
      </c>
      <c r="K3" s="5" t="s">
        <v>86</v>
      </c>
      <c r="L3" s="7" t="s">
        <v>87</v>
      </c>
      <c r="M3" s="5" t="s">
        <v>88</v>
      </c>
      <c r="N3" s="5" t="s">
        <v>89</v>
      </c>
      <c r="O3" s="5" t="s">
        <v>84</v>
      </c>
      <c r="P3" s="5" t="s">
        <v>85</v>
      </c>
      <c r="Q3" s="5" t="s">
        <v>45</v>
      </c>
      <c r="R3" s="5" t="s">
        <v>91</v>
      </c>
      <c r="S3" s="5" t="s">
        <v>92</v>
      </c>
      <c r="T3" s="5" t="s">
        <v>93</v>
      </c>
      <c r="U3" s="5" t="s">
        <v>94</v>
      </c>
      <c r="V3" s="5" t="s">
        <v>84</v>
      </c>
      <c r="W3" s="5" t="s">
        <v>85</v>
      </c>
      <c r="X3" s="5" t="s">
        <v>45</v>
      </c>
      <c r="Y3" s="55"/>
      <c r="Z3" s="55"/>
    </row>
    <row r="4" s="9" customFormat="1" ht="20" customHeight="1" spans="1:30">
      <c r="A4" s="40">
        <f t="shared" ref="A4:A13" si="0">ROW()-3</f>
        <v>1</v>
      </c>
      <c r="B4" s="66" t="s">
        <v>95</v>
      </c>
      <c r="C4" s="42" t="s">
        <v>96</v>
      </c>
      <c r="D4" s="43" t="s">
        <v>97</v>
      </c>
      <c r="E4" s="41">
        <v>3245.4</v>
      </c>
      <c r="F4" s="41">
        <f>VLOOKUP(C4,'[1]9月'!$B:$Q,16,0)</f>
        <v>3245.4</v>
      </c>
      <c r="G4" s="41">
        <v>3245.4</v>
      </c>
      <c r="H4" s="44">
        <v>5228.42</v>
      </c>
      <c r="I4" s="44"/>
      <c r="J4" s="44">
        <v>3180</v>
      </c>
      <c r="K4" s="52">
        <f t="shared" ref="K4:K13" si="1">E4*0.018</f>
        <v>58.4172</v>
      </c>
      <c r="L4" s="53">
        <f t="shared" ref="L4:L13" si="2">F4*0.16</f>
        <v>519.264</v>
      </c>
      <c r="M4" s="41">
        <f t="shared" ref="M4:M13" si="3">G4*0.007</f>
        <v>22.7178</v>
      </c>
      <c r="N4" s="44">
        <f t="shared" ref="N4:N13" si="4">ROUND(H4*0.08,2)</f>
        <v>418.27</v>
      </c>
      <c r="O4" s="44">
        <f t="shared" ref="O4:O13" si="5">I4*50%</f>
        <v>0</v>
      </c>
      <c r="P4" s="44">
        <f t="shared" ref="P4:P13" si="6">J4*5%</f>
        <v>159</v>
      </c>
      <c r="Q4" s="44">
        <f t="shared" ref="Q4:Q13" si="7">SUM(K4:P4)</f>
        <v>1177.669</v>
      </c>
      <c r="R4" s="41">
        <f t="shared" ref="R4:R13" si="8">E4*0</f>
        <v>0</v>
      </c>
      <c r="S4" s="41">
        <f t="shared" ref="S4:S13" si="9">ROUND(F4*0.08,2)</f>
        <v>259.63</v>
      </c>
      <c r="T4" s="41">
        <f t="shared" ref="T4:T13" si="10">ROUND(G4*0.003,2)</f>
        <v>9.74</v>
      </c>
      <c r="U4" s="44">
        <f t="shared" ref="U4:U13" si="11">ROUND(H4*0.02,2)</f>
        <v>104.57</v>
      </c>
      <c r="V4" s="44">
        <f t="shared" ref="V4:V13" si="12">I4*50%</f>
        <v>0</v>
      </c>
      <c r="W4" s="44">
        <f t="shared" ref="W4:W13" si="13">J4*5%</f>
        <v>159</v>
      </c>
      <c r="X4" s="41">
        <f t="shared" ref="X4:X13" si="14">SUM(R4:W4)</f>
        <v>532.94</v>
      </c>
      <c r="Y4" s="41">
        <f t="shared" ref="Y4:Y13" si="15">Q4+X4</f>
        <v>1710.609</v>
      </c>
      <c r="Z4" s="41"/>
      <c r="AD4" s="141"/>
    </row>
    <row r="5" s="9" customFormat="1" ht="20" customHeight="1" spans="1:30">
      <c r="A5" s="40">
        <f t="shared" si="0"/>
        <v>2</v>
      </c>
      <c r="B5" s="66" t="s">
        <v>98</v>
      </c>
      <c r="C5" s="42" t="s">
        <v>99</v>
      </c>
      <c r="D5" s="41" t="s">
        <v>100</v>
      </c>
      <c r="E5" s="41">
        <v>3245.4</v>
      </c>
      <c r="F5" s="41">
        <f>VLOOKUP(C5,'[1]9月'!$B:$Q,16,0)</f>
        <v>3245.4</v>
      </c>
      <c r="G5" s="41">
        <v>3245.4</v>
      </c>
      <c r="H5" s="44">
        <v>5228.42</v>
      </c>
      <c r="I5" s="44"/>
      <c r="J5" s="44">
        <v>3180</v>
      </c>
      <c r="K5" s="52">
        <f t="shared" si="1"/>
        <v>58.4172</v>
      </c>
      <c r="L5" s="53">
        <f t="shared" si="2"/>
        <v>519.264</v>
      </c>
      <c r="M5" s="41">
        <f t="shared" si="3"/>
        <v>22.7178</v>
      </c>
      <c r="N5" s="44">
        <f t="shared" si="4"/>
        <v>418.27</v>
      </c>
      <c r="O5" s="44">
        <f t="shared" si="5"/>
        <v>0</v>
      </c>
      <c r="P5" s="44">
        <f t="shared" si="6"/>
        <v>159</v>
      </c>
      <c r="Q5" s="44">
        <f t="shared" si="7"/>
        <v>1177.669</v>
      </c>
      <c r="R5" s="41">
        <f t="shared" si="8"/>
        <v>0</v>
      </c>
      <c r="S5" s="41">
        <f t="shared" si="9"/>
        <v>259.63</v>
      </c>
      <c r="T5" s="41">
        <f t="shared" si="10"/>
        <v>9.74</v>
      </c>
      <c r="U5" s="44">
        <f t="shared" si="11"/>
        <v>104.57</v>
      </c>
      <c r="V5" s="44">
        <f t="shared" si="12"/>
        <v>0</v>
      </c>
      <c r="W5" s="44">
        <f t="shared" si="13"/>
        <v>159</v>
      </c>
      <c r="X5" s="41">
        <f t="shared" si="14"/>
        <v>532.94</v>
      </c>
      <c r="Y5" s="41">
        <f t="shared" si="15"/>
        <v>1710.609</v>
      </c>
      <c r="Z5" s="41"/>
      <c r="AD5" s="141"/>
    </row>
    <row r="6" s="9" customFormat="1" ht="20" customHeight="1" spans="1:30">
      <c r="A6" s="40">
        <f t="shared" si="0"/>
        <v>3</v>
      </c>
      <c r="B6" s="66" t="s">
        <v>98</v>
      </c>
      <c r="C6" s="42" t="s">
        <v>101</v>
      </c>
      <c r="D6" s="41" t="s">
        <v>102</v>
      </c>
      <c r="E6" s="41">
        <v>3245.4</v>
      </c>
      <c r="F6" s="41">
        <f>VLOOKUP(C6,'[1]9月'!$B:$Q,16,0)</f>
        <v>3245.4</v>
      </c>
      <c r="G6" s="41">
        <v>3245.4</v>
      </c>
      <c r="H6" s="44">
        <v>5228.42</v>
      </c>
      <c r="I6" s="44"/>
      <c r="J6" s="44">
        <v>3180</v>
      </c>
      <c r="K6" s="52">
        <f t="shared" si="1"/>
        <v>58.4172</v>
      </c>
      <c r="L6" s="53">
        <f t="shared" si="2"/>
        <v>519.264</v>
      </c>
      <c r="M6" s="41">
        <f t="shared" si="3"/>
        <v>22.7178</v>
      </c>
      <c r="N6" s="44">
        <f t="shared" si="4"/>
        <v>418.27</v>
      </c>
      <c r="O6" s="44">
        <f t="shared" si="5"/>
        <v>0</v>
      </c>
      <c r="P6" s="44">
        <f t="shared" si="6"/>
        <v>159</v>
      </c>
      <c r="Q6" s="44">
        <f t="shared" si="7"/>
        <v>1177.669</v>
      </c>
      <c r="R6" s="41">
        <f t="shared" si="8"/>
        <v>0</v>
      </c>
      <c r="S6" s="41">
        <f t="shared" si="9"/>
        <v>259.63</v>
      </c>
      <c r="T6" s="41">
        <f t="shared" si="10"/>
        <v>9.74</v>
      </c>
      <c r="U6" s="44">
        <f t="shared" si="11"/>
        <v>104.57</v>
      </c>
      <c r="V6" s="44">
        <f t="shared" si="12"/>
        <v>0</v>
      </c>
      <c r="W6" s="44">
        <f t="shared" si="13"/>
        <v>159</v>
      </c>
      <c r="X6" s="41">
        <f t="shared" si="14"/>
        <v>532.94</v>
      </c>
      <c r="Y6" s="41">
        <f t="shared" si="15"/>
        <v>1710.609</v>
      </c>
      <c r="Z6" s="41"/>
      <c r="AD6" s="141"/>
    </row>
    <row r="7" s="9" customFormat="1" ht="20" customHeight="1" spans="1:30">
      <c r="A7" s="40">
        <f t="shared" si="0"/>
        <v>4</v>
      </c>
      <c r="B7" s="66" t="s">
        <v>103</v>
      </c>
      <c r="C7" s="42" t="s">
        <v>104</v>
      </c>
      <c r="D7" s="41" t="s">
        <v>105</v>
      </c>
      <c r="E7" s="41">
        <v>3245.4</v>
      </c>
      <c r="F7" s="41">
        <f>VLOOKUP(C7,'[1]9月'!$B:$Q,16,0)</f>
        <v>3245.4</v>
      </c>
      <c r="G7" s="41">
        <v>3245.4</v>
      </c>
      <c r="H7" s="44">
        <v>5228.42</v>
      </c>
      <c r="I7" s="44"/>
      <c r="J7" s="44">
        <v>3180</v>
      </c>
      <c r="K7" s="52">
        <f t="shared" si="1"/>
        <v>58.4172</v>
      </c>
      <c r="L7" s="53">
        <f t="shared" si="2"/>
        <v>519.264</v>
      </c>
      <c r="M7" s="41">
        <f t="shared" si="3"/>
        <v>22.7178</v>
      </c>
      <c r="N7" s="44">
        <f t="shared" si="4"/>
        <v>418.27</v>
      </c>
      <c r="O7" s="44">
        <f t="shared" si="5"/>
        <v>0</v>
      </c>
      <c r="P7" s="44">
        <f t="shared" si="6"/>
        <v>159</v>
      </c>
      <c r="Q7" s="44">
        <f t="shared" si="7"/>
        <v>1177.669</v>
      </c>
      <c r="R7" s="41">
        <f t="shared" si="8"/>
        <v>0</v>
      </c>
      <c r="S7" s="41">
        <f t="shared" si="9"/>
        <v>259.63</v>
      </c>
      <c r="T7" s="41">
        <f t="shared" si="10"/>
        <v>9.74</v>
      </c>
      <c r="U7" s="44">
        <f t="shared" si="11"/>
        <v>104.57</v>
      </c>
      <c r="V7" s="44">
        <f t="shared" si="12"/>
        <v>0</v>
      </c>
      <c r="W7" s="44">
        <f t="shared" si="13"/>
        <v>159</v>
      </c>
      <c r="X7" s="41">
        <f t="shared" si="14"/>
        <v>532.94</v>
      </c>
      <c r="Y7" s="41">
        <f t="shared" si="15"/>
        <v>1710.609</v>
      </c>
      <c r="Z7" s="41"/>
      <c r="AD7" s="141"/>
    </row>
    <row r="8" s="9" customFormat="1" ht="20" customHeight="1" spans="1:30">
      <c r="A8" s="40">
        <f t="shared" si="0"/>
        <v>5</v>
      </c>
      <c r="B8" s="66" t="s">
        <v>98</v>
      </c>
      <c r="C8" s="42" t="s">
        <v>106</v>
      </c>
      <c r="D8" s="41" t="s">
        <v>107</v>
      </c>
      <c r="E8" s="41">
        <v>3245.4</v>
      </c>
      <c r="F8" s="41">
        <f>VLOOKUP(C8,'[1]9月'!$B:$Q,16,0)</f>
        <v>3245.4</v>
      </c>
      <c r="G8" s="41">
        <v>3245.4</v>
      </c>
      <c r="H8" s="44">
        <v>5228.42</v>
      </c>
      <c r="I8" s="44"/>
      <c r="J8" s="44">
        <v>3180</v>
      </c>
      <c r="K8" s="52">
        <f t="shared" si="1"/>
        <v>58.4172</v>
      </c>
      <c r="L8" s="53">
        <f t="shared" si="2"/>
        <v>519.264</v>
      </c>
      <c r="M8" s="41">
        <f t="shared" si="3"/>
        <v>22.7178</v>
      </c>
      <c r="N8" s="44">
        <f t="shared" si="4"/>
        <v>418.27</v>
      </c>
      <c r="O8" s="44">
        <f t="shared" si="5"/>
        <v>0</v>
      </c>
      <c r="P8" s="44">
        <f t="shared" si="6"/>
        <v>159</v>
      </c>
      <c r="Q8" s="44">
        <f t="shared" si="7"/>
        <v>1177.669</v>
      </c>
      <c r="R8" s="41">
        <f t="shared" si="8"/>
        <v>0</v>
      </c>
      <c r="S8" s="41">
        <f t="shared" si="9"/>
        <v>259.63</v>
      </c>
      <c r="T8" s="41">
        <f t="shared" si="10"/>
        <v>9.74</v>
      </c>
      <c r="U8" s="44">
        <f t="shared" si="11"/>
        <v>104.57</v>
      </c>
      <c r="V8" s="44">
        <f t="shared" si="12"/>
        <v>0</v>
      </c>
      <c r="W8" s="44">
        <f t="shared" si="13"/>
        <v>159</v>
      </c>
      <c r="X8" s="41">
        <f t="shared" si="14"/>
        <v>532.94</v>
      </c>
      <c r="Y8" s="41">
        <f t="shared" si="15"/>
        <v>1710.609</v>
      </c>
      <c r="Z8" s="41"/>
      <c r="AD8" s="141"/>
    </row>
    <row r="9" s="9" customFormat="1" ht="20" customHeight="1" spans="1:30">
      <c r="A9" s="40">
        <f t="shared" si="0"/>
        <v>6</v>
      </c>
      <c r="B9" s="66" t="s">
        <v>98</v>
      </c>
      <c r="C9" s="42" t="s">
        <v>108</v>
      </c>
      <c r="D9" s="41" t="s">
        <v>109</v>
      </c>
      <c r="E9" s="41">
        <v>3245.4</v>
      </c>
      <c r="F9" s="41">
        <f>VLOOKUP(C9,'[1]9月'!$B:$Q,16,0)</f>
        <v>3245.4</v>
      </c>
      <c r="G9" s="41">
        <v>3245.4</v>
      </c>
      <c r="H9" s="44">
        <v>5228.42</v>
      </c>
      <c r="I9" s="44"/>
      <c r="J9" s="44">
        <v>4180</v>
      </c>
      <c r="K9" s="52">
        <f t="shared" si="1"/>
        <v>58.4172</v>
      </c>
      <c r="L9" s="53">
        <f t="shared" si="2"/>
        <v>519.264</v>
      </c>
      <c r="M9" s="41">
        <f t="shared" si="3"/>
        <v>22.7178</v>
      </c>
      <c r="N9" s="44">
        <f t="shared" si="4"/>
        <v>418.27</v>
      </c>
      <c r="O9" s="44">
        <f t="shared" si="5"/>
        <v>0</v>
      </c>
      <c r="P9" s="44">
        <f t="shared" si="6"/>
        <v>209</v>
      </c>
      <c r="Q9" s="44">
        <f t="shared" si="7"/>
        <v>1227.669</v>
      </c>
      <c r="R9" s="41">
        <f t="shared" si="8"/>
        <v>0</v>
      </c>
      <c r="S9" s="41">
        <f t="shared" si="9"/>
        <v>259.63</v>
      </c>
      <c r="T9" s="41">
        <f t="shared" si="10"/>
        <v>9.74</v>
      </c>
      <c r="U9" s="44">
        <f t="shared" si="11"/>
        <v>104.57</v>
      </c>
      <c r="V9" s="44">
        <f t="shared" si="12"/>
        <v>0</v>
      </c>
      <c r="W9" s="44">
        <f t="shared" si="13"/>
        <v>209</v>
      </c>
      <c r="X9" s="41">
        <f t="shared" si="14"/>
        <v>582.94</v>
      </c>
      <c r="Y9" s="41">
        <f t="shared" si="15"/>
        <v>1810.609</v>
      </c>
      <c r="Z9" s="41"/>
      <c r="AD9" s="141"/>
    </row>
    <row r="10" s="9" customFormat="1" ht="20" customHeight="1" spans="1:30">
      <c r="A10" s="40">
        <f t="shared" si="0"/>
        <v>7</v>
      </c>
      <c r="B10" s="66" t="s">
        <v>103</v>
      </c>
      <c r="C10" s="42" t="s">
        <v>110</v>
      </c>
      <c r="D10" s="41" t="s">
        <v>111</v>
      </c>
      <c r="E10" s="41">
        <v>3245.4</v>
      </c>
      <c r="F10" s="41">
        <f>VLOOKUP(C10,'[1]9月'!$B:$Q,16,0)</f>
        <v>3245.4</v>
      </c>
      <c r="G10" s="41">
        <v>3245.4</v>
      </c>
      <c r="H10" s="44">
        <v>5228.42</v>
      </c>
      <c r="I10" s="44"/>
      <c r="J10" s="44">
        <v>3180</v>
      </c>
      <c r="K10" s="52">
        <f t="shared" si="1"/>
        <v>58.4172</v>
      </c>
      <c r="L10" s="53">
        <f t="shared" si="2"/>
        <v>519.264</v>
      </c>
      <c r="M10" s="41">
        <f t="shared" si="3"/>
        <v>22.7178</v>
      </c>
      <c r="N10" s="44">
        <f t="shared" si="4"/>
        <v>418.27</v>
      </c>
      <c r="O10" s="44">
        <f t="shared" si="5"/>
        <v>0</v>
      </c>
      <c r="P10" s="44">
        <f t="shared" si="6"/>
        <v>159</v>
      </c>
      <c r="Q10" s="44">
        <f t="shared" si="7"/>
        <v>1177.669</v>
      </c>
      <c r="R10" s="41">
        <f t="shared" si="8"/>
        <v>0</v>
      </c>
      <c r="S10" s="41">
        <f t="shared" si="9"/>
        <v>259.63</v>
      </c>
      <c r="T10" s="41">
        <f t="shared" si="10"/>
        <v>9.74</v>
      </c>
      <c r="U10" s="44">
        <f t="shared" si="11"/>
        <v>104.57</v>
      </c>
      <c r="V10" s="44">
        <f t="shared" si="12"/>
        <v>0</v>
      </c>
      <c r="W10" s="44">
        <f t="shared" si="13"/>
        <v>159</v>
      </c>
      <c r="X10" s="41">
        <f t="shared" si="14"/>
        <v>532.94</v>
      </c>
      <c r="Y10" s="41">
        <f t="shared" si="15"/>
        <v>1710.609</v>
      </c>
      <c r="Z10" s="41"/>
      <c r="AD10" s="141"/>
    </row>
    <row r="11" s="9" customFormat="1" ht="20" customHeight="1" spans="1:30">
      <c r="A11" s="40">
        <f t="shared" si="0"/>
        <v>8</v>
      </c>
      <c r="B11" s="66" t="s">
        <v>98</v>
      </c>
      <c r="C11" s="42" t="s">
        <v>112</v>
      </c>
      <c r="D11" s="41" t="s">
        <v>113</v>
      </c>
      <c r="E11" s="41">
        <v>3245.4</v>
      </c>
      <c r="F11" s="41">
        <f>VLOOKUP(C11,'[1]9月'!$B:$Q,16,0)</f>
        <v>3245.4</v>
      </c>
      <c r="G11" s="41">
        <v>3245.4</v>
      </c>
      <c r="H11" s="44">
        <v>5228.42</v>
      </c>
      <c r="I11" s="44"/>
      <c r="J11" s="44">
        <v>4180</v>
      </c>
      <c r="K11" s="52">
        <f t="shared" si="1"/>
        <v>58.4172</v>
      </c>
      <c r="L11" s="53">
        <f t="shared" si="2"/>
        <v>519.264</v>
      </c>
      <c r="M11" s="41">
        <f t="shared" si="3"/>
        <v>22.7178</v>
      </c>
      <c r="N11" s="44">
        <f t="shared" si="4"/>
        <v>418.27</v>
      </c>
      <c r="O11" s="44">
        <f t="shared" si="5"/>
        <v>0</v>
      </c>
      <c r="P11" s="44">
        <f t="shared" si="6"/>
        <v>209</v>
      </c>
      <c r="Q11" s="44">
        <f t="shared" si="7"/>
        <v>1227.669</v>
      </c>
      <c r="R11" s="41">
        <f t="shared" si="8"/>
        <v>0</v>
      </c>
      <c r="S11" s="41">
        <f t="shared" si="9"/>
        <v>259.63</v>
      </c>
      <c r="T11" s="41">
        <f t="shared" si="10"/>
        <v>9.74</v>
      </c>
      <c r="U11" s="44">
        <f t="shared" si="11"/>
        <v>104.57</v>
      </c>
      <c r="V11" s="44">
        <f t="shared" si="12"/>
        <v>0</v>
      </c>
      <c r="W11" s="44">
        <f t="shared" si="13"/>
        <v>209</v>
      </c>
      <c r="X11" s="41">
        <f t="shared" si="14"/>
        <v>582.94</v>
      </c>
      <c r="Y11" s="41">
        <f t="shared" si="15"/>
        <v>1810.609</v>
      </c>
      <c r="Z11" s="41"/>
      <c r="AD11" s="141"/>
    </row>
    <row r="12" s="9" customFormat="1" ht="20" customHeight="1" spans="1:30">
      <c r="A12" s="40">
        <f t="shared" si="0"/>
        <v>9</v>
      </c>
      <c r="B12" s="66" t="s">
        <v>103</v>
      </c>
      <c r="C12" s="42" t="s">
        <v>114</v>
      </c>
      <c r="D12" s="41" t="s">
        <v>115</v>
      </c>
      <c r="E12" s="41">
        <v>3245.4</v>
      </c>
      <c r="F12" s="41">
        <f>VLOOKUP(C12,'[1]9月'!$B:$Q,16,0)</f>
        <v>3245.4</v>
      </c>
      <c r="G12" s="41">
        <v>3245.4</v>
      </c>
      <c r="H12" s="44">
        <v>5228.42</v>
      </c>
      <c r="I12" s="44"/>
      <c r="J12" s="44">
        <v>4180</v>
      </c>
      <c r="K12" s="52">
        <f t="shared" si="1"/>
        <v>58.4172</v>
      </c>
      <c r="L12" s="53">
        <f t="shared" si="2"/>
        <v>519.264</v>
      </c>
      <c r="M12" s="41">
        <f t="shared" si="3"/>
        <v>22.7178</v>
      </c>
      <c r="N12" s="44">
        <f t="shared" si="4"/>
        <v>418.27</v>
      </c>
      <c r="O12" s="44">
        <f t="shared" si="5"/>
        <v>0</v>
      </c>
      <c r="P12" s="44">
        <f t="shared" si="6"/>
        <v>209</v>
      </c>
      <c r="Q12" s="44">
        <f t="shared" si="7"/>
        <v>1227.669</v>
      </c>
      <c r="R12" s="41">
        <f t="shared" si="8"/>
        <v>0</v>
      </c>
      <c r="S12" s="41">
        <f t="shared" si="9"/>
        <v>259.63</v>
      </c>
      <c r="T12" s="41">
        <f t="shared" si="10"/>
        <v>9.74</v>
      </c>
      <c r="U12" s="44">
        <f t="shared" si="11"/>
        <v>104.57</v>
      </c>
      <c r="V12" s="44">
        <f t="shared" si="12"/>
        <v>0</v>
      </c>
      <c r="W12" s="44">
        <f t="shared" si="13"/>
        <v>209</v>
      </c>
      <c r="X12" s="41">
        <f t="shared" si="14"/>
        <v>582.94</v>
      </c>
      <c r="Y12" s="41">
        <f t="shared" si="15"/>
        <v>1810.609</v>
      </c>
      <c r="Z12" s="41"/>
      <c r="AD12" s="141"/>
    </row>
    <row r="13" s="9" customFormat="1" ht="20" customHeight="1" spans="1:30">
      <c r="A13" s="40">
        <f t="shared" si="0"/>
        <v>10</v>
      </c>
      <c r="B13" s="66" t="s">
        <v>98</v>
      </c>
      <c r="C13" s="42" t="s">
        <v>116</v>
      </c>
      <c r="D13" s="41" t="s">
        <v>117</v>
      </c>
      <c r="E13" s="41">
        <v>3820</v>
      </c>
      <c r="F13" s="41">
        <f>VLOOKUP(C13,'[1]9月'!$B:$Q,16,0)</f>
        <v>3820</v>
      </c>
      <c r="G13" s="41">
        <v>3820</v>
      </c>
      <c r="H13" s="44">
        <v>5228.42</v>
      </c>
      <c r="I13" s="44"/>
      <c r="J13" s="44">
        <v>4180</v>
      </c>
      <c r="K13" s="52">
        <f t="shared" si="1"/>
        <v>68.76</v>
      </c>
      <c r="L13" s="53">
        <f t="shared" si="2"/>
        <v>611.2</v>
      </c>
      <c r="M13" s="41">
        <f t="shared" si="3"/>
        <v>26.74</v>
      </c>
      <c r="N13" s="44">
        <f t="shared" si="4"/>
        <v>418.27</v>
      </c>
      <c r="O13" s="44">
        <f t="shared" si="5"/>
        <v>0</v>
      </c>
      <c r="P13" s="44">
        <f t="shared" si="6"/>
        <v>209</v>
      </c>
      <c r="Q13" s="44">
        <f t="shared" si="7"/>
        <v>1333.97</v>
      </c>
      <c r="R13" s="41">
        <f t="shared" si="8"/>
        <v>0</v>
      </c>
      <c r="S13" s="41">
        <f t="shared" si="9"/>
        <v>305.6</v>
      </c>
      <c r="T13" s="41">
        <f t="shared" si="10"/>
        <v>11.46</v>
      </c>
      <c r="U13" s="44">
        <f t="shared" si="11"/>
        <v>104.57</v>
      </c>
      <c r="V13" s="44">
        <f t="shared" si="12"/>
        <v>0</v>
      </c>
      <c r="W13" s="44">
        <f t="shared" si="13"/>
        <v>209</v>
      </c>
      <c r="X13" s="41">
        <f t="shared" si="14"/>
        <v>630.63</v>
      </c>
      <c r="Y13" s="41">
        <f t="shared" si="15"/>
        <v>1964.6</v>
      </c>
      <c r="Z13" s="41"/>
      <c r="AD13" s="141"/>
    </row>
    <row r="14" s="9" customFormat="1" ht="20" customHeight="1" spans="1:30">
      <c r="A14" s="40">
        <f t="shared" ref="A14:A66" si="16">ROW()-3</f>
        <v>11</v>
      </c>
      <c r="B14" s="66" t="s">
        <v>98</v>
      </c>
      <c r="C14" s="42" t="s">
        <v>120</v>
      </c>
      <c r="D14" s="45" t="s">
        <v>121</v>
      </c>
      <c r="E14" s="41">
        <v>3245.4</v>
      </c>
      <c r="F14" s="41">
        <f>VLOOKUP(C14,'[1]9月'!$B:$Q,16,0)</f>
        <v>3245.4</v>
      </c>
      <c r="G14" s="41">
        <v>3245.4</v>
      </c>
      <c r="H14" s="44">
        <v>5228.42</v>
      </c>
      <c r="I14" s="44"/>
      <c r="J14" s="44">
        <v>3180</v>
      </c>
      <c r="K14" s="52">
        <f t="shared" ref="K14:K66" si="17">E14*0.018</f>
        <v>58.4172</v>
      </c>
      <c r="L14" s="53">
        <f t="shared" ref="L14:L66" si="18">F14*0.16</f>
        <v>519.264</v>
      </c>
      <c r="M14" s="41">
        <f t="shared" ref="M14:M66" si="19">G14*0.007</f>
        <v>22.7178</v>
      </c>
      <c r="N14" s="44">
        <f t="shared" ref="N14:N66" si="20">ROUND(H14*0.08,2)</f>
        <v>418.27</v>
      </c>
      <c r="O14" s="44">
        <f t="shared" ref="O14:O66" si="21">I14*50%</f>
        <v>0</v>
      </c>
      <c r="P14" s="44">
        <f t="shared" ref="P14:P66" si="22">J14*5%</f>
        <v>159</v>
      </c>
      <c r="Q14" s="44">
        <f t="shared" ref="Q14:Q67" si="23">SUM(K14:P14)</f>
        <v>1177.669</v>
      </c>
      <c r="R14" s="41">
        <f t="shared" ref="R14:R66" si="24">E14*0</f>
        <v>0</v>
      </c>
      <c r="S14" s="41">
        <f t="shared" ref="S14:S66" si="25">ROUND(F14*0.08,2)</f>
        <v>259.63</v>
      </c>
      <c r="T14" s="41">
        <f t="shared" ref="T14:T66" si="26">ROUND(G14*0.003,2)</f>
        <v>9.74</v>
      </c>
      <c r="U14" s="44">
        <f t="shared" ref="U14:U66" si="27">ROUND(H14*0.02,2)</f>
        <v>104.57</v>
      </c>
      <c r="V14" s="44">
        <f t="shared" ref="V14:V66" si="28">I14*50%</f>
        <v>0</v>
      </c>
      <c r="W14" s="44">
        <f t="shared" ref="W14:W66" si="29">J14*5%</f>
        <v>159</v>
      </c>
      <c r="X14" s="41">
        <f t="shared" ref="X14:X67" si="30">SUM(R14:W14)</f>
        <v>532.94</v>
      </c>
      <c r="Y14" s="41">
        <f t="shared" ref="Y14:Y66" si="31">Q14+X14</f>
        <v>1710.609</v>
      </c>
      <c r="Z14" s="41"/>
      <c r="AD14" s="141"/>
    </row>
    <row r="15" s="9" customFormat="1" ht="20" customHeight="1" spans="1:30">
      <c r="A15" s="40">
        <f t="shared" si="16"/>
        <v>12</v>
      </c>
      <c r="B15" s="66" t="s">
        <v>98</v>
      </c>
      <c r="C15" s="42" t="s">
        <v>122</v>
      </c>
      <c r="D15" s="45" t="s">
        <v>123</v>
      </c>
      <c r="E15" s="41">
        <v>3245.4</v>
      </c>
      <c r="F15" s="41">
        <v>3245.4</v>
      </c>
      <c r="G15" s="41">
        <v>3245.4</v>
      </c>
      <c r="H15" s="44">
        <v>5228.42</v>
      </c>
      <c r="I15" s="44"/>
      <c r="J15" s="44">
        <v>3180</v>
      </c>
      <c r="K15" s="52">
        <f t="shared" si="17"/>
        <v>58.4172</v>
      </c>
      <c r="L15" s="53">
        <f t="shared" si="18"/>
        <v>519.264</v>
      </c>
      <c r="M15" s="41">
        <f t="shared" si="19"/>
        <v>22.7178</v>
      </c>
      <c r="N15" s="44">
        <f t="shared" si="20"/>
        <v>418.27</v>
      </c>
      <c r="O15" s="44">
        <f t="shared" si="21"/>
        <v>0</v>
      </c>
      <c r="P15" s="44">
        <f t="shared" si="22"/>
        <v>159</v>
      </c>
      <c r="Q15" s="44">
        <f t="shared" si="23"/>
        <v>1177.669</v>
      </c>
      <c r="R15" s="41">
        <f t="shared" si="24"/>
        <v>0</v>
      </c>
      <c r="S15" s="41">
        <f t="shared" si="25"/>
        <v>259.63</v>
      </c>
      <c r="T15" s="41">
        <f t="shared" si="26"/>
        <v>9.74</v>
      </c>
      <c r="U15" s="44">
        <f t="shared" si="27"/>
        <v>104.57</v>
      </c>
      <c r="V15" s="44">
        <f t="shared" si="28"/>
        <v>0</v>
      </c>
      <c r="W15" s="44">
        <f t="shared" si="29"/>
        <v>159</v>
      </c>
      <c r="X15" s="41">
        <f t="shared" si="30"/>
        <v>532.94</v>
      </c>
      <c r="Y15" s="41">
        <f t="shared" si="31"/>
        <v>1710.609</v>
      </c>
      <c r="Z15" s="41"/>
      <c r="AD15" s="141"/>
    </row>
    <row r="16" s="9" customFormat="1" ht="20" customHeight="1" spans="1:30">
      <c r="A16" s="40">
        <f t="shared" si="16"/>
        <v>13</v>
      </c>
      <c r="B16" s="66" t="s">
        <v>124</v>
      </c>
      <c r="C16" s="42" t="s">
        <v>125</v>
      </c>
      <c r="D16" s="41" t="s">
        <v>126</v>
      </c>
      <c r="E16" s="41">
        <v>3245.4</v>
      </c>
      <c r="F16" s="41">
        <f>VLOOKUP(C16,'[1]9月'!$B:$Q,16,0)</f>
        <v>3245.4</v>
      </c>
      <c r="G16" s="41">
        <v>3245.4</v>
      </c>
      <c r="H16" s="44">
        <v>5228.42</v>
      </c>
      <c r="I16" s="44"/>
      <c r="J16" s="44">
        <v>1790</v>
      </c>
      <c r="K16" s="52">
        <f t="shared" si="17"/>
        <v>58.4172</v>
      </c>
      <c r="L16" s="53">
        <f t="shared" si="18"/>
        <v>519.264</v>
      </c>
      <c r="M16" s="41">
        <f t="shared" si="19"/>
        <v>22.7178</v>
      </c>
      <c r="N16" s="44">
        <f t="shared" si="20"/>
        <v>418.27</v>
      </c>
      <c r="O16" s="44">
        <f t="shared" si="21"/>
        <v>0</v>
      </c>
      <c r="P16" s="44">
        <f t="shared" si="22"/>
        <v>89.5</v>
      </c>
      <c r="Q16" s="44">
        <f t="shared" si="23"/>
        <v>1108.169</v>
      </c>
      <c r="R16" s="41">
        <f t="shared" si="24"/>
        <v>0</v>
      </c>
      <c r="S16" s="41">
        <f t="shared" si="25"/>
        <v>259.63</v>
      </c>
      <c r="T16" s="41">
        <f t="shared" si="26"/>
        <v>9.74</v>
      </c>
      <c r="U16" s="44">
        <f t="shared" si="27"/>
        <v>104.57</v>
      </c>
      <c r="V16" s="44">
        <f t="shared" si="28"/>
        <v>0</v>
      </c>
      <c r="W16" s="44">
        <f t="shared" si="29"/>
        <v>89.5</v>
      </c>
      <c r="X16" s="41">
        <f t="shared" si="30"/>
        <v>463.44</v>
      </c>
      <c r="Y16" s="41">
        <f t="shared" si="31"/>
        <v>1571.609</v>
      </c>
      <c r="Z16" s="41"/>
      <c r="AD16" s="141"/>
    </row>
    <row r="17" s="9" customFormat="1" ht="20" customHeight="1" spans="1:30">
      <c r="A17" s="40">
        <f t="shared" si="16"/>
        <v>14</v>
      </c>
      <c r="B17" s="66" t="s">
        <v>98</v>
      </c>
      <c r="C17" s="42" t="s">
        <v>127</v>
      </c>
      <c r="D17" s="41" t="s">
        <v>128</v>
      </c>
      <c r="E17" s="41">
        <v>3245.4</v>
      </c>
      <c r="F17" s="41">
        <f>VLOOKUP(C17,'[1]9月'!$B:$Q,16,0)</f>
        <v>3245.4</v>
      </c>
      <c r="G17" s="41">
        <v>3245.4</v>
      </c>
      <c r="H17" s="44">
        <v>5228.42</v>
      </c>
      <c r="I17" s="44"/>
      <c r="J17" s="44">
        <v>1790</v>
      </c>
      <c r="K17" s="52">
        <f t="shared" si="17"/>
        <v>58.4172</v>
      </c>
      <c r="L17" s="53">
        <f t="shared" si="18"/>
        <v>519.264</v>
      </c>
      <c r="M17" s="41">
        <f t="shared" si="19"/>
        <v>22.7178</v>
      </c>
      <c r="N17" s="44">
        <f t="shared" si="20"/>
        <v>418.27</v>
      </c>
      <c r="O17" s="44">
        <f t="shared" si="21"/>
        <v>0</v>
      </c>
      <c r="P17" s="44">
        <f t="shared" si="22"/>
        <v>89.5</v>
      </c>
      <c r="Q17" s="44">
        <f t="shared" si="23"/>
        <v>1108.169</v>
      </c>
      <c r="R17" s="41">
        <f t="shared" si="24"/>
        <v>0</v>
      </c>
      <c r="S17" s="41">
        <f t="shared" si="25"/>
        <v>259.63</v>
      </c>
      <c r="T17" s="41">
        <f t="shared" si="26"/>
        <v>9.74</v>
      </c>
      <c r="U17" s="44">
        <f t="shared" si="27"/>
        <v>104.57</v>
      </c>
      <c r="V17" s="44">
        <f t="shared" si="28"/>
        <v>0</v>
      </c>
      <c r="W17" s="44">
        <f t="shared" si="29"/>
        <v>89.5</v>
      </c>
      <c r="X17" s="41">
        <f t="shared" si="30"/>
        <v>463.44</v>
      </c>
      <c r="Y17" s="41">
        <f t="shared" si="31"/>
        <v>1571.609</v>
      </c>
      <c r="Z17" s="41"/>
      <c r="AD17" s="141"/>
    </row>
    <row r="18" s="9" customFormat="1" ht="20" customHeight="1" spans="1:30">
      <c r="A18" s="40">
        <f t="shared" si="16"/>
        <v>15</v>
      </c>
      <c r="B18" s="66" t="s">
        <v>98</v>
      </c>
      <c r="C18" s="42" t="s">
        <v>129</v>
      </c>
      <c r="D18" s="41" t="s">
        <v>130</v>
      </c>
      <c r="E18" s="41">
        <v>3245.4</v>
      </c>
      <c r="F18" s="41">
        <f>VLOOKUP(C18,'[1]9月'!$B:$Q,16,0)</f>
        <v>3245.4</v>
      </c>
      <c r="G18" s="41">
        <v>3245.4</v>
      </c>
      <c r="H18" s="44">
        <v>5228.42</v>
      </c>
      <c r="I18" s="44"/>
      <c r="J18" s="44">
        <v>1790</v>
      </c>
      <c r="K18" s="52">
        <f t="shared" si="17"/>
        <v>58.4172</v>
      </c>
      <c r="L18" s="53">
        <f t="shared" si="18"/>
        <v>519.264</v>
      </c>
      <c r="M18" s="41">
        <f t="shared" si="19"/>
        <v>22.7178</v>
      </c>
      <c r="N18" s="44">
        <f t="shared" si="20"/>
        <v>418.27</v>
      </c>
      <c r="O18" s="44">
        <f t="shared" si="21"/>
        <v>0</v>
      </c>
      <c r="P18" s="44">
        <f t="shared" si="22"/>
        <v>89.5</v>
      </c>
      <c r="Q18" s="44">
        <f t="shared" si="23"/>
        <v>1108.169</v>
      </c>
      <c r="R18" s="41">
        <f t="shared" si="24"/>
        <v>0</v>
      </c>
      <c r="S18" s="41">
        <f t="shared" si="25"/>
        <v>259.63</v>
      </c>
      <c r="T18" s="41">
        <f t="shared" si="26"/>
        <v>9.74</v>
      </c>
      <c r="U18" s="44">
        <f t="shared" si="27"/>
        <v>104.57</v>
      </c>
      <c r="V18" s="44">
        <f t="shared" si="28"/>
        <v>0</v>
      </c>
      <c r="W18" s="44">
        <f t="shared" si="29"/>
        <v>89.5</v>
      </c>
      <c r="X18" s="41">
        <f t="shared" si="30"/>
        <v>463.44</v>
      </c>
      <c r="Y18" s="41">
        <f t="shared" si="31"/>
        <v>1571.609</v>
      </c>
      <c r="Z18" s="41"/>
      <c r="AD18" s="141"/>
    </row>
    <row r="19" s="9" customFormat="1" ht="20" customHeight="1" spans="1:30">
      <c r="A19" s="40">
        <f t="shared" si="16"/>
        <v>16</v>
      </c>
      <c r="B19" s="66" t="s">
        <v>98</v>
      </c>
      <c r="C19" s="42" t="s">
        <v>131</v>
      </c>
      <c r="D19" s="41" t="s">
        <v>132</v>
      </c>
      <c r="E19" s="41">
        <v>3245.4</v>
      </c>
      <c r="F19" s="41">
        <f>VLOOKUP(C19,'[1]9月'!$B:$Q,16,0)</f>
        <v>3245.4</v>
      </c>
      <c r="G19" s="41">
        <v>3245.4</v>
      </c>
      <c r="H19" s="44">
        <v>5228.42</v>
      </c>
      <c r="I19" s="44"/>
      <c r="J19" s="44">
        <v>1790</v>
      </c>
      <c r="K19" s="52">
        <f t="shared" si="17"/>
        <v>58.4172</v>
      </c>
      <c r="L19" s="53">
        <f t="shared" si="18"/>
        <v>519.264</v>
      </c>
      <c r="M19" s="41">
        <f t="shared" si="19"/>
        <v>22.7178</v>
      </c>
      <c r="N19" s="44">
        <f t="shared" si="20"/>
        <v>418.27</v>
      </c>
      <c r="O19" s="44">
        <f t="shared" si="21"/>
        <v>0</v>
      </c>
      <c r="P19" s="44">
        <f t="shared" si="22"/>
        <v>89.5</v>
      </c>
      <c r="Q19" s="44">
        <f t="shared" si="23"/>
        <v>1108.169</v>
      </c>
      <c r="R19" s="41">
        <f t="shared" si="24"/>
        <v>0</v>
      </c>
      <c r="S19" s="41">
        <f t="shared" si="25"/>
        <v>259.63</v>
      </c>
      <c r="T19" s="41">
        <f t="shared" si="26"/>
        <v>9.74</v>
      </c>
      <c r="U19" s="44">
        <f t="shared" si="27"/>
        <v>104.57</v>
      </c>
      <c r="V19" s="44">
        <f t="shared" si="28"/>
        <v>0</v>
      </c>
      <c r="W19" s="44">
        <f t="shared" si="29"/>
        <v>89.5</v>
      </c>
      <c r="X19" s="41">
        <f t="shared" si="30"/>
        <v>463.44</v>
      </c>
      <c r="Y19" s="41">
        <f t="shared" si="31"/>
        <v>1571.609</v>
      </c>
      <c r="Z19" s="41"/>
      <c r="AD19" s="141"/>
    </row>
    <row r="20" s="9" customFormat="1" ht="20" customHeight="1" spans="1:30">
      <c r="A20" s="40">
        <f t="shared" si="16"/>
        <v>17</v>
      </c>
      <c r="B20" s="66" t="s">
        <v>98</v>
      </c>
      <c r="C20" s="42" t="s">
        <v>133</v>
      </c>
      <c r="D20" s="41" t="s">
        <v>134</v>
      </c>
      <c r="E20" s="41">
        <v>3245.4</v>
      </c>
      <c r="F20" s="41">
        <f>VLOOKUP(C20,'[1]9月'!$B:$Q,16,0)</f>
        <v>3245.4</v>
      </c>
      <c r="G20" s="41">
        <v>3245.4</v>
      </c>
      <c r="H20" s="44">
        <v>5228.42</v>
      </c>
      <c r="I20" s="44"/>
      <c r="J20" s="44">
        <v>1790</v>
      </c>
      <c r="K20" s="52">
        <f t="shared" si="17"/>
        <v>58.4172</v>
      </c>
      <c r="L20" s="53">
        <f t="shared" si="18"/>
        <v>519.264</v>
      </c>
      <c r="M20" s="41">
        <f t="shared" si="19"/>
        <v>22.7178</v>
      </c>
      <c r="N20" s="44">
        <f t="shared" si="20"/>
        <v>418.27</v>
      </c>
      <c r="O20" s="44">
        <f t="shared" si="21"/>
        <v>0</v>
      </c>
      <c r="P20" s="44">
        <f t="shared" si="22"/>
        <v>89.5</v>
      </c>
      <c r="Q20" s="44">
        <f t="shared" si="23"/>
        <v>1108.169</v>
      </c>
      <c r="R20" s="41">
        <f t="shared" si="24"/>
        <v>0</v>
      </c>
      <c r="S20" s="41">
        <f t="shared" si="25"/>
        <v>259.63</v>
      </c>
      <c r="T20" s="41">
        <f t="shared" si="26"/>
        <v>9.74</v>
      </c>
      <c r="U20" s="44">
        <f t="shared" si="27"/>
        <v>104.57</v>
      </c>
      <c r="V20" s="44">
        <f t="shared" si="28"/>
        <v>0</v>
      </c>
      <c r="W20" s="44">
        <f t="shared" si="29"/>
        <v>89.5</v>
      </c>
      <c r="X20" s="41">
        <f t="shared" si="30"/>
        <v>463.44</v>
      </c>
      <c r="Y20" s="41">
        <f t="shared" si="31"/>
        <v>1571.609</v>
      </c>
      <c r="Z20" s="41"/>
      <c r="AD20" s="141"/>
    </row>
    <row r="21" s="9" customFormat="1" ht="20" customHeight="1" spans="1:30">
      <c r="A21" s="40">
        <f t="shared" si="16"/>
        <v>18</v>
      </c>
      <c r="B21" s="66" t="s">
        <v>98</v>
      </c>
      <c r="C21" s="42" t="s">
        <v>135</v>
      </c>
      <c r="D21" s="41" t="s">
        <v>136</v>
      </c>
      <c r="E21" s="41">
        <v>3245.4</v>
      </c>
      <c r="F21" s="41">
        <f>VLOOKUP(C21,'[1]9月'!$B:$Q,16,0)</f>
        <v>3245.4</v>
      </c>
      <c r="G21" s="41">
        <v>3245.4</v>
      </c>
      <c r="H21" s="44">
        <v>5228.42</v>
      </c>
      <c r="I21" s="44"/>
      <c r="J21" s="44">
        <v>3180</v>
      </c>
      <c r="K21" s="52">
        <f t="shared" si="17"/>
        <v>58.4172</v>
      </c>
      <c r="L21" s="53">
        <f t="shared" si="18"/>
        <v>519.264</v>
      </c>
      <c r="M21" s="41">
        <f t="shared" si="19"/>
        <v>22.7178</v>
      </c>
      <c r="N21" s="44">
        <f t="shared" si="20"/>
        <v>418.27</v>
      </c>
      <c r="O21" s="44">
        <f t="shared" si="21"/>
        <v>0</v>
      </c>
      <c r="P21" s="44">
        <f t="shared" si="22"/>
        <v>159</v>
      </c>
      <c r="Q21" s="44">
        <f t="shared" si="23"/>
        <v>1177.669</v>
      </c>
      <c r="R21" s="41">
        <f t="shared" si="24"/>
        <v>0</v>
      </c>
      <c r="S21" s="41">
        <f t="shared" si="25"/>
        <v>259.63</v>
      </c>
      <c r="T21" s="41">
        <f t="shared" si="26"/>
        <v>9.74</v>
      </c>
      <c r="U21" s="44">
        <f t="shared" si="27"/>
        <v>104.57</v>
      </c>
      <c r="V21" s="44">
        <f t="shared" si="28"/>
        <v>0</v>
      </c>
      <c r="W21" s="44">
        <f t="shared" si="29"/>
        <v>159</v>
      </c>
      <c r="X21" s="41">
        <f t="shared" si="30"/>
        <v>532.94</v>
      </c>
      <c r="Y21" s="41">
        <f t="shared" si="31"/>
        <v>1710.609</v>
      </c>
      <c r="Z21" s="41"/>
      <c r="AD21" s="141"/>
    </row>
    <row r="22" s="9" customFormat="1" ht="20" customHeight="1" spans="1:30">
      <c r="A22" s="40">
        <f t="shared" si="16"/>
        <v>19</v>
      </c>
      <c r="B22" s="66" t="s">
        <v>98</v>
      </c>
      <c r="C22" s="42" t="s">
        <v>137</v>
      </c>
      <c r="D22" s="41" t="s">
        <v>138</v>
      </c>
      <c r="E22" s="41">
        <v>3245.4</v>
      </c>
      <c r="F22" s="41">
        <f>VLOOKUP(C22,'[1]9月'!$B:$Q,16,0)</f>
        <v>3245.4</v>
      </c>
      <c r="G22" s="41">
        <v>3245.4</v>
      </c>
      <c r="H22" s="44">
        <v>5228.42</v>
      </c>
      <c r="I22" s="44"/>
      <c r="J22" s="44">
        <v>3180</v>
      </c>
      <c r="K22" s="52">
        <f t="shared" si="17"/>
        <v>58.4172</v>
      </c>
      <c r="L22" s="53">
        <f t="shared" si="18"/>
        <v>519.264</v>
      </c>
      <c r="M22" s="41">
        <f t="shared" si="19"/>
        <v>22.7178</v>
      </c>
      <c r="N22" s="44">
        <f t="shared" si="20"/>
        <v>418.27</v>
      </c>
      <c r="O22" s="44">
        <f t="shared" si="21"/>
        <v>0</v>
      </c>
      <c r="P22" s="44">
        <f t="shared" si="22"/>
        <v>159</v>
      </c>
      <c r="Q22" s="44">
        <f t="shared" si="23"/>
        <v>1177.669</v>
      </c>
      <c r="R22" s="41">
        <f t="shared" si="24"/>
        <v>0</v>
      </c>
      <c r="S22" s="41">
        <f t="shared" si="25"/>
        <v>259.63</v>
      </c>
      <c r="T22" s="41">
        <f t="shared" si="26"/>
        <v>9.74</v>
      </c>
      <c r="U22" s="44">
        <f t="shared" si="27"/>
        <v>104.57</v>
      </c>
      <c r="V22" s="44">
        <f t="shared" si="28"/>
        <v>0</v>
      </c>
      <c r="W22" s="44">
        <f t="shared" si="29"/>
        <v>159</v>
      </c>
      <c r="X22" s="41">
        <f t="shared" si="30"/>
        <v>532.94</v>
      </c>
      <c r="Y22" s="41">
        <f t="shared" si="31"/>
        <v>1710.609</v>
      </c>
      <c r="Z22" s="41"/>
      <c r="AD22" s="141"/>
    </row>
    <row r="23" s="9" customFormat="1" ht="20" customHeight="1" spans="1:30">
      <c r="A23" s="40">
        <f t="shared" si="16"/>
        <v>20</v>
      </c>
      <c r="B23" s="66" t="s">
        <v>98</v>
      </c>
      <c r="C23" s="42" t="s">
        <v>139</v>
      </c>
      <c r="D23" s="341" t="s">
        <v>140</v>
      </c>
      <c r="E23" s="41">
        <v>3245.4</v>
      </c>
      <c r="F23" s="41">
        <f>VLOOKUP(C23,'[1]9月'!$B:$Q,16,0)</f>
        <v>3245.4</v>
      </c>
      <c r="G23" s="41">
        <v>3245.4</v>
      </c>
      <c r="H23" s="44">
        <v>5228.42</v>
      </c>
      <c r="I23" s="44"/>
      <c r="J23" s="44">
        <v>3180</v>
      </c>
      <c r="K23" s="52">
        <f t="shared" si="17"/>
        <v>58.4172</v>
      </c>
      <c r="L23" s="53">
        <f t="shared" si="18"/>
        <v>519.264</v>
      </c>
      <c r="M23" s="41">
        <f t="shared" si="19"/>
        <v>22.7178</v>
      </c>
      <c r="N23" s="44">
        <f t="shared" si="20"/>
        <v>418.27</v>
      </c>
      <c r="O23" s="44">
        <f t="shared" si="21"/>
        <v>0</v>
      </c>
      <c r="P23" s="44">
        <f t="shared" si="22"/>
        <v>159</v>
      </c>
      <c r="Q23" s="44">
        <f t="shared" si="23"/>
        <v>1177.669</v>
      </c>
      <c r="R23" s="41">
        <f t="shared" si="24"/>
        <v>0</v>
      </c>
      <c r="S23" s="41">
        <f t="shared" si="25"/>
        <v>259.63</v>
      </c>
      <c r="T23" s="41">
        <f t="shared" si="26"/>
        <v>9.74</v>
      </c>
      <c r="U23" s="44">
        <f t="shared" si="27"/>
        <v>104.57</v>
      </c>
      <c r="V23" s="44">
        <f t="shared" si="28"/>
        <v>0</v>
      </c>
      <c r="W23" s="44">
        <f t="shared" si="29"/>
        <v>159</v>
      </c>
      <c r="X23" s="41">
        <f t="shared" si="30"/>
        <v>532.94</v>
      </c>
      <c r="Y23" s="41">
        <f t="shared" si="31"/>
        <v>1710.609</v>
      </c>
      <c r="Z23" s="41"/>
      <c r="AD23" s="141"/>
    </row>
    <row r="24" s="9" customFormat="1" ht="20" customHeight="1" spans="1:30">
      <c r="A24" s="40">
        <f t="shared" si="16"/>
        <v>21</v>
      </c>
      <c r="B24" s="66" t="s">
        <v>98</v>
      </c>
      <c r="C24" s="42" t="s">
        <v>141</v>
      </c>
      <c r="D24" s="41" t="s">
        <v>142</v>
      </c>
      <c r="E24" s="41">
        <v>3245.4</v>
      </c>
      <c r="F24" s="41">
        <f>VLOOKUP(C24,'[1]9月'!$B:$Q,16,0)</f>
        <v>3245.4</v>
      </c>
      <c r="G24" s="41">
        <v>3245.4</v>
      </c>
      <c r="H24" s="44">
        <v>5228.42</v>
      </c>
      <c r="I24" s="44"/>
      <c r="J24" s="44">
        <v>3180</v>
      </c>
      <c r="K24" s="52">
        <f t="shared" si="17"/>
        <v>58.4172</v>
      </c>
      <c r="L24" s="53">
        <f t="shared" si="18"/>
        <v>519.264</v>
      </c>
      <c r="M24" s="41">
        <f t="shared" si="19"/>
        <v>22.7178</v>
      </c>
      <c r="N24" s="44">
        <f t="shared" si="20"/>
        <v>418.27</v>
      </c>
      <c r="O24" s="44">
        <f t="shared" si="21"/>
        <v>0</v>
      </c>
      <c r="P24" s="44">
        <f t="shared" si="22"/>
        <v>159</v>
      </c>
      <c r="Q24" s="44">
        <f t="shared" si="23"/>
        <v>1177.669</v>
      </c>
      <c r="R24" s="41">
        <f t="shared" si="24"/>
        <v>0</v>
      </c>
      <c r="S24" s="41">
        <f t="shared" si="25"/>
        <v>259.63</v>
      </c>
      <c r="T24" s="41">
        <f t="shared" si="26"/>
        <v>9.74</v>
      </c>
      <c r="U24" s="44">
        <f t="shared" si="27"/>
        <v>104.57</v>
      </c>
      <c r="V24" s="44">
        <f t="shared" si="28"/>
        <v>0</v>
      </c>
      <c r="W24" s="44">
        <f t="shared" si="29"/>
        <v>159</v>
      </c>
      <c r="X24" s="41">
        <f t="shared" si="30"/>
        <v>532.94</v>
      </c>
      <c r="Y24" s="41">
        <f t="shared" si="31"/>
        <v>1710.609</v>
      </c>
      <c r="Z24" s="41"/>
      <c r="AD24" s="141"/>
    </row>
    <row r="25" s="9" customFormat="1" ht="20" customHeight="1" spans="1:30">
      <c r="A25" s="40">
        <f t="shared" si="16"/>
        <v>22</v>
      </c>
      <c r="B25" s="66" t="s">
        <v>98</v>
      </c>
      <c r="C25" s="42" t="s">
        <v>143</v>
      </c>
      <c r="D25" s="41" t="s">
        <v>144</v>
      </c>
      <c r="E25" s="41">
        <v>3245.4</v>
      </c>
      <c r="F25" s="41">
        <f>VLOOKUP(C25,'[1]9月'!$B:$Q,16,0)</f>
        <v>3245.4</v>
      </c>
      <c r="G25" s="41">
        <v>3245.4</v>
      </c>
      <c r="H25" s="44">
        <v>5228.42</v>
      </c>
      <c r="I25" s="44"/>
      <c r="J25" s="44">
        <v>3180</v>
      </c>
      <c r="K25" s="52">
        <f t="shared" si="17"/>
        <v>58.4172</v>
      </c>
      <c r="L25" s="53">
        <f t="shared" si="18"/>
        <v>519.264</v>
      </c>
      <c r="M25" s="41">
        <f t="shared" si="19"/>
        <v>22.7178</v>
      </c>
      <c r="N25" s="44">
        <f t="shared" si="20"/>
        <v>418.27</v>
      </c>
      <c r="O25" s="44">
        <f t="shared" si="21"/>
        <v>0</v>
      </c>
      <c r="P25" s="44">
        <f t="shared" si="22"/>
        <v>159</v>
      </c>
      <c r="Q25" s="44">
        <f t="shared" si="23"/>
        <v>1177.669</v>
      </c>
      <c r="R25" s="41">
        <f t="shared" si="24"/>
        <v>0</v>
      </c>
      <c r="S25" s="41">
        <f t="shared" si="25"/>
        <v>259.63</v>
      </c>
      <c r="T25" s="41">
        <f t="shared" si="26"/>
        <v>9.74</v>
      </c>
      <c r="U25" s="44">
        <f t="shared" si="27"/>
        <v>104.57</v>
      </c>
      <c r="V25" s="44">
        <f t="shared" si="28"/>
        <v>0</v>
      </c>
      <c r="W25" s="44">
        <f t="shared" si="29"/>
        <v>159</v>
      </c>
      <c r="X25" s="41">
        <f t="shared" si="30"/>
        <v>532.94</v>
      </c>
      <c r="Y25" s="41">
        <f t="shared" si="31"/>
        <v>1710.609</v>
      </c>
      <c r="Z25" s="41"/>
      <c r="AD25" s="141"/>
    </row>
    <row r="26" s="9" customFormat="1" ht="20" customHeight="1" spans="1:30">
      <c r="A26" s="40">
        <f t="shared" si="16"/>
        <v>23</v>
      </c>
      <c r="B26" s="66" t="s">
        <v>145</v>
      </c>
      <c r="C26" s="42" t="s">
        <v>146</v>
      </c>
      <c r="D26" s="41" t="s">
        <v>147</v>
      </c>
      <c r="E26" s="41">
        <v>3820</v>
      </c>
      <c r="F26" s="41">
        <f>VLOOKUP(C26,'[1]9月'!$B:$Q,16,0)</f>
        <v>3820</v>
      </c>
      <c r="G26" s="41">
        <v>3820</v>
      </c>
      <c r="H26" s="44">
        <v>5228.42</v>
      </c>
      <c r="I26" s="44"/>
      <c r="J26" s="44">
        <v>4180</v>
      </c>
      <c r="K26" s="52">
        <f t="shared" si="17"/>
        <v>68.76</v>
      </c>
      <c r="L26" s="53">
        <f t="shared" si="18"/>
        <v>611.2</v>
      </c>
      <c r="M26" s="41">
        <f t="shared" si="19"/>
        <v>26.74</v>
      </c>
      <c r="N26" s="44">
        <f t="shared" si="20"/>
        <v>418.27</v>
      </c>
      <c r="O26" s="44">
        <f t="shared" si="21"/>
        <v>0</v>
      </c>
      <c r="P26" s="44">
        <f t="shared" si="22"/>
        <v>209</v>
      </c>
      <c r="Q26" s="44">
        <f t="shared" si="23"/>
        <v>1333.97</v>
      </c>
      <c r="R26" s="41">
        <f t="shared" si="24"/>
        <v>0</v>
      </c>
      <c r="S26" s="41">
        <f t="shared" si="25"/>
        <v>305.6</v>
      </c>
      <c r="T26" s="41">
        <f t="shared" si="26"/>
        <v>11.46</v>
      </c>
      <c r="U26" s="44">
        <f t="shared" si="27"/>
        <v>104.57</v>
      </c>
      <c r="V26" s="44">
        <f t="shared" si="28"/>
        <v>0</v>
      </c>
      <c r="W26" s="44">
        <f t="shared" si="29"/>
        <v>209</v>
      </c>
      <c r="X26" s="41">
        <f t="shared" si="30"/>
        <v>630.63</v>
      </c>
      <c r="Y26" s="41">
        <f t="shared" si="31"/>
        <v>1964.6</v>
      </c>
      <c r="Z26" s="41"/>
      <c r="AD26" s="141"/>
    </row>
    <row r="27" s="9" customFormat="1" ht="20" customHeight="1" spans="1:30">
      <c r="A27" s="40">
        <f t="shared" si="16"/>
        <v>24</v>
      </c>
      <c r="B27" s="66" t="s">
        <v>145</v>
      </c>
      <c r="C27" s="42" t="s">
        <v>148</v>
      </c>
      <c r="D27" s="41" t="s">
        <v>149</v>
      </c>
      <c r="E27" s="41">
        <v>3245.4</v>
      </c>
      <c r="F27" s="41">
        <f>VLOOKUP(C27,'[1]9月'!$B:$Q,16,0)</f>
        <v>3245.4</v>
      </c>
      <c r="G27" s="41">
        <v>3245.4</v>
      </c>
      <c r="H27" s="44">
        <v>5228.42</v>
      </c>
      <c r="I27" s="44"/>
      <c r="J27" s="44">
        <v>3180</v>
      </c>
      <c r="K27" s="52">
        <f t="shared" si="17"/>
        <v>58.4172</v>
      </c>
      <c r="L27" s="53">
        <f t="shared" si="18"/>
        <v>519.264</v>
      </c>
      <c r="M27" s="41">
        <f t="shared" si="19"/>
        <v>22.7178</v>
      </c>
      <c r="N27" s="44">
        <f t="shared" si="20"/>
        <v>418.27</v>
      </c>
      <c r="O27" s="44">
        <f t="shared" si="21"/>
        <v>0</v>
      </c>
      <c r="P27" s="44">
        <f t="shared" si="22"/>
        <v>159</v>
      </c>
      <c r="Q27" s="44">
        <f t="shared" si="23"/>
        <v>1177.669</v>
      </c>
      <c r="R27" s="41">
        <f t="shared" si="24"/>
        <v>0</v>
      </c>
      <c r="S27" s="41">
        <f t="shared" si="25"/>
        <v>259.63</v>
      </c>
      <c r="T27" s="41">
        <f t="shared" si="26"/>
        <v>9.74</v>
      </c>
      <c r="U27" s="44">
        <f t="shared" si="27"/>
        <v>104.57</v>
      </c>
      <c r="V27" s="44">
        <f t="shared" si="28"/>
        <v>0</v>
      </c>
      <c r="W27" s="44">
        <f t="shared" si="29"/>
        <v>159</v>
      </c>
      <c r="X27" s="41">
        <f t="shared" si="30"/>
        <v>532.94</v>
      </c>
      <c r="Y27" s="41">
        <f t="shared" si="31"/>
        <v>1710.609</v>
      </c>
      <c r="Z27" s="41"/>
      <c r="AD27" s="141"/>
    </row>
    <row r="28" s="9" customFormat="1" ht="20" customHeight="1" spans="1:30">
      <c r="A28" s="40">
        <f t="shared" si="16"/>
        <v>25</v>
      </c>
      <c r="B28" s="66" t="s">
        <v>145</v>
      </c>
      <c r="C28" s="42" t="s">
        <v>150</v>
      </c>
      <c r="D28" s="41" t="s">
        <v>151</v>
      </c>
      <c r="E28" s="41">
        <v>3245.4</v>
      </c>
      <c r="F28" s="41">
        <f>VLOOKUP(C28,'[1]9月'!$B:$Q,16,0)</f>
        <v>3245.4</v>
      </c>
      <c r="G28" s="41">
        <v>3245.4</v>
      </c>
      <c r="H28" s="44">
        <v>5228.42</v>
      </c>
      <c r="I28" s="44"/>
      <c r="J28" s="44">
        <v>3180</v>
      </c>
      <c r="K28" s="52">
        <f t="shared" si="17"/>
        <v>58.4172</v>
      </c>
      <c r="L28" s="53">
        <f t="shared" si="18"/>
        <v>519.264</v>
      </c>
      <c r="M28" s="41">
        <f t="shared" si="19"/>
        <v>22.7178</v>
      </c>
      <c r="N28" s="44">
        <f t="shared" si="20"/>
        <v>418.27</v>
      </c>
      <c r="O28" s="44">
        <f t="shared" si="21"/>
        <v>0</v>
      </c>
      <c r="P28" s="44">
        <f t="shared" si="22"/>
        <v>159</v>
      </c>
      <c r="Q28" s="44">
        <f t="shared" si="23"/>
        <v>1177.669</v>
      </c>
      <c r="R28" s="41">
        <f t="shared" si="24"/>
        <v>0</v>
      </c>
      <c r="S28" s="41">
        <f t="shared" si="25"/>
        <v>259.63</v>
      </c>
      <c r="T28" s="41">
        <f t="shared" si="26"/>
        <v>9.74</v>
      </c>
      <c r="U28" s="44">
        <f t="shared" si="27"/>
        <v>104.57</v>
      </c>
      <c r="V28" s="44">
        <f t="shared" si="28"/>
        <v>0</v>
      </c>
      <c r="W28" s="44">
        <f t="shared" si="29"/>
        <v>159</v>
      </c>
      <c r="X28" s="41">
        <f t="shared" si="30"/>
        <v>532.94</v>
      </c>
      <c r="Y28" s="41">
        <f t="shared" si="31"/>
        <v>1710.609</v>
      </c>
      <c r="Z28" s="41"/>
      <c r="AD28" s="141"/>
    </row>
    <row r="29" s="9" customFormat="1" ht="20" customHeight="1" spans="1:30">
      <c r="A29" s="40">
        <f t="shared" si="16"/>
        <v>26</v>
      </c>
      <c r="B29" s="66" t="s">
        <v>145</v>
      </c>
      <c r="C29" s="42" t="s">
        <v>152</v>
      </c>
      <c r="D29" s="41" t="s">
        <v>153</v>
      </c>
      <c r="E29" s="41">
        <v>3245.4</v>
      </c>
      <c r="F29" s="41">
        <f>VLOOKUP(C29,'[1]9月'!$B:$Q,16,0)</f>
        <v>3245.4</v>
      </c>
      <c r="G29" s="41">
        <v>3245.4</v>
      </c>
      <c r="H29" s="44">
        <v>5228.42</v>
      </c>
      <c r="I29" s="44"/>
      <c r="J29" s="44">
        <v>3180</v>
      </c>
      <c r="K29" s="52">
        <f t="shared" si="17"/>
        <v>58.4172</v>
      </c>
      <c r="L29" s="53">
        <f t="shared" si="18"/>
        <v>519.264</v>
      </c>
      <c r="M29" s="41">
        <f t="shared" si="19"/>
        <v>22.7178</v>
      </c>
      <c r="N29" s="44">
        <f t="shared" si="20"/>
        <v>418.27</v>
      </c>
      <c r="O29" s="44">
        <f t="shared" si="21"/>
        <v>0</v>
      </c>
      <c r="P29" s="44">
        <f t="shared" si="22"/>
        <v>159</v>
      </c>
      <c r="Q29" s="44">
        <f t="shared" si="23"/>
        <v>1177.669</v>
      </c>
      <c r="R29" s="41">
        <f t="shared" si="24"/>
        <v>0</v>
      </c>
      <c r="S29" s="41">
        <f t="shared" si="25"/>
        <v>259.63</v>
      </c>
      <c r="T29" s="41">
        <f t="shared" si="26"/>
        <v>9.74</v>
      </c>
      <c r="U29" s="44">
        <f t="shared" si="27"/>
        <v>104.57</v>
      </c>
      <c r="V29" s="44">
        <f t="shared" si="28"/>
        <v>0</v>
      </c>
      <c r="W29" s="44">
        <f t="shared" si="29"/>
        <v>159</v>
      </c>
      <c r="X29" s="41">
        <f t="shared" si="30"/>
        <v>532.94</v>
      </c>
      <c r="Y29" s="41">
        <f t="shared" si="31"/>
        <v>1710.609</v>
      </c>
      <c r="Z29" s="41"/>
      <c r="AD29" s="141"/>
    </row>
    <row r="30" s="9" customFormat="1" ht="20" customHeight="1" spans="1:30">
      <c r="A30" s="40">
        <f t="shared" si="16"/>
        <v>27</v>
      </c>
      <c r="B30" s="66" t="s">
        <v>145</v>
      </c>
      <c r="C30" s="42" t="s">
        <v>154</v>
      </c>
      <c r="D30" s="41" t="s">
        <v>155</v>
      </c>
      <c r="E30" s="41">
        <v>3245.4</v>
      </c>
      <c r="F30" s="41">
        <f>VLOOKUP(C30,'[1]9月'!$B:$Q,16,0)</f>
        <v>3245.4</v>
      </c>
      <c r="G30" s="41">
        <v>3245.4</v>
      </c>
      <c r="H30" s="44">
        <v>5228.42</v>
      </c>
      <c r="I30" s="44"/>
      <c r="J30" s="44">
        <v>3180</v>
      </c>
      <c r="K30" s="52">
        <f t="shared" si="17"/>
        <v>58.4172</v>
      </c>
      <c r="L30" s="53">
        <f t="shared" si="18"/>
        <v>519.264</v>
      </c>
      <c r="M30" s="41">
        <f t="shared" si="19"/>
        <v>22.7178</v>
      </c>
      <c r="N30" s="44">
        <f t="shared" si="20"/>
        <v>418.27</v>
      </c>
      <c r="O30" s="44">
        <f t="shared" si="21"/>
        <v>0</v>
      </c>
      <c r="P30" s="44">
        <f t="shared" si="22"/>
        <v>159</v>
      </c>
      <c r="Q30" s="44">
        <f t="shared" si="23"/>
        <v>1177.669</v>
      </c>
      <c r="R30" s="41">
        <f t="shared" si="24"/>
        <v>0</v>
      </c>
      <c r="S30" s="41">
        <f t="shared" si="25"/>
        <v>259.63</v>
      </c>
      <c r="T30" s="41">
        <f t="shared" si="26"/>
        <v>9.74</v>
      </c>
      <c r="U30" s="44">
        <f t="shared" si="27"/>
        <v>104.57</v>
      </c>
      <c r="V30" s="44">
        <f t="shared" si="28"/>
        <v>0</v>
      </c>
      <c r="W30" s="44">
        <f t="shared" si="29"/>
        <v>159</v>
      </c>
      <c r="X30" s="41">
        <f t="shared" si="30"/>
        <v>532.94</v>
      </c>
      <c r="Y30" s="41">
        <f t="shared" si="31"/>
        <v>1710.609</v>
      </c>
      <c r="Z30" s="41"/>
      <c r="AD30" s="141"/>
    </row>
    <row r="31" s="9" customFormat="1" ht="20" customHeight="1" spans="1:30">
      <c r="A31" s="40">
        <f t="shared" si="16"/>
        <v>28</v>
      </c>
      <c r="B31" s="66" t="s">
        <v>145</v>
      </c>
      <c r="C31" s="42" t="s">
        <v>156</v>
      </c>
      <c r="D31" s="41" t="s">
        <v>157</v>
      </c>
      <c r="E31" s="41">
        <v>3245.4</v>
      </c>
      <c r="F31" s="41">
        <f>VLOOKUP(C31,'[1]9月'!$B:$Q,16,0)</f>
        <v>3245.4</v>
      </c>
      <c r="G31" s="41">
        <v>3245.4</v>
      </c>
      <c r="H31" s="44">
        <v>5228.42</v>
      </c>
      <c r="I31" s="44"/>
      <c r="J31" s="44">
        <v>3180</v>
      </c>
      <c r="K31" s="52">
        <f t="shared" si="17"/>
        <v>58.4172</v>
      </c>
      <c r="L31" s="53">
        <f t="shared" si="18"/>
        <v>519.264</v>
      </c>
      <c r="M31" s="41">
        <f t="shared" si="19"/>
        <v>22.7178</v>
      </c>
      <c r="N31" s="44">
        <f t="shared" si="20"/>
        <v>418.27</v>
      </c>
      <c r="O31" s="44">
        <f t="shared" si="21"/>
        <v>0</v>
      </c>
      <c r="P31" s="44">
        <f t="shared" si="22"/>
        <v>159</v>
      </c>
      <c r="Q31" s="44">
        <f t="shared" si="23"/>
        <v>1177.669</v>
      </c>
      <c r="R31" s="41">
        <f t="shared" si="24"/>
        <v>0</v>
      </c>
      <c r="S31" s="41">
        <f t="shared" si="25"/>
        <v>259.63</v>
      </c>
      <c r="T31" s="41">
        <f t="shared" si="26"/>
        <v>9.74</v>
      </c>
      <c r="U31" s="44">
        <f t="shared" si="27"/>
        <v>104.57</v>
      </c>
      <c r="V31" s="44">
        <f t="shared" si="28"/>
        <v>0</v>
      </c>
      <c r="W31" s="44">
        <f t="shared" si="29"/>
        <v>159</v>
      </c>
      <c r="X31" s="41">
        <f t="shared" si="30"/>
        <v>532.94</v>
      </c>
      <c r="Y31" s="41">
        <f t="shared" si="31"/>
        <v>1710.609</v>
      </c>
      <c r="Z31" s="41"/>
      <c r="AD31" s="141"/>
    </row>
    <row r="32" s="9" customFormat="1" ht="20" customHeight="1" spans="1:30">
      <c r="A32" s="40">
        <f t="shared" si="16"/>
        <v>29</v>
      </c>
      <c r="B32" s="66" t="s">
        <v>145</v>
      </c>
      <c r="C32" s="42" t="s">
        <v>158</v>
      </c>
      <c r="D32" s="341" t="s">
        <v>159</v>
      </c>
      <c r="E32" s="41">
        <v>3245.4</v>
      </c>
      <c r="F32" s="41">
        <f>VLOOKUP(C32,'[1]9月'!$B:$Q,16,0)</f>
        <v>3245.4</v>
      </c>
      <c r="G32" s="41">
        <v>3245.4</v>
      </c>
      <c r="H32" s="44">
        <v>5228.42</v>
      </c>
      <c r="I32" s="44"/>
      <c r="J32" s="44">
        <v>3180</v>
      </c>
      <c r="K32" s="52">
        <f t="shared" si="17"/>
        <v>58.4172</v>
      </c>
      <c r="L32" s="53">
        <f t="shared" si="18"/>
        <v>519.264</v>
      </c>
      <c r="M32" s="41">
        <f t="shared" si="19"/>
        <v>22.7178</v>
      </c>
      <c r="N32" s="44">
        <f t="shared" si="20"/>
        <v>418.27</v>
      </c>
      <c r="O32" s="44">
        <f t="shared" si="21"/>
        <v>0</v>
      </c>
      <c r="P32" s="44">
        <f t="shared" si="22"/>
        <v>159</v>
      </c>
      <c r="Q32" s="44">
        <f t="shared" si="23"/>
        <v>1177.669</v>
      </c>
      <c r="R32" s="41">
        <f t="shared" si="24"/>
        <v>0</v>
      </c>
      <c r="S32" s="41">
        <f t="shared" si="25"/>
        <v>259.63</v>
      </c>
      <c r="T32" s="41">
        <f t="shared" si="26"/>
        <v>9.74</v>
      </c>
      <c r="U32" s="44">
        <f t="shared" si="27"/>
        <v>104.57</v>
      </c>
      <c r="V32" s="44">
        <f t="shared" si="28"/>
        <v>0</v>
      </c>
      <c r="W32" s="44">
        <f t="shared" si="29"/>
        <v>159</v>
      </c>
      <c r="X32" s="41">
        <f t="shared" si="30"/>
        <v>532.94</v>
      </c>
      <c r="Y32" s="41">
        <f t="shared" si="31"/>
        <v>1710.609</v>
      </c>
      <c r="Z32" s="41"/>
      <c r="AD32" s="141"/>
    </row>
    <row r="33" s="9" customFormat="1" ht="20" customHeight="1" spans="1:30">
      <c r="A33" s="40">
        <f t="shared" si="16"/>
        <v>30</v>
      </c>
      <c r="B33" s="66" t="s">
        <v>145</v>
      </c>
      <c r="C33" s="46" t="s">
        <v>160</v>
      </c>
      <c r="D33" s="47" t="s">
        <v>161</v>
      </c>
      <c r="E33" s="41">
        <v>3245.4</v>
      </c>
      <c r="F33" s="41">
        <f>VLOOKUP(C33,'[1]9月'!$B:$Q,16,0)</f>
        <v>3245.4</v>
      </c>
      <c r="G33" s="41">
        <v>3245.4</v>
      </c>
      <c r="H33" s="44">
        <v>5228.42</v>
      </c>
      <c r="I33" s="44"/>
      <c r="J33" s="44">
        <v>3180</v>
      </c>
      <c r="K33" s="52">
        <f t="shared" si="17"/>
        <v>58.4172</v>
      </c>
      <c r="L33" s="53">
        <f t="shared" si="18"/>
        <v>519.264</v>
      </c>
      <c r="M33" s="41">
        <f t="shared" si="19"/>
        <v>22.7178</v>
      </c>
      <c r="N33" s="44">
        <f t="shared" si="20"/>
        <v>418.27</v>
      </c>
      <c r="O33" s="44">
        <f t="shared" si="21"/>
        <v>0</v>
      </c>
      <c r="P33" s="44">
        <f t="shared" si="22"/>
        <v>159</v>
      </c>
      <c r="Q33" s="44">
        <f t="shared" si="23"/>
        <v>1177.669</v>
      </c>
      <c r="R33" s="41">
        <f t="shared" si="24"/>
        <v>0</v>
      </c>
      <c r="S33" s="41">
        <f t="shared" si="25"/>
        <v>259.63</v>
      </c>
      <c r="T33" s="41">
        <f t="shared" si="26"/>
        <v>9.74</v>
      </c>
      <c r="U33" s="44">
        <f t="shared" si="27"/>
        <v>104.57</v>
      </c>
      <c r="V33" s="44">
        <f t="shared" si="28"/>
        <v>0</v>
      </c>
      <c r="W33" s="44">
        <f t="shared" si="29"/>
        <v>159</v>
      </c>
      <c r="X33" s="41">
        <f t="shared" si="30"/>
        <v>532.94</v>
      </c>
      <c r="Y33" s="41">
        <f t="shared" si="31"/>
        <v>1710.609</v>
      </c>
      <c r="Z33" s="41"/>
      <c r="AD33" s="141"/>
    </row>
    <row r="34" s="9" customFormat="1" ht="20" customHeight="1" spans="1:30">
      <c r="A34" s="40">
        <f t="shared" si="16"/>
        <v>31</v>
      </c>
      <c r="B34" s="66" t="s">
        <v>145</v>
      </c>
      <c r="C34" s="46" t="s">
        <v>162</v>
      </c>
      <c r="D34" s="47" t="s">
        <v>163</v>
      </c>
      <c r="E34" s="41">
        <v>3245.4</v>
      </c>
      <c r="F34" s="41">
        <f>VLOOKUP(C34,'[1]9月'!$B:$Q,16,0)</f>
        <v>3245.4</v>
      </c>
      <c r="G34" s="41">
        <v>3245.4</v>
      </c>
      <c r="H34" s="44">
        <v>5228.42</v>
      </c>
      <c r="I34" s="44"/>
      <c r="J34" s="44">
        <v>3180</v>
      </c>
      <c r="K34" s="52">
        <f t="shared" si="17"/>
        <v>58.4172</v>
      </c>
      <c r="L34" s="53">
        <f t="shared" si="18"/>
        <v>519.264</v>
      </c>
      <c r="M34" s="41">
        <f t="shared" si="19"/>
        <v>22.7178</v>
      </c>
      <c r="N34" s="44">
        <f t="shared" si="20"/>
        <v>418.27</v>
      </c>
      <c r="O34" s="44">
        <f t="shared" si="21"/>
        <v>0</v>
      </c>
      <c r="P34" s="44">
        <f t="shared" si="22"/>
        <v>159</v>
      </c>
      <c r="Q34" s="44">
        <f t="shared" si="23"/>
        <v>1177.669</v>
      </c>
      <c r="R34" s="41">
        <f t="shared" si="24"/>
        <v>0</v>
      </c>
      <c r="S34" s="41">
        <f t="shared" si="25"/>
        <v>259.63</v>
      </c>
      <c r="T34" s="41">
        <f t="shared" si="26"/>
        <v>9.74</v>
      </c>
      <c r="U34" s="44">
        <f t="shared" si="27"/>
        <v>104.57</v>
      </c>
      <c r="V34" s="44">
        <f t="shared" si="28"/>
        <v>0</v>
      </c>
      <c r="W34" s="44">
        <f t="shared" si="29"/>
        <v>159</v>
      </c>
      <c r="X34" s="41">
        <f t="shared" si="30"/>
        <v>532.94</v>
      </c>
      <c r="Y34" s="41">
        <f t="shared" si="31"/>
        <v>1710.609</v>
      </c>
      <c r="Z34" s="41"/>
      <c r="AD34" s="141"/>
    </row>
    <row r="35" s="9" customFormat="1" ht="20" customHeight="1" spans="1:30">
      <c r="A35" s="40">
        <f t="shared" si="16"/>
        <v>32</v>
      </c>
      <c r="B35" s="66" t="s">
        <v>164</v>
      </c>
      <c r="C35" s="42" t="s">
        <v>165</v>
      </c>
      <c r="D35" s="41" t="s">
        <v>166</v>
      </c>
      <c r="E35" s="41">
        <v>3245.4</v>
      </c>
      <c r="F35" s="41">
        <f>VLOOKUP(C35,'[1]9月'!$B:$Q,16,0)</f>
        <v>3245.4</v>
      </c>
      <c r="G35" s="41">
        <v>3245.4</v>
      </c>
      <c r="H35" s="44">
        <v>5228.42</v>
      </c>
      <c r="I35" s="44"/>
      <c r="J35" s="44">
        <v>3180</v>
      </c>
      <c r="K35" s="52">
        <f t="shared" si="17"/>
        <v>58.4172</v>
      </c>
      <c r="L35" s="53">
        <f t="shared" si="18"/>
        <v>519.264</v>
      </c>
      <c r="M35" s="41">
        <f t="shared" si="19"/>
        <v>22.7178</v>
      </c>
      <c r="N35" s="44">
        <f t="shared" si="20"/>
        <v>418.27</v>
      </c>
      <c r="O35" s="44">
        <f t="shared" si="21"/>
        <v>0</v>
      </c>
      <c r="P35" s="44">
        <f t="shared" si="22"/>
        <v>159</v>
      </c>
      <c r="Q35" s="44">
        <f t="shared" si="23"/>
        <v>1177.669</v>
      </c>
      <c r="R35" s="41">
        <f t="shared" si="24"/>
        <v>0</v>
      </c>
      <c r="S35" s="41">
        <f t="shared" si="25"/>
        <v>259.63</v>
      </c>
      <c r="T35" s="41">
        <f t="shared" si="26"/>
        <v>9.74</v>
      </c>
      <c r="U35" s="44">
        <f t="shared" si="27"/>
        <v>104.57</v>
      </c>
      <c r="V35" s="44">
        <f t="shared" si="28"/>
        <v>0</v>
      </c>
      <c r="W35" s="44">
        <f t="shared" si="29"/>
        <v>159</v>
      </c>
      <c r="X35" s="41">
        <f t="shared" si="30"/>
        <v>532.94</v>
      </c>
      <c r="Y35" s="41">
        <f t="shared" si="31"/>
        <v>1710.609</v>
      </c>
      <c r="Z35" s="41"/>
      <c r="AD35" s="141"/>
    </row>
    <row r="36" s="9" customFormat="1" ht="20" customHeight="1" spans="1:30">
      <c r="A36" s="40">
        <f t="shared" si="16"/>
        <v>33</v>
      </c>
      <c r="B36" s="66" t="s">
        <v>170</v>
      </c>
      <c r="C36" s="42" t="s">
        <v>171</v>
      </c>
      <c r="D36" s="41" t="s">
        <v>172</v>
      </c>
      <c r="E36" s="41">
        <v>3245.4</v>
      </c>
      <c r="F36" s="41">
        <f>VLOOKUP(C36,'[1]9月'!$B:$Q,16,0)</f>
        <v>3245.4</v>
      </c>
      <c r="G36" s="41">
        <v>3245.4</v>
      </c>
      <c r="H36" s="44">
        <v>5228.42</v>
      </c>
      <c r="I36" s="44"/>
      <c r="J36" s="44">
        <v>3180</v>
      </c>
      <c r="K36" s="52">
        <f t="shared" si="17"/>
        <v>58.4172</v>
      </c>
      <c r="L36" s="53">
        <f t="shared" si="18"/>
        <v>519.264</v>
      </c>
      <c r="M36" s="41">
        <f t="shared" si="19"/>
        <v>22.7178</v>
      </c>
      <c r="N36" s="44">
        <f t="shared" si="20"/>
        <v>418.27</v>
      </c>
      <c r="O36" s="44">
        <f t="shared" si="21"/>
        <v>0</v>
      </c>
      <c r="P36" s="44">
        <f t="shared" si="22"/>
        <v>159</v>
      </c>
      <c r="Q36" s="44">
        <f t="shared" si="23"/>
        <v>1177.669</v>
      </c>
      <c r="R36" s="41">
        <f t="shared" si="24"/>
        <v>0</v>
      </c>
      <c r="S36" s="41">
        <f t="shared" si="25"/>
        <v>259.63</v>
      </c>
      <c r="T36" s="41">
        <f t="shared" si="26"/>
        <v>9.74</v>
      </c>
      <c r="U36" s="44">
        <f t="shared" si="27"/>
        <v>104.57</v>
      </c>
      <c r="V36" s="44">
        <f t="shared" si="28"/>
        <v>0</v>
      </c>
      <c r="W36" s="44">
        <f t="shared" si="29"/>
        <v>159</v>
      </c>
      <c r="X36" s="41">
        <f t="shared" si="30"/>
        <v>532.94</v>
      </c>
      <c r="Y36" s="41">
        <f t="shared" si="31"/>
        <v>1710.609</v>
      </c>
      <c r="Z36" s="41"/>
      <c r="AD36" s="141"/>
    </row>
    <row r="37" s="9" customFormat="1" ht="20" customHeight="1" spans="1:30">
      <c r="A37" s="40">
        <f t="shared" si="16"/>
        <v>34</v>
      </c>
      <c r="B37" s="66" t="s">
        <v>173</v>
      </c>
      <c r="C37" s="42" t="s">
        <v>174</v>
      </c>
      <c r="D37" s="41" t="s">
        <v>175</v>
      </c>
      <c r="E37" s="41">
        <v>3245.4</v>
      </c>
      <c r="F37" s="41">
        <f>VLOOKUP(C37,'[1]9月'!$B:$Q,16,0)</f>
        <v>3245.4</v>
      </c>
      <c r="G37" s="41">
        <v>3245.4</v>
      </c>
      <c r="H37" s="44">
        <v>5228.42</v>
      </c>
      <c r="I37" s="44"/>
      <c r="J37" s="44">
        <v>3180</v>
      </c>
      <c r="K37" s="52">
        <f t="shared" si="17"/>
        <v>58.4172</v>
      </c>
      <c r="L37" s="53">
        <f t="shared" si="18"/>
        <v>519.264</v>
      </c>
      <c r="M37" s="41">
        <f t="shared" si="19"/>
        <v>22.7178</v>
      </c>
      <c r="N37" s="44">
        <f t="shared" si="20"/>
        <v>418.27</v>
      </c>
      <c r="O37" s="44">
        <f t="shared" si="21"/>
        <v>0</v>
      </c>
      <c r="P37" s="44">
        <f t="shared" si="22"/>
        <v>159</v>
      </c>
      <c r="Q37" s="44">
        <f t="shared" si="23"/>
        <v>1177.669</v>
      </c>
      <c r="R37" s="41">
        <f t="shared" si="24"/>
        <v>0</v>
      </c>
      <c r="S37" s="41">
        <f t="shared" si="25"/>
        <v>259.63</v>
      </c>
      <c r="T37" s="41">
        <f t="shared" si="26"/>
        <v>9.74</v>
      </c>
      <c r="U37" s="44">
        <f t="shared" si="27"/>
        <v>104.57</v>
      </c>
      <c r="V37" s="44">
        <f t="shared" si="28"/>
        <v>0</v>
      </c>
      <c r="W37" s="44">
        <f t="shared" si="29"/>
        <v>159</v>
      </c>
      <c r="X37" s="41">
        <f t="shared" si="30"/>
        <v>532.94</v>
      </c>
      <c r="Y37" s="41">
        <f t="shared" si="31"/>
        <v>1710.609</v>
      </c>
      <c r="Z37" s="41"/>
      <c r="AD37" s="141"/>
    </row>
    <row r="38" s="9" customFormat="1" ht="20" customHeight="1" spans="1:30">
      <c r="A38" s="40">
        <f t="shared" si="16"/>
        <v>35</v>
      </c>
      <c r="B38" s="66" t="s">
        <v>173</v>
      </c>
      <c r="C38" s="46" t="s">
        <v>176</v>
      </c>
      <c r="D38" s="342" t="s">
        <v>177</v>
      </c>
      <c r="E38" s="41">
        <v>3245.4</v>
      </c>
      <c r="F38" s="41">
        <f>VLOOKUP(C38,'[1]9月'!$B:$Q,16,0)</f>
        <v>3245.4</v>
      </c>
      <c r="G38" s="41">
        <v>3245.4</v>
      </c>
      <c r="H38" s="44">
        <v>5228.42</v>
      </c>
      <c r="I38" s="44"/>
      <c r="J38" s="44">
        <v>3180</v>
      </c>
      <c r="K38" s="52">
        <f t="shared" si="17"/>
        <v>58.4172</v>
      </c>
      <c r="L38" s="53">
        <f t="shared" si="18"/>
        <v>519.264</v>
      </c>
      <c r="M38" s="41">
        <f t="shared" si="19"/>
        <v>22.7178</v>
      </c>
      <c r="N38" s="44">
        <f t="shared" si="20"/>
        <v>418.27</v>
      </c>
      <c r="O38" s="44">
        <f t="shared" si="21"/>
        <v>0</v>
      </c>
      <c r="P38" s="44">
        <f t="shared" si="22"/>
        <v>159</v>
      </c>
      <c r="Q38" s="44">
        <f t="shared" si="23"/>
        <v>1177.669</v>
      </c>
      <c r="R38" s="41">
        <f t="shared" si="24"/>
        <v>0</v>
      </c>
      <c r="S38" s="41">
        <f t="shared" si="25"/>
        <v>259.63</v>
      </c>
      <c r="T38" s="41">
        <f t="shared" si="26"/>
        <v>9.74</v>
      </c>
      <c r="U38" s="44">
        <f t="shared" si="27"/>
        <v>104.57</v>
      </c>
      <c r="V38" s="44">
        <f t="shared" si="28"/>
        <v>0</v>
      </c>
      <c r="W38" s="44">
        <f t="shared" si="29"/>
        <v>159</v>
      </c>
      <c r="X38" s="41">
        <f t="shared" si="30"/>
        <v>532.94</v>
      </c>
      <c r="Y38" s="41">
        <f t="shared" si="31"/>
        <v>1710.609</v>
      </c>
      <c r="Z38" s="41"/>
      <c r="AD38" s="141"/>
    </row>
    <row r="39" s="9" customFormat="1" ht="20" customHeight="1" spans="1:30">
      <c r="A39" s="40">
        <f t="shared" si="16"/>
        <v>36</v>
      </c>
      <c r="B39" s="66" t="s">
        <v>173</v>
      </c>
      <c r="C39" s="46" t="s">
        <v>178</v>
      </c>
      <c r="D39" s="342" t="s">
        <v>179</v>
      </c>
      <c r="E39" s="41">
        <v>3245.4</v>
      </c>
      <c r="F39" s="41">
        <f>VLOOKUP(C39,'[1]9月'!$B:$Q,16,0)</f>
        <v>3245.4</v>
      </c>
      <c r="G39" s="41">
        <v>3245.4</v>
      </c>
      <c r="H39" s="44">
        <v>5228.42</v>
      </c>
      <c r="I39" s="44"/>
      <c r="J39" s="44">
        <v>3180</v>
      </c>
      <c r="K39" s="52">
        <f t="shared" si="17"/>
        <v>58.4172</v>
      </c>
      <c r="L39" s="53">
        <f t="shared" si="18"/>
        <v>519.264</v>
      </c>
      <c r="M39" s="41">
        <f t="shared" si="19"/>
        <v>22.7178</v>
      </c>
      <c r="N39" s="44">
        <f t="shared" si="20"/>
        <v>418.27</v>
      </c>
      <c r="O39" s="44">
        <f t="shared" si="21"/>
        <v>0</v>
      </c>
      <c r="P39" s="44">
        <f t="shared" si="22"/>
        <v>159</v>
      </c>
      <c r="Q39" s="44">
        <f t="shared" si="23"/>
        <v>1177.669</v>
      </c>
      <c r="R39" s="41">
        <f t="shared" si="24"/>
        <v>0</v>
      </c>
      <c r="S39" s="41">
        <f t="shared" si="25"/>
        <v>259.63</v>
      </c>
      <c r="T39" s="41">
        <f t="shared" si="26"/>
        <v>9.74</v>
      </c>
      <c r="U39" s="44">
        <f t="shared" si="27"/>
        <v>104.57</v>
      </c>
      <c r="V39" s="44">
        <f t="shared" si="28"/>
        <v>0</v>
      </c>
      <c r="W39" s="44">
        <f t="shared" si="29"/>
        <v>159</v>
      </c>
      <c r="X39" s="41">
        <f t="shared" si="30"/>
        <v>532.94</v>
      </c>
      <c r="Y39" s="41">
        <f t="shared" si="31"/>
        <v>1710.609</v>
      </c>
      <c r="Z39" s="41"/>
      <c r="AD39" s="141"/>
    </row>
    <row r="40" s="9" customFormat="1" ht="20" customHeight="1" spans="1:30">
      <c r="A40" s="40">
        <f t="shared" si="16"/>
        <v>37</v>
      </c>
      <c r="B40" s="66" t="s">
        <v>173</v>
      </c>
      <c r="C40" s="46" t="s">
        <v>180</v>
      </c>
      <c r="D40" s="342" t="s">
        <v>181</v>
      </c>
      <c r="E40" s="41">
        <v>3245.4</v>
      </c>
      <c r="F40" s="41">
        <f>VLOOKUP(C40,'[1]9月'!$B:$Q,16,0)</f>
        <v>3245.4</v>
      </c>
      <c r="G40" s="41">
        <v>3245.4</v>
      </c>
      <c r="H40" s="44">
        <v>5228.42</v>
      </c>
      <c r="I40" s="44"/>
      <c r="J40" s="44">
        <v>3180</v>
      </c>
      <c r="K40" s="52">
        <f t="shared" si="17"/>
        <v>58.4172</v>
      </c>
      <c r="L40" s="53">
        <f t="shared" si="18"/>
        <v>519.264</v>
      </c>
      <c r="M40" s="41">
        <f t="shared" si="19"/>
        <v>22.7178</v>
      </c>
      <c r="N40" s="44">
        <f t="shared" si="20"/>
        <v>418.27</v>
      </c>
      <c r="O40" s="44">
        <f t="shared" si="21"/>
        <v>0</v>
      </c>
      <c r="P40" s="44">
        <f t="shared" si="22"/>
        <v>159</v>
      </c>
      <c r="Q40" s="44">
        <f t="shared" si="23"/>
        <v>1177.669</v>
      </c>
      <c r="R40" s="41">
        <f t="shared" si="24"/>
        <v>0</v>
      </c>
      <c r="S40" s="41">
        <f t="shared" si="25"/>
        <v>259.63</v>
      </c>
      <c r="T40" s="41">
        <f t="shared" si="26"/>
        <v>9.74</v>
      </c>
      <c r="U40" s="44">
        <f t="shared" si="27"/>
        <v>104.57</v>
      </c>
      <c r="V40" s="44">
        <f t="shared" si="28"/>
        <v>0</v>
      </c>
      <c r="W40" s="44">
        <f t="shared" si="29"/>
        <v>159</v>
      </c>
      <c r="X40" s="41">
        <f t="shared" si="30"/>
        <v>532.94</v>
      </c>
      <c r="Y40" s="41">
        <f t="shared" si="31"/>
        <v>1710.609</v>
      </c>
      <c r="Z40" s="41"/>
      <c r="AD40" s="141"/>
    </row>
    <row r="41" s="9" customFormat="1" ht="20" customHeight="1" spans="1:30">
      <c r="A41" s="40">
        <f t="shared" si="16"/>
        <v>38</v>
      </c>
      <c r="B41" s="66" t="s">
        <v>173</v>
      </c>
      <c r="C41" s="46" t="s">
        <v>182</v>
      </c>
      <c r="D41" s="342" t="s">
        <v>183</v>
      </c>
      <c r="E41" s="41">
        <v>3245.4</v>
      </c>
      <c r="F41" s="41">
        <f>VLOOKUP(C41,'[1]9月'!$B:$Q,16,0)</f>
        <v>3245.4</v>
      </c>
      <c r="G41" s="41">
        <v>3245.4</v>
      </c>
      <c r="H41" s="44">
        <v>5228.42</v>
      </c>
      <c r="I41" s="44"/>
      <c r="J41" s="44">
        <v>3180</v>
      </c>
      <c r="K41" s="52">
        <f t="shared" si="17"/>
        <v>58.4172</v>
      </c>
      <c r="L41" s="53">
        <f t="shared" si="18"/>
        <v>519.264</v>
      </c>
      <c r="M41" s="41">
        <f t="shared" si="19"/>
        <v>22.7178</v>
      </c>
      <c r="N41" s="44">
        <f t="shared" si="20"/>
        <v>418.27</v>
      </c>
      <c r="O41" s="44">
        <f t="shared" si="21"/>
        <v>0</v>
      </c>
      <c r="P41" s="44">
        <f t="shared" si="22"/>
        <v>159</v>
      </c>
      <c r="Q41" s="44">
        <f t="shared" si="23"/>
        <v>1177.669</v>
      </c>
      <c r="R41" s="41">
        <f t="shared" si="24"/>
        <v>0</v>
      </c>
      <c r="S41" s="41">
        <f t="shared" si="25"/>
        <v>259.63</v>
      </c>
      <c r="T41" s="41">
        <f t="shared" si="26"/>
        <v>9.74</v>
      </c>
      <c r="U41" s="44">
        <f t="shared" si="27"/>
        <v>104.57</v>
      </c>
      <c r="V41" s="44">
        <f t="shared" si="28"/>
        <v>0</v>
      </c>
      <c r="W41" s="44">
        <f t="shared" si="29"/>
        <v>159</v>
      </c>
      <c r="X41" s="41">
        <f t="shared" si="30"/>
        <v>532.94</v>
      </c>
      <c r="Y41" s="41">
        <f t="shared" si="31"/>
        <v>1710.609</v>
      </c>
      <c r="Z41" s="41"/>
      <c r="AD41" s="141"/>
    </row>
    <row r="42" s="9" customFormat="1" ht="20" customHeight="1" spans="1:30">
      <c r="A42" s="40">
        <f t="shared" si="16"/>
        <v>39</v>
      </c>
      <c r="B42" s="66" t="s">
        <v>184</v>
      </c>
      <c r="C42" s="42" t="s">
        <v>185</v>
      </c>
      <c r="D42" s="41" t="s">
        <v>186</v>
      </c>
      <c r="E42" s="41">
        <v>3245.4</v>
      </c>
      <c r="F42" s="41">
        <f>VLOOKUP(C42,'[1]9月'!$B:$Q,16,0)</f>
        <v>3245.4</v>
      </c>
      <c r="G42" s="41">
        <v>3245.4</v>
      </c>
      <c r="H42" s="44">
        <v>5228.42</v>
      </c>
      <c r="I42" s="44"/>
      <c r="J42" s="44">
        <v>0</v>
      </c>
      <c r="K42" s="52">
        <f t="shared" si="17"/>
        <v>58.4172</v>
      </c>
      <c r="L42" s="53">
        <f t="shared" si="18"/>
        <v>519.264</v>
      </c>
      <c r="M42" s="41">
        <f t="shared" si="19"/>
        <v>22.7178</v>
      </c>
      <c r="N42" s="44">
        <f t="shared" si="20"/>
        <v>418.27</v>
      </c>
      <c r="O42" s="44">
        <f t="shared" si="21"/>
        <v>0</v>
      </c>
      <c r="P42" s="44">
        <f t="shared" si="22"/>
        <v>0</v>
      </c>
      <c r="Q42" s="44">
        <f t="shared" si="23"/>
        <v>1018.669</v>
      </c>
      <c r="R42" s="41">
        <f t="shared" si="24"/>
        <v>0</v>
      </c>
      <c r="S42" s="41">
        <f t="shared" si="25"/>
        <v>259.63</v>
      </c>
      <c r="T42" s="41">
        <f t="shared" si="26"/>
        <v>9.74</v>
      </c>
      <c r="U42" s="44">
        <f t="shared" si="27"/>
        <v>104.57</v>
      </c>
      <c r="V42" s="44">
        <f t="shared" si="28"/>
        <v>0</v>
      </c>
      <c r="W42" s="44">
        <f t="shared" si="29"/>
        <v>0</v>
      </c>
      <c r="X42" s="41">
        <f t="shared" si="30"/>
        <v>373.94</v>
      </c>
      <c r="Y42" s="41">
        <f t="shared" si="31"/>
        <v>1392.609</v>
      </c>
      <c r="Z42" s="41"/>
      <c r="AD42" s="141"/>
    </row>
    <row r="43" s="9" customFormat="1" ht="20" customHeight="1" spans="1:30">
      <c r="A43" s="40">
        <f t="shared" si="16"/>
        <v>40</v>
      </c>
      <c r="B43" s="66" t="s">
        <v>184</v>
      </c>
      <c r="C43" s="42" t="s">
        <v>187</v>
      </c>
      <c r="D43" s="41" t="s">
        <v>188</v>
      </c>
      <c r="E43" s="41">
        <v>3245.4</v>
      </c>
      <c r="F43" s="41">
        <f>VLOOKUP(C43,'[1]9月'!$B:$Q,16,0)</f>
        <v>3245.4</v>
      </c>
      <c r="G43" s="41">
        <v>3245.4</v>
      </c>
      <c r="H43" s="44">
        <v>5228.42</v>
      </c>
      <c r="I43" s="44"/>
      <c r="J43" s="44">
        <v>3180</v>
      </c>
      <c r="K43" s="52">
        <f t="shared" si="17"/>
        <v>58.4172</v>
      </c>
      <c r="L43" s="53">
        <f t="shared" si="18"/>
        <v>519.264</v>
      </c>
      <c r="M43" s="41">
        <f t="shared" si="19"/>
        <v>22.7178</v>
      </c>
      <c r="N43" s="44">
        <f t="shared" si="20"/>
        <v>418.27</v>
      </c>
      <c r="O43" s="44">
        <f t="shared" si="21"/>
        <v>0</v>
      </c>
      <c r="P43" s="44">
        <f t="shared" si="22"/>
        <v>159</v>
      </c>
      <c r="Q43" s="44">
        <f t="shared" si="23"/>
        <v>1177.669</v>
      </c>
      <c r="R43" s="41">
        <f t="shared" si="24"/>
        <v>0</v>
      </c>
      <c r="S43" s="41">
        <f t="shared" si="25"/>
        <v>259.63</v>
      </c>
      <c r="T43" s="41">
        <f t="shared" si="26"/>
        <v>9.74</v>
      </c>
      <c r="U43" s="44">
        <f t="shared" si="27"/>
        <v>104.57</v>
      </c>
      <c r="V43" s="44">
        <f t="shared" si="28"/>
        <v>0</v>
      </c>
      <c r="W43" s="44">
        <f t="shared" si="29"/>
        <v>159</v>
      </c>
      <c r="X43" s="41">
        <f t="shared" si="30"/>
        <v>532.94</v>
      </c>
      <c r="Y43" s="41">
        <f t="shared" si="31"/>
        <v>1710.609</v>
      </c>
      <c r="Z43" s="41"/>
      <c r="AD43" s="141"/>
    </row>
    <row r="44" s="9" customFormat="1" ht="20" customHeight="1" spans="1:30">
      <c r="A44" s="40">
        <f t="shared" si="16"/>
        <v>41</v>
      </c>
      <c r="B44" s="66" t="s">
        <v>184</v>
      </c>
      <c r="C44" s="42" t="s">
        <v>189</v>
      </c>
      <c r="D44" s="41" t="s">
        <v>190</v>
      </c>
      <c r="E44" s="41">
        <v>3245.4</v>
      </c>
      <c r="F44" s="41">
        <f>VLOOKUP(C44,'[1]9月'!$B:$Q,16,0)</f>
        <v>3245.4</v>
      </c>
      <c r="G44" s="41">
        <v>3245.4</v>
      </c>
      <c r="H44" s="44">
        <v>5228.42</v>
      </c>
      <c r="I44" s="44"/>
      <c r="J44" s="44">
        <v>3180</v>
      </c>
      <c r="K44" s="52">
        <f t="shared" si="17"/>
        <v>58.4172</v>
      </c>
      <c r="L44" s="53">
        <f t="shared" si="18"/>
        <v>519.264</v>
      </c>
      <c r="M44" s="41">
        <f t="shared" si="19"/>
        <v>22.7178</v>
      </c>
      <c r="N44" s="44">
        <f t="shared" si="20"/>
        <v>418.27</v>
      </c>
      <c r="O44" s="44">
        <f t="shared" si="21"/>
        <v>0</v>
      </c>
      <c r="P44" s="44">
        <f t="shared" si="22"/>
        <v>159</v>
      </c>
      <c r="Q44" s="44">
        <f t="shared" si="23"/>
        <v>1177.669</v>
      </c>
      <c r="R44" s="41">
        <f t="shared" si="24"/>
        <v>0</v>
      </c>
      <c r="S44" s="41">
        <f t="shared" si="25"/>
        <v>259.63</v>
      </c>
      <c r="T44" s="41">
        <f t="shared" si="26"/>
        <v>9.74</v>
      </c>
      <c r="U44" s="44">
        <f t="shared" si="27"/>
        <v>104.57</v>
      </c>
      <c r="V44" s="44">
        <f t="shared" si="28"/>
        <v>0</v>
      </c>
      <c r="W44" s="44">
        <f t="shared" si="29"/>
        <v>159</v>
      </c>
      <c r="X44" s="41">
        <f t="shared" si="30"/>
        <v>532.94</v>
      </c>
      <c r="Y44" s="41">
        <f t="shared" si="31"/>
        <v>1710.609</v>
      </c>
      <c r="Z44" s="41"/>
      <c r="AD44" s="141"/>
    </row>
    <row r="45" s="9" customFormat="1" ht="20" customHeight="1" spans="1:30">
      <c r="A45" s="40">
        <f t="shared" si="16"/>
        <v>42</v>
      </c>
      <c r="B45" s="66" t="s">
        <v>184</v>
      </c>
      <c r="C45" s="42" t="s">
        <v>191</v>
      </c>
      <c r="D45" s="41" t="s">
        <v>192</v>
      </c>
      <c r="E45" s="41">
        <v>3245.4</v>
      </c>
      <c r="F45" s="41">
        <f>VLOOKUP(C45,'[1]9月'!$B:$Q,16,0)</f>
        <v>3245.4</v>
      </c>
      <c r="G45" s="41">
        <v>3245.4</v>
      </c>
      <c r="H45" s="44">
        <v>5228.42</v>
      </c>
      <c r="I45" s="44"/>
      <c r="J45" s="44">
        <v>3180</v>
      </c>
      <c r="K45" s="52">
        <f t="shared" si="17"/>
        <v>58.4172</v>
      </c>
      <c r="L45" s="53">
        <f t="shared" si="18"/>
        <v>519.264</v>
      </c>
      <c r="M45" s="41">
        <f t="shared" si="19"/>
        <v>22.7178</v>
      </c>
      <c r="N45" s="44">
        <f t="shared" si="20"/>
        <v>418.27</v>
      </c>
      <c r="O45" s="44">
        <f t="shared" si="21"/>
        <v>0</v>
      </c>
      <c r="P45" s="44">
        <f t="shared" si="22"/>
        <v>159</v>
      </c>
      <c r="Q45" s="44">
        <f t="shared" si="23"/>
        <v>1177.669</v>
      </c>
      <c r="R45" s="41">
        <f t="shared" si="24"/>
        <v>0</v>
      </c>
      <c r="S45" s="41">
        <f t="shared" si="25"/>
        <v>259.63</v>
      </c>
      <c r="T45" s="41">
        <f t="shared" si="26"/>
        <v>9.74</v>
      </c>
      <c r="U45" s="44">
        <f t="shared" si="27"/>
        <v>104.57</v>
      </c>
      <c r="V45" s="44">
        <f t="shared" si="28"/>
        <v>0</v>
      </c>
      <c r="W45" s="44">
        <f t="shared" si="29"/>
        <v>159</v>
      </c>
      <c r="X45" s="41">
        <f t="shared" si="30"/>
        <v>532.94</v>
      </c>
      <c r="Y45" s="41">
        <f t="shared" si="31"/>
        <v>1710.609</v>
      </c>
      <c r="Z45" s="41"/>
      <c r="AD45" s="141"/>
    </row>
    <row r="46" s="9" customFormat="1" ht="20" customHeight="1" spans="1:30">
      <c r="A46" s="40">
        <f t="shared" si="16"/>
        <v>43</v>
      </c>
      <c r="B46" s="66" t="s">
        <v>184</v>
      </c>
      <c r="C46" s="42" t="s">
        <v>193</v>
      </c>
      <c r="D46" s="41" t="s">
        <v>194</v>
      </c>
      <c r="E46" s="41">
        <v>3245.4</v>
      </c>
      <c r="F46" s="41">
        <f>VLOOKUP(C46,'[1]9月'!$B:$Q,16,0)</f>
        <v>3245.4</v>
      </c>
      <c r="G46" s="41">
        <v>3245.4</v>
      </c>
      <c r="H46" s="44">
        <v>5228.42</v>
      </c>
      <c r="I46" s="44"/>
      <c r="J46" s="44">
        <v>3180</v>
      </c>
      <c r="K46" s="52">
        <f t="shared" si="17"/>
        <v>58.4172</v>
      </c>
      <c r="L46" s="53">
        <f t="shared" si="18"/>
        <v>519.264</v>
      </c>
      <c r="M46" s="41">
        <f t="shared" si="19"/>
        <v>22.7178</v>
      </c>
      <c r="N46" s="44">
        <f t="shared" si="20"/>
        <v>418.27</v>
      </c>
      <c r="O46" s="44">
        <f t="shared" si="21"/>
        <v>0</v>
      </c>
      <c r="P46" s="44">
        <f t="shared" si="22"/>
        <v>159</v>
      </c>
      <c r="Q46" s="44">
        <f t="shared" si="23"/>
        <v>1177.669</v>
      </c>
      <c r="R46" s="41">
        <f t="shared" si="24"/>
        <v>0</v>
      </c>
      <c r="S46" s="41">
        <f t="shared" si="25"/>
        <v>259.63</v>
      </c>
      <c r="T46" s="41">
        <f t="shared" si="26"/>
        <v>9.74</v>
      </c>
      <c r="U46" s="44">
        <f t="shared" si="27"/>
        <v>104.57</v>
      </c>
      <c r="V46" s="44">
        <f t="shared" si="28"/>
        <v>0</v>
      </c>
      <c r="W46" s="44">
        <f t="shared" si="29"/>
        <v>159</v>
      </c>
      <c r="X46" s="41">
        <f t="shared" si="30"/>
        <v>532.94</v>
      </c>
      <c r="Y46" s="41">
        <f t="shared" si="31"/>
        <v>1710.609</v>
      </c>
      <c r="Z46" s="41"/>
      <c r="AD46" s="141"/>
    </row>
    <row r="47" s="9" customFormat="1" ht="20" customHeight="1" spans="1:30">
      <c r="A47" s="40">
        <f t="shared" si="16"/>
        <v>44</v>
      </c>
      <c r="B47" s="66" t="s">
        <v>184</v>
      </c>
      <c r="C47" s="46" t="s">
        <v>195</v>
      </c>
      <c r="D47" s="45" t="s">
        <v>196</v>
      </c>
      <c r="E47" s="41">
        <v>3245.4</v>
      </c>
      <c r="F47" s="41">
        <f>VLOOKUP(C47,'[1]9月'!$B:$Q,16,0)</f>
        <v>3245.4</v>
      </c>
      <c r="G47" s="41">
        <v>3245.4</v>
      </c>
      <c r="H47" s="44">
        <v>5228.42</v>
      </c>
      <c r="I47" s="44"/>
      <c r="J47" s="44">
        <v>3180</v>
      </c>
      <c r="K47" s="52">
        <f t="shared" si="17"/>
        <v>58.4172</v>
      </c>
      <c r="L47" s="53">
        <f t="shared" si="18"/>
        <v>519.264</v>
      </c>
      <c r="M47" s="41">
        <f t="shared" si="19"/>
        <v>22.7178</v>
      </c>
      <c r="N47" s="44">
        <f t="shared" si="20"/>
        <v>418.27</v>
      </c>
      <c r="O47" s="44">
        <f t="shared" si="21"/>
        <v>0</v>
      </c>
      <c r="P47" s="44">
        <f t="shared" si="22"/>
        <v>159</v>
      </c>
      <c r="Q47" s="44">
        <f t="shared" si="23"/>
        <v>1177.669</v>
      </c>
      <c r="R47" s="41">
        <f t="shared" si="24"/>
        <v>0</v>
      </c>
      <c r="S47" s="41">
        <f t="shared" si="25"/>
        <v>259.63</v>
      </c>
      <c r="T47" s="41">
        <f t="shared" si="26"/>
        <v>9.74</v>
      </c>
      <c r="U47" s="44">
        <f t="shared" si="27"/>
        <v>104.57</v>
      </c>
      <c r="V47" s="44">
        <f t="shared" si="28"/>
        <v>0</v>
      </c>
      <c r="W47" s="44">
        <f t="shared" si="29"/>
        <v>159</v>
      </c>
      <c r="X47" s="41">
        <f t="shared" si="30"/>
        <v>532.94</v>
      </c>
      <c r="Y47" s="41">
        <f t="shared" si="31"/>
        <v>1710.609</v>
      </c>
      <c r="Z47" s="41"/>
      <c r="AD47" s="141"/>
    </row>
    <row r="48" s="9" customFormat="1" ht="20" customHeight="1" spans="1:30">
      <c r="A48" s="40">
        <f t="shared" si="16"/>
        <v>45</v>
      </c>
      <c r="B48" s="66" t="s">
        <v>98</v>
      </c>
      <c r="C48" s="42" t="s">
        <v>197</v>
      </c>
      <c r="D48" s="41" t="s">
        <v>198</v>
      </c>
      <c r="E48" s="41">
        <v>3245.4</v>
      </c>
      <c r="F48" s="41">
        <f>VLOOKUP(C48,'[1]9月'!$B:$Q,16,0)</f>
        <v>3245.4</v>
      </c>
      <c r="G48" s="41">
        <v>3245.4</v>
      </c>
      <c r="H48" s="44">
        <v>5228.42</v>
      </c>
      <c r="I48" s="44"/>
      <c r="J48" s="44">
        <v>3180</v>
      </c>
      <c r="K48" s="52">
        <f t="shared" si="17"/>
        <v>58.4172</v>
      </c>
      <c r="L48" s="53">
        <f t="shared" si="18"/>
        <v>519.264</v>
      </c>
      <c r="M48" s="41">
        <f t="shared" si="19"/>
        <v>22.7178</v>
      </c>
      <c r="N48" s="44">
        <f t="shared" si="20"/>
        <v>418.27</v>
      </c>
      <c r="O48" s="44">
        <f t="shared" si="21"/>
        <v>0</v>
      </c>
      <c r="P48" s="44">
        <f t="shared" si="22"/>
        <v>159</v>
      </c>
      <c r="Q48" s="44">
        <f t="shared" si="23"/>
        <v>1177.669</v>
      </c>
      <c r="R48" s="41">
        <f t="shared" si="24"/>
        <v>0</v>
      </c>
      <c r="S48" s="41">
        <f t="shared" si="25"/>
        <v>259.63</v>
      </c>
      <c r="T48" s="41">
        <f t="shared" si="26"/>
        <v>9.74</v>
      </c>
      <c r="U48" s="44">
        <f t="shared" si="27"/>
        <v>104.57</v>
      </c>
      <c r="V48" s="44">
        <f t="shared" si="28"/>
        <v>0</v>
      </c>
      <c r="W48" s="44">
        <f t="shared" si="29"/>
        <v>159</v>
      </c>
      <c r="X48" s="41">
        <f t="shared" si="30"/>
        <v>532.94</v>
      </c>
      <c r="Y48" s="41">
        <f t="shared" si="31"/>
        <v>1710.609</v>
      </c>
      <c r="Z48" s="41"/>
      <c r="AD48" s="141"/>
    </row>
    <row r="49" s="9" customFormat="1" ht="20" customHeight="1" spans="1:30">
      <c r="A49" s="40">
        <f t="shared" si="16"/>
        <v>46</v>
      </c>
      <c r="B49" s="66" t="s">
        <v>199</v>
      </c>
      <c r="C49" s="42" t="s">
        <v>200</v>
      </c>
      <c r="D49" s="41" t="s">
        <v>201</v>
      </c>
      <c r="E49" s="41">
        <v>3820</v>
      </c>
      <c r="F49" s="41">
        <f>VLOOKUP(C49,'[1]9月'!$B:$Q,16,0)</f>
        <v>3820</v>
      </c>
      <c r="G49" s="41">
        <v>3820</v>
      </c>
      <c r="H49" s="44">
        <v>5228.42</v>
      </c>
      <c r="I49" s="44"/>
      <c r="J49" s="44">
        <v>3180</v>
      </c>
      <c r="K49" s="52">
        <f t="shared" si="17"/>
        <v>68.76</v>
      </c>
      <c r="L49" s="53">
        <f t="shared" si="18"/>
        <v>611.2</v>
      </c>
      <c r="M49" s="41">
        <f t="shared" si="19"/>
        <v>26.74</v>
      </c>
      <c r="N49" s="44">
        <f t="shared" si="20"/>
        <v>418.27</v>
      </c>
      <c r="O49" s="44">
        <f t="shared" si="21"/>
        <v>0</v>
      </c>
      <c r="P49" s="44">
        <f t="shared" si="22"/>
        <v>159</v>
      </c>
      <c r="Q49" s="44">
        <f t="shared" si="23"/>
        <v>1283.97</v>
      </c>
      <c r="R49" s="41">
        <f t="shared" si="24"/>
        <v>0</v>
      </c>
      <c r="S49" s="41">
        <f t="shared" si="25"/>
        <v>305.6</v>
      </c>
      <c r="T49" s="41">
        <f t="shared" si="26"/>
        <v>11.46</v>
      </c>
      <c r="U49" s="44">
        <f t="shared" si="27"/>
        <v>104.57</v>
      </c>
      <c r="V49" s="44">
        <f t="shared" si="28"/>
        <v>0</v>
      </c>
      <c r="W49" s="44">
        <f t="shared" si="29"/>
        <v>159</v>
      </c>
      <c r="X49" s="41">
        <f t="shared" si="30"/>
        <v>580.63</v>
      </c>
      <c r="Y49" s="41">
        <f t="shared" si="31"/>
        <v>1864.6</v>
      </c>
      <c r="Z49" s="41"/>
      <c r="AD49" s="141"/>
    </row>
    <row r="50" s="9" customFormat="1" ht="20" customHeight="1" spans="1:30">
      <c r="A50" s="40">
        <f t="shared" si="16"/>
        <v>47</v>
      </c>
      <c r="B50" s="66" t="s">
        <v>199</v>
      </c>
      <c r="C50" s="42" t="s">
        <v>202</v>
      </c>
      <c r="D50" s="41" t="s">
        <v>203</v>
      </c>
      <c r="E50" s="41">
        <v>3820</v>
      </c>
      <c r="F50" s="41">
        <f>VLOOKUP(C50,'[1]9月'!$B:$Q,16,0)</f>
        <v>3820</v>
      </c>
      <c r="G50" s="41">
        <v>3820</v>
      </c>
      <c r="H50" s="44">
        <v>5228.42</v>
      </c>
      <c r="I50" s="44"/>
      <c r="J50" s="44">
        <v>4180</v>
      </c>
      <c r="K50" s="52">
        <f t="shared" si="17"/>
        <v>68.76</v>
      </c>
      <c r="L50" s="53">
        <f t="shared" si="18"/>
        <v>611.2</v>
      </c>
      <c r="M50" s="41">
        <f t="shared" si="19"/>
        <v>26.74</v>
      </c>
      <c r="N50" s="44">
        <f t="shared" si="20"/>
        <v>418.27</v>
      </c>
      <c r="O50" s="44">
        <f t="shared" si="21"/>
        <v>0</v>
      </c>
      <c r="P50" s="44">
        <f t="shared" si="22"/>
        <v>209</v>
      </c>
      <c r="Q50" s="44">
        <f t="shared" si="23"/>
        <v>1333.97</v>
      </c>
      <c r="R50" s="41">
        <f t="shared" si="24"/>
        <v>0</v>
      </c>
      <c r="S50" s="41">
        <f t="shared" si="25"/>
        <v>305.6</v>
      </c>
      <c r="T50" s="41">
        <f t="shared" si="26"/>
        <v>11.46</v>
      </c>
      <c r="U50" s="44">
        <f t="shared" si="27"/>
        <v>104.57</v>
      </c>
      <c r="V50" s="44">
        <f t="shared" si="28"/>
        <v>0</v>
      </c>
      <c r="W50" s="44">
        <f t="shared" si="29"/>
        <v>209</v>
      </c>
      <c r="X50" s="41">
        <f t="shared" si="30"/>
        <v>630.63</v>
      </c>
      <c r="Y50" s="41">
        <f t="shared" si="31"/>
        <v>1964.6</v>
      </c>
      <c r="Z50" s="41"/>
      <c r="AD50" s="141"/>
    </row>
    <row r="51" s="9" customFormat="1" ht="20" customHeight="1" spans="1:30">
      <c r="A51" s="40">
        <f t="shared" si="16"/>
        <v>48</v>
      </c>
      <c r="B51" s="66" t="s">
        <v>103</v>
      </c>
      <c r="C51" s="42" t="s">
        <v>204</v>
      </c>
      <c r="D51" s="41" t="s">
        <v>205</v>
      </c>
      <c r="E51" s="41">
        <v>3245.4</v>
      </c>
      <c r="F51" s="41">
        <f>VLOOKUP(C51,'[1]9月'!$B:$Q,16,0)</f>
        <v>3245.4</v>
      </c>
      <c r="G51" s="41">
        <v>3245.4</v>
      </c>
      <c r="H51" s="44">
        <v>5228.42</v>
      </c>
      <c r="I51" s="44"/>
      <c r="J51" s="44">
        <v>3180</v>
      </c>
      <c r="K51" s="52">
        <f t="shared" si="17"/>
        <v>58.4172</v>
      </c>
      <c r="L51" s="53">
        <f t="shared" si="18"/>
        <v>519.264</v>
      </c>
      <c r="M51" s="41">
        <f t="shared" si="19"/>
        <v>22.7178</v>
      </c>
      <c r="N51" s="44">
        <f t="shared" si="20"/>
        <v>418.27</v>
      </c>
      <c r="O51" s="44">
        <f t="shared" si="21"/>
        <v>0</v>
      </c>
      <c r="P51" s="44">
        <f t="shared" si="22"/>
        <v>159</v>
      </c>
      <c r="Q51" s="44">
        <f t="shared" si="23"/>
        <v>1177.669</v>
      </c>
      <c r="R51" s="41">
        <f t="shared" si="24"/>
        <v>0</v>
      </c>
      <c r="S51" s="41">
        <f t="shared" si="25"/>
        <v>259.63</v>
      </c>
      <c r="T51" s="41">
        <f t="shared" si="26"/>
        <v>9.74</v>
      </c>
      <c r="U51" s="44">
        <f t="shared" si="27"/>
        <v>104.57</v>
      </c>
      <c r="V51" s="44">
        <f t="shared" si="28"/>
        <v>0</v>
      </c>
      <c r="W51" s="44">
        <f t="shared" si="29"/>
        <v>159</v>
      </c>
      <c r="X51" s="41">
        <f t="shared" si="30"/>
        <v>532.94</v>
      </c>
      <c r="Y51" s="41">
        <f t="shared" si="31"/>
        <v>1710.609</v>
      </c>
      <c r="Z51" s="41"/>
      <c r="AD51" s="141"/>
    </row>
    <row r="52" s="9" customFormat="1" ht="20" customHeight="1" spans="1:30">
      <c r="A52" s="40">
        <f t="shared" si="16"/>
        <v>49</v>
      </c>
      <c r="B52" s="66" t="s">
        <v>199</v>
      </c>
      <c r="C52" s="42" t="s">
        <v>206</v>
      </c>
      <c r="D52" s="41" t="s">
        <v>207</v>
      </c>
      <c r="E52" s="41">
        <v>3245.4</v>
      </c>
      <c r="F52" s="41">
        <f>VLOOKUP(C52,'[1]9月'!$B:$Q,16,0)</f>
        <v>3245.4</v>
      </c>
      <c r="G52" s="41">
        <v>3245.4</v>
      </c>
      <c r="H52" s="44">
        <v>5228.42</v>
      </c>
      <c r="I52" s="44"/>
      <c r="J52" s="44">
        <v>3180</v>
      </c>
      <c r="K52" s="52">
        <f t="shared" si="17"/>
        <v>58.4172</v>
      </c>
      <c r="L52" s="53">
        <f t="shared" si="18"/>
        <v>519.264</v>
      </c>
      <c r="M52" s="41">
        <f t="shared" si="19"/>
        <v>22.7178</v>
      </c>
      <c r="N52" s="44">
        <f t="shared" si="20"/>
        <v>418.27</v>
      </c>
      <c r="O52" s="44">
        <f t="shared" si="21"/>
        <v>0</v>
      </c>
      <c r="P52" s="44">
        <f t="shared" si="22"/>
        <v>159</v>
      </c>
      <c r="Q52" s="44">
        <f t="shared" si="23"/>
        <v>1177.669</v>
      </c>
      <c r="R52" s="41">
        <f t="shared" si="24"/>
        <v>0</v>
      </c>
      <c r="S52" s="41">
        <f t="shared" si="25"/>
        <v>259.63</v>
      </c>
      <c r="T52" s="41">
        <f t="shared" si="26"/>
        <v>9.74</v>
      </c>
      <c r="U52" s="44">
        <f t="shared" si="27"/>
        <v>104.57</v>
      </c>
      <c r="V52" s="44">
        <f t="shared" si="28"/>
        <v>0</v>
      </c>
      <c r="W52" s="44">
        <f t="shared" si="29"/>
        <v>159</v>
      </c>
      <c r="X52" s="41">
        <f t="shared" si="30"/>
        <v>532.94</v>
      </c>
      <c r="Y52" s="41">
        <f t="shared" si="31"/>
        <v>1710.609</v>
      </c>
      <c r="Z52" s="41"/>
      <c r="AD52" s="141"/>
    </row>
    <row r="53" s="9" customFormat="1" ht="20" customHeight="1" spans="1:30">
      <c r="A53" s="40">
        <f t="shared" si="16"/>
        <v>50</v>
      </c>
      <c r="B53" s="66" t="s">
        <v>103</v>
      </c>
      <c r="C53" s="48" t="s">
        <v>208</v>
      </c>
      <c r="D53" s="41" t="s">
        <v>209</v>
      </c>
      <c r="E53" s="41">
        <v>3820</v>
      </c>
      <c r="F53" s="41">
        <f>VLOOKUP(C53,'[1]9月'!$B:$Q,16,0)</f>
        <v>3820</v>
      </c>
      <c r="G53" s="41">
        <v>3820</v>
      </c>
      <c r="H53" s="44">
        <v>5228.42</v>
      </c>
      <c r="I53" s="44"/>
      <c r="J53" s="44">
        <v>4180</v>
      </c>
      <c r="K53" s="52">
        <f t="shared" si="17"/>
        <v>68.76</v>
      </c>
      <c r="L53" s="53">
        <f t="shared" si="18"/>
        <v>611.2</v>
      </c>
      <c r="M53" s="41">
        <f t="shared" si="19"/>
        <v>26.74</v>
      </c>
      <c r="N53" s="44">
        <f t="shared" si="20"/>
        <v>418.27</v>
      </c>
      <c r="O53" s="44">
        <f t="shared" si="21"/>
        <v>0</v>
      </c>
      <c r="P53" s="44">
        <f t="shared" si="22"/>
        <v>209</v>
      </c>
      <c r="Q53" s="44">
        <f t="shared" si="23"/>
        <v>1333.97</v>
      </c>
      <c r="R53" s="41">
        <f t="shared" si="24"/>
        <v>0</v>
      </c>
      <c r="S53" s="41">
        <f t="shared" si="25"/>
        <v>305.6</v>
      </c>
      <c r="T53" s="41">
        <f t="shared" si="26"/>
        <v>11.46</v>
      </c>
      <c r="U53" s="44">
        <f t="shared" si="27"/>
        <v>104.57</v>
      </c>
      <c r="V53" s="44">
        <f t="shared" si="28"/>
        <v>0</v>
      </c>
      <c r="W53" s="44">
        <f t="shared" si="29"/>
        <v>209</v>
      </c>
      <c r="X53" s="41">
        <f t="shared" si="30"/>
        <v>630.63</v>
      </c>
      <c r="Y53" s="41">
        <f t="shared" si="31"/>
        <v>1964.6</v>
      </c>
      <c r="Z53" s="41"/>
      <c r="AD53" s="141"/>
    </row>
    <row r="54" s="9" customFormat="1" ht="20" customHeight="1" spans="1:30">
      <c r="A54" s="40">
        <f t="shared" si="16"/>
        <v>51</v>
      </c>
      <c r="B54" s="66" t="s">
        <v>103</v>
      </c>
      <c r="C54" s="46" t="s">
        <v>210</v>
      </c>
      <c r="D54" s="47" t="s">
        <v>211</v>
      </c>
      <c r="E54" s="41">
        <v>3245.4</v>
      </c>
      <c r="F54" s="41">
        <f>VLOOKUP(C54,'[1]9月'!$B:$Q,16,0)</f>
        <v>3245.4</v>
      </c>
      <c r="G54" s="41">
        <v>3245.4</v>
      </c>
      <c r="H54" s="44">
        <v>5228.42</v>
      </c>
      <c r="I54" s="44"/>
      <c r="J54" s="44">
        <v>3180</v>
      </c>
      <c r="K54" s="52">
        <f t="shared" si="17"/>
        <v>58.4172</v>
      </c>
      <c r="L54" s="53">
        <f t="shared" si="18"/>
        <v>519.264</v>
      </c>
      <c r="M54" s="41">
        <f t="shared" si="19"/>
        <v>22.7178</v>
      </c>
      <c r="N54" s="44">
        <f t="shared" si="20"/>
        <v>418.27</v>
      </c>
      <c r="O54" s="44">
        <f t="shared" si="21"/>
        <v>0</v>
      </c>
      <c r="P54" s="44">
        <f t="shared" si="22"/>
        <v>159</v>
      </c>
      <c r="Q54" s="44">
        <f t="shared" si="23"/>
        <v>1177.669</v>
      </c>
      <c r="R54" s="41">
        <f t="shared" si="24"/>
        <v>0</v>
      </c>
      <c r="S54" s="41">
        <f t="shared" si="25"/>
        <v>259.63</v>
      </c>
      <c r="T54" s="41">
        <f t="shared" si="26"/>
        <v>9.74</v>
      </c>
      <c r="U54" s="44">
        <f t="shared" si="27"/>
        <v>104.57</v>
      </c>
      <c r="V54" s="44">
        <f t="shared" si="28"/>
        <v>0</v>
      </c>
      <c r="W54" s="44">
        <f t="shared" si="29"/>
        <v>159</v>
      </c>
      <c r="X54" s="41">
        <f t="shared" si="30"/>
        <v>532.94</v>
      </c>
      <c r="Y54" s="41">
        <f t="shared" si="31"/>
        <v>1710.609</v>
      </c>
      <c r="Z54" s="41"/>
      <c r="AD54" s="141"/>
    </row>
    <row r="55" s="9" customFormat="1" ht="20" customHeight="1" spans="1:30">
      <c r="A55" s="40">
        <f t="shared" si="16"/>
        <v>52</v>
      </c>
      <c r="B55" s="66" t="s">
        <v>212</v>
      </c>
      <c r="C55" s="42" t="s">
        <v>213</v>
      </c>
      <c r="D55" s="41" t="s">
        <v>214</v>
      </c>
      <c r="E55" s="41">
        <v>3245.4</v>
      </c>
      <c r="F55" s="41">
        <f>VLOOKUP(C55,'[1]9月'!$B:$Q,16,0)</f>
        <v>3245.4</v>
      </c>
      <c r="G55" s="41">
        <v>3245.4</v>
      </c>
      <c r="H55" s="44">
        <v>5228.42</v>
      </c>
      <c r="I55" s="44"/>
      <c r="J55" s="44">
        <v>3180</v>
      </c>
      <c r="K55" s="52">
        <f t="shared" si="17"/>
        <v>58.4172</v>
      </c>
      <c r="L55" s="53">
        <f t="shared" si="18"/>
        <v>519.264</v>
      </c>
      <c r="M55" s="41">
        <f t="shared" si="19"/>
        <v>22.7178</v>
      </c>
      <c r="N55" s="44">
        <f t="shared" si="20"/>
        <v>418.27</v>
      </c>
      <c r="O55" s="44">
        <f t="shared" si="21"/>
        <v>0</v>
      </c>
      <c r="P55" s="44">
        <f t="shared" si="22"/>
        <v>159</v>
      </c>
      <c r="Q55" s="44">
        <f t="shared" si="23"/>
        <v>1177.669</v>
      </c>
      <c r="R55" s="41">
        <f t="shared" si="24"/>
        <v>0</v>
      </c>
      <c r="S55" s="41">
        <f t="shared" si="25"/>
        <v>259.63</v>
      </c>
      <c r="T55" s="41">
        <f t="shared" si="26"/>
        <v>9.74</v>
      </c>
      <c r="U55" s="44">
        <f t="shared" si="27"/>
        <v>104.57</v>
      </c>
      <c r="V55" s="44">
        <f t="shared" si="28"/>
        <v>0</v>
      </c>
      <c r="W55" s="44">
        <f t="shared" si="29"/>
        <v>159</v>
      </c>
      <c r="X55" s="41">
        <f t="shared" si="30"/>
        <v>532.94</v>
      </c>
      <c r="Y55" s="41">
        <f t="shared" si="31"/>
        <v>1710.609</v>
      </c>
      <c r="Z55" s="41"/>
      <c r="AD55" s="141"/>
    </row>
    <row r="56" s="9" customFormat="1" ht="20" customHeight="1" spans="1:30">
      <c r="A56" s="40">
        <f t="shared" si="16"/>
        <v>53</v>
      </c>
      <c r="B56" s="66" t="s">
        <v>103</v>
      </c>
      <c r="C56" s="42" t="s">
        <v>215</v>
      </c>
      <c r="D56" s="41" t="s">
        <v>216</v>
      </c>
      <c r="E56" s="41">
        <v>3245.4</v>
      </c>
      <c r="F56" s="41">
        <f>VLOOKUP(C56,'[1]9月'!$B:$Q,16,0)</f>
        <v>3245.4</v>
      </c>
      <c r="G56" s="41">
        <v>3245.4</v>
      </c>
      <c r="H56" s="44">
        <v>5228.42</v>
      </c>
      <c r="I56" s="44"/>
      <c r="J56" s="44">
        <v>4180</v>
      </c>
      <c r="K56" s="52">
        <f t="shared" si="17"/>
        <v>58.4172</v>
      </c>
      <c r="L56" s="53">
        <f t="shared" si="18"/>
        <v>519.264</v>
      </c>
      <c r="M56" s="41">
        <f t="shared" si="19"/>
        <v>22.7178</v>
      </c>
      <c r="N56" s="44">
        <f t="shared" si="20"/>
        <v>418.27</v>
      </c>
      <c r="O56" s="44">
        <f t="shared" si="21"/>
        <v>0</v>
      </c>
      <c r="P56" s="44">
        <f t="shared" si="22"/>
        <v>209</v>
      </c>
      <c r="Q56" s="44">
        <f t="shared" si="23"/>
        <v>1227.669</v>
      </c>
      <c r="R56" s="41">
        <f t="shared" si="24"/>
        <v>0</v>
      </c>
      <c r="S56" s="41">
        <f t="shared" si="25"/>
        <v>259.63</v>
      </c>
      <c r="T56" s="41">
        <f t="shared" si="26"/>
        <v>9.74</v>
      </c>
      <c r="U56" s="44">
        <f t="shared" si="27"/>
        <v>104.57</v>
      </c>
      <c r="V56" s="44">
        <f t="shared" si="28"/>
        <v>0</v>
      </c>
      <c r="W56" s="44">
        <f t="shared" si="29"/>
        <v>209</v>
      </c>
      <c r="X56" s="41">
        <f t="shared" si="30"/>
        <v>582.94</v>
      </c>
      <c r="Y56" s="41">
        <f t="shared" si="31"/>
        <v>1810.609</v>
      </c>
      <c r="Z56" s="41"/>
      <c r="AD56" s="141"/>
    </row>
    <row r="57" s="9" customFormat="1" ht="20" customHeight="1" spans="1:30">
      <c r="A57" s="40">
        <f t="shared" si="16"/>
        <v>54</v>
      </c>
      <c r="B57" s="66" t="s">
        <v>217</v>
      </c>
      <c r="C57" s="42" t="s">
        <v>218</v>
      </c>
      <c r="D57" s="41" t="s">
        <v>219</v>
      </c>
      <c r="E57" s="41">
        <v>3245.4</v>
      </c>
      <c r="F57" s="41">
        <f>VLOOKUP(C57,'[1]9月'!$B:$Q,16,0)</f>
        <v>3245.4</v>
      </c>
      <c r="G57" s="41">
        <v>3245.4</v>
      </c>
      <c r="H57" s="44">
        <v>5228.42</v>
      </c>
      <c r="I57" s="44"/>
      <c r="J57" s="44">
        <v>3180</v>
      </c>
      <c r="K57" s="52">
        <f t="shared" si="17"/>
        <v>58.4172</v>
      </c>
      <c r="L57" s="53">
        <f t="shared" si="18"/>
        <v>519.264</v>
      </c>
      <c r="M57" s="41">
        <f t="shared" si="19"/>
        <v>22.7178</v>
      </c>
      <c r="N57" s="44">
        <f t="shared" si="20"/>
        <v>418.27</v>
      </c>
      <c r="O57" s="44">
        <f t="shared" si="21"/>
        <v>0</v>
      </c>
      <c r="P57" s="44">
        <f t="shared" si="22"/>
        <v>159</v>
      </c>
      <c r="Q57" s="44">
        <f t="shared" si="23"/>
        <v>1177.669</v>
      </c>
      <c r="R57" s="41">
        <f t="shared" si="24"/>
        <v>0</v>
      </c>
      <c r="S57" s="41">
        <f t="shared" si="25"/>
        <v>259.63</v>
      </c>
      <c r="T57" s="41">
        <f t="shared" si="26"/>
        <v>9.74</v>
      </c>
      <c r="U57" s="44">
        <f t="shared" si="27"/>
        <v>104.57</v>
      </c>
      <c r="V57" s="44">
        <f t="shared" si="28"/>
        <v>0</v>
      </c>
      <c r="W57" s="44">
        <f t="shared" si="29"/>
        <v>159</v>
      </c>
      <c r="X57" s="41">
        <f t="shared" si="30"/>
        <v>532.94</v>
      </c>
      <c r="Y57" s="41">
        <f t="shared" si="31"/>
        <v>1710.609</v>
      </c>
      <c r="Z57" s="41"/>
      <c r="AD57" s="141"/>
    </row>
    <row r="58" s="9" customFormat="1" ht="20" customHeight="1" spans="1:30">
      <c r="A58" s="40">
        <f t="shared" si="16"/>
        <v>55</v>
      </c>
      <c r="B58" s="66" t="s">
        <v>217</v>
      </c>
      <c r="C58" s="42" t="s">
        <v>220</v>
      </c>
      <c r="D58" s="41" t="s">
        <v>221</v>
      </c>
      <c r="E58" s="41">
        <v>3245.4</v>
      </c>
      <c r="F58" s="41">
        <f>VLOOKUP(C58,'[1]9月'!$B:$Q,16,0)</f>
        <v>3245.4</v>
      </c>
      <c r="G58" s="41">
        <v>3245.4</v>
      </c>
      <c r="H58" s="44">
        <v>5228.42</v>
      </c>
      <c r="I58" s="44"/>
      <c r="J58" s="44">
        <v>2544</v>
      </c>
      <c r="K58" s="52">
        <f t="shared" si="17"/>
        <v>58.4172</v>
      </c>
      <c r="L58" s="53">
        <f t="shared" si="18"/>
        <v>519.264</v>
      </c>
      <c r="M58" s="41">
        <f t="shared" si="19"/>
        <v>22.7178</v>
      </c>
      <c r="N58" s="44">
        <f t="shared" si="20"/>
        <v>418.27</v>
      </c>
      <c r="O58" s="44">
        <f t="shared" si="21"/>
        <v>0</v>
      </c>
      <c r="P58" s="44">
        <f t="shared" si="22"/>
        <v>127.2</v>
      </c>
      <c r="Q58" s="44">
        <f t="shared" si="23"/>
        <v>1145.869</v>
      </c>
      <c r="R58" s="41">
        <f t="shared" si="24"/>
        <v>0</v>
      </c>
      <c r="S58" s="41">
        <f t="shared" si="25"/>
        <v>259.63</v>
      </c>
      <c r="T58" s="41">
        <f t="shared" si="26"/>
        <v>9.74</v>
      </c>
      <c r="U58" s="44">
        <f t="shared" si="27"/>
        <v>104.57</v>
      </c>
      <c r="V58" s="44">
        <f t="shared" si="28"/>
        <v>0</v>
      </c>
      <c r="W58" s="44">
        <f t="shared" si="29"/>
        <v>127.2</v>
      </c>
      <c r="X58" s="41">
        <f t="shared" si="30"/>
        <v>501.14</v>
      </c>
      <c r="Y58" s="41">
        <f t="shared" si="31"/>
        <v>1647.009</v>
      </c>
      <c r="Z58" s="41"/>
      <c r="AD58" s="141"/>
    </row>
    <row r="59" s="9" customFormat="1" ht="20" customHeight="1" spans="1:30">
      <c r="A59" s="40">
        <f t="shared" si="16"/>
        <v>56</v>
      </c>
      <c r="B59" s="66" t="s">
        <v>217</v>
      </c>
      <c r="C59" s="42" t="s">
        <v>222</v>
      </c>
      <c r="D59" s="41" t="s">
        <v>223</v>
      </c>
      <c r="E59" s="41">
        <v>3245.4</v>
      </c>
      <c r="F59" s="41">
        <f>VLOOKUP(C59,'[1]9月'!$B:$Q,16,0)</f>
        <v>3245.4</v>
      </c>
      <c r="G59" s="41">
        <v>3245.4</v>
      </c>
      <c r="H59" s="44">
        <v>5228.42</v>
      </c>
      <c r="I59" s="44"/>
      <c r="J59" s="44">
        <v>3180</v>
      </c>
      <c r="K59" s="52">
        <f t="shared" si="17"/>
        <v>58.4172</v>
      </c>
      <c r="L59" s="53">
        <f t="shared" si="18"/>
        <v>519.264</v>
      </c>
      <c r="M59" s="41">
        <f t="shared" si="19"/>
        <v>22.7178</v>
      </c>
      <c r="N59" s="44">
        <f t="shared" si="20"/>
        <v>418.27</v>
      </c>
      <c r="O59" s="44">
        <f t="shared" si="21"/>
        <v>0</v>
      </c>
      <c r="P59" s="44">
        <f t="shared" si="22"/>
        <v>159</v>
      </c>
      <c r="Q59" s="44">
        <f t="shared" si="23"/>
        <v>1177.669</v>
      </c>
      <c r="R59" s="41">
        <f t="shared" si="24"/>
        <v>0</v>
      </c>
      <c r="S59" s="41">
        <f t="shared" si="25"/>
        <v>259.63</v>
      </c>
      <c r="T59" s="41">
        <f t="shared" si="26"/>
        <v>9.74</v>
      </c>
      <c r="U59" s="44">
        <f t="shared" si="27"/>
        <v>104.57</v>
      </c>
      <c r="V59" s="44">
        <f t="shared" si="28"/>
        <v>0</v>
      </c>
      <c r="W59" s="44">
        <f t="shared" si="29"/>
        <v>159</v>
      </c>
      <c r="X59" s="41">
        <f t="shared" si="30"/>
        <v>532.94</v>
      </c>
      <c r="Y59" s="41">
        <f t="shared" si="31"/>
        <v>1710.609</v>
      </c>
      <c r="Z59" s="41"/>
      <c r="AD59" s="141"/>
    </row>
    <row r="60" s="9" customFormat="1" ht="20" customHeight="1" spans="1:30">
      <c r="A60" s="40">
        <f t="shared" si="16"/>
        <v>57</v>
      </c>
      <c r="B60" s="66" t="s">
        <v>217</v>
      </c>
      <c r="C60" s="42" t="s">
        <v>224</v>
      </c>
      <c r="D60" s="41" t="s">
        <v>225</v>
      </c>
      <c r="E60" s="41">
        <v>3245.4</v>
      </c>
      <c r="F60" s="41">
        <f>VLOOKUP(C60,'[1]9月'!$B:$Q,16,0)</f>
        <v>3245.4</v>
      </c>
      <c r="G60" s="41">
        <v>3245.4</v>
      </c>
      <c r="H60" s="44">
        <v>5228.42</v>
      </c>
      <c r="I60" s="44"/>
      <c r="J60" s="44">
        <v>3180</v>
      </c>
      <c r="K60" s="52">
        <f t="shared" si="17"/>
        <v>58.4172</v>
      </c>
      <c r="L60" s="53">
        <f t="shared" si="18"/>
        <v>519.264</v>
      </c>
      <c r="M60" s="41">
        <f t="shared" si="19"/>
        <v>22.7178</v>
      </c>
      <c r="N60" s="44">
        <f t="shared" si="20"/>
        <v>418.27</v>
      </c>
      <c r="O60" s="44">
        <f t="shared" si="21"/>
        <v>0</v>
      </c>
      <c r="P60" s="44">
        <f t="shared" si="22"/>
        <v>159</v>
      </c>
      <c r="Q60" s="44">
        <f t="shared" si="23"/>
        <v>1177.669</v>
      </c>
      <c r="R60" s="41">
        <f t="shared" si="24"/>
        <v>0</v>
      </c>
      <c r="S60" s="41">
        <f t="shared" si="25"/>
        <v>259.63</v>
      </c>
      <c r="T60" s="41">
        <f t="shared" si="26"/>
        <v>9.74</v>
      </c>
      <c r="U60" s="44">
        <f t="shared" si="27"/>
        <v>104.57</v>
      </c>
      <c r="V60" s="44">
        <f t="shared" si="28"/>
        <v>0</v>
      </c>
      <c r="W60" s="44">
        <f t="shared" si="29"/>
        <v>159</v>
      </c>
      <c r="X60" s="41">
        <f t="shared" si="30"/>
        <v>532.94</v>
      </c>
      <c r="Y60" s="41">
        <f t="shared" si="31"/>
        <v>1710.609</v>
      </c>
      <c r="Z60" s="41"/>
      <c r="AD60" s="141"/>
    </row>
    <row r="61" s="9" customFormat="1" ht="20" customHeight="1" spans="1:30">
      <c r="A61" s="40">
        <f t="shared" si="16"/>
        <v>58</v>
      </c>
      <c r="B61" s="66" t="s">
        <v>217</v>
      </c>
      <c r="C61" s="42" t="s">
        <v>226</v>
      </c>
      <c r="D61" s="41" t="s">
        <v>227</v>
      </c>
      <c r="E61" s="41">
        <v>3245.4</v>
      </c>
      <c r="F61" s="41">
        <f>VLOOKUP(C61,'[1]9月'!$B:$Q,16,0)</f>
        <v>3245.4</v>
      </c>
      <c r="G61" s="41">
        <v>3245.4</v>
      </c>
      <c r="H61" s="44">
        <v>5228.42</v>
      </c>
      <c r="I61" s="44"/>
      <c r="J61" s="44">
        <v>3180</v>
      </c>
      <c r="K61" s="52">
        <f t="shared" si="17"/>
        <v>58.4172</v>
      </c>
      <c r="L61" s="53">
        <f t="shared" si="18"/>
        <v>519.264</v>
      </c>
      <c r="M61" s="41">
        <f t="shared" si="19"/>
        <v>22.7178</v>
      </c>
      <c r="N61" s="44">
        <f t="shared" si="20"/>
        <v>418.27</v>
      </c>
      <c r="O61" s="44">
        <f t="shared" si="21"/>
        <v>0</v>
      </c>
      <c r="P61" s="44">
        <f t="shared" si="22"/>
        <v>159</v>
      </c>
      <c r="Q61" s="44">
        <f t="shared" si="23"/>
        <v>1177.669</v>
      </c>
      <c r="R61" s="41">
        <f t="shared" si="24"/>
        <v>0</v>
      </c>
      <c r="S61" s="41">
        <f t="shared" si="25"/>
        <v>259.63</v>
      </c>
      <c r="T61" s="41">
        <f t="shared" si="26"/>
        <v>9.74</v>
      </c>
      <c r="U61" s="44">
        <f t="shared" si="27"/>
        <v>104.57</v>
      </c>
      <c r="V61" s="44">
        <f t="shared" si="28"/>
        <v>0</v>
      </c>
      <c r="W61" s="44">
        <f t="shared" si="29"/>
        <v>159</v>
      </c>
      <c r="X61" s="41">
        <f t="shared" si="30"/>
        <v>532.94</v>
      </c>
      <c r="Y61" s="41">
        <f t="shared" si="31"/>
        <v>1710.609</v>
      </c>
      <c r="Z61" s="41"/>
      <c r="AD61" s="141"/>
    </row>
    <row r="62" s="9" customFormat="1" ht="20" customHeight="1" spans="1:30">
      <c r="A62" s="40">
        <f t="shared" si="16"/>
        <v>59</v>
      </c>
      <c r="B62" s="66" t="s">
        <v>212</v>
      </c>
      <c r="C62" s="42" t="s">
        <v>228</v>
      </c>
      <c r="D62" s="41" t="s">
        <v>229</v>
      </c>
      <c r="E62" s="41">
        <v>3820</v>
      </c>
      <c r="F62" s="41">
        <f>VLOOKUP(C62,'[1]9月'!$B:$Q,16,0)</f>
        <v>3820</v>
      </c>
      <c r="G62" s="41">
        <v>3820</v>
      </c>
      <c r="H62" s="44">
        <v>5228.42</v>
      </c>
      <c r="I62" s="44"/>
      <c r="J62" s="44">
        <v>4180</v>
      </c>
      <c r="K62" s="52">
        <f t="shared" si="17"/>
        <v>68.76</v>
      </c>
      <c r="L62" s="53">
        <f t="shared" si="18"/>
        <v>611.2</v>
      </c>
      <c r="M62" s="41">
        <f t="shared" si="19"/>
        <v>26.74</v>
      </c>
      <c r="N62" s="44">
        <f t="shared" si="20"/>
        <v>418.27</v>
      </c>
      <c r="O62" s="44">
        <f t="shared" si="21"/>
        <v>0</v>
      </c>
      <c r="P62" s="44">
        <f t="shared" si="22"/>
        <v>209</v>
      </c>
      <c r="Q62" s="44">
        <f t="shared" si="23"/>
        <v>1333.97</v>
      </c>
      <c r="R62" s="41">
        <f t="shared" si="24"/>
        <v>0</v>
      </c>
      <c r="S62" s="41">
        <f t="shared" si="25"/>
        <v>305.6</v>
      </c>
      <c r="T62" s="41">
        <f t="shared" si="26"/>
        <v>11.46</v>
      </c>
      <c r="U62" s="44">
        <f t="shared" si="27"/>
        <v>104.57</v>
      </c>
      <c r="V62" s="44">
        <f t="shared" si="28"/>
        <v>0</v>
      </c>
      <c r="W62" s="44">
        <f t="shared" si="29"/>
        <v>209</v>
      </c>
      <c r="X62" s="41">
        <f t="shared" si="30"/>
        <v>630.63</v>
      </c>
      <c r="Y62" s="41">
        <f t="shared" si="31"/>
        <v>1964.6</v>
      </c>
      <c r="Z62" s="41"/>
      <c r="AD62" s="141"/>
    </row>
    <row r="63" s="9" customFormat="1" ht="20" customHeight="1" spans="1:30">
      <c r="A63" s="40">
        <f t="shared" si="16"/>
        <v>60</v>
      </c>
      <c r="B63" s="66" t="s">
        <v>212</v>
      </c>
      <c r="C63" s="42" t="s">
        <v>230</v>
      </c>
      <c r="D63" s="41" t="s">
        <v>231</v>
      </c>
      <c r="E63" s="41">
        <v>3245.4</v>
      </c>
      <c r="F63" s="41">
        <f>VLOOKUP(C63,'[1]9月'!$B:$Q,16,0)</f>
        <v>3245.4</v>
      </c>
      <c r="G63" s="41">
        <v>3245.4</v>
      </c>
      <c r="H63" s="44">
        <v>5228.42</v>
      </c>
      <c r="I63" s="44"/>
      <c r="J63" s="44">
        <v>3180</v>
      </c>
      <c r="K63" s="52">
        <f t="shared" si="17"/>
        <v>58.4172</v>
      </c>
      <c r="L63" s="53">
        <f t="shared" si="18"/>
        <v>519.264</v>
      </c>
      <c r="M63" s="41">
        <f t="shared" si="19"/>
        <v>22.7178</v>
      </c>
      <c r="N63" s="44">
        <f t="shared" si="20"/>
        <v>418.27</v>
      </c>
      <c r="O63" s="44">
        <f t="shared" si="21"/>
        <v>0</v>
      </c>
      <c r="P63" s="44">
        <f t="shared" si="22"/>
        <v>159</v>
      </c>
      <c r="Q63" s="44">
        <f t="shared" si="23"/>
        <v>1177.669</v>
      </c>
      <c r="R63" s="41">
        <f t="shared" si="24"/>
        <v>0</v>
      </c>
      <c r="S63" s="41">
        <f t="shared" si="25"/>
        <v>259.63</v>
      </c>
      <c r="T63" s="41">
        <f t="shared" si="26"/>
        <v>9.74</v>
      </c>
      <c r="U63" s="44">
        <f t="shared" si="27"/>
        <v>104.57</v>
      </c>
      <c r="V63" s="44">
        <f t="shared" si="28"/>
        <v>0</v>
      </c>
      <c r="W63" s="44">
        <f t="shared" si="29"/>
        <v>159</v>
      </c>
      <c r="X63" s="41">
        <f t="shared" si="30"/>
        <v>532.94</v>
      </c>
      <c r="Y63" s="41">
        <f t="shared" si="31"/>
        <v>1710.609</v>
      </c>
      <c r="Z63" s="41"/>
      <c r="AD63" s="141"/>
    </row>
    <row r="64" s="9" customFormat="1" ht="20" customHeight="1" spans="1:30">
      <c r="A64" s="40">
        <f t="shared" si="16"/>
        <v>61</v>
      </c>
      <c r="B64" s="66" t="s">
        <v>212</v>
      </c>
      <c r="C64" s="42" t="s">
        <v>232</v>
      </c>
      <c r="D64" s="41" t="s">
        <v>233</v>
      </c>
      <c r="E64" s="41">
        <v>3245.4</v>
      </c>
      <c r="F64" s="41">
        <f>VLOOKUP(C64,'[1]9月'!$B:$Q,16,0)</f>
        <v>3245.4</v>
      </c>
      <c r="G64" s="41">
        <v>3245.4</v>
      </c>
      <c r="H64" s="44">
        <v>5228.42</v>
      </c>
      <c r="I64" s="44"/>
      <c r="J64" s="44">
        <v>3180</v>
      </c>
      <c r="K64" s="52">
        <f t="shared" si="17"/>
        <v>58.4172</v>
      </c>
      <c r="L64" s="53">
        <f t="shared" si="18"/>
        <v>519.264</v>
      </c>
      <c r="M64" s="41">
        <f t="shared" si="19"/>
        <v>22.7178</v>
      </c>
      <c r="N64" s="44">
        <f t="shared" si="20"/>
        <v>418.27</v>
      </c>
      <c r="O64" s="44">
        <f t="shared" si="21"/>
        <v>0</v>
      </c>
      <c r="P64" s="44">
        <f t="shared" si="22"/>
        <v>159</v>
      </c>
      <c r="Q64" s="44">
        <f t="shared" si="23"/>
        <v>1177.669</v>
      </c>
      <c r="R64" s="41">
        <f t="shared" si="24"/>
        <v>0</v>
      </c>
      <c r="S64" s="41">
        <f t="shared" si="25"/>
        <v>259.63</v>
      </c>
      <c r="T64" s="41">
        <f t="shared" si="26"/>
        <v>9.74</v>
      </c>
      <c r="U64" s="44">
        <f t="shared" si="27"/>
        <v>104.57</v>
      </c>
      <c r="V64" s="44">
        <f t="shared" si="28"/>
        <v>0</v>
      </c>
      <c r="W64" s="44">
        <f t="shared" si="29"/>
        <v>159</v>
      </c>
      <c r="X64" s="41">
        <f t="shared" si="30"/>
        <v>532.94</v>
      </c>
      <c r="Y64" s="41">
        <f t="shared" si="31"/>
        <v>1710.609</v>
      </c>
      <c r="Z64" s="41"/>
      <c r="AD64" s="141"/>
    </row>
    <row r="65" s="9" customFormat="1" ht="20" customHeight="1" spans="1:30">
      <c r="A65" s="40">
        <f t="shared" si="16"/>
        <v>62</v>
      </c>
      <c r="B65" s="66" t="s">
        <v>164</v>
      </c>
      <c r="C65" s="42" t="s">
        <v>236</v>
      </c>
      <c r="D65" s="41" t="s">
        <v>237</v>
      </c>
      <c r="E65" s="41">
        <v>3820</v>
      </c>
      <c r="F65" s="41">
        <f>VLOOKUP(C65,'[1]9月'!$B:$Q,16,0)</f>
        <v>3820</v>
      </c>
      <c r="G65" s="41">
        <v>3820</v>
      </c>
      <c r="H65" s="44">
        <v>5228.42</v>
      </c>
      <c r="I65" s="44"/>
      <c r="J65" s="44">
        <v>3180</v>
      </c>
      <c r="K65" s="52">
        <f t="shared" si="17"/>
        <v>68.76</v>
      </c>
      <c r="L65" s="53">
        <f t="shared" si="18"/>
        <v>611.2</v>
      </c>
      <c r="M65" s="41">
        <f t="shared" si="19"/>
        <v>26.74</v>
      </c>
      <c r="N65" s="44">
        <f t="shared" si="20"/>
        <v>418.27</v>
      </c>
      <c r="O65" s="44">
        <f t="shared" si="21"/>
        <v>0</v>
      </c>
      <c r="P65" s="44">
        <f t="shared" si="22"/>
        <v>159</v>
      </c>
      <c r="Q65" s="44">
        <f t="shared" si="23"/>
        <v>1283.97</v>
      </c>
      <c r="R65" s="41">
        <f t="shared" si="24"/>
        <v>0</v>
      </c>
      <c r="S65" s="41">
        <f t="shared" si="25"/>
        <v>305.6</v>
      </c>
      <c r="T65" s="41">
        <f t="shared" si="26"/>
        <v>11.46</v>
      </c>
      <c r="U65" s="44">
        <f t="shared" si="27"/>
        <v>104.57</v>
      </c>
      <c r="V65" s="44">
        <f t="shared" si="28"/>
        <v>0</v>
      </c>
      <c r="W65" s="44">
        <f t="shared" si="29"/>
        <v>159</v>
      </c>
      <c r="X65" s="41">
        <f t="shared" si="30"/>
        <v>580.63</v>
      </c>
      <c r="Y65" s="41">
        <f t="shared" si="31"/>
        <v>1864.6</v>
      </c>
      <c r="Z65" s="41"/>
      <c r="AD65" s="141"/>
    </row>
    <row r="66" s="9" customFormat="1" ht="20" customHeight="1" spans="1:30">
      <c r="A66" s="40">
        <f t="shared" si="16"/>
        <v>63</v>
      </c>
      <c r="B66" s="66" t="s">
        <v>238</v>
      </c>
      <c r="C66" s="42" t="s">
        <v>239</v>
      </c>
      <c r="D66" s="41" t="s">
        <v>240</v>
      </c>
      <c r="E66" s="41">
        <v>3245.4</v>
      </c>
      <c r="F66" s="41">
        <f>VLOOKUP(C66,'[1]9月'!$B:$Q,16,0)</f>
        <v>3245.4</v>
      </c>
      <c r="G66" s="41">
        <v>3245.4</v>
      </c>
      <c r="H66" s="44">
        <v>5228.42</v>
      </c>
      <c r="I66" s="44"/>
      <c r="J66" s="44">
        <v>3180</v>
      </c>
      <c r="K66" s="52">
        <f t="shared" si="17"/>
        <v>58.4172</v>
      </c>
      <c r="L66" s="53">
        <f t="shared" si="18"/>
        <v>519.264</v>
      </c>
      <c r="M66" s="41">
        <f t="shared" si="19"/>
        <v>22.7178</v>
      </c>
      <c r="N66" s="44">
        <f t="shared" si="20"/>
        <v>418.27</v>
      </c>
      <c r="O66" s="44">
        <f t="shared" si="21"/>
        <v>0</v>
      </c>
      <c r="P66" s="44">
        <f t="shared" si="22"/>
        <v>159</v>
      </c>
      <c r="Q66" s="44">
        <f t="shared" si="23"/>
        <v>1177.669</v>
      </c>
      <c r="R66" s="41">
        <f t="shared" si="24"/>
        <v>0</v>
      </c>
      <c r="S66" s="41">
        <f t="shared" si="25"/>
        <v>259.63</v>
      </c>
      <c r="T66" s="41">
        <f t="shared" si="26"/>
        <v>9.74</v>
      </c>
      <c r="U66" s="44">
        <f t="shared" si="27"/>
        <v>104.57</v>
      </c>
      <c r="V66" s="44">
        <f t="shared" si="28"/>
        <v>0</v>
      </c>
      <c r="W66" s="44">
        <f t="shared" si="29"/>
        <v>159</v>
      </c>
      <c r="X66" s="41">
        <f t="shared" si="30"/>
        <v>532.94</v>
      </c>
      <c r="Y66" s="41">
        <f t="shared" si="31"/>
        <v>1710.609</v>
      </c>
      <c r="Z66" s="41"/>
      <c r="AD66" s="141"/>
    </row>
    <row r="67" s="9" customFormat="1" ht="20" customHeight="1" spans="1:30">
      <c r="A67" s="40">
        <f t="shared" ref="A67:A130" si="32">ROW()-3</f>
        <v>64</v>
      </c>
      <c r="B67" s="66" t="s">
        <v>164</v>
      </c>
      <c r="C67" s="42" t="s">
        <v>241</v>
      </c>
      <c r="D67" s="41" t="s">
        <v>242</v>
      </c>
      <c r="E67" s="41">
        <v>3245.4</v>
      </c>
      <c r="F67" s="41">
        <f>VLOOKUP(C67,'[1]9月'!$B:$Q,16,0)</f>
        <v>3245.4</v>
      </c>
      <c r="G67" s="41">
        <v>3245.4</v>
      </c>
      <c r="H67" s="44">
        <v>5228.42</v>
      </c>
      <c r="I67" s="44"/>
      <c r="J67" s="44">
        <v>1790</v>
      </c>
      <c r="K67" s="52">
        <f t="shared" ref="K67:K130" si="33">E67*0.018</f>
        <v>58.4172</v>
      </c>
      <c r="L67" s="53">
        <f t="shared" ref="L67:L130" si="34">F67*0.16</f>
        <v>519.264</v>
      </c>
      <c r="M67" s="41">
        <f t="shared" ref="M67:M130" si="35">G67*0.007</f>
        <v>22.7178</v>
      </c>
      <c r="N67" s="44">
        <f t="shared" ref="N67:N130" si="36">ROUND(H67*0.08,2)</f>
        <v>418.27</v>
      </c>
      <c r="O67" s="44">
        <f t="shared" ref="O67:O130" si="37">I67*50%</f>
        <v>0</v>
      </c>
      <c r="P67" s="44">
        <f t="shared" ref="P67:P130" si="38">J67*5%</f>
        <v>89.5</v>
      </c>
      <c r="Q67" s="44">
        <f t="shared" si="23"/>
        <v>1108.169</v>
      </c>
      <c r="R67" s="41">
        <f t="shared" ref="R67:R130" si="39">E67*0</f>
        <v>0</v>
      </c>
      <c r="S67" s="41">
        <f t="shared" ref="S67:S130" si="40">ROUND(F67*0.08,2)</f>
        <v>259.63</v>
      </c>
      <c r="T67" s="41">
        <f t="shared" ref="T67:T130" si="41">ROUND(G67*0.003,2)</f>
        <v>9.74</v>
      </c>
      <c r="U67" s="44">
        <f t="shared" ref="U67:U130" si="42">ROUND(H67*0.02,2)</f>
        <v>104.57</v>
      </c>
      <c r="V67" s="44">
        <f t="shared" ref="V67:V130" si="43">I67*50%</f>
        <v>0</v>
      </c>
      <c r="W67" s="44">
        <f t="shared" ref="W67:W130" si="44">J67*5%</f>
        <v>89.5</v>
      </c>
      <c r="X67" s="41">
        <f t="shared" si="30"/>
        <v>463.44</v>
      </c>
      <c r="Y67" s="41">
        <f t="shared" ref="Y67:Y130" si="45">Q67+X67</f>
        <v>1571.609</v>
      </c>
      <c r="Z67" s="41"/>
      <c r="AD67" s="141"/>
    </row>
    <row r="68" s="9" customFormat="1" ht="20" customHeight="1" spans="1:30">
      <c r="A68" s="40">
        <f t="shared" si="32"/>
        <v>65</v>
      </c>
      <c r="B68" s="66" t="s">
        <v>167</v>
      </c>
      <c r="C68" s="42" t="s">
        <v>243</v>
      </c>
      <c r="D68" s="41" t="s">
        <v>244</v>
      </c>
      <c r="E68" s="41">
        <v>3245.4</v>
      </c>
      <c r="F68" s="41">
        <f>VLOOKUP(C68,'[1]9月'!$B:$Q,16,0)</f>
        <v>3245.4</v>
      </c>
      <c r="G68" s="41">
        <v>3245.4</v>
      </c>
      <c r="H68" s="44">
        <v>5228.42</v>
      </c>
      <c r="I68" s="44"/>
      <c r="J68" s="44">
        <v>3180</v>
      </c>
      <c r="K68" s="52">
        <f t="shared" si="33"/>
        <v>58.4172</v>
      </c>
      <c r="L68" s="53">
        <f t="shared" si="34"/>
        <v>519.264</v>
      </c>
      <c r="M68" s="41">
        <f t="shared" si="35"/>
        <v>22.7178</v>
      </c>
      <c r="N68" s="44">
        <f t="shared" si="36"/>
        <v>418.27</v>
      </c>
      <c r="O68" s="44">
        <f t="shared" si="37"/>
        <v>0</v>
      </c>
      <c r="P68" s="44">
        <f t="shared" si="38"/>
        <v>159</v>
      </c>
      <c r="Q68" s="44">
        <f t="shared" ref="Q68:Q131" si="46">SUM(K68:P68)</f>
        <v>1177.669</v>
      </c>
      <c r="R68" s="41">
        <f t="shared" si="39"/>
        <v>0</v>
      </c>
      <c r="S68" s="41">
        <f t="shared" si="40"/>
        <v>259.63</v>
      </c>
      <c r="T68" s="41">
        <f t="shared" si="41"/>
        <v>9.74</v>
      </c>
      <c r="U68" s="44">
        <f t="shared" si="42"/>
        <v>104.57</v>
      </c>
      <c r="V68" s="44">
        <f t="shared" si="43"/>
        <v>0</v>
      </c>
      <c r="W68" s="44">
        <f t="shared" si="44"/>
        <v>159</v>
      </c>
      <c r="X68" s="41">
        <f t="shared" ref="X68:X131" si="47">SUM(R68:W68)</f>
        <v>532.94</v>
      </c>
      <c r="Y68" s="41">
        <f t="shared" si="45"/>
        <v>1710.609</v>
      </c>
      <c r="Z68" s="41"/>
      <c r="AD68" s="141"/>
    </row>
    <row r="69" s="9" customFormat="1" ht="20" customHeight="1" spans="1:30">
      <c r="A69" s="40">
        <f t="shared" si="32"/>
        <v>66</v>
      </c>
      <c r="B69" s="66" t="s">
        <v>167</v>
      </c>
      <c r="C69" s="42" t="s">
        <v>245</v>
      </c>
      <c r="D69" s="41" t="s">
        <v>246</v>
      </c>
      <c r="E69" s="41">
        <v>3245.4</v>
      </c>
      <c r="F69" s="41">
        <f>VLOOKUP(C69,'[1]9月'!$B:$Q,16,0)</f>
        <v>3245.4</v>
      </c>
      <c r="G69" s="41">
        <v>3245.4</v>
      </c>
      <c r="H69" s="44">
        <v>5228.42</v>
      </c>
      <c r="I69" s="44"/>
      <c r="J69" s="44">
        <v>3180</v>
      </c>
      <c r="K69" s="52">
        <f t="shared" si="33"/>
        <v>58.4172</v>
      </c>
      <c r="L69" s="53">
        <f t="shared" si="34"/>
        <v>519.264</v>
      </c>
      <c r="M69" s="41">
        <f t="shared" si="35"/>
        <v>22.7178</v>
      </c>
      <c r="N69" s="44">
        <f t="shared" si="36"/>
        <v>418.27</v>
      </c>
      <c r="O69" s="44">
        <f t="shared" si="37"/>
        <v>0</v>
      </c>
      <c r="P69" s="44">
        <f t="shared" si="38"/>
        <v>159</v>
      </c>
      <c r="Q69" s="44">
        <f t="shared" si="46"/>
        <v>1177.669</v>
      </c>
      <c r="R69" s="41">
        <f t="shared" si="39"/>
        <v>0</v>
      </c>
      <c r="S69" s="41">
        <f t="shared" si="40"/>
        <v>259.63</v>
      </c>
      <c r="T69" s="41">
        <f t="shared" si="41"/>
        <v>9.74</v>
      </c>
      <c r="U69" s="44">
        <f t="shared" si="42"/>
        <v>104.57</v>
      </c>
      <c r="V69" s="44">
        <f t="shared" si="43"/>
        <v>0</v>
      </c>
      <c r="W69" s="44">
        <f t="shared" si="44"/>
        <v>159</v>
      </c>
      <c r="X69" s="41">
        <f t="shared" si="47"/>
        <v>532.94</v>
      </c>
      <c r="Y69" s="41">
        <f t="shared" si="45"/>
        <v>1710.609</v>
      </c>
      <c r="Z69" s="41"/>
      <c r="AD69" s="141"/>
    </row>
    <row r="70" s="9" customFormat="1" ht="20" customHeight="1" spans="1:30">
      <c r="A70" s="40">
        <f t="shared" si="32"/>
        <v>67</v>
      </c>
      <c r="B70" s="66" t="s">
        <v>167</v>
      </c>
      <c r="C70" s="42" t="s">
        <v>247</v>
      </c>
      <c r="D70" s="41" t="s">
        <v>248</v>
      </c>
      <c r="E70" s="41">
        <v>3245.4</v>
      </c>
      <c r="F70" s="41">
        <f>VLOOKUP(C70,'[1]9月'!$B:$Q,16,0)</f>
        <v>3245.4</v>
      </c>
      <c r="G70" s="41">
        <v>3245.4</v>
      </c>
      <c r="H70" s="44">
        <v>5228.42</v>
      </c>
      <c r="I70" s="44"/>
      <c r="J70" s="44">
        <v>3180</v>
      </c>
      <c r="K70" s="52">
        <f t="shared" si="33"/>
        <v>58.4172</v>
      </c>
      <c r="L70" s="53">
        <f t="shared" si="34"/>
        <v>519.264</v>
      </c>
      <c r="M70" s="41">
        <f t="shared" si="35"/>
        <v>22.7178</v>
      </c>
      <c r="N70" s="44">
        <f t="shared" si="36"/>
        <v>418.27</v>
      </c>
      <c r="O70" s="44">
        <f t="shared" si="37"/>
        <v>0</v>
      </c>
      <c r="P70" s="44">
        <f t="shared" si="38"/>
        <v>159</v>
      </c>
      <c r="Q70" s="44">
        <f t="shared" si="46"/>
        <v>1177.669</v>
      </c>
      <c r="R70" s="41">
        <f t="shared" si="39"/>
        <v>0</v>
      </c>
      <c r="S70" s="41">
        <f t="shared" si="40"/>
        <v>259.63</v>
      </c>
      <c r="T70" s="41">
        <f t="shared" si="41"/>
        <v>9.74</v>
      </c>
      <c r="U70" s="44">
        <f t="shared" si="42"/>
        <v>104.57</v>
      </c>
      <c r="V70" s="44">
        <f t="shared" si="43"/>
        <v>0</v>
      </c>
      <c r="W70" s="44">
        <f t="shared" si="44"/>
        <v>159</v>
      </c>
      <c r="X70" s="41">
        <f t="shared" si="47"/>
        <v>532.94</v>
      </c>
      <c r="Y70" s="41">
        <f t="shared" si="45"/>
        <v>1710.609</v>
      </c>
      <c r="Z70" s="41"/>
      <c r="AD70" s="141"/>
    </row>
    <row r="71" s="9" customFormat="1" ht="20" customHeight="1" spans="1:30">
      <c r="A71" s="40">
        <f t="shared" si="32"/>
        <v>68</v>
      </c>
      <c r="B71" s="66" t="s">
        <v>164</v>
      </c>
      <c r="C71" s="42" t="s">
        <v>251</v>
      </c>
      <c r="D71" s="41" t="s">
        <v>252</v>
      </c>
      <c r="E71" s="41">
        <v>3245.4</v>
      </c>
      <c r="F71" s="41">
        <f>VLOOKUP(C71,'[1]9月'!$B:$Q,16,0)</f>
        <v>3245.4</v>
      </c>
      <c r="G71" s="41">
        <v>3245.4</v>
      </c>
      <c r="H71" s="44">
        <v>5228.42</v>
      </c>
      <c r="I71" s="44"/>
      <c r="J71" s="44">
        <v>3180</v>
      </c>
      <c r="K71" s="52">
        <f t="shared" si="33"/>
        <v>58.4172</v>
      </c>
      <c r="L71" s="53">
        <f t="shared" si="34"/>
        <v>519.264</v>
      </c>
      <c r="M71" s="41">
        <f t="shared" si="35"/>
        <v>22.7178</v>
      </c>
      <c r="N71" s="44">
        <f t="shared" si="36"/>
        <v>418.27</v>
      </c>
      <c r="O71" s="44">
        <f t="shared" si="37"/>
        <v>0</v>
      </c>
      <c r="P71" s="44">
        <f t="shared" si="38"/>
        <v>159</v>
      </c>
      <c r="Q71" s="44">
        <f t="shared" si="46"/>
        <v>1177.669</v>
      </c>
      <c r="R71" s="41">
        <f t="shared" si="39"/>
        <v>0</v>
      </c>
      <c r="S71" s="41">
        <f t="shared" si="40"/>
        <v>259.63</v>
      </c>
      <c r="T71" s="41">
        <f t="shared" si="41"/>
        <v>9.74</v>
      </c>
      <c r="U71" s="44">
        <f t="shared" si="42"/>
        <v>104.57</v>
      </c>
      <c r="V71" s="44">
        <f t="shared" si="43"/>
        <v>0</v>
      </c>
      <c r="W71" s="44">
        <f t="shared" si="44"/>
        <v>159</v>
      </c>
      <c r="X71" s="41">
        <f t="shared" si="47"/>
        <v>532.94</v>
      </c>
      <c r="Y71" s="41">
        <f t="shared" si="45"/>
        <v>1710.609</v>
      </c>
      <c r="Z71" s="41"/>
      <c r="AD71" s="141"/>
    </row>
    <row r="72" s="9" customFormat="1" ht="20" customHeight="1" spans="1:30">
      <c r="A72" s="40">
        <f t="shared" si="32"/>
        <v>69</v>
      </c>
      <c r="B72" s="66" t="s">
        <v>98</v>
      </c>
      <c r="C72" s="42" t="s">
        <v>253</v>
      </c>
      <c r="D72" s="41" t="s">
        <v>254</v>
      </c>
      <c r="E72" s="41">
        <v>3245.4</v>
      </c>
      <c r="F72" s="41">
        <f>VLOOKUP(C72,'[1]9月'!$B:$Q,16,0)</f>
        <v>3245.4</v>
      </c>
      <c r="G72" s="41">
        <v>3245.4</v>
      </c>
      <c r="H72" s="44">
        <v>5228.42</v>
      </c>
      <c r="I72" s="44"/>
      <c r="J72" s="44">
        <v>4180</v>
      </c>
      <c r="K72" s="52">
        <f t="shared" si="33"/>
        <v>58.4172</v>
      </c>
      <c r="L72" s="53">
        <f t="shared" si="34"/>
        <v>519.264</v>
      </c>
      <c r="M72" s="41">
        <f t="shared" si="35"/>
        <v>22.7178</v>
      </c>
      <c r="N72" s="44">
        <f t="shared" si="36"/>
        <v>418.27</v>
      </c>
      <c r="O72" s="44">
        <f t="shared" si="37"/>
        <v>0</v>
      </c>
      <c r="P72" s="44">
        <f t="shared" si="38"/>
        <v>209</v>
      </c>
      <c r="Q72" s="44">
        <f t="shared" si="46"/>
        <v>1227.669</v>
      </c>
      <c r="R72" s="41">
        <f t="shared" si="39"/>
        <v>0</v>
      </c>
      <c r="S72" s="41">
        <f t="shared" si="40"/>
        <v>259.63</v>
      </c>
      <c r="T72" s="41">
        <f t="shared" si="41"/>
        <v>9.74</v>
      </c>
      <c r="U72" s="44">
        <f t="shared" si="42"/>
        <v>104.57</v>
      </c>
      <c r="V72" s="44">
        <f t="shared" si="43"/>
        <v>0</v>
      </c>
      <c r="W72" s="44">
        <f t="shared" si="44"/>
        <v>209</v>
      </c>
      <c r="X72" s="41">
        <f t="shared" si="47"/>
        <v>582.94</v>
      </c>
      <c r="Y72" s="41">
        <f t="shared" si="45"/>
        <v>1810.609</v>
      </c>
      <c r="Z72" s="41"/>
      <c r="AD72" s="141"/>
    </row>
    <row r="73" s="9" customFormat="1" ht="20" customHeight="1" spans="1:30">
      <c r="A73" s="40">
        <f t="shared" si="32"/>
        <v>70</v>
      </c>
      <c r="B73" s="66" t="s">
        <v>167</v>
      </c>
      <c r="C73" s="42" t="s">
        <v>255</v>
      </c>
      <c r="D73" s="41" t="s">
        <v>256</v>
      </c>
      <c r="E73" s="41">
        <v>3245.4</v>
      </c>
      <c r="F73" s="41">
        <f>VLOOKUP(C73,'[1]9月'!$B:$Q,16,0)</f>
        <v>3245.4</v>
      </c>
      <c r="G73" s="41">
        <v>3245.4</v>
      </c>
      <c r="H73" s="44">
        <v>5228.42</v>
      </c>
      <c r="I73" s="44"/>
      <c r="J73" s="44">
        <v>3180</v>
      </c>
      <c r="K73" s="52">
        <f t="shared" si="33"/>
        <v>58.4172</v>
      </c>
      <c r="L73" s="53">
        <f t="shared" si="34"/>
        <v>519.264</v>
      </c>
      <c r="M73" s="41">
        <f t="shared" si="35"/>
        <v>22.7178</v>
      </c>
      <c r="N73" s="44">
        <f t="shared" si="36"/>
        <v>418.27</v>
      </c>
      <c r="O73" s="44">
        <f t="shared" si="37"/>
        <v>0</v>
      </c>
      <c r="P73" s="44">
        <f t="shared" si="38"/>
        <v>159</v>
      </c>
      <c r="Q73" s="44">
        <f t="shared" si="46"/>
        <v>1177.669</v>
      </c>
      <c r="R73" s="41">
        <f t="shared" si="39"/>
        <v>0</v>
      </c>
      <c r="S73" s="41">
        <f t="shared" si="40"/>
        <v>259.63</v>
      </c>
      <c r="T73" s="41">
        <f t="shared" si="41"/>
        <v>9.74</v>
      </c>
      <c r="U73" s="44">
        <f t="shared" si="42"/>
        <v>104.57</v>
      </c>
      <c r="V73" s="44">
        <f t="shared" si="43"/>
        <v>0</v>
      </c>
      <c r="W73" s="44">
        <f t="shared" si="44"/>
        <v>159</v>
      </c>
      <c r="X73" s="41">
        <f t="shared" si="47"/>
        <v>532.94</v>
      </c>
      <c r="Y73" s="41">
        <f t="shared" si="45"/>
        <v>1710.609</v>
      </c>
      <c r="Z73" s="41"/>
      <c r="AD73" s="141"/>
    </row>
    <row r="74" s="9" customFormat="1" ht="20" customHeight="1" spans="1:30">
      <c r="A74" s="40">
        <f t="shared" si="32"/>
        <v>71</v>
      </c>
      <c r="B74" s="66" t="s">
        <v>167</v>
      </c>
      <c r="C74" s="42" t="s">
        <v>257</v>
      </c>
      <c r="D74" s="41" t="s">
        <v>258</v>
      </c>
      <c r="E74" s="41">
        <v>3245.4</v>
      </c>
      <c r="F74" s="41">
        <f>VLOOKUP(C74,'[1]9月'!$B:$Q,16,0)</f>
        <v>3245.4</v>
      </c>
      <c r="G74" s="41">
        <v>3245.4</v>
      </c>
      <c r="H74" s="44">
        <v>5228.42</v>
      </c>
      <c r="I74" s="44"/>
      <c r="J74" s="44">
        <v>3180</v>
      </c>
      <c r="K74" s="52">
        <f t="shared" si="33"/>
        <v>58.4172</v>
      </c>
      <c r="L74" s="53">
        <f t="shared" si="34"/>
        <v>519.264</v>
      </c>
      <c r="M74" s="41">
        <f t="shared" si="35"/>
        <v>22.7178</v>
      </c>
      <c r="N74" s="44">
        <f t="shared" si="36"/>
        <v>418.27</v>
      </c>
      <c r="O74" s="44">
        <f t="shared" si="37"/>
        <v>0</v>
      </c>
      <c r="P74" s="44">
        <f t="shared" si="38"/>
        <v>159</v>
      </c>
      <c r="Q74" s="44">
        <f t="shared" si="46"/>
        <v>1177.669</v>
      </c>
      <c r="R74" s="41">
        <f t="shared" si="39"/>
        <v>0</v>
      </c>
      <c r="S74" s="41">
        <f t="shared" si="40"/>
        <v>259.63</v>
      </c>
      <c r="T74" s="41">
        <f t="shared" si="41"/>
        <v>9.74</v>
      </c>
      <c r="U74" s="44">
        <f t="shared" si="42"/>
        <v>104.57</v>
      </c>
      <c r="V74" s="44">
        <f t="shared" si="43"/>
        <v>0</v>
      </c>
      <c r="W74" s="44">
        <f t="shared" si="44"/>
        <v>159</v>
      </c>
      <c r="X74" s="41">
        <f t="shared" si="47"/>
        <v>532.94</v>
      </c>
      <c r="Y74" s="41">
        <f t="shared" si="45"/>
        <v>1710.609</v>
      </c>
      <c r="Z74" s="41"/>
      <c r="AD74" s="141"/>
    </row>
    <row r="75" s="9" customFormat="1" ht="20" customHeight="1" spans="1:30">
      <c r="A75" s="40">
        <f t="shared" si="32"/>
        <v>72</v>
      </c>
      <c r="B75" s="66" t="s">
        <v>164</v>
      </c>
      <c r="C75" s="42" t="s">
        <v>259</v>
      </c>
      <c r="D75" s="41" t="s">
        <v>260</v>
      </c>
      <c r="E75" s="41">
        <v>3245.4</v>
      </c>
      <c r="F75" s="41">
        <f>VLOOKUP(C75,'[1]9月'!$B:$Q,16,0)</f>
        <v>3245.4</v>
      </c>
      <c r="G75" s="41">
        <v>3245.4</v>
      </c>
      <c r="H75" s="44">
        <v>5228.42</v>
      </c>
      <c r="I75" s="44"/>
      <c r="J75" s="44">
        <v>3180</v>
      </c>
      <c r="K75" s="52">
        <f t="shared" si="33"/>
        <v>58.4172</v>
      </c>
      <c r="L75" s="53">
        <f t="shared" si="34"/>
        <v>519.264</v>
      </c>
      <c r="M75" s="41">
        <f t="shared" si="35"/>
        <v>22.7178</v>
      </c>
      <c r="N75" s="44">
        <f t="shared" si="36"/>
        <v>418.27</v>
      </c>
      <c r="O75" s="44">
        <f t="shared" si="37"/>
        <v>0</v>
      </c>
      <c r="P75" s="44">
        <f t="shared" si="38"/>
        <v>159</v>
      </c>
      <c r="Q75" s="44">
        <f t="shared" si="46"/>
        <v>1177.669</v>
      </c>
      <c r="R75" s="41">
        <f t="shared" si="39"/>
        <v>0</v>
      </c>
      <c r="S75" s="41">
        <f t="shared" si="40"/>
        <v>259.63</v>
      </c>
      <c r="T75" s="41">
        <f t="shared" si="41"/>
        <v>9.74</v>
      </c>
      <c r="U75" s="44">
        <f t="shared" si="42"/>
        <v>104.57</v>
      </c>
      <c r="V75" s="44">
        <f t="shared" si="43"/>
        <v>0</v>
      </c>
      <c r="W75" s="44">
        <f t="shared" si="44"/>
        <v>159</v>
      </c>
      <c r="X75" s="41">
        <f t="shared" si="47"/>
        <v>532.94</v>
      </c>
      <c r="Y75" s="41">
        <f t="shared" si="45"/>
        <v>1710.609</v>
      </c>
      <c r="Z75" s="41"/>
      <c r="AD75" s="141"/>
    </row>
    <row r="76" s="9" customFormat="1" ht="20" customHeight="1" spans="1:30">
      <c r="A76" s="40">
        <f t="shared" si="32"/>
        <v>73</v>
      </c>
      <c r="B76" s="66" t="s">
        <v>167</v>
      </c>
      <c r="C76" s="42" t="s">
        <v>261</v>
      </c>
      <c r="D76" s="41" t="s">
        <v>262</v>
      </c>
      <c r="E76" s="41">
        <v>3820</v>
      </c>
      <c r="F76" s="41">
        <f>VLOOKUP(C76,'[1]9月'!$B:$Q,16,0)</f>
        <v>3820</v>
      </c>
      <c r="G76" s="41">
        <v>3820</v>
      </c>
      <c r="H76" s="44">
        <v>5228.42</v>
      </c>
      <c r="I76" s="44"/>
      <c r="J76" s="44">
        <v>4180</v>
      </c>
      <c r="K76" s="52">
        <f t="shared" si="33"/>
        <v>68.76</v>
      </c>
      <c r="L76" s="53">
        <f t="shared" si="34"/>
        <v>611.2</v>
      </c>
      <c r="M76" s="41">
        <f t="shared" si="35"/>
        <v>26.74</v>
      </c>
      <c r="N76" s="44">
        <f t="shared" si="36"/>
        <v>418.27</v>
      </c>
      <c r="O76" s="44">
        <f t="shared" si="37"/>
        <v>0</v>
      </c>
      <c r="P76" s="44">
        <f t="shared" si="38"/>
        <v>209</v>
      </c>
      <c r="Q76" s="44">
        <f t="shared" si="46"/>
        <v>1333.97</v>
      </c>
      <c r="R76" s="41">
        <f t="shared" si="39"/>
        <v>0</v>
      </c>
      <c r="S76" s="41">
        <f t="shared" si="40"/>
        <v>305.6</v>
      </c>
      <c r="T76" s="41">
        <f t="shared" si="41"/>
        <v>11.46</v>
      </c>
      <c r="U76" s="44">
        <f t="shared" si="42"/>
        <v>104.57</v>
      </c>
      <c r="V76" s="44">
        <f t="shared" si="43"/>
        <v>0</v>
      </c>
      <c r="W76" s="44">
        <f t="shared" si="44"/>
        <v>209</v>
      </c>
      <c r="X76" s="41">
        <f t="shared" si="47"/>
        <v>630.63</v>
      </c>
      <c r="Y76" s="41">
        <f t="shared" si="45"/>
        <v>1964.6</v>
      </c>
      <c r="Z76" s="41"/>
      <c r="AD76" s="141"/>
    </row>
    <row r="77" s="9" customFormat="1" ht="20" customHeight="1" spans="1:30">
      <c r="A77" s="40">
        <f t="shared" si="32"/>
        <v>74</v>
      </c>
      <c r="B77" s="66" t="s">
        <v>164</v>
      </c>
      <c r="C77" s="42" t="s">
        <v>263</v>
      </c>
      <c r="D77" s="41" t="s">
        <v>264</v>
      </c>
      <c r="E77" s="41">
        <v>3820</v>
      </c>
      <c r="F77" s="41">
        <f>VLOOKUP(C77,'[1]9月'!$B:$Q,16,0)</f>
        <v>3820</v>
      </c>
      <c r="G77" s="41">
        <v>3820</v>
      </c>
      <c r="H77" s="44">
        <v>5228.42</v>
      </c>
      <c r="I77" s="44"/>
      <c r="J77" s="44">
        <v>4180</v>
      </c>
      <c r="K77" s="52">
        <f t="shared" si="33"/>
        <v>68.76</v>
      </c>
      <c r="L77" s="53">
        <f t="shared" si="34"/>
        <v>611.2</v>
      </c>
      <c r="M77" s="41">
        <f t="shared" si="35"/>
        <v>26.74</v>
      </c>
      <c r="N77" s="44">
        <f t="shared" si="36"/>
        <v>418.27</v>
      </c>
      <c r="O77" s="44">
        <f t="shared" si="37"/>
        <v>0</v>
      </c>
      <c r="P77" s="44">
        <f t="shared" si="38"/>
        <v>209</v>
      </c>
      <c r="Q77" s="44">
        <f t="shared" si="46"/>
        <v>1333.97</v>
      </c>
      <c r="R77" s="41">
        <f t="shared" si="39"/>
        <v>0</v>
      </c>
      <c r="S77" s="41">
        <f t="shared" si="40"/>
        <v>305.6</v>
      </c>
      <c r="T77" s="41">
        <f t="shared" si="41"/>
        <v>11.46</v>
      </c>
      <c r="U77" s="44">
        <f t="shared" si="42"/>
        <v>104.57</v>
      </c>
      <c r="V77" s="44">
        <f t="shared" si="43"/>
        <v>0</v>
      </c>
      <c r="W77" s="44">
        <f t="shared" si="44"/>
        <v>209</v>
      </c>
      <c r="X77" s="41">
        <f t="shared" si="47"/>
        <v>630.63</v>
      </c>
      <c r="Y77" s="41">
        <f t="shared" si="45"/>
        <v>1964.6</v>
      </c>
      <c r="Z77" s="41"/>
      <c r="AD77" s="141"/>
    </row>
    <row r="78" s="9" customFormat="1" ht="20" customHeight="1" spans="1:30">
      <c r="A78" s="40">
        <f t="shared" si="32"/>
        <v>75</v>
      </c>
      <c r="B78" s="66" t="s">
        <v>167</v>
      </c>
      <c r="C78" s="42" t="s">
        <v>265</v>
      </c>
      <c r="D78" s="41" t="s">
        <v>266</v>
      </c>
      <c r="E78" s="41">
        <v>3245.4</v>
      </c>
      <c r="F78" s="41">
        <f>VLOOKUP(C78,'[1]9月'!$B:$Q,16,0)</f>
        <v>3245.4</v>
      </c>
      <c r="G78" s="41">
        <v>3245.4</v>
      </c>
      <c r="H78" s="44">
        <v>5228.42</v>
      </c>
      <c r="I78" s="44"/>
      <c r="J78" s="44">
        <v>3180</v>
      </c>
      <c r="K78" s="52">
        <f t="shared" si="33"/>
        <v>58.4172</v>
      </c>
      <c r="L78" s="53">
        <f t="shared" si="34"/>
        <v>519.264</v>
      </c>
      <c r="M78" s="41">
        <f t="shared" si="35"/>
        <v>22.7178</v>
      </c>
      <c r="N78" s="44">
        <f t="shared" si="36"/>
        <v>418.27</v>
      </c>
      <c r="O78" s="44">
        <f t="shared" si="37"/>
        <v>0</v>
      </c>
      <c r="P78" s="44">
        <f t="shared" si="38"/>
        <v>159</v>
      </c>
      <c r="Q78" s="44">
        <f t="shared" si="46"/>
        <v>1177.669</v>
      </c>
      <c r="R78" s="41">
        <f t="shared" si="39"/>
        <v>0</v>
      </c>
      <c r="S78" s="41">
        <f t="shared" si="40"/>
        <v>259.63</v>
      </c>
      <c r="T78" s="41">
        <f t="shared" si="41"/>
        <v>9.74</v>
      </c>
      <c r="U78" s="44">
        <f t="shared" si="42"/>
        <v>104.57</v>
      </c>
      <c r="V78" s="44">
        <f t="shared" si="43"/>
        <v>0</v>
      </c>
      <c r="W78" s="44">
        <f t="shared" si="44"/>
        <v>159</v>
      </c>
      <c r="X78" s="41">
        <f t="shared" si="47"/>
        <v>532.94</v>
      </c>
      <c r="Y78" s="41">
        <f t="shared" si="45"/>
        <v>1710.609</v>
      </c>
      <c r="Z78" s="41"/>
      <c r="AD78" s="141"/>
    </row>
    <row r="79" s="9" customFormat="1" ht="20" customHeight="1" spans="1:30">
      <c r="A79" s="40">
        <f t="shared" si="32"/>
        <v>76</v>
      </c>
      <c r="B79" s="66" t="s">
        <v>164</v>
      </c>
      <c r="C79" s="42" t="s">
        <v>267</v>
      </c>
      <c r="D79" s="41" t="s">
        <v>268</v>
      </c>
      <c r="E79" s="41">
        <v>3245.4</v>
      </c>
      <c r="F79" s="41">
        <f>VLOOKUP(C79,'[1]9月'!$B:$Q,16,0)</f>
        <v>3245.4</v>
      </c>
      <c r="G79" s="41">
        <v>3245.4</v>
      </c>
      <c r="H79" s="44">
        <v>5228.42</v>
      </c>
      <c r="I79" s="44"/>
      <c r="J79" s="44">
        <v>3180</v>
      </c>
      <c r="K79" s="52">
        <f t="shared" si="33"/>
        <v>58.4172</v>
      </c>
      <c r="L79" s="53">
        <f t="shared" si="34"/>
        <v>519.264</v>
      </c>
      <c r="M79" s="41">
        <f t="shared" si="35"/>
        <v>22.7178</v>
      </c>
      <c r="N79" s="44">
        <f t="shared" si="36"/>
        <v>418.27</v>
      </c>
      <c r="O79" s="44">
        <f t="shared" si="37"/>
        <v>0</v>
      </c>
      <c r="P79" s="44">
        <f t="shared" si="38"/>
        <v>159</v>
      </c>
      <c r="Q79" s="44">
        <f t="shared" si="46"/>
        <v>1177.669</v>
      </c>
      <c r="R79" s="41">
        <f t="shared" si="39"/>
        <v>0</v>
      </c>
      <c r="S79" s="41">
        <f t="shared" si="40"/>
        <v>259.63</v>
      </c>
      <c r="T79" s="41">
        <f t="shared" si="41"/>
        <v>9.74</v>
      </c>
      <c r="U79" s="44">
        <f t="shared" si="42"/>
        <v>104.57</v>
      </c>
      <c r="V79" s="44">
        <f t="shared" si="43"/>
        <v>0</v>
      </c>
      <c r="W79" s="44">
        <f t="shared" si="44"/>
        <v>159</v>
      </c>
      <c r="X79" s="41">
        <f t="shared" si="47"/>
        <v>532.94</v>
      </c>
      <c r="Y79" s="41">
        <f t="shared" si="45"/>
        <v>1710.609</v>
      </c>
      <c r="Z79" s="41"/>
      <c r="AD79" s="141"/>
    </row>
    <row r="80" s="9" customFormat="1" ht="20" customHeight="1" spans="1:30">
      <c r="A80" s="40">
        <f t="shared" si="32"/>
        <v>77</v>
      </c>
      <c r="B80" s="66" t="s">
        <v>164</v>
      </c>
      <c r="C80" s="42" t="s">
        <v>269</v>
      </c>
      <c r="D80" s="41" t="s">
        <v>270</v>
      </c>
      <c r="E80" s="41">
        <v>3245.4</v>
      </c>
      <c r="F80" s="41">
        <f>VLOOKUP(C80,'[1]9月'!$B:$Q,16,0)</f>
        <v>3245.4</v>
      </c>
      <c r="G80" s="41">
        <v>3245.4</v>
      </c>
      <c r="H80" s="44">
        <v>5228.42</v>
      </c>
      <c r="I80" s="44"/>
      <c r="J80" s="44">
        <v>3180</v>
      </c>
      <c r="K80" s="52">
        <f t="shared" si="33"/>
        <v>58.4172</v>
      </c>
      <c r="L80" s="53">
        <f t="shared" si="34"/>
        <v>519.264</v>
      </c>
      <c r="M80" s="41">
        <f t="shared" si="35"/>
        <v>22.7178</v>
      </c>
      <c r="N80" s="44">
        <f t="shared" si="36"/>
        <v>418.27</v>
      </c>
      <c r="O80" s="44">
        <f t="shared" si="37"/>
        <v>0</v>
      </c>
      <c r="P80" s="44">
        <f t="shared" si="38"/>
        <v>159</v>
      </c>
      <c r="Q80" s="44">
        <f t="shared" si="46"/>
        <v>1177.669</v>
      </c>
      <c r="R80" s="41">
        <f t="shared" si="39"/>
        <v>0</v>
      </c>
      <c r="S80" s="41">
        <f t="shared" si="40"/>
        <v>259.63</v>
      </c>
      <c r="T80" s="41">
        <f t="shared" si="41"/>
        <v>9.74</v>
      </c>
      <c r="U80" s="44">
        <f t="shared" si="42"/>
        <v>104.57</v>
      </c>
      <c r="V80" s="44">
        <f t="shared" si="43"/>
        <v>0</v>
      </c>
      <c r="W80" s="44">
        <f t="shared" si="44"/>
        <v>159</v>
      </c>
      <c r="X80" s="41">
        <f t="shared" si="47"/>
        <v>532.94</v>
      </c>
      <c r="Y80" s="41">
        <f t="shared" si="45"/>
        <v>1710.609</v>
      </c>
      <c r="Z80" s="41"/>
      <c r="AD80" s="141"/>
    </row>
    <row r="81" s="9" customFormat="1" ht="20" customHeight="1" spans="1:30">
      <c r="A81" s="40">
        <f t="shared" si="32"/>
        <v>78</v>
      </c>
      <c r="B81" s="66" t="s">
        <v>167</v>
      </c>
      <c r="C81" s="42" t="s">
        <v>271</v>
      </c>
      <c r="D81" s="41" t="s">
        <v>272</v>
      </c>
      <c r="E81" s="41">
        <v>3245.4</v>
      </c>
      <c r="F81" s="41">
        <f>VLOOKUP(C81,'[1]9月'!$B:$Q,16,0)</f>
        <v>3245.4</v>
      </c>
      <c r="G81" s="41">
        <v>3245.4</v>
      </c>
      <c r="H81" s="44">
        <v>5228.42</v>
      </c>
      <c r="I81" s="44"/>
      <c r="J81" s="44">
        <v>3180</v>
      </c>
      <c r="K81" s="52">
        <f t="shared" si="33"/>
        <v>58.4172</v>
      </c>
      <c r="L81" s="53">
        <f t="shared" si="34"/>
        <v>519.264</v>
      </c>
      <c r="M81" s="41">
        <f t="shared" si="35"/>
        <v>22.7178</v>
      </c>
      <c r="N81" s="44">
        <f t="shared" si="36"/>
        <v>418.27</v>
      </c>
      <c r="O81" s="44">
        <f t="shared" si="37"/>
        <v>0</v>
      </c>
      <c r="P81" s="44">
        <f t="shared" si="38"/>
        <v>159</v>
      </c>
      <c r="Q81" s="44">
        <f t="shared" si="46"/>
        <v>1177.669</v>
      </c>
      <c r="R81" s="41">
        <f t="shared" si="39"/>
        <v>0</v>
      </c>
      <c r="S81" s="41">
        <f t="shared" si="40"/>
        <v>259.63</v>
      </c>
      <c r="T81" s="41">
        <f t="shared" si="41"/>
        <v>9.74</v>
      </c>
      <c r="U81" s="44">
        <f t="shared" si="42"/>
        <v>104.57</v>
      </c>
      <c r="V81" s="44">
        <f t="shared" si="43"/>
        <v>0</v>
      </c>
      <c r="W81" s="44">
        <f t="shared" si="44"/>
        <v>159</v>
      </c>
      <c r="X81" s="41">
        <f t="shared" si="47"/>
        <v>532.94</v>
      </c>
      <c r="Y81" s="41">
        <f t="shared" si="45"/>
        <v>1710.609</v>
      </c>
      <c r="Z81" s="41"/>
      <c r="AD81" s="141"/>
    </row>
    <row r="82" s="9" customFormat="1" ht="20" customHeight="1" spans="1:30">
      <c r="A82" s="40">
        <f t="shared" si="32"/>
        <v>79</v>
      </c>
      <c r="B82" s="66" t="s">
        <v>167</v>
      </c>
      <c r="C82" s="42" t="s">
        <v>273</v>
      </c>
      <c r="D82" s="41" t="s">
        <v>274</v>
      </c>
      <c r="E82" s="41">
        <v>3245.4</v>
      </c>
      <c r="F82" s="41">
        <f>VLOOKUP(C82,'[1]9月'!$B:$Q,16,0)</f>
        <v>3245.4</v>
      </c>
      <c r="G82" s="41">
        <v>3245.4</v>
      </c>
      <c r="H82" s="44">
        <v>5228.42</v>
      </c>
      <c r="I82" s="44"/>
      <c r="J82" s="44">
        <v>4180</v>
      </c>
      <c r="K82" s="52">
        <f t="shared" si="33"/>
        <v>58.4172</v>
      </c>
      <c r="L82" s="53">
        <f t="shared" si="34"/>
        <v>519.264</v>
      </c>
      <c r="M82" s="41">
        <f t="shared" si="35"/>
        <v>22.7178</v>
      </c>
      <c r="N82" s="44">
        <f t="shared" si="36"/>
        <v>418.27</v>
      </c>
      <c r="O82" s="44">
        <f t="shared" si="37"/>
        <v>0</v>
      </c>
      <c r="P82" s="44">
        <f t="shared" si="38"/>
        <v>209</v>
      </c>
      <c r="Q82" s="44">
        <f t="shared" si="46"/>
        <v>1227.669</v>
      </c>
      <c r="R82" s="41">
        <f t="shared" si="39"/>
        <v>0</v>
      </c>
      <c r="S82" s="41">
        <f t="shared" si="40"/>
        <v>259.63</v>
      </c>
      <c r="T82" s="41">
        <f t="shared" si="41"/>
        <v>9.74</v>
      </c>
      <c r="U82" s="44">
        <f t="shared" si="42"/>
        <v>104.57</v>
      </c>
      <c r="V82" s="44">
        <f t="shared" si="43"/>
        <v>0</v>
      </c>
      <c r="W82" s="44">
        <f t="shared" si="44"/>
        <v>209</v>
      </c>
      <c r="X82" s="41">
        <f t="shared" si="47"/>
        <v>582.94</v>
      </c>
      <c r="Y82" s="41">
        <f t="shared" si="45"/>
        <v>1810.609</v>
      </c>
      <c r="Z82" s="41"/>
      <c r="AD82" s="141"/>
    </row>
    <row r="83" s="9" customFormat="1" ht="20" customHeight="1" spans="1:30">
      <c r="A83" s="40">
        <f t="shared" si="32"/>
        <v>80</v>
      </c>
      <c r="B83" s="66" t="s">
        <v>167</v>
      </c>
      <c r="C83" s="42" t="s">
        <v>275</v>
      </c>
      <c r="D83" s="41" t="s">
        <v>276</v>
      </c>
      <c r="E83" s="41">
        <v>3245.4</v>
      </c>
      <c r="F83" s="41">
        <f>VLOOKUP(C83,'[1]9月'!$B:$Q,16,0)</f>
        <v>3245.4</v>
      </c>
      <c r="G83" s="41">
        <v>3245.4</v>
      </c>
      <c r="H83" s="44">
        <v>5228.42</v>
      </c>
      <c r="I83" s="44"/>
      <c r="J83" s="44">
        <v>4180</v>
      </c>
      <c r="K83" s="52">
        <f t="shared" si="33"/>
        <v>58.4172</v>
      </c>
      <c r="L83" s="53">
        <f t="shared" si="34"/>
        <v>519.264</v>
      </c>
      <c r="M83" s="41">
        <f t="shared" si="35"/>
        <v>22.7178</v>
      </c>
      <c r="N83" s="44">
        <f t="shared" si="36"/>
        <v>418.27</v>
      </c>
      <c r="O83" s="44">
        <f t="shared" si="37"/>
        <v>0</v>
      </c>
      <c r="P83" s="44">
        <f t="shared" si="38"/>
        <v>209</v>
      </c>
      <c r="Q83" s="44">
        <f t="shared" si="46"/>
        <v>1227.669</v>
      </c>
      <c r="R83" s="41">
        <f t="shared" si="39"/>
        <v>0</v>
      </c>
      <c r="S83" s="41">
        <f t="shared" si="40"/>
        <v>259.63</v>
      </c>
      <c r="T83" s="41">
        <f t="shared" si="41"/>
        <v>9.74</v>
      </c>
      <c r="U83" s="44">
        <f t="shared" si="42"/>
        <v>104.57</v>
      </c>
      <c r="V83" s="44">
        <f t="shared" si="43"/>
        <v>0</v>
      </c>
      <c r="W83" s="44">
        <f t="shared" si="44"/>
        <v>209</v>
      </c>
      <c r="X83" s="41">
        <f t="shared" si="47"/>
        <v>582.94</v>
      </c>
      <c r="Y83" s="41">
        <f t="shared" si="45"/>
        <v>1810.609</v>
      </c>
      <c r="Z83" s="41"/>
      <c r="AD83" s="141"/>
    </row>
    <row r="84" s="9" customFormat="1" ht="20" customHeight="1" spans="1:30">
      <c r="A84" s="40">
        <f t="shared" si="32"/>
        <v>81</v>
      </c>
      <c r="B84" s="66" t="s">
        <v>167</v>
      </c>
      <c r="C84" s="42" t="s">
        <v>279</v>
      </c>
      <c r="D84" s="350" t="s">
        <v>280</v>
      </c>
      <c r="E84" s="41">
        <v>3245.4</v>
      </c>
      <c r="F84" s="41">
        <f>VLOOKUP(C84,'[1]9月'!$B:$Q,16,0)</f>
        <v>3245.4</v>
      </c>
      <c r="G84" s="41">
        <v>3245.4</v>
      </c>
      <c r="H84" s="44">
        <v>5228.42</v>
      </c>
      <c r="I84" s="44"/>
      <c r="J84" s="44">
        <v>3180</v>
      </c>
      <c r="K84" s="52">
        <f t="shared" si="33"/>
        <v>58.4172</v>
      </c>
      <c r="L84" s="53">
        <f t="shared" si="34"/>
        <v>519.264</v>
      </c>
      <c r="M84" s="41">
        <f t="shared" si="35"/>
        <v>22.7178</v>
      </c>
      <c r="N84" s="44">
        <f t="shared" si="36"/>
        <v>418.27</v>
      </c>
      <c r="O84" s="44">
        <f t="shared" si="37"/>
        <v>0</v>
      </c>
      <c r="P84" s="44">
        <f t="shared" si="38"/>
        <v>159</v>
      </c>
      <c r="Q84" s="44">
        <f t="shared" si="46"/>
        <v>1177.669</v>
      </c>
      <c r="R84" s="41">
        <f t="shared" si="39"/>
        <v>0</v>
      </c>
      <c r="S84" s="41">
        <f t="shared" si="40"/>
        <v>259.63</v>
      </c>
      <c r="T84" s="41">
        <f t="shared" si="41"/>
        <v>9.74</v>
      </c>
      <c r="U84" s="44">
        <f t="shared" si="42"/>
        <v>104.57</v>
      </c>
      <c r="V84" s="44">
        <f t="shared" si="43"/>
        <v>0</v>
      </c>
      <c r="W84" s="44">
        <f t="shared" si="44"/>
        <v>159</v>
      </c>
      <c r="X84" s="41">
        <f t="shared" si="47"/>
        <v>532.94</v>
      </c>
      <c r="Y84" s="41">
        <f t="shared" si="45"/>
        <v>1710.609</v>
      </c>
      <c r="Z84" s="41"/>
      <c r="AD84" s="141"/>
    </row>
    <row r="85" s="9" customFormat="1" ht="20" customHeight="1" spans="1:30">
      <c r="A85" s="40">
        <f t="shared" si="32"/>
        <v>82</v>
      </c>
      <c r="B85" s="66" t="s">
        <v>167</v>
      </c>
      <c r="C85" s="42" t="s">
        <v>281</v>
      </c>
      <c r="D85" s="41" t="s">
        <v>282</v>
      </c>
      <c r="E85" s="41">
        <v>3245.4</v>
      </c>
      <c r="F85" s="41">
        <f>VLOOKUP(C85,'[1]9月'!$B:$Q,16,0)</f>
        <v>3245.4</v>
      </c>
      <c r="G85" s="41">
        <v>3245.4</v>
      </c>
      <c r="H85" s="44">
        <v>5228.42</v>
      </c>
      <c r="I85" s="44"/>
      <c r="J85" s="44">
        <v>4180</v>
      </c>
      <c r="K85" s="52">
        <f t="shared" si="33"/>
        <v>58.4172</v>
      </c>
      <c r="L85" s="53">
        <f t="shared" si="34"/>
        <v>519.264</v>
      </c>
      <c r="M85" s="41">
        <f t="shared" si="35"/>
        <v>22.7178</v>
      </c>
      <c r="N85" s="44">
        <f t="shared" si="36"/>
        <v>418.27</v>
      </c>
      <c r="O85" s="44">
        <f t="shared" si="37"/>
        <v>0</v>
      </c>
      <c r="P85" s="44">
        <f t="shared" si="38"/>
        <v>209</v>
      </c>
      <c r="Q85" s="44">
        <f t="shared" si="46"/>
        <v>1227.669</v>
      </c>
      <c r="R85" s="41">
        <f t="shared" si="39"/>
        <v>0</v>
      </c>
      <c r="S85" s="41">
        <f t="shared" si="40"/>
        <v>259.63</v>
      </c>
      <c r="T85" s="41">
        <f t="shared" si="41"/>
        <v>9.74</v>
      </c>
      <c r="U85" s="44">
        <f t="shared" si="42"/>
        <v>104.57</v>
      </c>
      <c r="V85" s="44">
        <f t="shared" si="43"/>
        <v>0</v>
      </c>
      <c r="W85" s="44">
        <f t="shared" si="44"/>
        <v>209</v>
      </c>
      <c r="X85" s="41">
        <f t="shared" si="47"/>
        <v>582.94</v>
      </c>
      <c r="Y85" s="41">
        <f t="shared" si="45"/>
        <v>1810.609</v>
      </c>
      <c r="Z85" s="41"/>
      <c r="AD85" s="141"/>
    </row>
    <row r="86" s="9" customFormat="1" ht="20" customHeight="1" spans="1:30">
      <c r="A86" s="40">
        <f t="shared" si="32"/>
        <v>83</v>
      </c>
      <c r="B86" s="66" t="s">
        <v>167</v>
      </c>
      <c r="C86" s="42" t="s">
        <v>283</v>
      </c>
      <c r="D86" s="341" t="s">
        <v>284</v>
      </c>
      <c r="E86" s="41">
        <v>3245.4</v>
      </c>
      <c r="F86" s="41">
        <f>VLOOKUP(C86,'[1]9月'!$B:$Q,16,0)</f>
        <v>3245.4</v>
      </c>
      <c r="G86" s="41">
        <v>3245.4</v>
      </c>
      <c r="H86" s="44">
        <v>5228.42</v>
      </c>
      <c r="I86" s="44"/>
      <c r="J86" s="44">
        <v>1790</v>
      </c>
      <c r="K86" s="52">
        <f t="shared" si="33"/>
        <v>58.4172</v>
      </c>
      <c r="L86" s="53">
        <f t="shared" si="34"/>
        <v>519.264</v>
      </c>
      <c r="M86" s="41">
        <f t="shared" si="35"/>
        <v>22.7178</v>
      </c>
      <c r="N86" s="44">
        <f t="shared" si="36"/>
        <v>418.27</v>
      </c>
      <c r="O86" s="44">
        <f t="shared" si="37"/>
        <v>0</v>
      </c>
      <c r="P86" s="44">
        <f t="shared" si="38"/>
        <v>89.5</v>
      </c>
      <c r="Q86" s="44">
        <f t="shared" si="46"/>
        <v>1108.169</v>
      </c>
      <c r="R86" s="41">
        <f t="shared" si="39"/>
        <v>0</v>
      </c>
      <c r="S86" s="41">
        <f t="shared" si="40"/>
        <v>259.63</v>
      </c>
      <c r="T86" s="41">
        <f t="shared" si="41"/>
        <v>9.74</v>
      </c>
      <c r="U86" s="44">
        <f t="shared" si="42"/>
        <v>104.57</v>
      </c>
      <c r="V86" s="44">
        <f t="shared" si="43"/>
        <v>0</v>
      </c>
      <c r="W86" s="44">
        <f t="shared" si="44"/>
        <v>89.5</v>
      </c>
      <c r="X86" s="41">
        <f t="shared" si="47"/>
        <v>463.44</v>
      </c>
      <c r="Y86" s="41">
        <f t="shared" si="45"/>
        <v>1571.609</v>
      </c>
      <c r="Z86" s="41"/>
      <c r="AD86" s="141"/>
    </row>
    <row r="87" s="9" customFormat="1" ht="20" customHeight="1" spans="1:30">
      <c r="A87" s="40">
        <f t="shared" si="32"/>
        <v>84</v>
      </c>
      <c r="B87" s="66" t="s">
        <v>285</v>
      </c>
      <c r="C87" s="42" t="s">
        <v>286</v>
      </c>
      <c r="D87" s="41" t="s">
        <v>287</v>
      </c>
      <c r="E87" s="41">
        <v>3245.4</v>
      </c>
      <c r="F87" s="41">
        <f>VLOOKUP(C87,'[1]9月'!$B:$Q,16,0)</f>
        <v>3245.4</v>
      </c>
      <c r="G87" s="41">
        <v>3245.4</v>
      </c>
      <c r="H87" s="44">
        <v>5228.42</v>
      </c>
      <c r="I87" s="44"/>
      <c r="J87" s="44">
        <v>3180</v>
      </c>
      <c r="K87" s="52">
        <f t="shared" si="33"/>
        <v>58.4172</v>
      </c>
      <c r="L87" s="53">
        <f t="shared" si="34"/>
        <v>519.264</v>
      </c>
      <c r="M87" s="41">
        <f t="shared" si="35"/>
        <v>22.7178</v>
      </c>
      <c r="N87" s="44">
        <f t="shared" si="36"/>
        <v>418.27</v>
      </c>
      <c r="O87" s="44">
        <f t="shared" si="37"/>
        <v>0</v>
      </c>
      <c r="P87" s="44">
        <f t="shared" si="38"/>
        <v>159</v>
      </c>
      <c r="Q87" s="44">
        <f t="shared" si="46"/>
        <v>1177.669</v>
      </c>
      <c r="R87" s="41">
        <f t="shared" si="39"/>
        <v>0</v>
      </c>
      <c r="S87" s="41">
        <f t="shared" si="40"/>
        <v>259.63</v>
      </c>
      <c r="T87" s="41">
        <f t="shared" si="41"/>
        <v>9.74</v>
      </c>
      <c r="U87" s="44">
        <f t="shared" si="42"/>
        <v>104.57</v>
      </c>
      <c r="V87" s="44">
        <f t="shared" si="43"/>
        <v>0</v>
      </c>
      <c r="W87" s="44">
        <f t="shared" si="44"/>
        <v>159</v>
      </c>
      <c r="X87" s="41">
        <f t="shared" si="47"/>
        <v>532.94</v>
      </c>
      <c r="Y87" s="41">
        <f t="shared" si="45"/>
        <v>1710.609</v>
      </c>
      <c r="Z87" s="41"/>
      <c r="AD87" s="141"/>
    </row>
    <row r="88" s="9" customFormat="1" ht="20" customHeight="1" spans="1:30">
      <c r="A88" s="40">
        <f t="shared" si="32"/>
        <v>85</v>
      </c>
      <c r="B88" s="66" t="s">
        <v>164</v>
      </c>
      <c r="C88" s="42" t="s">
        <v>288</v>
      </c>
      <c r="D88" s="41" t="s">
        <v>289</v>
      </c>
      <c r="E88" s="41">
        <v>3245.4</v>
      </c>
      <c r="F88" s="41">
        <f>VLOOKUP(C88,'[1]9月'!$B:$Q,16,0)</f>
        <v>3245.4</v>
      </c>
      <c r="G88" s="41">
        <v>3245.4</v>
      </c>
      <c r="H88" s="44">
        <v>5228.42</v>
      </c>
      <c r="I88" s="44"/>
      <c r="J88" s="44">
        <v>3180</v>
      </c>
      <c r="K88" s="52">
        <f t="shared" si="33"/>
        <v>58.4172</v>
      </c>
      <c r="L88" s="53">
        <f t="shared" si="34"/>
        <v>519.264</v>
      </c>
      <c r="M88" s="41">
        <f t="shared" si="35"/>
        <v>22.7178</v>
      </c>
      <c r="N88" s="44">
        <f t="shared" si="36"/>
        <v>418.27</v>
      </c>
      <c r="O88" s="44">
        <f t="shared" si="37"/>
        <v>0</v>
      </c>
      <c r="P88" s="44">
        <f t="shared" si="38"/>
        <v>159</v>
      </c>
      <c r="Q88" s="44">
        <f t="shared" si="46"/>
        <v>1177.669</v>
      </c>
      <c r="R88" s="41">
        <f t="shared" si="39"/>
        <v>0</v>
      </c>
      <c r="S88" s="41">
        <f t="shared" si="40"/>
        <v>259.63</v>
      </c>
      <c r="T88" s="41">
        <f t="shared" si="41"/>
        <v>9.74</v>
      </c>
      <c r="U88" s="44">
        <f t="shared" si="42"/>
        <v>104.57</v>
      </c>
      <c r="V88" s="44">
        <f t="shared" si="43"/>
        <v>0</v>
      </c>
      <c r="W88" s="44">
        <f t="shared" si="44"/>
        <v>159</v>
      </c>
      <c r="X88" s="41">
        <f t="shared" si="47"/>
        <v>532.94</v>
      </c>
      <c r="Y88" s="41">
        <f t="shared" si="45"/>
        <v>1710.609</v>
      </c>
      <c r="Z88" s="41"/>
      <c r="AD88" s="141"/>
    </row>
    <row r="89" s="9" customFormat="1" ht="20" customHeight="1" spans="1:30">
      <c r="A89" s="40">
        <f t="shared" si="32"/>
        <v>86</v>
      </c>
      <c r="B89" s="66" t="s">
        <v>167</v>
      </c>
      <c r="C89" s="42" t="s">
        <v>290</v>
      </c>
      <c r="D89" s="41" t="s">
        <v>291</v>
      </c>
      <c r="E89" s="41">
        <v>3245.4</v>
      </c>
      <c r="F89" s="41">
        <f>VLOOKUP(C89,'[1]9月'!$B:$Q,16,0)</f>
        <v>3245.4</v>
      </c>
      <c r="G89" s="41">
        <v>3245.4</v>
      </c>
      <c r="H89" s="44">
        <v>5228.42</v>
      </c>
      <c r="I89" s="44"/>
      <c r="J89" s="44">
        <v>3180</v>
      </c>
      <c r="K89" s="52">
        <f t="shared" si="33"/>
        <v>58.4172</v>
      </c>
      <c r="L89" s="53">
        <f t="shared" si="34"/>
        <v>519.264</v>
      </c>
      <c r="M89" s="41">
        <f t="shared" si="35"/>
        <v>22.7178</v>
      </c>
      <c r="N89" s="44">
        <f t="shared" si="36"/>
        <v>418.27</v>
      </c>
      <c r="O89" s="44">
        <f t="shared" si="37"/>
        <v>0</v>
      </c>
      <c r="P89" s="44">
        <f t="shared" si="38"/>
        <v>159</v>
      </c>
      <c r="Q89" s="44">
        <f t="shared" si="46"/>
        <v>1177.669</v>
      </c>
      <c r="R89" s="41">
        <f t="shared" si="39"/>
        <v>0</v>
      </c>
      <c r="S89" s="41">
        <f t="shared" si="40"/>
        <v>259.63</v>
      </c>
      <c r="T89" s="41">
        <f t="shared" si="41"/>
        <v>9.74</v>
      </c>
      <c r="U89" s="44">
        <f t="shared" si="42"/>
        <v>104.57</v>
      </c>
      <c r="V89" s="44">
        <f t="shared" si="43"/>
        <v>0</v>
      </c>
      <c r="W89" s="44">
        <f t="shared" si="44"/>
        <v>159</v>
      </c>
      <c r="X89" s="41">
        <f t="shared" si="47"/>
        <v>532.94</v>
      </c>
      <c r="Y89" s="41">
        <f t="shared" si="45"/>
        <v>1710.609</v>
      </c>
      <c r="Z89" s="41"/>
      <c r="AD89" s="141"/>
    </row>
    <row r="90" s="9" customFormat="1" ht="20" customHeight="1" spans="1:30">
      <c r="A90" s="40">
        <f t="shared" si="32"/>
        <v>87</v>
      </c>
      <c r="B90" s="66" t="s">
        <v>167</v>
      </c>
      <c r="C90" s="42" t="s">
        <v>292</v>
      </c>
      <c r="D90" s="41" t="s">
        <v>293</v>
      </c>
      <c r="E90" s="41">
        <v>3245.4</v>
      </c>
      <c r="F90" s="41">
        <f>VLOOKUP(C90,'[1]9月'!$B:$Q,16,0)</f>
        <v>3245.4</v>
      </c>
      <c r="G90" s="41">
        <v>3245.4</v>
      </c>
      <c r="H90" s="44">
        <v>5228.42</v>
      </c>
      <c r="I90" s="44"/>
      <c r="J90" s="44">
        <v>3180</v>
      </c>
      <c r="K90" s="52">
        <f t="shared" si="33"/>
        <v>58.4172</v>
      </c>
      <c r="L90" s="53">
        <f t="shared" si="34"/>
        <v>519.264</v>
      </c>
      <c r="M90" s="41">
        <f t="shared" si="35"/>
        <v>22.7178</v>
      </c>
      <c r="N90" s="44">
        <f t="shared" si="36"/>
        <v>418.27</v>
      </c>
      <c r="O90" s="44">
        <f t="shared" si="37"/>
        <v>0</v>
      </c>
      <c r="P90" s="44">
        <f t="shared" si="38"/>
        <v>159</v>
      </c>
      <c r="Q90" s="44">
        <f t="shared" si="46"/>
        <v>1177.669</v>
      </c>
      <c r="R90" s="41">
        <f t="shared" si="39"/>
        <v>0</v>
      </c>
      <c r="S90" s="41">
        <f t="shared" si="40"/>
        <v>259.63</v>
      </c>
      <c r="T90" s="41">
        <f t="shared" si="41"/>
        <v>9.74</v>
      </c>
      <c r="U90" s="44">
        <f t="shared" si="42"/>
        <v>104.57</v>
      </c>
      <c r="V90" s="44">
        <f t="shared" si="43"/>
        <v>0</v>
      </c>
      <c r="W90" s="44">
        <f t="shared" si="44"/>
        <v>159</v>
      </c>
      <c r="X90" s="41">
        <f t="shared" si="47"/>
        <v>532.94</v>
      </c>
      <c r="Y90" s="41">
        <f t="shared" si="45"/>
        <v>1710.609</v>
      </c>
      <c r="Z90" s="41"/>
      <c r="AD90" s="141"/>
    </row>
    <row r="91" s="9" customFormat="1" ht="20" customHeight="1" spans="1:30">
      <c r="A91" s="40">
        <f t="shared" si="32"/>
        <v>88</v>
      </c>
      <c r="B91" s="66" t="s">
        <v>167</v>
      </c>
      <c r="C91" s="42" t="s">
        <v>294</v>
      </c>
      <c r="D91" s="41" t="s">
        <v>295</v>
      </c>
      <c r="E91" s="41">
        <v>3245.4</v>
      </c>
      <c r="F91" s="41">
        <f>VLOOKUP(C91,'[1]9月'!$B:$Q,16,0)</f>
        <v>3245.4</v>
      </c>
      <c r="G91" s="41">
        <v>3245.4</v>
      </c>
      <c r="H91" s="44">
        <v>5228.42</v>
      </c>
      <c r="I91" s="44"/>
      <c r="J91" s="44">
        <v>3180</v>
      </c>
      <c r="K91" s="52">
        <f t="shared" si="33"/>
        <v>58.4172</v>
      </c>
      <c r="L91" s="53">
        <f t="shared" si="34"/>
        <v>519.264</v>
      </c>
      <c r="M91" s="41">
        <f t="shared" si="35"/>
        <v>22.7178</v>
      </c>
      <c r="N91" s="44">
        <f t="shared" si="36"/>
        <v>418.27</v>
      </c>
      <c r="O91" s="44">
        <f t="shared" si="37"/>
        <v>0</v>
      </c>
      <c r="P91" s="44">
        <f t="shared" si="38"/>
        <v>159</v>
      </c>
      <c r="Q91" s="44">
        <f t="shared" si="46"/>
        <v>1177.669</v>
      </c>
      <c r="R91" s="41">
        <f t="shared" si="39"/>
        <v>0</v>
      </c>
      <c r="S91" s="41">
        <f t="shared" si="40"/>
        <v>259.63</v>
      </c>
      <c r="T91" s="41">
        <f t="shared" si="41"/>
        <v>9.74</v>
      </c>
      <c r="U91" s="44">
        <f t="shared" si="42"/>
        <v>104.57</v>
      </c>
      <c r="V91" s="44">
        <f t="shared" si="43"/>
        <v>0</v>
      </c>
      <c r="W91" s="44">
        <f t="shared" si="44"/>
        <v>159</v>
      </c>
      <c r="X91" s="41">
        <f t="shared" si="47"/>
        <v>532.94</v>
      </c>
      <c r="Y91" s="41">
        <f t="shared" si="45"/>
        <v>1710.609</v>
      </c>
      <c r="Z91" s="41"/>
      <c r="AD91" s="141"/>
    </row>
    <row r="92" s="9" customFormat="1" ht="20" customHeight="1" spans="1:30">
      <c r="A92" s="40">
        <f t="shared" si="32"/>
        <v>89</v>
      </c>
      <c r="B92" s="66" t="s">
        <v>167</v>
      </c>
      <c r="C92" s="46" t="s">
        <v>296</v>
      </c>
      <c r="D92" s="47" t="s">
        <v>297</v>
      </c>
      <c r="E92" s="41">
        <v>3245.4</v>
      </c>
      <c r="F92" s="41">
        <f>VLOOKUP(C92,'[1]9月'!$B:$Q,16,0)</f>
        <v>3245.4</v>
      </c>
      <c r="G92" s="41">
        <v>3245.4</v>
      </c>
      <c r="H92" s="44">
        <v>5228.42</v>
      </c>
      <c r="I92" s="44"/>
      <c r="J92" s="44">
        <v>3180</v>
      </c>
      <c r="K92" s="52">
        <f t="shared" si="33"/>
        <v>58.4172</v>
      </c>
      <c r="L92" s="53">
        <f t="shared" si="34"/>
        <v>519.264</v>
      </c>
      <c r="M92" s="41">
        <f t="shared" si="35"/>
        <v>22.7178</v>
      </c>
      <c r="N92" s="44">
        <f t="shared" si="36"/>
        <v>418.27</v>
      </c>
      <c r="O92" s="44">
        <f t="shared" si="37"/>
        <v>0</v>
      </c>
      <c r="P92" s="44">
        <f t="shared" si="38"/>
        <v>159</v>
      </c>
      <c r="Q92" s="44">
        <f t="shared" si="46"/>
        <v>1177.669</v>
      </c>
      <c r="R92" s="41">
        <f t="shared" si="39"/>
        <v>0</v>
      </c>
      <c r="S92" s="41">
        <f t="shared" si="40"/>
        <v>259.63</v>
      </c>
      <c r="T92" s="41">
        <f t="shared" si="41"/>
        <v>9.74</v>
      </c>
      <c r="U92" s="44">
        <f t="shared" si="42"/>
        <v>104.57</v>
      </c>
      <c r="V92" s="44">
        <f t="shared" si="43"/>
        <v>0</v>
      </c>
      <c r="W92" s="44">
        <f t="shared" si="44"/>
        <v>159</v>
      </c>
      <c r="X92" s="41">
        <f t="shared" si="47"/>
        <v>532.94</v>
      </c>
      <c r="Y92" s="41">
        <f t="shared" si="45"/>
        <v>1710.609</v>
      </c>
      <c r="Z92" s="41"/>
      <c r="AD92" s="141"/>
    </row>
    <row r="93" s="9" customFormat="1" ht="20" customHeight="1" spans="1:30">
      <c r="A93" s="40">
        <f t="shared" si="32"/>
        <v>90</v>
      </c>
      <c r="B93" s="66" t="s">
        <v>167</v>
      </c>
      <c r="C93" s="46" t="s">
        <v>298</v>
      </c>
      <c r="D93" s="47" t="s">
        <v>299</v>
      </c>
      <c r="E93" s="41">
        <v>3245.4</v>
      </c>
      <c r="F93" s="41">
        <f>VLOOKUP(C93,'[1]9月'!$B:$Q,16,0)</f>
        <v>3245.4</v>
      </c>
      <c r="G93" s="41">
        <v>3245.4</v>
      </c>
      <c r="H93" s="44">
        <v>5228.42</v>
      </c>
      <c r="I93" s="44"/>
      <c r="J93" s="44">
        <v>3180</v>
      </c>
      <c r="K93" s="52">
        <f t="shared" si="33"/>
        <v>58.4172</v>
      </c>
      <c r="L93" s="53">
        <f t="shared" si="34"/>
        <v>519.264</v>
      </c>
      <c r="M93" s="41">
        <f t="shared" si="35"/>
        <v>22.7178</v>
      </c>
      <c r="N93" s="44">
        <f t="shared" si="36"/>
        <v>418.27</v>
      </c>
      <c r="O93" s="44">
        <f t="shared" si="37"/>
        <v>0</v>
      </c>
      <c r="P93" s="44">
        <f t="shared" si="38"/>
        <v>159</v>
      </c>
      <c r="Q93" s="44">
        <f t="shared" si="46"/>
        <v>1177.669</v>
      </c>
      <c r="R93" s="41">
        <f t="shared" si="39"/>
        <v>0</v>
      </c>
      <c r="S93" s="41">
        <f t="shared" si="40"/>
        <v>259.63</v>
      </c>
      <c r="T93" s="41">
        <f t="shared" si="41"/>
        <v>9.74</v>
      </c>
      <c r="U93" s="44">
        <f t="shared" si="42"/>
        <v>104.57</v>
      </c>
      <c r="V93" s="44">
        <f t="shared" si="43"/>
        <v>0</v>
      </c>
      <c r="W93" s="44">
        <f t="shared" si="44"/>
        <v>159</v>
      </c>
      <c r="X93" s="41">
        <f t="shared" si="47"/>
        <v>532.94</v>
      </c>
      <c r="Y93" s="41">
        <f t="shared" si="45"/>
        <v>1710.609</v>
      </c>
      <c r="Z93" s="41"/>
      <c r="AD93" s="141"/>
    </row>
    <row r="94" s="9" customFormat="1" ht="20" customHeight="1" spans="1:30">
      <c r="A94" s="40">
        <f t="shared" si="32"/>
        <v>91</v>
      </c>
      <c r="B94" s="66" t="s">
        <v>167</v>
      </c>
      <c r="C94" s="46" t="s">
        <v>300</v>
      </c>
      <c r="D94" s="47" t="s">
        <v>301</v>
      </c>
      <c r="E94" s="41">
        <v>3245.4</v>
      </c>
      <c r="F94" s="41">
        <f>VLOOKUP(C94,'[1]9月'!$B:$Q,16,0)</f>
        <v>3245.4</v>
      </c>
      <c r="G94" s="41">
        <v>3245.4</v>
      </c>
      <c r="H94" s="44">
        <v>5228.42</v>
      </c>
      <c r="I94" s="44"/>
      <c r="J94" s="44">
        <v>1790</v>
      </c>
      <c r="K94" s="52">
        <f t="shared" si="33"/>
        <v>58.4172</v>
      </c>
      <c r="L94" s="53">
        <f t="shared" si="34"/>
        <v>519.264</v>
      </c>
      <c r="M94" s="41">
        <f t="shared" si="35"/>
        <v>22.7178</v>
      </c>
      <c r="N94" s="44">
        <f t="shared" si="36"/>
        <v>418.27</v>
      </c>
      <c r="O94" s="44">
        <f t="shared" si="37"/>
        <v>0</v>
      </c>
      <c r="P94" s="44">
        <f t="shared" si="38"/>
        <v>89.5</v>
      </c>
      <c r="Q94" s="44">
        <f t="shared" si="46"/>
        <v>1108.169</v>
      </c>
      <c r="R94" s="41">
        <f t="shared" si="39"/>
        <v>0</v>
      </c>
      <c r="S94" s="41">
        <f t="shared" si="40"/>
        <v>259.63</v>
      </c>
      <c r="T94" s="41">
        <f t="shared" si="41"/>
        <v>9.74</v>
      </c>
      <c r="U94" s="44">
        <f t="shared" si="42"/>
        <v>104.57</v>
      </c>
      <c r="V94" s="44">
        <f t="shared" si="43"/>
        <v>0</v>
      </c>
      <c r="W94" s="44">
        <f t="shared" si="44"/>
        <v>89.5</v>
      </c>
      <c r="X94" s="41">
        <f t="shared" si="47"/>
        <v>463.44</v>
      </c>
      <c r="Y94" s="41">
        <f t="shared" si="45"/>
        <v>1571.609</v>
      </c>
      <c r="Z94" s="41"/>
      <c r="AD94" s="141"/>
    </row>
    <row r="95" s="9" customFormat="1" ht="20" customHeight="1" spans="1:30">
      <c r="A95" s="40">
        <f t="shared" si="32"/>
        <v>92</v>
      </c>
      <c r="B95" s="66" t="s">
        <v>167</v>
      </c>
      <c r="C95" s="46" t="s">
        <v>302</v>
      </c>
      <c r="D95" s="47" t="s">
        <v>303</v>
      </c>
      <c r="E95" s="41">
        <v>3245.4</v>
      </c>
      <c r="F95" s="41">
        <f>VLOOKUP(C95,'[1]9月'!$B:$Q,16,0)</f>
        <v>3245.4</v>
      </c>
      <c r="G95" s="41">
        <v>3245.4</v>
      </c>
      <c r="H95" s="44">
        <v>5228.42</v>
      </c>
      <c r="I95" s="44"/>
      <c r="J95" s="44">
        <v>3180</v>
      </c>
      <c r="K95" s="52">
        <f t="shared" si="33"/>
        <v>58.4172</v>
      </c>
      <c r="L95" s="53">
        <f t="shared" si="34"/>
        <v>519.264</v>
      </c>
      <c r="M95" s="41">
        <f t="shared" si="35"/>
        <v>22.7178</v>
      </c>
      <c r="N95" s="44">
        <f t="shared" si="36"/>
        <v>418.27</v>
      </c>
      <c r="O95" s="44">
        <f t="shared" si="37"/>
        <v>0</v>
      </c>
      <c r="P95" s="44">
        <f t="shared" si="38"/>
        <v>159</v>
      </c>
      <c r="Q95" s="44">
        <f t="shared" si="46"/>
        <v>1177.669</v>
      </c>
      <c r="R95" s="41">
        <f t="shared" si="39"/>
        <v>0</v>
      </c>
      <c r="S95" s="41">
        <f t="shared" si="40"/>
        <v>259.63</v>
      </c>
      <c r="T95" s="41">
        <f t="shared" si="41"/>
        <v>9.74</v>
      </c>
      <c r="U95" s="44">
        <f t="shared" si="42"/>
        <v>104.57</v>
      </c>
      <c r="V95" s="44">
        <f t="shared" si="43"/>
        <v>0</v>
      </c>
      <c r="W95" s="44">
        <f t="shared" si="44"/>
        <v>159</v>
      </c>
      <c r="X95" s="41">
        <f t="shared" si="47"/>
        <v>532.94</v>
      </c>
      <c r="Y95" s="41">
        <f t="shared" si="45"/>
        <v>1710.609</v>
      </c>
      <c r="Z95" s="41"/>
      <c r="AD95" s="141"/>
    </row>
    <row r="96" s="9" customFormat="1" ht="20" customHeight="1" spans="1:30">
      <c r="A96" s="40">
        <f t="shared" si="32"/>
        <v>93</v>
      </c>
      <c r="B96" s="66" t="s">
        <v>167</v>
      </c>
      <c r="C96" s="46" t="s">
        <v>304</v>
      </c>
      <c r="D96" s="47" t="s">
        <v>305</v>
      </c>
      <c r="E96" s="41">
        <v>3245.4</v>
      </c>
      <c r="F96" s="41">
        <f>VLOOKUP(C96,'[1]9月'!$B:$Q,16,0)</f>
        <v>3245.4</v>
      </c>
      <c r="G96" s="41">
        <v>3245.4</v>
      </c>
      <c r="H96" s="44">
        <v>5228.42</v>
      </c>
      <c r="I96" s="44"/>
      <c r="J96" s="44">
        <v>1790</v>
      </c>
      <c r="K96" s="52">
        <f t="shared" si="33"/>
        <v>58.4172</v>
      </c>
      <c r="L96" s="53">
        <f t="shared" si="34"/>
        <v>519.264</v>
      </c>
      <c r="M96" s="41">
        <f t="shared" si="35"/>
        <v>22.7178</v>
      </c>
      <c r="N96" s="44">
        <f t="shared" si="36"/>
        <v>418.27</v>
      </c>
      <c r="O96" s="44">
        <f t="shared" si="37"/>
        <v>0</v>
      </c>
      <c r="P96" s="44">
        <f t="shared" si="38"/>
        <v>89.5</v>
      </c>
      <c r="Q96" s="44">
        <f t="shared" si="46"/>
        <v>1108.169</v>
      </c>
      <c r="R96" s="41">
        <f t="shared" si="39"/>
        <v>0</v>
      </c>
      <c r="S96" s="41">
        <f t="shared" si="40"/>
        <v>259.63</v>
      </c>
      <c r="T96" s="41">
        <f t="shared" si="41"/>
        <v>9.74</v>
      </c>
      <c r="U96" s="44">
        <f t="shared" si="42"/>
        <v>104.57</v>
      </c>
      <c r="V96" s="44">
        <f t="shared" si="43"/>
        <v>0</v>
      </c>
      <c r="W96" s="44">
        <f t="shared" si="44"/>
        <v>89.5</v>
      </c>
      <c r="X96" s="41">
        <f t="shared" si="47"/>
        <v>463.44</v>
      </c>
      <c r="Y96" s="41">
        <f t="shared" si="45"/>
        <v>1571.609</v>
      </c>
      <c r="Z96" s="41"/>
      <c r="AD96" s="141"/>
    </row>
    <row r="97" s="9" customFormat="1" ht="20" customHeight="1" spans="1:30">
      <c r="A97" s="40">
        <f t="shared" si="32"/>
        <v>94</v>
      </c>
      <c r="B97" s="66" t="s">
        <v>164</v>
      </c>
      <c r="C97" s="46" t="s">
        <v>306</v>
      </c>
      <c r="D97" s="342" t="s">
        <v>307</v>
      </c>
      <c r="E97" s="41">
        <v>3245.4</v>
      </c>
      <c r="F97" s="41">
        <f>VLOOKUP(C97,'[1]9月'!$B:$Q,16,0)</f>
        <v>3245.4</v>
      </c>
      <c r="G97" s="41">
        <v>3245.4</v>
      </c>
      <c r="H97" s="44">
        <v>5228.42</v>
      </c>
      <c r="I97" s="44"/>
      <c r="J97" s="44">
        <v>3180</v>
      </c>
      <c r="K97" s="52">
        <f t="shared" si="33"/>
        <v>58.4172</v>
      </c>
      <c r="L97" s="53">
        <f t="shared" si="34"/>
        <v>519.264</v>
      </c>
      <c r="M97" s="41">
        <f t="shared" si="35"/>
        <v>22.7178</v>
      </c>
      <c r="N97" s="44">
        <f t="shared" si="36"/>
        <v>418.27</v>
      </c>
      <c r="O97" s="44">
        <f t="shared" si="37"/>
        <v>0</v>
      </c>
      <c r="P97" s="44">
        <f t="shared" si="38"/>
        <v>159</v>
      </c>
      <c r="Q97" s="44">
        <f t="shared" si="46"/>
        <v>1177.669</v>
      </c>
      <c r="R97" s="41">
        <f t="shared" si="39"/>
        <v>0</v>
      </c>
      <c r="S97" s="41">
        <f t="shared" si="40"/>
        <v>259.63</v>
      </c>
      <c r="T97" s="41">
        <f t="shared" si="41"/>
        <v>9.74</v>
      </c>
      <c r="U97" s="44">
        <f t="shared" si="42"/>
        <v>104.57</v>
      </c>
      <c r="V97" s="44">
        <f t="shared" si="43"/>
        <v>0</v>
      </c>
      <c r="W97" s="44">
        <f t="shared" si="44"/>
        <v>159</v>
      </c>
      <c r="X97" s="41">
        <f t="shared" si="47"/>
        <v>532.94</v>
      </c>
      <c r="Y97" s="41">
        <f t="shared" si="45"/>
        <v>1710.609</v>
      </c>
      <c r="Z97" s="41"/>
      <c r="AD97" s="141"/>
    </row>
    <row r="98" s="9" customFormat="1" ht="20" customHeight="1" spans="1:30">
      <c r="A98" s="40">
        <f t="shared" si="32"/>
        <v>95</v>
      </c>
      <c r="B98" s="66" t="s">
        <v>285</v>
      </c>
      <c r="C98" s="42" t="s">
        <v>308</v>
      </c>
      <c r="D98" s="41" t="s">
        <v>309</v>
      </c>
      <c r="E98" s="41">
        <v>3820</v>
      </c>
      <c r="F98" s="41">
        <f>VLOOKUP(C98,'[1]9月'!$B:$Q,16,0)</f>
        <v>3820</v>
      </c>
      <c r="G98" s="41">
        <v>3820</v>
      </c>
      <c r="H98" s="44">
        <v>5228.42</v>
      </c>
      <c r="I98" s="44"/>
      <c r="J98" s="44">
        <v>4180</v>
      </c>
      <c r="K98" s="52">
        <f t="shared" si="33"/>
        <v>68.76</v>
      </c>
      <c r="L98" s="53">
        <f t="shared" si="34"/>
        <v>611.2</v>
      </c>
      <c r="M98" s="41">
        <f t="shared" si="35"/>
        <v>26.74</v>
      </c>
      <c r="N98" s="44">
        <f t="shared" si="36"/>
        <v>418.27</v>
      </c>
      <c r="O98" s="44">
        <f t="shared" si="37"/>
        <v>0</v>
      </c>
      <c r="P98" s="44">
        <f t="shared" si="38"/>
        <v>209</v>
      </c>
      <c r="Q98" s="44">
        <f t="shared" si="46"/>
        <v>1333.97</v>
      </c>
      <c r="R98" s="41">
        <f t="shared" si="39"/>
        <v>0</v>
      </c>
      <c r="S98" s="41">
        <f t="shared" si="40"/>
        <v>305.6</v>
      </c>
      <c r="T98" s="41">
        <f t="shared" si="41"/>
        <v>11.46</v>
      </c>
      <c r="U98" s="44">
        <f t="shared" si="42"/>
        <v>104.57</v>
      </c>
      <c r="V98" s="44">
        <f t="shared" si="43"/>
        <v>0</v>
      </c>
      <c r="W98" s="44">
        <f t="shared" si="44"/>
        <v>209</v>
      </c>
      <c r="X98" s="41">
        <f t="shared" si="47"/>
        <v>630.63</v>
      </c>
      <c r="Y98" s="41">
        <f t="shared" si="45"/>
        <v>1964.6</v>
      </c>
      <c r="Z98" s="41"/>
      <c r="AD98" s="141"/>
    </row>
    <row r="99" s="9" customFormat="1" ht="20" customHeight="1" spans="1:30">
      <c r="A99" s="40">
        <f t="shared" si="32"/>
        <v>96</v>
      </c>
      <c r="B99" s="66" t="s">
        <v>285</v>
      </c>
      <c r="C99" s="42" t="s">
        <v>310</v>
      </c>
      <c r="D99" s="41" t="s">
        <v>311</v>
      </c>
      <c r="E99" s="41">
        <v>3245.4</v>
      </c>
      <c r="F99" s="41">
        <f>VLOOKUP(C99,'[1]9月'!$B:$Q,16,0)</f>
        <v>3245.4</v>
      </c>
      <c r="G99" s="41">
        <v>3245.4</v>
      </c>
      <c r="H99" s="44">
        <v>5228.42</v>
      </c>
      <c r="I99" s="44"/>
      <c r="J99" s="44">
        <v>4180</v>
      </c>
      <c r="K99" s="52">
        <f t="shared" si="33"/>
        <v>58.4172</v>
      </c>
      <c r="L99" s="53">
        <f t="shared" si="34"/>
        <v>519.264</v>
      </c>
      <c r="M99" s="41">
        <f t="shared" si="35"/>
        <v>22.7178</v>
      </c>
      <c r="N99" s="44">
        <f t="shared" si="36"/>
        <v>418.27</v>
      </c>
      <c r="O99" s="44">
        <f t="shared" si="37"/>
        <v>0</v>
      </c>
      <c r="P99" s="44">
        <f t="shared" si="38"/>
        <v>209</v>
      </c>
      <c r="Q99" s="44">
        <f t="shared" si="46"/>
        <v>1227.669</v>
      </c>
      <c r="R99" s="41">
        <f t="shared" si="39"/>
        <v>0</v>
      </c>
      <c r="S99" s="41">
        <f t="shared" si="40"/>
        <v>259.63</v>
      </c>
      <c r="T99" s="41">
        <f t="shared" si="41"/>
        <v>9.74</v>
      </c>
      <c r="U99" s="44">
        <f t="shared" si="42"/>
        <v>104.57</v>
      </c>
      <c r="V99" s="44">
        <f t="shared" si="43"/>
        <v>0</v>
      </c>
      <c r="W99" s="44">
        <f t="shared" si="44"/>
        <v>209</v>
      </c>
      <c r="X99" s="41">
        <f t="shared" si="47"/>
        <v>582.94</v>
      </c>
      <c r="Y99" s="41">
        <f t="shared" si="45"/>
        <v>1810.609</v>
      </c>
      <c r="Z99" s="41"/>
      <c r="AD99" s="141"/>
    </row>
    <row r="100" s="9" customFormat="1" ht="20" customHeight="1" spans="1:30">
      <c r="A100" s="40">
        <f t="shared" si="32"/>
        <v>97</v>
      </c>
      <c r="B100" s="66" t="s">
        <v>124</v>
      </c>
      <c r="C100" s="42" t="s">
        <v>312</v>
      </c>
      <c r="D100" s="41" t="s">
        <v>313</v>
      </c>
      <c r="E100" s="41">
        <v>3245.4</v>
      </c>
      <c r="F100" s="41">
        <f>VLOOKUP(C100,'[1]9月'!$B:$Q,16,0)</f>
        <v>3245.4</v>
      </c>
      <c r="G100" s="41">
        <v>3245.4</v>
      </c>
      <c r="H100" s="44">
        <v>5228.42</v>
      </c>
      <c r="I100" s="44"/>
      <c r="J100" s="44">
        <v>3180</v>
      </c>
      <c r="K100" s="52">
        <f t="shared" si="33"/>
        <v>58.4172</v>
      </c>
      <c r="L100" s="53">
        <f t="shared" si="34"/>
        <v>519.264</v>
      </c>
      <c r="M100" s="41">
        <f t="shared" si="35"/>
        <v>22.7178</v>
      </c>
      <c r="N100" s="44">
        <f t="shared" si="36"/>
        <v>418.27</v>
      </c>
      <c r="O100" s="44">
        <f t="shared" si="37"/>
        <v>0</v>
      </c>
      <c r="P100" s="44">
        <f t="shared" si="38"/>
        <v>159</v>
      </c>
      <c r="Q100" s="44">
        <f t="shared" si="46"/>
        <v>1177.669</v>
      </c>
      <c r="R100" s="41">
        <f t="shared" si="39"/>
        <v>0</v>
      </c>
      <c r="S100" s="41">
        <f t="shared" si="40"/>
        <v>259.63</v>
      </c>
      <c r="T100" s="41">
        <f t="shared" si="41"/>
        <v>9.74</v>
      </c>
      <c r="U100" s="44">
        <f t="shared" si="42"/>
        <v>104.57</v>
      </c>
      <c r="V100" s="44">
        <f t="shared" si="43"/>
        <v>0</v>
      </c>
      <c r="W100" s="44">
        <f t="shared" si="44"/>
        <v>159</v>
      </c>
      <c r="X100" s="41">
        <f t="shared" si="47"/>
        <v>532.94</v>
      </c>
      <c r="Y100" s="41">
        <f t="shared" si="45"/>
        <v>1710.609</v>
      </c>
      <c r="Z100" s="41"/>
      <c r="AD100" s="141"/>
    </row>
    <row r="101" s="9" customFormat="1" ht="20" customHeight="1" spans="1:30">
      <c r="A101" s="40">
        <f t="shared" si="32"/>
        <v>98</v>
      </c>
      <c r="B101" s="66" t="s">
        <v>103</v>
      </c>
      <c r="C101" s="42" t="s">
        <v>314</v>
      </c>
      <c r="D101" s="41" t="s">
        <v>315</v>
      </c>
      <c r="E101" s="41">
        <v>3245.4</v>
      </c>
      <c r="F101" s="41">
        <f>VLOOKUP(C101,'[1]9月'!$B:$Q,16,0)</f>
        <v>3245.4</v>
      </c>
      <c r="G101" s="41">
        <v>3245.4</v>
      </c>
      <c r="H101" s="44">
        <v>5228.42</v>
      </c>
      <c r="I101" s="44"/>
      <c r="J101" s="44">
        <v>4180</v>
      </c>
      <c r="K101" s="52">
        <f t="shared" si="33"/>
        <v>58.4172</v>
      </c>
      <c r="L101" s="53">
        <f t="shared" si="34"/>
        <v>519.264</v>
      </c>
      <c r="M101" s="41">
        <f t="shared" si="35"/>
        <v>22.7178</v>
      </c>
      <c r="N101" s="44">
        <f t="shared" si="36"/>
        <v>418.27</v>
      </c>
      <c r="O101" s="44">
        <f t="shared" si="37"/>
        <v>0</v>
      </c>
      <c r="P101" s="44">
        <f t="shared" si="38"/>
        <v>209</v>
      </c>
      <c r="Q101" s="44">
        <f t="shared" si="46"/>
        <v>1227.669</v>
      </c>
      <c r="R101" s="41">
        <f t="shared" si="39"/>
        <v>0</v>
      </c>
      <c r="S101" s="41">
        <f t="shared" si="40"/>
        <v>259.63</v>
      </c>
      <c r="T101" s="41">
        <f t="shared" si="41"/>
        <v>9.74</v>
      </c>
      <c r="U101" s="44">
        <f t="shared" si="42"/>
        <v>104.57</v>
      </c>
      <c r="V101" s="44">
        <f t="shared" si="43"/>
        <v>0</v>
      </c>
      <c r="W101" s="44">
        <f t="shared" si="44"/>
        <v>209</v>
      </c>
      <c r="X101" s="41">
        <f t="shared" si="47"/>
        <v>582.94</v>
      </c>
      <c r="Y101" s="41">
        <f t="shared" si="45"/>
        <v>1810.609</v>
      </c>
      <c r="Z101" s="41"/>
      <c r="AD101" s="141"/>
    </row>
    <row r="102" s="9" customFormat="1" ht="20" customHeight="1" spans="1:30">
      <c r="A102" s="40">
        <f t="shared" si="32"/>
        <v>99</v>
      </c>
      <c r="B102" s="66" t="s">
        <v>103</v>
      </c>
      <c r="C102" s="42" t="s">
        <v>316</v>
      </c>
      <c r="D102" s="41" t="s">
        <v>317</v>
      </c>
      <c r="E102" s="41">
        <v>3820</v>
      </c>
      <c r="F102" s="41">
        <f>VLOOKUP(C102,'[1]9月'!$B:$Q,16,0)</f>
        <v>3820</v>
      </c>
      <c r="G102" s="41">
        <v>3820</v>
      </c>
      <c r="H102" s="44">
        <v>5228.42</v>
      </c>
      <c r="I102" s="44"/>
      <c r="J102" s="44">
        <v>4180</v>
      </c>
      <c r="K102" s="52">
        <f t="shared" si="33"/>
        <v>68.76</v>
      </c>
      <c r="L102" s="53">
        <f t="shared" si="34"/>
        <v>611.2</v>
      </c>
      <c r="M102" s="41">
        <f t="shared" si="35"/>
        <v>26.74</v>
      </c>
      <c r="N102" s="44">
        <f t="shared" si="36"/>
        <v>418.27</v>
      </c>
      <c r="O102" s="44">
        <f t="shared" si="37"/>
        <v>0</v>
      </c>
      <c r="P102" s="44">
        <f t="shared" si="38"/>
        <v>209</v>
      </c>
      <c r="Q102" s="44">
        <f t="shared" si="46"/>
        <v>1333.97</v>
      </c>
      <c r="R102" s="41">
        <f t="shared" si="39"/>
        <v>0</v>
      </c>
      <c r="S102" s="41">
        <f t="shared" si="40"/>
        <v>305.6</v>
      </c>
      <c r="T102" s="41">
        <f t="shared" si="41"/>
        <v>11.46</v>
      </c>
      <c r="U102" s="44">
        <f t="shared" si="42"/>
        <v>104.57</v>
      </c>
      <c r="V102" s="44">
        <f t="shared" si="43"/>
        <v>0</v>
      </c>
      <c r="W102" s="44">
        <f t="shared" si="44"/>
        <v>209</v>
      </c>
      <c r="X102" s="41">
        <f t="shared" si="47"/>
        <v>630.63</v>
      </c>
      <c r="Y102" s="41">
        <f t="shared" si="45"/>
        <v>1964.6</v>
      </c>
      <c r="Z102" s="41"/>
      <c r="AD102" s="141"/>
    </row>
    <row r="103" s="9" customFormat="1" ht="20" customHeight="1" spans="1:30">
      <c r="A103" s="40">
        <f t="shared" si="32"/>
        <v>100</v>
      </c>
      <c r="B103" s="66" t="s">
        <v>103</v>
      </c>
      <c r="C103" s="46" t="s">
        <v>318</v>
      </c>
      <c r="D103" s="47" t="s">
        <v>319</v>
      </c>
      <c r="E103" s="41">
        <v>3245.4</v>
      </c>
      <c r="F103" s="41">
        <f>VLOOKUP(C103,'[1]9月'!$B:$Q,16,0)</f>
        <v>3245.4</v>
      </c>
      <c r="G103" s="41">
        <v>3245.4</v>
      </c>
      <c r="H103" s="44">
        <v>5228.42</v>
      </c>
      <c r="I103" s="44"/>
      <c r="J103" s="44">
        <v>3180</v>
      </c>
      <c r="K103" s="52">
        <f t="shared" si="33"/>
        <v>58.4172</v>
      </c>
      <c r="L103" s="53">
        <f t="shared" si="34"/>
        <v>519.264</v>
      </c>
      <c r="M103" s="41">
        <f t="shared" si="35"/>
        <v>22.7178</v>
      </c>
      <c r="N103" s="44">
        <f t="shared" si="36"/>
        <v>418.27</v>
      </c>
      <c r="O103" s="44">
        <f t="shared" si="37"/>
        <v>0</v>
      </c>
      <c r="P103" s="44">
        <f t="shared" si="38"/>
        <v>159</v>
      </c>
      <c r="Q103" s="44">
        <f t="shared" si="46"/>
        <v>1177.669</v>
      </c>
      <c r="R103" s="41">
        <f t="shared" si="39"/>
        <v>0</v>
      </c>
      <c r="S103" s="41">
        <f t="shared" si="40"/>
        <v>259.63</v>
      </c>
      <c r="T103" s="41">
        <f t="shared" si="41"/>
        <v>9.74</v>
      </c>
      <c r="U103" s="44">
        <f t="shared" si="42"/>
        <v>104.57</v>
      </c>
      <c r="V103" s="44">
        <f t="shared" si="43"/>
        <v>0</v>
      </c>
      <c r="W103" s="44">
        <f t="shared" si="44"/>
        <v>159</v>
      </c>
      <c r="X103" s="41">
        <f t="shared" si="47"/>
        <v>532.94</v>
      </c>
      <c r="Y103" s="41">
        <f t="shared" si="45"/>
        <v>1710.609</v>
      </c>
      <c r="Z103" s="41"/>
      <c r="AD103" s="141"/>
    </row>
    <row r="104" s="9" customFormat="1" ht="20" customHeight="1" spans="1:30">
      <c r="A104" s="40">
        <f t="shared" si="32"/>
        <v>101</v>
      </c>
      <c r="B104" s="66" t="s">
        <v>103</v>
      </c>
      <c r="C104" s="46" t="s">
        <v>323</v>
      </c>
      <c r="D104" s="343" t="s">
        <v>324</v>
      </c>
      <c r="E104" s="41">
        <v>3245.4</v>
      </c>
      <c r="F104" s="41">
        <f>VLOOKUP(C104,'[1]9月'!$B:$Q,16,0)</f>
        <v>3245.4</v>
      </c>
      <c r="G104" s="41">
        <v>3245.4</v>
      </c>
      <c r="H104" s="44">
        <v>5228.42</v>
      </c>
      <c r="I104" s="44"/>
      <c r="J104" s="44">
        <v>3180</v>
      </c>
      <c r="K104" s="52">
        <f t="shared" si="33"/>
        <v>58.4172</v>
      </c>
      <c r="L104" s="53">
        <f t="shared" si="34"/>
        <v>519.264</v>
      </c>
      <c r="M104" s="41">
        <f t="shared" si="35"/>
        <v>22.7178</v>
      </c>
      <c r="N104" s="44">
        <f t="shared" si="36"/>
        <v>418.27</v>
      </c>
      <c r="O104" s="44">
        <f t="shared" si="37"/>
        <v>0</v>
      </c>
      <c r="P104" s="44">
        <f t="shared" si="38"/>
        <v>159</v>
      </c>
      <c r="Q104" s="44">
        <f t="shared" si="46"/>
        <v>1177.669</v>
      </c>
      <c r="R104" s="41">
        <f t="shared" si="39"/>
        <v>0</v>
      </c>
      <c r="S104" s="41">
        <f t="shared" si="40"/>
        <v>259.63</v>
      </c>
      <c r="T104" s="41">
        <f t="shared" si="41"/>
        <v>9.74</v>
      </c>
      <c r="U104" s="44">
        <f t="shared" si="42"/>
        <v>104.57</v>
      </c>
      <c r="V104" s="44">
        <f t="shared" si="43"/>
        <v>0</v>
      </c>
      <c r="W104" s="44">
        <f t="shared" si="44"/>
        <v>159</v>
      </c>
      <c r="X104" s="41">
        <f t="shared" si="47"/>
        <v>532.94</v>
      </c>
      <c r="Y104" s="41">
        <f t="shared" si="45"/>
        <v>1710.609</v>
      </c>
      <c r="Z104" s="41"/>
      <c r="AD104" s="141"/>
    </row>
    <row r="105" s="9" customFormat="1" ht="20" customHeight="1" spans="1:30">
      <c r="A105" s="40">
        <f t="shared" si="32"/>
        <v>102</v>
      </c>
      <c r="B105" s="66" t="s">
        <v>103</v>
      </c>
      <c r="C105" s="42" t="s">
        <v>325</v>
      </c>
      <c r="D105" s="41" t="s">
        <v>326</v>
      </c>
      <c r="E105" s="41">
        <v>3820</v>
      </c>
      <c r="F105" s="41">
        <f>VLOOKUP(C105,'[1]9月'!$B:$Q,16,0)</f>
        <v>3820</v>
      </c>
      <c r="G105" s="41">
        <v>3820</v>
      </c>
      <c r="H105" s="44">
        <v>5228.42</v>
      </c>
      <c r="I105" s="44"/>
      <c r="J105" s="44">
        <v>4180</v>
      </c>
      <c r="K105" s="52">
        <f t="shared" si="33"/>
        <v>68.76</v>
      </c>
      <c r="L105" s="53">
        <f t="shared" si="34"/>
        <v>611.2</v>
      </c>
      <c r="M105" s="41">
        <f t="shared" si="35"/>
        <v>26.74</v>
      </c>
      <c r="N105" s="44">
        <f t="shared" si="36"/>
        <v>418.27</v>
      </c>
      <c r="O105" s="44">
        <f t="shared" si="37"/>
        <v>0</v>
      </c>
      <c r="P105" s="44">
        <f t="shared" si="38"/>
        <v>209</v>
      </c>
      <c r="Q105" s="44">
        <f t="shared" si="46"/>
        <v>1333.97</v>
      </c>
      <c r="R105" s="41">
        <f t="shared" si="39"/>
        <v>0</v>
      </c>
      <c r="S105" s="41">
        <f t="shared" si="40"/>
        <v>305.6</v>
      </c>
      <c r="T105" s="41">
        <f t="shared" si="41"/>
        <v>11.46</v>
      </c>
      <c r="U105" s="44">
        <f t="shared" si="42"/>
        <v>104.57</v>
      </c>
      <c r="V105" s="44">
        <f t="shared" si="43"/>
        <v>0</v>
      </c>
      <c r="W105" s="44">
        <f t="shared" si="44"/>
        <v>209</v>
      </c>
      <c r="X105" s="41">
        <f t="shared" si="47"/>
        <v>630.63</v>
      </c>
      <c r="Y105" s="41">
        <f t="shared" si="45"/>
        <v>1964.6</v>
      </c>
      <c r="Z105" s="41"/>
      <c r="AD105" s="141"/>
    </row>
    <row r="106" s="9" customFormat="1" ht="20" customHeight="1" spans="1:30">
      <c r="A106" s="40">
        <f t="shared" si="32"/>
        <v>103</v>
      </c>
      <c r="B106" s="66" t="s">
        <v>285</v>
      </c>
      <c r="C106" s="42" t="s">
        <v>327</v>
      </c>
      <c r="D106" s="41" t="s">
        <v>328</v>
      </c>
      <c r="E106" s="41">
        <v>3245.4</v>
      </c>
      <c r="F106" s="41">
        <f>VLOOKUP(C106,'[1]9月'!$B:$Q,16,0)</f>
        <v>3245.4</v>
      </c>
      <c r="G106" s="41">
        <v>3245.4</v>
      </c>
      <c r="H106" s="44">
        <v>5228.42</v>
      </c>
      <c r="I106" s="44"/>
      <c r="J106" s="44">
        <v>3180</v>
      </c>
      <c r="K106" s="52">
        <f t="shared" si="33"/>
        <v>58.4172</v>
      </c>
      <c r="L106" s="53">
        <f t="shared" si="34"/>
        <v>519.264</v>
      </c>
      <c r="M106" s="41">
        <f t="shared" si="35"/>
        <v>22.7178</v>
      </c>
      <c r="N106" s="44">
        <f t="shared" si="36"/>
        <v>418.27</v>
      </c>
      <c r="O106" s="44">
        <f t="shared" si="37"/>
        <v>0</v>
      </c>
      <c r="P106" s="44">
        <f t="shared" si="38"/>
        <v>159</v>
      </c>
      <c r="Q106" s="44">
        <f t="shared" si="46"/>
        <v>1177.669</v>
      </c>
      <c r="R106" s="41">
        <f t="shared" si="39"/>
        <v>0</v>
      </c>
      <c r="S106" s="41">
        <f t="shared" si="40"/>
        <v>259.63</v>
      </c>
      <c r="T106" s="41">
        <f t="shared" si="41"/>
        <v>9.74</v>
      </c>
      <c r="U106" s="44">
        <f t="shared" si="42"/>
        <v>104.57</v>
      </c>
      <c r="V106" s="44">
        <f t="shared" si="43"/>
        <v>0</v>
      </c>
      <c r="W106" s="44">
        <f t="shared" si="44"/>
        <v>159</v>
      </c>
      <c r="X106" s="41">
        <f t="shared" si="47"/>
        <v>532.94</v>
      </c>
      <c r="Y106" s="41">
        <f t="shared" si="45"/>
        <v>1710.609</v>
      </c>
      <c r="Z106" s="41"/>
      <c r="AD106" s="141"/>
    </row>
    <row r="107" s="9" customFormat="1" ht="20" customHeight="1" spans="1:30">
      <c r="A107" s="40">
        <f t="shared" si="32"/>
        <v>104</v>
      </c>
      <c r="B107" s="66" t="s">
        <v>170</v>
      </c>
      <c r="C107" s="46" t="s">
        <v>329</v>
      </c>
      <c r="D107" s="47" t="s">
        <v>330</v>
      </c>
      <c r="E107" s="41">
        <v>3245.4</v>
      </c>
      <c r="F107" s="41">
        <f>VLOOKUP(C107,'[1]9月'!$B:$Q,16,0)</f>
        <v>3245.4</v>
      </c>
      <c r="G107" s="41">
        <v>3245.4</v>
      </c>
      <c r="H107" s="44">
        <v>5228.42</v>
      </c>
      <c r="I107" s="44"/>
      <c r="J107" s="44">
        <v>1790</v>
      </c>
      <c r="K107" s="52">
        <f t="shared" si="33"/>
        <v>58.4172</v>
      </c>
      <c r="L107" s="53">
        <f t="shared" si="34"/>
        <v>519.264</v>
      </c>
      <c r="M107" s="41">
        <f t="shared" si="35"/>
        <v>22.7178</v>
      </c>
      <c r="N107" s="44">
        <f t="shared" si="36"/>
        <v>418.27</v>
      </c>
      <c r="O107" s="44">
        <f t="shared" si="37"/>
        <v>0</v>
      </c>
      <c r="P107" s="44">
        <f t="shared" si="38"/>
        <v>89.5</v>
      </c>
      <c r="Q107" s="44">
        <f t="shared" si="46"/>
        <v>1108.169</v>
      </c>
      <c r="R107" s="41">
        <f t="shared" si="39"/>
        <v>0</v>
      </c>
      <c r="S107" s="41">
        <f t="shared" si="40"/>
        <v>259.63</v>
      </c>
      <c r="T107" s="41">
        <f t="shared" si="41"/>
        <v>9.74</v>
      </c>
      <c r="U107" s="44">
        <f t="shared" si="42"/>
        <v>104.57</v>
      </c>
      <c r="V107" s="44">
        <f t="shared" si="43"/>
        <v>0</v>
      </c>
      <c r="W107" s="44">
        <f t="shared" si="44"/>
        <v>89.5</v>
      </c>
      <c r="X107" s="41">
        <f t="shared" si="47"/>
        <v>463.44</v>
      </c>
      <c r="Y107" s="41">
        <f t="shared" si="45"/>
        <v>1571.609</v>
      </c>
      <c r="Z107" s="41"/>
      <c r="AD107" s="141"/>
    </row>
    <row r="108" s="9" customFormat="1" ht="20" customHeight="1" spans="1:30">
      <c r="A108" s="40">
        <f t="shared" si="32"/>
        <v>105</v>
      </c>
      <c r="B108" s="66" t="s">
        <v>285</v>
      </c>
      <c r="C108" s="46" t="s">
        <v>331</v>
      </c>
      <c r="D108" s="45" t="s">
        <v>332</v>
      </c>
      <c r="E108" s="41">
        <v>3245.4</v>
      </c>
      <c r="F108" s="41">
        <v>3245.4</v>
      </c>
      <c r="G108" s="41">
        <v>3245.4</v>
      </c>
      <c r="H108" s="44">
        <v>5228.42</v>
      </c>
      <c r="I108" s="44"/>
      <c r="J108" s="44">
        <v>4180</v>
      </c>
      <c r="K108" s="52">
        <f t="shared" si="33"/>
        <v>58.4172</v>
      </c>
      <c r="L108" s="53">
        <f t="shared" si="34"/>
        <v>519.264</v>
      </c>
      <c r="M108" s="41">
        <f t="shared" si="35"/>
        <v>22.7178</v>
      </c>
      <c r="N108" s="44">
        <f t="shared" si="36"/>
        <v>418.27</v>
      </c>
      <c r="O108" s="44">
        <f t="shared" si="37"/>
        <v>0</v>
      </c>
      <c r="P108" s="44">
        <f t="shared" si="38"/>
        <v>209</v>
      </c>
      <c r="Q108" s="44">
        <f t="shared" si="46"/>
        <v>1227.669</v>
      </c>
      <c r="R108" s="41">
        <f t="shared" si="39"/>
        <v>0</v>
      </c>
      <c r="S108" s="41">
        <f t="shared" si="40"/>
        <v>259.63</v>
      </c>
      <c r="T108" s="41">
        <f t="shared" si="41"/>
        <v>9.74</v>
      </c>
      <c r="U108" s="44">
        <f t="shared" si="42"/>
        <v>104.57</v>
      </c>
      <c r="V108" s="44">
        <f t="shared" si="43"/>
        <v>0</v>
      </c>
      <c r="W108" s="44">
        <f t="shared" si="44"/>
        <v>209</v>
      </c>
      <c r="X108" s="41">
        <f t="shared" si="47"/>
        <v>582.94</v>
      </c>
      <c r="Y108" s="41">
        <f t="shared" si="45"/>
        <v>1810.609</v>
      </c>
      <c r="Z108" s="41"/>
      <c r="AD108" s="141"/>
    </row>
    <row r="109" s="9" customFormat="1" ht="20" customHeight="1" spans="1:30">
      <c r="A109" s="40">
        <f t="shared" si="32"/>
        <v>106</v>
      </c>
      <c r="B109" s="66" t="s">
        <v>320</v>
      </c>
      <c r="C109" s="42" t="s">
        <v>333</v>
      </c>
      <c r="D109" s="41" t="s">
        <v>334</v>
      </c>
      <c r="E109" s="41">
        <v>3245.4</v>
      </c>
      <c r="F109" s="41">
        <f>VLOOKUP(C109,'[1]9月'!$B:$Q,16,0)</f>
        <v>3245.4</v>
      </c>
      <c r="G109" s="41">
        <v>3245.4</v>
      </c>
      <c r="H109" s="44">
        <v>5228.42</v>
      </c>
      <c r="I109" s="44"/>
      <c r="J109" s="44">
        <v>1790</v>
      </c>
      <c r="K109" s="52">
        <f t="shared" si="33"/>
        <v>58.4172</v>
      </c>
      <c r="L109" s="53">
        <f t="shared" si="34"/>
        <v>519.264</v>
      </c>
      <c r="M109" s="41">
        <f t="shared" si="35"/>
        <v>22.7178</v>
      </c>
      <c r="N109" s="44">
        <f t="shared" si="36"/>
        <v>418.27</v>
      </c>
      <c r="O109" s="44">
        <f t="shared" si="37"/>
        <v>0</v>
      </c>
      <c r="P109" s="44">
        <f t="shared" si="38"/>
        <v>89.5</v>
      </c>
      <c r="Q109" s="44">
        <f t="shared" si="46"/>
        <v>1108.169</v>
      </c>
      <c r="R109" s="41">
        <f t="shared" si="39"/>
        <v>0</v>
      </c>
      <c r="S109" s="41">
        <f t="shared" si="40"/>
        <v>259.63</v>
      </c>
      <c r="T109" s="41">
        <f t="shared" si="41"/>
        <v>9.74</v>
      </c>
      <c r="U109" s="44">
        <f t="shared" si="42"/>
        <v>104.57</v>
      </c>
      <c r="V109" s="44">
        <f t="shared" si="43"/>
        <v>0</v>
      </c>
      <c r="W109" s="44">
        <f t="shared" si="44"/>
        <v>89.5</v>
      </c>
      <c r="X109" s="41">
        <f t="shared" si="47"/>
        <v>463.44</v>
      </c>
      <c r="Y109" s="41">
        <f t="shared" si="45"/>
        <v>1571.609</v>
      </c>
      <c r="Z109" s="41"/>
      <c r="AD109" s="141"/>
    </row>
    <row r="110" s="9" customFormat="1" ht="20" customHeight="1" spans="1:30">
      <c r="A110" s="40">
        <f t="shared" si="32"/>
        <v>107</v>
      </c>
      <c r="B110" s="66" t="s">
        <v>320</v>
      </c>
      <c r="C110" s="42" t="s">
        <v>335</v>
      </c>
      <c r="D110" s="41" t="s">
        <v>336</v>
      </c>
      <c r="E110" s="41">
        <v>3245.4</v>
      </c>
      <c r="F110" s="41">
        <f>VLOOKUP(C110,'[1]9月'!$B:$Q,16,0)</f>
        <v>3245.4</v>
      </c>
      <c r="G110" s="41">
        <v>3245.4</v>
      </c>
      <c r="H110" s="44">
        <v>5228.42</v>
      </c>
      <c r="I110" s="44"/>
      <c r="J110" s="44">
        <v>1790</v>
      </c>
      <c r="K110" s="52">
        <f t="shared" si="33"/>
        <v>58.4172</v>
      </c>
      <c r="L110" s="53">
        <f t="shared" si="34"/>
        <v>519.264</v>
      </c>
      <c r="M110" s="41">
        <f t="shared" si="35"/>
        <v>22.7178</v>
      </c>
      <c r="N110" s="44">
        <f t="shared" si="36"/>
        <v>418.27</v>
      </c>
      <c r="O110" s="44">
        <f t="shared" si="37"/>
        <v>0</v>
      </c>
      <c r="P110" s="44">
        <f t="shared" si="38"/>
        <v>89.5</v>
      </c>
      <c r="Q110" s="44">
        <f t="shared" si="46"/>
        <v>1108.169</v>
      </c>
      <c r="R110" s="41">
        <f t="shared" si="39"/>
        <v>0</v>
      </c>
      <c r="S110" s="41">
        <f t="shared" si="40"/>
        <v>259.63</v>
      </c>
      <c r="T110" s="41">
        <f t="shared" si="41"/>
        <v>9.74</v>
      </c>
      <c r="U110" s="44">
        <f t="shared" si="42"/>
        <v>104.57</v>
      </c>
      <c r="V110" s="44">
        <f t="shared" si="43"/>
        <v>0</v>
      </c>
      <c r="W110" s="44">
        <f t="shared" si="44"/>
        <v>89.5</v>
      </c>
      <c r="X110" s="41">
        <f t="shared" si="47"/>
        <v>463.44</v>
      </c>
      <c r="Y110" s="41">
        <f t="shared" si="45"/>
        <v>1571.609</v>
      </c>
      <c r="Z110" s="41"/>
      <c r="AD110" s="141"/>
    </row>
    <row r="111" s="9" customFormat="1" ht="20" customHeight="1" spans="1:30">
      <c r="A111" s="40">
        <f t="shared" si="32"/>
        <v>108</v>
      </c>
      <c r="B111" s="66" t="s">
        <v>320</v>
      </c>
      <c r="C111" s="42" t="s">
        <v>337</v>
      </c>
      <c r="D111" s="41" t="s">
        <v>338</v>
      </c>
      <c r="E111" s="41">
        <v>3245.4</v>
      </c>
      <c r="F111" s="41">
        <f>VLOOKUP(C111,'[1]9月'!$B:$Q,16,0)</f>
        <v>3245.4</v>
      </c>
      <c r="G111" s="41">
        <v>3245.4</v>
      </c>
      <c r="H111" s="44">
        <v>5228.42</v>
      </c>
      <c r="I111" s="44"/>
      <c r="J111" s="44">
        <v>1790</v>
      </c>
      <c r="K111" s="52">
        <f t="shared" si="33"/>
        <v>58.4172</v>
      </c>
      <c r="L111" s="53">
        <f t="shared" si="34"/>
        <v>519.264</v>
      </c>
      <c r="M111" s="41">
        <f t="shared" si="35"/>
        <v>22.7178</v>
      </c>
      <c r="N111" s="44">
        <f t="shared" si="36"/>
        <v>418.27</v>
      </c>
      <c r="O111" s="44">
        <f t="shared" si="37"/>
        <v>0</v>
      </c>
      <c r="P111" s="44">
        <f t="shared" si="38"/>
        <v>89.5</v>
      </c>
      <c r="Q111" s="44">
        <f t="shared" si="46"/>
        <v>1108.169</v>
      </c>
      <c r="R111" s="41">
        <f t="shared" si="39"/>
        <v>0</v>
      </c>
      <c r="S111" s="41">
        <f t="shared" si="40"/>
        <v>259.63</v>
      </c>
      <c r="T111" s="41">
        <f t="shared" si="41"/>
        <v>9.74</v>
      </c>
      <c r="U111" s="44">
        <f t="shared" si="42"/>
        <v>104.57</v>
      </c>
      <c r="V111" s="44">
        <f t="shared" si="43"/>
        <v>0</v>
      </c>
      <c r="W111" s="44">
        <f t="shared" si="44"/>
        <v>89.5</v>
      </c>
      <c r="X111" s="41">
        <f t="shared" si="47"/>
        <v>463.44</v>
      </c>
      <c r="Y111" s="41">
        <f t="shared" si="45"/>
        <v>1571.609</v>
      </c>
      <c r="Z111" s="41"/>
      <c r="AD111" s="141"/>
    </row>
    <row r="112" s="9" customFormat="1" ht="20" customHeight="1" spans="1:30">
      <c r="A112" s="40">
        <f t="shared" si="32"/>
        <v>109</v>
      </c>
      <c r="B112" s="66" t="s">
        <v>320</v>
      </c>
      <c r="C112" s="42" t="s">
        <v>339</v>
      </c>
      <c r="D112" s="41" t="s">
        <v>340</v>
      </c>
      <c r="E112" s="41">
        <v>3245.4</v>
      </c>
      <c r="F112" s="41">
        <f>VLOOKUP(C112,'[1]9月'!$B:$Q,16,0)</f>
        <v>3245.4</v>
      </c>
      <c r="G112" s="41">
        <v>3245.4</v>
      </c>
      <c r="H112" s="44">
        <v>5228.42</v>
      </c>
      <c r="I112" s="44"/>
      <c r="J112" s="44">
        <v>1790</v>
      </c>
      <c r="K112" s="52">
        <f t="shared" si="33"/>
        <v>58.4172</v>
      </c>
      <c r="L112" s="53">
        <f t="shared" si="34"/>
        <v>519.264</v>
      </c>
      <c r="M112" s="41">
        <f t="shared" si="35"/>
        <v>22.7178</v>
      </c>
      <c r="N112" s="44">
        <f t="shared" si="36"/>
        <v>418.27</v>
      </c>
      <c r="O112" s="44">
        <f t="shared" si="37"/>
        <v>0</v>
      </c>
      <c r="P112" s="44">
        <f t="shared" si="38"/>
        <v>89.5</v>
      </c>
      <c r="Q112" s="44">
        <f t="shared" si="46"/>
        <v>1108.169</v>
      </c>
      <c r="R112" s="41">
        <f t="shared" si="39"/>
        <v>0</v>
      </c>
      <c r="S112" s="41">
        <f t="shared" si="40"/>
        <v>259.63</v>
      </c>
      <c r="T112" s="41">
        <f t="shared" si="41"/>
        <v>9.74</v>
      </c>
      <c r="U112" s="44">
        <f t="shared" si="42"/>
        <v>104.57</v>
      </c>
      <c r="V112" s="44">
        <f t="shared" si="43"/>
        <v>0</v>
      </c>
      <c r="W112" s="44">
        <f t="shared" si="44"/>
        <v>89.5</v>
      </c>
      <c r="X112" s="41">
        <f t="shared" si="47"/>
        <v>463.44</v>
      </c>
      <c r="Y112" s="41">
        <f t="shared" si="45"/>
        <v>1571.609</v>
      </c>
      <c r="Z112" s="41"/>
      <c r="AD112" s="141"/>
    </row>
    <row r="113" s="9" customFormat="1" ht="20" customHeight="1" spans="1:30">
      <c r="A113" s="40">
        <f t="shared" si="32"/>
        <v>110</v>
      </c>
      <c r="B113" s="66" t="s">
        <v>320</v>
      </c>
      <c r="C113" s="42" t="s">
        <v>341</v>
      </c>
      <c r="D113" s="41" t="s">
        <v>342</v>
      </c>
      <c r="E113" s="41">
        <v>3245.4</v>
      </c>
      <c r="F113" s="41">
        <f>VLOOKUP(C113,'[1]9月'!$B:$Q,16,0)</f>
        <v>3245.4</v>
      </c>
      <c r="G113" s="41">
        <v>3245.4</v>
      </c>
      <c r="H113" s="44">
        <v>5228.42</v>
      </c>
      <c r="I113" s="44"/>
      <c r="J113" s="44">
        <v>1790</v>
      </c>
      <c r="K113" s="52">
        <f t="shared" si="33"/>
        <v>58.4172</v>
      </c>
      <c r="L113" s="53">
        <f t="shared" si="34"/>
        <v>519.264</v>
      </c>
      <c r="M113" s="41">
        <f t="shared" si="35"/>
        <v>22.7178</v>
      </c>
      <c r="N113" s="44">
        <f t="shared" si="36"/>
        <v>418.27</v>
      </c>
      <c r="O113" s="44">
        <f t="shared" si="37"/>
        <v>0</v>
      </c>
      <c r="P113" s="44">
        <f t="shared" si="38"/>
        <v>89.5</v>
      </c>
      <c r="Q113" s="44">
        <f t="shared" si="46"/>
        <v>1108.169</v>
      </c>
      <c r="R113" s="41">
        <f t="shared" si="39"/>
        <v>0</v>
      </c>
      <c r="S113" s="41">
        <f t="shared" si="40"/>
        <v>259.63</v>
      </c>
      <c r="T113" s="41">
        <f t="shared" si="41"/>
        <v>9.74</v>
      </c>
      <c r="U113" s="44">
        <f t="shared" si="42"/>
        <v>104.57</v>
      </c>
      <c r="V113" s="44">
        <f t="shared" si="43"/>
        <v>0</v>
      </c>
      <c r="W113" s="44">
        <f t="shared" si="44"/>
        <v>89.5</v>
      </c>
      <c r="X113" s="41">
        <f t="shared" si="47"/>
        <v>463.44</v>
      </c>
      <c r="Y113" s="41">
        <f t="shared" si="45"/>
        <v>1571.609</v>
      </c>
      <c r="Z113" s="41"/>
      <c r="AD113" s="141"/>
    </row>
    <row r="114" s="9" customFormat="1" ht="20" customHeight="1" spans="1:30">
      <c r="A114" s="40">
        <f t="shared" si="32"/>
        <v>111</v>
      </c>
      <c r="B114" s="66" t="s">
        <v>320</v>
      </c>
      <c r="C114" s="42" t="s">
        <v>343</v>
      </c>
      <c r="D114" s="41" t="s">
        <v>344</v>
      </c>
      <c r="E114" s="41">
        <v>3245.4</v>
      </c>
      <c r="F114" s="41">
        <f>VLOOKUP(C114,'[1]9月'!$B:$Q,16,0)</f>
        <v>3245.4</v>
      </c>
      <c r="G114" s="41">
        <v>3245.4</v>
      </c>
      <c r="H114" s="44">
        <v>5228.42</v>
      </c>
      <c r="I114" s="44"/>
      <c r="J114" s="44">
        <v>1790</v>
      </c>
      <c r="K114" s="52">
        <f t="shared" si="33"/>
        <v>58.4172</v>
      </c>
      <c r="L114" s="53">
        <f t="shared" si="34"/>
        <v>519.264</v>
      </c>
      <c r="M114" s="41">
        <f t="shared" si="35"/>
        <v>22.7178</v>
      </c>
      <c r="N114" s="44">
        <f t="shared" si="36"/>
        <v>418.27</v>
      </c>
      <c r="O114" s="44">
        <f t="shared" si="37"/>
        <v>0</v>
      </c>
      <c r="P114" s="44">
        <f t="shared" si="38"/>
        <v>89.5</v>
      </c>
      <c r="Q114" s="44">
        <f t="shared" si="46"/>
        <v>1108.169</v>
      </c>
      <c r="R114" s="41">
        <f t="shared" si="39"/>
        <v>0</v>
      </c>
      <c r="S114" s="41">
        <f t="shared" si="40"/>
        <v>259.63</v>
      </c>
      <c r="T114" s="41">
        <f t="shared" si="41"/>
        <v>9.74</v>
      </c>
      <c r="U114" s="44">
        <f t="shared" si="42"/>
        <v>104.57</v>
      </c>
      <c r="V114" s="44">
        <f t="shared" si="43"/>
        <v>0</v>
      </c>
      <c r="W114" s="44">
        <f t="shared" si="44"/>
        <v>89.5</v>
      </c>
      <c r="X114" s="41">
        <f t="shared" si="47"/>
        <v>463.44</v>
      </c>
      <c r="Y114" s="41">
        <f t="shared" si="45"/>
        <v>1571.609</v>
      </c>
      <c r="Z114" s="41"/>
      <c r="AD114" s="141"/>
    </row>
    <row r="115" s="9" customFormat="1" ht="20" customHeight="1" spans="1:30">
      <c r="A115" s="40">
        <f t="shared" si="32"/>
        <v>112</v>
      </c>
      <c r="B115" s="66" t="s">
        <v>320</v>
      </c>
      <c r="C115" s="42" t="s">
        <v>345</v>
      </c>
      <c r="D115" s="41" t="s">
        <v>346</v>
      </c>
      <c r="E115" s="41">
        <v>3245.4</v>
      </c>
      <c r="F115" s="41">
        <f>VLOOKUP(C115,'[1]9月'!$B:$Q,16,0)</f>
        <v>3245.4</v>
      </c>
      <c r="G115" s="41">
        <v>3245.4</v>
      </c>
      <c r="H115" s="44">
        <v>5228.42</v>
      </c>
      <c r="I115" s="44"/>
      <c r="J115" s="44">
        <v>0</v>
      </c>
      <c r="K115" s="52">
        <f t="shared" si="33"/>
        <v>58.4172</v>
      </c>
      <c r="L115" s="53">
        <f t="shared" si="34"/>
        <v>519.264</v>
      </c>
      <c r="M115" s="41">
        <f t="shared" si="35"/>
        <v>22.7178</v>
      </c>
      <c r="N115" s="44">
        <f t="shared" si="36"/>
        <v>418.27</v>
      </c>
      <c r="O115" s="44">
        <f t="shared" si="37"/>
        <v>0</v>
      </c>
      <c r="P115" s="44">
        <f t="shared" si="38"/>
        <v>0</v>
      </c>
      <c r="Q115" s="44">
        <f t="shared" si="46"/>
        <v>1018.669</v>
      </c>
      <c r="R115" s="41">
        <f t="shared" si="39"/>
        <v>0</v>
      </c>
      <c r="S115" s="41">
        <f t="shared" si="40"/>
        <v>259.63</v>
      </c>
      <c r="T115" s="41">
        <f t="shared" si="41"/>
        <v>9.74</v>
      </c>
      <c r="U115" s="44">
        <f t="shared" si="42"/>
        <v>104.57</v>
      </c>
      <c r="V115" s="44">
        <f t="shared" si="43"/>
        <v>0</v>
      </c>
      <c r="W115" s="44">
        <f t="shared" si="44"/>
        <v>0</v>
      </c>
      <c r="X115" s="41">
        <f t="shared" si="47"/>
        <v>373.94</v>
      </c>
      <c r="Y115" s="41">
        <f t="shared" si="45"/>
        <v>1392.609</v>
      </c>
      <c r="Z115" s="41"/>
      <c r="AD115" s="141"/>
    </row>
    <row r="116" s="9" customFormat="1" ht="20" customHeight="1" spans="1:30">
      <c r="A116" s="40">
        <f t="shared" si="32"/>
        <v>113</v>
      </c>
      <c r="B116" s="66" t="s">
        <v>320</v>
      </c>
      <c r="C116" s="42" t="s">
        <v>347</v>
      </c>
      <c r="D116" s="41" t="s">
        <v>348</v>
      </c>
      <c r="E116" s="41">
        <v>3245.4</v>
      </c>
      <c r="F116" s="41">
        <f>VLOOKUP(C116,'[1]9月'!$B:$Q,16,0)</f>
        <v>3245.4</v>
      </c>
      <c r="G116" s="41">
        <v>3245.4</v>
      </c>
      <c r="H116" s="44">
        <v>5228.42</v>
      </c>
      <c r="I116" s="44"/>
      <c r="J116" s="44">
        <v>1790</v>
      </c>
      <c r="K116" s="52">
        <f t="shared" si="33"/>
        <v>58.4172</v>
      </c>
      <c r="L116" s="53">
        <f t="shared" si="34"/>
        <v>519.264</v>
      </c>
      <c r="M116" s="41">
        <f t="shared" si="35"/>
        <v>22.7178</v>
      </c>
      <c r="N116" s="44">
        <f t="shared" si="36"/>
        <v>418.27</v>
      </c>
      <c r="O116" s="44">
        <f t="shared" si="37"/>
        <v>0</v>
      </c>
      <c r="P116" s="44">
        <f t="shared" si="38"/>
        <v>89.5</v>
      </c>
      <c r="Q116" s="44">
        <f t="shared" si="46"/>
        <v>1108.169</v>
      </c>
      <c r="R116" s="41">
        <f t="shared" si="39"/>
        <v>0</v>
      </c>
      <c r="S116" s="41">
        <f t="shared" si="40"/>
        <v>259.63</v>
      </c>
      <c r="T116" s="41">
        <f t="shared" si="41"/>
        <v>9.74</v>
      </c>
      <c r="U116" s="44">
        <f t="shared" si="42"/>
        <v>104.57</v>
      </c>
      <c r="V116" s="44">
        <f t="shared" si="43"/>
        <v>0</v>
      </c>
      <c r="W116" s="44">
        <f t="shared" si="44"/>
        <v>89.5</v>
      </c>
      <c r="X116" s="41">
        <f t="shared" si="47"/>
        <v>463.44</v>
      </c>
      <c r="Y116" s="41">
        <f t="shared" si="45"/>
        <v>1571.609</v>
      </c>
      <c r="Z116" s="41"/>
      <c r="AD116" s="141"/>
    </row>
    <row r="117" s="9" customFormat="1" ht="20" customHeight="1" spans="1:30">
      <c r="A117" s="40">
        <f t="shared" si="32"/>
        <v>114</v>
      </c>
      <c r="B117" s="66" t="s">
        <v>320</v>
      </c>
      <c r="C117" s="42" t="s">
        <v>349</v>
      </c>
      <c r="D117" s="41" t="s">
        <v>350</v>
      </c>
      <c r="E117" s="41">
        <v>3245.4</v>
      </c>
      <c r="F117" s="41">
        <f>VLOOKUP(C117,'[1]9月'!$B:$Q,16,0)</f>
        <v>3245.4</v>
      </c>
      <c r="G117" s="41">
        <v>3245.4</v>
      </c>
      <c r="H117" s="44">
        <v>5228.42</v>
      </c>
      <c r="I117" s="44"/>
      <c r="J117" s="44">
        <v>2544</v>
      </c>
      <c r="K117" s="52">
        <f t="shared" si="33"/>
        <v>58.4172</v>
      </c>
      <c r="L117" s="53">
        <f t="shared" si="34"/>
        <v>519.264</v>
      </c>
      <c r="M117" s="41">
        <f t="shared" si="35"/>
        <v>22.7178</v>
      </c>
      <c r="N117" s="44">
        <f t="shared" si="36"/>
        <v>418.27</v>
      </c>
      <c r="O117" s="44">
        <f t="shared" si="37"/>
        <v>0</v>
      </c>
      <c r="P117" s="44">
        <f t="shared" si="38"/>
        <v>127.2</v>
      </c>
      <c r="Q117" s="44">
        <f t="shared" si="46"/>
        <v>1145.869</v>
      </c>
      <c r="R117" s="41">
        <f t="shared" si="39"/>
        <v>0</v>
      </c>
      <c r="S117" s="41">
        <f t="shared" si="40"/>
        <v>259.63</v>
      </c>
      <c r="T117" s="41">
        <f t="shared" si="41"/>
        <v>9.74</v>
      </c>
      <c r="U117" s="44">
        <f t="shared" si="42"/>
        <v>104.57</v>
      </c>
      <c r="V117" s="44">
        <f t="shared" si="43"/>
        <v>0</v>
      </c>
      <c r="W117" s="44">
        <f t="shared" si="44"/>
        <v>127.2</v>
      </c>
      <c r="X117" s="41">
        <f t="shared" si="47"/>
        <v>501.14</v>
      </c>
      <c r="Y117" s="41">
        <f t="shared" si="45"/>
        <v>1647.009</v>
      </c>
      <c r="Z117" s="41"/>
      <c r="AD117" s="141"/>
    </row>
    <row r="118" s="9" customFormat="1" ht="20" customHeight="1" spans="1:30">
      <c r="A118" s="40">
        <f t="shared" si="32"/>
        <v>115</v>
      </c>
      <c r="B118" s="66" t="s">
        <v>320</v>
      </c>
      <c r="C118" s="42" t="s">
        <v>351</v>
      </c>
      <c r="D118" s="41" t="s">
        <v>352</v>
      </c>
      <c r="E118" s="41">
        <v>3245.4</v>
      </c>
      <c r="F118" s="41">
        <f>VLOOKUP(C118,'[1]9月'!$B:$Q,16,0)</f>
        <v>3245.4</v>
      </c>
      <c r="G118" s="41">
        <v>3245.4</v>
      </c>
      <c r="H118" s="44">
        <v>5228.42</v>
      </c>
      <c r="I118" s="44"/>
      <c r="J118" s="44">
        <v>1790</v>
      </c>
      <c r="K118" s="52">
        <f t="shared" si="33"/>
        <v>58.4172</v>
      </c>
      <c r="L118" s="53">
        <f t="shared" si="34"/>
        <v>519.264</v>
      </c>
      <c r="M118" s="41">
        <f t="shared" si="35"/>
        <v>22.7178</v>
      </c>
      <c r="N118" s="44">
        <f t="shared" si="36"/>
        <v>418.27</v>
      </c>
      <c r="O118" s="44">
        <f t="shared" si="37"/>
        <v>0</v>
      </c>
      <c r="P118" s="44">
        <f t="shared" si="38"/>
        <v>89.5</v>
      </c>
      <c r="Q118" s="44">
        <f t="shared" si="46"/>
        <v>1108.169</v>
      </c>
      <c r="R118" s="41">
        <f t="shared" si="39"/>
        <v>0</v>
      </c>
      <c r="S118" s="41">
        <f t="shared" si="40"/>
        <v>259.63</v>
      </c>
      <c r="T118" s="41">
        <f t="shared" si="41"/>
        <v>9.74</v>
      </c>
      <c r="U118" s="44">
        <f t="shared" si="42"/>
        <v>104.57</v>
      </c>
      <c r="V118" s="44">
        <f t="shared" si="43"/>
        <v>0</v>
      </c>
      <c r="W118" s="44">
        <f t="shared" si="44"/>
        <v>89.5</v>
      </c>
      <c r="X118" s="41">
        <f t="shared" si="47"/>
        <v>463.44</v>
      </c>
      <c r="Y118" s="41">
        <f t="shared" si="45"/>
        <v>1571.609</v>
      </c>
      <c r="Z118" s="41"/>
      <c r="AD118" s="141"/>
    </row>
    <row r="119" s="9" customFormat="1" ht="20" customHeight="1" spans="1:30">
      <c r="A119" s="40">
        <f t="shared" si="32"/>
        <v>116</v>
      </c>
      <c r="B119" s="206" t="s">
        <v>320</v>
      </c>
      <c r="C119" s="229" t="s">
        <v>353</v>
      </c>
      <c r="D119" s="230" t="s">
        <v>354</v>
      </c>
      <c r="E119" s="41">
        <v>3245.4</v>
      </c>
      <c r="F119" s="41">
        <v>0</v>
      </c>
      <c r="G119" s="41">
        <v>0</v>
      </c>
      <c r="H119" s="44">
        <v>0</v>
      </c>
      <c r="I119" s="44"/>
      <c r="J119" s="44">
        <v>0</v>
      </c>
      <c r="K119" s="52">
        <f t="shared" si="33"/>
        <v>58.4172</v>
      </c>
      <c r="L119" s="53">
        <f t="shared" si="34"/>
        <v>0</v>
      </c>
      <c r="M119" s="41">
        <f t="shared" si="35"/>
        <v>0</v>
      </c>
      <c r="N119" s="44">
        <f t="shared" si="36"/>
        <v>0</v>
      </c>
      <c r="O119" s="44">
        <f t="shared" si="37"/>
        <v>0</v>
      </c>
      <c r="P119" s="44">
        <f t="shared" si="38"/>
        <v>0</v>
      </c>
      <c r="Q119" s="44">
        <f t="shared" si="46"/>
        <v>58.4172</v>
      </c>
      <c r="R119" s="41">
        <f t="shared" si="39"/>
        <v>0</v>
      </c>
      <c r="S119" s="41">
        <f t="shared" si="40"/>
        <v>0</v>
      </c>
      <c r="T119" s="41">
        <f t="shared" si="41"/>
        <v>0</v>
      </c>
      <c r="U119" s="44">
        <f t="shared" si="42"/>
        <v>0</v>
      </c>
      <c r="V119" s="44">
        <f t="shared" si="43"/>
        <v>0</v>
      </c>
      <c r="W119" s="44">
        <f t="shared" si="44"/>
        <v>0</v>
      </c>
      <c r="X119" s="41">
        <f t="shared" si="47"/>
        <v>0</v>
      </c>
      <c r="Y119" s="41">
        <f t="shared" si="45"/>
        <v>58.4172</v>
      </c>
      <c r="Z119" s="41"/>
      <c r="AD119" s="141"/>
    </row>
    <row r="120" s="9" customFormat="1" ht="20" customHeight="1" spans="1:30">
      <c r="A120" s="40">
        <f t="shared" si="32"/>
        <v>117</v>
      </c>
      <c r="B120" s="66" t="s">
        <v>124</v>
      </c>
      <c r="C120" s="42" t="s">
        <v>355</v>
      </c>
      <c r="D120" s="41" t="s">
        <v>356</v>
      </c>
      <c r="E120" s="41">
        <v>3245.4</v>
      </c>
      <c r="F120" s="41">
        <f>VLOOKUP(C120,'[1]9月'!$B:$Q,16,0)</f>
        <v>3245.4</v>
      </c>
      <c r="G120" s="41">
        <v>3245.4</v>
      </c>
      <c r="H120" s="44">
        <v>5228.42</v>
      </c>
      <c r="I120" s="44"/>
      <c r="J120" s="44">
        <v>1790</v>
      </c>
      <c r="K120" s="52">
        <f t="shared" si="33"/>
        <v>58.4172</v>
      </c>
      <c r="L120" s="53">
        <f t="shared" si="34"/>
        <v>519.264</v>
      </c>
      <c r="M120" s="41">
        <f t="shared" si="35"/>
        <v>22.7178</v>
      </c>
      <c r="N120" s="44">
        <f t="shared" si="36"/>
        <v>418.27</v>
      </c>
      <c r="O120" s="44">
        <f t="shared" si="37"/>
        <v>0</v>
      </c>
      <c r="P120" s="44">
        <f t="shared" si="38"/>
        <v>89.5</v>
      </c>
      <c r="Q120" s="44">
        <f t="shared" si="46"/>
        <v>1108.169</v>
      </c>
      <c r="R120" s="41">
        <f t="shared" si="39"/>
        <v>0</v>
      </c>
      <c r="S120" s="41">
        <f t="shared" si="40"/>
        <v>259.63</v>
      </c>
      <c r="T120" s="41">
        <f t="shared" si="41"/>
        <v>9.74</v>
      </c>
      <c r="U120" s="44">
        <f t="shared" si="42"/>
        <v>104.57</v>
      </c>
      <c r="V120" s="44">
        <f t="shared" si="43"/>
        <v>0</v>
      </c>
      <c r="W120" s="44">
        <f t="shared" si="44"/>
        <v>89.5</v>
      </c>
      <c r="X120" s="41">
        <f t="shared" si="47"/>
        <v>463.44</v>
      </c>
      <c r="Y120" s="41">
        <f t="shared" si="45"/>
        <v>1571.609</v>
      </c>
      <c r="Z120" s="41"/>
      <c r="AD120" s="141"/>
    </row>
    <row r="121" s="9" customFormat="1" ht="20" customHeight="1" spans="1:30">
      <c r="A121" s="40">
        <f t="shared" si="32"/>
        <v>118</v>
      </c>
      <c r="B121" s="66" t="s">
        <v>124</v>
      </c>
      <c r="C121" s="42" t="s">
        <v>357</v>
      </c>
      <c r="D121" s="41" t="s">
        <v>358</v>
      </c>
      <c r="E121" s="41">
        <v>3245.4</v>
      </c>
      <c r="F121" s="41">
        <f>VLOOKUP(C121,'[1]9月'!$B:$Q,16,0)</f>
        <v>3245.4</v>
      </c>
      <c r="G121" s="41">
        <v>3245.4</v>
      </c>
      <c r="H121" s="44">
        <v>5228.42</v>
      </c>
      <c r="I121" s="44"/>
      <c r="J121" s="44">
        <v>2544</v>
      </c>
      <c r="K121" s="52">
        <f t="shared" si="33"/>
        <v>58.4172</v>
      </c>
      <c r="L121" s="53">
        <f t="shared" si="34"/>
        <v>519.264</v>
      </c>
      <c r="M121" s="41">
        <f t="shared" si="35"/>
        <v>22.7178</v>
      </c>
      <c r="N121" s="44">
        <f t="shared" si="36"/>
        <v>418.27</v>
      </c>
      <c r="O121" s="44">
        <f t="shared" si="37"/>
        <v>0</v>
      </c>
      <c r="P121" s="44">
        <f t="shared" si="38"/>
        <v>127.2</v>
      </c>
      <c r="Q121" s="44">
        <f t="shared" si="46"/>
        <v>1145.869</v>
      </c>
      <c r="R121" s="41">
        <f t="shared" si="39"/>
        <v>0</v>
      </c>
      <c r="S121" s="41">
        <f t="shared" si="40"/>
        <v>259.63</v>
      </c>
      <c r="T121" s="41">
        <f t="shared" si="41"/>
        <v>9.74</v>
      </c>
      <c r="U121" s="44">
        <f t="shared" si="42"/>
        <v>104.57</v>
      </c>
      <c r="V121" s="44">
        <f t="shared" si="43"/>
        <v>0</v>
      </c>
      <c r="W121" s="44">
        <f t="shared" si="44"/>
        <v>127.2</v>
      </c>
      <c r="X121" s="41">
        <f t="shared" si="47"/>
        <v>501.14</v>
      </c>
      <c r="Y121" s="41">
        <f t="shared" si="45"/>
        <v>1647.009</v>
      </c>
      <c r="Z121" s="41"/>
      <c r="AD121" s="141"/>
    </row>
    <row r="122" s="9" customFormat="1" ht="20" customHeight="1" spans="1:30">
      <c r="A122" s="40">
        <f t="shared" si="32"/>
        <v>119</v>
      </c>
      <c r="B122" s="66" t="s">
        <v>320</v>
      </c>
      <c r="C122" s="42" t="s">
        <v>359</v>
      </c>
      <c r="D122" s="41" t="s">
        <v>360</v>
      </c>
      <c r="E122" s="41">
        <v>3245.4</v>
      </c>
      <c r="F122" s="41">
        <f>VLOOKUP(C122,'[1]9月'!$B:$Q,16,0)</f>
        <v>3245.4</v>
      </c>
      <c r="G122" s="41">
        <v>3245.4</v>
      </c>
      <c r="H122" s="44">
        <v>5228.42</v>
      </c>
      <c r="I122" s="44"/>
      <c r="J122" s="44">
        <v>2544</v>
      </c>
      <c r="K122" s="52">
        <f t="shared" si="33"/>
        <v>58.4172</v>
      </c>
      <c r="L122" s="53">
        <f t="shared" si="34"/>
        <v>519.264</v>
      </c>
      <c r="M122" s="41">
        <f t="shared" si="35"/>
        <v>22.7178</v>
      </c>
      <c r="N122" s="44">
        <f t="shared" si="36"/>
        <v>418.27</v>
      </c>
      <c r="O122" s="44">
        <f t="shared" si="37"/>
        <v>0</v>
      </c>
      <c r="P122" s="44">
        <f t="shared" si="38"/>
        <v>127.2</v>
      </c>
      <c r="Q122" s="44">
        <f t="shared" si="46"/>
        <v>1145.869</v>
      </c>
      <c r="R122" s="41">
        <f t="shared" si="39"/>
        <v>0</v>
      </c>
      <c r="S122" s="41">
        <f t="shared" si="40"/>
        <v>259.63</v>
      </c>
      <c r="T122" s="41">
        <f t="shared" si="41"/>
        <v>9.74</v>
      </c>
      <c r="U122" s="44">
        <f t="shared" si="42"/>
        <v>104.57</v>
      </c>
      <c r="V122" s="44">
        <f t="shared" si="43"/>
        <v>0</v>
      </c>
      <c r="W122" s="44">
        <f t="shared" si="44"/>
        <v>127.2</v>
      </c>
      <c r="X122" s="41">
        <f t="shared" si="47"/>
        <v>501.14</v>
      </c>
      <c r="Y122" s="41">
        <f t="shared" si="45"/>
        <v>1647.009</v>
      </c>
      <c r="Z122" s="41"/>
      <c r="AD122" s="141"/>
    </row>
    <row r="123" s="9" customFormat="1" ht="20" customHeight="1" spans="1:30">
      <c r="A123" s="40">
        <f t="shared" si="32"/>
        <v>120</v>
      </c>
      <c r="B123" s="66" t="s">
        <v>124</v>
      </c>
      <c r="C123" s="42" t="s">
        <v>361</v>
      </c>
      <c r="D123" s="41" t="s">
        <v>362</v>
      </c>
      <c r="E123" s="41">
        <v>3245.4</v>
      </c>
      <c r="F123" s="41">
        <f>VLOOKUP(C123,'[1]9月'!$B:$Q,16,0)</f>
        <v>3245.4</v>
      </c>
      <c r="G123" s="41">
        <v>3245.4</v>
      </c>
      <c r="H123" s="44">
        <v>5228.42</v>
      </c>
      <c r="I123" s="44"/>
      <c r="J123" s="44">
        <v>1790</v>
      </c>
      <c r="K123" s="52">
        <f t="shared" si="33"/>
        <v>58.4172</v>
      </c>
      <c r="L123" s="53">
        <f t="shared" si="34"/>
        <v>519.264</v>
      </c>
      <c r="M123" s="41">
        <f t="shared" si="35"/>
        <v>22.7178</v>
      </c>
      <c r="N123" s="44">
        <f t="shared" si="36"/>
        <v>418.27</v>
      </c>
      <c r="O123" s="44">
        <f t="shared" si="37"/>
        <v>0</v>
      </c>
      <c r="P123" s="44">
        <f t="shared" si="38"/>
        <v>89.5</v>
      </c>
      <c r="Q123" s="44">
        <f t="shared" si="46"/>
        <v>1108.169</v>
      </c>
      <c r="R123" s="41">
        <f t="shared" si="39"/>
        <v>0</v>
      </c>
      <c r="S123" s="41">
        <f t="shared" si="40"/>
        <v>259.63</v>
      </c>
      <c r="T123" s="41">
        <f t="shared" si="41"/>
        <v>9.74</v>
      </c>
      <c r="U123" s="44">
        <f t="shared" si="42"/>
        <v>104.57</v>
      </c>
      <c r="V123" s="44">
        <f t="shared" si="43"/>
        <v>0</v>
      </c>
      <c r="W123" s="44">
        <f t="shared" si="44"/>
        <v>89.5</v>
      </c>
      <c r="X123" s="41">
        <f t="shared" si="47"/>
        <v>463.44</v>
      </c>
      <c r="Y123" s="41">
        <f t="shared" si="45"/>
        <v>1571.609</v>
      </c>
      <c r="Z123" s="41"/>
      <c r="AD123" s="141"/>
    </row>
    <row r="124" s="9" customFormat="1" ht="20" customHeight="1" spans="1:30">
      <c r="A124" s="40">
        <f t="shared" si="32"/>
        <v>121</v>
      </c>
      <c r="B124" s="66" t="s">
        <v>124</v>
      </c>
      <c r="C124" s="42" t="s">
        <v>363</v>
      </c>
      <c r="D124" s="41" t="s">
        <v>364</v>
      </c>
      <c r="E124" s="41">
        <v>3245.4</v>
      </c>
      <c r="F124" s="41">
        <f>VLOOKUP(C124,'[1]9月'!$B:$Q,16,0)</f>
        <v>3245.4</v>
      </c>
      <c r="G124" s="41">
        <v>3245.4</v>
      </c>
      <c r="H124" s="44">
        <v>5228.42</v>
      </c>
      <c r="I124" s="44"/>
      <c r="J124" s="44">
        <v>2544</v>
      </c>
      <c r="K124" s="52">
        <f t="shared" si="33"/>
        <v>58.4172</v>
      </c>
      <c r="L124" s="53">
        <f t="shared" si="34"/>
        <v>519.264</v>
      </c>
      <c r="M124" s="41">
        <f t="shared" si="35"/>
        <v>22.7178</v>
      </c>
      <c r="N124" s="44">
        <f t="shared" si="36"/>
        <v>418.27</v>
      </c>
      <c r="O124" s="44">
        <f t="shared" si="37"/>
        <v>0</v>
      </c>
      <c r="P124" s="44">
        <f t="shared" si="38"/>
        <v>127.2</v>
      </c>
      <c r="Q124" s="44">
        <f t="shared" si="46"/>
        <v>1145.869</v>
      </c>
      <c r="R124" s="41">
        <f t="shared" si="39"/>
        <v>0</v>
      </c>
      <c r="S124" s="41">
        <f t="shared" si="40"/>
        <v>259.63</v>
      </c>
      <c r="T124" s="41">
        <f t="shared" si="41"/>
        <v>9.74</v>
      </c>
      <c r="U124" s="44">
        <f t="shared" si="42"/>
        <v>104.57</v>
      </c>
      <c r="V124" s="44">
        <f t="shared" si="43"/>
        <v>0</v>
      </c>
      <c r="W124" s="44">
        <f t="shared" si="44"/>
        <v>127.2</v>
      </c>
      <c r="X124" s="41">
        <f t="shared" si="47"/>
        <v>501.14</v>
      </c>
      <c r="Y124" s="41">
        <f t="shared" si="45"/>
        <v>1647.009</v>
      </c>
      <c r="Z124" s="41"/>
      <c r="AD124" s="141"/>
    </row>
    <row r="125" s="9" customFormat="1" ht="20" customHeight="1" spans="1:30">
      <c r="A125" s="40">
        <f t="shared" si="32"/>
        <v>122</v>
      </c>
      <c r="B125" s="66" t="s">
        <v>124</v>
      </c>
      <c r="C125" s="42" t="s">
        <v>365</v>
      </c>
      <c r="D125" s="41" t="s">
        <v>366</v>
      </c>
      <c r="E125" s="41">
        <v>3245.4</v>
      </c>
      <c r="F125" s="41">
        <f>VLOOKUP(C125,'[1]9月'!$B:$Q,16,0)</f>
        <v>3245.4</v>
      </c>
      <c r="G125" s="41">
        <v>3245.4</v>
      </c>
      <c r="H125" s="44">
        <v>5228.42</v>
      </c>
      <c r="I125" s="44"/>
      <c r="J125" s="44">
        <v>1790</v>
      </c>
      <c r="K125" s="52">
        <f t="shared" si="33"/>
        <v>58.4172</v>
      </c>
      <c r="L125" s="53">
        <f t="shared" si="34"/>
        <v>519.264</v>
      </c>
      <c r="M125" s="41">
        <f t="shared" si="35"/>
        <v>22.7178</v>
      </c>
      <c r="N125" s="44">
        <f t="shared" si="36"/>
        <v>418.27</v>
      </c>
      <c r="O125" s="44">
        <f t="shared" si="37"/>
        <v>0</v>
      </c>
      <c r="P125" s="44">
        <f t="shared" si="38"/>
        <v>89.5</v>
      </c>
      <c r="Q125" s="44">
        <f t="shared" si="46"/>
        <v>1108.169</v>
      </c>
      <c r="R125" s="41">
        <f t="shared" si="39"/>
        <v>0</v>
      </c>
      <c r="S125" s="41">
        <f t="shared" si="40"/>
        <v>259.63</v>
      </c>
      <c r="T125" s="41">
        <f t="shared" si="41"/>
        <v>9.74</v>
      </c>
      <c r="U125" s="44">
        <f t="shared" si="42"/>
        <v>104.57</v>
      </c>
      <c r="V125" s="44">
        <f t="shared" si="43"/>
        <v>0</v>
      </c>
      <c r="W125" s="44">
        <f t="shared" si="44"/>
        <v>89.5</v>
      </c>
      <c r="X125" s="41">
        <f t="shared" si="47"/>
        <v>463.44</v>
      </c>
      <c r="Y125" s="41">
        <f t="shared" si="45"/>
        <v>1571.609</v>
      </c>
      <c r="Z125" s="41"/>
      <c r="AD125" s="141"/>
    </row>
    <row r="126" s="9" customFormat="1" ht="20" customHeight="1" spans="1:30">
      <c r="A126" s="40">
        <f t="shared" si="32"/>
        <v>123</v>
      </c>
      <c r="B126" s="66" t="s">
        <v>124</v>
      </c>
      <c r="C126" s="42" t="s">
        <v>367</v>
      </c>
      <c r="D126" s="41" t="s">
        <v>368</v>
      </c>
      <c r="E126" s="41">
        <v>3245.4</v>
      </c>
      <c r="F126" s="41">
        <f>VLOOKUP(C126,'[1]9月'!$B:$Q,16,0)</f>
        <v>3245.4</v>
      </c>
      <c r="G126" s="41">
        <v>3245.4</v>
      </c>
      <c r="H126" s="44">
        <v>5228.42</v>
      </c>
      <c r="I126" s="44"/>
      <c r="J126" s="44">
        <v>2544</v>
      </c>
      <c r="K126" s="52">
        <f t="shared" si="33"/>
        <v>58.4172</v>
      </c>
      <c r="L126" s="53">
        <f t="shared" si="34"/>
        <v>519.264</v>
      </c>
      <c r="M126" s="41">
        <f t="shared" si="35"/>
        <v>22.7178</v>
      </c>
      <c r="N126" s="44">
        <f t="shared" si="36"/>
        <v>418.27</v>
      </c>
      <c r="O126" s="44">
        <f t="shared" si="37"/>
        <v>0</v>
      </c>
      <c r="P126" s="44">
        <f t="shared" si="38"/>
        <v>127.2</v>
      </c>
      <c r="Q126" s="44">
        <f t="shared" si="46"/>
        <v>1145.869</v>
      </c>
      <c r="R126" s="41">
        <f t="shared" si="39"/>
        <v>0</v>
      </c>
      <c r="S126" s="41">
        <f t="shared" si="40"/>
        <v>259.63</v>
      </c>
      <c r="T126" s="41">
        <f t="shared" si="41"/>
        <v>9.74</v>
      </c>
      <c r="U126" s="44">
        <f t="shared" si="42"/>
        <v>104.57</v>
      </c>
      <c r="V126" s="44">
        <f t="shared" si="43"/>
        <v>0</v>
      </c>
      <c r="W126" s="44">
        <f t="shared" si="44"/>
        <v>127.2</v>
      </c>
      <c r="X126" s="41">
        <f t="shared" si="47"/>
        <v>501.14</v>
      </c>
      <c r="Y126" s="41">
        <f t="shared" si="45"/>
        <v>1647.009</v>
      </c>
      <c r="Z126" s="41"/>
      <c r="AD126" s="141"/>
    </row>
    <row r="127" s="9" customFormat="1" ht="20" customHeight="1" spans="1:30">
      <c r="A127" s="40">
        <f t="shared" si="32"/>
        <v>124</v>
      </c>
      <c r="B127" s="66" t="s">
        <v>124</v>
      </c>
      <c r="C127" s="42" t="s">
        <v>369</v>
      </c>
      <c r="D127" s="41" t="s">
        <v>370</v>
      </c>
      <c r="E127" s="41">
        <v>3245.4</v>
      </c>
      <c r="F127" s="41">
        <f>VLOOKUP(C127,'[1]9月'!$B:$Q,16,0)</f>
        <v>3245.4</v>
      </c>
      <c r="G127" s="41">
        <v>3245.4</v>
      </c>
      <c r="H127" s="44">
        <v>5228.42</v>
      </c>
      <c r="I127" s="44"/>
      <c r="J127" s="44">
        <v>1790</v>
      </c>
      <c r="K127" s="52">
        <f t="shared" si="33"/>
        <v>58.4172</v>
      </c>
      <c r="L127" s="53">
        <f t="shared" si="34"/>
        <v>519.264</v>
      </c>
      <c r="M127" s="41">
        <f t="shared" si="35"/>
        <v>22.7178</v>
      </c>
      <c r="N127" s="44">
        <f t="shared" si="36"/>
        <v>418.27</v>
      </c>
      <c r="O127" s="44">
        <f t="shared" si="37"/>
        <v>0</v>
      </c>
      <c r="P127" s="44">
        <f t="shared" si="38"/>
        <v>89.5</v>
      </c>
      <c r="Q127" s="44">
        <f t="shared" si="46"/>
        <v>1108.169</v>
      </c>
      <c r="R127" s="41">
        <f t="shared" si="39"/>
        <v>0</v>
      </c>
      <c r="S127" s="41">
        <f t="shared" si="40"/>
        <v>259.63</v>
      </c>
      <c r="T127" s="41">
        <f t="shared" si="41"/>
        <v>9.74</v>
      </c>
      <c r="U127" s="44">
        <f t="shared" si="42"/>
        <v>104.57</v>
      </c>
      <c r="V127" s="44">
        <f t="shared" si="43"/>
        <v>0</v>
      </c>
      <c r="W127" s="44">
        <f t="shared" si="44"/>
        <v>89.5</v>
      </c>
      <c r="X127" s="41">
        <f t="shared" si="47"/>
        <v>463.44</v>
      </c>
      <c r="Y127" s="41">
        <f t="shared" si="45"/>
        <v>1571.609</v>
      </c>
      <c r="Z127" s="41"/>
      <c r="AD127" s="141"/>
    </row>
    <row r="128" s="9" customFormat="1" ht="20" customHeight="1" spans="1:30">
      <c r="A128" s="40">
        <f t="shared" si="32"/>
        <v>125</v>
      </c>
      <c r="B128" s="66" t="s">
        <v>124</v>
      </c>
      <c r="C128" s="42" t="s">
        <v>371</v>
      </c>
      <c r="D128" s="41" t="s">
        <v>372</v>
      </c>
      <c r="E128" s="41">
        <v>3245.4</v>
      </c>
      <c r="F128" s="41">
        <f>VLOOKUP(C128,'[1]9月'!$B:$Q,16,0)</f>
        <v>3245.4</v>
      </c>
      <c r="G128" s="41">
        <v>3245.4</v>
      </c>
      <c r="H128" s="44">
        <v>5228.42</v>
      </c>
      <c r="I128" s="44"/>
      <c r="J128" s="44">
        <v>1790</v>
      </c>
      <c r="K128" s="52">
        <f t="shared" si="33"/>
        <v>58.4172</v>
      </c>
      <c r="L128" s="53">
        <f t="shared" si="34"/>
        <v>519.264</v>
      </c>
      <c r="M128" s="41">
        <f t="shared" si="35"/>
        <v>22.7178</v>
      </c>
      <c r="N128" s="44">
        <f t="shared" si="36"/>
        <v>418.27</v>
      </c>
      <c r="O128" s="44">
        <f t="shared" si="37"/>
        <v>0</v>
      </c>
      <c r="P128" s="44">
        <f t="shared" si="38"/>
        <v>89.5</v>
      </c>
      <c r="Q128" s="44">
        <f t="shared" si="46"/>
        <v>1108.169</v>
      </c>
      <c r="R128" s="41">
        <f t="shared" si="39"/>
        <v>0</v>
      </c>
      <c r="S128" s="41">
        <f t="shared" si="40"/>
        <v>259.63</v>
      </c>
      <c r="T128" s="41">
        <f t="shared" si="41"/>
        <v>9.74</v>
      </c>
      <c r="U128" s="44">
        <f t="shared" si="42"/>
        <v>104.57</v>
      </c>
      <c r="V128" s="44">
        <f t="shared" si="43"/>
        <v>0</v>
      </c>
      <c r="W128" s="44">
        <f t="shared" si="44"/>
        <v>89.5</v>
      </c>
      <c r="X128" s="41">
        <f t="shared" si="47"/>
        <v>463.44</v>
      </c>
      <c r="Y128" s="41">
        <f t="shared" si="45"/>
        <v>1571.609</v>
      </c>
      <c r="Z128" s="41"/>
      <c r="AD128" s="141"/>
    </row>
    <row r="129" s="9" customFormat="1" ht="20" customHeight="1" spans="1:30">
      <c r="A129" s="40">
        <f t="shared" si="32"/>
        <v>126</v>
      </c>
      <c r="B129" s="66" t="s">
        <v>124</v>
      </c>
      <c r="C129" s="42" t="s">
        <v>373</v>
      </c>
      <c r="D129" s="41" t="s">
        <v>374</v>
      </c>
      <c r="E129" s="41">
        <v>3245.4</v>
      </c>
      <c r="F129" s="41">
        <f>VLOOKUP(C129,'[1]9月'!$B:$Q,16,0)</f>
        <v>3245.4</v>
      </c>
      <c r="G129" s="41">
        <v>3245.4</v>
      </c>
      <c r="H129" s="44">
        <v>5228.42</v>
      </c>
      <c r="I129" s="44"/>
      <c r="J129" s="44">
        <v>2544</v>
      </c>
      <c r="K129" s="52">
        <f t="shared" si="33"/>
        <v>58.4172</v>
      </c>
      <c r="L129" s="53">
        <f t="shared" si="34"/>
        <v>519.264</v>
      </c>
      <c r="M129" s="41">
        <f t="shared" si="35"/>
        <v>22.7178</v>
      </c>
      <c r="N129" s="44">
        <f t="shared" si="36"/>
        <v>418.27</v>
      </c>
      <c r="O129" s="44">
        <f t="shared" si="37"/>
        <v>0</v>
      </c>
      <c r="P129" s="44">
        <f t="shared" si="38"/>
        <v>127.2</v>
      </c>
      <c r="Q129" s="44">
        <f t="shared" si="46"/>
        <v>1145.869</v>
      </c>
      <c r="R129" s="41">
        <f t="shared" si="39"/>
        <v>0</v>
      </c>
      <c r="S129" s="41">
        <f t="shared" si="40"/>
        <v>259.63</v>
      </c>
      <c r="T129" s="41">
        <f t="shared" si="41"/>
        <v>9.74</v>
      </c>
      <c r="U129" s="44">
        <f t="shared" si="42"/>
        <v>104.57</v>
      </c>
      <c r="V129" s="44">
        <f t="shared" si="43"/>
        <v>0</v>
      </c>
      <c r="W129" s="44">
        <f t="shared" si="44"/>
        <v>127.2</v>
      </c>
      <c r="X129" s="41">
        <f t="shared" si="47"/>
        <v>501.14</v>
      </c>
      <c r="Y129" s="41">
        <f t="shared" si="45"/>
        <v>1647.009</v>
      </c>
      <c r="Z129" s="41"/>
      <c r="AD129" s="141"/>
    </row>
    <row r="130" s="9" customFormat="1" ht="20" customHeight="1" spans="1:30">
      <c r="A130" s="40">
        <f t="shared" ref="A130:A193" si="48">ROW()-3</f>
        <v>127</v>
      </c>
      <c r="B130" s="66" t="s">
        <v>124</v>
      </c>
      <c r="C130" s="42" t="s">
        <v>375</v>
      </c>
      <c r="D130" s="41" t="s">
        <v>376</v>
      </c>
      <c r="E130" s="41">
        <v>3245.4</v>
      </c>
      <c r="F130" s="41">
        <f>VLOOKUP(C130,'[1]9月'!$B:$Q,16,0)</f>
        <v>3245.4</v>
      </c>
      <c r="G130" s="41">
        <v>3245.4</v>
      </c>
      <c r="H130" s="44">
        <v>5228.42</v>
      </c>
      <c r="I130" s="44"/>
      <c r="J130" s="44">
        <v>1790</v>
      </c>
      <c r="K130" s="52">
        <f t="shared" ref="K130:K193" si="49">E130*0.018</f>
        <v>58.4172</v>
      </c>
      <c r="L130" s="53">
        <f t="shared" ref="L130:L193" si="50">F130*0.16</f>
        <v>519.264</v>
      </c>
      <c r="M130" s="41">
        <f t="shared" ref="M130:M193" si="51">G130*0.007</f>
        <v>22.7178</v>
      </c>
      <c r="N130" s="44">
        <f t="shared" ref="N130:N193" si="52">ROUND(H130*0.08,2)</f>
        <v>418.27</v>
      </c>
      <c r="O130" s="44">
        <f t="shared" ref="O130:O193" si="53">I130*50%</f>
        <v>0</v>
      </c>
      <c r="P130" s="44">
        <f t="shared" ref="P130:P193" si="54">J130*5%</f>
        <v>89.5</v>
      </c>
      <c r="Q130" s="44">
        <f t="shared" si="46"/>
        <v>1108.169</v>
      </c>
      <c r="R130" s="41">
        <f t="shared" ref="R130:R193" si="55">E130*0</f>
        <v>0</v>
      </c>
      <c r="S130" s="41">
        <f t="shared" ref="S130:S193" si="56">ROUND(F130*0.08,2)</f>
        <v>259.63</v>
      </c>
      <c r="T130" s="41">
        <f t="shared" ref="T130:T193" si="57">ROUND(G130*0.003,2)</f>
        <v>9.74</v>
      </c>
      <c r="U130" s="44">
        <f t="shared" ref="U130:U193" si="58">ROUND(H130*0.02,2)</f>
        <v>104.57</v>
      </c>
      <c r="V130" s="44">
        <f t="shared" ref="V130:V193" si="59">I130*50%</f>
        <v>0</v>
      </c>
      <c r="W130" s="44">
        <f t="shared" ref="W130:W193" si="60">J130*5%</f>
        <v>89.5</v>
      </c>
      <c r="X130" s="41">
        <f t="shared" si="47"/>
        <v>463.44</v>
      </c>
      <c r="Y130" s="41">
        <f t="shared" ref="Y130:Y193" si="61">Q130+X130</f>
        <v>1571.609</v>
      </c>
      <c r="Z130" s="41"/>
      <c r="AD130" s="141"/>
    </row>
    <row r="131" s="9" customFormat="1" ht="20" customHeight="1" spans="1:30">
      <c r="A131" s="40">
        <f t="shared" si="48"/>
        <v>128</v>
      </c>
      <c r="B131" s="66" t="s">
        <v>124</v>
      </c>
      <c r="C131" s="42" t="s">
        <v>377</v>
      </c>
      <c r="D131" s="41" t="s">
        <v>378</v>
      </c>
      <c r="E131" s="41">
        <v>3245.4</v>
      </c>
      <c r="F131" s="41">
        <f>VLOOKUP(C131,'[1]9月'!$B:$Q,16,0)</f>
        <v>3245.4</v>
      </c>
      <c r="G131" s="41">
        <v>3245.4</v>
      </c>
      <c r="H131" s="44">
        <v>5228.42</v>
      </c>
      <c r="I131" s="44"/>
      <c r="J131" s="44">
        <v>1790</v>
      </c>
      <c r="K131" s="52">
        <f t="shared" si="49"/>
        <v>58.4172</v>
      </c>
      <c r="L131" s="53">
        <f t="shared" si="50"/>
        <v>519.264</v>
      </c>
      <c r="M131" s="41">
        <f t="shared" si="51"/>
        <v>22.7178</v>
      </c>
      <c r="N131" s="44">
        <f t="shared" si="52"/>
        <v>418.27</v>
      </c>
      <c r="O131" s="44">
        <f t="shared" si="53"/>
        <v>0</v>
      </c>
      <c r="P131" s="44">
        <f t="shared" si="54"/>
        <v>89.5</v>
      </c>
      <c r="Q131" s="44">
        <f t="shared" ref="Q131:Q194" si="62">SUM(K131:P131)</f>
        <v>1108.169</v>
      </c>
      <c r="R131" s="41">
        <f t="shared" si="55"/>
        <v>0</v>
      </c>
      <c r="S131" s="41">
        <f t="shared" si="56"/>
        <v>259.63</v>
      </c>
      <c r="T131" s="41">
        <f t="shared" si="57"/>
        <v>9.74</v>
      </c>
      <c r="U131" s="44">
        <f t="shared" si="58"/>
        <v>104.57</v>
      </c>
      <c r="V131" s="44">
        <f t="shared" si="59"/>
        <v>0</v>
      </c>
      <c r="W131" s="44">
        <f t="shared" si="60"/>
        <v>89.5</v>
      </c>
      <c r="X131" s="41">
        <f t="shared" ref="X131:X194" si="63">SUM(R131:W131)</f>
        <v>463.44</v>
      </c>
      <c r="Y131" s="41">
        <f t="shared" si="61"/>
        <v>1571.609</v>
      </c>
      <c r="Z131" s="41"/>
      <c r="AD131" s="141"/>
    </row>
    <row r="132" s="9" customFormat="1" ht="20" customHeight="1" spans="1:30">
      <c r="A132" s="40">
        <f t="shared" si="48"/>
        <v>129</v>
      </c>
      <c r="B132" s="66" t="s">
        <v>124</v>
      </c>
      <c r="C132" s="42" t="s">
        <v>379</v>
      </c>
      <c r="D132" s="41" t="s">
        <v>380</v>
      </c>
      <c r="E132" s="41">
        <v>3245.4</v>
      </c>
      <c r="F132" s="41">
        <f>VLOOKUP(C132,'[1]9月'!$B:$Q,16,0)</f>
        <v>3245.4</v>
      </c>
      <c r="G132" s="41">
        <v>3245.4</v>
      </c>
      <c r="H132" s="44">
        <v>5228.42</v>
      </c>
      <c r="I132" s="44"/>
      <c r="J132" s="44">
        <v>1790</v>
      </c>
      <c r="K132" s="52">
        <f t="shared" si="49"/>
        <v>58.4172</v>
      </c>
      <c r="L132" s="53">
        <f t="shared" si="50"/>
        <v>519.264</v>
      </c>
      <c r="M132" s="41">
        <f t="shared" si="51"/>
        <v>22.7178</v>
      </c>
      <c r="N132" s="44">
        <f t="shared" si="52"/>
        <v>418.27</v>
      </c>
      <c r="O132" s="44">
        <f t="shared" si="53"/>
        <v>0</v>
      </c>
      <c r="P132" s="44">
        <f t="shared" si="54"/>
        <v>89.5</v>
      </c>
      <c r="Q132" s="44">
        <f t="shared" si="62"/>
        <v>1108.169</v>
      </c>
      <c r="R132" s="41">
        <f t="shared" si="55"/>
        <v>0</v>
      </c>
      <c r="S132" s="41">
        <f t="shared" si="56"/>
        <v>259.63</v>
      </c>
      <c r="T132" s="41">
        <f t="shared" si="57"/>
        <v>9.74</v>
      </c>
      <c r="U132" s="44">
        <f t="shared" si="58"/>
        <v>104.57</v>
      </c>
      <c r="V132" s="44">
        <f t="shared" si="59"/>
        <v>0</v>
      </c>
      <c r="W132" s="44">
        <f t="shared" si="60"/>
        <v>89.5</v>
      </c>
      <c r="X132" s="41">
        <f t="shared" si="63"/>
        <v>463.44</v>
      </c>
      <c r="Y132" s="41">
        <f t="shared" si="61"/>
        <v>1571.609</v>
      </c>
      <c r="Z132" s="41"/>
      <c r="AD132" s="141"/>
    </row>
    <row r="133" s="9" customFormat="1" ht="20" customHeight="1" spans="1:30">
      <c r="A133" s="40">
        <f t="shared" si="48"/>
        <v>130</v>
      </c>
      <c r="B133" s="66" t="s">
        <v>124</v>
      </c>
      <c r="C133" s="42" t="s">
        <v>381</v>
      </c>
      <c r="D133" s="41" t="s">
        <v>382</v>
      </c>
      <c r="E133" s="41">
        <v>3245.4</v>
      </c>
      <c r="F133" s="41">
        <f>VLOOKUP(C133,'[1]9月'!$B:$Q,16,0)</f>
        <v>3245.4</v>
      </c>
      <c r="G133" s="41">
        <v>3245.4</v>
      </c>
      <c r="H133" s="44">
        <v>5228.42</v>
      </c>
      <c r="I133" s="44"/>
      <c r="J133" s="44">
        <v>1790</v>
      </c>
      <c r="K133" s="52">
        <f t="shared" si="49"/>
        <v>58.4172</v>
      </c>
      <c r="L133" s="53">
        <f t="shared" si="50"/>
        <v>519.264</v>
      </c>
      <c r="M133" s="41">
        <f t="shared" si="51"/>
        <v>22.7178</v>
      </c>
      <c r="N133" s="44">
        <f t="shared" si="52"/>
        <v>418.27</v>
      </c>
      <c r="O133" s="44">
        <f t="shared" si="53"/>
        <v>0</v>
      </c>
      <c r="P133" s="44">
        <f t="shared" si="54"/>
        <v>89.5</v>
      </c>
      <c r="Q133" s="44">
        <f t="shared" si="62"/>
        <v>1108.169</v>
      </c>
      <c r="R133" s="41">
        <f t="shared" si="55"/>
        <v>0</v>
      </c>
      <c r="S133" s="41">
        <f t="shared" si="56"/>
        <v>259.63</v>
      </c>
      <c r="T133" s="41">
        <f t="shared" si="57"/>
        <v>9.74</v>
      </c>
      <c r="U133" s="44">
        <f t="shared" si="58"/>
        <v>104.57</v>
      </c>
      <c r="V133" s="44">
        <f t="shared" si="59"/>
        <v>0</v>
      </c>
      <c r="W133" s="44">
        <f t="shared" si="60"/>
        <v>89.5</v>
      </c>
      <c r="X133" s="41">
        <f t="shared" si="63"/>
        <v>463.44</v>
      </c>
      <c r="Y133" s="41">
        <f t="shared" si="61"/>
        <v>1571.609</v>
      </c>
      <c r="Z133" s="41"/>
      <c r="AD133" s="141"/>
    </row>
    <row r="134" s="9" customFormat="1" ht="20" customHeight="1" spans="1:30">
      <c r="A134" s="40">
        <f t="shared" si="48"/>
        <v>131</v>
      </c>
      <c r="B134" s="66" t="s">
        <v>124</v>
      </c>
      <c r="C134" s="42" t="s">
        <v>383</v>
      </c>
      <c r="D134" s="41" t="s">
        <v>384</v>
      </c>
      <c r="E134" s="41">
        <v>3245.4</v>
      </c>
      <c r="F134" s="41">
        <f>VLOOKUP(C134,'[1]9月'!$B:$Q,16,0)</f>
        <v>3245.4</v>
      </c>
      <c r="G134" s="41">
        <v>3245.4</v>
      </c>
      <c r="H134" s="44">
        <v>5228.42</v>
      </c>
      <c r="I134" s="44"/>
      <c r="J134" s="44">
        <v>1790</v>
      </c>
      <c r="K134" s="52">
        <f t="shared" si="49"/>
        <v>58.4172</v>
      </c>
      <c r="L134" s="53">
        <f t="shared" si="50"/>
        <v>519.264</v>
      </c>
      <c r="M134" s="41">
        <f t="shared" si="51"/>
        <v>22.7178</v>
      </c>
      <c r="N134" s="44">
        <f t="shared" si="52"/>
        <v>418.27</v>
      </c>
      <c r="O134" s="44">
        <f t="shared" si="53"/>
        <v>0</v>
      </c>
      <c r="P134" s="44">
        <f t="shared" si="54"/>
        <v>89.5</v>
      </c>
      <c r="Q134" s="44">
        <f t="shared" si="62"/>
        <v>1108.169</v>
      </c>
      <c r="R134" s="41">
        <f t="shared" si="55"/>
        <v>0</v>
      </c>
      <c r="S134" s="41">
        <f t="shared" si="56"/>
        <v>259.63</v>
      </c>
      <c r="T134" s="41">
        <f t="shared" si="57"/>
        <v>9.74</v>
      </c>
      <c r="U134" s="44">
        <f t="shared" si="58"/>
        <v>104.57</v>
      </c>
      <c r="V134" s="44">
        <f t="shared" si="59"/>
        <v>0</v>
      </c>
      <c r="W134" s="44">
        <f t="shared" si="60"/>
        <v>89.5</v>
      </c>
      <c r="X134" s="41">
        <f t="shared" si="63"/>
        <v>463.44</v>
      </c>
      <c r="Y134" s="41">
        <f t="shared" si="61"/>
        <v>1571.609</v>
      </c>
      <c r="Z134" s="41"/>
      <c r="AD134" s="141"/>
    </row>
    <row r="135" s="9" customFormat="1" ht="20" customHeight="1" spans="1:30">
      <c r="A135" s="40">
        <f t="shared" si="48"/>
        <v>132</v>
      </c>
      <c r="B135" s="66" t="s">
        <v>124</v>
      </c>
      <c r="C135" s="42" t="s">
        <v>385</v>
      </c>
      <c r="D135" s="41" t="s">
        <v>386</v>
      </c>
      <c r="E135" s="41">
        <v>3245.4</v>
      </c>
      <c r="F135" s="41">
        <f>VLOOKUP(C135,'[1]9月'!$B:$Q,16,0)</f>
        <v>3245.4</v>
      </c>
      <c r="G135" s="41">
        <v>3245.4</v>
      </c>
      <c r="H135" s="44">
        <v>5228.42</v>
      </c>
      <c r="I135" s="44"/>
      <c r="J135" s="44">
        <v>1790</v>
      </c>
      <c r="K135" s="52">
        <f t="shared" si="49"/>
        <v>58.4172</v>
      </c>
      <c r="L135" s="53">
        <f t="shared" si="50"/>
        <v>519.264</v>
      </c>
      <c r="M135" s="41">
        <f t="shared" si="51"/>
        <v>22.7178</v>
      </c>
      <c r="N135" s="44">
        <f t="shared" si="52"/>
        <v>418.27</v>
      </c>
      <c r="O135" s="44">
        <f t="shared" si="53"/>
        <v>0</v>
      </c>
      <c r="P135" s="44">
        <f t="shared" si="54"/>
        <v>89.5</v>
      </c>
      <c r="Q135" s="44">
        <f t="shared" si="62"/>
        <v>1108.169</v>
      </c>
      <c r="R135" s="41">
        <f t="shared" si="55"/>
        <v>0</v>
      </c>
      <c r="S135" s="41">
        <f t="shared" si="56"/>
        <v>259.63</v>
      </c>
      <c r="T135" s="41">
        <f t="shared" si="57"/>
        <v>9.74</v>
      </c>
      <c r="U135" s="44">
        <f t="shared" si="58"/>
        <v>104.57</v>
      </c>
      <c r="V135" s="44">
        <f t="shared" si="59"/>
        <v>0</v>
      </c>
      <c r="W135" s="44">
        <f t="shared" si="60"/>
        <v>89.5</v>
      </c>
      <c r="X135" s="41">
        <f t="shared" si="63"/>
        <v>463.44</v>
      </c>
      <c r="Y135" s="41">
        <f t="shared" si="61"/>
        <v>1571.609</v>
      </c>
      <c r="Z135" s="41"/>
      <c r="AD135" s="141"/>
    </row>
    <row r="136" s="9" customFormat="1" ht="20" customHeight="1" spans="1:30">
      <c r="A136" s="40">
        <f t="shared" si="48"/>
        <v>133</v>
      </c>
      <c r="B136" s="66" t="s">
        <v>124</v>
      </c>
      <c r="C136" s="42" t="s">
        <v>387</v>
      </c>
      <c r="D136" s="41" t="s">
        <v>388</v>
      </c>
      <c r="E136" s="41">
        <v>3245.4</v>
      </c>
      <c r="F136" s="41">
        <f>VLOOKUP(C136,'[1]9月'!$B:$Q,16,0)</f>
        <v>3245.4</v>
      </c>
      <c r="G136" s="41">
        <v>3245.4</v>
      </c>
      <c r="H136" s="44">
        <v>5228.42</v>
      </c>
      <c r="I136" s="44"/>
      <c r="J136" s="44">
        <v>1790</v>
      </c>
      <c r="K136" s="52">
        <f t="shared" si="49"/>
        <v>58.4172</v>
      </c>
      <c r="L136" s="53">
        <f t="shared" si="50"/>
        <v>519.264</v>
      </c>
      <c r="M136" s="41">
        <f t="shared" si="51"/>
        <v>22.7178</v>
      </c>
      <c r="N136" s="44">
        <f t="shared" si="52"/>
        <v>418.27</v>
      </c>
      <c r="O136" s="44">
        <f t="shared" si="53"/>
        <v>0</v>
      </c>
      <c r="P136" s="44">
        <f t="shared" si="54"/>
        <v>89.5</v>
      </c>
      <c r="Q136" s="44">
        <f t="shared" si="62"/>
        <v>1108.169</v>
      </c>
      <c r="R136" s="41">
        <f t="shared" si="55"/>
        <v>0</v>
      </c>
      <c r="S136" s="41">
        <f t="shared" si="56"/>
        <v>259.63</v>
      </c>
      <c r="T136" s="41">
        <f t="shared" si="57"/>
        <v>9.74</v>
      </c>
      <c r="U136" s="44">
        <f t="shared" si="58"/>
        <v>104.57</v>
      </c>
      <c r="V136" s="44">
        <f t="shared" si="59"/>
        <v>0</v>
      </c>
      <c r="W136" s="44">
        <f t="shared" si="60"/>
        <v>89.5</v>
      </c>
      <c r="X136" s="41">
        <f t="shared" si="63"/>
        <v>463.44</v>
      </c>
      <c r="Y136" s="41">
        <f t="shared" si="61"/>
        <v>1571.609</v>
      </c>
      <c r="Z136" s="41"/>
      <c r="AD136" s="141"/>
    </row>
    <row r="137" s="9" customFormat="1" ht="20" customHeight="1" spans="1:30">
      <c r="A137" s="40">
        <f t="shared" si="48"/>
        <v>134</v>
      </c>
      <c r="B137" s="66" t="s">
        <v>124</v>
      </c>
      <c r="C137" s="42" t="s">
        <v>389</v>
      </c>
      <c r="D137" s="41" t="s">
        <v>390</v>
      </c>
      <c r="E137" s="41">
        <v>3245.4</v>
      </c>
      <c r="F137" s="41">
        <f>VLOOKUP(C137,'[1]9月'!$B:$Q,16,0)</f>
        <v>3245.4</v>
      </c>
      <c r="G137" s="41">
        <v>3245.4</v>
      </c>
      <c r="H137" s="44">
        <v>5228.42</v>
      </c>
      <c r="I137" s="44"/>
      <c r="J137" s="44">
        <v>1790</v>
      </c>
      <c r="K137" s="52">
        <f t="shared" si="49"/>
        <v>58.4172</v>
      </c>
      <c r="L137" s="53">
        <f t="shared" si="50"/>
        <v>519.264</v>
      </c>
      <c r="M137" s="41">
        <f t="shared" si="51"/>
        <v>22.7178</v>
      </c>
      <c r="N137" s="44">
        <f t="shared" si="52"/>
        <v>418.27</v>
      </c>
      <c r="O137" s="44">
        <f t="shared" si="53"/>
        <v>0</v>
      </c>
      <c r="P137" s="44">
        <f t="shared" si="54"/>
        <v>89.5</v>
      </c>
      <c r="Q137" s="44">
        <f t="shared" si="62"/>
        <v>1108.169</v>
      </c>
      <c r="R137" s="41">
        <f t="shared" si="55"/>
        <v>0</v>
      </c>
      <c r="S137" s="41">
        <f t="shared" si="56"/>
        <v>259.63</v>
      </c>
      <c r="T137" s="41">
        <f t="shared" si="57"/>
        <v>9.74</v>
      </c>
      <c r="U137" s="44">
        <f t="shared" si="58"/>
        <v>104.57</v>
      </c>
      <c r="V137" s="44">
        <f t="shared" si="59"/>
        <v>0</v>
      </c>
      <c r="W137" s="44">
        <f t="shared" si="60"/>
        <v>89.5</v>
      </c>
      <c r="X137" s="41">
        <f t="shared" si="63"/>
        <v>463.44</v>
      </c>
      <c r="Y137" s="41">
        <f t="shared" si="61"/>
        <v>1571.609</v>
      </c>
      <c r="Z137" s="41"/>
      <c r="AD137" s="141"/>
    </row>
    <row r="138" s="9" customFormat="1" ht="20" customHeight="1" spans="1:30">
      <c r="A138" s="40">
        <f t="shared" si="48"/>
        <v>135</v>
      </c>
      <c r="B138" s="66" t="s">
        <v>124</v>
      </c>
      <c r="C138" s="42" t="s">
        <v>391</v>
      </c>
      <c r="D138" s="41" t="s">
        <v>392</v>
      </c>
      <c r="E138" s="41">
        <v>3245.4</v>
      </c>
      <c r="F138" s="41">
        <f>VLOOKUP(C138,'[1]9月'!$B:$Q,16,0)</f>
        <v>3245.4</v>
      </c>
      <c r="G138" s="41">
        <v>3245.4</v>
      </c>
      <c r="H138" s="44">
        <v>5228.42</v>
      </c>
      <c r="I138" s="44"/>
      <c r="J138" s="44">
        <v>1790</v>
      </c>
      <c r="K138" s="52">
        <f t="shared" si="49"/>
        <v>58.4172</v>
      </c>
      <c r="L138" s="53">
        <f t="shared" si="50"/>
        <v>519.264</v>
      </c>
      <c r="M138" s="41">
        <f t="shared" si="51"/>
        <v>22.7178</v>
      </c>
      <c r="N138" s="44">
        <f t="shared" si="52"/>
        <v>418.27</v>
      </c>
      <c r="O138" s="44">
        <f t="shared" si="53"/>
        <v>0</v>
      </c>
      <c r="P138" s="44">
        <f t="shared" si="54"/>
        <v>89.5</v>
      </c>
      <c r="Q138" s="44">
        <f t="shared" si="62"/>
        <v>1108.169</v>
      </c>
      <c r="R138" s="41">
        <f t="shared" si="55"/>
        <v>0</v>
      </c>
      <c r="S138" s="41">
        <f t="shared" si="56"/>
        <v>259.63</v>
      </c>
      <c r="T138" s="41">
        <f t="shared" si="57"/>
        <v>9.74</v>
      </c>
      <c r="U138" s="44">
        <f t="shared" si="58"/>
        <v>104.57</v>
      </c>
      <c r="V138" s="44">
        <f t="shared" si="59"/>
        <v>0</v>
      </c>
      <c r="W138" s="44">
        <f t="shared" si="60"/>
        <v>89.5</v>
      </c>
      <c r="X138" s="41">
        <f t="shared" si="63"/>
        <v>463.44</v>
      </c>
      <c r="Y138" s="41">
        <f t="shared" si="61"/>
        <v>1571.609</v>
      </c>
      <c r="Z138" s="41"/>
      <c r="AD138" s="141"/>
    </row>
    <row r="139" s="9" customFormat="1" ht="20" customHeight="1" spans="1:30">
      <c r="A139" s="40">
        <f t="shared" si="48"/>
        <v>136</v>
      </c>
      <c r="B139" s="66" t="s">
        <v>124</v>
      </c>
      <c r="C139" s="42" t="s">
        <v>393</v>
      </c>
      <c r="D139" s="41" t="s">
        <v>394</v>
      </c>
      <c r="E139" s="41">
        <v>3245.4</v>
      </c>
      <c r="F139" s="41">
        <f>VLOOKUP(C139,'[1]9月'!$B:$Q,16,0)</f>
        <v>3245.4</v>
      </c>
      <c r="G139" s="41">
        <v>3245.4</v>
      </c>
      <c r="H139" s="44">
        <v>5228.42</v>
      </c>
      <c r="I139" s="44"/>
      <c r="J139" s="44">
        <v>1790</v>
      </c>
      <c r="K139" s="52">
        <f t="shared" si="49"/>
        <v>58.4172</v>
      </c>
      <c r="L139" s="53">
        <f t="shared" si="50"/>
        <v>519.264</v>
      </c>
      <c r="M139" s="41">
        <f t="shared" si="51"/>
        <v>22.7178</v>
      </c>
      <c r="N139" s="44">
        <f t="shared" si="52"/>
        <v>418.27</v>
      </c>
      <c r="O139" s="44">
        <f t="shared" si="53"/>
        <v>0</v>
      </c>
      <c r="P139" s="44">
        <f t="shared" si="54"/>
        <v>89.5</v>
      </c>
      <c r="Q139" s="44">
        <f t="shared" si="62"/>
        <v>1108.169</v>
      </c>
      <c r="R139" s="41">
        <f t="shared" si="55"/>
        <v>0</v>
      </c>
      <c r="S139" s="41">
        <f t="shared" si="56"/>
        <v>259.63</v>
      </c>
      <c r="T139" s="41">
        <f t="shared" si="57"/>
        <v>9.74</v>
      </c>
      <c r="U139" s="44">
        <f t="shared" si="58"/>
        <v>104.57</v>
      </c>
      <c r="V139" s="44">
        <f t="shared" si="59"/>
        <v>0</v>
      </c>
      <c r="W139" s="44">
        <f t="shared" si="60"/>
        <v>89.5</v>
      </c>
      <c r="X139" s="41">
        <f t="shared" si="63"/>
        <v>463.44</v>
      </c>
      <c r="Y139" s="41">
        <f t="shared" si="61"/>
        <v>1571.609</v>
      </c>
      <c r="Z139" s="41"/>
      <c r="AD139" s="141"/>
    </row>
    <row r="140" s="9" customFormat="1" ht="20" customHeight="1" spans="1:30">
      <c r="A140" s="40">
        <f t="shared" si="48"/>
        <v>137</v>
      </c>
      <c r="B140" s="66" t="s">
        <v>124</v>
      </c>
      <c r="C140" s="42" t="s">
        <v>395</v>
      </c>
      <c r="D140" s="350" t="s">
        <v>396</v>
      </c>
      <c r="E140" s="41">
        <v>3245.4</v>
      </c>
      <c r="F140" s="41">
        <f>VLOOKUP(C140,'[1]9月'!$B:$Q,16,0)</f>
        <v>3245.4</v>
      </c>
      <c r="G140" s="41">
        <v>3245.4</v>
      </c>
      <c r="H140" s="44">
        <v>5228.42</v>
      </c>
      <c r="I140" s="44"/>
      <c r="J140" s="44">
        <v>1790</v>
      </c>
      <c r="K140" s="52">
        <f t="shared" si="49"/>
        <v>58.4172</v>
      </c>
      <c r="L140" s="53">
        <f t="shared" si="50"/>
        <v>519.264</v>
      </c>
      <c r="M140" s="41">
        <f t="shared" si="51"/>
        <v>22.7178</v>
      </c>
      <c r="N140" s="44">
        <f t="shared" si="52"/>
        <v>418.27</v>
      </c>
      <c r="O140" s="44">
        <f t="shared" si="53"/>
        <v>0</v>
      </c>
      <c r="P140" s="44">
        <f t="shared" si="54"/>
        <v>89.5</v>
      </c>
      <c r="Q140" s="44">
        <f t="shared" si="62"/>
        <v>1108.169</v>
      </c>
      <c r="R140" s="41">
        <f t="shared" si="55"/>
        <v>0</v>
      </c>
      <c r="S140" s="41">
        <f t="shared" si="56"/>
        <v>259.63</v>
      </c>
      <c r="T140" s="41">
        <f t="shared" si="57"/>
        <v>9.74</v>
      </c>
      <c r="U140" s="44">
        <f t="shared" si="58"/>
        <v>104.57</v>
      </c>
      <c r="V140" s="44">
        <f t="shared" si="59"/>
        <v>0</v>
      </c>
      <c r="W140" s="44">
        <f t="shared" si="60"/>
        <v>89.5</v>
      </c>
      <c r="X140" s="41">
        <f t="shared" si="63"/>
        <v>463.44</v>
      </c>
      <c r="Y140" s="41">
        <f t="shared" si="61"/>
        <v>1571.609</v>
      </c>
      <c r="Z140" s="41"/>
      <c r="AD140" s="141"/>
    </row>
    <row r="141" s="9" customFormat="1" ht="20" customHeight="1" spans="1:30">
      <c r="A141" s="40">
        <f t="shared" si="48"/>
        <v>138</v>
      </c>
      <c r="B141" s="66" t="s">
        <v>124</v>
      </c>
      <c r="C141" s="42" t="s">
        <v>397</v>
      </c>
      <c r="D141" s="41" t="s">
        <v>398</v>
      </c>
      <c r="E141" s="41">
        <v>3245.4</v>
      </c>
      <c r="F141" s="41">
        <f>VLOOKUP(C141,'[1]9月'!$B:$Q,16,0)</f>
        <v>3245.4</v>
      </c>
      <c r="G141" s="41">
        <v>3245.4</v>
      </c>
      <c r="H141" s="44">
        <v>5228.42</v>
      </c>
      <c r="I141" s="44"/>
      <c r="J141" s="44">
        <v>2544</v>
      </c>
      <c r="K141" s="52">
        <f t="shared" si="49"/>
        <v>58.4172</v>
      </c>
      <c r="L141" s="53">
        <f t="shared" si="50"/>
        <v>519.264</v>
      </c>
      <c r="M141" s="41">
        <f t="shared" si="51"/>
        <v>22.7178</v>
      </c>
      <c r="N141" s="44">
        <f t="shared" si="52"/>
        <v>418.27</v>
      </c>
      <c r="O141" s="44">
        <f t="shared" si="53"/>
        <v>0</v>
      </c>
      <c r="P141" s="44">
        <f t="shared" si="54"/>
        <v>127.2</v>
      </c>
      <c r="Q141" s="44">
        <f t="shared" si="62"/>
        <v>1145.869</v>
      </c>
      <c r="R141" s="41">
        <f t="shared" si="55"/>
        <v>0</v>
      </c>
      <c r="S141" s="41">
        <f t="shared" si="56"/>
        <v>259.63</v>
      </c>
      <c r="T141" s="41">
        <f t="shared" si="57"/>
        <v>9.74</v>
      </c>
      <c r="U141" s="44">
        <f t="shared" si="58"/>
        <v>104.57</v>
      </c>
      <c r="V141" s="44">
        <f t="shared" si="59"/>
        <v>0</v>
      </c>
      <c r="W141" s="44">
        <f t="shared" si="60"/>
        <v>127.2</v>
      </c>
      <c r="X141" s="41">
        <f t="shared" si="63"/>
        <v>501.14</v>
      </c>
      <c r="Y141" s="41">
        <f t="shared" si="61"/>
        <v>1647.009</v>
      </c>
      <c r="Z141" s="41"/>
      <c r="AD141" s="141"/>
    </row>
    <row r="142" s="9" customFormat="1" ht="20" customHeight="1" spans="1:30">
      <c r="A142" s="40">
        <f t="shared" si="48"/>
        <v>139</v>
      </c>
      <c r="B142" s="66" t="s">
        <v>124</v>
      </c>
      <c r="C142" s="42" t="s">
        <v>399</v>
      </c>
      <c r="D142" s="41" t="s">
        <v>400</v>
      </c>
      <c r="E142" s="41">
        <v>3245.4</v>
      </c>
      <c r="F142" s="41">
        <f>VLOOKUP(C142,'[1]9月'!$B:$Q,16,0)</f>
        <v>3245.4</v>
      </c>
      <c r="G142" s="41">
        <v>3245.4</v>
      </c>
      <c r="H142" s="44">
        <v>5228.42</v>
      </c>
      <c r="I142" s="44"/>
      <c r="J142" s="44">
        <v>1790</v>
      </c>
      <c r="K142" s="52">
        <f t="shared" si="49"/>
        <v>58.4172</v>
      </c>
      <c r="L142" s="53">
        <f t="shared" si="50"/>
        <v>519.264</v>
      </c>
      <c r="M142" s="41">
        <f t="shared" si="51"/>
        <v>22.7178</v>
      </c>
      <c r="N142" s="44">
        <f t="shared" si="52"/>
        <v>418.27</v>
      </c>
      <c r="O142" s="44">
        <f t="shared" si="53"/>
        <v>0</v>
      </c>
      <c r="P142" s="44">
        <f t="shared" si="54"/>
        <v>89.5</v>
      </c>
      <c r="Q142" s="44">
        <f t="shared" si="62"/>
        <v>1108.169</v>
      </c>
      <c r="R142" s="41">
        <f t="shared" si="55"/>
        <v>0</v>
      </c>
      <c r="S142" s="41">
        <f t="shared" si="56"/>
        <v>259.63</v>
      </c>
      <c r="T142" s="41">
        <f t="shared" si="57"/>
        <v>9.74</v>
      </c>
      <c r="U142" s="44">
        <f t="shared" si="58"/>
        <v>104.57</v>
      </c>
      <c r="V142" s="44">
        <f t="shared" si="59"/>
        <v>0</v>
      </c>
      <c r="W142" s="44">
        <f t="shared" si="60"/>
        <v>89.5</v>
      </c>
      <c r="X142" s="41">
        <f t="shared" si="63"/>
        <v>463.44</v>
      </c>
      <c r="Y142" s="41">
        <f t="shared" si="61"/>
        <v>1571.609</v>
      </c>
      <c r="Z142" s="41"/>
      <c r="AD142" s="141"/>
    </row>
    <row r="143" s="9" customFormat="1" ht="20" customHeight="1" spans="1:30">
      <c r="A143" s="40">
        <f t="shared" si="48"/>
        <v>140</v>
      </c>
      <c r="B143" s="66" t="s">
        <v>124</v>
      </c>
      <c r="C143" s="42" t="s">
        <v>401</v>
      </c>
      <c r="D143" s="41" t="s">
        <v>402</v>
      </c>
      <c r="E143" s="41">
        <v>3245.4</v>
      </c>
      <c r="F143" s="41">
        <f>VLOOKUP(C143,'[1]9月'!$B:$Q,16,0)</f>
        <v>3245.4</v>
      </c>
      <c r="G143" s="41">
        <v>3245.4</v>
      </c>
      <c r="H143" s="44">
        <v>5228.42</v>
      </c>
      <c r="I143" s="44"/>
      <c r="J143" s="44">
        <v>1790</v>
      </c>
      <c r="K143" s="52">
        <f t="shared" si="49"/>
        <v>58.4172</v>
      </c>
      <c r="L143" s="53">
        <f t="shared" si="50"/>
        <v>519.264</v>
      </c>
      <c r="M143" s="41">
        <f t="shared" si="51"/>
        <v>22.7178</v>
      </c>
      <c r="N143" s="44">
        <f t="shared" si="52"/>
        <v>418.27</v>
      </c>
      <c r="O143" s="44">
        <f t="shared" si="53"/>
        <v>0</v>
      </c>
      <c r="P143" s="44">
        <f t="shared" si="54"/>
        <v>89.5</v>
      </c>
      <c r="Q143" s="44">
        <f t="shared" si="62"/>
        <v>1108.169</v>
      </c>
      <c r="R143" s="41">
        <f t="shared" si="55"/>
        <v>0</v>
      </c>
      <c r="S143" s="41">
        <f t="shared" si="56"/>
        <v>259.63</v>
      </c>
      <c r="T143" s="41">
        <f t="shared" si="57"/>
        <v>9.74</v>
      </c>
      <c r="U143" s="44">
        <f t="shared" si="58"/>
        <v>104.57</v>
      </c>
      <c r="V143" s="44">
        <f t="shared" si="59"/>
        <v>0</v>
      </c>
      <c r="W143" s="44">
        <f t="shared" si="60"/>
        <v>89.5</v>
      </c>
      <c r="X143" s="41">
        <f t="shared" si="63"/>
        <v>463.44</v>
      </c>
      <c r="Y143" s="41">
        <f t="shared" si="61"/>
        <v>1571.609</v>
      </c>
      <c r="Z143" s="41"/>
      <c r="AD143" s="141"/>
    </row>
    <row r="144" s="9" customFormat="1" ht="20" customHeight="1" spans="1:30">
      <c r="A144" s="40">
        <f t="shared" si="48"/>
        <v>141</v>
      </c>
      <c r="B144" s="66" t="s">
        <v>124</v>
      </c>
      <c r="C144" s="42" t="s">
        <v>403</v>
      </c>
      <c r="D144" s="41" t="s">
        <v>404</v>
      </c>
      <c r="E144" s="41">
        <v>3245.4</v>
      </c>
      <c r="F144" s="41">
        <f>VLOOKUP(C144,'[1]9月'!$B:$Q,16,0)</f>
        <v>3245.4</v>
      </c>
      <c r="G144" s="41">
        <v>3245.4</v>
      </c>
      <c r="H144" s="44">
        <v>5228.42</v>
      </c>
      <c r="I144" s="44"/>
      <c r="J144" s="44">
        <v>2544</v>
      </c>
      <c r="K144" s="52">
        <f t="shared" si="49"/>
        <v>58.4172</v>
      </c>
      <c r="L144" s="53">
        <f t="shared" si="50"/>
        <v>519.264</v>
      </c>
      <c r="M144" s="41">
        <f t="shared" si="51"/>
        <v>22.7178</v>
      </c>
      <c r="N144" s="44">
        <f t="shared" si="52"/>
        <v>418.27</v>
      </c>
      <c r="O144" s="44">
        <f t="shared" si="53"/>
        <v>0</v>
      </c>
      <c r="P144" s="44">
        <f t="shared" si="54"/>
        <v>127.2</v>
      </c>
      <c r="Q144" s="44">
        <f t="shared" si="62"/>
        <v>1145.869</v>
      </c>
      <c r="R144" s="41">
        <f t="shared" si="55"/>
        <v>0</v>
      </c>
      <c r="S144" s="41">
        <f t="shared" si="56"/>
        <v>259.63</v>
      </c>
      <c r="T144" s="41">
        <f t="shared" si="57"/>
        <v>9.74</v>
      </c>
      <c r="U144" s="44">
        <f t="shared" si="58"/>
        <v>104.57</v>
      </c>
      <c r="V144" s="44">
        <f t="shared" si="59"/>
        <v>0</v>
      </c>
      <c r="W144" s="44">
        <f t="shared" si="60"/>
        <v>127.2</v>
      </c>
      <c r="X144" s="41">
        <f t="shared" si="63"/>
        <v>501.14</v>
      </c>
      <c r="Y144" s="41">
        <f t="shared" si="61"/>
        <v>1647.009</v>
      </c>
      <c r="Z144" s="41"/>
      <c r="AD144" s="141"/>
    </row>
    <row r="145" s="9" customFormat="1" ht="20" customHeight="1" spans="1:30">
      <c r="A145" s="40">
        <f t="shared" si="48"/>
        <v>142</v>
      </c>
      <c r="B145" s="66" t="s">
        <v>124</v>
      </c>
      <c r="C145" s="42" t="s">
        <v>405</v>
      </c>
      <c r="D145" s="41" t="s">
        <v>406</v>
      </c>
      <c r="E145" s="41">
        <v>3245.4</v>
      </c>
      <c r="F145" s="41">
        <f>VLOOKUP(C145,'[1]9月'!$B:$Q,16,0)</f>
        <v>3245.4</v>
      </c>
      <c r="G145" s="41">
        <v>3245.4</v>
      </c>
      <c r="H145" s="44">
        <v>5228.42</v>
      </c>
      <c r="I145" s="44"/>
      <c r="J145" s="44">
        <v>2544</v>
      </c>
      <c r="K145" s="52">
        <f t="shared" si="49"/>
        <v>58.4172</v>
      </c>
      <c r="L145" s="53">
        <f t="shared" si="50"/>
        <v>519.264</v>
      </c>
      <c r="M145" s="41">
        <f t="shared" si="51"/>
        <v>22.7178</v>
      </c>
      <c r="N145" s="44">
        <f t="shared" si="52"/>
        <v>418.27</v>
      </c>
      <c r="O145" s="44">
        <f t="shared" si="53"/>
        <v>0</v>
      </c>
      <c r="P145" s="44">
        <f t="shared" si="54"/>
        <v>127.2</v>
      </c>
      <c r="Q145" s="44">
        <f t="shared" si="62"/>
        <v>1145.869</v>
      </c>
      <c r="R145" s="41">
        <f t="shared" si="55"/>
        <v>0</v>
      </c>
      <c r="S145" s="41">
        <f t="shared" si="56"/>
        <v>259.63</v>
      </c>
      <c r="T145" s="41">
        <f t="shared" si="57"/>
        <v>9.74</v>
      </c>
      <c r="U145" s="44">
        <f t="shared" si="58"/>
        <v>104.57</v>
      </c>
      <c r="V145" s="44">
        <f t="shared" si="59"/>
        <v>0</v>
      </c>
      <c r="W145" s="44">
        <f t="shared" si="60"/>
        <v>127.2</v>
      </c>
      <c r="X145" s="41">
        <f t="shared" si="63"/>
        <v>501.14</v>
      </c>
      <c r="Y145" s="41">
        <f t="shared" si="61"/>
        <v>1647.009</v>
      </c>
      <c r="Z145" s="41"/>
      <c r="AD145" s="141"/>
    </row>
    <row r="146" s="9" customFormat="1" ht="20" customHeight="1" spans="1:30">
      <c r="A146" s="40">
        <f t="shared" si="48"/>
        <v>143</v>
      </c>
      <c r="B146" s="66" t="s">
        <v>124</v>
      </c>
      <c r="C146" s="42" t="s">
        <v>407</v>
      </c>
      <c r="D146" s="41" t="s">
        <v>408</v>
      </c>
      <c r="E146" s="41">
        <v>3245.4</v>
      </c>
      <c r="F146" s="41">
        <f>VLOOKUP(C146,'[1]9月'!$B:$Q,16,0)</f>
        <v>3245.4</v>
      </c>
      <c r="G146" s="41">
        <v>3245.4</v>
      </c>
      <c r="H146" s="44">
        <v>5228.42</v>
      </c>
      <c r="I146" s="44"/>
      <c r="J146" s="44">
        <v>2544</v>
      </c>
      <c r="K146" s="52">
        <f t="shared" si="49"/>
        <v>58.4172</v>
      </c>
      <c r="L146" s="53">
        <f t="shared" si="50"/>
        <v>519.264</v>
      </c>
      <c r="M146" s="41">
        <f t="shared" si="51"/>
        <v>22.7178</v>
      </c>
      <c r="N146" s="44">
        <f t="shared" si="52"/>
        <v>418.27</v>
      </c>
      <c r="O146" s="44">
        <f t="shared" si="53"/>
        <v>0</v>
      </c>
      <c r="P146" s="44">
        <f t="shared" si="54"/>
        <v>127.2</v>
      </c>
      <c r="Q146" s="44">
        <f t="shared" si="62"/>
        <v>1145.869</v>
      </c>
      <c r="R146" s="41">
        <f t="shared" si="55"/>
        <v>0</v>
      </c>
      <c r="S146" s="41">
        <f t="shared" si="56"/>
        <v>259.63</v>
      </c>
      <c r="T146" s="41">
        <f t="shared" si="57"/>
        <v>9.74</v>
      </c>
      <c r="U146" s="44">
        <f t="shared" si="58"/>
        <v>104.57</v>
      </c>
      <c r="V146" s="44">
        <f t="shared" si="59"/>
        <v>0</v>
      </c>
      <c r="W146" s="44">
        <f t="shared" si="60"/>
        <v>127.2</v>
      </c>
      <c r="X146" s="41">
        <f t="shared" si="63"/>
        <v>501.14</v>
      </c>
      <c r="Y146" s="41">
        <f t="shared" si="61"/>
        <v>1647.009</v>
      </c>
      <c r="Z146" s="41"/>
      <c r="AD146" s="141"/>
    </row>
    <row r="147" s="9" customFormat="1" ht="20" customHeight="1" spans="1:30">
      <c r="A147" s="40">
        <f t="shared" si="48"/>
        <v>144</v>
      </c>
      <c r="B147" s="66" t="s">
        <v>124</v>
      </c>
      <c r="C147" s="42" t="s">
        <v>409</v>
      </c>
      <c r="D147" s="41" t="s">
        <v>410</v>
      </c>
      <c r="E147" s="41">
        <v>3245.4</v>
      </c>
      <c r="F147" s="41">
        <f>VLOOKUP(C147,'[1]9月'!$B:$Q,16,0)</f>
        <v>3245.4</v>
      </c>
      <c r="G147" s="41">
        <v>3245.4</v>
      </c>
      <c r="H147" s="44">
        <v>5228.42</v>
      </c>
      <c r="I147" s="44"/>
      <c r="J147" s="44">
        <v>2544</v>
      </c>
      <c r="K147" s="52">
        <f t="shared" si="49"/>
        <v>58.4172</v>
      </c>
      <c r="L147" s="53">
        <f t="shared" si="50"/>
        <v>519.264</v>
      </c>
      <c r="M147" s="41">
        <f t="shared" si="51"/>
        <v>22.7178</v>
      </c>
      <c r="N147" s="44">
        <f t="shared" si="52"/>
        <v>418.27</v>
      </c>
      <c r="O147" s="44">
        <f t="shared" si="53"/>
        <v>0</v>
      </c>
      <c r="P147" s="44">
        <f t="shared" si="54"/>
        <v>127.2</v>
      </c>
      <c r="Q147" s="44">
        <f t="shared" si="62"/>
        <v>1145.869</v>
      </c>
      <c r="R147" s="41">
        <f t="shared" si="55"/>
        <v>0</v>
      </c>
      <c r="S147" s="41">
        <f t="shared" si="56"/>
        <v>259.63</v>
      </c>
      <c r="T147" s="41">
        <f t="shared" si="57"/>
        <v>9.74</v>
      </c>
      <c r="U147" s="44">
        <f t="shared" si="58"/>
        <v>104.57</v>
      </c>
      <c r="V147" s="44">
        <f t="shared" si="59"/>
        <v>0</v>
      </c>
      <c r="W147" s="44">
        <f t="shared" si="60"/>
        <v>127.2</v>
      </c>
      <c r="X147" s="41">
        <f t="shared" si="63"/>
        <v>501.14</v>
      </c>
      <c r="Y147" s="41">
        <f t="shared" si="61"/>
        <v>1647.009</v>
      </c>
      <c r="Z147" s="41"/>
      <c r="AD147" s="141"/>
    </row>
    <row r="148" s="9" customFormat="1" ht="20" customHeight="1" spans="1:30">
      <c r="A148" s="40">
        <f t="shared" si="48"/>
        <v>145</v>
      </c>
      <c r="B148" s="66" t="s">
        <v>124</v>
      </c>
      <c r="C148" s="42" t="s">
        <v>411</v>
      </c>
      <c r="D148" s="41" t="s">
        <v>412</v>
      </c>
      <c r="E148" s="41">
        <v>3245.4</v>
      </c>
      <c r="F148" s="41">
        <f>VLOOKUP(C148,'[1]9月'!$B:$Q,16,0)</f>
        <v>3245.4</v>
      </c>
      <c r="G148" s="41">
        <v>3245.4</v>
      </c>
      <c r="H148" s="44">
        <v>5228.42</v>
      </c>
      <c r="I148" s="44"/>
      <c r="J148" s="44">
        <v>3180</v>
      </c>
      <c r="K148" s="52">
        <f t="shared" si="49"/>
        <v>58.4172</v>
      </c>
      <c r="L148" s="53">
        <f t="shared" si="50"/>
        <v>519.264</v>
      </c>
      <c r="M148" s="41">
        <f t="shared" si="51"/>
        <v>22.7178</v>
      </c>
      <c r="N148" s="44">
        <f t="shared" si="52"/>
        <v>418.27</v>
      </c>
      <c r="O148" s="44">
        <f t="shared" si="53"/>
        <v>0</v>
      </c>
      <c r="P148" s="44">
        <f t="shared" si="54"/>
        <v>159</v>
      </c>
      <c r="Q148" s="44">
        <f t="shared" si="62"/>
        <v>1177.669</v>
      </c>
      <c r="R148" s="41">
        <f t="shared" si="55"/>
        <v>0</v>
      </c>
      <c r="S148" s="41">
        <f t="shared" si="56"/>
        <v>259.63</v>
      </c>
      <c r="T148" s="41">
        <f t="shared" si="57"/>
        <v>9.74</v>
      </c>
      <c r="U148" s="44">
        <f t="shared" si="58"/>
        <v>104.57</v>
      </c>
      <c r="V148" s="44">
        <f t="shared" si="59"/>
        <v>0</v>
      </c>
      <c r="W148" s="44">
        <f t="shared" si="60"/>
        <v>159</v>
      </c>
      <c r="X148" s="41">
        <f t="shared" si="63"/>
        <v>532.94</v>
      </c>
      <c r="Y148" s="41">
        <f t="shared" si="61"/>
        <v>1710.609</v>
      </c>
      <c r="Z148" s="41"/>
      <c r="AD148" s="141"/>
    </row>
    <row r="149" s="9" customFormat="1" ht="20" customHeight="1" spans="1:30">
      <c r="A149" s="40">
        <f t="shared" si="48"/>
        <v>146</v>
      </c>
      <c r="B149" s="66" t="s">
        <v>124</v>
      </c>
      <c r="C149" s="42" t="s">
        <v>413</v>
      </c>
      <c r="D149" s="41" t="s">
        <v>414</v>
      </c>
      <c r="E149" s="41">
        <v>3245.4</v>
      </c>
      <c r="F149" s="41">
        <f>VLOOKUP(C149,'[1]9月'!$B:$Q,16,0)</f>
        <v>3245.4</v>
      </c>
      <c r="G149" s="41">
        <v>3245.4</v>
      </c>
      <c r="H149" s="44">
        <v>5228.42</v>
      </c>
      <c r="I149" s="44"/>
      <c r="J149" s="44">
        <v>1790</v>
      </c>
      <c r="K149" s="52">
        <f t="shared" si="49"/>
        <v>58.4172</v>
      </c>
      <c r="L149" s="53">
        <f t="shared" si="50"/>
        <v>519.264</v>
      </c>
      <c r="M149" s="41">
        <f t="shared" si="51"/>
        <v>22.7178</v>
      </c>
      <c r="N149" s="44">
        <f t="shared" si="52"/>
        <v>418.27</v>
      </c>
      <c r="O149" s="44">
        <f t="shared" si="53"/>
        <v>0</v>
      </c>
      <c r="P149" s="44">
        <f t="shared" si="54"/>
        <v>89.5</v>
      </c>
      <c r="Q149" s="44">
        <f t="shared" si="62"/>
        <v>1108.169</v>
      </c>
      <c r="R149" s="41">
        <f t="shared" si="55"/>
        <v>0</v>
      </c>
      <c r="S149" s="41">
        <f t="shared" si="56"/>
        <v>259.63</v>
      </c>
      <c r="T149" s="41">
        <f t="shared" si="57"/>
        <v>9.74</v>
      </c>
      <c r="U149" s="44">
        <f t="shared" si="58"/>
        <v>104.57</v>
      </c>
      <c r="V149" s="44">
        <f t="shared" si="59"/>
        <v>0</v>
      </c>
      <c r="W149" s="44">
        <f t="shared" si="60"/>
        <v>89.5</v>
      </c>
      <c r="X149" s="41">
        <f t="shared" si="63"/>
        <v>463.44</v>
      </c>
      <c r="Y149" s="41">
        <f t="shared" si="61"/>
        <v>1571.609</v>
      </c>
      <c r="Z149" s="41"/>
      <c r="AD149" s="141"/>
    </row>
    <row r="150" s="9" customFormat="1" ht="20" customHeight="1" spans="1:30">
      <c r="A150" s="40">
        <f t="shared" si="48"/>
        <v>147</v>
      </c>
      <c r="B150" s="66" t="s">
        <v>124</v>
      </c>
      <c r="C150" s="42" t="s">
        <v>415</v>
      </c>
      <c r="D150" s="58">
        <v>1.30983199105203e+17</v>
      </c>
      <c r="E150" s="41">
        <v>3245.4</v>
      </c>
      <c r="F150" s="41">
        <f>VLOOKUP(C150,'[1]9月'!$B:$Q,16,0)</f>
        <v>3245.4</v>
      </c>
      <c r="G150" s="41">
        <v>3245.4</v>
      </c>
      <c r="H150" s="44">
        <v>5228.42</v>
      </c>
      <c r="I150" s="44"/>
      <c r="J150" s="44">
        <v>0</v>
      </c>
      <c r="K150" s="52">
        <f t="shared" si="49"/>
        <v>58.4172</v>
      </c>
      <c r="L150" s="53">
        <f t="shared" si="50"/>
        <v>519.264</v>
      </c>
      <c r="M150" s="41">
        <f t="shared" si="51"/>
        <v>22.7178</v>
      </c>
      <c r="N150" s="44">
        <f t="shared" si="52"/>
        <v>418.27</v>
      </c>
      <c r="O150" s="44">
        <f t="shared" si="53"/>
        <v>0</v>
      </c>
      <c r="P150" s="44">
        <f t="shared" si="54"/>
        <v>0</v>
      </c>
      <c r="Q150" s="44">
        <f t="shared" si="62"/>
        <v>1018.669</v>
      </c>
      <c r="R150" s="41">
        <f t="shared" si="55"/>
        <v>0</v>
      </c>
      <c r="S150" s="41">
        <f t="shared" si="56"/>
        <v>259.63</v>
      </c>
      <c r="T150" s="41">
        <f t="shared" si="57"/>
        <v>9.74</v>
      </c>
      <c r="U150" s="44">
        <f t="shared" si="58"/>
        <v>104.57</v>
      </c>
      <c r="V150" s="44">
        <f t="shared" si="59"/>
        <v>0</v>
      </c>
      <c r="W150" s="44">
        <f t="shared" si="60"/>
        <v>0</v>
      </c>
      <c r="X150" s="41">
        <f t="shared" si="63"/>
        <v>373.94</v>
      </c>
      <c r="Y150" s="41">
        <f t="shared" si="61"/>
        <v>1392.609</v>
      </c>
      <c r="Z150" s="41"/>
      <c r="AD150" s="141"/>
    </row>
    <row r="151" s="9" customFormat="1" ht="20" customHeight="1" spans="1:30">
      <c r="A151" s="40">
        <f t="shared" si="48"/>
        <v>148</v>
      </c>
      <c r="B151" s="66" t="s">
        <v>124</v>
      </c>
      <c r="C151" s="42" t="s">
        <v>417</v>
      </c>
      <c r="D151" s="57" t="s">
        <v>418</v>
      </c>
      <c r="E151" s="41">
        <v>3245.4</v>
      </c>
      <c r="F151" s="41">
        <f>VLOOKUP(C151,'[1]9月'!$B:$Q,16,0)</f>
        <v>3245.4</v>
      </c>
      <c r="G151" s="41">
        <v>3245.4</v>
      </c>
      <c r="H151" s="44">
        <v>5228.42</v>
      </c>
      <c r="I151" s="44"/>
      <c r="J151" s="44">
        <v>1790</v>
      </c>
      <c r="K151" s="52">
        <f t="shared" si="49"/>
        <v>58.4172</v>
      </c>
      <c r="L151" s="53">
        <f t="shared" si="50"/>
        <v>519.264</v>
      </c>
      <c r="M151" s="41">
        <f t="shared" si="51"/>
        <v>22.7178</v>
      </c>
      <c r="N151" s="44">
        <f t="shared" si="52"/>
        <v>418.27</v>
      </c>
      <c r="O151" s="44">
        <f t="shared" si="53"/>
        <v>0</v>
      </c>
      <c r="P151" s="44">
        <f t="shared" si="54"/>
        <v>89.5</v>
      </c>
      <c r="Q151" s="44">
        <f t="shared" si="62"/>
        <v>1108.169</v>
      </c>
      <c r="R151" s="41">
        <f t="shared" si="55"/>
        <v>0</v>
      </c>
      <c r="S151" s="41">
        <f t="shared" si="56"/>
        <v>259.63</v>
      </c>
      <c r="T151" s="41">
        <f t="shared" si="57"/>
        <v>9.74</v>
      </c>
      <c r="U151" s="44">
        <f t="shared" si="58"/>
        <v>104.57</v>
      </c>
      <c r="V151" s="44">
        <f t="shared" si="59"/>
        <v>0</v>
      </c>
      <c r="W151" s="44">
        <f t="shared" si="60"/>
        <v>89.5</v>
      </c>
      <c r="X151" s="41">
        <f t="shared" si="63"/>
        <v>463.44</v>
      </c>
      <c r="Y151" s="41">
        <f t="shared" si="61"/>
        <v>1571.609</v>
      </c>
      <c r="Z151" s="41"/>
      <c r="AD151" s="141"/>
    </row>
    <row r="152" s="9" customFormat="1" ht="20" customHeight="1" spans="1:30">
      <c r="A152" s="40">
        <f t="shared" si="48"/>
        <v>149</v>
      </c>
      <c r="B152" s="66" t="s">
        <v>124</v>
      </c>
      <c r="C152" s="42" t="s">
        <v>419</v>
      </c>
      <c r="D152" s="344" t="s">
        <v>420</v>
      </c>
      <c r="E152" s="41">
        <v>3245.4</v>
      </c>
      <c r="F152" s="41">
        <f>VLOOKUP(C152,'[1]9月'!$B:$Q,16,0)</f>
        <v>3245.4</v>
      </c>
      <c r="G152" s="41">
        <v>3245.4</v>
      </c>
      <c r="H152" s="44">
        <v>5228.42</v>
      </c>
      <c r="I152" s="44"/>
      <c r="J152" s="44">
        <v>1790</v>
      </c>
      <c r="K152" s="52">
        <f t="shared" si="49"/>
        <v>58.4172</v>
      </c>
      <c r="L152" s="53">
        <f t="shared" si="50"/>
        <v>519.264</v>
      </c>
      <c r="M152" s="41">
        <f t="shared" si="51"/>
        <v>22.7178</v>
      </c>
      <c r="N152" s="44">
        <f t="shared" si="52"/>
        <v>418.27</v>
      </c>
      <c r="O152" s="44">
        <f t="shared" si="53"/>
        <v>0</v>
      </c>
      <c r="P152" s="44">
        <f t="shared" si="54"/>
        <v>89.5</v>
      </c>
      <c r="Q152" s="44">
        <f t="shared" si="62"/>
        <v>1108.169</v>
      </c>
      <c r="R152" s="41">
        <f t="shared" si="55"/>
        <v>0</v>
      </c>
      <c r="S152" s="41">
        <f t="shared" si="56"/>
        <v>259.63</v>
      </c>
      <c r="T152" s="41">
        <f t="shared" si="57"/>
        <v>9.74</v>
      </c>
      <c r="U152" s="44">
        <f t="shared" si="58"/>
        <v>104.57</v>
      </c>
      <c r="V152" s="44">
        <f t="shared" si="59"/>
        <v>0</v>
      </c>
      <c r="W152" s="44">
        <f t="shared" si="60"/>
        <v>89.5</v>
      </c>
      <c r="X152" s="41">
        <f t="shared" si="63"/>
        <v>463.44</v>
      </c>
      <c r="Y152" s="41">
        <f t="shared" si="61"/>
        <v>1571.609</v>
      </c>
      <c r="Z152" s="41"/>
      <c r="AD152" s="141"/>
    </row>
    <row r="153" s="9" customFormat="1" ht="20" customHeight="1" spans="1:30">
      <c r="A153" s="40">
        <f t="shared" si="48"/>
        <v>150</v>
      </c>
      <c r="B153" s="66" t="s">
        <v>124</v>
      </c>
      <c r="C153" s="42" t="s">
        <v>421</v>
      </c>
      <c r="D153" s="344" t="s">
        <v>422</v>
      </c>
      <c r="E153" s="41">
        <v>3245.4</v>
      </c>
      <c r="F153" s="41">
        <f>VLOOKUP(C153,'[1]9月'!$B:$Q,16,0)</f>
        <v>3245.4</v>
      </c>
      <c r="G153" s="41">
        <v>3245.4</v>
      </c>
      <c r="H153" s="44">
        <v>0</v>
      </c>
      <c r="I153" s="44"/>
      <c r="J153" s="44">
        <v>0</v>
      </c>
      <c r="K153" s="52">
        <f t="shared" si="49"/>
        <v>58.4172</v>
      </c>
      <c r="L153" s="53">
        <f t="shared" si="50"/>
        <v>519.264</v>
      </c>
      <c r="M153" s="41">
        <f t="shared" si="51"/>
        <v>22.7178</v>
      </c>
      <c r="N153" s="44">
        <f t="shared" si="52"/>
        <v>0</v>
      </c>
      <c r="O153" s="44">
        <f t="shared" si="53"/>
        <v>0</v>
      </c>
      <c r="P153" s="44">
        <f t="shared" si="54"/>
        <v>0</v>
      </c>
      <c r="Q153" s="44">
        <f t="shared" si="62"/>
        <v>600.399</v>
      </c>
      <c r="R153" s="41">
        <f t="shared" si="55"/>
        <v>0</v>
      </c>
      <c r="S153" s="41">
        <f t="shared" si="56"/>
        <v>259.63</v>
      </c>
      <c r="T153" s="41">
        <f t="shared" si="57"/>
        <v>9.74</v>
      </c>
      <c r="U153" s="44">
        <f t="shared" si="58"/>
        <v>0</v>
      </c>
      <c r="V153" s="44">
        <f t="shared" si="59"/>
        <v>0</v>
      </c>
      <c r="W153" s="44">
        <f t="shared" si="60"/>
        <v>0</v>
      </c>
      <c r="X153" s="41">
        <f t="shared" si="63"/>
        <v>269.37</v>
      </c>
      <c r="Y153" s="41">
        <f t="shared" si="61"/>
        <v>869.769</v>
      </c>
      <c r="Z153" s="41"/>
      <c r="AD153" s="141"/>
    </row>
    <row r="154" s="9" customFormat="1" ht="20" customHeight="1" spans="1:30">
      <c r="A154" s="40">
        <f t="shared" si="48"/>
        <v>151</v>
      </c>
      <c r="B154" s="66" t="s">
        <v>124</v>
      </c>
      <c r="C154" s="42" t="s">
        <v>423</v>
      </c>
      <c r="D154" s="57" t="s">
        <v>424</v>
      </c>
      <c r="E154" s="41">
        <v>3245.4</v>
      </c>
      <c r="F154" s="41">
        <f>VLOOKUP(C154,'[1]9月'!$B:$Q,16,0)</f>
        <v>3245.4</v>
      </c>
      <c r="G154" s="41">
        <v>3245.4</v>
      </c>
      <c r="H154" s="44">
        <v>5228.42</v>
      </c>
      <c r="I154" s="44"/>
      <c r="J154" s="44">
        <v>1790</v>
      </c>
      <c r="K154" s="52">
        <f t="shared" si="49"/>
        <v>58.4172</v>
      </c>
      <c r="L154" s="53">
        <f t="shared" si="50"/>
        <v>519.264</v>
      </c>
      <c r="M154" s="41">
        <f t="shared" si="51"/>
        <v>22.7178</v>
      </c>
      <c r="N154" s="44">
        <f t="shared" si="52"/>
        <v>418.27</v>
      </c>
      <c r="O154" s="44">
        <f t="shared" si="53"/>
        <v>0</v>
      </c>
      <c r="P154" s="44">
        <f t="shared" si="54"/>
        <v>89.5</v>
      </c>
      <c r="Q154" s="44">
        <f t="shared" si="62"/>
        <v>1108.169</v>
      </c>
      <c r="R154" s="41">
        <f t="shared" si="55"/>
        <v>0</v>
      </c>
      <c r="S154" s="41">
        <f t="shared" si="56"/>
        <v>259.63</v>
      </c>
      <c r="T154" s="41">
        <f t="shared" si="57"/>
        <v>9.74</v>
      </c>
      <c r="U154" s="44">
        <f t="shared" si="58"/>
        <v>104.57</v>
      </c>
      <c r="V154" s="44">
        <f t="shared" si="59"/>
        <v>0</v>
      </c>
      <c r="W154" s="44">
        <f t="shared" si="60"/>
        <v>89.5</v>
      </c>
      <c r="X154" s="41">
        <f t="shared" si="63"/>
        <v>463.44</v>
      </c>
      <c r="Y154" s="41">
        <f t="shared" si="61"/>
        <v>1571.609</v>
      </c>
      <c r="Z154" s="41"/>
      <c r="AD154" s="141"/>
    </row>
    <row r="155" s="9" customFormat="1" ht="20" customHeight="1" spans="1:30">
      <c r="A155" s="40">
        <f t="shared" si="48"/>
        <v>152</v>
      </c>
      <c r="B155" s="66" t="s">
        <v>320</v>
      </c>
      <c r="C155" s="42" t="s">
        <v>425</v>
      </c>
      <c r="D155" s="57" t="s">
        <v>426</v>
      </c>
      <c r="E155" s="41">
        <v>3245.4</v>
      </c>
      <c r="F155" s="41">
        <f>VLOOKUP(C155,'[1]9月'!$B:$Q,16,0)</f>
        <v>3245.4</v>
      </c>
      <c r="G155" s="41">
        <v>3245.4</v>
      </c>
      <c r="H155" s="44">
        <v>5228.42</v>
      </c>
      <c r="I155" s="44"/>
      <c r="J155" s="44">
        <v>2544</v>
      </c>
      <c r="K155" s="52">
        <f t="shared" si="49"/>
        <v>58.4172</v>
      </c>
      <c r="L155" s="53">
        <f t="shared" si="50"/>
        <v>519.264</v>
      </c>
      <c r="M155" s="41">
        <f t="shared" si="51"/>
        <v>22.7178</v>
      </c>
      <c r="N155" s="44">
        <f t="shared" si="52"/>
        <v>418.27</v>
      </c>
      <c r="O155" s="44">
        <f t="shared" si="53"/>
        <v>0</v>
      </c>
      <c r="P155" s="44">
        <f t="shared" si="54"/>
        <v>127.2</v>
      </c>
      <c r="Q155" s="44">
        <f t="shared" si="62"/>
        <v>1145.869</v>
      </c>
      <c r="R155" s="41">
        <f t="shared" si="55"/>
        <v>0</v>
      </c>
      <c r="S155" s="41">
        <f t="shared" si="56"/>
        <v>259.63</v>
      </c>
      <c r="T155" s="41">
        <f t="shared" si="57"/>
        <v>9.74</v>
      </c>
      <c r="U155" s="44">
        <f t="shared" si="58"/>
        <v>104.57</v>
      </c>
      <c r="V155" s="44">
        <f t="shared" si="59"/>
        <v>0</v>
      </c>
      <c r="W155" s="44">
        <f t="shared" si="60"/>
        <v>127.2</v>
      </c>
      <c r="X155" s="41">
        <f t="shared" si="63"/>
        <v>501.14</v>
      </c>
      <c r="Y155" s="41">
        <f t="shared" si="61"/>
        <v>1647.009</v>
      </c>
      <c r="Z155" s="41"/>
      <c r="AD155" s="141"/>
    </row>
    <row r="156" s="9" customFormat="1" ht="20" customHeight="1" spans="1:30">
      <c r="A156" s="40">
        <f t="shared" si="48"/>
        <v>153</v>
      </c>
      <c r="B156" s="66" t="s">
        <v>124</v>
      </c>
      <c r="C156" s="42" t="s">
        <v>427</v>
      </c>
      <c r="D156" s="57" t="s">
        <v>428</v>
      </c>
      <c r="E156" s="41">
        <v>3245.4</v>
      </c>
      <c r="F156" s="41">
        <f>VLOOKUP(C156,'[1]9月'!$B:$Q,16,0)</f>
        <v>3245.4</v>
      </c>
      <c r="G156" s="41">
        <v>3245.4</v>
      </c>
      <c r="H156" s="44">
        <v>5228.42</v>
      </c>
      <c r="I156" s="44"/>
      <c r="J156" s="44">
        <v>2544</v>
      </c>
      <c r="K156" s="52">
        <f t="shared" si="49"/>
        <v>58.4172</v>
      </c>
      <c r="L156" s="53">
        <f t="shared" si="50"/>
        <v>519.264</v>
      </c>
      <c r="M156" s="41">
        <f t="shared" si="51"/>
        <v>22.7178</v>
      </c>
      <c r="N156" s="44">
        <f t="shared" si="52"/>
        <v>418.27</v>
      </c>
      <c r="O156" s="44">
        <f t="shared" si="53"/>
        <v>0</v>
      </c>
      <c r="P156" s="44">
        <f t="shared" si="54"/>
        <v>127.2</v>
      </c>
      <c r="Q156" s="44">
        <f t="shared" si="62"/>
        <v>1145.869</v>
      </c>
      <c r="R156" s="41">
        <f t="shared" si="55"/>
        <v>0</v>
      </c>
      <c r="S156" s="41">
        <f t="shared" si="56"/>
        <v>259.63</v>
      </c>
      <c r="T156" s="41">
        <f t="shared" si="57"/>
        <v>9.74</v>
      </c>
      <c r="U156" s="44">
        <f t="shared" si="58"/>
        <v>104.57</v>
      </c>
      <c r="V156" s="44">
        <f t="shared" si="59"/>
        <v>0</v>
      </c>
      <c r="W156" s="44">
        <f t="shared" si="60"/>
        <v>127.2</v>
      </c>
      <c r="X156" s="41">
        <f t="shared" si="63"/>
        <v>501.14</v>
      </c>
      <c r="Y156" s="41">
        <f t="shared" si="61"/>
        <v>1647.009</v>
      </c>
      <c r="Z156" s="41"/>
      <c r="AD156" s="141"/>
    </row>
    <row r="157" s="9" customFormat="1" ht="20" customHeight="1" spans="1:30">
      <c r="A157" s="40">
        <f t="shared" si="48"/>
        <v>154</v>
      </c>
      <c r="B157" s="66" t="s">
        <v>98</v>
      </c>
      <c r="C157" s="46" t="s">
        <v>431</v>
      </c>
      <c r="D157" s="47" t="s">
        <v>432</v>
      </c>
      <c r="E157" s="41">
        <v>3245.4</v>
      </c>
      <c r="F157" s="41">
        <f>VLOOKUP(C157,'[1]9月'!$B:$Q,16,0)</f>
        <v>3245.4</v>
      </c>
      <c r="G157" s="41">
        <v>3245.4</v>
      </c>
      <c r="H157" s="44">
        <v>5228.42</v>
      </c>
      <c r="I157" s="44"/>
      <c r="J157" s="44">
        <v>1790</v>
      </c>
      <c r="K157" s="52">
        <f t="shared" si="49"/>
        <v>58.4172</v>
      </c>
      <c r="L157" s="53">
        <f t="shared" si="50"/>
        <v>519.264</v>
      </c>
      <c r="M157" s="41">
        <f t="shared" si="51"/>
        <v>22.7178</v>
      </c>
      <c r="N157" s="44">
        <f t="shared" si="52"/>
        <v>418.27</v>
      </c>
      <c r="O157" s="44">
        <f t="shared" si="53"/>
        <v>0</v>
      </c>
      <c r="P157" s="44">
        <f t="shared" si="54"/>
        <v>89.5</v>
      </c>
      <c r="Q157" s="44">
        <f t="shared" si="62"/>
        <v>1108.169</v>
      </c>
      <c r="R157" s="41">
        <f t="shared" si="55"/>
        <v>0</v>
      </c>
      <c r="S157" s="41">
        <f t="shared" si="56"/>
        <v>259.63</v>
      </c>
      <c r="T157" s="41">
        <f t="shared" si="57"/>
        <v>9.74</v>
      </c>
      <c r="U157" s="44">
        <f t="shared" si="58"/>
        <v>104.57</v>
      </c>
      <c r="V157" s="44">
        <f t="shared" si="59"/>
        <v>0</v>
      </c>
      <c r="W157" s="44">
        <f t="shared" si="60"/>
        <v>89.5</v>
      </c>
      <c r="X157" s="41">
        <f t="shared" si="63"/>
        <v>463.44</v>
      </c>
      <c r="Y157" s="41">
        <f t="shared" si="61"/>
        <v>1571.609</v>
      </c>
      <c r="Z157" s="41"/>
      <c r="AD157" s="141"/>
    </row>
    <row r="158" s="9" customFormat="1" ht="20" customHeight="1" spans="1:30">
      <c r="A158" s="40">
        <f t="shared" si="48"/>
        <v>155</v>
      </c>
      <c r="B158" s="66" t="s">
        <v>124</v>
      </c>
      <c r="C158" s="46" t="s">
        <v>433</v>
      </c>
      <c r="D158" s="47" t="s">
        <v>434</v>
      </c>
      <c r="E158" s="41">
        <v>3245.4</v>
      </c>
      <c r="F158" s="41">
        <f>VLOOKUP(C158,'[1]9月'!$B:$Q,16,0)</f>
        <v>3245.4</v>
      </c>
      <c r="G158" s="41">
        <v>3245.4</v>
      </c>
      <c r="H158" s="44">
        <v>5228.42</v>
      </c>
      <c r="I158" s="44"/>
      <c r="J158" s="44">
        <v>1790</v>
      </c>
      <c r="K158" s="52">
        <f t="shared" si="49"/>
        <v>58.4172</v>
      </c>
      <c r="L158" s="53">
        <f t="shared" si="50"/>
        <v>519.264</v>
      </c>
      <c r="M158" s="41">
        <f t="shared" si="51"/>
        <v>22.7178</v>
      </c>
      <c r="N158" s="44">
        <f t="shared" si="52"/>
        <v>418.27</v>
      </c>
      <c r="O158" s="44">
        <f t="shared" si="53"/>
        <v>0</v>
      </c>
      <c r="P158" s="44">
        <f t="shared" si="54"/>
        <v>89.5</v>
      </c>
      <c r="Q158" s="44">
        <f t="shared" si="62"/>
        <v>1108.169</v>
      </c>
      <c r="R158" s="41">
        <f t="shared" si="55"/>
        <v>0</v>
      </c>
      <c r="S158" s="41">
        <f t="shared" si="56"/>
        <v>259.63</v>
      </c>
      <c r="T158" s="41">
        <f t="shared" si="57"/>
        <v>9.74</v>
      </c>
      <c r="U158" s="44">
        <f t="shared" si="58"/>
        <v>104.57</v>
      </c>
      <c r="V158" s="44">
        <f t="shared" si="59"/>
        <v>0</v>
      </c>
      <c r="W158" s="44">
        <f t="shared" si="60"/>
        <v>89.5</v>
      </c>
      <c r="X158" s="41">
        <f t="shared" si="63"/>
        <v>463.44</v>
      </c>
      <c r="Y158" s="41">
        <f t="shared" si="61"/>
        <v>1571.609</v>
      </c>
      <c r="Z158" s="41"/>
      <c r="AD158" s="141"/>
    </row>
    <row r="159" s="9" customFormat="1" ht="20" customHeight="1" spans="1:30">
      <c r="A159" s="40">
        <f t="shared" si="48"/>
        <v>156</v>
      </c>
      <c r="B159" s="66" t="s">
        <v>124</v>
      </c>
      <c r="C159" s="46" t="s">
        <v>435</v>
      </c>
      <c r="D159" s="47" t="s">
        <v>436</v>
      </c>
      <c r="E159" s="41">
        <v>3245.4</v>
      </c>
      <c r="F159" s="41">
        <f>VLOOKUP(C159,'[1]9月'!$B:$Q,16,0)</f>
        <v>3245.4</v>
      </c>
      <c r="G159" s="41">
        <v>3245.4</v>
      </c>
      <c r="H159" s="44">
        <v>5228.42</v>
      </c>
      <c r="I159" s="44"/>
      <c r="J159" s="44">
        <v>1790</v>
      </c>
      <c r="K159" s="52">
        <f t="shared" si="49"/>
        <v>58.4172</v>
      </c>
      <c r="L159" s="53">
        <f t="shared" si="50"/>
        <v>519.264</v>
      </c>
      <c r="M159" s="41">
        <f t="shared" si="51"/>
        <v>22.7178</v>
      </c>
      <c r="N159" s="44">
        <f t="shared" si="52"/>
        <v>418.27</v>
      </c>
      <c r="O159" s="44">
        <f t="shared" si="53"/>
        <v>0</v>
      </c>
      <c r="P159" s="44">
        <f t="shared" si="54"/>
        <v>89.5</v>
      </c>
      <c r="Q159" s="44">
        <f t="shared" si="62"/>
        <v>1108.169</v>
      </c>
      <c r="R159" s="41">
        <f t="shared" si="55"/>
        <v>0</v>
      </c>
      <c r="S159" s="41">
        <f t="shared" si="56"/>
        <v>259.63</v>
      </c>
      <c r="T159" s="41">
        <f t="shared" si="57"/>
        <v>9.74</v>
      </c>
      <c r="U159" s="44">
        <f t="shared" si="58"/>
        <v>104.57</v>
      </c>
      <c r="V159" s="44">
        <f t="shared" si="59"/>
        <v>0</v>
      </c>
      <c r="W159" s="44">
        <f t="shared" si="60"/>
        <v>89.5</v>
      </c>
      <c r="X159" s="41">
        <f t="shared" si="63"/>
        <v>463.44</v>
      </c>
      <c r="Y159" s="41">
        <f t="shared" si="61"/>
        <v>1571.609</v>
      </c>
      <c r="Z159" s="41"/>
      <c r="AD159" s="141"/>
    </row>
    <row r="160" s="9" customFormat="1" ht="20" customHeight="1" spans="1:30">
      <c r="A160" s="40">
        <f t="shared" si="48"/>
        <v>157</v>
      </c>
      <c r="B160" s="66" t="s">
        <v>124</v>
      </c>
      <c r="C160" s="46" t="s">
        <v>437</v>
      </c>
      <c r="D160" s="47" t="s">
        <v>438</v>
      </c>
      <c r="E160" s="41">
        <v>3245.4</v>
      </c>
      <c r="F160" s="41">
        <f>VLOOKUP(C160,'[1]9月'!$B:$Q,16,0)</f>
        <v>3245.4</v>
      </c>
      <c r="G160" s="41">
        <v>3245.4</v>
      </c>
      <c r="H160" s="44">
        <v>5228.42</v>
      </c>
      <c r="I160" s="44"/>
      <c r="J160" s="44">
        <v>1790</v>
      </c>
      <c r="K160" s="52">
        <f t="shared" si="49"/>
        <v>58.4172</v>
      </c>
      <c r="L160" s="53">
        <f t="shared" si="50"/>
        <v>519.264</v>
      </c>
      <c r="M160" s="41">
        <f t="shared" si="51"/>
        <v>22.7178</v>
      </c>
      <c r="N160" s="44">
        <f t="shared" si="52"/>
        <v>418.27</v>
      </c>
      <c r="O160" s="44">
        <f t="shared" si="53"/>
        <v>0</v>
      </c>
      <c r="P160" s="44">
        <f t="shared" si="54"/>
        <v>89.5</v>
      </c>
      <c r="Q160" s="44">
        <f t="shared" si="62"/>
        <v>1108.169</v>
      </c>
      <c r="R160" s="41">
        <f t="shared" si="55"/>
        <v>0</v>
      </c>
      <c r="S160" s="41">
        <f t="shared" si="56"/>
        <v>259.63</v>
      </c>
      <c r="T160" s="41">
        <f t="shared" si="57"/>
        <v>9.74</v>
      </c>
      <c r="U160" s="44">
        <f t="shared" si="58"/>
        <v>104.57</v>
      </c>
      <c r="V160" s="44">
        <f t="shared" si="59"/>
        <v>0</v>
      </c>
      <c r="W160" s="44">
        <f t="shared" si="60"/>
        <v>89.5</v>
      </c>
      <c r="X160" s="41">
        <f t="shared" si="63"/>
        <v>463.44</v>
      </c>
      <c r="Y160" s="41">
        <f t="shared" si="61"/>
        <v>1571.609</v>
      </c>
      <c r="Z160" s="41"/>
      <c r="AD160" s="141"/>
    </row>
    <row r="161" s="9" customFormat="1" ht="20" customHeight="1" spans="1:30">
      <c r="A161" s="40">
        <f t="shared" si="48"/>
        <v>158</v>
      </c>
      <c r="B161" s="66" t="s">
        <v>124</v>
      </c>
      <c r="C161" s="46" t="s">
        <v>441</v>
      </c>
      <c r="D161" s="45" t="s">
        <v>442</v>
      </c>
      <c r="E161" s="41">
        <v>3245.4</v>
      </c>
      <c r="F161" s="41">
        <v>3245.4</v>
      </c>
      <c r="G161" s="41">
        <v>3245.4</v>
      </c>
      <c r="H161" s="44">
        <v>5228.42</v>
      </c>
      <c r="I161" s="44"/>
      <c r="J161" s="44">
        <v>1790</v>
      </c>
      <c r="K161" s="52">
        <f t="shared" si="49"/>
        <v>58.4172</v>
      </c>
      <c r="L161" s="53">
        <f t="shared" si="50"/>
        <v>519.264</v>
      </c>
      <c r="M161" s="41">
        <f t="shared" si="51"/>
        <v>22.7178</v>
      </c>
      <c r="N161" s="44">
        <f t="shared" si="52"/>
        <v>418.27</v>
      </c>
      <c r="O161" s="44">
        <f t="shared" si="53"/>
        <v>0</v>
      </c>
      <c r="P161" s="44">
        <f t="shared" si="54"/>
        <v>89.5</v>
      </c>
      <c r="Q161" s="44">
        <f t="shared" si="62"/>
        <v>1108.169</v>
      </c>
      <c r="R161" s="41">
        <f t="shared" si="55"/>
        <v>0</v>
      </c>
      <c r="S161" s="41">
        <f t="shared" si="56"/>
        <v>259.63</v>
      </c>
      <c r="T161" s="41">
        <f t="shared" si="57"/>
        <v>9.74</v>
      </c>
      <c r="U161" s="44">
        <f t="shared" si="58"/>
        <v>104.57</v>
      </c>
      <c r="V161" s="44">
        <f t="shared" si="59"/>
        <v>0</v>
      </c>
      <c r="W161" s="44">
        <f t="shared" si="60"/>
        <v>89.5</v>
      </c>
      <c r="X161" s="41">
        <f t="shared" si="63"/>
        <v>463.44</v>
      </c>
      <c r="Y161" s="41">
        <f t="shared" si="61"/>
        <v>1571.609</v>
      </c>
      <c r="Z161" s="41"/>
      <c r="AD161" s="141"/>
    </row>
    <row r="162" s="9" customFormat="1" ht="20" customHeight="1" spans="1:30">
      <c r="A162" s="40">
        <f t="shared" si="48"/>
        <v>159</v>
      </c>
      <c r="B162" s="66" t="s">
        <v>443</v>
      </c>
      <c r="C162" s="42" t="s">
        <v>444</v>
      </c>
      <c r="D162" s="41" t="s">
        <v>445</v>
      </c>
      <c r="E162" s="41">
        <v>3245.4</v>
      </c>
      <c r="F162" s="41">
        <f>VLOOKUP(C162,'[1]9月'!$B:$Q,16,0)</f>
        <v>3245.4</v>
      </c>
      <c r="G162" s="41">
        <v>3245.4</v>
      </c>
      <c r="H162" s="44">
        <v>5228.42</v>
      </c>
      <c r="I162" s="44"/>
      <c r="J162" s="44">
        <v>1790</v>
      </c>
      <c r="K162" s="52">
        <f t="shared" si="49"/>
        <v>58.4172</v>
      </c>
      <c r="L162" s="53">
        <f t="shared" si="50"/>
        <v>519.264</v>
      </c>
      <c r="M162" s="41">
        <f t="shared" si="51"/>
        <v>22.7178</v>
      </c>
      <c r="N162" s="44">
        <f t="shared" si="52"/>
        <v>418.27</v>
      </c>
      <c r="O162" s="44">
        <f t="shared" si="53"/>
        <v>0</v>
      </c>
      <c r="P162" s="44">
        <f t="shared" si="54"/>
        <v>89.5</v>
      </c>
      <c r="Q162" s="44">
        <f t="shared" si="62"/>
        <v>1108.169</v>
      </c>
      <c r="R162" s="41">
        <f t="shared" si="55"/>
        <v>0</v>
      </c>
      <c r="S162" s="41">
        <f t="shared" si="56"/>
        <v>259.63</v>
      </c>
      <c r="T162" s="41">
        <f t="shared" si="57"/>
        <v>9.74</v>
      </c>
      <c r="U162" s="44">
        <f t="shared" si="58"/>
        <v>104.57</v>
      </c>
      <c r="V162" s="44">
        <f t="shared" si="59"/>
        <v>0</v>
      </c>
      <c r="W162" s="44">
        <f t="shared" si="60"/>
        <v>89.5</v>
      </c>
      <c r="X162" s="41">
        <f t="shared" si="63"/>
        <v>463.44</v>
      </c>
      <c r="Y162" s="41">
        <f t="shared" si="61"/>
        <v>1571.609</v>
      </c>
      <c r="Z162" s="41"/>
      <c r="AD162" s="141"/>
    </row>
    <row r="163" s="9" customFormat="1" ht="20" customHeight="1" spans="1:30">
      <c r="A163" s="40">
        <f t="shared" si="48"/>
        <v>160</v>
      </c>
      <c r="B163" s="66" t="s">
        <v>443</v>
      </c>
      <c r="C163" s="42" t="s">
        <v>446</v>
      </c>
      <c r="D163" s="41" t="s">
        <v>447</v>
      </c>
      <c r="E163" s="41">
        <v>3245.4</v>
      </c>
      <c r="F163" s="41">
        <f>VLOOKUP(C163,'[1]9月'!$B:$Q,16,0)</f>
        <v>3245.4</v>
      </c>
      <c r="G163" s="41">
        <v>3245.4</v>
      </c>
      <c r="H163" s="44">
        <v>5228.42</v>
      </c>
      <c r="I163" s="44"/>
      <c r="J163" s="44">
        <v>1790</v>
      </c>
      <c r="K163" s="52">
        <f t="shared" si="49"/>
        <v>58.4172</v>
      </c>
      <c r="L163" s="53">
        <f t="shared" si="50"/>
        <v>519.264</v>
      </c>
      <c r="M163" s="41">
        <f t="shared" si="51"/>
        <v>22.7178</v>
      </c>
      <c r="N163" s="44">
        <f t="shared" si="52"/>
        <v>418.27</v>
      </c>
      <c r="O163" s="44">
        <f t="shared" si="53"/>
        <v>0</v>
      </c>
      <c r="P163" s="44">
        <f t="shared" si="54"/>
        <v>89.5</v>
      </c>
      <c r="Q163" s="44">
        <f t="shared" si="62"/>
        <v>1108.169</v>
      </c>
      <c r="R163" s="41">
        <f t="shared" si="55"/>
        <v>0</v>
      </c>
      <c r="S163" s="41">
        <f t="shared" si="56"/>
        <v>259.63</v>
      </c>
      <c r="T163" s="41">
        <f t="shared" si="57"/>
        <v>9.74</v>
      </c>
      <c r="U163" s="44">
        <f t="shared" si="58"/>
        <v>104.57</v>
      </c>
      <c r="V163" s="44">
        <f t="shared" si="59"/>
        <v>0</v>
      </c>
      <c r="W163" s="44">
        <f t="shared" si="60"/>
        <v>89.5</v>
      </c>
      <c r="X163" s="41">
        <f t="shared" si="63"/>
        <v>463.44</v>
      </c>
      <c r="Y163" s="41">
        <f t="shared" si="61"/>
        <v>1571.609</v>
      </c>
      <c r="Z163" s="41"/>
      <c r="AD163" s="141"/>
    </row>
    <row r="164" s="9" customFormat="1" ht="20" customHeight="1" spans="1:30">
      <c r="A164" s="40">
        <f t="shared" si="48"/>
        <v>161</v>
      </c>
      <c r="B164" s="66" t="s">
        <v>443</v>
      </c>
      <c r="C164" s="42" t="s">
        <v>448</v>
      </c>
      <c r="D164" s="41" t="s">
        <v>449</v>
      </c>
      <c r="E164" s="41">
        <v>3245.4</v>
      </c>
      <c r="F164" s="41">
        <f>VLOOKUP(C164,'[1]9月'!$B:$Q,16,0)</f>
        <v>3245.4</v>
      </c>
      <c r="G164" s="41">
        <v>3245.4</v>
      </c>
      <c r="H164" s="44">
        <v>5228.42</v>
      </c>
      <c r="I164" s="44"/>
      <c r="J164" s="44">
        <v>1790</v>
      </c>
      <c r="K164" s="52">
        <f t="shared" si="49"/>
        <v>58.4172</v>
      </c>
      <c r="L164" s="53">
        <f t="shared" si="50"/>
        <v>519.264</v>
      </c>
      <c r="M164" s="41">
        <f t="shared" si="51"/>
        <v>22.7178</v>
      </c>
      <c r="N164" s="44">
        <f t="shared" si="52"/>
        <v>418.27</v>
      </c>
      <c r="O164" s="44">
        <f t="shared" si="53"/>
        <v>0</v>
      </c>
      <c r="P164" s="44">
        <f t="shared" si="54"/>
        <v>89.5</v>
      </c>
      <c r="Q164" s="44">
        <f t="shared" si="62"/>
        <v>1108.169</v>
      </c>
      <c r="R164" s="41">
        <f t="shared" si="55"/>
        <v>0</v>
      </c>
      <c r="S164" s="41">
        <f t="shared" si="56"/>
        <v>259.63</v>
      </c>
      <c r="T164" s="41">
        <f t="shared" si="57"/>
        <v>9.74</v>
      </c>
      <c r="U164" s="44">
        <f t="shared" si="58"/>
        <v>104.57</v>
      </c>
      <c r="V164" s="44">
        <f t="shared" si="59"/>
        <v>0</v>
      </c>
      <c r="W164" s="44">
        <f t="shared" si="60"/>
        <v>89.5</v>
      </c>
      <c r="X164" s="41">
        <f t="shared" si="63"/>
        <v>463.44</v>
      </c>
      <c r="Y164" s="41">
        <f t="shared" si="61"/>
        <v>1571.609</v>
      </c>
      <c r="Z164" s="41"/>
      <c r="AD164" s="141"/>
    </row>
    <row r="165" s="9" customFormat="1" ht="20" customHeight="1" spans="1:30">
      <c r="A165" s="40">
        <f t="shared" si="48"/>
        <v>162</v>
      </c>
      <c r="B165" s="66" t="s">
        <v>443</v>
      </c>
      <c r="C165" s="42" t="s">
        <v>450</v>
      </c>
      <c r="D165" s="41" t="s">
        <v>451</v>
      </c>
      <c r="E165" s="41">
        <v>3245.4</v>
      </c>
      <c r="F165" s="41">
        <f>VLOOKUP(C165,'[1]9月'!$B:$Q,16,0)</f>
        <v>3245.4</v>
      </c>
      <c r="G165" s="41">
        <v>3245.4</v>
      </c>
      <c r="H165" s="44">
        <v>5228.42</v>
      </c>
      <c r="I165" s="44"/>
      <c r="J165" s="44">
        <v>1790</v>
      </c>
      <c r="K165" s="52">
        <f t="shared" si="49"/>
        <v>58.4172</v>
      </c>
      <c r="L165" s="53">
        <f t="shared" si="50"/>
        <v>519.264</v>
      </c>
      <c r="M165" s="41">
        <f t="shared" si="51"/>
        <v>22.7178</v>
      </c>
      <c r="N165" s="44">
        <f t="shared" si="52"/>
        <v>418.27</v>
      </c>
      <c r="O165" s="44">
        <f t="shared" si="53"/>
        <v>0</v>
      </c>
      <c r="P165" s="44">
        <f t="shared" si="54"/>
        <v>89.5</v>
      </c>
      <c r="Q165" s="44">
        <f t="shared" si="62"/>
        <v>1108.169</v>
      </c>
      <c r="R165" s="41">
        <f t="shared" si="55"/>
        <v>0</v>
      </c>
      <c r="S165" s="41">
        <f t="shared" si="56"/>
        <v>259.63</v>
      </c>
      <c r="T165" s="41">
        <f t="shared" si="57"/>
        <v>9.74</v>
      </c>
      <c r="U165" s="44">
        <f t="shared" si="58"/>
        <v>104.57</v>
      </c>
      <c r="V165" s="44">
        <f t="shared" si="59"/>
        <v>0</v>
      </c>
      <c r="W165" s="44">
        <f t="shared" si="60"/>
        <v>89.5</v>
      </c>
      <c r="X165" s="41">
        <f t="shared" si="63"/>
        <v>463.44</v>
      </c>
      <c r="Y165" s="41">
        <f t="shared" si="61"/>
        <v>1571.609</v>
      </c>
      <c r="Z165" s="41"/>
      <c r="AD165" s="141"/>
    </row>
    <row r="166" s="9" customFormat="1" ht="20" customHeight="1" spans="1:30">
      <c r="A166" s="40">
        <f t="shared" si="48"/>
        <v>163</v>
      </c>
      <c r="B166" s="66" t="s">
        <v>443</v>
      </c>
      <c r="C166" s="42" t="s">
        <v>452</v>
      </c>
      <c r="D166" s="41" t="s">
        <v>453</v>
      </c>
      <c r="E166" s="41">
        <v>3245.4</v>
      </c>
      <c r="F166" s="41">
        <f>VLOOKUP(C166,'[1]9月'!$B:$Q,16,0)</f>
        <v>3245.4</v>
      </c>
      <c r="G166" s="41">
        <v>3245.4</v>
      </c>
      <c r="H166" s="44">
        <v>5228.42</v>
      </c>
      <c r="I166" s="44"/>
      <c r="J166" s="44">
        <v>1790</v>
      </c>
      <c r="K166" s="52">
        <f t="shared" si="49"/>
        <v>58.4172</v>
      </c>
      <c r="L166" s="53">
        <f t="shared" si="50"/>
        <v>519.264</v>
      </c>
      <c r="M166" s="41">
        <f t="shared" si="51"/>
        <v>22.7178</v>
      </c>
      <c r="N166" s="44">
        <f t="shared" si="52"/>
        <v>418.27</v>
      </c>
      <c r="O166" s="44">
        <f t="shared" si="53"/>
        <v>0</v>
      </c>
      <c r="P166" s="44">
        <f t="shared" si="54"/>
        <v>89.5</v>
      </c>
      <c r="Q166" s="44">
        <f t="shared" si="62"/>
        <v>1108.169</v>
      </c>
      <c r="R166" s="41">
        <f t="shared" si="55"/>
        <v>0</v>
      </c>
      <c r="S166" s="41">
        <f t="shared" si="56"/>
        <v>259.63</v>
      </c>
      <c r="T166" s="41">
        <f t="shared" si="57"/>
        <v>9.74</v>
      </c>
      <c r="U166" s="44">
        <f t="shared" si="58"/>
        <v>104.57</v>
      </c>
      <c r="V166" s="44">
        <f t="shared" si="59"/>
        <v>0</v>
      </c>
      <c r="W166" s="44">
        <f t="shared" si="60"/>
        <v>89.5</v>
      </c>
      <c r="X166" s="41">
        <f t="shared" si="63"/>
        <v>463.44</v>
      </c>
      <c r="Y166" s="41">
        <f t="shared" si="61"/>
        <v>1571.609</v>
      </c>
      <c r="Z166" s="41"/>
      <c r="AD166" s="141"/>
    </row>
    <row r="167" s="9" customFormat="1" ht="20" customHeight="1" spans="1:30">
      <c r="A167" s="40">
        <f t="shared" si="48"/>
        <v>164</v>
      </c>
      <c r="B167" s="66" t="s">
        <v>443</v>
      </c>
      <c r="C167" s="42" t="s">
        <v>454</v>
      </c>
      <c r="D167" s="41" t="s">
        <v>455</v>
      </c>
      <c r="E167" s="41">
        <v>3245.4</v>
      </c>
      <c r="F167" s="41">
        <f>VLOOKUP(C167,'[1]9月'!$B:$Q,16,0)</f>
        <v>3245.4</v>
      </c>
      <c r="G167" s="41">
        <v>3245.4</v>
      </c>
      <c r="H167" s="44">
        <v>5228.42</v>
      </c>
      <c r="I167" s="44"/>
      <c r="J167" s="44">
        <v>1790</v>
      </c>
      <c r="K167" s="52">
        <f t="shared" si="49"/>
        <v>58.4172</v>
      </c>
      <c r="L167" s="53">
        <f t="shared" si="50"/>
        <v>519.264</v>
      </c>
      <c r="M167" s="41">
        <f t="shared" si="51"/>
        <v>22.7178</v>
      </c>
      <c r="N167" s="44">
        <f t="shared" si="52"/>
        <v>418.27</v>
      </c>
      <c r="O167" s="44">
        <f t="shared" si="53"/>
        <v>0</v>
      </c>
      <c r="P167" s="44">
        <f t="shared" si="54"/>
        <v>89.5</v>
      </c>
      <c r="Q167" s="44">
        <f t="shared" si="62"/>
        <v>1108.169</v>
      </c>
      <c r="R167" s="41">
        <f t="shared" si="55"/>
        <v>0</v>
      </c>
      <c r="S167" s="41">
        <f t="shared" si="56"/>
        <v>259.63</v>
      </c>
      <c r="T167" s="41">
        <f t="shared" si="57"/>
        <v>9.74</v>
      </c>
      <c r="U167" s="44">
        <f t="shared" si="58"/>
        <v>104.57</v>
      </c>
      <c r="V167" s="44">
        <f t="shared" si="59"/>
        <v>0</v>
      </c>
      <c r="W167" s="44">
        <f t="shared" si="60"/>
        <v>89.5</v>
      </c>
      <c r="X167" s="41">
        <f t="shared" si="63"/>
        <v>463.44</v>
      </c>
      <c r="Y167" s="41">
        <f t="shared" si="61"/>
        <v>1571.609</v>
      </c>
      <c r="Z167" s="41"/>
      <c r="AD167" s="141"/>
    </row>
    <row r="168" s="9" customFormat="1" ht="20" customHeight="1" spans="1:30">
      <c r="A168" s="40">
        <f t="shared" si="48"/>
        <v>165</v>
      </c>
      <c r="B168" s="66" t="s">
        <v>443</v>
      </c>
      <c r="C168" s="42" t="s">
        <v>456</v>
      </c>
      <c r="D168" s="41" t="s">
        <v>457</v>
      </c>
      <c r="E168" s="41">
        <v>3245.4</v>
      </c>
      <c r="F168" s="41">
        <f>VLOOKUP(C168,'[1]9月'!$B:$Q,16,0)</f>
        <v>3245.4</v>
      </c>
      <c r="G168" s="41">
        <v>3245.4</v>
      </c>
      <c r="H168" s="44">
        <v>5228.42</v>
      </c>
      <c r="I168" s="44"/>
      <c r="J168" s="44">
        <v>1790</v>
      </c>
      <c r="K168" s="52">
        <f t="shared" si="49"/>
        <v>58.4172</v>
      </c>
      <c r="L168" s="53">
        <f t="shared" si="50"/>
        <v>519.264</v>
      </c>
      <c r="M168" s="41">
        <f t="shared" si="51"/>
        <v>22.7178</v>
      </c>
      <c r="N168" s="44">
        <f t="shared" si="52"/>
        <v>418.27</v>
      </c>
      <c r="O168" s="44">
        <f t="shared" si="53"/>
        <v>0</v>
      </c>
      <c r="P168" s="44">
        <f t="shared" si="54"/>
        <v>89.5</v>
      </c>
      <c r="Q168" s="44">
        <f t="shared" si="62"/>
        <v>1108.169</v>
      </c>
      <c r="R168" s="41">
        <f t="shared" si="55"/>
        <v>0</v>
      </c>
      <c r="S168" s="41">
        <f t="shared" si="56"/>
        <v>259.63</v>
      </c>
      <c r="T168" s="41">
        <f t="shared" si="57"/>
        <v>9.74</v>
      </c>
      <c r="U168" s="44">
        <f t="shared" si="58"/>
        <v>104.57</v>
      </c>
      <c r="V168" s="44">
        <f t="shared" si="59"/>
        <v>0</v>
      </c>
      <c r="W168" s="44">
        <f t="shared" si="60"/>
        <v>89.5</v>
      </c>
      <c r="X168" s="41">
        <f t="shared" si="63"/>
        <v>463.44</v>
      </c>
      <c r="Y168" s="41">
        <f t="shared" si="61"/>
        <v>1571.609</v>
      </c>
      <c r="Z168" s="41"/>
      <c r="AD168" s="141"/>
    </row>
    <row r="169" s="9" customFormat="1" ht="20" customHeight="1" spans="1:30">
      <c r="A169" s="40">
        <f t="shared" si="48"/>
        <v>166</v>
      </c>
      <c r="B169" s="66" t="s">
        <v>443</v>
      </c>
      <c r="C169" s="42" t="s">
        <v>458</v>
      </c>
      <c r="D169" s="41" t="s">
        <v>459</v>
      </c>
      <c r="E169" s="41">
        <v>3245.4</v>
      </c>
      <c r="F169" s="41">
        <f>VLOOKUP(C169,'[1]9月'!$B:$Q,16,0)</f>
        <v>3245.4</v>
      </c>
      <c r="G169" s="41">
        <v>3245.4</v>
      </c>
      <c r="H169" s="44">
        <v>5228.42</v>
      </c>
      <c r="I169" s="44"/>
      <c r="J169" s="44">
        <v>1790</v>
      </c>
      <c r="K169" s="52">
        <f t="shared" si="49"/>
        <v>58.4172</v>
      </c>
      <c r="L169" s="53">
        <f t="shared" si="50"/>
        <v>519.264</v>
      </c>
      <c r="M169" s="41">
        <f t="shared" si="51"/>
        <v>22.7178</v>
      </c>
      <c r="N169" s="44">
        <f t="shared" si="52"/>
        <v>418.27</v>
      </c>
      <c r="O169" s="44">
        <f t="shared" si="53"/>
        <v>0</v>
      </c>
      <c r="P169" s="44">
        <f t="shared" si="54"/>
        <v>89.5</v>
      </c>
      <c r="Q169" s="44">
        <f t="shared" si="62"/>
        <v>1108.169</v>
      </c>
      <c r="R169" s="41">
        <f t="shared" si="55"/>
        <v>0</v>
      </c>
      <c r="S169" s="41">
        <f t="shared" si="56"/>
        <v>259.63</v>
      </c>
      <c r="T169" s="41">
        <f t="shared" si="57"/>
        <v>9.74</v>
      </c>
      <c r="U169" s="44">
        <f t="shared" si="58"/>
        <v>104.57</v>
      </c>
      <c r="V169" s="44">
        <f t="shared" si="59"/>
        <v>0</v>
      </c>
      <c r="W169" s="44">
        <f t="shared" si="60"/>
        <v>89.5</v>
      </c>
      <c r="X169" s="41">
        <f t="shared" si="63"/>
        <v>463.44</v>
      </c>
      <c r="Y169" s="41">
        <f t="shared" si="61"/>
        <v>1571.609</v>
      </c>
      <c r="Z169" s="41"/>
      <c r="AD169" s="141"/>
    </row>
    <row r="170" s="9" customFormat="1" ht="20" customHeight="1" spans="1:30">
      <c r="A170" s="40">
        <f t="shared" si="48"/>
        <v>167</v>
      </c>
      <c r="B170" s="66" t="s">
        <v>443</v>
      </c>
      <c r="C170" s="42" t="s">
        <v>460</v>
      </c>
      <c r="D170" s="41" t="s">
        <v>461</v>
      </c>
      <c r="E170" s="41">
        <v>3245.4</v>
      </c>
      <c r="F170" s="41">
        <f>VLOOKUP(C170,'[1]9月'!$B:$Q,16,0)</f>
        <v>3245.4</v>
      </c>
      <c r="G170" s="41">
        <v>3245.4</v>
      </c>
      <c r="H170" s="44">
        <v>5228.42</v>
      </c>
      <c r="I170" s="44"/>
      <c r="J170" s="44">
        <v>1790</v>
      </c>
      <c r="K170" s="52">
        <f t="shared" si="49"/>
        <v>58.4172</v>
      </c>
      <c r="L170" s="53">
        <f t="shared" si="50"/>
        <v>519.264</v>
      </c>
      <c r="M170" s="41">
        <f t="shared" si="51"/>
        <v>22.7178</v>
      </c>
      <c r="N170" s="44">
        <f t="shared" si="52"/>
        <v>418.27</v>
      </c>
      <c r="O170" s="44">
        <f t="shared" si="53"/>
        <v>0</v>
      </c>
      <c r="P170" s="44">
        <f t="shared" si="54"/>
        <v>89.5</v>
      </c>
      <c r="Q170" s="44">
        <f t="shared" si="62"/>
        <v>1108.169</v>
      </c>
      <c r="R170" s="41">
        <f t="shared" si="55"/>
        <v>0</v>
      </c>
      <c r="S170" s="41">
        <f t="shared" si="56"/>
        <v>259.63</v>
      </c>
      <c r="T170" s="41">
        <f t="shared" si="57"/>
        <v>9.74</v>
      </c>
      <c r="U170" s="44">
        <f t="shared" si="58"/>
        <v>104.57</v>
      </c>
      <c r="V170" s="44">
        <f t="shared" si="59"/>
        <v>0</v>
      </c>
      <c r="W170" s="44">
        <f t="shared" si="60"/>
        <v>89.5</v>
      </c>
      <c r="X170" s="41">
        <f t="shared" si="63"/>
        <v>463.44</v>
      </c>
      <c r="Y170" s="41">
        <f t="shared" si="61"/>
        <v>1571.609</v>
      </c>
      <c r="Z170" s="41"/>
      <c r="AD170" s="141"/>
    </row>
    <row r="171" s="9" customFormat="1" ht="20" customHeight="1" spans="1:30">
      <c r="A171" s="40">
        <f t="shared" si="48"/>
        <v>168</v>
      </c>
      <c r="B171" s="66" t="s">
        <v>443</v>
      </c>
      <c r="C171" s="42" t="s">
        <v>462</v>
      </c>
      <c r="D171" s="41" t="s">
        <v>463</v>
      </c>
      <c r="E171" s="41">
        <v>3245.4</v>
      </c>
      <c r="F171" s="41">
        <f>VLOOKUP(C171,'[1]9月'!$B:$Q,16,0)</f>
        <v>3245.4</v>
      </c>
      <c r="G171" s="41">
        <v>3245.4</v>
      </c>
      <c r="H171" s="44">
        <v>5228.42</v>
      </c>
      <c r="I171" s="44"/>
      <c r="J171" s="44">
        <v>1790</v>
      </c>
      <c r="K171" s="52">
        <f t="shared" si="49"/>
        <v>58.4172</v>
      </c>
      <c r="L171" s="53">
        <f t="shared" si="50"/>
        <v>519.264</v>
      </c>
      <c r="M171" s="41">
        <f t="shared" si="51"/>
        <v>22.7178</v>
      </c>
      <c r="N171" s="44">
        <f t="shared" si="52"/>
        <v>418.27</v>
      </c>
      <c r="O171" s="44">
        <f t="shared" si="53"/>
        <v>0</v>
      </c>
      <c r="P171" s="44">
        <f t="shared" si="54"/>
        <v>89.5</v>
      </c>
      <c r="Q171" s="44">
        <f t="shared" si="62"/>
        <v>1108.169</v>
      </c>
      <c r="R171" s="41">
        <f t="shared" si="55"/>
        <v>0</v>
      </c>
      <c r="S171" s="41">
        <f t="shared" si="56"/>
        <v>259.63</v>
      </c>
      <c r="T171" s="41">
        <f t="shared" si="57"/>
        <v>9.74</v>
      </c>
      <c r="U171" s="44">
        <f t="shared" si="58"/>
        <v>104.57</v>
      </c>
      <c r="V171" s="44">
        <f t="shared" si="59"/>
        <v>0</v>
      </c>
      <c r="W171" s="44">
        <f t="shared" si="60"/>
        <v>89.5</v>
      </c>
      <c r="X171" s="41">
        <f t="shared" si="63"/>
        <v>463.44</v>
      </c>
      <c r="Y171" s="41">
        <f t="shared" si="61"/>
        <v>1571.609</v>
      </c>
      <c r="Z171" s="41"/>
      <c r="AD171" s="141"/>
    </row>
    <row r="172" s="9" customFormat="1" ht="20" customHeight="1" spans="1:30">
      <c r="A172" s="40">
        <f t="shared" si="48"/>
        <v>169</v>
      </c>
      <c r="B172" s="66" t="s">
        <v>443</v>
      </c>
      <c r="C172" s="42" t="s">
        <v>464</v>
      </c>
      <c r="D172" s="41" t="s">
        <v>465</v>
      </c>
      <c r="E172" s="41">
        <v>3245.4</v>
      </c>
      <c r="F172" s="41">
        <f>VLOOKUP(C172,'[1]9月'!$B:$Q,16,0)</f>
        <v>3245.4</v>
      </c>
      <c r="G172" s="41">
        <v>3245.4</v>
      </c>
      <c r="H172" s="44">
        <v>5228.42</v>
      </c>
      <c r="I172" s="44"/>
      <c r="J172" s="44">
        <v>1790</v>
      </c>
      <c r="K172" s="52">
        <f t="shared" si="49"/>
        <v>58.4172</v>
      </c>
      <c r="L172" s="53">
        <f t="shared" si="50"/>
        <v>519.264</v>
      </c>
      <c r="M172" s="41">
        <f t="shared" si="51"/>
        <v>22.7178</v>
      </c>
      <c r="N172" s="44">
        <f t="shared" si="52"/>
        <v>418.27</v>
      </c>
      <c r="O172" s="44">
        <f t="shared" si="53"/>
        <v>0</v>
      </c>
      <c r="P172" s="44">
        <f t="shared" si="54"/>
        <v>89.5</v>
      </c>
      <c r="Q172" s="44">
        <f t="shared" si="62"/>
        <v>1108.169</v>
      </c>
      <c r="R172" s="41">
        <f t="shared" si="55"/>
        <v>0</v>
      </c>
      <c r="S172" s="41">
        <f t="shared" si="56"/>
        <v>259.63</v>
      </c>
      <c r="T172" s="41">
        <f t="shared" si="57"/>
        <v>9.74</v>
      </c>
      <c r="U172" s="44">
        <f t="shared" si="58"/>
        <v>104.57</v>
      </c>
      <c r="V172" s="44">
        <f t="shared" si="59"/>
        <v>0</v>
      </c>
      <c r="W172" s="44">
        <f t="shared" si="60"/>
        <v>89.5</v>
      </c>
      <c r="X172" s="41">
        <f t="shared" si="63"/>
        <v>463.44</v>
      </c>
      <c r="Y172" s="41">
        <f t="shared" si="61"/>
        <v>1571.609</v>
      </c>
      <c r="Z172" s="41"/>
      <c r="AD172" s="141"/>
    </row>
    <row r="173" s="9" customFormat="1" ht="20" customHeight="1" spans="1:30">
      <c r="A173" s="40">
        <f t="shared" si="48"/>
        <v>170</v>
      </c>
      <c r="B173" s="66" t="s">
        <v>443</v>
      </c>
      <c r="C173" s="42" t="s">
        <v>466</v>
      </c>
      <c r="D173" s="41" t="s">
        <v>467</v>
      </c>
      <c r="E173" s="41">
        <v>3245.4</v>
      </c>
      <c r="F173" s="41">
        <f>VLOOKUP(C173,'[1]9月'!$B:$Q,16,0)</f>
        <v>3245.4</v>
      </c>
      <c r="G173" s="41">
        <v>3245.4</v>
      </c>
      <c r="H173" s="44">
        <v>5228.42</v>
      </c>
      <c r="I173" s="44"/>
      <c r="J173" s="44">
        <v>1790</v>
      </c>
      <c r="K173" s="52">
        <f t="shared" si="49"/>
        <v>58.4172</v>
      </c>
      <c r="L173" s="53">
        <f t="shared" si="50"/>
        <v>519.264</v>
      </c>
      <c r="M173" s="41">
        <f t="shared" si="51"/>
        <v>22.7178</v>
      </c>
      <c r="N173" s="44">
        <f t="shared" si="52"/>
        <v>418.27</v>
      </c>
      <c r="O173" s="44">
        <f t="shared" si="53"/>
        <v>0</v>
      </c>
      <c r="P173" s="44">
        <f t="shared" si="54"/>
        <v>89.5</v>
      </c>
      <c r="Q173" s="44">
        <f t="shared" si="62"/>
        <v>1108.169</v>
      </c>
      <c r="R173" s="41">
        <f t="shared" si="55"/>
        <v>0</v>
      </c>
      <c r="S173" s="41">
        <f t="shared" si="56"/>
        <v>259.63</v>
      </c>
      <c r="T173" s="41">
        <f t="shared" si="57"/>
        <v>9.74</v>
      </c>
      <c r="U173" s="44">
        <f t="shared" si="58"/>
        <v>104.57</v>
      </c>
      <c r="V173" s="44">
        <f t="shared" si="59"/>
        <v>0</v>
      </c>
      <c r="W173" s="44">
        <f t="shared" si="60"/>
        <v>89.5</v>
      </c>
      <c r="X173" s="41">
        <f t="shared" si="63"/>
        <v>463.44</v>
      </c>
      <c r="Y173" s="41">
        <f t="shared" si="61"/>
        <v>1571.609</v>
      </c>
      <c r="Z173" s="41"/>
      <c r="AD173" s="141"/>
    </row>
    <row r="174" s="9" customFormat="1" ht="20" customHeight="1" spans="1:30">
      <c r="A174" s="40">
        <f t="shared" si="48"/>
        <v>171</v>
      </c>
      <c r="B174" s="66" t="s">
        <v>443</v>
      </c>
      <c r="C174" s="42" t="s">
        <v>468</v>
      </c>
      <c r="D174" s="350" t="s">
        <v>469</v>
      </c>
      <c r="E174" s="41">
        <v>3245.4</v>
      </c>
      <c r="F174" s="41">
        <f>VLOOKUP(C174,'[1]9月'!$B:$Q,16,0)</f>
        <v>3245.4</v>
      </c>
      <c r="G174" s="41">
        <v>3245.4</v>
      </c>
      <c r="H174" s="44">
        <v>5228.42</v>
      </c>
      <c r="I174" s="44"/>
      <c r="J174" s="88">
        <v>1790</v>
      </c>
      <c r="K174" s="52">
        <f t="shared" si="49"/>
        <v>58.4172</v>
      </c>
      <c r="L174" s="53">
        <f t="shared" si="50"/>
        <v>519.264</v>
      </c>
      <c r="M174" s="41">
        <f t="shared" si="51"/>
        <v>22.7178</v>
      </c>
      <c r="N174" s="44">
        <f t="shared" si="52"/>
        <v>418.27</v>
      </c>
      <c r="O174" s="44">
        <f t="shared" si="53"/>
        <v>0</v>
      </c>
      <c r="P174" s="44">
        <f t="shared" si="54"/>
        <v>89.5</v>
      </c>
      <c r="Q174" s="44">
        <f t="shared" si="62"/>
        <v>1108.169</v>
      </c>
      <c r="R174" s="41">
        <f t="shared" si="55"/>
        <v>0</v>
      </c>
      <c r="S174" s="41">
        <f t="shared" si="56"/>
        <v>259.63</v>
      </c>
      <c r="T174" s="41">
        <f t="shared" si="57"/>
        <v>9.74</v>
      </c>
      <c r="U174" s="44">
        <f t="shared" si="58"/>
        <v>104.57</v>
      </c>
      <c r="V174" s="44">
        <f t="shared" si="59"/>
        <v>0</v>
      </c>
      <c r="W174" s="44">
        <f t="shared" si="60"/>
        <v>89.5</v>
      </c>
      <c r="X174" s="41">
        <f t="shared" si="63"/>
        <v>463.44</v>
      </c>
      <c r="Y174" s="41">
        <f t="shared" si="61"/>
        <v>1571.609</v>
      </c>
      <c r="Z174" s="41"/>
      <c r="AD174" s="141"/>
    </row>
    <row r="175" s="9" customFormat="1" ht="20" customHeight="1" spans="1:30">
      <c r="A175" s="40">
        <f t="shared" si="48"/>
        <v>172</v>
      </c>
      <c r="B175" s="66" t="s">
        <v>470</v>
      </c>
      <c r="C175" s="46" t="s">
        <v>471</v>
      </c>
      <c r="D175" s="58" t="s">
        <v>472</v>
      </c>
      <c r="E175" s="41">
        <v>3245.4</v>
      </c>
      <c r="F175" s="41">
        <v>3245.4</v>
      </c>
      <c r="G175" s="41">
        <v>3245.4</v>
      </c>
      <c r="H175" s="44">
        <v>5228.42</v>
      </c>
      <c r="I175" s="44"/>
      <c r="J175" s="88">
        <v>1790</v>
      </c>
      <c r="K175" s="52">
        <f t="shared" si="49"/>
        <v>58.4172</v>
      </c>
      <c r="L175" s="53">
        <f t="shared" si="50"/>
        <v>519.264</v>
      </c>
      <c r="M175" s="41">
        <f t="shared" si="51"/>
        <v>22.7178</v>
      </c>
      <c r="N175" s="44">
        <f t="shared" si="52"/>
        <v>418.27</v>
      </c>
      <c r="O175" s="44">
        <f t="shared" si="53"/>
        <v>0</v>
      </c>
      <c r="P175" s="44">
        <f t="shared" si="54"/>
        <v>89.5</v>
      </c>
      <c r="Q175" s="44">
        <f t="shared" si="62"/>
        <v>1108.169</v>
      </c>
      <c r="R175" s="41">
        <f t="shared" si="55"/>
        <v>0</v>
      </c>
      <c r="S175" s="41">
        <f t="shared" si="56"/>
        <v>259.63</v>
      </c>
      <c r="T175" s="41">
        <f t="shared" si="57"/>
        <v>9.74</v>
      </c>
      <c r="U175" s="44">
        <f t="shared" si="58"/>
        <v>104.57</v>
      </c>
      <c r="V175" s="44">
        <f t="shared" si="59"/>
        <v>0</v>
      </c>
      <c r="W175" s="44">
        <f t="shared" si="60"/>
        <v>89.5</v>
      </c>
      <c r="X175" s="41">
        <f t="shared" si="63"/>
        <v>463.44</v>
      </c>
      <c r="Y175" s="41">
        <f t="shared" si="61"/>
        <v>1571.609</v>
      </c>
      <c r="Z175" s="54"/>
      <c r="AD175" s="141"/>
    </row>
    <row r="176" s="9" customFormat="1" ht="20" customHeight="1" spans="1:30">
      <c r="A176" s="40">
        <f t="shared" si="48"/>
        <v>173</v>
      </c>
      <c r="B176" s="66" t="s">
        <v>443</v>
      </c>
      <c r="C176" s="46" t="s">
        <v>473</v>
      </c>
      <c r="D176" s="58" t="s">
        <v>474</v>
      </c>
      <c r="E176" s="41">
        <v>3245.4</v>
      </c>
      <c r="F176" s="41">
        <v>3245.4</v>
      </c>
      <c r="G176" s="41">
        <v>3245.4</v>
      </c>
      <c r="H176" s="44">
        <v>5228.42</v>
      </c>
      <c r="I176" s="44"/>
      <c r="J176" s="88">
        <v>1790</v>
      </c>
      <c r="K176" s="52">
        <f t="shared" si="49"/>
        <v>58.4172</v>
      </c>
      <c r="L176" s="53">
        <f t="shared" si="50"/>
        <v>519.264</v>
      </c>
      <c r="M176" s="41">
        <f t="shared" si="51"/>
        <v>22.7178</v>
      </c>
      <c r="N176" s="44">
        <f t="shared" si="52"/>
        <v>418.27</v>
      </c>
      <c r="O176" s="44">
        <f t="shared" si="53"/>
        <v>0</v>
      </c>
      <c r="P176" s="44">
        <f t="shared" si="54"/>
        <v>89.5</v>
      </c>
      <c r="Q176" s="44">
        <f t="shared" si="62"/>
        <v>1108.169</v>
      </c>
      <c r="R176" s="41">
        <f t="shared" si="55"/>
        <v>0</v>
      </c>
      <c r="S176" s="41">
        <f t="shared" si="56"/>
        <v>259.63</v>
      </c>
      <c r="T176" s="41">
        <f t="shared" si="57"/>
        <v>9.74</v>
      </c>
      <c r="U176" s="44">
        <f t="shared" si="58"/>
        <v>104.57</v>
      </c>
      <c r="V176" s="44">
        <f t="shared" si="59"/>
        <v>0</v>
      </c>
      <c r="W176" s="44">
        <f t="shared" si="60"/>
        <v>89.5</v>
      </c>
      <c r="X176" s="41">
        <f t="shared" si="63"/>
        <v>463.44</v>
      </c>
      <c r="Y176" s="41">
        <f t="shared" si="61"/>
        <v>1571.609</v>
      </c>
      <c r="Z176" s="54"/>
      <c r="AD176" s="141"/>
    </row>
    <row r="177" s="9" customFormat="1" ht="20" customHeight="1" spans="1:30">
      <c r="A177" s="40">
        <f t="shared" si="48"/>
        <v>174</v>
      </c>
      <c r="B177" s="66" t="s">
        <v>443</v>
      </c>
      <c r="C177" s="46" t="s">
        <v>475</v>
      </c>
      <c r="D177" s="352" t="s">
        <v>476</v>
      </c>
      <c r="E177" s="41">
        <v>3245.4</v>
      </c>
      <c r="F177" s="41">
        <v>3245.4</v>
      </c>
      <c r="G177" s="41">
        <v>3245.4</v>
      </c>
      <c r="H177" s="44">
        <v>0</v>
      </c>
      <c r="I177" s="44"/>
      <c r="J177" s="88">
        <v>1790</v>
      </c>
      <c r="K177" s="52">
        <f t="shared" si="49"/>
        <v>58.4172</v>
      </c>
      <c r="L177" s="53">
        <f t="shared" si="50"/>
        <v>519.264</v>
      </c>
      <c r="M177" s="41">
        <f t="shared" si="51"/>
        <v>22.7178</v>
      </c>
      <c r="N177" s="44">
        <f t="shared" si="52"/>
        <v>0</v>
      </c>
      <c r="O177" s="44">
        <f t="shared" si="53"/>
        <v>0</v>
      </c>
      <c r="P177" s="44">
        <f t="shared" si="54"/>
        <v>89.5</v>
      </c>
      <c r="Q177" s="44">
        <f t="shared" si="62"/>
        <v>689.899</v>
      </c>
      <c r="R177" s="41">
        <f t="shared" si="55"/>
        <v>0</v>
      </c>
      <c r="S177" s="41">
        <f t="shared" si="56"/>
        <v>259.63</v>
      </c>
      <c r="T177" s="41">
        <f t="shared" si="57"/>
        <v>9.74</v>
      </c>
      <c r="U177" s="44">
        <f t="shared" si="58"/>
        <v>0</v>
      </c>
      <c r="V177" s="44">
        <f t="shared" si="59"/>
        <v>0</v>
      </c>
      <c r="W177" s="44">
        <f t="shared" si="60"/>
        <v>89.5</v>
      </c>
      <c r="X177" s="41">
        <f t="shared" si="63"/>
        <v>358.87</v>
      </c>
      <c r="Y177" s="41">
        <f t="shared" si="61"/>
        <v>1048.769</v>
      </c>
      <c r="Z177" s="54"/>
      <c r="AD177" s="141"/>
    </row>
    <row r="178" s="9" customFormat="1" ht="20" customHeight="1" spans="1:30">
      <c r="A178" s="40">
        <f t="shared" si="48"/>
        <v>175</v>
      </c>
      <c r="B178" s="66" t="s">
        <v>443</v>
      </c>
      <c r="C178" s="46" t="s">
        <v>477</v>
      </c>
      <c r="D178" s="45" t="s">
        <v>478</v>
      </c>
      <c r="E178" s="41">
        <v>3245.4</v>
      </c>
      <c r="F178" s="41">
        <v>3245.4</v>
      </c>
      <c r="G178" s="41">
        <v>3245.4</v>
      </c>
      <c r="H178" s="44">
        <v>5228.42</v>
      </c>
      <c r="I178" s="44"/>
      <c r="J178" s="44">
        <v>0</v>
      </c>
      <c r="K178" s="52">
        <f t="shared" si="49"/>
        <v>58.4172</v>
      </c>
      <c r="L178" s="53">
        <f t="shared" si="50"/>
        <v>519.264</v>
      </c>
      <c r="M178" s="41">
        <f t="shared" si="51"/>
        <v>22.7178</v>
      </c>
      <c r="N178" s="44">
        <f t="shared" si="52"/>
        <v>418.27</v>
      </c>
      <c r="O178" s="44">
        <f t="shared" si="53"/>
        <v>0</v>
      </c>
      <c r="P178" s="44">
        <f t="shared" si="54"/>
        <v>0</v>
      </c>
      <c r="Q178" s="44">
        <f t="shared" si="62"/>
        <v>1018.669</v>
      </c>
      <c r="R178" s="41">
        <f t="shared" si="55"/>
        <v>0</v>
      </c>
      <c r="S178" s="41">
        <f t="shared" si="56"/>
        <v>259.63</v>
      </c>
      <c r="T178" s="41">
        <f t="shared" si="57"/>
        <v>9.74</v>
      </c>
      <c r="U178" s="44">
        <f t="shared" si="58"/>
        <v>104.57</v>
      </c>
      <c r="V178" s="44">
        <f t="shared" si="59"/>
        <v>0</v>
      </c>
      <c r="W178" s="44">
        <f t="shared" si="60"/>
        <v>0</v>
      </c>
      <c r="X178" s="41">
        <f t="shared" si="63"/>
        <v>373.94</v>
      </c>
      <c r="Y178" s="41">
        <f t="shared" si="61"/>
        <v>1392.609</v>
      </c>
      <c r="Z178" s="54"/>
      <c r="AD178" s="141"/>
    </row>
    <row r="179" s="9" customFormat="1" ht="20" customHeight="1" spans="1:30">
      <c r="A179" s="40">
        <f t="shared" si="48"/>
        <v>176</v>
      </c>
      <c r="B179" s="66" t="s">
        <v>443</v>
      </c>
      <c r="C179" s="46" t="s">
        <v>479</v>
      </c>
      <c r="D179" s="45" t="s">
        <v>480</v>
      </c>
      <c r="E179" s="41">
        <v>3245.4</v>
      </c>
      <c r="F179" s="41">
        <v>3245.4</v>
      </c>
      <c r="G179" s="41">
        <v>3245.4</v>
      </c>
      <c r="H179" s="44">
        <v>5228.42</v>
      </c>
      <c r="I179" s="44"/>
      <c r="J179" s="44">
        <v>1790</v>
      </c>
      <c r="K179" s="52">
        <f t="shared" si="49"/>
        <v>58.4172</v>
      </c>
      <c r="L179" s="53">
        <f t="shared" si="50"/>
        <v>519.264</v>
      </c>
      <c r="M179" s="41">
        <f t="shared" si="51"/>
        <v>22.7178</v>
      </c>
      <c r="N179" s="44">
        <f t="shared" si="52"/>
        <v>418.27</v>
      </c>
      <c r="O179" s="44">
        <f t="shared" si="53"/>
        <v>0</v>
      </c>
      <c r="P179" s="44">
        <f t="shared" si="54"/>
        <v>89.5</v>
      </c>
      <c r="Q179" s="44">
        <f t="shared" si="62"/>
        <v>1108.169</v>
      </c>
      <c r="R179" s="41">
        <f t="shared" si="55"/>
        <v>0</v>
      </c>
      <c r="S179" s="41">
        <f t="shared" si="56"/>
        <v>259.63</v>
      </c>
      <c r="T179" s="41">
        <f t="shared" si="57"/>
        <v>9.74</v>
      </c>
      <c r="U179" s="44">
        <f t="shared" si="58"/>
        <v>104.57</v>
      </c>
      <c r="V179" s="44">
        <f t="shared" si="59"/>
        <v>0</v>
      </c>
      <c r="W179" s="44">
        <f t="shared" si="60"/>
        <v>89.5</v>
      </c>
      <c r="X179" s="41">
        <f t="shared" si="63"/>
        <v>463.44</v>
      </c>
      <c r="Y179" s="41">
        <f t="shared" si="61"/>
        <v>1571.609</v>
      </c>
      <c r="Z179" s="54"/>
      <c r="AD179" s="141"/>
    </row>
    <row r="180" s="9" customFormat="1" ht="20" customHeight="1" spans="1:30">
      <c r="A180" s="40">
        <f t="shared" si="48"/>
        <v>177</v>
      </c>
      <c r="B180" s="66" t="s">
        <v>470</v>
      </c>
      <c r="C180" s="42" t="s">
        <v>481</v>
      </c>
      <c r="D180" s="41" t="s">
        <v>482</v>
      </c>
      <c r="E180" s="41">
        <v>3245.4</v>
      </c>
      <c r="F180" s="41">
        <f>VLOOKUP(C180,'[1]9月'!$B:$Q,16,0)</f>
        <v>3245.4</v>
      </c>
      <c r="G180" s="41">
        <v>3245.4</v>
      </c>
      <c r="H180" s="44">
        <v>5228.42</v>
      </c>
      <c r="I180" s="44"/>
      <c r="J180" s="44">
        <v>1790</v>
      </c>
      <c r="K180" s="52">
        <f t="shared" si="49"/>
        <v>58.4172</v>
      </c>
      <c r="L180" s="53">
        <f t="shared" si="50"/>
        <v>519.264</v>
      </c>
      <c r="M180" s="41">
        <f t="shared" si="51"/>
        <v>22.7178</v>
      </c>
      <c r="N180" s="44">
        <f t="shared" si="52"/>
        <v>418.27</v>
      </c>
      <c r="O180" s="44">
        <f t="shared" si="53"/>
        <v>0</v>
      </c>
      <c r="P180" s="44">
        <f t="shared" si="54"/>
        <v>89.5</v>
      </c>
      <c r="Q180" s="44">
        <f t="shared" si="62"/>
        <v>1108.169</v>
      </c>
      <c r="R180" s="41">
        <f t="shared" si="55"/>
        <v>0</v>
      </c>
      <c r="S180" s="41">
        <f t="shared" si="56"/>
        <v>259.63</v>
      </c>
      <c r="T180" s="41">
        <f t="shared" si="57"/>
        <v>9.74</v>
      </c>
      <c r="U180" s="44">
        <f t="shared" si="58"/>
        <v>104.57</v>
      </c>
      <c r="V180" s="44">
        <f t="shared" si="59"/>
        <v>0</v>
      </c>
      <c r="W180" s="44">
        <f t="shared" si="60"/>
        <v>89.5</v>
      </c>
      <c r="X180" s="41">
        <f t="shared" si="63"/>
        <v>463.44</v>
      </c>
      <c r="Y180" s="41">
        <f t="shared" si="61"/>
        <v>1571.609</v>
      </c>
      <c r="Z180" s="41"/>
      <c r="AD180" s="141"/>
    </row>
    <row r="181" s="9" customFormat="1" ht="20" customHeight="1" spans="1:30">
      <c r="A181" s="40">
        <f t="shared" si="48"/>
        <v>178</v>
      </c>
      <c r="B181" s="66" t="s">
        <v>470</v>
      </c>
      <c r="C181" s="42" t="s">
        <v>483</v>
      </c>
      <c r="D181" s="41" t="s">
        <v>484</v>
      </c>
      <c r="E181" s="41">
        <v>3245.4</v>
      </c>
      <c r="F181" s="41">
        <f>VLOOKUP(C181,'[1]9月'!$B:$Q,16,0)</f>
        <v>3245.4</v>
      </c>
      <c r="G181" s="41">
        <v>3245.4</v>
      </c>
      <c r="H181" s="44">
        <v>5228.42</v>
      </c>
      <c r="I181" s="44"/>
      <c r="J181" s="44">
        <v>1790</v>
      </c>
      <c r="K181" s="52">
        <f t="shared" si="49"/>
        <v>58.4172</v>
      </c>
      <c r="L181" s="53">
        <f t="shared" si="50"/>
        <v>519.264</v>
      </c>
      <c r="M181" s="41">
        <f t="shared" si="51"/>
        <v>22.7178</v>
      </c>
      <c r="N181" s="44">
        <f t="shared" si="52"/>
        <v>418.27</v>
      </c>
      <c r="O181" s="44">
        <f t="shared" si="53"/>
        <v>0</v>
      </c>
      <c r="P181" s="44">
        <f t="shared" si="54"/>
        <v>89.5</v>
      </c>
      <c r="Q181" s="44">
        <f t="shared" si="62"/>
        <v>1108.169</v>
      </c>
      <c r="R181" s="41">
        <f t="shared" si="55"/>
        <v>0</v>
      </c>
      <c r="S181" s="41">
        <f t="shared" si="56"/>
        <v>259.63</v>
      </c>
      <c r="T181" s="41">
        <f t="shared" si="57"/>
        <v>9.74</v>
      </c>
      <c r="U181" s="44">
        <f t="shared" si="58"/>
        <v>104.57</v>
      </c>
      <c r="V181" s="44">
        <f t="shared" si="59"/>
        <v>0</v>
      </c>
      <c r="W181" s="44">
        <f t="shared" si="60"/>
        <v>89.5</v>
      </c>
      <c r="X181" s="41">
        <f t="shared" si="63"/>
        <v>463.44</v>
      </c>
      <c r="Y181" s="41">
        <f t="shared" si="61"/>
        <v>1571.609</v>
      </c>
      <c r="Z181" s="41"/>
      <c r="AD181" s="141"/>
    </row>
    <row r="182" s="9" customFormat="1" ht="20" customHeight="1" spans="1:30">
      <c r="A182" s="40">
        <f t="shared" si="48"/>
        <v>179</v>
      </c>
      <c r="B182" s="66" t="s">
        <v>470</v>
      </c>
      <c r="C182" s="42" t="s">
        <v>485</v>
      </c>
      <c r="D182" s="41" t="s">
        <v>486</v>
      </c>
      <c r="E182" s="41">
        <v>3245.4</v>
      </c>
      <c r="F182" s="41">
        <f>VLOOKUP(C182,'[1]9月'!$B:$Q,16,0)</f>
        <v>3245.4</v>
      </c>
      <c r="G182" s="41">
        <v>3245.4</v>
      </c>
      <c r="H182" s="44">
        <v>5228.42</v>
      </c>
      <c r="I182" s="44"/>
      <c r="J182" s="44">
        <v>1790</v>
      </c>
      <c r="K182" s="52">
        <f t="shared" si="49"/>
        <v>58.4172</v>
      </c>
      <c r="L182" s="53">
        <f t="shared" si="50"/>
        <v>519.264</v>
      </c>
      <c r="M182" s="41">
        <f t="shared" si="51"/>
        <v>22.7178</v>
      </c>
      <c r="N182" s="44">
        <f t="shared" si="52"/>
        <v>418.27</v>
      </c>
      <c r="O182" s="44">
        <f t="shared" si="53"/>
        <v>0</v>
      </c>
      <c r="P182" s="44">
        <f t="shared" si="54"/>
        <v>89.5</v>
      </c>
      <c r="Q182" s="44">
        <f t="shared" si="62"/>
        <v>1108.169</v>
      </c>
      <c r="R182" s="41">
        <f t="shared" si="55"/>
        <v>0</v>
      </c>
      <c r="S182" s="41">
        <f t="shared" si="56"/>
        <v>259.63</v>
      </c>
      <c r="T182" s="41">
        <f t="shared" si="57"/>
        <v>9.74</v>
      </c>
      <c r="U182" s="44">
        <f t="shared" si="58"/>
        <v>104.57</v>
      </c>
      <c r="V182" s="44">
        <f t="shared" si="59"/>
        <v>0</v>
      </c>
      <c r="W182" s="44">
        <f t="shared" si="60"/>
        <v>89.5</v>
      </c>
      <c r="X182" s="41">
        <f t="shared" si="63"/>
        <v>463.44</v>
      </c>
      <c r="Y182" s="41">
        <f t="shared" si="61"/>
        <v>1571.609</v>
      </c>
      <c r="Z182" s="41"/>
      <c r="AD182" s="141"/>
    </row>
    <row r="183" s="9" customFormat="1" ht="20" customHeight="1" spans="1:30">
      <c r="A183" s="40">
        <f t="shared" si="48"/>
        <v>180</v>
      </c>
      <c r="B183" s="66" t="s">
        <v>470</v>
      </c>
      <c r="C183" s="42" t="s">
        <v>487</v>
      </c>
      <c r="D183" s="41" t="s">
        <v>488</v>
      </c>
      <c r="E183" s="41">
        <v>3245.4</v>
      </c>
      <c r="F183" s="41">
        <f>VLOOKUP(C183,'[1]9月'!$B:$Q,16,0)</f>
        <v>3245.4</v>
      </c>
      <c r="G183" s="41">
        <v>3245.4</v>
      </c>
      <c r="H183" s="44">
        <v>5228.42</v>
      </c>
      <c r="I183" s="44"/>
      <c r="J183" s="44">
        <v>1790</v>
      </c>
      <c r="K183" s="52">
        <f t="shared" si="49"/>
        <v>58.4172</v>
      </c>
      <c r="L183" s="53">
        <f t="shared" si="50"/>
        <v>519.264</v>
      </c>
      <c r="M183" s="41">
        <f t="shared" si="51"/>
        <v>22.7178</v>
      </c>
      <c r="N183" s="44">
        <f t="shared" si="52"/>
        <v>418.27</v>
      </c>
      <c r="O183" s="44">
        <f t="shared" si="53"/>
        <v>0</v>
      </c>
      <c r="P183" s="44">
        <f t="shared" si="54"/>
        <v>89.5</v>
      </c>
      <c r="Q183" s="44">
        <f t="shared" si="62"/>
        <v>1108.169</v>
      </c>
      <c r="R183" s="41">
        <f t="shared" si="55"/>
        <v>0</v>
      </c>
      <c r="S183" s="41">
        <f t="shared" si="56"/>
        <v>259.63</v>
      </c>
      <c r="T183" s="41">
        <f t="shared" si="57"/>
        <v>9.74</v>
      </c>
      <c r="U183" s="44">
        <f t="shared" si="58"/>
        <v>104.57</v>
      </c>
      <c r="V183" s="44">
        <f t="shared" si="59"/>
        <v>0</v>
      </c>
      <c r="W183" s="44">
        <f t="shared" si="60"/>
        <v>89.5</v>
      </c>
      <c r="X183" s="41">
        <f t="shared" si="63"/>
        <v>463.44</v>
      </c>
      <c r="Y183" s="41">
        <f t="shared" si="61"/>
        <v>1571.609</v>
      </c>
      <c r="Z183" s="41"/>
      <c r="AD183" s="141"/>
    </row>
    <row r="184" s="9" customFormat="1" ht="20" customHeight="1" spans="1:30">
      <c r="A184" s="40">
        <f t="shared" si="48"/>
        <v>181</v>
      </c>
      <c r="B184" s="66" t="s">
        <v>238</v>
      </c>
      <c r="C184" s="42" t="s">
        <v>489</v>
      </c>
      <c r="D184" s="41" t="s">
        <v>490</v>
      </c>
      <c r="E184" s="41">
        <v>3245.4</v>
      </c>
      <c r="F184" s="41">
        <f>VLOOKUP(C184,'[1]9月'!$B:$Q,16,0)</f>
        <v>3245.4</v>
      </c>
      <c r="G184" s="41">
        <v>3245.4</v>
      </c>
      <c r="H184" s="44">
        <v>5228.42</v>
      </c>
      <c r="I184" s="44"/>
      <c r="J184" s="44">
        <v>1790</v>
      </c>
      <c r="K184" s="52">
        <f t="shared" si="49"/>
        <v>58.4172</v>
      </c>
      <c r="L184" s="53">
        <f t="shared" si="50"/>
        <v>519.264</v>
      </c>
      <c r="M184" s="41">
        <f t="shared" si="51"/>
        <v>22.7178</v>
      </c>
      <c r="N184" s="44">
        <f t="shared" si="52"/>
        <v>418.27</v>
      </c>
      <c r="O184" s="44">
        <f t="shared" si="53"/>
        <v>0</v>
      </c>
      <c r="P184" s="44">
        <f t="shared" si="54"/>
        <v>89.5</v>
      </c>
      <c r="Q184" s="44">
        <f t="shared" si="62"/>
        <v>1108.169</v>
      </c>
      <c r="R184" s="41">
        <f t="shared" si="55"/>
        <v>0</v>
      </c>
      <c r="S184" s="41">
        <f t="shared" si="56"/>
        <v>259.63</v>
      </c>
      <c r="T184" s="41">
        <f t="shared" si="57"/>
        <v>9.74</v>
      </c>
      <c r="U184" s="44">
        <f t="shared" si="58"/>
        <v>104.57</v>
      </c>
      <c r="V184" s="44">
        <f t="shared" si="59"/>
        <v>0</v>
      </c>
      <c r="W184" s="44">
        <f t="shared" si="60"/>
        <v>89.5</v>
      </c>
      <c r="X184" s="41">
        <f t="shared" si="63"/>
        <v>463.44</v>
      </c>
      <c r="Y184" s="41">
        <f t="shared" si="61"/>
        <v>1571.609</v>
      </c>
      <c r="Z184" s="41"/>
      <c r="AD184" s="141"/>
    </row>
    <row r="185" s="9" customFormat="1" ht="20" customHeight="1" spans="1:30">
      <c r="A185" s="40">
        <f t="shared" si="48"/>
        <v>182</v>
      </c>
      <c r="B185" s="66" t="s">
        <v>238</v>
      </c>
      <c r="C185" s="42" t="s">
        <v>491</v>
      </c>
      <c r="D185" s="41" t="s">
        <v>492</v>
      </c>
      <c r="E185" s="41">
        <v>3245.4</v>
      </c>
      <c r="F185" s="41">
        <f>VLOOKUP(C185,'[1]9月'!$B:$Q,16,0)</f>
        <v>3245.4</v>
      </c>
      <c r="G185" s="41">
        <v>3245.4</v>
      </c>
      <c r="H185" s="44">
        <v>5228.42</v>
      </c>
      <c r="I185" s="44"/>
      <c r="J185" s="44">
        <v>1790</v>
      </c>
      <c r="K185" s="52">
        <f t="shared" si="49"/>
        <v>58.4172</v>
      </c>
      <c r="L185" s="53">
        <f t="shared" si="50"/>
        <v>519.264</v>
      </c>
      <c r="M185" s="41">
        <f t="shared" si="51"/>
        <v>22.7178</v>
      </c>
      <c r="N185" s="44">
        <f t="shared" si="52"/>
        <v>418.27</v>
      </c>
      <c r="O185" s="44">
        <f t="shared" si="53"/>
        <v>0</v>
      </c>
      <c r="P185" s="44">
        <f t="shared" si="54"/>
        <v>89.5</v>
      </c>
      <c r="Q185" s="44">
        <f t="shared" si="62"/>
        <v>1108.169</v>
      </c>
      <c r="R185" s="41">
        <f t="shared" si="55"/>
        <v>0</v>
      </c>
      <c r="S185" s="41">
        <f t="shared" si="56"/>
        <v>259.63</v>
      </c>
      <c r="T185" s="41">
        <f t="shared" si="57"/>
        <v>9.74</v>
      </c>
      <c r="U185" s="44">
        <f t="shared" si="58"/>
        <v>104.57</v>
      </c>
      <c r="V185" s="44">
        <f t="shared" si="59"/>
        <v>0</v>
      </c>
      <c r="W185" s="44">
        <f t="shared" si="60"/>
        <v>89.5</v>
      </c>
      <c r="X185" s="41">
        <f t="shared" si="63"/>
        <v>463.44</v>
      </c>
      <c r="Y185" s="41">
        <f t="shared" si="61"/>
        <v>1571.609</v>
      </c>
      <c r="Z185" s="41"/>
      <c r="AD185" s="141"/>
    </row>
    <row r="186" s="9" customFormat="1" ht="20" customHeight="1" spans="1:30">
      <c r="A186" s="40">
        <f t="shared" si="48"/>
        <v>183</v>
      </c>
      <c r="B186" s="66" t="s">
        <v>238</v>
      </c>
      <c r="C186" s="42" t="s">
        <v>493</v>
      </c>
      <c r="D186" s="41" t="s">
        <v>494</v>
      </c>
      <c r="E186" s="41">
        <v>3245.4</v>
      </c>
      <c r="F186" s="41">
        <f>VLOOKUP(C186,'[1]9月'!$B:$Q,16,0)</f>
        <v>3245.4</v>
      </c>
      <c r="G186" s="41">
        <v>3245.4</v>
      </c>
      <c r="H186" s="44">
        <v>5228.42</v>
      </c>
      <c r="I186" s="44"/>
      <c r="J186" s="44">
        <v>1790</v>
      </c>
      <c r="K186" s="52">
        <f t="shared" si="49"/>
        <v>58.4172</v>
      </c>
      <c r="L186" s="53">
        <f t="shared" si="50"/>
        <v>519.264</v>
      </c>
      <c r="M186" s="41">
        <f t="shared" si="51"/>
        <v>22.7178</v>
      </c>
      <c r="N186" s="44">
        <f t="shared" si="52"/>
        <v>418.27</v>
      </c>
      <c r="O186" s="44">
        <f t="shared" si="53"/>
        <v>0</v>
      </c>
      <c r="P186" s="44">
        <f t="shared" si="54"/>
        <v>89.5</v>
      </c>
      <c r="Q186" s="44">
        <f t="shared" si="62"/>
        <v>1108.169</v>
      </c>
      <c r="R186" s="41">
        <f t="shared" si="55"/>
        <v>0</v>
      </c>
      <c r="S186" s="41">
        <f t="shared" si="56"/>
        <v>259.63</v>
      </c>
      <c r="T186" s="41">
        <f t="shared" si="57"/>
        <v>9.74</v>
      </c>
      <c r="U186" s="44">
        <f t="shared" si="58"/>
        <v>104.57</v>
      </c>
      <c r="V186" s="44">
        <f t="shared" si="59"/>
        <v>0</v>
      </c>
      <c r="W186" s="44">
        <f t="shared" si="60"/>
        <v>89.5</v>
      </c>
      <c r="X186" s="41">
        <f t="shared" si="63"/>
        <v>463.44</v>
      </c>
      <c r="Y186" s="41">
        <f t="shared" si="61"/>
        <v>1571.609</v>
      </c>
      <c r="Z186" s="41"/>
      <c r="AD186" s="141"/>
    </row>
    <row r="187" s="9" customFormat="1" ht="20" customHeight="1" spans="1:30">
      <c r="A187" s="40">
        <f t="shared" si="48"/>
        <v>184</v>
      </c>
      <c r="B187" s="66" t="s">
        <v>238</v>
      </c>
      <c r="C187" s="42" t="s">
        <v>495</v>
      </c>
      <c r="D187" s="41" t="s">
        <v>496</v>
      </c>
      <c r="E187" s="41">
        <v>3245.4</v>
      </c>
      <c r="F187" s="41">
        <f>VLOOKUP(C187,'[1]9月'!$B:$Q,16,0)</f>
        <v>3245.4</v>
      </c>
      <c r="G187" s="41">
        <v>3245.4</v>
      </c>
      <c r="H187" s="44">
        <v>5228.42</v>
      </c>
      <c r="I187" s="44"/>
      <c r="J187" s="44">
        <v>1790</v>
      </c>
      <c r="K187" s="52">
        <f t="shared" si="49"/>
        <v>58.4172</v>
      </c>
      <c r="L187" s="53">
        <f t="shared" si="50"/>
        <v>519.264</v>
      </c>
      <c r="M187" s="41">
        <f t="shared" si="51"/>
        <v>22.7178</v>
      </c>
      <c r="N187" s="44">
        <f t="shared" si="52"/>
        <v>418.27</v>
      </c>
      <c r="O187" s="44">
        <f t="shared" si="53"/>
        <v>0</v>
      </c>
      <c r="P187" s="44">
        <f t="shared" si="54"/>
        <v>89.5</v>
      </c>
      <c r="Q187" s="44">
        <f t="shared" si="62"/>
        <v>1108.169</v>
      </c>
      <c r="R187" s="41">
        <f t="shared" si="55"/>
        <v>0</v>
      </c>
      <c r="S187" s="41">
        <f t="shared" si="56"/>
        <v>259.63</v>
      </c>
      <c r="T187" s="41">
        <f t="shared" si="57"/>
        <v>9.74</v>
      </c>
      <c r="U187" s="44">
        <f t="shared" si="58"/>
        <v>104.57</v>
      </c>
      <c r="V187" s="44">
        <f t="shared" si="59"/>
        <v>0</v>
      </c>
      <c r="W187" s="44">
        <f t="shared" si="60"/>
        <v>89.5</v>
      </c>
      <c r="X187" s="41">
        <f t="shared" si="63"/>
        <v>463.44</v>
      </c>
      <c r="Y187" s="41">
        <f t="shared" si="61"/>
        <v>1571.609</v>
      </c>
      <c r="Z187" s="41"/>
      <c r="AD187" s="141"/>
    </row>
    <row r="188" s="9" customFormat="1" ht="18" customHeight="1" spans="1:26">
      <c r="A188" s="40">
        <f t="shared" si="48"/>
        <v>185</v>
      </c>
      <c r="B188" s="66" t="s">
        <v>238</v>
      </c>
      <c r="C188" s="46" t="s">
        <v>499</v>
      </c>
      <c r="D188" s="47" t="s">
        <v>500</v>
      </c>
      <c r="E188" s="41">
        <v>3245.4</v>
      </c>
      <c r="F188" s="41">
        <f>VLOOKUP(C188,'[1]9月'!$B:$Q,16,0)</f>
        <v>3245.4</v>
      </c>
      <c r="G188" s="41">
        <v>3245.4</v>
      </c>
      <c r="H188" s="44">
        <v>5228.42</v>
      </c>
      <c r="I188" s="44"/>
      <c r="J188" s="44">
        <v>1790</v>
      </c>
      <c r="K188" s="52">
        <f t="shared" si="49"/>
        <v>58.4172</v>
      </c>
      <c r="L188" s="53">
        <f t="shared" si="50"/>
        <v>519.264</v>
      </c>
      <c r="M188" s="41">
        <f t="shared" si="51"/>
        <v>22.7178</v>
      </c>
      <c r="N188" s="44">
        <f t="shared" si="52"/>
        <v>418.27</v>
      </c>
      <c r="O188" s="44">
        <f t="shared" si="53"/>
        <v>0</v>
      </c>
      <c r="P188" s="44">
        <f t="shared" si="54"/>
        <v>89.5</v>
      </c>
      <c r="Q188" s="44">
        <f t="shared" si="62"/>
        <v>1108.169</v>
      </c>
      <c r="R188" s="41">
        <f t="shared" si="55"/>
        <v>0</v>
      </c>
      <c r="S188" s="41">
        <f t="shared" si="56"/>
        <v>259.63</v>
      </c>
      <c r="T188" s="41">
        <f t="shared" si="57"/>
        <v>9.74</v>
      </c>
      <c r="U188" s="44">
        <f t="shared" si="58"/>
        <v>104.57</v>
      </c>
      <c r="V188" s="44">
        <f t="shared" si="59"/>
        <v>0</v>
      </c>
      <c r="W188" s="44">
        <f t="shared" si="60"/>
        <v>89.5</v>
      </c>
      <c r="X188" s="41">
        <f t="shared" si="63"/>
        <v>463.44</v>
      </c>
      <c r="Y188" s="41">
        <f t="shared" si="61"/>
        <v>1571.609</v>
      </c>
      <c r="Z188" s="54"/>
    </row>
    <row r="189" s="9" customFormat="1" ht="18" customHeight="1" spans="1:26">
      <c r="A189" s="40">
        <f t="shared" si="48"/>
        <v>186</v>
      </c>
      <c r="B189" s="66" t="s">
        <v>238</v>
      </c>
      <c r="C189" s="46" t="s">
        <v>501</v>
      </c>
      <c r="D189" s="45" t="s">
        <v>502</v>
      </c>
      <c r="E189" s="41">
        <v>3245.4</v>
      </c>
      <c r="F189" s="41">
        <f>VLOOKUP(C189,'[1]9月'!$B:$Q,16,0)</f>
        <v>3245.4</v>
      </c>
      <c r="G189" s="41">
        <v>3245.4</v>
      </c>
      <c r="H189" s="44">
        <v>5228.42</v>
      </c>
      <c r="I189" s="44"/>
      <c r="J189" s="44">
        <v>1790</v>
      </c>
      <c r="K189" s="52">
        <f t="shared" si="49"/>
        <v>58.4172</v>
      </c>
      <c r="L189" s="53">
        <f t="shared" si="50"/>
        <v>519.264</v>
      </c>
      <c r="M189" s="41">
        <f t="shared" si="51"/>
        <v>22.7178</v>
      </c>
      <c r="N189" s="44">
        <f t="shared" si="52"/>
        <v>418.27</v>
      </c>
      <c r="O189" s="44">
        <f t="shared" si="53"/>
        <v>0</v>
      </c>
      <c r="P189" s="44">
        <f t="shared" si="54"/>
        <v>89.5</v>
      </c>
      <c r="Q189" s="44">
        <f t="shared" si="62"/>
        <v>1108.169</v>
      </c>
      <c r="R189" s="41">
        <f t="shared" si="55"/>
        <v>0</v>
      </c>
      <c r="S189" s="41">
        <f t="shared" si="56"/>
        <v>259.63</v>
      </c>
      <c r="T189" s="41">
        <f t="shared" si="57"/>
        <v>9.74</v>
      </c>
      <c r="U189" s="44">
        <f t="shared" si="58"/>
        <v>104.57</v>
      </c>
      <c r="V189" s="44">
        <f t="shared" si="59"/>
        <v>0</v>
      </c>
      <c r="W189" s="44">
        <f t="shared" si="60"/>
        <v>89.5</v>
      </c>
      <c r="X189" s="41">
        <f t="shared" si="63"/>
        <v>463.44</v>
      </c>
      <c r="Y189" s="41">
        <f t="shared" si="61"/>
        <v>1571.609</v>
      </c>
      <c r="Z189" s="54"/>
    </row>
    <row r="190" s="9" customFormat="1" ht="18" customHeight="1" spans="1:30">
      <c r="A190" s="40">
        <f t="shared" si="48"/>
        <v>187</v>
      </c>
      <c r="B190" s="66" t="s">
        <v>503</v>
      </c>
      <c r="C190" s="42" t="s">
        <v>504</v>
      </c>
      <c r="D190" s="41" t="s">
        <v>505</v>
      </c>
      <c r="E190" s="41">
        <v>3245.4</v>
      </c>
      <c r="F190" s="41">
        <f>VLOOKUP(C190,'[1]9月'!$B:$Q,16,0)</f>
        <v>3245.4</v>
      </c>
      <c r="G190" s="41">
        <v>3245.4</v>
      </c>
      <c r="H190" s="44">
        <v>5228.42</v>
      </c>
      <c r="I190" s="44"/>
      <c r="J190" s="44">
        <v>1790</v>
      </c>
      <c r="K190" s="52">
        <f t="shared" si="49"/>
        <v>58.4172</v>
      </c>
      <c r="L190" s="53">
        <f t="shared" si="50"/>
        <v>519.264</v>
      </c>
      <c r="M190" s="41">
        <f t="shared" si="51"/>
        <v>22.7178</v>
      </c>
      <c r="N190" s="44">
        <f t="shared" si="52"/>
        <v>418.27</v>
      </c>
      <c r="O190" s="44">
        <f t="shared" si="53"/>
        <v>0</v>
      </c>
      <c r="P190" s="44">
        <f t="shared" si="54"/>
        <v>89.5</v>
      </c>
      <c r="Q190" s="44">
        <f t="shared" si="62"/>
        <v>1108.169</v>
      </c>
      <c r="R190" s="41">
        <f t="shared" si="55"/>
        <v>0</v>
      </c>
      <c r="S190" s="41">
        <f t="shared" si="56"/>
        <v>259.63</v>
      </c>
      <c r="T190" s="41">
        <f t="shared" si="57"/>
        <v>9.74</v>
      </c>
      <c r="U190" s="44">
        <f t="shared" si="58"/>
        <v>104.57</v>
      </c>
      <c r="V190" s="44">
        <f t="shared" si="59"/>
        <v>0</v>
      </c>
      <c r="W190" s="44">
        <f t="shared" si="60"/>
        <v>89.5</v>
      </c>
      <c r="X190" s="41">
        <f t="shared" si="63"/>
        <v>463.44</v>
      </c>
      <c r="Y190" s="41">
        <f t="shared" si="61"/>
        <v>1571.609</v>
      </c>
      <c r="Z190" s="41"/>
      <c r="AD190" s="141"/>
    </row>
    <row r="191" s="9" customFormat="1" ht="20" customHeight="1" spans="1:30">
      <c r="A191" s="40">
        <f t="shared" si="48"/>
        <v>188</v>
      </c>
      <c r="B191" s="66" t="s">
        <v>503</v>
      </c>
      <c r="C191" s="42" t="s">
        <v>506</v>
      </c>
      <c r="D191" s="41" t="s">
        <v>507</v>
      </c>
      <c r="E191" s="41">
        <v>3245.4</v>
      </c>
      <c r="F191" s="41">
        <f>VLOOKUP(C191,'[1]9月'!$B:$Q,16,0)</f>
        <v>3245.4</v>
      </c>
      <c r="G191" s="41">
        <v>3245.4</v>
      </c>
      <c r="H191" s="44">
        <v>5228.42</v>
      </c>
      <c r="I191" s="44"/>
      <c r="J191" s="44">
        <v>1790</v>
      </c>
      <c r="K191" s="52">
        <f t="shared" si="49"/>
        <v>58.4172</v>
      </c>
      <c r="L191" s="53">
        <f t="shared" si="50"/>
        <v>519.264</v>
      </c>
      <c r="M191" s="41">
        <f t="shared" si="51"/>
        <v>22.7178</v>
      </c>
      <c r="N191" s="44">
        <f t="shared" si="52"/>
        <v>418.27</v>
      </c>
      <c r="O191" s="44">
        <f t="shared" si="53"/>
        <v>0</v>
      </c>
      <c r="P191" s="44">
        <f t="shared" si="54"/>
        <v>89.5</v>
      </c>
      <c r="Q191" s="44">
        <f t="shared" si="62"/>
        <v>1108.169</v>
      </c>
      <c r="R191" s="41">
        <f t="shared" si="55"/>
        <v>0</v>
      </c>
      <c r="S191" s="41">
        <f t="shared" si="56"/>
        <v>259.63</v>
      </c>
      <c r="T191" s="41">
        <f t="shared" si="57"/>
        <v>9.74</v>
      </c>
      <c r="U191" s="44">
        <f t="shared" si="58"/>
        <v>104.57</v>
      </c>
      <c r="V191" s="44">
        <f t="shared" si="59"/>
        <v>0</v>
      </c>
      <c r="W191" s="44">
        <f t="shared" si="60"/>
        <v>89.5</v>
      </c>
      <c r="X191" s="41">
        <f t="shared" si="63"/>
        <v>463.44</v>
      </c>
      <c r="Y191" s="41">
        <f t="shared" si="61"/>
        <v>1571.609</v>
      </c>
      <c r="Z191" s="41"/>
      <c r="AD191" s="141"/>
    </row>
    <row r="192" s="9" customFormat="1" ht="20" customHeight="1" spans="1:30">
      <c r="A192" s="40">
        <f t="shared" si="48"/>
        <v>189</v>
      </c>
      <c r="B192" s="66" t="s">
        <v>503</v>
      </c>
      <c r="C192" s="42" t="s">
        <v>508</v>
      </c>
      <c r="D192" s="41" t="s">
        <v>509</v>
      </c>
      <c r="E192" s="41">
        <v>3245.4</v>
      </c>
      <c r="F192" s="41">
        <f>VLOOKUP(C192,'[1]9月'!$B:$Q,16,0)</f>
        <v>3245.4</v>
      </c>
      <c r="G192" s="41">
        <v>3245.4</v>
      </c>
      <c r="H192" s="44">
        <v>5228.42</v>
      </c>
      <c r="I192" s="44"/>
      <c r="J192" s="44">
        <v>1790</v>
      </c>
      <c r="K192" s="52">
        <f t="shared" si="49"/>
        <v>58.4172</v>
      </c>
      <c r="L192" s="53">
        <f t="shared" si="50"/>
        <v>519.264</v>
      </c>
      <c r="M192" s="41">
        <f t="shared" si="51"/>
        <v>22.7178</v>
      </c>
      <c r="N192" s="44">
        <f t="shared" si="52"/>
        <v>418.27</v>
      </c>
      <c r="O192" s="44">
        <f t="shared" si="53"/>
        <v>0</v>
      </c>
      <c r="P192" s="44">
        <f t="shared" si="54"/>
        <v>89.5</v>
      </c>
      <c r="Q192" s="44">
        <f t="shared" si="62"/>
        <v>1108.169</v>
      </c>
      <c r="R192" s="41">
        <f t="shared" si="55"/>
        <v>0</v>
      </c>
      <c r="S192" s="41">
        <f t="shared" si="56"/>
        <v>259.63</v>
      </c>
      <c r="T192" s="41">
        <f t="shared" si="57"/>
        <v>9.74</v>
      </c>
      <c r="U192" s="44">
        <f t="shared" si="58"/>
        <v>104.57</v>
      </c>
      <c r="V192" s="44">
        <f t="shared" si="59"/>
        <v>0</v>
      </c>
      <c r="W192" s="44">
        <f t="shared" si="60"/>
        <v>89.5</v>
      </c>
      <c r="X192" s="41">
        <f t="shared" si="63"/>
        <v>463.44</v>
      </c>
      <c r="Y192" s="41">
        <f t="shared" si="61"/>
        <v>1571.609</v>
      </c>
      <c r="Z192" s="41"/>
      <c r="AD192" s="141"/>
    </row>
    <row r="193" s="9" customFormat="1" ht="20" customHeight="1" spans="1:30">
      <c r="A193" s="40">
        <f t="shared" ref="A193:A256" si="64">ROW()-3</f>
        <v>190</v>
      </c>
      <c r="B193" s="66" t="s">
        <v>503</v>
      </c>
      <c r="C193" s="42" t="s">
        <v>510</v>
      </c>
      <c r="D193" s="41" t="s">
        <v>511</v>
      </c>
      <c r="E193" s="41">
        <v>3245.4</v>
      </c>
      <c r="F193" s="41">
        <f>VLOOKUP(C193,'[1]9月'!$B:$Q,16,0)</f>
        <v>3245.4</v>
      </c>
      <c r="G193" s="41">
        <v>3245.4</v>
      </c>
      <c r="H193" s="44">
        <v>5228.42</v>
      </c>
      <c r="I193" s="44"/>
      <c r="J193" s="44">
        <v>1790</v>
      </c>
      <c r="K193" s="52">
        <f t="shared" ref="K193:K256" si="65">E193*0.018</f>
        <v>58.4172</v>
      </c>
      <c r="L193" s="53">
        <f t="shared" ref="L193:L256" si="66">F193*0.16</f>
        <v>519.264</v>
      </c>
      <c r="M193" s="41">
        <f t="shared" ref="M193:M256" si="67">G193*0.007</f>
        <v>22.7178</v>
      </c>
      <c r="N193" s="44">
        <f t="shared" ref="N193:N256" si="68">ROUND(H193*0.08,2)</f>
        <v>418.27</v>
      </c>
      <c r="O193" s="44">
        <f t="shared" ref="O193:O256" si="69">I193*50%</f>
        <v>0</v>
      </c>
      <c r="P193" s="44">
        <f t="shared" ref="P193:P256" si="70">J193*5%</f>
        <v>89.5</v>
      </c>
      <c r="Q193" s="44">
        <f t="shared" si="62"/>
        <v>1108.169</v>
      </c>
      <c r="R193" s="41">
        <f t="shared" ref="R193:R256" si="71">E193*0</f>
        <v>0</v>
      </c>
      <c r="S193" s="41">
        <f t="shared" ref="S193:S256" si="72">ROUND(F193*0.08,2)</f>
        <v>259.63</v>
      </c>
      <c r="T193" s="41">
        <f t="shared" ref="T193:T256" si="73">ROUND(G193*0.003,2)</f>
        <v>9.74</v>
      </c>
      <c r="U193" s="44">
        <f t="shared" ref="U193:U256" si="74">ROUND(H193*0.02,2)</f>
        <v>104.57</v>
      </c>
      <c r="V193" s="44">
        <f t="shared" ref="V193:V256" si="75">I193*50%</f>
        <v>0</v>
      </c>
      <c r="W193" s="44">
        <f t="shared" ref="W193:W256" si="76">J193*5%</f>
        <v>89.5</v>
      </c>
      <c r="X193" s="41">
        <f t="shared" si="63"/>
        <v>463.44</v>
      </c>
      <c r="Y193" s="41">
        <f t="shared" ref="Y193:Y256" si="77">Q193+X193</f>
        <v>1571.609</v>
      </c>
      <c r="Z193" s="41"/>
      <c r="AD193" s="141"/>
    </row>
    <row r="194" s="9" customFormat="1" ht="20" customHeight="1" spans="1:30">
      <c r="A194" s="40">
        <f t="shared" si="64"/>
        <v>191</v>
      </c>
      <c r="B194" s="66" t="s">
        <v>503</v>
      </c>
      <c r="C194" s="42" t="s">
        <v>512</v>
      </c>
      <c r="D194" s="41" t="s">
        <v>513</v>
      </c>
      <c r="E194" s="41">
        <v>3245.4</v>
      </c>
      <c r="F194" s="41">
        <f>VLOOKUP(C194,'[1]9月'!$B:$Q,16,0)</f>
        <v>3245.4</v>
      </c>
      <c r="G194" s="41">
        <v>3245.4</v>
      </c>
      <c r="H194" s="44">
        <v>5228.42</v>
      </c>
      <c r="I194" s="44"/>
      <c r="J194" s="44">
        <v>1790</v>
      </c>
      <c r="K194" s="52">
        <f t="shared" si="65"/>
        <v>58.4172</v>
      </c>
      <c r="L194" s="53">
        <f t="shared" si="66"/>
        <v>519.264</v>
      </c>
      <c r="M194" s="41">
        <f t="shared" si="67"/>
        <v>22.7178</v>
      </c>
      <c r="N194" s="44">
        <f t="shared" si="68"/>
        <v>418.27</v>
      </c>
      <c r="O194" s="44">
        <f t="shared" si="69"/>
        <v>0</v>
      </c>
      <c r="P194" s="44">
        <f t="shared" si="70"/>
        <v>89.5</v>
      </c>
      <c r="Q194" s="44">
        <f t="shared" ref="Q194:Q257" si="78">SUM(K194:P194)</f>
        <v>1108.169</v>
      </c>
      <c r="R194" s="41">
        <f t="shared" si="71"/>
        <v>0</v>
      </c>
      <c r="S194" s="41">
        <f t="shared" si="72"/>
        <v>259.63</v>
      </c>
      <c r="T194" s="41">
        <f t="shared" si="73"/>
        <v>9.74</v>
      </c>
      <c r="U194" s="44">
        <f t="shared" si="74"/>
        <v>104.57</v>
      </c>
      <c r="V194" s="44">
        <f t="shared" si="75"/>
        <v>0</v>
      </c>
      <c r="W194" s="44">
        <f t="shared" si="76"/>
        <v>89.5</v>
      </c>
      <c r="X194" s="41">
        <f t="shared" ref="X194:X257" si="79">SUM(R194:W194)</f>
        <v>463.44</v>
      </c>
      <c r="Y194" s="41">
        <f t="shared" si="77"/>
        <v>1571.609</v>
      </c>
      <c r="Z194" s="41"/>
      <c r="AD194" s="141"/>
    </row>
    <row r="195" s="9" customFormat="1" ht="20" customHeight="1" spans="1:30">
      <c r="A195" s="40">
        <f t="shared" si="64"/>
        <v>192</v>
      </c>
      <c r="B195" s="66" t="s">
        <v>503</v>
      </c>
      <c r="C195" s="42" t="s">
        <v>514</v>
      </c>
      <c r="D195" s="41" t="s">
        <v>515</v>
      </c>
      <c r="E195" s="41">
        <v>3245.4</v>
      </c>
      <c r="F195" s="41">
        <f>VLOOKUP(C195,'[1]9月'!$B:$Q,16,0)</f>
        <v>3245.4</v>
      </c>
      <c r="G195" s="41">
        <v>3245.4</v>
      </c>
      <c r="H195" s="44">
        <v>5228.42</v>
      </c>
      <c r="I195" s="44"/>
      <c r="J195" s="44">
        <v>1790</v>
      </c>
      <c r="K195" s="52">
        <f t="shared" si="65"/>
        <v>58.4172</v>
      </c>
      <c r="L195" s="53">
        <f t="shared" si="66"/>
        <v>519.264</v>
      </c>
      <c r="M195" s="41">
        <f t="shared" si="67"/>
        <v>22.7178</v>
      </c>
      <c r="N195" s="44">
        <f t="shared" si="68"/>
        <v>418.27</v>
      </c>
      <c r="O195" s="44">
        <f t="shared" si="69"/>
        <v>0</v>
      </c>
      <c r="P195" s="44">
        <f t="shared" si="70"/>
        <v>89.5</v>
      </c>
      <c r="Q195" s="44">
        <f t="shared" si="78"/>
        <v>1108.169</v>
      </c>
      <c r="R195" s="41">
        <f t="shared" si="71"/>
        <v>0</v>
      </c>
      <c r="S195" s="41">
        <f t="shared" si="72"/>
        <v>259.63</v>
      </c>
      <c r="T195" s="41">
        <f t="shared" si="73"/>
        <v>9.74</v>
      </c>
      <c r="U195" s="44">
        <f t="shared" si="74"/>
        <v>104.57</v>
      </c>
      <c r="V195" s="44">
        <f t="shared" si="75"/>
        <v>0</v>
      </c>
      <c r="W195" s="44">
        <f t="shared" si="76"/>
        <v>89.5</v>
      </c>
      <c r="X195" s="41">
        <f t="shared" si="79"/>
        <v>463.44</v>
      </c>
      <c r="Y195" s="41">
        <f t="shared" si="77"/>
        <v>1571.609</v>
      </c>
      <c r="Z195" s="41"/>
      <c r="AD195" s="141"/>
    </row>
    <row r="196" s="9" customFormat="1" ht="20" customHeight="1" spans="1:30">
      <c r="A196" s="40">
        <f t="shared" si="64"/>
        <v>193</v>
      </c>
      <c r="B196" s="66" t="s">
        <v>503</v>
      </c>
      <c r="C196" s="42" t="s">
        <v>516</v>
      </c>
      <c r="D196" s="41" t="s">
        <v>517</v>
      </c>
      <c r="E196" s="41">
        <v>3245.4</v>
      </c>
      <c r="F196" s="41">
        <f>VLOOKUP(C196,'[1]9月'!$B:$Q,16,0)</f>
        <v>3245.4</v>
      </c>
      <c r="G196" s="41">
        <v>3245.4</v>
      </c>
      <c r="H196" s="44">
        <v>5228.42</v>
      </c>
      <c r="I196" s="44"/>
      <c r="J196" s="44">
        <v>1790</v>
      </c>
      <c r="K196" s="52">
        <f t="shared" si="65"/>
        <v>58.4172</v>
      </c>
      <c r="L196" s="53">
        <f t="shared" si="66"/>
        <v>519.264</v>
      </c>
      <c r="M196" s="41">
        <f t="shared" si="67"/>
        <v>22.7178</v>
      </c>
      <c r="N196" s="44">
        <f t="shared" si="68"/>
        <v>418.27</v>
      </c>
      <c r="O196" s="44">
        <f t="shared" si="69"/>
        <v>0</v>
      </c>
      <c r="P196" s="44">
        <f t="shared" si="70"/>
        <v>89.5</v>
      </c>
      <c r="Q196" s="44">
        <f t="shared" si="78"/>
        <v>1108.169</v>
      </c>
      <c r="R196" s="41">
        <f t="shared" si="71"/>
        <v>0</v>
      </c>
      <c r="S196" s="41">
        <f t="shared" si="72"/>
        <v>259.63</v>
      </c>
      <c r="T196" s="41">
        <f t="shared" si="73"/>
        <v>9.74</v>
      </c>
      <c r="U196" s="44">
        <f t="shared" si="74"/>
        <v>104.57</v>
      </c>
      <c r="V196" s="44">
        <f t="shared" si="75"/>
        <v>0</v>
      </c>
      <c r="W196" s="44">
        <f t="shared" si="76"/>
        <v>89.5</v>
      </c>
      <c r="X196" s="41">
        <f t="shared" si="79"/>
        <v>463.44</v>
      </c>
      <c r="Y196" s="41">
        <f t="shared" si="77"/>
        <v>1571.609</v>
      </c>
      <c r="Z196" s="41"/>
      <c r="AD196" s="141"/>
    </row>
    <row r="197" s="9" customFormat="1" ht="20" customHeight="1" spans="1:30">
      <c r="A197" s="40">
        <f t="shared" si="64"/>
        <v>194</v>
      </c>
      <c r="B197" s="66" t="s">
        <v>503</v>
      </c>
      <c r="C197" s="42" t="s">
        <v>518</v>
      </c>
      <c r="D197" s="41" t="s">
        <v>519</v>
      </c>
      <c r="E197" s="41">
        <v>3245.4</v>
      </c>
      <c r="F197" s="41">
        <f>VLOOKUP(C197,'[1]9月'!$B:$Q,16,0)</f>
        <v>3245.4</v>
      </c>
      <c r="G197" s="41">
        <v>3245.4</v>
      </c>
      <c r="H197" s="44">
        <v>5228.42</v>
      </c>
      <c r="I197" s="44"/>
      <c r="J197" s="44">
        <v>1790</v>
      </c>
      <c r="K197" s="52">
        <f t="shared" si="65"/>
        <v>58.4172</v>
      </c>
      <c r="L197" s="53">
        <f t="shared" si="66"/>
        <v>519.264</v>
      </c>
      <c r="M197" s="41">
        <f t="shared" si="67"/>
        <v>22.7178</v>
      </c>
      <c r="N197" s="44">
        <f t="shared" si="68"/>
        <v>418.27</v>
      </c>
      <c r="O197" s="44">
        <f t="shared" si="69"/>
        <v>0</v>
      </c>
      <c r="P197" s="44">
        <f t="shared" si="70"/>
        <v>89.5</v>
      </c>
      <c r="Q197" s="44">
        <f t="shared" si="78"/>
        <v>1108.169</v>
      </c>
      <c r="R197" s="41">
        <f t="shared" si="71"/>
        <v>0</v>
      </c>
      <c r="S197" s="41">
        <f t="shared" si="72"/>
        <v>259.63</v>
      </c>
      <c r="T197" s="41">
        <f t="shared" si="73"/>
        <v>9.74</v>
      </c>
      <c r="U197" s="44">
        <f t="shared" si="74"/>
        <v>104.57</v>
      </c>
      <c r="V197" s="44">
        <f t="shared" si="75"/>
        <v>0</v>
      </c>
      <c r="W197" s="44">
        <f t="shared" si="76"/>
        <v>89.5</v>
      </c>
      <c r="X197" s="41">
        <f t="shared" si="79"/>
        <v>463.44</v>
      </c>
      <c r="Y197" s="41">
        <f t="shared" si="77"/>
        <v>1571.609</v>
      </c>
      <c r="Z197" s="41"/>
      <c r="AD197" s="141"/>
    </row>
    <row r="198" s="9" customFormat="1" ht="20" customHeight="1" spans="1:30">
      <c r="A198" s="40">
        <f t="shared" si="64"/>
        <v>195</v>
      </c>
      <c r="B198" s="66" t="s">
        <v>503</v>
      </c>
      <c r="C198" s="42" t="s">
        <v>520</v>
      </c>
      <c r="D198" s="41" t="s">
        <v>521</v>
      </c>
      <c r="E198" s="41">
        <v>3245.4</v>
      </c>
      <c r="F198" s="41">
        <f>VLOOKUP(C198,'[1]9月'!$B:$Q,16,0)</f>
        <v>3245.4</v>
      </c>
      <c r="G198" s="41">
        <v>3245.4</v>
      </c>
      <c r="H198" s="44">
        <v>5228.42</v>
      </c>
      <c r="I198" s="44"/>
      <c r="J198" s="44">
        <v>1790</v>
      </c>
      <c r="K198" s="52">
        <f t="shared" si="65"/>
        <v>58.4172</v>
      </c>
      <c r="L198" s="53">
        <f t="shared" si="66"/>
        <v>519.264</v>
      </c>
      <c r="M198" s="41">
        <f t="shared" si="67"/>
        <v>22.7178</v>
      </c>
      <c r="N198" s="44">
        <f t="shared" si="68"/>
        <v>418.27</v>
      </c>
      <c r="O198" s="44">
        <f t="shared" si="69"/>
        <v>0</v>
      </c>
      <c r="P198" s="44">
        <f t="shared" si="70"/>
        <v>89.5</v>
      </c>
      <c r="Q198" s="44">
        <f t="shared" si="78"/>
        <v>1108.169</v>
      </c>
      <c r="R198" s="41">
        <f t="shared" si="71"/>
        <v>0</v>
      </c>
      <c r="S198" s="41">
        <f t="shared" si="72"/>
        <v>259.63</v>
      </c>
      <c r="T198" s="41">
        <f t="shared" si="73"/>
        <v>9.74</v>
      </c>
      <c r="U198" s="44">
        <f t="shared" si="74"/>
        <v>104.57</v>
      </c>
      <c r="V198" s="44">
        <f t="shared" si="75"/>
        <v>0</v>
      </c>
      <c r="W198" s="44">
        <f t="shared" si="76"/>
        <v>89.5</v>
      </c>
      <c r="X198" s="41">
        <f t="shared" si="79"/>
        <v>463.44</v>
      </c>
      <c r="Y198" s="41">
        <f t="shared" si="77"/>
        <v>1571.609</v>
      </c>
      <c r="Z198" s="41"/>
      <c r="AD198" s="141"/>
    </row>
    <row r="199" s="9" customFormat="1" ht="20" customHeight="1" spans="1:30">
      <c r="A199" s="40">
        <f t="shared" si="64"/>
        <v>196</v>
      </c>
      <c r="B199" s="66" t="s">
        <v>503</v>
      </c>
      <c r="C199" s="42" t="s">
        <v>522</v>
      </c>
      <c r="D199" s="41" t="s">
        <v>523</v>
      </c>
      <c r="E199" s="41">
        <v>3245.4</v>
      </c>
      <c r="F199" s="41">
        <f>VLOOKUP(C199,'[1]9月'!$B:$Q,16,0)</f>
        <v>3245.4</v>
      </c>
      <c r="G199" s="41">
        <v>3245.4</v>
      </c>
      <c r="H199" s="44">
        <v>5228.42</v>
      </c>
      <c r="I199" s="44"/>
      <c r="J199" s="44">
        <v>1790</v>
      </c>
      <c r="K199" s="52">
        <f t="shared" si="65"/>
        <v>58.4172</v>
      </c>
      <c r="L199" s="53">
        <f t="shared" si="66"/>
        <v>519.264</v>
      </c>
      <c r="M199" s="41">
        <f t="shared" si="67"/>
        <v>22.7178</v>
      </c>
      <c r="N199" s="44">
        <f t="shared" si="68"/>
        <v>418.27</v>
      </c>
      <c r="O199" s="44">
        <f t="shared" si="69"/>
        <v>0</v>
      </c>
      <c r="P199" s="44">
        <f t="shared" si="70"/>
        <v>89.5</v>
      </c>
      <c r="Q199" s="44">
        <f t="shared" si="78"/>
        <v>1108.169</v>
      </c>
      <c r="R199" s="41">
        <f t="shared" si="71"/>
        <v>0</v>
      </c>
      <c r="S199" s="41">
        <f t="shared" si="72"/>
        <v>259.63</v>
      </c>
      <c r="T199" s="41">
        <f t="shared" si="73"/>
        <v>9.74</v>
      </c>
      <c r="U199" s="44">
        <f t="shared" si="74"/>
        <v>104.57</v>
      </c>
      <c r="V199" s="44">
        <f t="shared" si="75"/>
        <v>0</v>
      </c>
      <c r="W199" s="44">
        <f t="shared" si="76"/>
        <v>89.5</v>
      </c>
      <c r="X199" s="41">
        <f t="shared" si="79"/>
        <v>463.44</v>
      </c>
      <c r="Y199" s="41">
        <f t="shared" si="77"/>
        <v>1571.609</v>
      </c>
      <c r="Z199" s="41"/>
      <c r="AD199" s="141"/>
    </row>
    <row r="200" s="9" customFormat="1" ht="20" customHeight="1" spans="1:30">
      <c r="A200" s="40">
        <f t="shared" si="64"/>
        <v>197</v>
      </c>
      <c r="B200" s="66" t="s">
        <v>503</v>
      </c>
      <c r="C200" s="42" t="s">
        <v>524</v>
      </c>
      <c r="D200" s="41" t="s">
        <v>525</v>
      </c>
      <c r="E200" s="41">
        <v>3245.4</v>
      </c>
      <c r="F200" s="41">
        <f>VLOOKUP(C200,'[1]9月'!$B:$Q,16,0)</f>
        <v>3245.4</v>
      </c>
      <c r="G200" s="41">
        <v>3245.4</v>
      </c>
      <c r="H200" s="44">
        <v>5228.42</v>
      </c>
      <c r="I200" s="44"/>
      <c r="J200" s="44">
        <v>1790</v>
      </c>
      <c r="K200" s="52">
        <f t="shared" si="65"/>
        <v>58.4172</v>
      </c>
      <c r="L200" s="53">
        <f t="shared" si="66"/>
        <v>519.264</v>
      </c>
      <c r="M200" s="41">
        <f t="shared" si="67"/>
        <v>22.7178</v>
      </c>
      <c r="N200" s="44">
        <f t="shared" si="68"/>
        <v>418.27</v>
      </c>
      <c r="O200" s="44">
        <f t="shared" si="69"/>
        <v>0</v>
      </c>
      <c r="P200" s="44">
        <f t="shared" si="70"/>
        <v>89.5</v>
      </c>
      <c r="Q200" s="44">
        <f t="shared" si="78"/>
        <v>1108.169</v>
      </c>
      <c r="R200" s="41">
        <f t="shared" si="71"/>
        <v>0</v>
      </c>
      <c r="S200" s="41">
        <f t="shared" si="72"/>
        <v>259.63</v>
      </c>
      <c r="T200" s="41">
        <f t="shared" si="73"/>
        <v>9.74</v>
      </c>
      <c r="U200" s="44">
        <f t="shared" si="74"/>
        <v>104.57</v>
      </c>
      <c r="V200" s="44">
        <f t="shared" si="75"/>
        <v>0</v>
      </c>
      <c r="W200" s="44">
        <f t="shared" si="76"/>
        <v>89.5</v>
      </c>
      <c r="X200" s="41">
        <f t="shared" si="79"/>
        <v>463.44</v>
      </c>
      <c r="Y200" s="41">
        <f t="shared" si="77"/>
        <v>1571.609</v>
      </c>
      <c r="Z200" s="41"/>
      <c r="AD200" s="141"/>
    </row>
    <row r="201" s="9" customFormat="1" ht="20" customHeight="1" spans="1:30">
      <c r="A201" s="40">
        <f t="shared" si="64"/>
        <v>198</v>
      </c>
      <c r="B201" s="66" t="s">
        <v>503</v>
      </c>
      <c r="C201" s="42" t="s">
        <v>526</v>
      </c>
      <c r="D201" s="41" t="s">
        <v>527</v>
      </c>
      <c r="E201" s="41">
        <v>3245.4</v>
      </c>
      <c r="F201" s="41">
        <f>VLOOKUP(C201,'[1]9月'!$B:$Q,16,0)</f>
        <v>3245.4</v>
      </c>
      <c r="G201" s="41">
        <v>3245.4</v>
      </c>
      <c r="H201" s="44">
        <v>5228.42</v>
      </c>
      <c r="I201" s="44"/>
      <c r="J201" s="44">
        <v>1790</v>
      </c>
      <c r="K201" s="52">
        <f t="shared" si="65"/>
        <v>58.4172</v>
      </c>
      <c r="L201" s="53">
        <f t="shared" si="66"/>
        <v>519.264</v>
      </c>
      <c r="M201" s="41">
        <f t="shared" si="67"/>
        <v>22.7178</v>
      </c>
      <c r="N201" s="44">
        <f t="shared" si="68"/>
        <v>418.27</v>
      </c>
      <c r="O201" s="44">
        <f t="shared" si="69"/>
        <v>0</v>
      </c>
      <c r="P201" s="44">
        <f t="shared" si="70"/>
        <v>89.5</v>
      </c>
      <c r="Q201" s="44">
        <f t="shared" si="78"/>
        <v>1108.169</v>
      </c>
      <c r="R201" s="41">
        <f t="shared" si="71"/>
        <v>0</v>
      </c>
      <c r="S201" s="41">
        <f t="shared" si="72"/>
        <v>259.63</v>
      </c>
      <c r="T201" s="41">
        <f t="shared" si="73"/>
        <v>9.74</v>
      </c>
      <c r="U201" s="44">
        <f t="shared" si="74"/>
        <v>104.57</v>
      </c>
      <c r="V201" s="44">
        <f t="shared" si="75"/>
        <v>0</v>
      </c>
      <c r="W201" s="44">
        <f t="shared" si="76"/>
        <v>89.5</v>
      </c>
      <c r="X201" s="41">
        <f t="shared" si="79"/>
        <v>463.44</v>
      </c>
      <c r="Y201" s="41">
        <f t="shared" si="77"/>
        <v>1571.609</v>
      </c>
      <c r="Z201" s="41"/>
      <c r="AD201" s="141"/>
    </row>
    <row r="202" s="9" customFormat="1" ht="20" customHeight="1" spans="1:30">
      <c r="A202" s="40">
        <f t="shared" si="64"/>
        <v>199</v>
      </c>
      <c r="B202" s="66" t="s">
        <v>503</v>
      </c>
      <c r="C202" s="42" t="s">
        <v>528</v>
      </c>
      <c r="D202" s="41" t="s">
        <v>529</v>
      </c>
      <c r="E202" s="41">
        <v>3245.4</v>
      </c>
      <c r="F202" s="41">
        <f>VLOOKUP(C202,'[1]9月'!$B:$Q,16,0)</f>
        <v>3245.4</v>
      </c>
      <c r="G202" s="41">
        <v>3245.4</v>
      </c>
      <c r="H202" s="44">
        <v>5228.42</v>
      </c>
      <c r="I202" s="44"/>
      <c r="J202" s="44">
        <v>1790</v>
      </c>
      <c r="K202" s="52">
        <f t="shared" si="65"/>
        <v>58.4172</v>
      </c>
      <c r="L202" s="53">
        <f t="shared" si="66"/>
        <v>519.264</v>
      </c>
      <c r="M202" s="41">
        <f t="shared" si="67"/>
        <v>22.7178</v>
      </c>
      <c r="N202" s="44">
        <f t="shared" si="68"/>
        <v>418.27</v>
      </c>
      <c r="O202" s="44">
        <f t="shared" si="69"/>
        <v>0</v>
      </c>
      <c r="P202" s="44">
        <f t="shared" si="70"/>
        <v>89.5</v>
      </c>
      <c r="Q202" s="44">
        <f t="shared" si="78"/>
        <v>1108.169</v>
      </c>
      <c r="R202" s="41">
        <f t="shared" si="71"/>
        <v>0</v>
      </c>
      <c r="S202" s="41">
        <f t="shared" si="72"/>
        <v>259.63</v>
      </c>
      <c r="T202" s="41">
        <f t="shared" si="73"/>
        <v>9.74</v>
      </c>
      <c r="U202" s="44">
        <f t="shared" si="74"/>
        <v>104.57</v>
      </c>
      <c r="V202" s="44">
        <f t="shared" si="75"/>
        <v>0</v>
      </c>
      <c r="W202" s="44">
        <f t="shared" si="76"/>
        <v>89.5</v>
      </c>
      <c r="X202" s="41">
        <f t="shared" si="79"/>
        <v>463.44</v>
      </c>
      <c r="Y202" s="41">
        <f t="shared" si="77"/>
        <v>1571.609</v>
      </c>
      <c r="Z202" s="41"/>
      <c r="AD202" s="141"/>
    </row>
    <row r="203" s="9" customFormat="1" ht="20" customHeight="1" spans="1:30">
      <c r="A203" s="40">
        <f t="shared" si="64"/>
        <v>200</v>
      </c>
      <c r="B203" s="66" t="s">
        <v>503</v>
      </c>
      <c r="C203" s="42" t="s">
        <v>530</v>
      </c>
      <c r="D203" s="41" t="s">
        <v>531</v>
      </c>
      <c r="E203" s="41">
        <v>3245.4</v>
      </c>
      <c r="F203" s="41">
        <f>VLOOKUP(C203,'[1]9月'!$B:$Q,16,0)</f>
        <v>3245.4</v>
      </c>
      <c r="G203" s="41">
        <v>3245.4</v>
      </c>
      <c r="H203" s="44">
        <v>5228.42</v>
      </c>
      <c r="I203" s="44"/>
      <c r="J203" s="44">
        <v>1790</v>
      </c>
      <c r="K203" s="52">
        <f t="shared" si="65"/>
        <v>58.4172</v>
      </c>
      <c r="L203" s="53">
        <f t="shared" si="66"/>
        <v>519.264</v>
      </c>
      <c r="M203" s="41">
        <f t="shared" si="67"/>
        <v>22.7178</v>
      </c>
      <c r="N203" s="44">
        <f t="shared" si="68"/>
        <v>418.27</v>
      </c>
      <c r="O203" s="44">
        <f t="shared" si="69"/>
        <v>0</v>
      </c>
      <c r="P203" s="44">
        <f t="shared" si="70"/>
        <v>89.5</v>
      </c>
      <c r="Q203" s="44">
        <f t="shared" si="78"/>
        <v>1108.169</v>
      </c>
      <c r="R203" s="41">
        <f t="shared" si="71"/>
        <v>0</v>
      </c>
      <c r="S203" s="41">
        <f t="shared" si="72"/>
        <v>259.63</v>
      </c>
      <c r="T203" s="41">
        <f t="shared" si="73"/>
        <v>9.74</v>
      </c>
      <c r="U203" s="44">
        <f t="shared" si="74"/>
        <v>104.57</v>
      </c>
      <c r="V203" s="44">
        <f t="shared" si="75"/>
        <v>0</v>
      </c>
      <c r="W203" s="44">
        <f t="shared" si="76"/>
        <v>89.5</v>
      </c>
      <c r="X203" s="41">
        <f t="shared" si="79"/>
        <v>463.44</v>
      </c>
      <c r="Y203" s="41">
        <f t="shared" si="77"/>
        <v>1571.609</v>
      </c>
      <c r="Z203" s="41"/>
      <c r="AD203" s="141"/>
    </row>
    <row r="204" s="9" customFormat="1" ht="20" customHeight="1" spans="1:30">
      <c r="A204" s="40">
        <f t="shared" si="64"/>
        <v>201</v>
      </c>
      <c r="B204" s="66" t="s">
        <v>503</v>
      </c>
      <c r="C204" s="42" t="s">
        <v>532</v>
      </c>
      <c r="D204" s="41" t="s">
        <v>533</v>
      </c>
      <c r="E204" s="41">
        <v>3245.4</v>
      </c>
      <c r="F204" s="41">
        <f>VLOOKUP(C204,'[1]9月'!$B:$Q,16,0)</f>
        <v>3245.4</v>
      </c>
      <c r="G204" s="41">
        <v>3245.4</v>
      </c>
      <c r="H204" s="44">
        <v>5228.42</v>
      </c>
      <c r="I204" s="44"/>
      <c r="J204" s="44">
        <v>1790</v>
      </c>
      <c r="K204" s="52">
        <f t="shared" si="65"/>
        <v>58.4172</v>
      </c>
      <c r="L204" s="53">
        <f t="shared" si="66"/>
        <v>519.264</v>
      </c>
      <c r="M204" s="41">
        <f t="shared" si="67"/>
        <v>22.7178</v>
      </c>
      <c r="N204" s="44">
        <f t="shared" si="68"/>
        <v>418.27</v>
      </c>
      <c r="O204" s="44">
        <f t="shared" si="69"/>
        <v>0</v>
      </c>
      <c r="P204" s="44">
        <f t="shared" si="70"/>
        <v>89.5</v>
      </c>
      <c r="Q204" s="44">
        <f t="shared" si="78"/>
        <v>1108.169</v>
      </c>
      <c r="R204" s="41">
        <f t="shared" si="71"/>
        <v>0</v>
      </c>
      <c r="S204" s="41">
        <f t="shared" si="72"/>
        <v>259.63</v>
      </c>
      <c r="T204" s="41">
        <f t="shared" si="73"/>
        <v>9.74</v>
      </c>
      <c r="U204" s="44">
        <f t="shared" si="74"/>
        <v>104.57</v>
      </c>
      <c r="V204" s="44">
        <f t="shared" si="75"/>
        <v>0</v>
      </c>
      <c r="W204" s="44">
        <f t="shared" si="76"/>
        <v>89.5</v>
      </c>
      <c r="X204" s="41">
        <f t="shared" si="79"/>
        <v>463.44</v>
      </c>
      <c r="Y204" s="41">
        <f t="shared" si="77"/>
        <v>1571.609</v>
      </c>
      <c r="Z204" s="41"/>
      <c r="AD204" s="141"/>
    </row>
    <row r="205" s="9" customFormat="1" ht="20" customHeight="1" spans="1:30">
      <c r="A205" s="40">
        <f t="shared" si="64"/>
        <v>202</v>
      </c>
      <c r="B205" s="66" t="s">
        <v>503</v>
      </c>
      <c r="C205" s="42" t="s">
        <v>534</v>
      </c>
      <c r="D205" s="41" t="s">
        <v>535</v>
      </c>
      <c r="E205" s="41">
        <v>3245.4</v>
      </c>
      <c r="F205" s="41">
        <f>VLOOKUP(C205,'[1]9月'!$B:$Q,16,0)</f>
        <v>3245.4</v>
      </c>
      <c r="G205" s="41">
        <v>3245.4</v>
      </c>
      <c r="H205" s="44">
        <v>5228.42</v>
      </c>
      <c r="I205" s="44"/>
      <c r="J205" s="44">
        <v>1790</v>
      </c>
      <c r="K205" s="52">
        <f t="shared" si="65"/>
        <v>58.4172</v>
      </c>
      <c r="L205" s="53">
        <f t="shared" si="66"/>
        <v>519.264</v>
      </c>
      <c r="M205" s="41">
        <f t="shared" si="67"/>
        <v>22.7178</v>
      </c>
      <c r="N205" s="44">
        <f t="shared" si="68"/>
        <v>418.27</v>
      </c>
      <c r="O205" s="44">
        <f t="shared" si="69"/>
        <v>0</v>
      </c>
      <c r="P205" s="44">
        <f t="shared" si="70"/>
        <v>89.5</v>
      </c>
      <c r="Q205" s="44">
        <f t="shared" si="78"/>
        <v>1108.169</v>
      </c>
      <c r="R205" s="41">
        <f t="shared" si="71"/>
        <v>0</v>
      </c>
      <c r="S205" s="41">
        <f t="shared" si="72"/>
        <v>259.63</v>
      </c>
      <c r="T205" s="41">
        <f t="shared" si="73"/>
        <v>9.74</v>
      </c>
      <c r="U205" s="44">
        <f t="shared" si="74"/>
        <v>104.57</v>
      </c>
      <c r="V205" s="44">
        <f t="shared" si="75"/>
        <v>0</v>
      </c>
      <c r="W205" s="44">
        <f t="shared" si="76"/>
        <v>89.5</v>
      </c>
      <c r="X205" s="41">
        <f t="shared" si="79"/>
        <v>463.44</v>
      </c>
      <c r="Y205" s="41">
        <f t="shared" si="77"/>
        <v>1571.609</v>
      </c>
      <c r="Z205" s="41"/>
      <c r="AD205" s="141"/>
    </row>
    <row r="206" s="9" customFormat="1" ht="20" customHeight="1" spans="1:30">
      <c r="A206" s="40">
        <f t="shared" si="64"/>
        <v>203</v>
      </c>
      <c r="B206" s="66" t="s">
        <v>503</v>
      </c>
      <c r="C206" s="42" t="s">
        <v>536</v>
      </c>
      <c r="D206" s="41" t="s">
        <v>537</v>
      </c>
      <c r="E206" s="41">
        <v>3245.4</v>
      </c>
      <c r="F206" s="41">
        <f>VLOOKUP(C206,'[1]9月'!$B:$Q,16,0)</f>
        <v>3245.4</v>
      </c>
      <c r="G206" s="41">
        <v>3245.4</v>
      </c>
      <c r="H206" s="44">
        <v>5228.42</v>
      </c>
      <c r="I206" s="44"/>
      <c r="J206" s="44">
        <v>1790</v>
      </c>
      <c r="K206" s="52">
        <f t="shared" si="65"/>
        <v>58.4172</v>
      </c>
      <c r="L206" s="53">
        <f t="shared" si="66"/>
        <v>519.264</v>
      </c>
      <c r="M206" s="41">
        <f t="shared" si="67"/>
        <v>22.7178</v>
      </c>
      <c r="N206" s="44">
        <f t="shared" si="68"/>
        <v>418.27</v>
      </c>
      <c r="O206" s="44">
        <f t="shared" si="69"/>
        <v>0</v>
      </c>
      <c r="P206" s="44">
        <f t="shared" si="70"/>
        <v>89.5</v>
      </c>
      <c r="Q206" s="44">
        <f t="shared" si="78"/>
        <v>1108.169</v>
      </c>
      <c r="R206" s="41">
        <f t="shared" si="71"/>
        <v>0</v>
      </c>
      <c r="S206" s="41">
        <f t="shared" si="72"/>
        <v>259.63</v>
      </c>
      <c r="T206" s="41">
        <f t="shared" si="73"/>
        <v>9.74</v>
      </c>
      <c r="U206" s="44">
        <f t="shared" si="74"/>
        <v>104.57</v>
      </c>
      <c r="V206" s="44">
        <f t="shared" si="75"/>
        <v>0</v>
      </c>
      <c r="W206" s="44">
        <f t="shared" si="76"/>
        <v>89.5</v>
      </c>
      <c r="X206" s="41">
        <f t="shared" si="79"/>
        <v>463.44</v>
      </c>
      <c r="Y206" s="41">
        <f t="shared" si="77"/>
        <v>1571.609</v>
      </c>
      <c r="Z206" s="41"/>
      <c r="AD206" s="141"/>
    </row>
    <row r="207" s="9" customFormat="1" ht="20" customHeight="1" spans="1:30">
      <c r="A207" s="40">
        <f t="shared" si="64"/>
        <v>204</v>
      </c>
      <c r="B207" s="66" t="s">
        <v>503</v>
      </c>
      <c r="C207" s="42" t="s">
        <v>538</v>
      </c>
      <c r="D207" s="41" t="s">
        <v>539</v>
      </c>
      <c r="E207" s="41">
        <v>3245.4</v>
      </c>
      <c r="F207" s="41">
        <f>VLOOKUP(C207,'[1]9月'!$B:$Q,16,0)</f>
        <v>3245.4</v>
      </c>
      <c r="G207" s="41">
        <v>3245.4</v>
      </c>
      <c r="H207" s="44">
        <v>5228.42</v>
      </c>
      <c r="I207" s="44"/>
      <c r="J207" s="44">
        <v>1790</v>
      </c>
      <c r="K207" s="52">
        <f t="shared" si="65"/>
        <v>58.4172</v>
      </c>
      <c r="L207" s="53">
        <f t="shared" si="66"/>
        <v>519.264</v>
      </c>
      <c r="M207" s="41">
        <f t="shared" si="67"/>
        <v>22.7178</v>
      </c>
      <c r="N207" s="44">
        <f t="shared" si="68"/>
        <v>418.27</v>
      </c>
      <c r="O207" s="44">
        <f t="shared" si="69"/>
        <v>0</v>
      </c>
      <c r="P207" s="44">
        <f t="shared" si="70"/>
        <v>89.5</v>
      </c>
      <c r="Q207" s="44">
        <f t="shared" si="78"/>
        <v>1108.169</v>
      </c>
      <c r="R207" s="41">
        <f t="shared" si="71"/>
        <v>0</v>
      </c>
      <c r="S207" s="41">
        <f t="shared" si="72"/>
        <v>259.63</v>
      </c>
      <c r="T207" s="41">
        <f t="shared" si="73"/>
        <v>9.74</v>
      </c>
      <c r="U207" s="44">
        <f t="shared" si="74"/>
        <v>104.57</v>
      </c>
      <c r="V207" s="44">
        <f t="shared" si="75"/>
        <v>0</v>
      </c>
      <c r="W207" s="44">
        <f t="shared" si="76"/>
        <v>89.5</v>
      </c>
      <c r="X207" s="41">
        <f t="shared" si="79"/>
        <v>463.44</v>
      </c>
      <c r="Y207" s="41">
        <f t="shared" si="77"/>
        <v>1571.609</v>
      </c>
      <c r="Z207" s="41"/>
      <c r="AD207" s="141"/>
    </row>
    <row r="208" s="9" customFormat="1" ht="20" customHeight="1" spans="1:30">
      <c r="A208" s="40">
        <f t="shared" si="64"/>
        <v>205</v>
      </c>
      <c r="B208" s="66" t="s">
        <v>503</v>
      </c>
      <c r="C208" s="42" t="s">
        <v>540</v>
      </c>
      <c r="D208" s="41" t="s">
        <v>541</v>
      </c>
      <c r="E208" s="41">
        <v>3245.4</v>
      </c>
      <c r="F208" s="41">
        <f>VLOOKUP(C208,'[1]9月'!$B:$Q,16,0)</f>
        <v>3245.4</v>
      </c>
      <c r="G208" s="41">
        <v>3245.4</v>
      </c>
      <c r="H208" s="44">
        <v>5228.42</v>
      </c>
      <c r="I208" s="44"/>
      <c r="J208" s="44">
        <v>1790</v>
      </c>
      <c r="K208" s="52">
        <f t="shared" si="65"/>
        <v>58.4172</v>
      </c>
      <c r="L208" s="53">
        <f t="shared" si="66"/>
        <v>519.264</v>
      </c>
      <c r="M208" s="41">
        <f t="shared" si="67"/>
        <v>22.7178</v>
      </c>
      <c r="N208" s="44">
        <f t="shared" si="68"/>
        <v>418.27</v>
      </c>
      <c r="O208" s="44">
        <f t="shared" si="69"/>
        <v>0</v>
      </c>
      <c r="P208" s="44">
        <f t="shared" si="70"/>
        <v>89.5</v>
      </c>
      <c r="Q208" s="44">
        <f t="shared" si="78"/>
        <v>1108.169</v>
      </c>
      <c r="R208" s="41">
        <f t="shared" si="71"/>
        <v>0</v>
      </c>
      <c r="S208" s="41">
        <f t="shared" si="72"/>
        <v>259.63</v>
      </c>
      <c r="T208" s="41">
        <f t="shared" si="73"/>
        <v>9.74</v>
      </c>
      <c r="U208" s="44">
        <f t="shared" si="74"/>
        <v>104.57</v>
      </c>
      <c r="V208" s="44">
        <f t="shared" si="75"/>
        <v>0</v>
      </c>
      <c r="W208" s="44">
        <f t="shared" si="76"/>
        <v>89.5</v>
      </c>
      <c r="X208" s="41">
        <f t="shared" si="79"/>
        <v>463.44</v>
      </c>
      <c r="Y208" s="41">
        <f t="shared" si="77"/>
        <v>1571.609</v>
      </c>
      <c r="Z208" s="41"/>
      <c r="AD208" s="141"/>
    </row>
    <row r="209" s="9" customFormat="1" ht="20" customHeight="1" spans="1:30">
      <c r="A209" s="40">
        <f t="shared" si="64"/>
        <v>206</v>
      </c>
      <c r="B209" s="66" t="s">
        <v>503</v>
      </c>
      <c r="C209" s="42" t="s">
        <v>542</v>
      </c>
      <c r="D209" s="41" t="s">
        <v>543</v>
      </c>
      <c r="E209" s="41">
        <v>3245.4</v>
      </c>
      <c r="F209" s="41">
        <f>VLOOKUP(C209,'[1]9月'!$B:$Q,16,0)</f>
        <v>3245.4</v>
      </c>
      <c r="G209" s="41">
        <v>3245.4</v>
      </c>
      <c r="H209" s="44">
        <v>5228.42</v>
      </c>
      <c r="I209" s="44"/>
      <c r="J209" s="44">
        <v>1790</v>
      </c>
      <c r="K209" s="52">
        <f t="shared" si="65"/>
        <v>58.4172</v>
      </c>
      <c r="L209" s="53">
        <f t="shared" si="66"/>
        <v>519.264</v>
      </c>
      <c r="M209" s="41">
        <f t="shared" si="67"/>
        <v>22.7178</v>
      </c>
      <c r="N209" s="44">
        <f t="shared" si="68"/>
        <v>418.27</v>
      </c>
      <c r="O209" s="44">
        <f t="shared" si="69"/>
        <v>0</v>
      </c>
      <c r="P209" s="44">
        <f t="shared" si="70"/>
        <v>89.5</v>
      </c>
      <c r="Q209" s="44">
        <f t="shared" si="78"/>
        <v>1108.169</v>
      </c>
      <c r="R209" s="41">
        <f t="shared" si="71"/>
        <v>0</v>
      </c>
      <c r="S209" s="41">
        <f t="shared" si="72"/>
        <v>259.63</v>
      </c>
      <c r="T209" s="41">
        <f t="shared" si="73"/>
        <v>9.74</v>
      </c>
      <c r="U209" s="44">
        <f t="shared" si="74"/>
        <v>104.57</v>
      </c>
      <c r="V209" s="44">
        <f t="shared" si="75"/>
        <v>0</v>
      </c>
      <c r="W209" s="44">
        <f t="shared" si="76"/>
        <v>89.5</v>
      </c>
      <c r="X209" s="41">
        <f t="shared" si="79"/>
        <v>463.44</v>
      </c>
      <c r="Y209" s="41">
        <f t="shared" si="77"/>
        <v>1571.609</v>
      </c>
      <c r="Z209" s="41"/>
      <c r="AD209" s="141"/>
    </row>
    <row r="210" s="9" customFormat="1" ht="20" customHeight="1" spans="1:30">
      <c r="A210" s="40">
        <f t="shared" si="64"/>
        <v>207</v>
      </c>
      <c r="B210" s="66" t="s">
        <v>503</v>
      </c>
      <c r="C210" s="42" t="s">
        <v>544</v>
      </c>
      <c r="D210" s="41" t="s">
        <v>545</v>
      </c>
      <c r="E210" s="41">
        <v>3245.4</v>
      </c>
      <c r="F210" s="41">
        <f>VLOOKUP(C210,'[1]9月'!$B:$Q,16,0)</f>
        <v>3245.4</v>
      </c>
      <c r="G210" s="41">
        <v>3245.4</v>
      </c>
      <c r="H210" s="44">
        <v>5228.42</v>
      </c>
      <c r="I210" s="44"/>
      <c r="J210" s="44">
        <v>1790</v>
      </c>
      <c r="K210" s="52">
        <f t="shared" si="65"/>
        <v>58.4172</v>
      </c>
      <c r="L210" s="53">
        <f t="shared" si="66"/>
        <v>519.264</v>
      </c>
      <c r="M210" s="41">
        <f t="shared" si="67"/>
        <v>22.7178</v>
      </c>
      <c r="N210" s="44">
        <f t="shared" si="68"/>
        <v>418.27</v>
      </c>
      <c r="O210" s="44">
        <f t="shared" si="69"/>
        <v>0</v>
      </c>
      <c r="P210" s="44">
        <f t="shared" si="70"/>
        <v>89.5</v>
      </c>
      <c r="Q210" s="44">
        <f t="shared" si="78"/>
        <v>1108.169</v>
      </c>
      <c r="R210" s="41">
        <f t="shared" si="71"/>
        <v>0</v>
      </c>
      <c r="S210" s="41">
        <f t="shared" si="72"/>
        <v>259.63</v>
      </c>
      <c r="T210" s="41">
        <f t="shared" si="73"/>
        <v>9.74</v>
      </c>
      <c r="U210" s="44">
        <f t="shared" si="74"/>
        <v>104.57</v>
      </c>
      <c r="V210" s="44">
        <f t="shared" si="75"/>
        <v>0</v>
      </c>
      <c r="W210" s="44">
        <f t="shared" si="76"/>
        <v>89.5</v>
      </c>
      <c r="X210" s="41">
        <f t="shared" si="79"/>
        <v>463.44</v>
      </c>
      <c r="Y210" s="41">
        <f t="shared" si="77"/>
        <v>1571.609</v>
      </c>
      <c r="Z210" s="41"/>
      <c r="AD210" s="141"/>
    </row>
    <row r="211" s="9" customFormat="1" ht="20" customHeight="1" spans="1:30">
      <c r="A211" s="40">
        <f t="shared" si="64"/>
        <v>208</v>
      </c>
      <c r="B211" s="66" t="s">
        <v>503</v>
      </c>
      <c r="C211" s="42" t="s">
        <v>546</v>
      </c>
      <c r="D211" s="41" t="s">
        <v>547</v>
      </c>
      <c r="E211" s="41">
        <v>3245.4</v>
      </c>
      <c r="F211" s="41">
        <f>VLOOKUP(C211,'[1]9月'!$B:$Q,16,0)</f>
        <v>3245.4</v>
      </c>
      <c r="G211" s="41">
        <v>3245.4</v>
      </c>
      <c r="H211" s="44">
        <v>5228.42</v>
      </c>
      <c r="I211" s="44"/>
      <c r="J211" s="44">
        <v>1790</v>
      </c>
      <c r="K211" s="52">
        <f t="shared" si="65"/>
        <v>58.4172</v>
      </c>
      <c r="L211" s="53">
        <f t="shared" si="66"/>
        <v>519.264</v>
      </c>
      <c r="M211" s="41">
        <f t="shared" si="67"/>
        <v>22.7178</v>
      </c>
      <c r="N211" s="44">
        <f t="shared" si="68"/>
        <v>418.27</v>
      </c>
      <c r="O211" s="44">
        <f t="shared" si="69"/>
        <v>0</v>
      </c>
      <c r="P211" s="44">
        <f t="shared" si="70"/>
        <v>89.5</v>
      </c>
      <c r="Q211" s="44">
        <f t="shared" si="78"/>
        <v>1108.169</v>
      </c>
      <c r="R211" s="41">
        <f t="shared" si="71"/>
        <v>0</v>
      </c>
      <c r="S211" s="41">
        <f t="shared" si="72"/>
        <v>259.63</v>
      </c>
      <c r="T211" s="41">
        <f t="shared" si="73"/>
        <v>9.74</v>
      </c>
      <c r="U211" s="44">
        <f t="shared" si="74"/>
        <v>104.57</v>
      </c>
      <c r="V211" s="44">
        <f t="shared" si="75"/>
        <v>0</v>
      </c>
      <c r="W211" s="44">
        <f t="shared" si="76"/>
        <v>89.5</v>
      </c>
      <c r="X211" s="41">
        <f t="shared" si="79"/>
        <v>463.44</v>
      </c>
      <c r="Y211" s="41">
        <f t="shared" si="77"/>
        <v>1571.609</v>
      </c>
      <c r="Z211" s="41"/>
      <c r="AD211" s="141"/>
    </row>
    <row r="212" s="9" customFormat="1" ht="20" customHeight="1" spans="1:30">
      <c r="A212" s="40">
        <f t="shared" si="64"/>
        <v>209</v>
      </c>
      <c r="B212" s="66" t="s">
        <v>503</v>
      </c>
      <c r="C212" s="42" t="s">
        <v>550</v>
      </c>
      <c r="D212" s="41" t="s">
        <v>551</v>
      </c>
      <c r="E212" s="41">
        <v>3245.4</v>
      </c>
      <c r="F212" s="41">
        <f>VLOOKUP(C212,'[1]9月'!$B:$Q,16,0)</f>
        <v>3245.4</v>
      </c>
      <c r="G212" s="41">
        <v>3245.4</v>
      </c>
      <c r="H212" s="44">
        <v>5228.42</v>
      </c>
      <c r="I212" s="44"/>
      <c r="J212" s="44">
        <v>1790</v>
      </c>
      <c r="K212" s="52">
        <f t="shared" si="65"/>
        <v>58.4172</v>
      </c>
      <c r="L212" s="53">
        <f t="shared" si="66"/>
        <v>519.264</v>
      </c>
      <c r="M212" s="41">
        <f t="shared" si="67"/>
        <v>22.7178</v>
      </c>
      <c r="N212" s="44">
        <f t="shared" si="68"/>
        <v>418.27</v>
      </c>
      <c r="O212" s="44">
        <f t="shared" si="69"/>
        <v>0</v>
      </c>
      <c r="P212" s="44">
        <f t="shared" si="70"/>
        <v>89.5</v>
      </c>
      <c r="Q212" s="44">
        <f t="shared" si="78"/>
        <v>1108.169</v>
      </c>
      <c r="R212" s="41">
        <f t="shared" si="71"/>
        <v>0</v>
      </c>
      <c r="S212" s="41">
        <f t="shared" si="72"/>
        <v>259.63</v>
      </c>
      <c r="T212" s="41">
        <f t="shared" si="73"/>
        <v>9.74</v>
      </c>
      <c r="U212" s="44">
        <f t="shared" si="74"/>
        <v>104.57</v>
      </c>
      <c r="V212" s="44">
        <f t="shared" si="75"/>
        <v>0</v>
      </c>
      <c r="W212" s="44">
        <f t="shared" si="76"/>
        <v>89.5</v>
      </c>
      <c r="X212" s="41">
        <f t="shared" si="79"/>
        <v>463.44</v>
      </c>
      <c r="Y212" s="41">
        <f t="shared" si="77"/>
        <v>1571.609</v>
      </c>
      <c r="Z212" s="41"/>
      <c r="AD212" s="141"/>
    </row>
    <row r="213" s="9" customFormat="1" ht="20" customHeight="1" spans="1:30">
      <c r="A213" s="40">
        <f t="shared" si="64"/>
        <v>210</v>
      </c>
      <c r="B213" s="66" t="s">
        <v>503</v>
      </c>
      <c r="C213" s="46" t="s">
        <v>552</v>
      </c>
      <c r="D213" s="45" t="s">
        <v>553</v>
      </c>
      <c r="E213" s="41">
        <v>3245.4</v>
      </c>
      <c r="F213" s="41">
        <f>VLOOKUP(C213,'[1]9月'!$B:$Q,16,0)</f>
        <v>3245.4</v>
      </c>
      <c r="G213" s="41">
        <v>3245.4</v>
      </c>
      <c r="H213" s="44">
        <v>5228.42</v>
      </c>
      <c r="I213" s="44"/>
      <c r="J213" s="44">
        <v>1790</v>
      </c>
      <c r="K213" s="52">
        <f t="shared" si="65"/>
        <v>58.4172</v>
      </c>
      <c r="L213" s="53">
        <f t="shared" si="66"/>
        <v>519.264</v>
      </c>
      <c r="M213" s="41">
        <f t="shared" si="67"/>
        <v>22.7178</v>
      </c>
      <c r="N213" s="44">
        <f t="shared" si="68"/>
        <v>418.27</v>
      </c>
      <c r="O213" s="44">
        <f t="shared" si="69"/>
        <v>0</v>
      </c>
      <c r="P213" s="44">
        <f t="shared" si="70"/>
        <v>89.5</v>
      </c>
      <c r="Q213" s="44">
        <f t="shared" si="78"/>
        <v>1108.169</v>
      </c>
      <c r="R213" s="41">
        <f t="shared" si="71"/>
        <v>0</v>
      </c>
      <c r="S213" s="41">
        <f t="shared" si="72"/>
        <v>259.63</v>
      </c>
      <c r="T213" s="41">
        <f t="shared" si="73"/>
        <v>9.74</v>
      </c>
      <c r="U213" s="44">
        <f t="shared" si="74"/>
        <v>104.57</v>
      </c>
      <c r="V213" s="44">
        <f t="shared" si="75"/>
        <v>0</v>
      </c>
      <c r="W213" s="44">
        <f t="shared" si="76"/>
        <v>89.5</v>
      </c>
      <c r="X213" s="41">
        <f t="shared" si="79"/>
        <v>463.44</v>
      </c>
      <c r="Y213" s="41">
        <f t="shared" si="77"/>
        <v>1571.609</v>
      </c>
      <c r="Z213" s="41"/>
      <c r="AD213" s="141"/>
    </row>
    <row r="214" s="9" customFormat="1" ht="20" customHeight="1" spans="1:30">
      <c r="A214" s="40">
        <f t="shared" si="64"/>
        <v>211</v>
      </c>
      <c r="B214" s="66" t="s">
        <v>170</v>
      </c>
      <c r="C214" s="42" t="s">
        <v>554</v>
      </c>
      <c r="D214" s="41" t="s">
        <v>555</v>
      </c>
      <c r="E214" s="41">
        <v>3245.4</v>
      </c>
      <c r="F214" s="41">
        <f>VLOOKUP(C214,'[1]9月'!$B:$Q,16,0)</f>
        <v>3245.4</v>
      </c>
      <c r="G214" s="41">
        <v>3245.4</v>
      </c>
      <c r="H214" s="44">
        <v>5228.42</v>
      </c>
      <c r="I214" s="44"/>
      <c r="J214" s="44">
        <v>1790</v>
      </c>
      <c r="K214" s="52">
        <f t="shared" si="65"/>
        <v>58.4172</v>
      </c>
      <c r="L214" s="53">
        <f t="shared" si="66"/>
        <v>519.264</v>
      </c>
      <c r="M214" s="41">
        <f t="shared" si="67"/>
        <v>22.7178</v>
      </c>
      <c r="N214" s="44">
        <f t="shared" si="68"/>
        <v>418.27</v>
      </c>
      <c r="O214" s="44">
        <f t="shared" si="69"/>
        <v>0</v>
      </c>
      <c r="P214" s="44">
        <f t="shared" si="70"/>
        <v>89.5</v>
      </c>
      <c r="Q214" s="44">
        <f t="shared" si="78"/>
        <v>1108.169</v>
      </c>
      <c r="R214" s="41">
        <f t="shared" si="71"/>
        <v>0</v>
      </c>
      <c r="S214" s="41">
        <f t="shared" si="72"/>
        <v>259.63</v>
      </c>
      <c r="T214" s="41">
        <f t="shared" si="73"/>
        <v>9.74</v>
      </c>
      <c r="U214" s="44">
        <f t="shared" si="74"/>
        <v>104.57</v>
      </c>
      <c r="V214" s="44">
        <f t="shared" si="75"/>
        <v>0</v>
      </c>
      <c r="W214" s="44">
        <f t="shared" si="76"/>
        <v>89.5</v>
      </c>
      <c r="X214" s="41">
        <f t="shared" si="79"/>
        <v>463.44</v>
      </c>
      <c r="Y214" s="41">
        <f t="shared" si="77"/>
        <v>1571.609</v>
      </c>
      <c r="Z214" s="41"/>
      <c r="AD214" s="141"/>
    </row>
    <row r="215" s="9" customFormat="1" ht="20" customHeight="1" spans="1:30">
      <c r="A215" s="40">
        <f t="shared" si="64"/>
        <v>212</v>
      </c>
      <c r="B215" s="66" t="s">
        <v>170</v>
      </c>
      <c r="C215" s="42" t="s">
        <v>556</v>
      </c>
      <c r="D215" s="41" t="s">
        <v>557</v>
      </c>
      <c r="E215" s="41">
        <v>3245.4</v>
      </c>
      <c r="F215" s="41">
        <f>VLOOKUP(C215,'[1]9月'!$B:$Q,16,0)</f>
        <v>3245.4</v>
      </c>
      <c r="G215" s="41">
        <v>3245.4</v>
      </c>
      <c r="H215" s="44">
        <v>5228.42</v>
      </c>
      <c r="I215" s="44"/>
      <c r="J215" s="44">
        <v>1790</v>
      </c>
      <c r="K215" s="52">
        <f t="shared" si="65"/>
        <v>58.4172</v>
      </c>
      <c r="L215" s="53">
        <f t="shared" si="66"/>
        <v>519.264</v>
      </c>
      <c r="M215" s="41">
        <f t="shared" si="67"/>
        <v>22.7178</v>
      </c>
      <c r="N215" s="44">
        <f t="shared" si="68"/>
        <v>418.27</v>
      </c>
      <c r="O215" s="44">
        <f t="shared" si="69"/>
        <v>0</v>
      </c>
      <c r="P215" s="44">
        <f t="shared" si="70"/>
        <v>89.5</v>
      </c>
      <c r="Q215" s="44">
        <f t="shared" si="78"/>
        <v>1108.169</v>
      </c>
      <c r="R215" s="41">
        <f t="shared" si="71"/>
        <v>0</v>
      </c>
      <c r="S215" s="41">
        <f t="shared" si="72"/>
        <v>259.63</v>
      </c>
      <c r="T215" s="41">
        <f t="shared" si="73"/>
        <v>9.74</v>
      </c>
      <c r="U215" s="44">
        <f t="shared" si="74"/>
        <v>104.57</v>
      </c>
      <c r="V215" s="44">
        <f t="shared" si="75"/>
        <v>0</v>
      </c>
      <c r="W215" s="44">
        <f t="shared" si="76"/>
        <v>89.5</v>
      </c>
      <c r="X215" s="41">
        <f t="shared" si="79"/>
        <v>463.44</v>
      </c>
      <c r="Y215" s="41">
        <f t="shared" si="77"/>
        <v>1571.609</v>
      </c>
      <c r="Z215" s="41"/>
      <c r="AD215" s="141"/>
    </row>
    <row r="216" s="9" customFormat="1" ht="20" customHeight="1" spans="1:30">
      <c r="A216" s="40">
        <f t="shared" si="64"/>
        <v>213</v>
      </c>
      <c r="B216" s="66" t="s">
        <v>170</v>
      </c>
      <c r="C216" s="42" t="s">
        <v>558</v>
      </c>
      <c r="D216" s="41" t="s">
        <v>559</v>
      </c>
      <c r="E216" s="41">
        <v>3245.4</v>
      </c>
      <c r="F216" s="41">
        <f>VLOOKUP(C216,'[1]9月'!$B:$Q,16,0)</f>
        <v>3245.4</v>
      </c>
      <c r="G216" s="41">
        <v>3245.4</v>
      </c>
      <c r="H216" s="44">
        <v>5228.42</v>
      </c>
      <c r="I216" s="44"/>
      <c r="J216" s="44">
        <v>1790</v>
      </c>
      <c r="K216" s="52">
        <f t="shared" si="65"/>
        <v>58.4172</v>
      </c>
      <c r="L216" s="53">
        <f t="shared" si="66"/>
        <v>519.264</v>
      </c>
      <c r="M216" s="41">
        <f t="shared" si="67"/>
        <v>22.7178</v>
      </c>
      <c r="N216" s="44">
        <f t="shared" si="68"/>
        <v>418.27</v>
      </c>
      <c r="O216" s="44">
        <f t="shared" si="69"/>
        <v>0</v>
      </c>
      <c r="P216" s="44">
        <f t="shared" si="70"/>
        <v>89.5</v>
      </c>
      <c r="Q216" s="44">
        <f t="shared" si="78"/>
        <v>1108.169</v>
      </c>
      <c r="R216" s="41">
        <f t="shared" si="71"/>
        <v>0</v>
      </c>
      <c r="S216" s="41">
        <f t="shared" si="72"/>
        <v>259.63</v>
      </c>
      <c r="T216" s="41">
        <f t="shared" si="73"/>
        <v>9.74</v>
      </c>
      <c r="U216" s="44">
        <f t="shared" si="74"/>
        <v>104.57</v>
      </c>
      <c r="V216" s="44">
        <f t="shared" si="75"/>
        <v>0</v>
      </c>
      <c r="W216" s="44">
        <f t="shared" si="76"/>
        <v>89.5</v>
      </c>
      <c r="X216" s="41">
        <f t="shared" si="79"/>
        <v>463.44</v>
      </c>
      <c r="Y216" s="41">
        <f t="shared" si="77"/>
        <v>1571.609</v>
      </c>
      <c r="Z216" s="41"/>
      <c r="AD216" s="141"/>
    </row>
    <row r="217" s="9" customFormat="1" ht="20" customHeight="1" spans="1:30">
      <c r="A217" s="40">
        <f t="shared" si="64"/>
        <v>214</v>
      </c>
      <c r="B217" s="66" t="s">
        <v>170</v>
      </c>
      <c r="C217" s="42" t="s">
        <v>560</v>
      </c>
      <c r="D217" s="41" t="s">
        <v>561</v>
      </c>
      <c r="E217" s="41">
        <v>3245.4</v>
      </c>
      <c r="F217" s="41">
        <f>VLOOKUP(C217,'[1]9月'!$B:$Q,16,0)</f>
        <v>3245.4</v>
      </c>
      <c r="G217" s="41">
        <v>3245.4</v>
      </c>
      <c r="H217" s="44">
        <v>5228.42</v>
      </c>
      <c r="I217" s="44"/>
      <c r="J217" s="44">
        <v>4180</v>
      </c>
      <c r="K217" s="52">
        <f t="shared" si="65"/>
        <v>58.4172</v>
      </c>
      <c r="L217" s="53">
        <f t="shared" si="66"/>
        <v>519.264</v>
      </c>
      <c r="M217" s="41">
        <f t="shared" si="67"/>
        <v>22.7178</v>
      </c>
      <c r="N217" s="44">
        <f t="shared" si="68"/>
        <v>418.27</v>
      </c>
      <c r="O217" s="44">
        <f t="shared" si="69"/>
        <v>0</v>
      </c>
      <c r="P217" s="44">
        <f t="shared" si="70"/>
        <v>209</v>
      </c>
      <c r="Q217" s="44">
        <f t="shared" si="78"/>
        <v>1227.669</v>
      </c>
      <c r="R217" s="41">
        <f t="shared" si="71"/>
        <v>0</v>
      </c>
      <c r="S217" s="41">
        <f t="shared" si="72"/>
        <v>259.63</v>
      </c>
      <c r="T217" s="41">
        <f t="shared" si="73"/>
        <v>9.74</v>
      </c>
      <c r="U217" s="44">
        <f t="shared" si="74"/>
        <v>104.57</v>
      </c>
      <c r="V217" s="44">
        <f t="shared" si="75"/>
        <v>0</v>
      </c>
      <c r="W217" s="44">
        <f t="shared" si="76"/>
        <v>209</v>
      </c>
      <c r="X217" s="41">
        <f t="shared" si="79"/>
        <v>582.94</v>
      </c>
      <c r="Y217" s="41">
        <f t="shared" si="77"/>
        <v>1810.609</v>
      </c>
      <c r="Z217" s="41"/>
      <c r="AD217" s="141"/>
    </row>
    <row r="218" s="9" customFormat="1" ht="20" customHeight="1" spans="1:30">
      <c r="A218" s="40">
        <f t="shared" si="64"/>
        <v>215</v>
      </c>
      <c r="B218" s="66" t="s">
        <v>170</v>
      </c>
      <c r="C218" s="42" t="s">
        <v>562</v>
      </c>
      <c r="D218" s="41" t="s">
        <v>563</v>
      </c>
      <c r="E218" s="41">
        <v>3245.4</v>
      </c>
      <c r="F218" s="41">
        <f>VLOOKUP(C218,'[1]9月'!$B:$Q,16,0)</f>
        <v>3245.4</v>
      </c>
      <c r="G218" s="41">
        <v>3245.4</v>
      </c>
      <c r="H218" s="44">
        <v>5228.42</v>
      </c>
      <c r="I218" s="44"/>
      <c r="J218" s="44">
        <v>4180</v>
      </c>
      <c r="K218" s="52">
        <f t="shared" si="65"/>
        <v>58.4172</v>
      </c>
      <c r="L218" s="53">
        <f t="shared" si="66"/>
        <v>519.264</v>
      </c>
      <c r="M218" s="41">
        <f t="shared" si="67"/>
        <v>22.7178</v>
      </c>
      <c r="N218" s="44">
        <f t="shared" si="68"/>
        <v>418.27</v>
      </c>
      <c r="O218" s="44">
        <f t="shared" si="69"/>
        <v>0</v>
      </c>
      <c r="P218" s="44">
        <f t="shared" si="70"/>
        <v>209</v>
      </c>
      <c r="Q218" s="44">
        <f t="shared" si="78"/>
        <v>1227.669</v>
      </c>
      <c r="R218" s="41">
        <f t="shared" si="71"/>
        <v>0</v>
      </c>
      <c r="S218" s="41">
        <f t="shared" si="72"/>
        <v>259.63</v>
      </c>
      <c r="T218" s="41">
        <f t="shared" si="73"/>
        <v>9.74</v>
      </c>
      <c r="U218" s="44">
        <f t="shared" si="74"/>
        <v>104.57</v>
      </c>
      <c r="V218" s="44">
        <f t="shared" si="75"/>
        <v>0</v>
      </c>
      <c r="W218" s="44">
        <f t="shared" si="76"/>
        <v>209</v>
      </c>
      <c r="X218" s="41">
        <f t="shared" si="79"/>
        <v>582.94</v>
      </c>
      <c r="Y218" s="41">
        <f t="shared" si="77"/>
        <v>1810.609</v>
      </c>
      <c r="Z218" s="41"/>
      <c r="AD218" s="141"/>
    </row>
    <row r="219" s="9" customFormat="1" ht="20" customHeight="1" spans="1:30">
      <c r="A219" s="40">
        <f t="shared" si="64"/>
        <v>216</v>
      </c>
      <c r="B219" s="66" t="s">
        <v>170</v>
      </c>
      <c r="C219" s="42" t="s">
        <v>564</v>
      </c>
      <c r="D219" s="41" t="s">
        <v>565</v>
      </c>
      <c r="E219" s="41">
        <v>3245.4</v>
      </c>
      <c r="F219" s="41">
        <f>VLOOKUP(C219,'[1]9月'!$B:$Q,16,0)</f>
        <v>3245.4</v>
      </c>
      <c r="G219" s="41">
        <v>3245.4</v>
      </c>
      <c r="H219" s="44">
        <v>5228.42</v>
      </c>
      <c r="I219" s="44"/>
      <c r="J219" s="44">
        <v>4180</v>
      </c>
      <c r="K219" s="52">
        <f t="shared" si="65"/>
        <v>58.4172</v>
      </c>
      <c r="L219" s="53">
        <f t="shared" si="66"/>
        <v>519.264</v>
      </c>
      <c r="M219" s="41">
        <f t="shared" si="67"/>
        <v>22.7178</v>
      </c>
      <c r="N219" s="44">
        <f t="shared" si="68"/>
        <v>418.27</v>
      </c>
      <c r="O219" s="44">
        <f t="shared" si="69"/>
        <v>0</v>
      </c>
      <c r="P219" s="44">
        <f t="shared" si="70"/>
        <v>209</v>
      </c>
      <c r="Q219" s="44">
        <f t="shared" si="78"/>
        <v>1227.669</v>
      </c>
      <c r="R219" s="41">
        <f t="shared" si="71"/>
        <v>0</v>
      </c>
      <c r="S219" s="41">
        <f t="shared" si="72"/>
        <v>259.63</v>
      </c>
      <c r="T219" s="41">
        <f t="shared" si="73"/>
        <v>9.74</v>
      </c>
      <c r="U219" s="44">
        <f t="shared" si="74"/>
        <v>104.57</v>
      </c>
      <c r="V219" s="44">
        <f t="shared" si="75"/>
        <v>0</v>
      </c>
      <c r="W219" s="44">
        <f t="shared" si="76"/>
        <v>209</v>
      </c>
      <c r="X219" s="41">
        <f t="shared" si="79"/>
        <v>582.94</v>
      </c>
      <c r="Y219" s="41">
        <f t="shared" si="77"/>
        <v>1810.609</v>
      </c>
      <c r="Z219" s="41"/>
      <c r="AD219" s="141"/>
    </row>
    <row r="220" s="9" customFormat="1" ht="20" customHeight="1" spans="1:30">
      <c r="A220" s="40">
        <f t="shared" si="64"/>
        <v>217</v>
      </c>
      <c r="B220" s="66" t="s">
        <v>173</v>
      </c>
      <c r="C220" s="42" t="s">
        <v>566</v>
      </c>
      <c r="D220" s="41" t="s">
        <v>567</v>
      </c>
      <c r="E220" s="41">
        <v>3245.4</v>
      </c>
      <c r="F220" s="41">
        <f>VLOOKUP(C220,'[1]9月'!$B:$Q,16,0)</f>
        <v>3245.4</v>
      </c>
      <c r="G220" s="41">
        <v>3245.4</v>
      </c>
      <c r="H220" s="44">
        <v>5228.42</v>
      </c>
      <c r="I220" s="44"/>
      <c r="J220" s="44">
        <v>4180</v>
      </c>
      <c r="K220" s="52">
        <f t="shared" si="65"/>
        <v>58.4172</v>
      </c>
      <c r="L220" s="53">
        <f t="shared" si="66"/>
        <v>519.264</v>
      </c>
      <c r="M220" s="41">
        <f t="shared" si="67"/>
        <v>22.7178</v>
      </c>
      <c r="N220" s="44">
        <f t="shared" si="68"/>
        <v>418.27</v>
      </c>
      <c r="O220" s="44">
        <f t="shared" si="69"/>
        <v>0</v>
      </c>
      <c r="P220" s="44">
        <f t="shared" si="70"/>
        <v>209</v>
      </c>
      <c r="Q220" s="44">
        <f t="shared" si="78"/>
        <v>1227.669</v>
      </c>
      <c r="R220" s="41">
        <f t="shared" si="71"/>
        <v>0</v>
      </c>
      <c r="S220" s="41">
        <f t="shared" si="72"/>
        <v>259.63</v>
      </c>
      <c r="T220" s="41">
        <f t="shared" si="73"/>
        <v>9.74</v>
      </c>
      <c r="U220" s="44">
        <f t="shared" si="74"/>
        <v>104.57</v>
      </c>
      <c r="V220" s="44">
        <f t="shared" si="75"/>
        <v>0</v>
      </c>
      <c r="W220" s="44">
        <f t="shared" si="76"/>
        <v>209</v>
      </c>
      <c r="X220" s="41">
        <f t="shared" si="79"/>
        <v>582.94</v>
      </c>
      <c r="Y220" s="41">
        <f t="shared" si="77"/>
        <v>1810.609</v>
      </c>
      <c r="Z220" s="41"/>
      <c r="AD220" s="141"/>
    </row>
    <row r="221" s="9" customFormat="1" ht="20" customHeight="1" spans="1:30">
      <c r="A221" s="40">
        <f t="shared" si="64"/>
        <v>218</v>
      </c>
      <c r="B221" s="66" t="s">
        <v>170</v>
      </c>
      <c r="C221" s="42" t="s">
        <v>568</v>
      </c>
      <c r="D221" s="41" t="s">
        <v>569</v>
      </c>
      <c r="E221" s="41">
        <v>3245.4</v>
      </c>
      <c r="F221" s="41">
        <f>VLOOKUP(C221,'[1]9月'!$B:$Q,16,0)</f>
        <v>3245.4</v>
      </c>
      <c r="G221" s="41">
        <v>3245.4</v>
      </c>
      <c r="H221" s="44">
        <v>5228.42</v>
      </c>
      <c r="I221" s="44"/>
      <c r="J221" s="44">
        <v>4180</v>
      </c>
      <c r="K221" s="52">
        <f t="shared" si="65"/>
        <v>58.4172</v>
      </c>
      <c r="L221" s="53">
        <f t="shared" si="66"/>
        <v>519.264</v>
      </c>
      <c r="M221" s="41">
        <f t="shared" si="67"/>
        <v>22.7178</v>
      </c>
      <c r="N221" s="44">
        <f t="shared" si="68"/>
        <v>418.27</v>
      </c>
      <c r="O221" s="44">
        <f t="shared" si="69"/>
        <v>0</v>
      </c>
      <c r="P221" s="44">
        <f t="shared" si="70"/>
        <v>209</v>
      </c>
      <c r="Q221" s="44">
        <f t="shared" si="78"/>
        <v>1227.669</v>
      </c>
      <c r="R221" s="41">
        <f t="shared" si="71"/>
        <v>0</v>
      </c>
      <c r="S221" s="41">
        <f t="shared" si="72"/>
        <v>259.63</v>
      </c>
      <c r="T221" s="41">
        <f t="shared" si="73"/>
        <v>9.74</v>
      </c>
      <c r="U221" s="44">
        <f t="shared" si="74"/>
        <v>104.57</v>
      </c>
      <c r="V221" s="44">
        <f t="shared" si="75"/>
        <v>0</v>
      </c>
      <c r="W221" s="44">
        <f t="shared" si="76"/>
        <v>209</v>
      </c>
      <c r="X221" s="41">
        <f t="shared" si="79"/>
        <v>582.94</v>
      </c>
      <c r="Y221" s="41">
        <f t="shared" si="77"/>
        <v>1810.609</v>
      </c>
      <c r="Z221" s="41"/>
      <c r="AD221" s="141"/>
    </row>
    <row r="222" s="9" customFormat="1" ht="20" customHeight="1" spans="1:30">
      <c r="A222" s="40">
        <f t="shared" si="64"/>
        <v>219</v>
      </c>
      <c r="B222" s="66" t="s">
        <v>170</v>
      </c>
      <c r="C222" s="42" t="s">
        <v>570</v>
      </c>
      <c r="D222" s="41" t="s">
        <v>571</v>
      </c>
      <c r="E222" s="41">
        <v>3245.4</v>
      </c>
      <c r="F222" s="41">
        <f>VLOOKUP(C222,'[1]9月'!$B:$Q,16,0)</f>
        <v>3245.4</v>
      </c>
      <c r="G222" s="41">
        <v>3245.4</v>
      </c>
      <c r="H222" s="44">
        <v>5228.42</v>
      </c>
      <c r="I222" s="44"/>
      <c r="J222" s="44">
        <v>4180</v>
      </c>
      <c r="K222" s="52">
        <f t="shared" si="65"/>
        <v>58.4172</v>
      </c>
      <c r="L222" s="53">
        <f t="shared" si="66"/>
        <v>519.264</v>
      </c>
      <c r="M222" s="41">
        <f t="shared" si="67"/>
        <v>22.7178</v>
      </c>
      <c r="N222" s="44">
        <f t="shared" si="68"/>
        <v>418.27</v>
      </c>
      <c r="O222" s="44">
        <f t="shared" si="69"/>
        <v>0</v>
      </c>
      <c r="P222" s="44">
        <f t="shared" si="70"/>
        <v>209</v>
      </c>
      <c r="Q222" s="44">
        <f t="shared" si="78"/>
        <v>1227.669</v>
      </c>
      <c r="R222" s="41">
        <f t="shared" si="71"/>
        <v>0</v>
      </c>
      <c r="S222" s="41">
        <f t="shared" si="72"/>
        <v>259.63</v>
      </c>
      <c r="T222" s="41">
        <f t="shared" si="73"/>
        <v>9.74</v>
      </c>
      <c r="U222" s="44">
        <f t="shared" si="74"/>
        <v>104.57</v>
      </c>
      <c r="V222" s="44">
        <f t="shared" si="75"/>
        <v>0</v>
      </c>
      <c r="W222" s="44">
        <f t="shared" si="76"/>
        <v>209</v>
      </c>
      <c r="X222" s="41">
        <f t="shared" si="79"/>
        <v>582.94</v>
      </c>
      <c r="Y222" s="41">
        <f t="shared" si="77"/>
        <v>1810.609</v>
      </c>
      <c r="Z222" s="41"/>
      <c r="AD222" s="141"/>
    </row>
    <row r="223" s="9" customFormat="1" ht="20" customHeight="1" spans="1:30">
      <c r="A223" s="40">
        <f t="shared" si="64"/>
        <v>220</v>
      </c>
      <c r="B223" s="66" t="s">
        <v>170</v>
      </c>
      <c r="C223" s="42" t="s">
        <v>572</v>
      </c>
      <c r="D223" s="41" t="s">
        <v>573</v>
      </c>
      <c r="E223" s="41">
        <v>3245.4</v>
      </c>
      <c r="F223" s="41">
        <f>VLOOKUP(C223,'[1]9月'!$B:$Q,16,0)</f>
        <v>3245.4</v>
      </c>
      <c r="G223" s="41">
        <v>3245.4</v>
      </c>
      <c r="H223" s="44">
        <v>5228.42</v>
      </c>
      <c r="I223" s="44"/>
      <c r="J223" s="44">
        <v>1790</v>
      </c>
      <c r="K223" s="52">
        <f t="shared" si="65"/>
        <v>58.4172</v>
      </c>
      <c r="L223" s="53">
        <f t="shared" si="66"/>
        <v>519.264</v>
      </c>
      <c r="M223" s="41">
        <f t="shared" si="67"/>
        <v>22.7178</v>
      </c>
      <c r="N223" s="44">
        <f t="shared" si="68"/>
        <v>418.27</v>
      </c>
      <c r="O223" s="44">
        <f t="shared" si="69"/>
        <v>0</v>
      </c>
      <c r="P223" s="44">
        <f t="shared" si="70"/>
        <v>89.5</v>
      </c>
      <c r="Q223" s="44">
        <f t="shared" si="78"/>
        <v>1108.169</v>
      </c>
      <c r="R223" s="41">
        <f t="shared" si="71"/>
        <v>0</v>
      </c>
      <c r="S223" s="41">
        <f t="shared" si="72"/>
        <v>259.63</v>
      </c>
      <c r="T223" s="41">
        <f t="shared" si="73"/>
        <v>9.74</v>
      </c>
      <c r="U223" s="44">
        <f t="shared" si="74"/>
        <v>104.57</v>
      </c>
      <c r="V223" s="44">
        <f t="shared" si="75"/>
        <v>0</v>
      </c>
      <c r="W223" s="44">
        <f t="shared" si="76"/>
        <v>89.5</v>
      </c>
      <c r="X223" s="41">
        <f t="shared" si="79"/>
        <v>463.44</v>
      </c>
      <c r="Y223" s="41">
        <f t="shared" si="77"/>
        <v>1571.609</v>
      </c>
      <c r="Z223" s="41"/>
      <c r="AD223" s="141"/>
    </row>
    <row r="224" s="9" customFormat="1" ht="20" customHeight="1" spans="1:30">
      <c r="A224" s="40">
        <f t="shared" si="64"/>
        <v>221</v>
      </c>
      <c r="B224" s="66" t="s">
        <v>170</v>
      </c>
      <c r="C224" s="42" t="s">
        <v>574</v>
      </c>
      <c r="D224" s="41" t="s">
        <v>575</v>
      </c>
      <c r="E224" s="41">
        <v>3245.4</v>
      </c>
      <c r="F224" s="41">
        <f>VLOOKUP(C224,'[1]9月'!$B:$Q,16,0)</f>
        <v>3245.4</v>
      </c>
      <c r="G224" s="41">
        <v>3245.4</v>
      </c>
      <c r="H224" s="44">
        <v>5228.42</v>
      </c>
      <c r="I224" s="44"/>
      <c r="J224" s="44">
        <v>1790</v>
      </c>
      <c r="K224" s="52">
        <f t="shared" si="65"/>
        <v>58.4172</v>
      </c>
      <c r="L224" s="53">
        <f t="shared" si="66"/>
        <v>519.264</v>
      </c>
      <c r="M224" s="41">
        <f t="shared" si="67"/>
        <v>22.7178</v>
      </c>
      <c r="N224" s="44">
        <f t="shared" si="68"/>
        <v>418.27</v>
      </c>
      <c r="O224" s="44">
        <f t="shared" si="69"/>
        <v>0</v>
      </c>
      <c r="P224" s="44">
        <f t="shared" si="70"/>
        <v>89.5</v>
      </c>
      <c r="Q224" s="44">
        <f t="shared" si="78"/>
        <v>1108.169</v>
      </c>
      <c r="R224" s="41">
        <f t="shared" si="71"/>
        <v>0</v>
      </c>
      <c r="S224" s="41">
        <f t="shared" si="72"/>
        <v>259.63</v>
      </c>
      <c r="T224" s="41">
        <f t="shared" si="73"/>
        <v>9.74</v>
      </c>
      <c r="U224" s="44">
        <f t="shared" si="74"/>
        <v>104.57</v>
      </c>
      <c r="V224" s="44">
        <f t="shared" si="75"/>
        <v>0</v>
      </c>
      <c r="W224" s="44">
        <f t="shared" si="76"/>
        <v>89.5</v>
      </c>
      <c r="X224" s="41">
        <f t="shared" si="79"/>
        <v>463.44</v>
      </c>
      <c r="Y224" s="41">
        <f t="shared" si="77"/>
        <v>1571.609</v>
      </c>
      <c r="Z224" s="41"/>
      <c r="AD224" s="141"/>
    </row>
    <row r="225" s="9" customFormat="1" ht="20" customHeight="1" spans="1:30">
      <c r="A225" s="40">
        <f t="shared" si="64"/>
        <v>222</v>
      </c>
      <c r="B225" s="66" t="s">
        <v>170</v>
      </c>
      <c r="C225" s="42" t="s">
        <v>576</v>
      </c>
      <c r="D225" s="341" t="s">
        <v>577</v>
      </c>
      <c r="E225" s="41">
        <v>3245.4</v>
      </c>
      <c r="F225" s="41">
        <f>VLOOKUP(C225,'[1]9月'!$B:$Q,16,0)</f>
        <v>3245.4</v>
      </c>
      <c r="G225" s="41">
        <v>3245.4</v>
      </c>
      <c r="H225" s="44">
        <v>5228.42</v>
      </c>
      <c r="I225" s="44"/>
      <c r="J225" s="44">
        <v>1790</v>
      </c>
      <c r="K225" s="52">
        <f t="shared" si="65"/>
        <v>58.4172</v>
      </c>
      <c r="L225" s="53">
        <f t="shared" si="66"/>
        <v>519.264</v>
      </c>
      <c r="M225" s="41">
        <f t="shared" si="67"/>
        <v>22.7178</v>
      </c>
      <c r="N225" s="44">
        <f t="shared" si="68"/>
        <v>418.27</v>
      </c>
      <c r="O225" s="44">
        <f t="shared" si="69"/>
        <v>0</v>
      </c>
      <c r="P225" s="44">
        <f t="shared" si="70"/>
        <v>89.5</v>
      </c>
      <c r="Q225" s="44">
        <f t="shared" si="78"/>
        <v>1108.169</v>
      </c>
      <c r="R225" s="41">
        <f t="shared" si="71"/>
        <v>0</v>
      </c>
      <c r="S225" s="41">
        <f t="shared" si="72"/>
        <v>259.63</v>
      </c>
      <c r="T225" s="41">
        <f t="shared" si="73"/>
        <v>9.74</v>
      </c>
      <c r="U225" s="44">
        <f t="shared" si="74"/>
        <v>104.57</v>
      </c>
      <c r="V225" s="44">
        <f t="shared" si="75"/>
        <v>0</v>
      </c>
      <c r="W225" s="44">
        <f t="shared" si="76"/>
        <v>89.5</v>
      </c>
      <c r="X225" s="41">
        <f t="shared" si="79"/>
        <v>463.44</v>
      </c>
      <c r="Y225" s="41">
        <f t="shared" si="77"/>
        <v>1571.609</v>
      </c>
      <c r="Z225" s="41"/>
      <c r="AD225" s="141"/>
    </row>
    <row r="226" s="9" customFormat="1" ht="20" customHeight="1" spans="1:30">
      <c r="A226" s="40">
        <f t="shared" si="64"/>
        <v>223</v>
      </c>
      <c r="B226" s="66" t="s">
        <v>170</v>
      </c>
      <c r="C226" s="42" t="s">
        <v>578</v>
      </c>
      <c r="D226" s="41" t="s">
        <v>579</v>
      </c>
      <c r="E226" s="41">
        <v>3245.4</v>
      </c>
      <c r="F226" s="41">
        <f>VLOOKUP(C226,'[1]9月'!$B:$Q,16,0)</f>
        <v>3245.4</v>
      </c>
      <c r="G226" s="41">
        <v>3245.4</v>
      </c>
      <c r="H226" s="44">
        <v>5228.42</v>
      </c>
      <c r="I226" s="44"/>
      <c r="J226" s="44">
        <v>1790</v>
      </c>
      <c r="K226" s="52">
        <f t="shared" si="65"/>
        <v>58.4172</v>
      </c>
      <c r="L226" s="53">
        <f t="shared" si="66"/>
        <v>519.264</v>
      </c>
      <c r="M226" s="41">
        <f t="shared" si="67"/>
        <v>22.7178</v>
      </c>
      <c r="N226" s="44">
        <f t="shared" si="68"/>
        <v>418.27</v>
      </c>
      <c r="O226" s="44">
        <f t="shared" si="69"/>
        <v>0</v>
      </c>
      <c r="P226" s="44">
        <f t="shared" si="70"/>
        <v>89.5</v>
      </c>
      <c r="Q226" s="44">
        <f t="shared" si="78"/>
        <v>1108.169</v>
      </c>
      <c r="R226" s="41">
        <f t="shared" si="71"/>
        <v>0</v>
      </c>
      <c r="S226" s="41">
        <f t="shared" si="72"/>
        <v>259.63</v>
      </c>
      <c r="T226" s="41">
        <f t="shared" si="73"/>
        <v>9.74</v>
      </c>
      <c r="U226" s="44">
        <f t="shared" si="74"/>
        <v>104.57</v>
      </c>
      <c r="V226" s="44">
        <f t="shared" si="75"/>
        <v>0</v>
      </c>
      <c r="W226" s="44">
        <f t="shared" si="76"/>
        <v>89.5</v>
      </c>
      <c r="X226" s="41">
        <f t="shared" si="79"/>
        <v>463.44</v>
      </c>
      <c r="Y226" s="41">
        <f t="shared" si="77"/>
        <v>1571.609</v>
      </c>
      <c r="Z226" s="41"/>
      <c r="AD226" s="141"/>
    </row>
    <row r="227" s="9" customFormat="1" ht="20" customHeight="1" spans="1:30">
      <c r="A227" s="40">
        <f t="shared" si="64"/>
        <v>224</v>
      </c>
      <c r="B227" s="66" t="s">
        <v>170</v>
      </c>
      <c r="C227" s="42" t="s">
        <v>580</v>
      </c>
      <c r="D227" s="41" t="s">
        <v>581</v>
      </c>
      <c r="E227" s="41">
        <v>3245.4</v>
      </c>
      <c r="F227" s="41">
        <f>VLOOKUP(C227,'[1]9月'!$B:$Q,16,0)</f>
        <v>3245.4</v>
      </c>
      <c r="G227" s="41">
        <v>3245.4</v>
      </c>
      <c r="H227" s="44">
        <v>5228.42</v>
      </c>
      <c r="I227" s="44"/>
      <c r="J227" s="44">
        <v>1790</v>
      </c>
      <c r="K227" s="52">
        <f t="shared" si="65"/>
        <v>58.4172</v>
      </c>
      <c r="L227" s="53">
        <f t="shared" si="66"/>
        <v>519.264</v>
      </c>
      <c r="M227" s="41">
        <f t="shared" si="67"/>
        <v>22.7178</v>
      </c>
      <c r="N227" s="44">
        <f t="shared" si="68"/>
        <v>418.27</v>
      </c>
      <c r="O227" s="44">
        <f t="shared" si="69"/>
        <v>0</v>
      </c>
      <c r="P227" s="44">
        <f t="shared" si="70"/>
        <v>89.5</v>
      </c>
      <c r="Q227" s="44">
        <f t="shared" si="78"/>
        <v>1108.169</v>
      </c>
      <c r="R227" s="41">
        <f t="shared" si="71"/>
        <v>0</v>
      </c>
      <c r="S227" s="41">
        <f t="shared" si="72"/>
        <v>259.63</v>
      </c>
      <c r="T227" s="41">
        <f t="shared" si="73"/>
        <v>9.74</v>
      </c>
      <c r="U227" s="44">
        <f t="shared" si="74"/>
        <v>104.57</v>
      </c>
      <c r="V227" s="44">
        <f t="shared" si="75"/>
        <v>0</v>
      </c>
      <c r="W227" s="44">
        <f t="shared" si="76"/>
        <v>89.5</v>
      </c>
      <c r="X227" s="41">
        <f t="shared" si="79"/>
        <v>463.44</v>
      </c>
      <c r="Y227" s="41">
        <f t="shared" si="77"/>
        <v>1571.609</v>
      </c>
      <c r="Z227" s="41"/>
      <c r="AD227" s="141"/>
    </row>
    <row r="228" s="9" customFormat="1" ht="20" customHeight="1" spans="1:30">
      <c r="A228" s="40">
        <f t="shared" si="64"/>
        <v>225</v>
      </c>
      <c r="B228" s="66" t="s">
        <v>170</v>
      </c>
      <c r="C228" s="42" t="s">
        <v>582</v>
      </c>
      <c r="D228" s="41" t="s">
        <v>583</v>
      </c>
      <c r="E228" s="41">
        <v>3245.4</v>
      </c>
      <c r="F228" s="41">
        <f>VLOOKUP(C228,'[1]9月'!$B:$Q,16,0)</f>
        <v>3245.4</v>
      </c>
      <c r="G228" s="41">
        <v>3245.4</v>
      </c>
      <c r="H228" s="44">
        <v>5228.42</v>
      </c>
      <c r="I228" s="44"/>
      <c r="J228" s="44">
        <v>1790</v>
      </c>
      <c r="K228" s="52">
        <f t="shared" si="65"/>
        <v>58.4172</v>
      </c>
      <c r="L228" s="53">
        <f t="shared" si="66"/>
        <v>519.264</v>
      </c>
      <c r="M228" s="41">
        <f t="shared" si="67"/>
        <v>22.7178</v>
      </c>
      <c r="N228" s="44">
        <f t="shared" si="68"/>
        <v>418.27</v>
      </c>
      <c r="O228" s="44">
        <f t="shared" si="69"/>
        <v>0</v>
      </c>
      <c r="P228" s="44">
        <f t="shared" si="70"/>
        <v>89.5</v>
      </c>
      <c r="Q228" s="44">
        <f t="shared" si="78"/>
        <v>1108.169</v>
      </c>
      <c r="R228" s="41">
        <f t="shared" si="71"/>
        <v>0</v>
      </c>
      <c r="S228" s="41">
        <f t="shared" si="72"/>
        <v>259.63</v>
      </c>
      <c r="T228" s="41">
        <f t="shared" si="73"/>
        <v>9.74</v>
      </c>
      <c r="U228" s="44">
        <f t="shared" si="74"/>
        <v>104.57</v>
      </c>
      <c r="V228" s="44">
        <f t="shared" si="75"/>
        <v>0</v>
      </c>
      <c r="W228" s="44">
        <f t="shared" si="76"/>
        <v>89.5</v>
      </c>
      <c r="X228" s="41">
        <f t="shared" si="79"/>
        <v>463.44</v>
      </c>
      <c r="Y228" s="41">
        <f t="shared" si="77"/>
        <v>1571.609</v>
      </c>
      <c r="Z228" s="41"/>
      <c r="AD228" s="141"/>
    </row>
    <row r="229" s="9" customFormat="1" ht="20" customHeight="1" spans="1:30">
      <c r="A229" s="40">
        <f t="shared" si="64"/>
        <v>226</v>
      </c>
      <c r="B229" s="66" t="s">
        <v>170</v>
      </c>
      <c r="C229" s="42" t="s">
        <v>584</v>
      </c>
      <c r="D229" s="60" t="s">
        <v>585</v>
      </c>
      <c r="E229" s="41">
        <v>3245.4</v>
      </c>
      <c r="F229" s="41">
        <f>VLOOKUP(C229,'[1]9月'!$B:$Q,16,0)</f>
        <v>3245.4</v>
      </c>
      <c r="G229" s="41">
        <v>3245.4</v>
      </c>
      <c r="H229" s="44">
        <v>5228.42</v>
      </c>
      <c r="I229" s="44"/>
      <c r="J229" s="44">
        <v>1790</v>
      </c>
      <c r="K229" s="52">
        <f t="shared" si="65"/>
        <v>58.4172</v>
      </c>
      <c r="L229" s="53">
        <f t="shared" si="66"/>
        <v>519.264</v>
      </c>
      <c r="M229" s="41">
        <f t="shared" si="67"/>
        <v>22.7178</v>
      </c>
      <c r="N229" s="44">
        <f t="shared" si="68"/>
        <v>418.27</v>
      </c>
      <c r="O229" s="44">
        <f t="shared" si="69"/>
        <v>0</v>
      </c>
      <c r="P229" s="44">
        <f t="shared" si="70"/>
        <v>89.5</v>
      </c>
      <c r="Q229" s="44">
        <f t="shared" si="78"/>
        <v>1108.169</v>
      </c>
      <c r="R229" s="41">
        <f t="shared" si="71"/>
        <v>0</v>
      </c>
      <c r="S229" s="41">
        <f t="shared" si="72"/>
        <v>259.63</v>
      </c>
      <c r="T229" s="41">
        <f t="shared" si="73"/>
        <v>9.74</v>
      </c>
      <c r="U229" s="44">
        <f t="shared" si="74"/>
        <v>104.57</v>
      </c>
      <c r="V229" s="44">
        <f t="shared" si="75"/>
        <v>0</v>
      </c>
      <c r="W229" s="44">
        <f t="shared" si="76"/>
        <v>89.5</v>
      </c>
      <c r="X229" s="41">
        <f t="shared" si="79"/>
        <v>463.44</v>
      </c>
      <c r="Y229" s="41">
        <f t="shared" si="77"/>
        <v>1571.609</v>
      </c>
      <c r="Z229" s="41"/>
      <c r="AD229" s="141"/>
    </row>
    <row r="230" s="9" customFormat="1" ht="20" customHeight="1" spans="1:30">
      <c r="A230" s="40">
        <f t="shared" si="64"/>
        <v>227</v>
      </c>
      <c r="B230" s="66" t="s">
        <v>170</v>
      </c>
      <c r="C230" s="42" t="s">
        <v>586</v>
      </c>
      <c r="D230" s="345" t="s">
        <v>587</v>
      </c>
      <c r="E230" s="41">
        <v>3245.4</v>
      </c>
      <c r="F230" s="41">
        <f>VLOOKUP(C230,'[1]9月'!$B:$Q,16,0)</f>
        <v>3245.4</v>
      </c>
      <c r="G230" s="41">
        <v>3245.4</v>
      </c>
      <c r="H230" s="44">
        <v>5228.42</v>
      </c>
      <c r="I230" s="44"/>
      <c r="J230" s="44">
        <v>1790</v>
      </c>
      <c r="K230" s="52">
        <f t="shared" si="65"/>
        <v>58.4172</v>
      </c>
      <c r="L230" s="53">
        <f t="shared" si="66"/>
        <v>519.264</v>
      </c>
      <c r="M230" s="41">
        <f t="shared" si="67"/>
        <v>22.7178</v>
      </c>
      <c r="N230" s="44">
        <f t="shared" si="68"/>
        <v>418.27</v>
      </c>
      <c r="O230" s="44">
        <f t="shared" si="69"/>
        <v>0</v>
      </c>
      <c r="P230" s="44">
        <f t="shared" si="70"/>
        <v>89.5</v>
      </c>
      <c r="Q230" s="44">
        <f t="shared" si="78"/>
        <v>1108.169</v>
      </c>
      <c r="R230" s="41">
        <f t="shared" si="71"/>
        <v>0</v>
      </c>
      <c r="S230" s="41">
        <f t="shared" si="72"/>
        <v>259.63</v>
      </c>
      <c r="T230" s="41">
        <f t="shared" si="73"/>
        <v>9.74</v>
      </c>
      <c r="U230" s="44">
        <f t="shared" si="74"/>
        <v>104.57</v>
      </c>
      <c r="V230" s="44">
        <f t="shared" si="75"/>
        <v>0</v>
      </c>
      <c r="W230" s="44">
        <f t="shared" si="76"/>
        <v>89.5</v>
      </c>
      <c r="X230" s="41">
        <f t="shared" si="79"/>
        <v>463.44</v>
      </c>
      <c r="Y230" s="41">
        <f t="shared" si="77"/>
        <v>1571.609</v>
      </c>
      <c r="Z230" s="41"/>
      <c r="AD230" s="141"/>
    </row>
    <row r="231" s="9" customFormat="1" ht="20" customHeight="1" spans="1:30">
      <c r="A231" s="40">
        <f t="shared" si="64"/>
        <v>228</v>
      </c>
      <c r="B231" s="66" t="s">
        <v>170</v>
      </c>
      <c r="C231" s="46" t="s">
        <v>590</v>
      </c>
      <c r="D231" s="47" t="s">
        <v>591</v>
      </c>
      <c r="E231" s="41">
        <v>3245.4</v>
      </c>
      <c r="F231" s="41">
        <f>VLOOKUP(C231,'[1]9月'!$B:$Q,16,0)</f>
        <v>3245.4</v>
      </c>
      <c r="G231" s="41">
        <v>3245.4</v>
      </c>
      <c r="H231" s="44">
        <v>5228.42</v>
      </c>
      <c r="I231" s="44"/>
      <c r="J231" s="44">
        <v>0</v>
      </c>
      <c r="K231" s="52">
        <f t="shared" si="65"/>
        <v>58.4172</v>
      </c>
      <c r="L231" s="53">
        <f t="shared" si="66"/>
        <v>519.264</v>
      </c>
      <c r="M231" s="41">
        <f t="shared" si="67"/>
        <v>22.7178</v>
      </c>
      <c r="N231" s="44">
        <f t="shared" si="68"/>
        <v>418.27</v>
      </c>
      <c r="O231" s="44">
        <f t="shared" si="69"/>
        <v>0</v>
      </c>
      <c r="P231" s="44">
        <f t="shared" si="70"/>
        <v>0</v>
      </c>
      <c r="Q231" s="44">
        <f t="shared" si="78"/>
        <v>1018.669</v>
      </c>
      <c r="R231" s="41">
        <f t="shared" si="71"/>
        <v>0</v>
      </c>
      <c r="S231" s="41">
        <f t="shared" si="72"/>
        <v>259.63</v>
      </c>
      <c r="T231" s="41">
        <f t="shared" si="73"/>
        <v>9.74</v>
      </c>
      <c r="U231" s="44">
        <f t="shared" si="74"/>
        <v>104.57</v>
      </c>
      <c r="V231" s="44">
        <f t="shared" si="75"/>
        <v>0</v>
      </c>
      <c r="W231" s="44">
        <f t="shared" si="76"/>
        <v>0</v>
      </c>
      <c r="X231" s="41">
        <f t="shared" si="79"/>
        <v>373.94</v>
      </c>
      <c r="Y231" s="41">
        <f t="shared" si="77"/>
        <v>1392.609</v>
      </c>
      <c r="Z231" s="41"/>
      <c r="AD231" s="141"/>
    </row>
    <row r="232" s="9" customFormat="1" ht="20" customHeight="1" spans="1:30">
      <c r="A232" s="40">
        <f t="shared" si="64"/>
        <v>229</v>
      </c>
      <c r="B232" s="66" t="s">
        <v>170</v>
      </c>
      <c r="C232" s="46" t="s">
        <v>592</v>
      </c>
      <c r="D232" s="47" t="s">
        <v>593</v>
      </c>
      <c r="E232" s="41">
        <v>3245.4</v>
      </c>
      <c r="F232" s="41">
        <f>VLOOKUP(C232,'[1]9月'!$B:$Q,16,0)</f>
        <v>3245.4</v>
      </c>
      <c r="G232" s="41">
        <v>3245.4</v>
      </c>
      <c r="H232" s="44">
        <v>5228.42</v>
      </c>
      <c r="I232" s="44"/>
      <c r="J232" s="44">
        <v>1790</v>
      </c>
      <c r="K232" s="52">
        <f t="shared" si="65"/>
        <v>58.4172</v>
      </c>
      <c r="L232" s="53">
        <f t="shared" si="66"/>
        <v>519.264</v>
      </c>
      <c r="M232" s="41">
        <f t="shared" si="67"/>
        <v>22.7178</v>
      </c>
      <c r="N232" s="44">
        <f t="shared" si="68"/>
        <v>418.27</v>
      </c>
      <c r="O232" s="44">
        <f t="shared" si="69"/>
        <v>0</v>
      </c>
      <c r="P232" s="44">
        <f t="shared" si="70"/>
        <v>89.5</v>
      </c>
      <c r="Q232" s="44">
        <f t="shared" si="78"/>
        <v>1108.169</v>
      </c>
      <c r="R232" s="41">
        <f t="shared" si="71"/>
        <v>0</v>
      </c>
      <c r="S232" s="41">
        <f t="shared" si="72"/>
        <v>259.63</v>
      </c>
      <c r="T232" s="41">
        <f t="shared" si="73"/>
        <v>9.74</v>
      </c>
      <c r="U232" s="44">
        <f t="shared" si="74"/>
        <v>104.57</v>
      </c>
      <c r="V232" s="44">
        <f t="shared" si="75"/>
        <v>0</v>
      </c>
      <c r="W232" s="44">
        <f t="shared" si="76"/>
        <v>89.5</v>
      </c>
      <c r="X232" s="41">
        <f t="shared" si="79"/>
        <v>463.44</v>
      </c>
      <c r="Y232" s="41">
        <f t="shared" si="77"/>
        <v>1571.609</v>
      </c>
      <c r="Z232" s="41"/>
      <c r="AD232" s="141"/>
    </row>
    <row r="233" s="9" customFormat="1" ht="20" customHeight="1" spans="1:30">
      <c r="A233" s="40">
        <f t="shared" si="64"/>
        <v>230</v>
      </c>
      <c r="B233" s="66" t="s">
        <v>170</v>
      </c>
      <c r="C233" s="46" t="s">
        <v>594</v>
      </c>
      <c r="D233" s="47" t="s">
        <v>595</v>
      </c>
      <c r="E233" s="41">
        <v>3245.4</v>
      </c>
      <c r="F233" s="41">
        <f>VLOOKUP(C233,'[1]9月'!$B:$Q,16,0)</f>
        <v>3245.4</v>
      </c>
      <c r="G233" s="41">
        <v>3245.4</v>
      </c>
      <c r="H233" s="44">
        <v>5228.42</v>
      </c>
      <c r="I233" s="44"/>
      <c r="J233" s="44">
        <v>1790</v>
      </c>
      <c r="K233" s="52">
        <f t="shared" si="65"/>
        <v>58.4172</v>
      </c>
      <c r="L233" s="53">
        <f t="shared" si="66"/>
        <v>519.264</v>
      </c>
      <c r="M233" s="41">
        <f t="shared" si="67"/>
        <v>22.7178</v>
      </c>
      <c r="N233" s="44">
        <f t="shared" si="68"/>
        <v>418.27</v>
      </c>
      <c r="O233" s="44">
        <f t="shared" si="69"/>
        <v>0</v>
      </c>
      <c r="P233" s="44">
        <f t="shared" si="70"/>
        <v>89.5</v>
      </c>
      <c r="Q233" s="44">
        <f t="shared" si="78"/>
        <v>1108.169</v>
      </c>
      <c r="R233" s="41">
        <f t="shared" si="71"/>
        <v>0</v>
      </c>
      <c r="S233" s="41">
        <f t="shared" si="72"/>
        <v>259.63</v>
      </c>
      <c r="T233" s="41">
        <f t="shared" si="73"/>
        <v>9.74</v>
      </c>
      <c r="U233" s="44">
        <f t="shared" si="74"/>
        <v>104.57</v>
      </c>
      <c r="V233" s="44">
        <f t="shared" si="75"/>
        <v>0</v>
      </c>
      <c r="W233" s="44">
        <f t="shared" si="76"/>
        <v>89.5</v>
      </c>
      <c r="X233" s="41">
        <f t="shared" si="79"/>
        <v>463.44</v>
      </c>
      <c r="Y233" s="41">
        <f t="shared" si="77"/>
        <v>1571.609</v>
      </c>
      <c r="Z233" s="41"/>
      <c r="AD233" s="141"/>
    </row>
    <row r="234" s="9" customFormat="1" ht="20" customHeight="1" spans="1:30">
      <c r="A234" s="40">
        <f t="shared" si="64"/>
        <v>231</v>
      </c>
      <c r="B234" s="66" t="s">
        <v>170</v>
      </c>
      <c r="C234" s="46" t="s">
        <v>596</v>
      </c>
      <c r="D234" s="47" t="s">
        <v>597</v>
      </c>
      <c r="E234" s="41">
        <v>3245.4</v>
      </c>
      <c r="F234" s="41">
        <f>VLOOKUP(C234,'[1]9月'!$B:$Q,16,0)</f>
        <v>3245.4</v>
      </c>
      <c r="G234" s="41">
        <v>3245.4</v>
      </c>
      <c r="H234" s="44">
        <v>5228.42</v>
      </c>
      <c r="I234" s="44"/>
      <c r="J234" s="44">
        <v>1790</v>
      </c>
      <c r="K234" s="52">
        <f t="shared" si="65"/>
        <v>58.4172</v>
      </c>
      <c r="L234" s="53">
        <f t="shared" si="66"/>
        <v>519.264</v>
      </c>
      <c r="M234" s="41">
        <f t="shared" si="67"/>
        <v>22.7178</v>
      </c>
      <c r="N234" s="44">
        <f t="shared" si="68"/>
        <v>418.27</v>
      </c>
      <c r="O234" s="44">
        <f t="shared" si="69"/>
        <v>0</v>
      </c>
      <c r="P234" s="44">
        <f t="shared" si="70"/>
        <v>89.5</v>
      </c>
      <c r="Q234" s="44">
        <f t="shared" si="78"/>
        <v>1108.169</v>
      </c>
      <c r="R234" s="41">
        <f t="shared" si="71"/>
        <v>0</v>
      </c>
      <c r="S234" s="41">
        <f t="shared" si="72"/>
        <v>259.63</v>
      </c>
      <c r="T234" s="41">
        <f t="shared" si="73"/>
        <v>9.74</v>
      </c>
      <c r="U234" s="44">
        <f t="shared" si="74"/>
        <v>104.57</v>
      </c>
      <c r="V234" s="44">
        <f t="shared" si="75"/>
        <v>0</v>
      </c>
      <c r="W234" s="44">
        <f t="shared" si="76"/>
        <v>89.5</v>
      </c>
      <c r="X234" s="41">
        <f t="shared" si="79"/>
        <v>463.44</v>
      </c>
      <c r="Y234" s="41">
        <f t="shared" si="77"/>
        <v>1571.609</v>
      </c>
      <c r="Z234" s="41"/>
      <c r="AD234" s="141"/>
    </row>
    <row r="235" s="9" customFormat="1" ht="20" customHeight="1" spans="1:30">
      <c r="A235" s="40">
        <f t="shared" si="64"/>
        <v>232</v>
      </c>
      <c r="B235" s="66" t="s">
        <v>170</v>
      </c>
      <c r="C235" s="46" t="s">
        <v>598</v>
      </c>
      <c r="D235" s="47" t="s">
        <v>599</v>
      </c>
      <c r="E235" s="41">
        <v>3245.4</v>
      </c>
      <c r="F235" s="41">
        <v>3245.4</v>
      </c>
      <c r="G235" s="41">
        <v>3245.4</v>
      </c>
      <c r="H235" s="44">
        <v>5228.42</v>
      </c>
      <c r="I235" s="44"/>
      <c r="J235" s="44">
        <v>1790</v>
      </c>
      <c r="K235" s="52">
        <f t="shared" si="65"/>
        <v>58.4172</v>
      </c>
      <c r="L235" s="53">
        <f t="shared" si="66"/>
        <v>519.264</v>
      </c>
      <c r="M235" s="41">
        <f t="shared" si="67"/>
        <v>22.7178</v>
      </c>
      <c r="N235" s="44">
        <f t="shared" si="68"/>
        <v>418.27</v>
      </c>
      <c r="O235" s="44">
        <f t="shared" si="69"/>
        <v>0</v>
      </c>
      <c r="P235" s="44">
        <f t="shared" si="70"/>
        <v>89.5</v>
      </c>
      <c r="Q235" s="44">
        <f t="shared" si="78"/>
        <v>1108.169</v>
      </c>
      <c r="R235" s="41">
        <f t="shared" si="71"/>
        <v>0</v>
      </c>
      <c r="S235" s="41">
        <f t="shared" si="72"/>
        <v>259.63</v>
      </c>
      <c r="T235" s="41">
        <f t="shared" si="73"/>
        <v>9.74</v>
      </c>
      <c r="U235" s="44">
        <f t="shared" si="74"/>
        <v>104.57</v>
      </c>
      <c r="V235" s="44">
        <f t="shared" si="75"/>
        <v>0</v>
      </c>
      <c r="W235" s="44">
        <f t="shared" si="76"/>
        <v>89.5</v>
      </c>
      <c r="X235" s="41">
        <f t="shared" si="79"/>
        <v>463.44</v>
      </c>
      <c r="Y235" s="41">
        <f t="shared" si="77"/>
        <v>1571.609</v>
      </c>
      <c r="Z235" s="41"/>
      <c r="AD235" s="141"/>
    </row>
    <row r="236" s="9" customFormat="1" ht="20" customHeight="1" spans="1:30">
      <c r="A236" s="40">
        <f t="shared" si="64"/>
        <v>233</v>
      </c>
      <c r="B236" s="66" t="s">
        <v>170</v>
      </c>
      <c r="C236" s="46" t="s">
        <v>600</v>
      </c>
      <c r="D236" s="47" t="s">
        <v>601</v>
      </c>
      <c r="E236" s="41">
        <v>3245.4</v>
      </c>
      <c r="F236" s="41">
        <f>VLOOKUP(C236,'[1]9月'!$B:$Q,16,0)</f>
        <v>3245.4</v>
      </c>
      <c r="G236" s="41">
        <v>3245.4</v>
      </c>
      <c r="H236" s="44">
        <v>5228.42</v>
      </c>
      <c r="I236" s="44"/>
      <c r="J236" s="44">
        <v>1790</v>
      </c>
      <c r="K236" s="52">
        <f t="shared" si="65"/>
        <v>58.4172</v>
      </c>
      <c r="L236" s="53">
        <f t="shared" si="66"/>
        <v>519.264</v>
      </c>
      <c r="M236" s="41">
        <f t="shared" si="67"/>
        <v>22.7178</v>
      </c>
      <c r="N236" s="44">
        <f t="shared" si="68"/>
        <v>418.27</v>
      </c>
      <c r="O236" s="44">
        <f t="shared" si="69"/>
        <v>0</v>
      </c>
      <c r="P236" s="44">
        <f t="shared" si="70"/>
        <v>89.5</v>
      </c>
      <c r="Q236" s="44">
        <f t="shared" si="78"/>
        <v>1108.169</v>
      </c>
      <c r="R236" s="41">
        <f t="shared" si="71"/>
        <v>0</v>
      </c>
      <c r="S236" s="41">
        <f t="shared" si="72"/>
        <v>259.63</v>
      </c>
      <c r="T236" s="41">
        <f t="shared" si="73"/>
        <v>9.74</v>
      </c>
      <c r="U236" s="44">
        <f t="shared" si="74"/>
        <v>104.57</v>
      </c>
      <c r="V236" s="44">
        <f t="shared" si="75"/>
        <v>0</v>
      </c>
      <c r="W236" s="44">
        <f t="shared" si="76"/>
        <v>89.5</v>
      </c>
      <c r="X236" s="41">
        <f t="shared" si="79"/>
        <v>463.44</v>
      </c>
      <c r="Y236" s="41">
        <f t="shared" si="77"/>
        <v>1571.609</v>
      </c>
      <c r="Z236" s="41"/>
      <c r="AD236" s="141"/>
    </row>
    <row r="237" s="9" customFormat="1" ht="20" customHeight="1" spans="1:30">
      <c r="A237" s="40">
        <f t="shared" si="64"/>
        <v>234</v>
      </c>
      <c r="B237" s="66" t="s">
        <v>170</v>
      </c>
      <c r="C237" s="46" t="s">
        <v>602</v>
      </c>
      <c r="D237" s="47" t="s">
        <v>603</v>
      </c>
      <c r="E237" s="41">
        <v>3245.4</v>
      </c>
      <c r="F237" s="41">
        <f>VLOOKUP(C237,'[1]9月'!$B:$Q,16,0)</f>
        <v>3245.4</v>
      </c>
      <c r="G237" s="41">
        <v>3245.4</v>
      </c>
      <c r="H237" s="44">
        <v>5228.42</v>
      </c>
      <c r="I237" s="44"/>
      <c r="J237" s="44">
        <v>1790</v>
      </c>
      <c r="K237" s="52">
        <f t="shared" si="65"/>
        <v>58.4172</v>
      </c>
      <c r="L237" s="53">
        <f t="shared" si="66"/>
        <v>519.264</v>
      </c>
      <c r="M237" s="41">
        <f t="shared" si="67"/>
        <v>22.7178</v>
      </c>
      <c r="N237" s="44">
        <f t="shared" si="68"/>
        <v>418.27</v>
      </c>
      <c r="O237" s="44">
        <f t="shared" si="69"/>
        <v>0</v>
      </c>
      <c r="P237" s="44">
        <f t="shared" si="70"/>
        <v>89.5</v>
      </c>
      <c r="Q237" s="44">
        <f t="shared" si="78"/>
        <v>1108.169</v>
      </c>
      <c r="R237" s="41">
        <f t="shared" si="71"/>
        <v>0</v>
      </c>
      <c r="S237" s="41">
        <f t="shared" si="72"/>
        <v>259.63</v>
      </c>
      <c r="T237" s="41">
        <f t="shared" si="73"/>
        <v>9.74</v>
      </c>
      <c r="U237" s="44">
        <f t="shared" si="74"/>
        <v>104.57</v>
      </c>
      <c r="V237" s="44">
        <f t="shared" si="75"/>
        <v>0</v>
      </c>
      <c r="W237" s="44">
        <f t="shared" si="76"/>
        <v>89.5</v>
      </c>
      <c r="X237" s="41">
        <f t="shared" si="79"/>
        <v>463.44</v>
      </c>
      <c r="Y237" s="41">
        <f t="shared" si="77"/>
        <v>1571.609</v>
      </c>
      <c r="Z237" s="41"/>
      <c r="AD237" s="141"/>
    </row>
    <row r="238" s="9" customFormat="1" ht="20" customHeight="1" spans="1:30">
      <c r="A238" s="40">
        <f t="shared" si="64"/>
        <v>235</v>
      </c>
      <c r="B238" s="66" t="s">
        <v>170</v>
      </c>
      <c r="C238" s="46" t="s">
        <v>604</v>
      </c>
      <c r="D238" s="47" t="s">
        <v>605</v>
      </c>
      <c r="E238" s="41">
        <v>3245.4</v>
      </c>
      <c r="F238" s="41">
        <f>VLOOKUP(C238,'[1]9月'!$B:$Q,16,0)</f>
        <v>3245.4</v>
      </c>
      <c r="G238" s="41">
        <v>3245.4</v>
      </c>
      <c r="H238" s="44">
        <v>5228.42</v>
      </c>
      <c r="I238" s="44"/>
      <c r="J238" s="44">
        <v>1790</v>
      </c>
      <c r="K238" s="52">
        <f t="shared" si="65"/>
        <v>58.4172</v>
      </c>
      <c r="L238" s="53">
        <f t="shared" si="66"/>
        <v>519.264</v>
      </c>
      <c r="M238" s="41">
        <f t="shared" si="67"/>
        <v>22.7178</v>
      </c>
      <c r="N238" s="44">
        <f t="shared" si="68"/>
        <v>418.27</v>
      </c>
      <c r="O238" s="44">
        <f t="shared" si="69"/>
        <v>0</v>
      </c>
      <c r="P238" s="44">
        <f t="shared" si="70"/>
        <v>89.5</v>
      </c>
      <c r="Q238" s="44">
        <f t="shared" si="78"/>
        <v>1108.169</v>
      </c>
      <c r="R238" s="41">
        <f t="shared" si="71"/>
        <v>0</v>
      </c>
      <c r="S238" s="41">
        <f t="shared" si="72"/>
        <v>259.63</v>
      </c>
      <c r="T238" s="41">
        <f t="shared" si="73"/>
        <v>9.74</v>
      </c>
      <c r="U238" s="44">
        <f t="shared" si="74"/>
        <v>104.57</v>
      </c>
      <c r="V238" s="44">
        <f t="shared" si="75"/>
        <v>0</v>
      </c>
      <c r="W238" s="44">
        <f t="shared" si="76"/>
        <v>89.5</v>
      </c>
      <c r="X238" s="41">
        <f t="shared" si="79"/>
        <v>463.44</v>
      </c>
      <c r="Y238" s="41">
        <f t="shared" si="77"/>
        <v>1571.609</v>
      </c>
      <c r="Z238" s="41"/>
      <c r="AD238" s="141"/>
    </row>
    <row r="239" s="9" customFormat="1" ht="20" customHeight="1" spans="1:30">
      <c r="A239" s="40">
        <f t="shared" si="64"/>
        <v>236</v>
      </c>
      <c r="B239" s="66" t="s">
        <v>170</v>
      </c>
      <c r="C239" s="46" t="s">
        <v>606</v>
      </c>
      <c r="D239" s="45" t="s">
        <v>607</v>
      </c>
      <c r="E239" s="41">
        <v>3245.4</v>
      </c>
      <c r="F239" s="41">
        <f>VLOOKUP(C239,'[1]9月'!$B:$Q,16,0)</f>
        <v>3245.4</v>
      </c>
      <c r="G239" s="41">
        <v>3245.4</v>
      </c>
      <c r="H239" s="44">
        <v>5228.42</v>
      </c>
      <c r="I239" s="44"/>
      <c r="J239" s="44">
        <v>1790</v>
      </c>
      <c r="K239" s="52">
        <f t="shared" si="65"/>
        <v>58.4172</v>
      </c>
      <c r="L239" s="53">
        <f t="shared" si="66"/>
        <v>519.264</v>
      </c>
      <c r="M239" s="41">
        <f t="shared" si="67"/>
        <v>22.7178</v>
      </c>
      <c r="N239" s="44">
        <f t="shared" si="68"/>
        <v>418.27</v>
      </c>
      <c r="O239" s="44">
        <f t="shared" si="69"/>
        <v>0</v>
      </c>
      <c r="P239" s="44">
        <f t="shared" si="70"/>
        <v>89.5</v>
      </c>
      <c r="Q239" s="44">
        <f t="shared" si="78"/>
        <v>1108.169</v>
      </c>
      <c r="R239" s="41">
        <f t="shared" si="71"/>
        <v>0</v>
      </c>
      <c r="S239" s="41">
        <f t="shared" si="72"/>
        <v>259.63</v>
      </c>
      <c r="T239" s="41">
        <f t="shared" si="73"/>
        <v>9.74</v>
      </c>
      <c r="U239" s="44">
        <f t="shared" si="74"/>
        <v>104.57</v>
      </c>
      <c r="V239" s="44">
        <f t="shared" si="75"/>
        <v>0</v>
      </c>
      <c r="W239" s="44">
        <f t="shared" si="76"/>
        <v>89.5</v>
      </c>
      <c r="X239" s="41">
        <f t="shared" si="79"/>
        <v>463.44</v>
      </c>
      <c r="Y239" s="41">
        <f t="shared" si="77"/>
        <v>1571.609</v>
      </c>
      <c r="Z239" s="41"/>
      <c r="AD239" s="141"/>
    </row>
    <row r="240" s="9" customFormat="1" ht="20" customHeight="1" spans="1:30">
      <c r="A240" s="40">
        <f t="shared" si="64"/>
        <v>237</v>
      </c>
      <c r="B240" s="66" t="s">
        <v>170</v>
      </c>
      <c r="C240" s="46" t="s">
        <v>610</v>
      </c>
      <c r="D240" s="45" t="s">
        <v>611</v>
      </c>
      <c r="E240" s="41">
        <v>3245.4</v>
      </c>
      <c r="F240" s="41">
        <f>VLOOKUP(C240,'[1]9月'!$B:$Q,16,0)</f>
        <v>3245.4</v>
      </c>
      <c r="G240" s="41">
        <v>3245.4</v>
      </c>
      <c r="H240" s="44">
        <v>5228.42</v>
      </c>
      <c r="I240" s="44"/>
      <c r="J240" s="44">
        <v>0</v>
      </c>
      <c r="K240" s="52">
        <f t="shared" si="65"/>
        <v>58.4172</v>
      </c>
      <c r="L240" s="53">
        <f t="shared" si="66"/>
        <v>519.264</v>
      </c>
      <c r="M240" s="41">
        <f t="shared" si="67"/>
        <v>22.7178</v>
      </c>
      <c r="N240" s="44">
        <f t="shared" si="68"/>
        <v>418.27</v>
      </c>
      <c r="O240" s="44">
        <f t="shared" si="69"/>
        <v>0</v>
      </c>
      <c r="P240" s="44">
        <f t="shared" si="70"/>
        <v>0</v>
      </c>
      <c r="Q240" s="44">
        <f t="shared" si="78"/>
        <v>1018.669</v>
      </c>
      <c r="R240" s="41">
        <f t="shared" si="71"/>
        <v>0</v>
      </c>
      <c r="S240" s="41">
        <f t="shared" si="72"/>
        <v>259.63</v>
      </c>
      <c r="T240" s="41">
        <f t="shared" si="73"/>
        <v>9.74</v>
      </c>
      <c r="U240" s="44">
        <f t="shared" si="74"/>
        <v>104.57</v>
      </c>
      <c r="V240" s="44">
        <f t="shared" si="75"/>
        <v>0</v>
      </c>
      <c r="W240" s="44">
        <f t="shared" si="76"/>
        <v>0</v>
      </c>
      <c r="X240" s="41">
        <f t="shared" si="79"/>
        <v>373.94</v>
      </c>
      <c r="Y240" s="41">
        <f t="shared" si="77"/>
        <v>1392.609</v>
      </c>
      <c r="Z240" s="41"/>
      <c r="AD240" s="141"/>
    </row>
    <row r="241" s="9" customFormat="1" ht="20" customHeight="1" spans="1:30">
      <c r="A241" s="40">
        <f t="shared" si="64"/>
        <v>238</v>
      </c>
      <c r="B241" s="66" t="s">
        <v>170</v>
      </c>
      <c r="C241" s="46" t="s">
        <v>612</v>
      </c>
      <c r="D241" s="45" t="s">
        <v>613</v>
      </c>
      <c r="E241" s="41">
        <v>3245.4</v>
      </c>
      <c r="F241" s="41">
        <f>VLOOKUP(C241,'[1]9月'!$B:$Q,16,0)</f>
        <v>3245.4</v>
      </c>
      <c r="G241" s="41">
        <v>3245.4</v>
      </c>
      <c r="H241" s="44">
        <v>5228.42</v>
      </c>
      <c r="I241" s="44"/>
      <c r="J241" s="44">
        <v>1790</v>
      </c>
      <c r="K241" s="52">
        <f t="shared" si="65"/>
        <v>58.4172</v>
      </c>
      <c r="L241" s="53">
        <f t="shared" si="66"/>
        <v>519.264</v>
      </c>
      <c r="M241" s="41">
        <f t="shared" si="67"/>
        <v>22.7178</v>
      </c>
      <c r="N241" s="44">
        <f t="shared" si="68"/>
        <v>418.27</v>
      </c>
      <c r="O241" s="44">
        <f t="shared" si="69"/>
        <v>0</v>
      </c>
      <c r="P241" s="44">
        <f t="shared" si="70"/>
        <v>89.5</v>
      </c>
      <c r="Q241" s="44">
        <f t="shared" si="78"/>
        <v>1108.169</v>
      </c>
      <c r="R241" s="41">
        <f t="shared" si="71"/>
        <v>0</v>
      </c>
      <c r="S241" s="41">
        <f t="shared" si="72"/>
        <v>259.63</v>
      </c>
      <c r="T241" s="41">
        <f t="shared" si="73"/>
        <v>9.74</v>
      </c>
      <c r="U241" s="44">
        <f t="shared" si="74"/>
        <v>104.57</v>
      </c>
      <c r="V241" s="44">
        <f t="shared" si="75"/>
        <v>0</v>
      </c>
      <c r="W241" s="44">
        <f t="shared" si="76"/>
        <v>89.5</v>
      </c>
      <c r="X241" s="41">
        <f t="shared" si="79"/>
        <v>463.44</v>
      </c>
      <c r="Y241" s="41">
        <f t="shared" si="77"/>
        <v>1571.609</v>
      </c>
      <c r="Z241" s="41"/>
      <c r="AD241" s="141"/>
    </row>
    <row r="242" s="9" customFormat="1" ht="20" customHeight="1" spans="1:30">
      <c r="A242" s="40">
        <f t="shared" si="64"/>
        <v>239</v>
      </c>
      <c r="B242" s="66" t="s">
        <v>103</v>
      </c>
      <c r="C242" s="46" t="s">
        <v>616</v>
      </c>
      <c r="D242" s="45" t="s">
        <v>617</v>
      </c>
      <c r="E242" s="41">
        <v>3245.4</v>
      </c>
      <c r="F242" s="41">
        <v>3245.4</v>
      </c>
      <c r="G242" s="41">
        <v>3245.4</v>
      </c>
      <c r="H242" s="44">
        <v>5228.42</v>
      </c>
      <c r="I242" s="44"/>
      <c r="J242" s="44">
        <v>3180</v>
      </c>
      <c r="K242" s="52">
        <f t="shared" si="65"/>
        <v>58.4172</v>
      </c>
      <c r="L242" s="53">
        <f t="shared" si="66"/>
        <v>519.264</v>
      </c>
      <c r="M242" s="41">
        <f t="shared" si="67"/>
        <v>22.7178</v>
      </c>
      <c r="N242" s="44">
        <f t="shared" si="68"/>
        <v>418.27</v>
      </c>
      <c r="O242" s="44">
        <f t="shared" si="69"/>
        <v>0</v>
      </c>
      <c r="P242" s="44">
        <f t="shared" si="70"/>
        <v>159</v>
      </c>
      <c r="Q242" s="44">
        <f t="shared" si="78"/>
        <v>1177.669</v>
      </c>
      <c r="R242" s="41">
        <f t="shared" si="71"/>
        <v>0</v>
      </c>
      <c r="S242" s="41">
        <f t="shared" si="72"/>
        <v>259.63</v>
      </c>
      <c r="T242" s="41">
        <f t="shared" si="73"/>
        <v>9.74</v>
      </c>
      <c r="U242" s="44">
        <f t="shared" si="74"/>
        <v>104.57</v>
      </c>
      <c r="V242" s="44">
        <f t="shared" si="75"/>
        <v>0</v>
      </c>
      <c r="W242" s="44">
        <f t="shared" si="76"/>
        <v>159</v>
      </c>
      <c r="X242" s="41">
        <f t="shared" si="79"/>
        <v>532.94</v>
      </c>
      <c r="Y242" s="41">
        <f t="shared" si="77"/>
        <v>1710.609</v>
      </c>
      <c r="Z242" s="41"/>
      <c r="AD242" s="141"/>
    </row>
    <row r="243" s="9" customFormat="1" ht="20" customHeight="1" spans="1:30">
      <c r="A243" s="40">
        <f t="shared" si="64"/>
        <v>240</v>
      </c>
      <c r="B243" s="66" t="s">
        <v>173</v>
      </c>
      <c r="C243" s="46" t="s">
        <v>620</v>
      </c>
      <c r="D243" s="342" t="s">
        <v>621</v>
      </c>
      <c r="E243" s="41">
        <v>3245.4</v>
      </c>
      <c r="F243" s="41">
        <v>3245.4</v>
      </c>
      <c r="G243" s="41">
        <v>3245.4</v>
      </c>
      <c r="H243" s="44">
        <v>5228.42</v>
      </c>
      <c r="I243" s="44"/>
      <c r="J243" s="44">
        <v>3180</v>
      </c>
      <c r="K243" s="52">
        <f t="shared" si="65"/>
        <v>58.4172</v>
      </c>
      <c r="L243" s="53">
        <f t="shared" si="66"/>
        <v>519.264</v>
      </c>
      <c r="M243" s="41">
        <f t="shared" si="67"/>
        <v>22.7178</v>
      </c>
      <c r="N243" s="44">
        <f t="shared" si="68"/>
        <v>418.27</v>
      </c>
      <c r="O243" s="44">
        <f t="shared" si="69"/>
        <v>0</v>
      </c>
      <c r="P243" s="44">
        <f t="shared" si="70"/>
        <v>159</v>
      </c>
      <c r="Q243" s="44">
        <f t="shared" si="78"/>
        <v>1177.669</v>
      </c>
      <c r="R243" s="41">
        <f t="shared" si="71"/>
        <v>0</v>
      </c>
      <c r="S243" s="41">
        <f t="shared" si="72"/>
        <v>259.63</v>
      </c>
      <c r="T243" s="41">
        <f t="shared" si="73"/>
        <v>9.74</v>
      </c>
      <c r="U243" s="44">
        <f t="shared" si="74"/>
        <v>104.57</v>
      </c>
      <c r="V243" s="44">
        <f t="shared" si="75"/>
        <v>0</v>
      </c>
      <c r="W243" s="44">
        <f t="shared" si="76"/>
        <v>159</v>
      </c>
      <c r="X243" s="41">
        <f t="shared" si="79"/>
        <v>532.94</v>
      </c>
      <c r="Y243" s="41">
        <f t="shared" si="77"/>
        <v>1710.609</v>
      </c>
      <c r="Z243" s="41"/>
      <c r="AD243" s="141"/>
    </row>
    <row r="244" s="9" customFormat="1" ht="20" customHeight="1" spans="1:30">
      <c r="A244" s="40">
        <f t="shared" si="64"/>
        <v>241</v>
      </c>
      <c r="B244" s="66" t="s">
        <v>103</v>
      </c>
      <c r="C244" s="46" t="s">
        <v>622</v>
      </c>
      <c r="D244" s="58" t="s">
        <v>623</v>
      </c>
      <c r="E244" s="41">
        <v>3245.4</v>
      </c>
      <c r="F244" s="41">
        <v>3245.4</v>
      </c>
      <c r="G244" s="41">
        <v>3245.4</v>
      </c>
      <c r="H244" s="44">
        <v>5228.42</v>
      </c>
      <c r="I244" s="44"/>
      <c r="J244" s="88">
        <v>3180</v>
      </c>
      <c r="K244" s="52">
        <f t="shared" si="65"/>
        <v>58.4172</v>
      </c>
      <c r="L244" s="53">
        <f t="shared" si="66"/>
        <v>519.264</v>
      </c>
      <c r="M244" s="41">
        <f t="shared" si="67"/>
        <v>22.7178</v>
      </c>
      <c r="N244" s="44">
        <f t="shared" si="68"/>
        <v>418.27</v>
      </c>
      <c r="O244" s="44">
        <f t="shared" si="69"/>
        <v>0</v>
      </c>
      <c r="P244" s="44">
        <f t="shared" si="70"/>
        <v>159</v>
      </c>
      <c r="Q244" s="44">
        <f t="shared" si="78"/>
        <v>1177.669</v>
      </c>
      <c r="R244" s="41">
        <f t="shared" si="71"/>
        <v>0</v>
      </c>
      <c r="S244" s="41">
        <f t="shared" si="72"/>
        <v>259.63</v>
      </c>
      <c r="T244" s="41">
        <f t="shared" si="73"/>
        <v>9.74</v>
      </c>
      <c r="U244" s="44">
        <f t="shared" si="74"/>
        <v>104.57</v>
      </c>
      <c r="V244" s="44">
        <f t="shared" si="75"/>
        <v>0</v>
      </c>
      <c r="W244" s="44">
        <f t="shared" si="76"/>
        <v>159</v>
      </c>
      <c r="X244" s="41">
        <f t="shared" si="79"/>
        <v>532.94</v>
      </c>
      <c r="Y244" s="41">
        <f t="shared" si="77"/>
        <v>1710.609</v>
      </c>
      <c r="Z244" s="41"/>
      <c r="AD244" s="141"/>
    </row>
    <row r="245" s="9" customFormat="1" ht="20" customHeight="1" spans="1:30">
      <c r="A245" s="40">
        <f t="shared" si="64"/>
        <v>242</v>
      </c>
      <c r="B245" s="66" t="s">
        <v>285</v>
      </c>
      <c r="C245" s="46" t="s">
        <v>624</v>
      </c>
      <c r="D245" s="45" t="s">
        <v>625</v>
      </c>
      <c r="E245" s="41">
        <v>3245.4</v>
      </c>
      <c r="F245" s="41">
        <v>3245.4</v>
      </c>
      <c r="G245" s="41">
        <v>3245.4</v>
      </c>
      <c r="H245" s="44">
        <v>5228.42</v>
      </c>
      <c r="I245" s="44"/>
      <c r="J245" s="44">
        <v>4180</v>
      </c>
      <c r="K245" s="52">
        <f t="shared" si="65"/>
        <v>58.4172</v>
      </c>
      <c r="L245" s="53">
        <f t="shared" si="66"/>
        <v>519.264</v>
      </c>
      <c r="M245" s="41">
        <f t="shared" si="67"/>
        <v>22.7178</v>
      </c>
      <c r="N245" s="44">
        <f t="shared" si="68"/>
        <v>418.27</v>
      </c>
      <c r="O245" s="44">
        <f t="shared" si="69"/>
        <v>0</v>
      </c>
      <c r="P245" s="44">
        <f t="shared" si="70"/>
        <v>209</v>
      </c>
      <c r="Q245" s="44">
        <f t="shared" si="78"/>
        <v>1227.669</v>
      </c>
      <c r="R245" s="41">
        <f t="shared" si="71"/>
        <v>0</v>
      </c>
      <c r="S245" s="41">
        <f t="shared" si="72"/>
        <v>259.63</v>
      </c>
      <c r="T245" s="41">
        <f t="shared" si="73"/>
        <v>9.74</v>
      </c>
      <c r="U245" s="44">
        <f t="shared" si="74"/>
        <v>104.57</v>
      </c>
      <c r="V245" s="44">
        <f t="shared" si="75"/>
        <v>0</v>
      </c>
      <c r="W245" s="44">
        <f t="shared" si="76"/>
        <v>209</v>
      </c>
      <c r="X245" s="41">
        <f t="shared" si="79"/>
        <v>582.94</v>
      </c>
      <c r="Y245" s="41">
        <f t="shared" si="77"/>
        <v>1810.609</v>
      </c>
      <c r="Z245" s="41"/>
      <c r="AD245" s="141"/>
    </row>
    <row r="246" s="9" customFormat="1" ht="20" customHeight="1" spans="1:30">
      <c r="A246" s="40">
        <f t="shared" si="64"/>
        <v>243</v>
      </c>
      <c r="B246" s="66" t="s">
        <v>320</v>
      </c>
      <c r="C246" s="46" t="s">
        <v>626</v>
      </c>
      <c r="D246" s="45" t="s">
        <v>627</v>
      </c>
      <c r="E246" s="41">
        <v>3245.4</v>
      </c>
      <c r="F246" s="41">
        <v>3245.4</v>
      </c>
      <c r="G246" s="41">
        <v>3245.4</v>
      </c>
      <c r="H246" s="44">
        <v>5228.42</v>
      </c>
      <c r="I246" s="44"/>
      <c r="J246" s="44">
        <v>1790</v>
      </c>
      <c r="K246" s="52">
        <f t="shared" si="65"/>
        <v>58.4172</v>
      </c>
      <c r="L246" s="53">
        <f t="shared" si="66"/>
        <v>519.264</v>
      </c>
      <c r="M246" s="41">
        <f t="shared" si="67"/>
        <v>22.7178</v>
      </c>
      <c r="N246" s="44">
        <f t="shared" si="68"/>
        <v>418.27</v>
      </c>
      <c r="O246" s="44">
        <f t="shared" si="69"/>
        <v>0</v>
      </c>
      <c r="P246" s="44">
        <f t="shared" si="70"/>
        <v>89.5</v>
      </c>
      <c r="Q246" s="44">
        <f t="shared" si="78"/>
        <v>1108.169</v>
      </c>
      <c r="R246" s="41">
        <f t="shared" si="71"/>
        <v>0</v>
      </c>
      <c r="S246" s="41">
        <f t="shared" si="72"/>
        <v>259.63</v>
      </c>
      <c r="T246" s="41">
        <f t="shared" si="73"/>
        <v>9.74</v>
      </c>
      <c r="U246" s="44">
        <f t="shared" si="74"/>
        <v>104.57</v>
      </c>
      <c r="V246" s="44">
        <f t="shared" si="75"/>
        <v>0</v>
      </c>
      <c r="W246" s="44">
        <f t="shared" si="76"/>
        <v>89.5</v>
      </c>
      <c r="X246" s="41">
        <f t="shared" si="79"/>
        <v>463.44</v>
      </c>
      <c r="Y246" s="41">
        <f t="shared" si="77"/>
        <v>1571.609</v>
      </c>
      <c r="Z246" s="41"/>
      <c r="AD246" s="141"/>
    </row>
    <row r="247" s="9" customFormat="1" ht="20" customHeight="1" spans="1:30">
      <c r="A247" s="40">
        <f t="shared" si="64"/>
        <v>244</v>
      </c>
      <c r="B247" s="66" t="s">
        <v>170</v>
      </c>
      <c r="C247" s="46" t="s">
        <v>628</v>
      </c>
      <c r="D247" s="45" t="s">
        <v>629</v>
      </c>
      <c r="E247" s="41">
        <v>3245.4</v>
      </c>
      <c r="F247" s="41">
        <v>3245.4</v>
      </c>
      <c r="G247" s="41">
        <v>3245.4</v>
      </c>
      <c r="H247" s="44">
        <v>5228.42</v>
      </c>
      <c r="I247" s="44"/>
      <c r="J247" s="44">
        <v>1790</v>
      </c>
      <c r="K247" s="52">
        <f t="shared" si="65"/>
        <v>58.4172</v>
      </c>
      <c r="L247" s="53">
        <f t="shared" si="66"/>
        <v>519.264</v>
      </c>
      <c r="M247" s="41">
        <f t="shared" si="67"/>
        <v>22.7178</v>
      </c>
      <c r="N247" s="44">
        <f t="shared" si="68"/>
        <v>418.27</v>
      </c>
      <c r="O247" s="44">
        <f t="shared" si="69"/>
        <v>0</v>
      </c>
      <c r="P247" s="44">
        <f t="shared" si="70"/>
        <v>89.5</v>
      </c>
      <c r="Q247" s="44">
        <f t="shared" si="78"/>
        <v>1108.169</v>
      </c>
      <c r="R247" s="41">
        <f t="shared" si="71"/>
        <v>0</v>
      </c>
      <c r="S247" s="41">
        <f t="shared" si="72"/>
        <v>259.63</v>
      </c>
      <c r="T247" s="41">
        <f t="shared" si="73"/>
        <v>9.74</v>
      </c>
      <c r="U247" s="44">
        <f t="shared" si="74"/>
        <v>104.57</v>
      </c>
      <c r="V247" s="44">
        <f t="shared" si="75"/>
        <v>0</v>
      </c>
      <c r="W247" s="44">
        <f t="shared" si="76"/>
        <v>89.5</v>
      </c>
      <c r="X247" s="41">
        <f t="shared" si="79"/>
        <v>463.44</v>
      </c>
      <c r="Y247" s="41">
        <f t="shared" si="77"/>
        <v>1571.609</v>
      </c>
      <c r="Z247" s="41"/>
      <c r="AD247" s="141"/>
    </row>
    <row r="248" s="30" customFormat="1" ht="20" customHeight="1" spans="1:30">
      <c r="A248" s="90">
        <f t="shared" si="64"/>
        <v>245</v>
      </c>
      <c r="B248" s="66" t="s">
        <v>167</v>
      </c>
      <c r="C248" s="61" t="s">
        <v>630</v>
      </c>
      <c r="D248" s="252" t="s">
        <v>631</v>
      </c>
      <c r="E248" s="44">
        <v>3820</v>
      </c>
      <c r="F248" s="44">
        <v>3820</v>
      </c>
      <c r="G248" s="44">
        <v>3820</v>
      </c>
      <c r="H248" s="44">
        <v>5228.42</v>
      </c>
      <c r="I248" s="44"/>
      <c r="J248" s="44">
        <v>4180</v>
      </c>
      <c r="K248" s="73">
        <f t="shared" si="65"/>
        <v>68.76</v>
      </c>
      <c r="L248" s="74">
        <f t="shared" si="66"/>
        <v>611.2</v>
      </c>
      <c r="M248" s="44">
        <f t="shared" si="67"/>
        <v>26.74</v>
      </c>
      <c r="N248" s="44">
        <f t="shared" si="68"/>
        <v>418.27</v>
      </c>
      <c r="O248" s="44">
        <f t="shared" si="69"/>
        <v>0</v>
      </c>
      <c r="P248" s="44">
        <f t="shared" si="70"/>
        <v>209</v>
      </c>
      <c r="Q248" s="44">
        <f t="shared" si="78"/>
        <v>1333.97</v>
      </c>
      <c r="R248" s="41">
        <f t="shared" si="71"/>
        <v>0</v>
      </c>
      <c r="S248" s="44">
        <f t="shared" si="72"/>
        <v>305.6</v>
      </c>
      <c r="T248" s="44">
        <f t="shared" si="73"/>
        <v>11.46</v>
      </c>
      <c r="U248" s="44">
        <f t="shared" si="74"/>
        <v>104.57</v>
      </c>
      <c r="V248" s="44">
        <f t="shared" si="75"/>
        <v>0</v>
      </c>
      <c r="W248" s="44">
        <f t="shared" si="76"/>
        <v>209</v>
      </c>
      <c r="X248" s="41">
        <f t="shared" si="79"/>
        <v>630.63</v>
      </c>
      <c r="Y248" s="44">
        <f t="shared" si="77"/>
        <v>1964.6</v>
      </c>
      <c r="Z248" s="44"/>
      <c r="AD248" s="141"/>
    </row>
    <row r="249" s="30" customFormat="1" ht="20" customHeight="1" spans="1:30">
      <c r="A249" s="90">
        <f t="shared" si="64"/>
        <v>246</v>
      </c>
      <c r="B249" s="66" t="s">
        <v>217</v>
      </c>
      <c r="C249" s="61" t="s">
        <v>636</v>
      </c>
      <c r="D249" s="252" t="s">
        <v>637</v>
      </c>
      <c r="E249" s="44">
        <v>3820</v>
      </c>
      <c r="F249" s="44">
        <v>3820</v>
      </c>
      <c r="G249" s="44">
        <v>3820</v>
      </c>
      <c r="H249" s="44">
        <v>5228.42</v>
      </c>
      <c r="I249" s="44"/>
      <c r="J249" s="44">
        <v>4180</v>
      </c>
      <c r="K249" s="73">
        <f t="shared" si="65"/>
        <v>68.76</v>
      </c>
      <c r="L249" s="74">
        <f t="shared" si="66"/>
        <v>611.2</v>
      </c>
      <c r="M249" s="44">
        <f t="shared" si="67"/>
        <v>26.74</v>
      </c>
      <c r="N249" s="44">
        <f t="shared" si="68"/>
        <v>418.27</v>
      </c>
      <c r="O249" s="44">
        <f t="shared" si="69"/>
        <v>0</v>
      </c>
      <c r="P249" s="44">
        <f t="shared" si="70"/>
        <v>209</v>
      </c>
      <c r="Q249" s="44">
        <f t="shared" si="78"/>
        <v>1333.97</v>
      </c>
      <c r="R249" s="41">
        <f t="shared" si="71"/>
        <v>0</v>
      </c>
      <c r="S249" s="44">
        <f t="shared" si="72"/>
        <v>305.6</v>
      </c>
      <c r="T249" s="44">
        <f t="shared" si="73"/>
        <v>11.46</v>
      </c>
      <c r="U249" s="44">
        <f t="shared" si="74"/>
        <v>104.57</v>
      </c>
      <c r="V249" s="44">
        <f t="shared" si="75"/>
        <v>0</v>
      </c>
      <c r="W249" s="44">
        <f t="shared" si="76"/>
        <v>209</v>
      </c>
      <c r="X249" s="41">
        <f t="shared" si="79"/>
        <v>630.63</v>
      </c>
      <c r="Y249" s="44">
        <f t="shared" si="77"/>
        <v>1964.6</v>
      </c>
      <c r="Z249" s="44"/>
      <c r="AD249" s="141"/>
    </row>
    <row r="250" s="30" customFormat="1" ht="20" customHeight="1" spans="1:30">
      <c r="A250" s="90">
        <f t="shared" si="64"/>
        <v>247</v>
      </c>
      <c r="B250" s="66" t="s">
        <v>443</v>
      </c>
      <c r="C250" s="61" t="s">
        <v>638</v>
      </c>
      <c r="D250" s="276" t="s">
        <v>639</v>
      </c>
      <c r="E250" s="44">
        <v>3245.4</v>
      </c>
      <c r="F250" s="44">
        <v>3245.5</v>
      </c>
      <c r="G250" s="44">
        <v>3245.4</v>
      </c>
      <c r="H250" s="44">
        <v>5228.42</v>
      </c>
      <c r="I250" s="44"/>
      <c r="J250" s="88">
        <v>1790</v>
      </c>
      <c r="K250" s="73">
        <f t="shared" si="65"/>
        <v>58.4172</v>
      </c>
      <c r="L250" s="74">
        <f t="shared" si="66"/>
        <v>519.28</v>
      </c>
      <c r="M250" s="44">
        <f t="shared" si="67"/>
        <v>22.7178</v>
      </c>
      <c r="N250" s="44">
        <f t="shared" si="68"/>
        <v>418.27</v>
      </c>
      <c r="O250" s="44">
        <f t="shared" si="69"/>
        <v>0</v>
      </c>
      <c r="P250" s="44">
        <f t="shared" si="70"/>
        <v>89.5</v>
      </c>
      <c r="Q250" s="44">
        <f t="shared" si="78"/>
        <v>1108.185</v>
      </c>
      <c r="R250" s="41">
        <f t="shared" si="71"/>
        <v>0</v>
      </c>
      <c r="S250" s="44">
        <f t="shared" si="72"/>
        <v>259.64</v>
      </c>
      <c r="T250" s="44">
        <f t="shared" si="73"/>
        <v>9.74</v>
      </c>
      <c r="U250" s="44">
        <f t="shared" si="74"/>
        <v>104.57</v>
      </c>
      <c r="V250" s="44">
        <f t="shared" si="75"/>
        <v>0</v>
      </c>
      <c r="W250" s="44">
        <f t="shared" si="76"/>
        <v>89.5</v>
      </c>
      <c r="X250" s="41">
        <f t="shared" si="79"/>
        <v>463.45</v>
      </c>
      <c r="Y250" s="44">
        <f t="shared" si="77"/>
        <v>1571.635</v>
      </c>
      <c r="Z250" s="44"/>
      <c r="AD250" s="141"/>
    </row>
    <row r="251" s="30" customFormat="1" ht="20" customHeight="1" spans="1:30">
      <c r="A251" s="90">
        <f t="shared" si="64"/>
        <v>248</v>
      </c>
      <c r="B251" s="66" t="s">
        <v>238</v>
      </c>
      <c r="C251" s="61" t="s">
        <v>642</v>
      </c>
      <c r="D251" s="252" t="s">
        <v>643</v>
      </c>
      <c r="E251" s="44">
        <v>3245.4</v>
      </c>
      <c r="F251" s="44">
        <v>3245.5</v>
      </c>
      <c r="G251" s="44">
        <v>3245.4</v>
      </c>
      <c r="H251" s="44">
        <v>5228.42</v>
      </c>
      <c r="I251" s="44"/>
      <c r="J251" s="44">
        <v>1790</v>
      </c>
      <c r="K251" s="73">
        <f t="shared" si="65"/>
        <v>58.4172</v>
      </c>
      <c r="L251" s="74">
        <f t="shared" si="66"/>
        <v>519.28</v>
      </c>
      <c r="M251" s="44">
        <f t="shared" si="67"/>
        <v>22.7178</v>
      </c>
      <c r="N251" s="44">
        <f t="shared" si="68"/>
        <v>418.27</v>
      </c>
      <c r="O251" s="44">
        <f t="shared" si="69"/>
        <v>0</v>
      </c>
      <c r="P251" s="44">
        <f t="shared" si="70"/>
        <v>89.5</v>
      </c>
      <c r="Q251" s="44">
        <f t="shared" si="78"/>
        <v>1108.185</v>
      </c>
      <c r="R251" s="41">
        <f t="shared" si="71"/>
        <v>0</v>
      </c>
      <c r="S251" s="44">
        <f t="shared" si="72"/>
        <v>259.64</v>
      </c>
      <c r="T251" s="44">
        <f t="shared" si="73"/>
        <v>9.74</v>
      </c>
      <c r="U251" s="44">
        <f t="shared" si="74"/>
        <v>104.57</v>
      </c>
      <c r="V251" s="44">
        <f t="shared" si="75"/>
        <v>0</v>
      </c>
      <c r="W251" s="44">
        <f t="shared" si="76"/>
        <v>89.5</v>
      </c>
      <c r="X251" s="41">
        <f t="shared" si="79"/>
        <v>463.45</v>
      </c>
      <c r="Y251" s="44">
        <f t="shared" si="77"/>
        <v>1571.635</v>
      </c>
      <c r="Z251" s="44"/>
      <c r="AD251" s="141"/>
    </row>
    <row r="252" s="30" customFormat="1" ht="20" customHeight="1" spans="1:30">
      <c r="A252" s="90">
        <f t="shared" si="64"/>
        <v>249</v>
      </c>
      <c r="B252" s="66" t="s">
        <v>238</v>
      </c>
      <c r="C252" s="61" t="s">
        <v>644</v>
      </c>
      <c r="D252" s="276" t="s">
        <v>645</v>
      </c>
      <c r="E252" s="44">
        <v>3245.4</v>
      </c>
      <c r="F252" s="44">
        <v>3245.5</v>
      </c>
      <c r="G252" s="44">
        <v>3245.4</v>
      </c>
      <c r="H252" s="44">
        <v>5228.42</v>
      </c>
      <c r="I252" s="44"/>
      <c r="J252" s="88">
        <v>1790</v>
      </c>
      <c r="K252" s="73">
        <f t="shared" si="65"/>
        <v>58.4172</v>
      </c>
      <c r="L252" s="74">
        <f t="shared" si="66"/>
        <v>519.28</v>
      </c>
      <c r="M252" s="44">
        <f t="shared" si="67"/>
        <v>22.7178</v>
      </c>
      <c r="N252" s="44">
        <f t="shared" si="68"/>
        <v>418.27</v>
      </c>
      <c r="O252" s="44">
        <f t="shared" si="69"/>
        <v>0</v>
      </c>
      <c r="P252" s="44">
        <f t="shared" si="70"/>
        <v>89.5</v>
      </c>
      <c r="Q252" s="44">
        <f t="shared" si="78"/>
        <v>1108.185</v>
      </c>
      <c r="R252" s="41">
        <f t="shared" si="71"/>
        <v>0</v>
      </c>
      <c r="S252" s="44">
        <f t="shared" si="72"/>
        <v>259.64</v>
      </c>
      <c r="T252" s="44">
        <f t="shared" si="73"/>
        <v>9.74</v>
      </c>
      <c r="U252" s="44">
        <f t="shared" si="74"/>
        <v>104.57</v>
      </c>
      <c r="V252" s="44">
        <f t="shared" si="75"/>
        <v>0</v>
      </c>
      <c r="W252" s="44">
        <f t="shared" si="76"/>
        <v>89.5</v>
      </c>
      <c r="X252" s="41">
        <f t="shared" si="79"/>
        <v>463.45</v>
      </c>
      <c r="Y252" s="44">
        <f t="shared" si="77"/>
        <v>1571.635</v>
      </c>
      <c r="Z252" s="44"/>
      <c r="AD252" s="141"/>
    </row>
    <row r="253" s="30" customFormat="1" ht="20" customHeight="1" spans="1:30">
      <c r="A253" s="90">
        <f t="shared" si="64"/>
        <v>250</v>
      </c>
      <c r="B253" s="66" t="s">
        <v>320</v>
      </c>
      <c r="C253" s="61" t="s">
        <v>650</v>
      </c>
      <c r="D253" s="252" t="s">
        <v>651</v>
      </c>
      <c r="E253" s="44">
        <v>3245.4</v>
      </c>
      <c r="F253" s="44">
        <v>3245.5</v>
      </c>
      <c r="G253" s="44">
        <v>3245.4</v>
      </c>
      <c r="H253" s="44">
        <v>5228.42</v>
      </c>
      <c r="I253" s="44"/>
      <c r="J253" s="44">
        <v>1790</v>
      </c>
      <c r="K253" s="73">
        <f t="shared" si="65"/>
        <v>58.4172</v>
      </c>
      <c r="L253" s="74">
        <f t="shared" si="66"/>
        <v>519.28</v>
      </c>
      <c r="M253" s="44">
        <f t="shared" si="67"/>
        <v>22.7178</v>
      </c>
      <c r="N253" s="44">
        <f t="shared" si="68"/>
        <v>418.27</v>
      </c>
      <c r="O253" s="44">
        <f t="shared" si="69"/>
        <v>0</v>
      </c>
      <c r="P253" s="44">
        <f t="shared" si="70"/>
        <v>89.5</v>
      </c>
      <c r="Q253" s="44">
        <f t="shared" si="78"/>
        <v>1108.185</v>
      </c>
      <c r="R253" s="41">
        <f t="shared" si="71"/>
        <v>0</v>
      </c>
      <c r="S253" s="44">
        <f t="shared" si="72"/>
        <v>259.64</v>
      </c>
      <c r="T253" s="44">
        <f t="shared" si="73"/>
        <v>9.74</v>
      </c>
      <c r="U253" s="44">
        <f t="shared" si="74"/>
        <v>104.57</v>
      </c>
      <c r="V253" s="44">
        <f t="shared" si="75"/>
        <v>0</v>
      </c>
      <c r="W253" s="44">
        <f t="shared" si="76"/>
        <v>89.5</v>
      </c>
      <c r="X253" s="41">
        <f t="shared" si="79"/>
        <v>463.45</v>
      </c>
      <c r="Y253" s="44">
        <f t="shared" si="77"/>
        <v>1571.635</v>
      </c>
      <c r="Z253" s="44"/>
      <c r="AD253" s="141"/>
    </row>
    <row r="254" s="30" customFormat="1" ht="20" customHeight="1" spans="1:30">
      <c r="A254" s="90">
        <f t="shared" si="64"/>
        <v>251</v>
      </c>
      <c r="B254" s="66" t="s">
        <v>320</v>
      </c>
      <c r="C254" s="61" t="s">
        <v>652</v>
      </c>
      <c r="D254" s="252" t="s">
        <v>653</v>
      </c>
      <c r="E254" s="44">
        <v>3245.4</v>
      </c>
      <c r="F254" s="44">
        <v>3245.5</v>
      </c>
      <c r="G254" s="44">
        <v>3245.4</v>
      </c>
      <c r="H254" s="44">
        <v>5228.42</v>
      </c>
      <c r="I254" s="44"/>
      <c r="J254" s="44">
        <v>1790</v>
      </c>
      <c r="K254" s="73">
        <f t="shared" si="65"/>
        <v>58.4172</v>
      </c>
      <c r="L254" s="74">
        <f t="shared" si="66"/>
        <v>519.28</v>
      </c>
      <c r="M254" s="44">
        <f t="shared" si="67"/>
        <v>22.7178</v>
      </c>
      <c r="N254" s="44">
        <f t="shared" si="68"/>
        <v>418.27</v>
      </c>
      <c r="O254" s="44">
        <f t="shared" si="69"/>
        <v>0</v>
      </c>
      <c r="P254" s="44">
        <f t="shared" si="70"/>
        <v>89.5</v>
      </c>
      <c r="Q254" s="44">
        <f t="shared" si="78"/>
        <v>1108.185</v>
      </c>
      <c r="R254" s="41">
        <f t="shared" si="71"/>
        <v>0</v>
      </c>
      <c r="S254" s="44">
        <f t="shared" si="72"/>
        <v>259.64</v>
      </c>
      <c r="T254" s="44">
        <f t="shared" si="73"/>
        <v>9.74</v>
      </c>
      <c r="U254" s="44">
        <f t="shared" si="74"/>
        <v>104.57</v>
      </c>
      <c r="V254" s="44">
        <f t="shared" si="75"/>
        <v>0</v>
      </c>
      <c r="W254" s="44">
        <f t="shared" si="76"/>
        <v>89.5</v>
      </c>
      <c r="X254" s="41">
        <f t="shared" si="79"/>
        <v>463.45</v>
      </c>
      <c r="Y254" s="44">
        <f t="shared" si="77"/>
        <v>1571.635</v>
      </c>
      <c r="Z254" s="44"/>
      <c r="AD254" s="141"/>
    </row>
    <row r="255" s="30" customFormat="1" ht="20" customHeight="1" spans="1:30">
      <c r="A255" s="90">
        <f t="shared" ref="A255:A261" si="80">ROW()-3</f>
        <v>252</v>
      </c>
      <c r="B255" s="66" t="s">
        <v>320</v>
      </c>
      <c r="C255" s="61" t="s">
        <v>656</v>
      </c>
      <c r="D255" s="252" t="s">
        <v>657</v>
      </c>
      <c r="E255" s="44">
        <v>3245.4</v>
      </c>
      <c r="F255" s="44">
        <v>3245.5</v>
      </c>
      <c r="G255" s="44">
        <v>3245.4</v>
      </c>
      <c r="H255" s="44">
        <v>5228.42</v>
      </c>
      <c r="I255" s="44"/>
      <c r="J255" s="44">
        <v>1790</v>
      </c>
      <c r="K255" s="73">
        <f t="shared" ref="K255:K261" si="81">E255*0.018</f>
        <v>58.4172</v>
      </c>
      <c r="L255" s="74">
        <f t="shared" ref="L255:L261" si="82">F255*0.16</f>
        <v>519.28</v>
      </c>
      <c r="M255" s="44">
        <f t="shared" ref="M255:M261" si="83">G255*0.007</f>
        <v>22.7178</v>
      </c>
      <c r="N255" s="44">
        <f t="shared" ref="N255:N261" si="84">ROUND(H255*0.08,2)</f>
        <v>418.27</v>
      </c>
      <c r="O255" s="44">
        <f t="shared" ref="O255:O261" si="85">I255*50%</f>
        <v>0</v>
      </c>
      <c r="P255" s="44">
        <f t="shared" ref="P255:P261" si="86">J255*5%</f>
        <v>89.5</v>
      </c>
      <c r="Q255" s="44">
        <f t="shared" ref="Q255:Q318" si="87">SUM(K255:P255)</f>
        <v>1108.185</v>
      </c>
      <c r="R255" s="41">
        <f t="shared" ref="R255:R261" si="88">E255*0</f>
        <v>0</v>
      </c>
      <c r="S255" s="44">
        <f t="shared" ref="S255:S261" si="89">ROUND(F255*0.08,2)</f>
        <v>259.64</v>
      </c>
      <c r="T255" s="44">
        <f t="shared" ref="T255:T261" si="90">ROUND(G255*0.003,2)</f>
        <v>9.74</v>
      </c>
      <c r="U255" s="44">
        <f t="shared" ref="U255:U261" si="91">ROUND(H255*0.02,2)</f>
        <v>104.57</v>
      </c>
      <c r="V255" s="44">
        <f t="shared" ref="V255:V261" si="92">I255*50%</f>
        <v>0</v>
      </c>
      <c r="W255" s="44">
        <f t="shared" ref="W255:W261" si="93">J255*5%</f>
        <v>89.5</v>
      </c>
      <c r="X255" s="41">
        <f t="shared" ref="X255:X318" si="94">SUM(R255:W255)</f>
        <v>463.45</v>
      </c>
      <c r="Y255" s="44">
        <f t="shared" ref="Y255:Y261" si="95">Q255+X255</f>
        <v>1571.635</v>
      </c>
      <c r="Z255" s="44"/>
      <c r="AD255" s="141"/>
    </row>
    <row r="256" s="30" customFormat="1" ht="20" customHeight="1" spans="1:30">
      <c r="A256" s="90">
        <f t="shared" si="80"/>
        <v>253</v>
      </c>
      <c r="B256" s="66" t="s">
        <v>170</v>
      </c>
      <c r="C256" s="61" t="s">
        <v>658</v>
      </c>
      <c r="D256" s="252" t="s">
        <v>659</v>
      </c>
      <c r="E256" s="44">
        <v>3245.4</v>
      </c>
      <c r="F256" s="44">
        <v>3245.5</v>
      </c>
      <c r="G256" s="44">
        <v>3245.4</v>
      </c>
      <c r="H256" s="44">
        <v>5228.42</v>
      </c>
      <c r="I256" s="44"/>
      <c r="J256" s="44">
        <v>1790</v>
      </c>
      <c r="K256" s="73">
        <f t="shared" si="81"/>
        <v>58.4172</v>
      </c>
      <c r="L256" s="74">
        <f t="shared" si="82"/>
        <v>519.28</v>
      </c>
      <c r="M256" s="44">
        <f t="shared" si="83"/>
        <v>22.7178</v>
      </c>
      <c r="N256" s="44">
        <f t="shared" si="84"/>
        <v>418.27</v>
      </c>
      <c r="O256" s="44">
        <f t="shared" si="85"/>
        <v>0</v>
      </c>
      <c r="P256" s="44">
        <f t="shared" si="86"/>
        <v>89.5</v>
      </c>
      <c r="Q256" s="44">
        <f t="shared" si="87"/>
        <v>1108.185</v>
      </c>
      <c r="R256" s="41">
        <f t="shared" si="88"/>
        <v>0</v>
      </c>
      <c r="S256" s="44">
        <f t="shared" si="89"/>
        <v>259.64</v>
      </c>
      <c r="T256" s="44">
        <f t="shared" si="90"/>
        <v>9.74</v>
      </c>
      <c r="U256" s="44">
        <f t="shared" si="91"/>
        <v>104.57</v>
      </c>
      <c r="V256" s="44">
        <f t="shared" si="92"/>
        <v>0</v>
      </c>
      <c r="W256" s="44">
        <f t="shared" si="93"/>
        <v>89.5</v>
      </c>
      <c r="X256" s="41">
        <f t="shared" si="94"/>
        <v>463.45</v>
      </c>
      <c r="Y256" s="44">
        <f t="shared" si="95"/>
        <v>1571.635</v>
      </c>
      <c r="Z256" s="44"/>
      <c r="AD256" s="141"/>
    </row>
    <row r="257" s="30" customFormat="1" ht="20" customHeight="1" spans="1:30">
      <c r="A257" s="90">
        <f t="shared" si="80"/>
        <v>254</v>
      </c>
      <c r="B257" s="66" t="s">
        <v>199</v>
      </c>
      <c r="C257" s="61" t="s">
        <v>664</v>
      </c>
      <c r="D257" s="252" t="s">
        <v>665</v>
      </c>
      <c r="E257" s="44">
        <v>3245.4</v>
      </c>
      <c r="F257" s="44">
        <v>3245.5</v>
      </c>
      <c r="G257" s="44">
        <v>3245.4</v>
      </c>
      <c r="H257" s="44">
        <v>5228.42</v>
      </c>
      <c r="I257" s="44"/>
      <c r="J257" s="44">
        <v>1790</v>
      </c>
      <c r="K257" s="73">
        <f t="shared" si="81"/>
        <v>58.4172</v>
      </c>
      <c r="L257" s="74">
        <f t="shared" si="82"/>
        <v>519.28</v>
      </c>
      <c r="M257" s="44">
        <f t="shared" si="83"/>
        <v>22.7178</v>
      </c>
      <c r="N257" s="44">
        <f t="shared" si="84"/>
        <v>418.27</v>
      </c>
      <c r="O257" s="44">
        <f t="shared" si="85"/>
        <v>0</v>
      </c>
      <c r="P257" s="44">
        <f t="shared" si="86"/>
        <v>89.5</v>
      </c>
      <c r="Q257" s="44">
        <f t="shared" si="87"/>
        <v>1108.185</v>
      </c>
      <c r="R257" s="41">
        <f t="shared" si="88"/>
        <v>0</v>
      </c>
      <c r="S257" s="44">
        <f t="shared" si="89"/>
        <v>259.64</v>
      </c>
      <c r="T257" s="44">
        <f t="shared" si="90"/>
        <v>9.74</v>
      </c>
      <c r="U257" s="44">
        <f t="shared" si="91"/>
        <v>104.57</v>
      </c>
      <c r="V257" s="44">
        <f t="shared" si="92"/>
        <v>0</v>
      </c>
      <c r="W257" s="44">
        <f t="shared" si="93"/>
        <v>89.5</v>
      </c>
      <c r="X257" s="41">
        <f t="shared" si="94"/>
        <v>463.45</v>
      </c>
      <c r="Y257" s="44">
        <f t="shared" si="95"/>
        <v>1571.635</v>
      </c>
      <c r="Z257" s="44"/>
      <c r="AD257" s="141"/>
    </row>
    <row r="258" s="30" customFormat="1" ht="20" customHeight="1" spans="1:30">
      <c r="A258" s="90">
        <f t="shared" si="80"/>
        <v>255</v>
      </c>
      <c r="B258" s="66" t="s">
        <v>199</v>
      </c>
      <c r="C258" s="61" t="s">
        <v>666</v>
      </c>
      <c r="D258" s="252" t="s">
        <v>667</v>
      </c>
      <c r="E258" s="44">
        <v>3245.4</v>
      </c>
      <c r="F258" s="44">
        <v>3245.5</v>
      </c>
      <c r="G258" s="44">
        <v>3245.4</v>
      </c>
      <c r="H258" s="44">
        <v>5228.42</v>
      </c>
      <c r="I258" s="44"/>
      <c r="J258" s="44">
        <v>3180</v>
      </c>
      <c r="K258" s="73">
        <f t="shared" si="81"/>
        <v>58.4172</v>
      </c>
      <c r="L258" s="74">
        <f t="shared" si="82"/>
        <v>519.28</v>
      </c>
      <c r="M258" s="44">
        <f t="shared" si="83"/>
        <v>22.7178</v>
      </c>
      <c r="N258" s="44">
        <f t="shared" si="84"/>
        <v>418.27</v>
      </c>
      <c r="O258" s="44">
        <f t="shared" si="85"/>
        <v>0</v>
      </c>
      <c r="P258" s="44">
        <f t="shared" si="86"/>
        <v>159</v>
      </c>
      <c r="Q258" s="44">
        <f t="shared" si="87"/>
        <v>1177.685</v>
      </c>
      <c r="R258" s="41">
        <f t="shared" si="88"/>
        <v>0</v>
      </c>
      <c r="S258" s="44">
        <f t="shared" si="89"/>
        <v>259.64</v>
      </c>
      <c r="T258" s="44">
        <f t="shared" si="90"/>
        <v>9.74</v>
      </c>
      <c r="U258" s="44">
        <f t="shared" si="91"/>
        <v>104.57</v>
      </c>
      <c r="V258" s="44">
        <f t="shared" si="92"/>
        <v>0</v>
      </c>
      <c r="W258" s="44">
        <f t="shared" si="93"/>
        <v>159</v>
      </c>
      <c r="X258" s="41">
        <f t="shared" si="94"/>
        <v>532.95</v>
      </c>
      <c r="Y258" s="44">
        <f t="shared" si="95"/>
        <v>1710.635</v>
      </c>
      <c r="Z258" s="44"/>
      <c r="AD258" s="141"/>
    </row>
    <row r="259" s="30" customFormat="1" ht="20" customHeight="1" spans="1:30">
      <c r="A259" s="90">
        <f t="shared" si="80"/>
        <v>256</v>
      </c>
      <c r="B259" s="66" t="s">
        <v>199</v>
      </c>
      <c r="C259" s="61" t="s">
        <v>668</v>
      </c>
      <c r="D259" s="346" t="s">
        <v>669</v>
      </c>
      <c r="E259" s="44">
        <v>3245.4</v>
      </c>
      <c r="F259" s="44">
        <v>3245.5</v>
      </c>
      <c r="G259" s="44">
        <v>3245.4</v>
      </c>
      <c r="H259" s="44">
        <v>5228.42</v>
      </c>
      <c r="I259" s="44"/>
      <c r="J259" s="44">
        <v>1790</v>
      </c>
      <c r="K259" s="73">
        <f t="shared" si="81"/>
        <v>58.4172</v>
      </c>
      <c r="L259" s="74">
        <f t="shared" si="82"/>
        <v>519.28</v>
      </c>
      <c r="M259" s="44">
        <f t="shared" si="83"/>
        <v>22.7178</v>
      </c>
      <c r="N259" s="44">
        <f t="shared" si="84"/>
        <v>418.27</v>
      </c>
      <c r="O259" s="44">
        <f t="shared" si="85"/>
        <v>0</v>
      </c>
      <c r="P259" s="44">
        <f t="shared" si="86"/>
        <v>89.5</v>
      </c>
      <c r="Q259" s="44">
        <f t="shared" si="87"/>
        <v>1108.185</v>
      </c>
      <c r="R259" s="41">
        <f t="shared" si="88"/>
        <v>0</v>
      </c>
      <c r="S259" s="44">
        <f t="shared" si="89"/>
        <v>259.64</v>
      </c>
      <c r="T259" s="44">
        <f t="shared" si="90"/>
        <v>9.74</v>
      </c>
      <c r="U259" s="44">
        <f t="shared" si="91"/>
        <v>104.57</v>
      </c>
      <c r="V259" s="44">
        <f t="shared" si="92"/>
        <v>0</v>
      </c>
      <c r="W259" s="44">
        <f t="shared" si="93"/>
        <v>89.5</v>
      </c>
      <c r="X259" s="41">
        <f t="shared" si="94"/>
        <v>463.45</v>
      </c>
      <c r="Y259" s="44">
        <f t="shared" si="95"/>
        <v>1571.635</v>
      </c>
      <c r="Z259" s="44"/>
      <c r="AD259" s="141"/>
    </row>
    <row r="260" s="30" customFormat="1" ht="20" customHeight="1" spans="1:30">
      <c r="A260" s="90">
        <f t="shared" si="80"/>
        <v>257</v>
      </c>
      <c r="B260" s="66" t="s">
        <v>199</v>
      </c>
      <c r="C260" s="61" t="s">
        <v>670</v>
      </c>
      <c r="D260" s="346" t="s">
        <v>671</v>
      </c>
      <c r="E260" s="44">
        <v>3245.4</v>
      </c>
      <c r="F260" s="44">
        <v>3245.5</v>
      </c>
      <c r="G260" s="44">
        <v>3245.4</v>
      </c>
      <c r="H260" s="44">
        <v>5228.42</v>
      </c>
      <c r="I260" s="44"/>
      <c r="J260" s="44">
        <v>1790</v>
      </c>
      <c r="K260" s="73">
        <f t="shared" si="81"/>
        <v>58.4172</v>
      </c>
      <c r="L260" s="74">
        <f t="shared" si="82"/>
        <v>519.28</v>
      </c>
      <c r="M260" s="44">
        <f t="shared" si="83"/>
        <v>22.7178</v>
      </c>
      <c r="N260" s="44">
        <f t="shared" si="84"/>
        <v>418.27</v>
      </c>
      <c r="O260" s="44">
        <f t="shared" si="85"/>
        <v>0</v>
      </c>
      <c r="P260" s="44">
        <f t="shared" si="86"/>
        <v>89.5</v>
      </c>
      <c r="Q260" s="44">
        <f t="shared" si="87"/>
        <v>1108.185</v>
      </c>
      <c r="R260" s="41">
        <f t="shared" si="88"/>
        <v>0</v>
      </c>
      <c r="S260" s="44">
        <f t="shared" si="89"/>
        <v>259.64</v>
      </c>
      <c r="T260" s="44">
        <f t="shared" si="90"/>
        <v>9.74</v>
      </c>
      <c r="U260" s="44">
        <f t="shared" si="91"/>
        <v>104.57</v>
      </c>
      <c r="V260" s="44">
        <f t="shared" si="92"/>
        <v>0</v>
      </c>
      <c r="W260" s="44">
        <f t="shared" si="93"/>
        <v>89.5</v>
      </c>
      <c r="X260" s="41">
        <f t="shared" si="94"/>
        <v>463.45</v>
      </c>
      <c r="Y260" s="44">
        <f t="shared" si="95"/>
        <v>1571.635</v>
      </c>
      <c r="Z260" s="44"/>
      <c r="AD260" s="141"/>
    </row>
    <row r="261" s="30" customFormat="1" ht="20" customHeight="1" spans="1:30">
      <c r="A261" s="90">
        <f t="shared" si="80"/>
        <v>258</v>
      </c>
      <c r="B261" s="66" t="s">
        <v>285</v>
      </c>
      <c r="C261" s="61" t="s">
        <v>672</v>
      </c>
      <c r="D261" s="252" t="s">
        <v>673</v>
      </c>
      <c r="E261" s="44">
        <v>3820</v>
      </c>
      <c r="F261" s="44">
        <v>3820</v>
      </c>
      <c r="G261" s="44">
        <v>3820</v>
      </c>
      <c r="H261" s="44">
        <v>5228.42</v>
      </c>
      <c r="I261" s="44"/>
      <c r="J261" s="44">
        <v>4180</v>
      </c>
      <c r="K261" s="73">
        <f t="shared" si="81"/>
        <v>68.76</v>
      </c>
      <c r="L261" s="74">
        <f t="shared" si="82"/>
        <v>611.2</v>
      </c>
      <c r="M261" s="44">
        <f t="shared" si="83"/>
        <v>26.74</v>
      </c>
      <c r="N261" s="44">
        <f t="shared" si="84"/>
        <v>418.27</v>
      </c>
      <c r="O261" s="44">
        <f t="shared" si="85"/>
        <v>0</v>
      </c>
      <c r="P261" s="44">
        <f t="shared" si="86"/>
        <v>209</v>
      </c>
      <c r="Q261" s="44">
        <f t="shared" si="87"/>
        <v>1333.97</v>
      </c>
      <c r="R261" s="41">
        <f t="shared" si="88"/>
        <v>0</v>
      </c>
      <c r="S261" s="44">
        <f t="shared" si="89"/>
        <v>305.6</v>
      </c>
      <c r="T261" s="44">
        <f t="shared" si="90"/>
        <v>11.46</v>
      </c>
      <c r="U261" s="44">
        <f t="shared" si="91"/>
        <v>104.57</v>
      </c>
      <c r="V261" s="44">
        <f t="shared" si="92"/>
        <v>0</v>
      </c>
      <c r="W261" s="44">
        <f t="shared" si="93"/>
        <v>209</v>
      </c>
      <c r="X261" s="41">
        <f t="shared" si="94"/>
        <v>630.63</v>
      </c>
      <c r="Y261" s="44">
        <f t="shared" si="95"/>
        <v>1964.6</v>
      </c>
      <c r="Z261" s="44"/>
      <c r="AD261" s="141"/>
    </row>
    <row r="262" ht="20" customHeight="1" spans="1:30">
      <c r="A262" s="40">
        <f t="shared" ref="A262:A325" si="96">ROW()-3</f>
        <v>259</v>
      </c>
      <c r="B262" s="66" t="s">
        <v>184</v>
      </c>
      <c r="C262" s="65" t="s">
        <v>676</v>
      </c>
      <c r="D262" s="41" t="s">
        <v>677</v>
      </c>
      <c r="E262" s="41">
        <v>3245.4</v>
      </c>
      <c r="F262" s="41">
        <f>VLOOKUP(C262,'[1]9月'!$B:$Q,16,0)</f>
        <v>3245.4</v>
      </c>
      <c r="G262" s="41">
        <v>3245.4</v>
      </c>
      <c r="H262" s="44">
        <v>5228.42</v>
      </c>
      <c r="I262" s="44"/>
      <c r="J262" s="44">
        <v>3180</v>
      </c>
      <c r="K262" s="52">
        <f t="shared" ref="K262:K325" si="97">E262*0.018</f>
        <v>58.4172</v>
      </c>
      <c r="L262" s="53">
        <f t="shared" ref="L262:L325" si="98">F262*0.16</f>
        <v>519.264</v>
      </c>
      <c r="M262" s="41">
        <f t="shared" ref="M262:M325" si="99">G262*0.007</f>
        <v>22.7178</v>
      </c>
      <c r="N262" s="44">
        <f t="shared" ref="N262:N325" si="100">ROUND(H262*0.08,2)</f>
        <v>418.27</v>
      </c>
      <c r="O262" s="44">
        <f t="shared" ref="O262:O325" si="101">I262*50%</f>
        <v>0</v>
      </c>
      <c r="P262" s="44">
        <f t="shared" ref="P262:P325" si="102">J262*5%</f>
        <v>159</v>
      </c>
      <c r="Q262" s="44">
        <f t="shared" si="87"/>
        <v>1177.669</v>
      </c>
      <c r="R262" s="41">
        <f t="shared" ref="R262:R325" si="103">E262*0</f>
        <v>0</v>
      </c>
      <c r="S262" s="41">
        <f t="shared" ref="S262:S325" si="104">ROUND(F262*0.08,2)</f>
        <v>259.63</v>
      </c>
      <c r="T262" s="41">
        <f t="shared" ref="T262:T325" si="105">ROUND(G262*0.003,2)</f>
        <v>9.74</v>
      </c>
      <c r="U262" s="44">
        <f t="shared" ref="U262:U325" si="106">ROUND(H262*0.02,2)</f>
        <v>104.57</v>
      </c>
      <c r="V262" s="44">
        <f t="shared" ref="V262:V325" si="107">I262*50%</f>
        <v>0</v>
      </c>
      <c r="W262" s="44">
        <f t="shared" ref="W262:W325" si="108">J262*5%</f>
        <v>159</v>
      </c>
      <c r="X262" s="41">
        <f t="shared" si="94"/>
        <v>532.94</v>
      </c>
      <c r="Y262" s="41">
        <f t="shared" ref="Y262:Y325" si="109">Q262+X262</f>
        <v>1710.609</v>
      </c>
      <c r="Z262" s="41"/>
      <c r="AD262" s="141"/>
    </row>
    <row r="263" ht="20" customHeight="1" spans="1:30">
      <c r="A263" s="40">
        <f t="shared" si="96"/>
        <v>260</v>
      </c>
      <c r="B263" s="66" t="s">
        <v>145</v>
      </c>
      <c r="C263" s="65" t="s">
        <v>678</v>
      </c>
      <c r="D263" s="41" t="s">
        <v>679</v>
      </c>
      <c r="E263" s="41">
        <v>3245.4</v>
      </c>
      <c r="F263" s="41">
        <f>VLOOKUP(C263,'[1]9月'!$B:$Q,16,0)</f>
        <v>3245.4</v>
      </c>
      <c r="G263" s="41">
        <v>3245.4</v>
      </c>
      <c r="H263" s="44">
        <v>5228.42</v>
      </c>
      <c r="I263" s="44"/>
      <c r="J263" s="44">
        <v>3180</v>
      </c>
      <c r="K263" s="52">
        <f t="shared" si="97"/>
        <v>58.4172</v>
      </c>
      <c r="L263" s="53">
        <f t="shared" si="98"/>
        <v>519.264</v>
      </c>
      <c r="M263" s="41">
        <f t="shared" si="99"/>
        <v>22.7178</v>
      </c>
      <c r="N263" s="44">
        <f t="shared" si="100"/>
        <v>418.27</v>
      </c>
      <c r="O263" s="44">
        <f t="shared" si="101"/>
        <v>0</v>
      </c>
      <c r="P263" s="44">
        <f t="shared" si="102"/>
        <v>159</v>
      </c>
      <c r="Q263" s="44">
        <f t="shared" si="87"/>
        <v>1177.669</v>
      </c>
      <c r="R263" s="41">
        <f t="shared" si="103"/>
        <v>0</v>
      </c>
      <c r="S263" s="41">
        <f t="shared" si="104"/>
        <v>259.63</v>
      </c>
      <c r="T263" s="41">
        <f t="shared" si="105"/>
        <v>9.74</v>
      </c>
      <c r="U263" s="44">
        <f t="shared" si="106"/>
        <v>104.57</v>
      </c>
      <c r="V263" s="44">
        <f t="shared" si="107"/>
        <v>0</v>
      </c>
      <c r="W263" s="44">
        <f t="shared" si="108"/>
        <v>159</v>
      </c>
      <c r="X263" s="41">
        <f t="shared" si="94"/>
        <v>532.94</v>
      </c>
      <c r="Y263" s="41">
        <f t="shared" si="109"/>
        <v>1710.609</v>
      </c>
      <c r="Z263" s="41"/>
      <c r="AD263" s="141"/>
    </row>
    <row r="264" ht="20" customHeight="1" spans="1:30">
      <c r="A264" s="40">
        <f t="shared" si="96"/>
        <v>261</v>
      </c>
      <c r="B264" s="66" t="s">
        <v>103</v>
      </c>
      <c r="C264" s="48" t="s">
        <v>680</v>
      </c>
      <c r="D264" s="41" t="s">
        <v>681</v>
      </c>
      <c r="E264" s="41">
        <v>3245.4</v>
      </c>
      <c r="F264" s="41">
        <f>VLOOKUP(C264,'[1]9月'!$B:$Q,16,0)</f>
        <v>3245.4</v>
      </c>
      <c r="G264" s="41">
        <v>3245.4</v>
      </c>
      <c r="H264" s="44">
        <v>5228.42</v>
      </c>
      <c r="I264" s="44"/>
      <c r="J264" s="44">
        <v>3180</v>
      </c>
      <c r="K264" s="52">
        <f t="shared" si="97"/>
        <v>58.4172</v>
      </c>
      <c r="L264" s="53">
        <f t="shared" si="98"/>
        <v>519.264</v>
      </c>
      <c r="M264" s="41">
        <f t="shared" si="99"/>
        <v>22.7178</v>
      </c>
      <c r="N264" s="44">
        <f t="shared" si="100"/>
        <v>418.27</v>
      </c>
      <c r="O264" s="44">
        <f t="shared" si="101"/>
        <v>0</v>
      </c>
      <c r="P264" s="44">
        <f t="shared" si="102"/>
        <v>159</v>
      </c>
      <c r="Q264" s="44">
        <f t="shared" si="87"/>
        <v>1177.669</v>
      </c>
      <c r="R264" s="41">
        <f t="shared" si="103"/>
        <v>0</v>
      </c>
      <c r="S264" s="41">
        <f t="shared" si="104"/>
        <v>259.63</v>
      </c>
      <c r="T264" s="41">
        <f t="shared" si="105"/>
        <v>9.74</v>
      </c>
      <c r="U264" s="44">
        <f t="shared" si="106"/>
        <v>104.57</v>
      </c>
      <c r="V264" s="44">
        <f t="shared" si="107"/>
        <v>0</v>
      </c>
      <c r="W264" s="44">
        <f t="shared" si="108"/>
        <v>159</v>
      </c>
      <c r="X264" s="41">
        <f t="shared" si="94"/>
        <v>532.94</v>
      </c>
      <c r="Y264" s="41">
        <f t="shared" si="109"/>
        <v>1710.609</v>
      </c>
      <c r="Z264" s="41"/>
      <c r="AD264" s="141"/>
    </row>
    <row r="265" ht="20" customHeight="1" spans="1:30">
      <c r="A265" s="40">
        <f t="shared" si="96"/>
        <v>262</v>
      </c>
      <c r="B265" s="66" t="s">
        <v>103</v>
      </c>
      <c r="C265" s="48" t="s">
        <v>682</v>
      </c>
      <c r="D265" s="41" t="s">
        <v>683</v>
      </c>
      <c r="E265" s="41">
        <v>3245.4</v>
      </c>
      <c r="F265" s="41">
        <f>VLOOKUP(C265,'[1]9月'!$B:$Q,16,0)</f>
        <v>3245.4</v>
      </c>
      <c r="G265" s="41">
        <v>3245.4</v>
      </c>
      <c r="H265" s="44">
        <v>5228.42</v>
      </c>
      <c r="I265" s="44"/>
      <c r="J265" s="44">
        <v>3180</v>
      </c>
      <c r="K265" s="52">
        <f t="shared" si="97"/>
        <v>58.4172</v>
      </c>
      <c r="L265" s="53">
        <f t="shared" si="98"/>
        <v>519.264</v>
      </c>
      <c r="M265" s="41">
        <f t="shared" si="99"/>
        <v>22.7178</v>
      </c>
      <c r="N265" s="44">
        <f t="shared" si="100"/>
        <v>418.27</v>
      </c>
      <c r="O265" s="44">
        <f t="shared" si="101"/>
        <v>0</v>
      </c>
      <c r="P265" s="44">
        <f t="shared" si="102"/>
        <v>159</v>
      </c>
      <c r="Q265" s="44">
        <f t="shared" si="87"/>
        <v>1177.669</v>
      </c>
      <c r="R265" s="41">
        <f t="shared" si="103"/>
        <v>0</v>
      </c>
      <c r="S265" s="41">
        <f t="shared" si="104"/>
        <v>259.63</v>
      </c>
      <c r="T265" s="41">
        <f t="shared" si="105"/>
        <v>9.74</v>
      </c>
      <c r="U265" s="44">
        <f t="shared" si="106"/>
        <v>104.57</v>
      </c>
      <c r="V265" s="44">
        <f t="shared" si="107"/>
        <v>0</v>
      </c>
      <c r="W265" s="44">
        <f t="shared" si="108"/>
        <v>159</v>
      </c>
      <c r="X265" s="41">
        <f t="shared" si="94"/>
        <v>532.94</v>
      </c>
      <c r="Y265" s="41">
        <f t="shared" si="109"/>
        <v>1710.609</v>
      </c>
      <c r="Z265" s="41"/>
      <c r="AD265" s="141"/>
    </row>
    <row r="266" ht="20" customHeight="1" spans="1:30">
      <c r="A266" s="40">
        <f t="shared" si="96"/>
        <v>263</v>
      </c>
      <c r="B266" s="66" t="s">
        <v>684</v>
      </c>
      <c r="C266" s="48" t="s">
        <v>685</v>
      </c>
      <c r="D266" s="41" t="s">
        <v>686</v>
      </c>
      <c r="E266" s="41">
        <v>3245.4</v>
      </c>
      <c r="F266" s="41">
        <f>VLOOKUP(C266,'[1]9月'!$B:$Q,16,0)</f>
        <v>3245.4</v>
      </c>
      <c r="G266" s="41">
        <v>3245.4</v>
      </c>
      <c r="H266" s="44">
        <v>5228.42</v>
      </c>
      <c r="I266" s="44"/>
      <c r="J266" s="44">
        <v>3180</v>
      </c>
      <c r="K266" s="52">
        <f t="shared" si="97"/>
        <v>58.4172</v>
      </c>
      <c r="L266" s="53">
        <f t="shared" si="98"/>
        <v>519.264</v>
      </c>
      <c r="M266" s="41">
        <f t="shared" si="99"/>
        <v>22.7178</v>
      </c>
      <c r="N266" s="44">
        <f t="shared" si="100"/>
        <v>418.27</v>
      </c>
      <c r="O266" s="44">
        <f t="shared" si="101"/>
        <v>0</v>
      </c>
      <c r="P266" s="44">
        <f t="shared" si="102"/>
        <v>159</v>
      </c>
      <c r="Q266" s="44">
        <f t="shared" si="87"/>
        <v>1177.669</v>
      </c>
      <c r="R266" s="41">
        <f t="shared" si="103"/>
        <v>0</v>
      </c>
      <c r="S266" s="41">
        <f t="shared" si="104"/>
        <v>259.63</v>
      </c>
      <c r="T266" s="41">
        <f t="shared" si="105"/>
        <v>9.74</v>
      </c>
      <c r="U266" s="44">
        <f t="shared" si="106"/>
        <v>104.57</v>
      </c>
      <c r="V266" s="44">
        <f t="shared" si="107"/>
        <v>0</v>
      </c>
      <c r="W266" s="44">
        <f t="shared" si="108"/>
        <v>159</v>
      </c>
      <c r="X266" s="41">
        <f t="shared" si="94"/>
        <v>532.94</v>
      </c>
      <c r="Y266" s="41">
        <f t="shared" si="109"/>
        <v>1710.609</v>
      </c>
      <c r="Z266" s="41"/>
      <c r="AD266" s="141"/>
    </row>
    <row r="267" ht="20" customHeight="1" spans="1:30">
      <c r="A267" s="40">
        <f t="shared" si="96"/>
        <v>264</v>
      </c>
      <c r="B267" s="66" t="s">
        <v>285</v>
      </c>
      <c r="C267" s="48" t="s">
        <v>687</v>
      </c>
      <c r="D267" s="41" t="s">
        <v>688</v>
      </c>
      <c r="E267" s="41">
        <v>3245.4</v>
      </c>
      <c r="F267" s="41">
        <f>VLOOKUP(C267,'[1]9月'!$B:$Q,16,0)</f>
        <v>3245.4</v>
      </c>
      <c r="G267" s="41">
        <v>3245.4</v>
      </c>
      <c r="H267" s="44">
        <v>5228.42</v>
      </c>
      <c r="I267" s="44"/>
      <c r="J267" s="44">
        <v>3180</v>
      </c>
      <c r="K267" s="52">
        <f t="shared" si="97"/>
        <v>58.4172</v>
      </c>
      <c r="L267" s="53">
        <f t="shared" si="98"/>
        <v>519.264</v>
      </c>
      <c r="M267" s="41">
        <f t="shared" si="99"/>
        <v>22.7178</v>
      </c>
      <c r="N267" s="44">
        <f t="shared" si="100"/>
        <v>418.27</v>
      </c>
      <c r="O267" s="44">
        <f t="shared" si="101"/>
        <v>0</v>
      </c>
      <c r="P267" s="44">
        <f t="shared" si="102"/>
        <v>159</v>
      </c>
      <c r="Q267" s="44">
        <f t="shared" si="87"/>
        <v>1177.669</v>
      </c>
      <c r="R267" s="41">
        <f t="shared" si="103"/>
        <v>0</v>
      </c>
      <c r="S267" s="41">
        <f t="shared" si="104"/>
        <v>259.63</v>
      </c>
      <c r="T267" s="41">
        <f t="shared" si="105"/>
        <v>9.74</v>
      </c>
      <c r="U267" s="44">
        <f t="shared" si="106"/>
        <v>104.57</v>
      </c>
      <c r="V267" s="44">
        <f t="shared" si="107"/>
        <v>0</v>
      </c>
      <c r="W267" s="44">
        <f t="shared" si="108"/>
        <v>159</v>
      </c>
      <c r="X267" s="41">
        <f t="shared" si="94"/>
        <v>532.94</v>
      </c>
      <c r="Y267" s="41">
        <f t="shared" si="109"/>
        <v>1710.609</v>
      </c>
      <c r="Z267" s="41"/>
      <c r="AD267" s="141"/>
    </row>
    <row r="268" ht="20" customHeight="1" spans="1:30">
      <c r="A268" s="40">
        <f t="shared" si="96"/>
        <v>265</v>
      </c>
      <c r="B268" s="66" t="s">
        <v>167</v>
      </c>
      <c r="C268" s="48" t="s">
        <v>689</v>
      </c>
      <c r="D268" s="41" t="s">
        <v>690</v>
      </c>
      <c r="E268" s="41">
        <v>3245.4</v>
      </c>
      <c r="F268" s="41">
        <f>VLOOKUP(C268,'[1]9月'!$B:$Q,16,0)</f>
        <v>3245.4</v>
      </c>
      <c r="G268" s="41">
        <v>3245.4</v>
      </c>
      <c r="H268" s="44">
        <v>5228.42</v>
      </c>
      <c r="I268" s="44"/>
      <c r="J268" s="44">
        <v>1790</v>
      </c>
      <c r="K268" s="52">
        <f t="shared" si="97"/>
        <v>58.4172</v>
      </c>
      <c r="L268" s="53">
        <f t="shared" si="98"/>
        <v>519.264</v>
      </c>
      <c r="M268" s="41">
        <f t="shared" si="99"/>
        <v>22.7178</v>
      </c>
      <c r="N268" s="44">
        <f t="shared" si="100"/>
        <v>418.27</v>
      </c>
      <c r="O268" s="44">
        <f t="shared" si="101"/>
        <v>0</v>
      </c>
      <c r="P268" s="44">
        <f t="shared" si="102"/>
        <v>89.5</v>
      </c>
      <c r="Q268" s="44">
        <f t="shared" si="87"/>
        <v>1108.169</v>
      </c>
      <c r="R268" s="41">
        <f t="shared" si="103"/>
        <v>0</v>
      </c>
      <c r="S268" s="41">
        <f t="shared" si="104"/>
        <v>259.63</v>
      </c>
      <c r="T268" s="41">
        <f t="shared" si="105"/>
        <v>9.74</v>
      </c>
      <c r="U268" s="44">
        <f t="shared" si="106"/>
        <v>104.57</v>
      </c>
      <c r="V268" s="44">
        <f t="shared" si="107"/>
        <v>0</v>
      </c>
      <c r="W268" s="44">
        <f t="shared" si="108"/>
        <v>89.5</v>
      </c>
      <c r="X268" s="41">
        <f t="shared" si="94"/>
        <v>463.44</v>
      </c>
      <c r="Y268" s="41">
        <f t="shared" si="109"/>
        <v>1571.609</v>
      </c>
      <c r="Z268" s="41"/>
      <c r="AD268" s="141"/>
    </row>
    <row r="269" ht="20" customHeight="1" spans="1:30">
      <c r="A269" s="40">
        <f t="shared" si="96"/>
        <v>266</v>
      </c>
      <c r="B269" s="66" t="s">
        <v>164</v>
      </c>
      <c r="C269" s="48" t="s">
        <v>691</v>
      </c>
      <c r="D269" s="41" t="s">
        <v>692</v>
      </c>
      <c r="E269" s="41">
        <v>3245.4</v>
      </c>
      <c r="F269" s="41">
        <f>VLOOKUP(C269,'[1]9月'!$B:$Q,16,0)</f>
        <v>3245.4</v>
      </c>
      <c r="G269" s="41">
        <v>3245.4</v>
      </c>
      <c r="H269" s="44">
        <v>5228.42</v>
      </c>
      <c r="I269" s="44"/>
      <c r="J269" s="44">
        <v>3180</v>
      </c>
      <c r="K269" s="52">
        <f t="shared" si="97"/>
        <v>58.4172</v>
      </c>
      <c r="L269" s="53">
        <f t="shared" si="98"/>
        <v>519.264</v>
      </c>
      <c r="M269" s="41">
        <f t="shared" si="99"/>
        <v>22.7178</v>
      </c>
      <c r="N269" s="44">
        <f t="shared" si="100"/>
        <v>418.27</v>
      </c>
      <c r="O269" s="44">
        <f t="shared" si="101"/>
        <v>0</v>
      </c>
      <c r="P269" s="44">
        <f t="shared" si="102"/>
        <v>159</v>
      </c>
      <c r="Q269" s="44">
        <f t="shared" si="87"/>
        <v>1177.669</v>
      </c>
      <c r="R269" s="41">
        <f t="shared" si="103"/>
        <v>0</v>
      </c>
      <c r="S269" s="41">
        <f t="shared" si="104"/>
        <v>259.63</v>
      </c>
      <c r="T269" s="41">
        <f t="shared" si="105"/>
        <v>9.74</v>
      </c>
      <c r="U269" s="44">
        <f t="shared" si="106"/>
        <v>104.57</v>
      </c>
      <c r="V269" s="44">
        <f t="shared" si="107"/>
        <v>0</v>
      </c>
      <c r="W269" s="44">
        <f t="shared" si="108"/>
        <v>159</v>
      </c>
      <c r="X269" s="41">
        <f t="shared" si="94"/>
        <v>532.94</v>
      </c>
      <c r="Y269" s="41">
        <f t="shared" si="109"/>
        <v>1710.609</v>
      </c>
      <c r="Z269" s="41"/>
      <c r="AD269" s="141"/>
    </row>
    <row r="270" ht="20" customHeight="1" spans="1:30">
      <c r="A270" s="40">
        <f t="shared" si="96"/>
        <v>267</v>
      </c>
      <c r="B270" s="66" t="s">
        <v>167</v>
      </c>
      <c r="C270" s="48" t="s">
        <v>693</v>
      </c>
      <c r="D270" s="41" t="s">
        <v>694</v>
      </c>
      <c r="E270" s="41">
        <v>3342.69</v>
      </c>
      <c r="F270" s="41">
        <v>3342.69</v>
      </c>
      <c r="G270" s="41">
        <v>3342.69</v>
      </c>
      <c r="H270" s="44">
        <v>5228.42</v>
      </c>
      <c r="I270" s="44"/>
      <c r="J270" s="44">
        <v>3180</v>
      </c>
      <c r="K270" s="52">
        <f t="shared" si="97"/>
        <v>60.16842</v>
      </c>
      <c r="L270" s="53">
        <f t="shared" si="98"/>
        <v>534.8304</v>
      </c>
      <c r="M270" s="41">
        <f t="shared" si="99"/>
        <v>23.39883</v>
      </c>
      <c r="N270" s="44">
        <f t="shared" si="100"/>
        <v>418.27</v>
      </c>
      <c r="O270" s="44">
        <f t="shared" si="101"/>
        <v>0</v>
      </c>
      <c r="P270" s="44">
        <f t="shared" si="102"/>
        <v>159</v>
      </c>
      <c r="Q270" s="44">
        <f t="shared" si="87"/>
        <v>1195.66765</v>
      </c>
      <c r="R270" s="41">
        <f t="shared" si="103"/>
        <v>0</v>
      </c>
      <c r="S270" s="41">
        <f t="shared" si="104"/>
        <v>267.42</v>
      </c>
      <c r="T270" s="41">
        <f t="shared" si="105"/>
        <v>10.03</v>
      </c>
      <c r="U270" s="44">
        <f t="shared" si="106"/>
        <v>104.57</v>
      </c>
      <c r="V270" s="44">
        <f t="shared" si="107"/>
        <v>0</v>
      </c>
      <c r="W270" s="44">
        <f t="shared" si="108"/>
        <v>159</v>
      </c>
      <c r="X270" s="41">
        <f t="shared" si="94"/>
        <v>541.02</v>
      </c>
      <c r="Y270" s="41">
        <f t="shared" si="109"/>
        <v>1736.68765</v>
      </c>
      <c r="Z270" s="41"/>
      <c r="AD270" s="141"/>
    </row>
    <row r="271" ht="20" customHeight="1" spans="1:30">
      <c r="A271" s="40">
        <f t="shared" si="96"/>
        <v>268</v>
      </c>
      <c r="B271" s="66" t="s">
        <v>167</v>
      </c>
      <c r="C271" s="48" t="s">
        <v>695</v>
      </c>
      <c r="D271" s="41" t="s">
        <v>696</v>
      </c>
      <c r="E271" s="41">
        <v>3245.4</v>
      </c>
      <c r="F271" s="41">
        <f>VLOOKUP(C271,'[1]9月'!$B:$Q,16,0)</f>
        <v>3245.4</v>
      </c>
      <c r="G271" s="41">
        <v>3245.4</v>
      </c>
      <c r="H271" s="44">
        <v>5228.42</v>
      </c>
      <c r="I271" s="44"/>
      <c r="J271" s="44">
        <v>3180</v>
      </c>
      <c r="K271" s="52">
        <f t="shared" si="97"/>
        <v>58.4172</v>
      </c>
      <c r="L271" s="53">
        <f t="shared" si="98"/>
        <v>519.264</v>
      </c>
      <c r="M271" s="41">
        <f t="shared" si="99"/>
        <v>22.7178</v>
      </c>
      <c r="N271" s="44">
        <f t="shared" si="100"/>
        <v>418.27</v>
      </c>
      <c r="O271" s="44">
        <f t="shared" si="101"/>
        <v>0</v>
      </c>
      <c r="P271" s="44">
        <f t="shared" si="102"/>
        <v>159</v>
      </c>
      <c r="Q271" s="44">
        <f t="shared" si="87"/>
        <v>1177.669</v>
      </c>
      <c r="R271" s="41">
        <f t="shared" si="103"/>
        <v>0</v>
      </c>
      <c r="S271" s="41">
        <f t="shared" si="104"/>
        <v>259.63</v>
      </c>
      <c r="T271" s="41">
        <f t="shared" si="105"/>
        <v>9.74</v>
      </c>
      <c r="U271" s="44">
        <f t="shared" si="106"/>
        <v>104.57</v>
      </c>
      <c r="V271" s="44">
        <f t="shared" si="107"/>
        <v>0</v>
      </c>
      <c r="W271" s="44">
        <f t="shared" si="108"/>
        <v>159</v>
      </c>
      <c r="X271" s="41">
        <f t="shared" si="94"/>
        <v>532.94</v>
      </c>
      <c r="Y271" s="41">
        <f t="shared" si="109"/>
        <v>1710.609</v>
      </c>
      <c r="Z271" s="41"/>
      <c r="AD271" s="141"/>
    </row>
    <row r="272" ht="20" customHeight="1" spans="1:30">
      <c r="A272" s="40">
        <f t="shared" si="96"/>
        <v>269</v>
      </c>
      <c r="B272" s="66" t="s">
        <v>167</v>
      </c>
      <c r="C272" s="48" t="s">
        <v>697</v>
      </c>
      <c r="D272" s="41" t="s">
        <v>698</v>
      </c>
      <c r="E272" s="41">
        <v>3820</v>
      </c>
      <c r="F272" s="41">
        <f>VLOOKUP(C272,'[1]9月'!$B:$Q,16,0)</f>
        <v>3820</v>
      </c>
      <c r="G272" s="41">
        <v>3820</v>
      </c>
      <c r="H272" s="44">
        <v>5228.42</v>
      </c>
      <c r="I272" s="44"/>
      <c r="J272" s="44">
        <v>4180</v>
      </c>
      <c r="K272" s="52">
        <f t="shared" si="97"/>
        <v>68.76</v>
      </c>
      <c r="L272" s="53">
        <f t="shared" si="98"/>
        <v>611.2</v>
      </c>
      <c r="M272" s="41">
        <f t="shared" si="99"/>
        <v>26.74</v>
      </c>
      <c r="N272" s="44">
        <f t="shared" si="100"/>
        <v>418.27</v>
      </c>
      <c r="O272" s="44">
        <f t="shared" si="101"/>
        <v>0</v>
      </c>
      <c r="P272" s="44">
        <f t="shared" si="102"/>
        <v>209</v>
      </c>
      <c r="Q272" s="44">
        <f t="shared" si="87"/>
        <v>1333.97</v>
      </c>
      <c r="R272" s="41">
        <f t="shared" si="103"/>
        <v>0</v>
      </c>
      <c r="S272" s="41">
        <f t="shared" si="104"/>
        <v>305.6</v>
      </c>
      <c r="T272" s="41">
        <f t="shared" si="105"/>
        <v>11.46</v>
      </c>
      <c r="U272" s="44">
        <f t="shared" si="106"/>
        <v>104.57</v>
      </c>
      <c r="V272" s="44">
        <f t="shared" si="107"/>
        <v>0</v>
      </c>
      <c r="W272" s="44">
        <f t="shared" si="108"/>
        <v>209</v>
      </c>
      <c r="X272" s="41">
        <f t="shared" si="94"/>
        <v>630.63</v>
      </c>
      <c r="Y272" s="41">
        <f t="shared" si="109"/>
        <v>1964.6</v>
      </c>
      <c r="Z272" s="41"/>
      <c r="AD272" s="141"/>
    </row>
    <row r="273" ht="20" customHeight="1" spans="1:30">
      <c r="A273" s="40">
        <f t="shared" si="96"/>
        <v>270</v>
      </c>
      <c r="B273" s="66" t="s">
        <v>167</v>
      </c>
      <c r="C273" s="48" t="s">
        <v>699</v>
      </c>
      <c r="D273" s="41" t="s">
        <v>700</v>
      </c>
      <c r="E273" s="41">
        <v>3245.4</v>
      </c>
      <c r="F273" s="41">
        <f>VLOOKUP(C273,'[1]9月'!$B:$Q,16,0)</f>
        <v>3245.4</v>
      </c>
      <c r="G273" s="41">
        <v>3245.4</v>
      </c>
      <c r="H273" s="44">
        <v>5228.42</v>
      </c>
      <c r="I273" s="44"/>
      <c r="J273" s="44">
        <v>3180</v>
      </c>
      <c r="K273" s="52">
        <f t="shared" si="97"/>
        <v>58.4172</v>
      </c>
      <c r="L273" s="53">
        <f t="shared" si="98"/>
        <v>519.264</v>
      </c>
      <c r="M273" s="41">
        <f t="shared" si="99"/>
        <v>22.7178</v>
      </c>
      <c r="N273" s="44">
        <f t="shared" si="100"/>
        <v>418.27</v>
      </c>
      <c r="O273" s="44">
        <f t="shared" si="101"/>
        <v>0</v>
      </c>
      <c r="P273" s="44">
        <f t="shared" si="102"/>
        <v>159</v>
      </c>
      <c r="Q273" s="44">
        <f t="shared" si="87"/>
        <v>1177.669</v>
      </c>
      <c r="R273" s="41">
        <f t="shared" si="103"/>
        <v>0</v>
      </c>
      <c r="S273" s="41">
        <f t="shared" si="104"/>
        <v>259.63</v>
      </c>
      <c r="T273" s="41">
        <f t="shared" si="105"/>
        <v>9.74</v>
      </c>
      <c r="U273" s="44">
        <f t="shared" si="106"/>
        <v>104.57</v>
      </c>
      <c r="V273" s="44">
        <f t="shared" si="107"/>
        <v>0</v>
      </c>
      <c r="W273" s="44">
        <f t="shared" si="108"/>
        <v>159</v>
      </c>
      <c r="X273" s="41">
        <f t="shared" si="94"/>
        <v>532.94</v>
      </c>
      <c r="Y273" s="41">
        <f t="shared" si="109"/>
        <v>1710.609</v>
      </c>
      <c r="Z273" s="41"/>
      <c r="AD273" s="141"/>
    </row>
    <row r="274" ht="20" customHeight="1" spans="1:30">
      <c r="A274" s="40">
        <f t="shared" si="96"/>
        <v>271</v>
      </c>
      <c r="B274" s="66" t="s">
        <v>199</v>
      </c>
      <c r="C274" s="48" t="s">
        <v>701</v>
      </c>
      <c r="D274" s="41" t="s">
        <v>702</v>
      </c>
      <c r="E274" s="41">
        <v>3820</v>
      </c>
      <c r="F274" s="41">
        <f>VLOOKUP(C274,'[1]9月'!$B:$Q,16,0)</f>
        <v>3820</v>
      </c>
      <c r="G274" s="41">
        <v>3820</v>
      </c>
      <c r="H274" s="44">
        <v>5228.42</v>
      </c>
      <c r="I274" s="44"/>
      <c r="J274" s="44">
        <v>4180</v>
      </c>
      <c r="K274" s="52">
        <f t="shared" si="97"/>
        <v>68.76</v>
      </c>
      <c r="L274" s="53">
        <f t="shared" si="98"/>
        <v>611.2</v>
      </c>
      <c r="M274" s="41">
        <f t="shared" si="99"/>
        <v>26.74</v>
      </c>
      <c r="N274" s="44">
        <f t="shared" si="100"/>
        <v>418.27</v>
      </c>
      <c r="O274" s="44">
        <f t="shared" si="101"/>
        <v>0</v>
      </c>
      <c r="P274" s="44">
        <f t="shared" si="102"/>
        <v>209</v>
      </c>
      <c r="Q274" s="44">
        <f t="shared" si="87"/>
        <v>1333.97</v>
      </c>
      <c r="R274" s="41">
        <f t="shared" si="103"/>
        <v>0</v>
      </c>
      <c r="S274" s="41">
        <f t="shared" si="104"/>
        <v>305.6</v>
      </c>
      <c r="T274" s="41">
        <f t="shared" si="105"/>
        <v>11.46</v>
      </c>
      <c r="U274" s="44">
        <f t="shared" si="106"/>
        <v>104.57</v>
      </c>
      <c r="V274" s="44">
        <f t="shared" si="107"/>
        <v>0</v>
      </c>
      <c r="W274" s="44">
        <f t="shared" si="108"/>
        <v>209</v>
      </c>
      <c r="X274" s="41">
        <f t="shared" si="94"/>
        <v>630.63</v>
      </c>
      <c r="Y274" s="41">
        <f t="shared" si="109"/>
        <v>1964.6</v>
      </c>
      <c r="Z274" s="41"/>
      <c r="AD274" s="141"/>
    </row>
    <row r="275" ht="20" customHeight="1" spans="1:30">
      <c r="A275" s="40">
        <f t="shared" si="96"/>
        <v>272</v>
      </c>
      <c r="B275" s="66" t="s">
        <v>173</v>
      </c>
      <c r="C275" s="48" t="s">
        <v>703</v>
      </c>
      <c r="D275" s="41" t="s">
        <v>704</v>
      </c>
      <c r="E275" s="41">
        <v>3245.4</v>
      </c>
      <c r="F275" s="41">
        <f>VLOOKUP(C275,'[1]9月'!$B:$Q,16,0)</f>
        <v>3245.4</v>
      </c>
      <c r="G275" s="41">
        <v>3245.4</v>
      </c>
      <c r="H275" s="44">
        <v>5228.42</v>
      </c>
      <c r="I275" s="44"/>
      <c r="J275" s="44">
        <v>3180</v>
      </c>
      <c r="K275" s="52">
        <f t="shared" si="97"/>
        <v>58.4172</v>
      </c>
      <c r="L275" s="53">
        <f t="shared" si="98"/>
        <v>519.264</v>
      </c>
      <c r="M275" s="41">
        <f t="shared" si="99"/>
        <v>22.7178</v>
      </c>
      <c r="N275" s="44">
        <f t="shared" si="100"/>
        <v>418.27</v>
      </c>
      <c r="O275" s="44">
        <f t="shared" si="101"/>
        <v>0</v>
      </c>
      <c r="P275" s="44">
        <f t="shared" si="102"/>
        <v>159</v>
      </c>
      <c r="Q275" s="44">
        <f t="shared" si="87"/>
        <v>1177.669</v>
      </c>
      <c r="R275" s="41">
        <f t="shared" si="103"/>
        <v>0</v>
      </c>
      <c r="S275" s="41">
        <f t="shared" si="104"/>
        <v>259.63</v>
      </c>
      <c r="T275" s="41">
        <f t="shared" si="105"/>
        <v>9.74</v>
      </c>
      <c r="U275" s="44">
        <f t="shared" si="106"/>
        <v>104.57</v>
      </c>
      <c r="V275" s="44">
        <f t="shared" si="107"/>
        <v>0</v>
      </c>
      <c r="W275" s="44">
        <f t="shared" si="108"/>
        <v>159</v>
      </c>
      <c r="X275" s="41">
        <f t="shared" si="94"/>
        <v>532.94</v>
      </c>
      <c r="Y275" s="41">
        <f t="shared" si="109"/>
        <v>1710.609</v>
      </c>
      <c r="Z275" s="41"/>
      <c r="AD275" s="141"/>
    </row>
    <row r="276" ht="20" customHeight="1" spans="1:30">
      <c r="A276" s="40">
        <f t="shared" si="96"/>
        <v>273</v>
      </c>
      <c r="B276" s="66" t="s">
        <v>173</v>
      </c>
      <c r="C276" s="48" t="s">
        <v>705</v>
      </c>
      <c r="D276" s="41" t="s">
        <v>706</v>
      </c>
      <c r="E276" s="41">
        <v>3245.4</v>
      </c>
      <c r="F276" s="41">
        <f>VLOOKUP(C276,'[1]9月'!$B:$Q,16,0)</f>
        <v>3245.4</v>
      </c>
      <c r="G276" s="41">
        <v>3245.4</v>
      </c>
      <c r="H276" s="44">
        <v>5228.42</v>
      </c>
      <c r="I276" s="44"/>
      <c r="J276" s="44">
        <v>3180</v>
      </c>
      <c r="K276" s="52">
        <f t="shared" si="97"/>
        <v>58.4172</v>
      </c>
      <c r="L276" s="53">
        <f t="shared" si="98"/>
        <v>519.264</v>
      </c>
      <c r="M276" s="41">
        <f t="shared" si="99"/>
        <v>22.7178</v>
      </c>
      <c r="N276" s="44">
        <f t="shared" si="100"/>
        <v>418.27</v>
      </c>
      <c r="O276" s="44">
        <f t="shared" si="101"/>
        <v>0</v>
      </c>
      <c r="P276" s="44">
        <f t="shared" si="102"/>
        <v>159</v>
      </c>
      <c r="Q276" s="44">
        <f t="shared" si="87"/>
        <v>1177.669</v>
      </c>
      <c r="R276" s="41">
        <f t="shared" si="103"/>
        <v>0</v>
      </c>
      <c r="S276" s="41">
        <f t="shared" si="104"/>
        <v>259.63</v>
      </c>
      <c r="T276" s="41">
        <f t="shared" si="105"/>
        <v>9.74</v>
      </c>
      <c r="U276" s="44">
        <f t="shared" si="106"/>
        <v>104.57</v>
      </c>
      <c r="V276" s="44">
        <f t="shared" si="107"/>
        <v>0</v>
      </c>
      <c r="W276" s="44">
        <f t="shared" si="108"/>
        <v>159</v>
      </c>
      <c r="X276" s="41">
        <f t="shared" si="94"/>
        <v>532.94</v>
      </c>
      <c r="Y276" s="41">
        <f t="shared" si="109"/>
        <v>1710.609</v>
      </c>
      <c r="Z276" s="41"/>
      <c r="AD276" s="141"/>
    </row>
    <row r="277" ht="20" customHeight="1" spans="1:30">
      <c r="A277" s="40">
        <f t="shared" si="96"/>
        <v>274</v>
      </c>
      <c r="B277" s="66" t="s">
        <v>164</v>
      </c>
      <c r="C277" s="48" t="s">
        <v>707</v>
      </c>
      <c r="D277" s="41" t="s">
        <v>708</v>
      </c>
      <c r="E277" s="41">
        <v>3245.4</v>
      </c>
      <c r="F277" s="41">
        <f>VLOOKUP(C277,'[1]9月'!$B:$Q,16,0)</f>
        <v>3245.4</v>
      </c>
      <c r="G277" s="41">
        <v>3245.4</v>
      </c>
      <c r="H277" s="44">
        <v>5228.42</v>
      </c>
      <c r="I277" s="44"/>
      <c r="J277" s="44">
        <v>3180</v>
      </c>
      <c r="K277" s="52">
        <f t="shared" si="97"/>
        <v>58.4172</v>
      </c>
      <c r="L277" s="53">
        <f t="shared" si="98"/>
        <v>519.264</v>
      </c>
      <c r="M277" s="41">
        <f t="shared" si="99"/>
        <v>22.7178</v>
      </c>
      <c r="N277" s="44">
        <f t="shared" si="100"/>
        <v>418.27</v>
      </c>
      <c r="O277" s="44">
        <f t="shared" si="101"/>
        <v>0</v>
      </c>
      <c r="P277" s="44">
        <f t="shared" si="102"/>
        <v>159</v>
      </c>
      <c r="Q277" s="44">
        <f t="shared" si="87"/>
        <v>1177.669</v>
      </c>
      <c r="R277" s="41">
        <f t="shared" si="103"/>
        <v>0</v>
      </c>
      <c r="S277" s="41">
        <f t="shared" si="104"/>
        <v>259.63</v>
      </c>
      <c r="T277" s="41">
        <f t="shared" si="105"/>
        <v>9.74</v>
      </c>
      <c r="U277" s="44">
        <f t="shared" si="106"/>
        <v>104.57</v>
      </c>
      <c r="V277" s="44">
        <f t="shared" si="107"/>
        <v>0</v>
      </c>
      <c r="W277" s="44">
        <f t="shared" si="108"/>
        <v>159</v>
      </c>
      <c r="X277" s="41">
        <f t="shared" si="94"/>
        <v>532.94</v>
      </c>
      <c r="Y277" s="41">
        <f t="shared" si="109"/>
        <v>1710.609</v>
      </c>
      <c r="Z277" s="41"/>
      <c r="AD277" s="141"/>
    </row>
    <row r="278" ht="20" customHeight="1" spans="1:30">
      <c r="A278" s="40">
        <f t="shared" si="96"/>
        <v>275</v>
      </c>
      <c r="B278" s="66" t="s">
        <v>103</v>
      </c>
      <c r="C278" s="48" t="s">
        <v>709</v>
      </c>
      <c r="D278" s="41" t="s">
        <v>710</v>
      </c>
      <c r="E278" s="41">
        <v>3245.4</v>
      </c>
      <c r="F278" s="41">
        <f>VLOOKUP(C278,'[1]9月'!$B:$Q,16,0)</f>
        <v>3245.4</v>
      </c>
      <c r="G278" s="41">
        <v>3245.4</v>
      </c>
      <c r="H278" s="44">
        <v>5228.42</v>
      </c>
      <c r="I278" s="44"/>
      <c r="J278" s="44">
        <v>3180</v>
      </c>
      <c r="K278" s="52">
        <f t="shared" si="97"/>
        <v>58.4172</v>
      </c>
      <c r="L278" s="53">
        <f t="shared" si="98"/>
        <v>519.264</v>
      </c>
      <c r="M278" s="41">
        <f t="shared" si="99"/>
        <v>22.7178</v>
      </c>
      <c r="N278" s="44">
        <f t="shared" si="100"/>
        <v>418.27</v>
      </c>
      <c r="O278" s="44">
        <f t="shared" si="101"/>
        <v>0</v>
      </c>
      <c r="P278" s="44">
        <f t="shared" si="102"/>
        <v>159</v>
      </c>
      <c r="Q278" s="44">
        <f t="shared" si="87"/>
        <v>1177.669</v>
      </c>
      <c r="R278" s="41">
        <f t="shared" si="103"/>
        <v>0</v>
      </c>
      <c r="S278" s="41">
        <f t="shared" si="104"/>
        <v>259.63</v>
      </c>
      <c r="T278" s="41">
        <f t="shared" si="105"/>
        <v>9.74</v>
      </c>
      <c r="U278" s="44">
        <f t="shared" si="106"/>
        <v>104.57</v>
      </c>
      <c r="V278" s="44">
        <f t="shared" si="107"/>
        <v>0</v>
      </c>
      <c r="W278" s="44">
        <f t="shared" si="108"/>
        <v>159</v>
      </c>
      <c r="X278" s="41">
        <f t="shared" si="94"/>
        <v>532.94</v>
      </c>
      <c r="Y278" s="41">
        <f t="shared" si="109"/>
        <v>1710.609</v>
      </c>
      <c r="Z278" s="41"/>
      <c r="AD278" s="141"/>
    </row>
    <row r="279" ht="20" customHeight="1" spans="1:30">
      <c r="A279" s="40">
        <f t="shared" si="96"/>
        <v>276</v>
      </c>
      <c r="B279" s="66" t="s">
        <v>285</v>
      </c>
      <c r="C279" s="48" t="s">
        <v>711</v>
      </c>
      <c r="D279" s="41" t="s">
        <v>712</v>
      </c>
      <c r="E279" s="41">
        <v>3245.4</v>
      </c>
      <c r="F279" s="41">
        <f>VLOOKUP(C279,'[1]9月'!$B:$Q,16,0)</f>
        <v>3245.4</v>
      </c>
      <c r="G279" s="41">
        <v>3245.4</v>
      </c>
      <c r="H279" s="44">
        <v>5228.42</v>
      </c>
      <c r="I279" s="44"/>
      <c r="J279" s="44">
        <v>4180</v>
      </c>
      <c r="K279" s="52">
        <f t="shared" si="97"/>
        <v>58.4172</v>
      </c>
      <c r="L279" s="53">
        <f t="shared" si="98"/>
        <v>519.264</v>
      </c>
      <c r="M279" s="41">
        <f t="shared" si="99"/>
        <v>22.7178</v>
      </c>
      <c r="N279" s="44">
        <f t="shared" si="100"/>
        <v>418.27</v>
      </c>
      <c r="O279" s="44">
        <f t="shared" si="101"/>
        <v>0</v>
      </c>
      <c r="P279" s="44">
        <f t="shared" si="102"/>
        <v>209</v>
      </c>
      <c r="Q279" s="44">
        <f t="shared" si="87"/>
        <v>1227.669</v>
      </c>
      <c r="R279" s="41">
        <f t="shared" si="103"/>
        <v>0</v>
      </c>
      <c r="S279" s="41">
        <f t="shared" si="104"/>
        <v>259.63</v>
      </c>
      <c r="T279" s="41">
        <f t="shared" si="105"/>
        <v>9.74</v>
      </c>
      <c r="U279" s="44">
        <f t="shared" si="106"/>
        <v>104.57</v>
      </c>
      <c r="V279" s="44">
        <f t="shared" si="107"/>
        <v>0</v>
      </c>
      <c r="W279" s="44">
        <f t="shared" si="108"/>
        <v>209</v>
      </c>
      <c r="X279" s="41">
        <f t="shared" si="94"/>
        <v>582.94</v>
      </c>
      <c r="Y279" s="41">
        <f t="shared" si="109"/>
        <v>1810.609</v>
      </c>
      <c r="Z279" s="41"/>
      <c r="AD279" s="141"/>
    </row>
    <row r="280" ht="20" customHeight="1" spans="1:30">
      <c r="A280" s="40">
        <f t="shared" si="96"/>
        <v>277</v>
      </c>
      <c r="B280" s="66" t="s">
        <v>103</v>
      </c>
      <c r="C280" s="48" t="s">
        <v>713</v>
      </c>
      <c r="D280" s="341" t="s">
        <v>714</v>
      </c>
      <c r="E280" s="41">
        <v>3245.4</v>
      </c>
      <c r="F280" s="41">
        <f>VLOOKUP(C280,'[1]9月'!$B:$Q,16,0)</f>
        <v>3245.4</v>
      </c>
      <c r="G280" s="41">
        <v>3245.4</v>
      </c>
      <c r="H280" s="44">
        <v>5228.42</v>
      </c>
      <c r="I280" s="44"/>
      <c r="J280" s="44">
        <v>4180</v>
      </c>
      <c r="K280" s="52">
        <f t="shared" si="97"/>
        <v>58.4172</v>
      </c>
      <c r="L280" s="53">
        <f t="shared" si="98"/>
        <v>519.264</v>
      </c>
      <c r="M280" s="41">
        <f t="shared" si="99"/>
        <v>22.7178</v>
      </c>
      <c r="N280" s="44">
        <f t="shared" si="100"/>
        <v>418.27</v>
      </c>
      <c r="O280" s="44">
        <f t="shared" si="101"/>
        <v>0</v>
      </c>
      <c r="P280" s="44">
        <f t="shared" si="102"/>
        <v>209</v>
      </c>
      <c r="Q280" s="44">
        <f t="shared" si="87"/>
        <v>1227.669</v>
      </c>
      <c r="R280" s="41">
        <f t="shared" si="103"/>
        <v>0</v>
      </c>
      <c r="S280" s="41">
        <f t="shared" si="104"/>
        <v>259.63</v>
      </c>
      <c r="T280" s="41">
        <f t="shared" si="105"/>
        <v>9.74</v>
      </c>
      <c r="U280" s="44">
        <f t="shared" si="106"/>
        <v>104.57</v>
      </c>
      <c r="V280" s="44">
        <f t="shared" si="107"/>
        <v>0</v>
      </c>
      <c r="W280" s="44">
        <f t="shared" si="108"/>
        <v>209</v>
      </c>
      <c r="X280" s="41">
        <f t="shared" si="94"/>
        <v>582.94</v>
      </c>
      <c r="Y280" s="41">
        <f t="shared" si="109"/>
        <v>1810.609</v>
      </c>
      <c r="Z280" s="41"/>
      <c r="AD280" s="141"/>
    </row>
    <row r="281" ht="20" customHeight="1" spans="1:30">
      <c r="A281" s="40">
        <f t="shared" si="96"/>
        <v>278</v>
      </c>
      <c r="B281" s="66" t="s">
        <v>715</v>
      </c>
      <c r="C281" s="48" t="s">
        <v>716</v>
      </c>
      <c r="D281" s="41" t="s">
        <v>717</v>
      </c>
      <c r="E281" s="41">
        <v>3245.4</v>
      </c>
      <c r="F281" s="41">
        <f>VLOOKUP(C281,'[1]9月'!$B:$Q,16,0)</f>
        <v>3245.4</v>
      </c>
      <c r="G281" s="41">
        <v>3245.4</v>
      </c>
      <c r="H281" s="44">
        <v>5228.42</v>
      </c>
      <c r="I281" s="44"/>
      <c r="J281" s="44">
        <v>1790</v>
      </c>
      <c r="K281" s="52">
        <f t="shared" si="97"/>
        <v>58.4172</v>
      </c>
      <c r="L281" s="53">
        <f t="shared" si="98"/>
        <v>519.264</v>
      </c>
      <c r="M281" s="41">
        <f t="shared" si="99"/>
        <v>22.7178</v>
      </c>
      <c r="N281" s="44">
        <f t="shared" si="100"/>
        <v>418.27</v>
      </c>
      <c r="O281" s="44">
        <f t="shared" si="101"/>
        <v>0</v>
      </c>
      <c r="P281" s="44">
        <f t="shared" si="102"/>
        <v>89.5</v>
      </c>
      <c r="Q281" s="44">
        <f t="shared" si="87"/>
        <v>1108.169</v>
      </c>
      <c r="R281" s="41">
        <f t="shared" si="103"/>
        <v>0</v>
      </c>
      <c r="S281" s="41">
        <f t="shared" si="104"/>
        <v>259.63</v>
      </c>
      <c r="T281" s="41">
        <f t="shared" si="105"/>
        <v>9.74</v>
      </c>
      <c r="U281" s="44">
        <f t="shared" si="106"/>
        <v>104.57</v>
      </c>
      <c r="V281" s="44">
        <f t="shared" si="107"/>
        <v>0</v>
      </c>
      <c r="W281" s="44">
        <f t="shared" si="108"/>
        <v>89.5</v>
      </c>
      <c r="X281" s="41">
        <f t="shared" si="94"/>
        <v>463.44</v>
      </c>
      <c r="Y281" s="41">
        <f t="shared" si="109"/>
        <v>1571.609</v>
      </c>
      <c r="Z281" s="41"/>
      <c r="AD281" s="141"/>
    </row>
    <row r="282" ht="20" customHeight="1" spans="1:30">
      <c r="A282" s="40">
        <f t="shared" si="96"/>
        <v>279</v>
      </c>
      <c r="B282" s="66" t="s">
        <v>715</v>
      </c>
      <c r="C282" s="48" t="s">
        <v>718</v>
      </c>
      <c r="D282" s="41" t="s">
        <v>719</v>
      </c>
      <c r="E282" s="41">
        <v>3245.4</v>
      </c>
      <c r="F282" s="41">
        <f>VLOOKUP(C282,'[1]9月'!$B:$Q,16,0)</f>
        <v>3245.4</v>
      </c>
      <c r="G282" s="41">
        <v>3245.4</v>
      </c>
      <c r="H282" s="44">
        <v>5228.42</v>
      </c>
      <c r="I282" s="44"/>
      <c r="J282" s="44">
        <v>1790</v>
      </c>
      <c r="K282" s="52">
        <f t="shared" si="97"/>
        <v>58.4172</v>
      </c>
      <c r="L282" s="53">
        <f t="shared" si="98"/>
        <v>519.264</v>
      </c>
      <c r="M282" s="41">
        <f t="shared" si="99"/>
        <v>22.7178</v>
      </c>
      <c r="N282" s="44">
        <f t="shared" si="100"/>
        <v>418.27</v>
      </c>
      <c r="O282" s="44">
        <f t="shared" si="101"/>
        <v>0</v>
      </c>
      <c r="P282" s="44">
        <f t="shared" si="102"/>
        <v>89.5</v>
      </c>
      <c r="Q282" s="44">
        <f t="shared" si="87"/>
        <v>1108.169</v>
      </c>
      <c r="R282" s="41">
        <f t="shared" si="103"/>
        <v>0</v>
      </c>
      <c r="S282" s="41">
        <f t="shared" si="104"/>
        <v>259.63</v>
      </c>
      <c r="T282" s="41">
        <f t="shared" si="105"/>
        <v>9.74</v>
      </c>
      <c r="U282" s="44">
        <f t="shared" si="106"/>
        <v>104.57</v>
      </c>
      <c r="V282" s="44">
        <f t="shared" si="107"/>
        <v>0</v>
      </c>
      <c r="W282" s="44">
        <f t="shared" si="108"/>
        <v>89.5</v>
      </c>
      <c r="X282" s="41">
        <f t="shared" si="94"/>
        <v>463.44</v>
      </c>
      <c r="Y282" s="41">
        <f t="shared" si="109"/>
        <v>1571.609</v>
      </c>
      <c r="Z282" s="41"/>
      <c r="AD282" s="141"/>
    </row>
    <row r="283" ht="20" customHeight="1" spans="1:30">
      <c r="A283" s="40">
        <f t="shared" si="96"/>
        <v>280</v>
      </c>
      <c r="B283" s="66" t="s">
        <v>715</v>
      </c>
      <c r="C283" s="48" t="s">
        <v>720</v>
      </c>
      <c r="D283" s="41" t="s">
        <v>721</v>
      </c>
      <c r="E283" s="41">
        <v>3245.4</v>
      </c>
      <c r="F283" s="41">
        <f>VLOOKUP(C283,'[1]9月'!$B:$Q,16,0)</f>
        <v>3245.4</v>
      </c>
      <c r="G283" s="41">
        <v>3245.4</v>
      </c>
      <c r="H283" s="44">
        <v>5228.42</v>
      </c>
      <c r="I283" s="44"/>
      <c r="J283" s="44">
        <v>3180</v>
      </c>
      <c r="K283" s="52">
        <f t="shared" si="97"/>
        <v>58.4172</v>
      </c>
      <c r="L283" s="53">
        <f t="shared" si="98"/>
        <v>519.264</v>
      </c>
      <c r="M283" s="41">
        <f t="shared" si="99"/>
        <v>22.7178</v>
      </c>
      <c r="N283" s="44">
        <f t="shared" si="100"/>
        <v>418.27</v>
      </c>
      <c r="O283" s="44">
        <f t="shared" si="101"/>
        <v>0</v>
      </c>
      <c r="P283" s="44">
        <f t="shared" si="102"/>
        <v>159</v>
      </c>
      <c r="Q283" s="44">
        <f t="shared" si="87"/>
        <v>1177.669</v>
      </c>
      <c r="R283" s="41">
        <f t="shared" si="103"/>
        <v>0</v>
      </c>
      <c r="S283" s="41">
        <f t="shared" si="104"/>
        <v>259.63</v>
      </c>
      <c r="T283" s="41">
        <f t="shared" si="105"/>
        <v>9.74</v>
      </c>
      <c r="U283" s="44">
        <f t="shared" si="106"/>
        <v>104.57</v>
      </c>
      <c r="V283" s="44">
        <f t="shared" si="107"/>
        <v>0</v>
      </c>
      <c r="W283" s="44">
        <f t="shared" si="108"/>
        <v>159</v>
      </c>
      <c r="X283" s="41">
        <f t="shared" si="94"/>
        <v>532.94</v>
      </c>
      <c r="Y283" s="41">
        <f t="shared" si="109"/>
        <v>1710.609</v>
      </c>
      <c r="Z283" s="41"/>
      <c r="AD283" s="141"/>
    </row>
    <row r="284" ht="20" customHeight="1" spans="1:30">
      <c r="A284" s="40">
        <f t="shared" si="96"/>
        <v>281</v>
      </c>
      <c r="B284" s="66" t="s">
        <v>715</v>
      </c>
      <c r="C284" s="48" t="s">
        <v>722</v>
      </c>
      <c r="D284" s="41" t="s">
        <v>723</v>
      </c>
      <c r="E284" s="41">
        <v>3245.4</v>
      </c>
      <c r="F284" s="41">
        <f>VLOOKUP(C284,'[1]9月'!$B:$Q,16,0)</f>
        <v>3245.4</v>
      </c>
      <c r="G284" s="41">
        <v>3245.4</v>
      </c>
      <c r="H284" s="44">
        <v>5228.42</v>
      </c>
      <c r="I284" s="44"/>
      <c r="J284" s="44">
        <v>1790</v>
      </c>
      <c r="K284" s="52">
        <f t="shared" si="97"/>
        <v>58.4172</v>
      </c>
      <c r="L284" s="53">
        <f t="shared" si="98"/>
        <v>519.264</v>
      </c>
      <c r="M284" s="41">
        <f t="shared" si="99"/>
        <v>22.7178</v>
      </c>
      <c r="N284" s="44">
        <f t="shared" si="100"/>
        <v>418.27</v>
      </c>
      <c r="O284" s="44">
        <f t="shared" si="101"/>
        <v>0</v>
      </c>
      <c r="P284" s="44">
        <f t="shared" si="102"/>
        <v>89.5</v>
      </c>
      <c r="Q284" s="44">
        <f t="shared" si="87"/>
        <v>1108.169</v>
      </c>
      <c r="R284" s="41">
        <f t="shared" si="103"/>
        <v>0</v>
      </c>
      <c r="S284" s="41">
        <f t="shared" si="104"/>
        <v>259.63</v>
      </c>
      <c r="T284" s="41">
        <f t="shared" si="105"/>
        <v>9.74</v>
      </c>
      <c r="U284" s="44">
        <f t="shared" si="106"/>
        <v>104.57</v>
      </c>
      <c r="V284" s="44">
        <f t="shared" si="107"/>
        <v>0</v>
      </c>
      <c r="W284" s="44">
        <f t="shared" si="108"/>
        <v>89.5</v>
      </c>
      <c r="X284" s="41">
        <f t="shared" si="94"/>
        <v>463.44</v>
      </c>
      <c r="Y284" s="41">
        <f t="shared" si="109"/>
        <v>1571.609</v>
      </c>
      <c r="Z284" s="41"/>
      <c r="AD284" s="141"/>
    </row>
    <row r="285" ht="20" customHeight="1" spans="1:30">
      <c r="A285" s="40">
        <f t="shared" si="96"/>
        <v>282</v>
      </c>
      <c r="B285" s="66" t="s">
        <v>715</v>
      </c>
      <c r="C285" s="48" t="s">
        <v>724</v>
      </c>
      <c r="D285" s="41" t="s">
        <v>725</v>
      </c>
      <c r="E285" s="41">
        <v>3245.4</v>
      </c>
      <c r="F285" s="41">
        <f>VLOOKUP(C285,'[1]9月'!$B:$Q,16,0)</f>
        <v>3245.4</v>
      </c>
      <c r="G285" s="41">
        <v>3245.4</v>
      </c>
      <c r="H285" s="44">
        <v>5228.42</v>
      </c>
      <c r="I285" s="44"/>
      <c r="J285" s="44">
        <v>3180</v>
      </c>
      <c r="K285" s="52">
        <f t="shared" si="97"/>
        <v>58.4172</v>
      </c>
      <c r="L285" s="53">
        <f t="shared" si="98"/>
        <v>519.264</v>
      </c>
      <c r="M285" s="41">
        <f t="shared" si="99"/>
        <v>22.7178</v>
      </c>
      <c r="N285" s="44">
        <f t="shared" si="100"/>
        <v>418.27</v>
      </c>
      <c r="O285" s="44">
        <f t="shared" si="101"/>
        <v>0</v>
      </c>
      <c r="P285" s="44">
        <f t="shared" si="102"/>
        <v>159</v>
      </c>
      <c r="Q285" s="44">
        <f t="shared" si="87"/>
        <v>1177.669</v>
      </c>
      <c r="R285" s="41">
        <f t="shared" si="103"/>
        <v>0</v>
      </c>
      <c r="S285" s="41">
        <f t="shared" si="104"/>
        <v>259.63</v>
      </c>
      <c r="T285" s="41">
        <f t="shared" si="105"/>
        <v>9.74</v>
      </c>
      <c r="U285" s="44">
        <f t="shared" si="106"/>
        <v>104.57</v>
      </c>
      <c r="V285" s="44">
        <f t="shared" si="107"/>
        <v>0</v>
      </c>
      <c r="W285" s="44">
        <f t="shared" si="108"/>
        <v>159</v>
      </c>
      <c r="X285" s="41">
        <f t="shared" si="94"/>
        <v>532.94</v>
      </c>
      <c r="Y285" s="41">
        <f t="shared" si="109"/>
        <v>1710.609</v>
      </c>
      <c r="Z285" s="41"/>
      <c r="AD285" s="141"/>
    </row>
    <row r="286" ht="20" customHeight="1" spans="1:30">
      <c r="A286" s="40">
        <f t="shared" si="96"/>
        <v>283</v>
      </c>
      <c r="B286" s="66" t="s">
        <v>715</v>
      </c>
      <c r="C286" s="48" t="s">
        <v>726</v>
      </c>
      <c r="D286" s="41" t="s">
        <v>727</v>
      </c>
      <c r="E286" s="41">
        <v>3245.4</v>
      </c>
      <c r="F286" s="41">
        <f>VLOOKUP(C286,'[1]9月'!$B:$Q,16,0)</f>
        <v>3245.4</v>
      </c>
      <c r="G286" s="41">
        <v>3245.4</v>
      </c>
      <c r="H286" s="44">
        <v>5228.42</v>
      </c>
      <c r="I286" s="44"/>
      <c r="J286" s="44">
        <v>1790</v>
      </c>
      <c r="K286" s="52">
        <f t="shared" si="97"/>
        <v>58.4172</v>
      </c>
      <c r="L286" s="53">
        <f t="shared" si="98"/>
        <v>519.264</v>
      </c>
      <c r="M286" s="41">
        <f t="shared" si="99"/>
        <v>22.7178</v>
      </c>
      <c r="N286" s="44">
        <f t="shared" si="100"/>
        <v>418.27</v>
      </c>
      <c r="O286" s="44">
        <f t="shared" si="101"/>
        <v>0</v>
      </c>
      <c r="P286" s="44">
        <f t="shared" si="102"/>
        <v>89.5</v>
      </c>
      <c r="Q286" s="44">
        <f t="shared" si="87"/>
        <v>1108.169</v>
      </c>
      <c r="R286" s="41">
        <f t="shared" si="103"/>
        <v>0</v>
      </c>
      <c r="S286" s="41">
        <f t="shared" si="104"/>
        <v>259.63</v>
      </c>
      <c r="T286" s="41">
        <f t="shared" si="105"/>
        <v>9.74</v>
      </c>
      <c r="U286" s="44">
        <f t="shared" si="106"/>
        <v>104.57</v>
      </c>
      <c r="V286" s="44">
        <f t="shared" si="107"/>
        <v>0</v>
      </c>
      <c r="W286" s="44">
        <f t="shared" si="108"/>
        <v>89.5</v>
      </c>
      <c r="X286" s="41">
        <f t="shared" si="94"/>
        <v>463.44</v>
      </c>
      <c r="Y286" s="41">
        <f t="shared" si="109"/>
        <v>1571.609</v>
      </c>
      <c r="Z286" s="41"/>
      <c r="AD286" s="141"/>
    </row>
    <row r="287" ht="20" customHeight="1" spans="1:30">
      <c r="A287" s="40">
        <f t="shared" si="96"/>
        <v>284</v>
      </c>
      <c r="B287" s="66" t="s">
        <v>684</v>
      </c>
      <c r="C287" s="48" t="s">
        <v>728</v>
      </c>
      <c r="D287" s="41" t="s">
        <v>729</v>
      </c>
      <c r="E287" s="41">
        <v>3245.4</v>
      </c>
      <c r="F287" s="41">
        <f>VLOOKUP(C287,'[1]9月'!$B:$Q,16,0)</f>
        <v>3245.4</v>
      </c>
      <c r="G287" s="41">
        <v>3245.4</v>
      </c>
      <c r="H287" s="44">
        <v>5228.42</v>
      </c>
      <c r="I287" s="44"/>
      <c r="J287" s="44">
        <v>3180</v>
      </c>
      <c r="K287" s="52">
        <f t="shared" si="97"/>
        <v>58.4172</v>
      </c>
      <c r="L287" s="53">
        <f t="shared" si="98"/>
        <v>519.264</v>
      </c>
      <c r="M287" s="41">
        <f t="shared" si="99"/>
        <v>22.7178</v>
      </c>
      <c r="N287" s="44">
        <f t="shared" si="100"/>
        <v>418.27</v>
      </c>
      <c r="O287" s="44">
        <f t="shared" si="101"/>
        <v>0</v>
      </c>
      <c r="P287" s="44">
        <f t="shared" si="102"/>
        <v>159</v>
      </c>
      <c r="Q287" s="44">
        <f t="shared" si="87"/>
        <v>1177.669</v>
      </c>
      <c r="R287" s="41">
        <f t="shared" si="103"/>
        <v>0</v>
      </c>
      <c r="S287" s="41">
        <f t="shared" si="104"/>
        <v>259.63</v>
      </c>
      <c r="T287" s="41">
        <f t="shared" si="105"/>
        <v>9.74</v>
      </c>
      <c r="U287" s="44">
        <f t="shared" si="106"/>
        <v>104.57</v>
      </c>
      <c r="V287" s="44">
        <f t="shared" si="107"/>
        <v>0</v>
      </c>
      <c r="W287" s="44">
        <f t="shared" si="108"/>
        <v>159</v>
      </c>
      <c r="X287" s="41">
        <f t="shared" si="94"/>
        <v>532.94</v>
      </c>
      <c r="Y287" s="41">
        <f t="shared" si="109"/>
        <v>1710.609</v>
      </c>
      <c r="Z287" s="41"/>
      <c r="AD287" s="141"/>
    </row>
    <row r="288" ht="20" customHeight="1" spans="1:30">
      <c r="A288" s="40">
        <f t="shared" si="96"/>
        <v>285</v>
      </c>
      <c r="B288" s="66" t="s">
        <v>285</v>
      </c>
      <c r="C288" s="48" t="s">
        <v>730</v>
      </c>
      <c r="D288" s="41" t="s">
        <v>731</v>
      </c>
      <c r="E288" s="41">
        <v>3245.4</v>
      </c>
      <c r="F288" s="41">
        <f>VLOOKUP(C288,'[1]9月'!$B:$Q,16,0)</f>
        <v>3245.4</v>
      </c>
      <c r="G288" s="41">
        <v>3245.4</v>
      </c>
      <c r="H288" s="44">
        <v>5228.42</v>
      </c>
      <c r="I288" s="44"/>
      <c r="J288" s="44">
        <v>3180</v>
      </c>
      <c r="K288" s="52">
        <f t="shared" si="97"/>
        <v>58.4172</v>
      </c>
      <c r="L288" s="53">
        <f t="shared" si="98"/>
        <v>519.264</v>
      </c>
      <c r="M288" s="41">
        <f t="shared" si="99"/>
        <v>22.7178</v>
      </c>
      <c r="N288" s="44">
        <f t="shared" si="100"/>
        <v>418.27</v>
      </c>
      <c r="O288" s="44">
        <f t="shared" si="101"/>
        <v>0</v>
      </c>
      <c r="P288" s="44">
        <f t="shared" si="102"/>
        <v>159</v>
      </c>
      <c r="Q288" s="44">
        <f t="shared" si="87"/>
        <v>1177.669</v>
      </c>
      <c r="R288" s="41">
        <f t="shared" si="103"/>
        <v>0</v>
      </c>
      <c r="S288" s="41">
        <f t="shared" si="104"/>
        <v>259.63</v>
      </c>
      <c r="T288" s="41">
        <f t="shared" si="105"/>
        <v>9.74</v>
      </c>
      <c r="U288" s="44">
        <f t="shared" si="106"/>
        <v>104.57</v>
      </c>
      <c r="V288" s="44">
        <f t="shared" si="107"/>
        <v>0</v>
      </c>
      <c r="W288" s="44">
        <f t="shared" si="108"/>
        <v>159</v>
      </c>
      <c r="X288" s="41">
        <f t="shared" si="94"/>
        <v>532.94</v>
      </c>
      <c r="Y288" s="41">
        <f t="shared" si="109"/>
        <v>1710.609</v>
      </c>
      <c r="Z288" s="41"/>
      <c r="AD288" s="141"/>
    </row>
    <row r="289" ht="20" customHeight="1" spans="1:30">
      <c r="A289" s="40">
        <f t="shared" si="96"/>
        <v>286</v>
      </c>
      <c r="B289" s="66" t="s">
        <v>684</v>
      </c>
      <c r="C289" s="67" t="s">
        <v>732</v>
      </c>
      <c r="D289" s="41" t="s">
        <v>733</v>
      </c>
      <c r="E289" s="41">
        <v>3245.4</v>
      </c>
      <c r="F289" s="41">
        <f>VLOOKUP(C289,'[1]9月'!$B:$Q,16,0)</f>
        <v>3245.4</v>
      </c>
      <c r="G289" s="41">
        <v>3245.4</v>
      </c>
      <c r="H289" s="44">
        <v>5228.42</v>
      </c>
      <c r="I289" s="44"/>
      <c r="J289" s="44">
        <v>1790</v>
      </c>
      <c r="K289" s="52">
        <f t="shared" si="97"/>
        <v>58.4172</v>
      </c>
      <c r="L289" s="53">
        <f t="shared" si="98"/>
        <v>519.264</v>
      </c>
      <c r="M289" s="41">
        <f t="shared" si="99"/>
        <v>22.7178</v>
      </c>
      <c r="N289" s="44">
        <f t="shared" si="100"/>
        <v>418.27</v>
      </c>
      <c r="O289" s="44">
        <f t="shared" si="101"/>
        <v>0</v>
      </c>
      <c r="P289" s="44">
        <f t="shared" si="102"/>
        <v>89.5</v>
      </c>
      <c r="Q289" s="44">
        <f t="shared" si="87"/>
        <v>1108.169</v>
      </c>
      <c r="R289" s="41">
        <f t="shared" si="103"/>
        <v>0</v>
      </c>
      <c r="S289" s="41">
        <f t="shared" si="104"/>
        <v>259.63</v>
      </c>
      <c r="T289" s="41">
        <f t="shared" si="105"/>
        <v>9.74</v>
      </c>
      <c r="U289" s="44">
        <f t="shared" si="106"/>
        <v>104.57</v>
      </c>
      <c r="V289" s="44">
        <f t="shared" si="107"/>
        <v>0</v>
      </c>
      <c r="W289" s="44">
        <f t="shared" si="108"/>
        <v>89.5</v>
      </c>
      <c r="X289" s="41">
        <f t="shared" si="94"/>
        <v>463.44</v>
      </c>
      <c r="Y289" s="41">
        <f t="shared" si="109"/>
        <v>1571.609</v>
      </c>
      <c r="Z289" s="41"/>
      <c r="AD289" s="141"/>
    </row>
    <row r="290" ht="20" customHeight="1" spans="1:30">
      <c r="A290" s="40">
        <f t="shared" si="96"/>
        <v>287</v>
      </c>
      <c r="B290" s="66" t="s">
        <v>684</v>
      </c>
      <c r="C290" s="48" t="s">
        <v>734</v>
      </c>
      <c r="D290" s="41" t="s">
        <v>735</v>
      </c>
      <c r="E290" s="41">
        <v>3245.4</v>
      </c>
      <c r="F290" s="41">
        <f>VLOOKUP(C290,'[1]9月'!$B:$Q,16,0)</f>
        <v>3245.4</v>
      </c>
      <c r="G290" s="41">
        <v>3245.4</v>
      </c>
      <c r="H290" s="44">
        <v>5228.42</v>
      </c>
      <c r="I290" s="44"/>
      <c r="J290" s="44">
        <v>1790</v>
      </c>
      <c r="K290" s="52">
        <f t="shared" si="97"/>
        <v>58.4172</v>
      </c>
      <c r="L290" s="53">
        <f t="shared" si="98"/>
        <v>519.264</v>
      </c>
      <c r="M290" s="41">
        <f t="shared" si="99"/>
        <v>22.7178</v>
      </c>
      <c r="N290" s="44">
        <f t="shared" si="100"/>
        <v>418.27</v>
      </c>
      <c r="O290" s="44">
        <f t="shared" si="101"/>
        <v>0</v>
      </c>
      <c r="P290" s="44">
        <f t="shared" si="102"/>
        <v>89.5</v>
      </c>
      <c r="Q290" s="44">
        <f t="shared" si="87"/>
        <v>1108.169</v>
      </c>
      <c r="R290" s="41">
        <f t="shared" si="103"/>
        <v>0</v>
      </c>
      <c r="S290" s="41">
        <f t="shared" si="104"/>
        <v>259.63</v>
      </c>
      <c r="T290" s="41">
        <f t="shared" si="105"/>
        <v>9.74</v>
      </c>
      <c r="U290" s="44">
        <f t="shared" si="106"/>
        <v>104.57</v>
      </c>
      <c r="V290" s="44">
        <f t="shared" si="107"/>
        <v>0</v>
      </c>
      <c r="W290" s="44">
        <f t="shared" si="108"/>
        <v>89.5</v>
      </c>
      <c r="X290" s="41">
        <f t="shared" si="94"/>
        <v>463.44</v>
      </c>
      <c r="Y290" s="41">
        <f t="shared" si="109"/>
        <v>1571.609</v>
      </c>
      <c r="Z290" s="41"/>
      <c r="AD290" s="141"/>
    </row>
    <row r="291" ht="20" customHeight="1" spans="1:30">
      <c r="A291" s="40">
        <f t="shared" si="96"/>
        <v>288</v>
      </c>
      <c r="B291" s="66" t="s">
        <v>684</v>
      </c>
      <c r="C291" s="48" t="s">
        <v>736</v>
      </c>
      <c r="D291" s="41" t="s">
        <v>737</v>
      </c>
      <c r="E291" s="41">
        <v>3245.4</v>
      </c>
      <c r="F291" s="41">
        <v>0</v>
      </c>
      <c r="G291" s="41">
        <v>0</v>
      </c>
      <c r="H291" s="44">
        <v>0</v>
      </c>
      <c r="I291" s="44"/>
      <c r="J291" s="44">
        <v>1790</v>
      </c>
      <c r="K291" s="52">
        <f t="shared" si="97"/>
        <v>58.4172</v>
      </c>
      <c r="L291" s="53">
        <f t="shared" si="98"/>
        <v>0</v>
      </c>
      <c r="M291" s="41">
        <f t="shared" si="99"/>
        <v>0</v>
      </c>
      <c r="N291" s="44">
        <f t="shared" si="100"/>
        <v>0</v>
      </c>
      <c r="O291" s="44">
        <f t="shared" si="101"/>
        <v>0</v>
      </c>
      <c r="P291" s="44">
        <f t="shared" si="102"/>
        <v>89.5</v>
      </c>
      <c r="Q291" s="44">
        <f t="shared" si="87"/>
        <v>147.9172</v>
      </c>
      <c r="R291" s="41">
        <f t="shared" si="103"/>
        <v>0</v>
      </c>
      <c r="S291" s="41">
        <f t="shared" si="104"/>
        <v>0</v>
      </c>
      <c r="T291" s="41">
        <f t="shared" si="105"/>
        <v>0</v>
      </c>
      <c r="U291" s="44">
        <f t="shared" si="106"/>
        <v>0</v>
      </c>
      <c r="V291" s="44">
        <f t="shared" si="107"/>
        <v>0</v>
      </c>
      <c r="W291" s="44">
        <f t="shared" si="108"/>
        <v>89.5</v>
      </c>
      <c r="X291" s="41">
        <f t="shared" si="94"/>
        <v>89.5</v>
      </c>
      <c r="Y291" s="41">
        <f t="shared" si="109"/>
        <v>237.4172</v>
      </c>
      <c r="Z291" s="41"/>
      <c r="AD291" s="141"/>
    </row>
    <row r="292" ht="20" customHeight="1" spans="1:30">
      <c r="A292" s="40">
        <f t="shared" si="96"/>
        <v>289</v>
      </c>
      <c r="B292" s="66" t="s">
        <v>738</v>
      </c>
      <c r="C292" s="48" t="s">
        <v>739</v>
      </c>
      <c r="D292" s="41" t="s">
        <v>740</v>
      </c>
      <c r="E292" s="41">
        <v>3245.4</v>
      </c>
      <c r="F292" s="41">
        <f>VLOOKUP(C292,'[1]9月'!$B:$Q,16,0)</f>
        <v>3245.4</v>
      </c>
      <c r="G292" s="41">
        <v>3245.4</v>
      </c>
      <c r="H292" s="44">
        <v>5228.42</v>
      </c>
      <c r="I292" s="44"/>
      <c r="J292" s="44">
        <v>1790</v>
      </c>
      <c r="K292" s="52">
        <f t="shared" si="97"/>
        <v>58.4172</v>
      </c>
      <c r="L292" s="53">
        <f t="shared" si="98"/>
        <v>519.264</v>
      </c>
      <c r="M292" s="41">
        <f t="shared" si="99"/>
        <v>22.7178</v>
      </c>
      <c r="N292" s="44">
        <f t="shared" si="100"/>
        <v>418.27</v>
      </c>
      <c r="O292" s="44">
        <f t="shared" si="101"/>
        <v>0</v>
      </c>
      <c r="P292" s="44">
        <f t="shared" si="102"/>
        <v>89.5</v>
      </c>
      <c r="Q292" s="44">
        <f t="shared" si="87"/>
        <v>1108.169</v>
      </c>
      <c r="R292" s="41">
        <f t="shared" si="103"/>
        <v>0</v>
      </c>
      <c r="S292" s="41">
        <f t="shared" si="104"/>
        <v>259.63</v>
      </c>
      <c r="T292" s="41">
        <f t="shared" si="105"/>
        <v>9.74</v>
      </c>
      <c r="U292" s="44">
        <f t="shared" si="106"/>
        <v>104.57</v>
      </c>
      <c r="V292" s="44">
        <f t="shared" si="107"/>
        <v>0</v>
      </c>
      <c r="W292" s="44">
        <f t="shared" si="108"/>
        <v>89.5</v>
      </c>
      <c r="X292" s="41">
        <f t="shared" si="94"/>
        <v>463.44</v>
      </c>
      <c r="Y292" s="41">
        <f t="shared" si="109"/>
        <v>1571.609</v>
      </c>
      <c r="Z292" s="41"/>
      <c r="AD292" s="141"/>
    </row>
    <row r="293" ht="20" customHeight="1" spans="1:30">
      <c r="A293" s="40">
        <f t="shared" si="96"/>
        <v>290</v>
      </c>
      <c r="B293" s="66" t="s">
        <v>738</v>
      </c>
      <c r="C293" s="48" t="s">
        <v>741</v>
      </c>
      <c r="D293" s="41" t="s">
        <v>742</v>
      </c>
      <c r="E293" s="41">
        <v>3245.4</v>
      </c>
      <c r="F293" s="41">
        <f>VLOOKUP(C293,'[1]9月'!$B:$Q,16,0)</f>
        <v>3245.4</v>
      </c>
      <c r="G293" s="41">
        <v>3245.4</v>
      </c>
      <c r="H293" s="44">
        <v>5228.42</v>
      </c>
      <c r="I293" s="44"/>
      <c r="J293" s="44">
        <v>1790</v>
      </c>
      <c r="K293" s="52">
        <f t="shared" si="97"/>
        <v>58.4172</v>
      </c>
      <c r="L293" s="53">
        <f t="shared" si="98"/>
        <v>519.264</v>
      </c>
      <c r="M293" s="41">
        <f t="shared" si="99"/>
        <v>22.7178</v>
      </c>
      <c r="N293" s="44">
        <f t="shared" si="100"/>
        <v>418.27</v>
      </c>
      <c r="O293" s="44">
        <f t="shared" si="101"/>
        <v>0</v>
      </c>
      <c r="P293" s="44">
        <f t="shared" si="102"/>
        <v>89.5</v>
      </c>
      <c r="Q293" s="44">
        <f t="shared" si="87"/>
        <v>1108.169</v>
      </c>
      <c r="R293" s="41">
        <f t="shared" si="103"/>
        <v>0</v>
      </c>
      <c r="S293" s="41">
        <f t="shared" si="104"/>
        <v>259.63</v>
      </c>
      <c r="T293" s="41">
        <f t="shared" si="105"/>
        <v>9.74</v>
      </c>
      <c r="U293" s="44">
        <f t="shared" si="106"/>
        <v>104.57</v>
      </c>
      <c r="V293" s="44">
        <f t="shared" si="107"/>
        <v>0</v>
      </c>
      <c r="W293" s="44">
        <f t="shared" si="108"/>
        <v>89.5</v>
      </c>
      <c r="X293" s="41">
        <f t="shared" si="94"/>
        <v>463.44</v>
      </c>
      <c r="Y293" s="41">
        <f t="shared" si="109"/>
        <v>1571.609</v>
      </c>
      <c r="Z293" s="41"/>
      <c r="AD293" s="141"/>
    </row>
    <row r="294" ht="20" customHeight="1" spans="1:30">
      <c r="A294" s="40">
        <f t="shared" si="96"/>
        <v>291</v>
      </c>
      <c r="B294" s="66" t="s">
        <v>738</v>
      </c>
      <c r="C294" s="48" t="s">
        <v>743</v>
      </c>
      <c r="D294" s="41" t="s">
        <v>744</v>
      </c>
      <c r="E294" s="41">
        <v>3245.4</v>
      </c>
      <c r="F294" s="41">
        <f>VLOOKUP(C294,'[1]9月'!$B:$Q,16,0)</f>
        <v>3245.4</v>
      </c>
      <c r="G294" s="41">
        <v>3245.4</v>
      </c>
      <c r="H294" s="44">
        <v>5228.42</v>
      </c>
      <c r="I294" s="44"/>
      <c r="J294" s="44">
        <v>1790</v>
      </c>
      <c r="K294" s="52">
        <f t="shared" si="97"/>
        <v>58.4172</v>
      </c>
      <c r="L294" s="53">
        <f t="shared" si="98"/>
        <v>519.264</v>
      </c>
      <c r="M294" s="41">
        <f t="shared" si="99"/>
        <v>22.7178</v>
      </c>
      <c r="N294" s="44">
        <f t="shared" si="100"/>
        <v>418.27</v>
      </c>
      <c r="O294" s="44">
        <f t="shared" si="101"/>
        <v>0</v>
      </c>
      <c r="P294" s="44">
        <f t="shared" si="102"/>
        <v>89.5</v>
      </c>
      <c r="Q294" s="44">
        <f t="shared" si="87"/>
        <v>1108.169</v>
      </c>
      <c r="R294" s="41">
        <f t="shared" si="103"/>
        <v>0</v>
      </c>
      <c r="S294" s="41">
        <f t="shared" si="104"/>
        <v>259.63</v>
      </c>
      <c r="T294" s="41">
        <f t="shared" si="105"/>
        <v>9.74</v>
      </c>
      <c r="U294" s="44">
        <f t="shared" si="106"/>
        <v>104.57</v>
      </c>
      <c r="V294" s="44">
        <f t="shared" si="107"/>
        <v>0</v>
      </c>
      <c r="W294" s="44">
        <f t="shared" si="108"/>
        <v>89.5</v>
      </c>
      <c r="X294" s="41">
        <f t="shared" si="94"/>
        <v>463.44</v>
      </c>
      <c r="Y294" s="41">
        <f t="shared" si="109"/>
        <v>1571.609</v>
      </c>
      <c r="Z294" s="41"/>
      <c r="AD294" s="141"/>
    </row>
    <row r="295" ht="20" customHeight="1" spans="1:30">
      <c r="A295" s="40">
        <f t="shared" si="96"/>
        <v>292</v>
      </c>
      <c r="B295" s="66" t="s">
        <v>738</v>
      </c>
      <c r="C295" s="48" t="s">
        <v>745</v>
      </c>
      <c r="D295" s="41" t="s">
        <v>746</v>
      </c>
      <c r="E295" s="41">
        <v>3245.4</v>
      </c>
      <c r="F295" s="41">
        <f>VLOOKUP(C295,'[1]9月'!$B:$Q,16,0)</f>
        <v>3245.4</v>
      </c>
      <c r="G295" s="41">
        <v>3245.4</v>
      </c>
      <c r="H295" s="44">
        <v>5228.42</v>
      </c>
      <c r="I295" s="44"/>
      <c r="J295" s="44">
        <v>1790</v>
      </c>
      <c r="K295" s="52">
        <f t="shared" si="97"/>
        <v>58.4172</v>
      </c>
      <c r="L295" s="53">
        <f t="shared" si="98"/>
        <v>519.264</v>
      </c>
      <c r="M295" s="41">
        <f t="shared" si="99"/>
        <v>22.7178</v>
      </c>
      <c r="N295" s="44">
        <f t="shared" si="100"/>
        <v>418.27</v>
      </c>
      <c r="O295" s="44">
        <f t="shared" si="101"/>
        <v>0</v>
      </c>
      <c r="P295" s="44">
        <f t="shared" si="102"/>
        <v>89.5</v>
      </c>
      <c r="Q295" s="44">
        <f t="shared" si="87"/>
        <v>1108.169</v>
      </c>
      <c r="R295" s="41">
        <f t="shared" si="103"/>
        <v>0</v>
      </c>
      <c r="S295" s="41">
        <f t="shared" si="104"/>
        <v>259.63</v>
      </c>
      <c r="T295" s="41">
        <f t="shared" si="105"/>
        <v>9.74</v>
      </c>
      <c r="U295" s="44">
        <f t="shared" si="106"/>
        <v>104.57</v>
      </c>
      <c r="V295" s="44">
        <f t="shared" si="107"/>
        <v>0</v>
      </c>
      <c r="W295" s="44">
        <f t="shared" si="108"/>
        <v>89.5</v>
      </c>
      <c r="X295" s="41">
        <f t="shared" si="94"/>
        <v>463.44</v>
      </c>
      <c r="Y295" s="41">
        <f t="shared" si="109"/>
        <v>1571.609</v>
      </c>
      <c r="Z295" s="41"/>
      <c r="AD295" s="141"/>
    </row>
    <row r="296" ht="20" customHeight="1" spans="1:30">
      <c r="A296" s="40">
        <f t="shared" si="96"/>
        <v>293</v>
      </c>
      <c r="B296" s="66" t="s">
        <v>738</v>
      </c>
      <c r="C296" s="48" t="s">
        <v>747</v>
      </c>
      <c r="D296" s="41" t="s">
        <v>748</v>
      </c>
      <c r="E296" s="41">
        <v>3245.4</v>
      </c>
      <c r="F296" s="41">
        <f>VLOOKUP(C296,'[1]9月'!$B:$Q,16,0)</f>
        <v>3245.4</v>
      </c>
      <c r="G296" s="41">
        <v>3245.4</v>
      </c>
      <c r="H296" s="44">
        <v>5228.42</v>
      </c>
      <c r="I296" s="44"/>
      <c r="J296" s="44">
        <v>1790</v>
      </c>
      <c r="K296" s="52">
        <f t="shared" si="97"/>
        <v>58.4172</v>
      </c>
      <c r="L296" s="53">
        <f t="shared" si="98"/>
        <v>519.264</v>
      </c>
      <c r="M296" s="41">
        <f t="shared" si="99"/>
        <v>22.7178</v>
      </c>
      <c r="N296" s="44">
        <f t="shared" si="100"/>
        <v>418.27</v>
      </c>
      <c r="O296" s="44">
        <f t="shared" si="101"/>
        <v>0</v>
      </c>
      <c r="P296" s="44">
        <f t="shared" si="102"/>
        <v>89.5</v>
      </c>
      <c r="Q296" s="44">
        <f t="shared" si="87"/>
        <v>1108.169</v>
      </c>
      <c r="R296" s="41">
        <f t="shared" si="103"/>
        <v>0</v>
      </c>
      <c r="S296" s="41">
        <f t="shared" si="104"/>
        <v>259.63</v>
      </c>
      <c r="T296" s="41">
        <f t="shared" si="105"/>
        <v>9.74</v>
      </c>
      <c r="U296" s="44">
        <f t="shared" si="106"/>
        <v>104.57</v>
      </c>
      <c r="V296" s="44">
        <f t="shared" si="107"/>
        <v>0</v>
      </c>
      <c r="W296" s="44">
        <f t="shared" si="108"/>
        <v>89.5</v>
      </c>
      <c r="X296" s="41">
        <f t="shared" si="94"/>
        <v>463.44</v>
      </c>
      <c r="Y296" s="41">
        <f t="shared" si="109"/>
        <v>1571.609</v>
      </c>
      <c r="Z296" s="41"/>
      <c r="AD296" s="141"/>
    </row>
    <row r="297" ht="20" customHeight="1" spans="1:30">
      <c r="A297" s="40">
        <f t="shared" si="96"/>
        <v>294</v>
      </c>
      <c r="B297" s="66" t="s">
        <v>738</v>
      </c>
      <c r="C297" s="48" t="s">
        <v>749</v>
      </c>
      <c r="D297" s="41" t="s">
        <v>750</v>
      </c>
      <c r="E297" s="41">
        <v>3245.4</v>
      </c>
      <c r="F297" s="41">
        <f>VLOOKUP(C297,'[1]9月'!$B:$Q,16,0)</f>
        <v>3245.4</v>
      </c>
      <c r="G297" s="41">
        <v>3245.4</v>
      </c>
      <c r="H297" s="44">
        <v>5228.42</v>
      </c>
      <c r="I297" s="44"/>
      <c r="J297" s="44">
        <v>1790</v>
      </c>
      <c r="K297" s="52">
        <f t="shared" si="97"/>
        <v>58.4172</v>
      </c>
      <c r="L297" s="53">
        <f t="shared" si="98"/>
        <v>519.264</v>
      </c>
      <c r="M297" s="41">
        <f t="shared" si="99"/>
        <v>22.7178</v>
      </c>
      <c r="N297" s="44">
        <f t="shared" si="100"/>
        <v>418.27</v>
      </c>
      <c r="O297" s="44">
        <f t="shared" si="101"/>
        <v>0</v>
      </c>
      <c r="P297" s="44">
        <f t="shared" si="102"/>
        <v>89.5</v>
      </c>
      <c r="Q297" s="44">
        <f t="shared" si="87"/>
        <v>1108.169</v>
      </c>
      <c r="R297" s="41">
        <f t="shared" si="103"/>
        <v>0</v>
      </c>
      <c r="S297" s="41">
        <f t="shared" si="104"/>
        <v>259.63</v>
      </c>
      <c r="T297" s="41">
        <f t="shared" si="105"/>
        <v>9.74</v>
      </c>
      <c r="U297" s="44">
        <f t="shared" si="106"/>
        <v>104.57</v>
      </c>
      <c r="V297" s="44">
        <f t="shared" si="107"/>
        <v>0</v>
      </c>
      <c r="W297" s="44">
        <f t="shared" si="108"/>
        <v>89.5</v>
      </c>
      <c r="X297" s="41">
        <f t="shared" si="94"/>
        <v>463.44</v>
      </c>
      <c r="Y297" s="41">
        <f t="shared" si="109"/>
        <v>1571.609</v>
      </c>
      <c r="Z297" s="41"/>
      <c r="AD297" s="141"/>
    </row>
    <row r="298" ht="20" customHeight="1" spans="1:30">
      <c r="A298" s="40">
        <f t="shared" si="96"/>
        <v>295</v>
      </c>
      <c r="B298" s="66" t="s">
        <v>738</v>
      </c>
      <c r="C298" s="48" t="s">
        <v>751</v>
      </c>
      <c r="D298" s="41" t="s">
        <v>752</v>
      </c>
      <c r="E298" s="41">
        <v>3245.4</v>
      </c>
      <c r="F298" s="41">
        <f>VLOOKUP(C298,'[1]9月'!$B:$Q,16,0)</f>
        <v>3245.4</v>
      </c>
      <c r="G298" s="41">
        <v>3245.4</v>
      </c>
      <c r="H298" s="44">
        <v>5228.42</v>
      </c>
      <c r="I298" s="44"/>
      <c r="J298" s="44">
        <v>1790</v>
      </c>
      <c r="K298" s="52">
        <f t="shared" si="97"/>
        <v>58.4172</v>
      </c>
      <c r="L298" s="53">
        <f t="shared" si="98"/>
        <v>519.264</v>
      </c>
      <c r="M298" s="41">
        <f t="shared" si="99"/>
        <v>22.7178</v>
      </c>
      <c r="N298" s="44">
        <f t="shared" si="100"/>
        <v>418.27</v>
      </c>
      <c r="O298" s="44">
        <f t="shared" si="101"/>
        <v>0</v>
      </c>
      <c r="P298" s="44">
        <f t="shared" si="102"/>
        <v>89.5</v>
      </c>
      <c r="Q298" s="44">
        <f t="shared" si="87"/>
        <v>1108.169</v>
      </c>
      <c r="R298" s="41">
        <f t="shared" si="103"/>
        <v>0</v>
      </c>
      <c r="S298" s="41">
        <f t="shared" si="104"/>
        <v>259.63</v>
      </c>
      <c r="T298" s="41">
        <f t="shared" si="105"/>
        <v>9.74</v>
      </c>
      <c r="U298" s="44">
        <f t="shared" si="106"/>
        <v>104.57</v>
      </c>
      <c r="V298" s="44">
        <f t="shared" si="107"/>
        <v>0</v>
      </c>
      <c r="W298" s="44">
        <f t="shared" si="108"/>
        <v>89.5</v>
      </c>
      <c r="X298" s="41">
        <f t="shared" si="94"/>
        <v>463.44</v>
      </c>
      <c r="Y298" s="41">
        <f t="shared" si="109"/>
        <v>1571.609</v>
      </c>
      <c r="Z298" s="41"/>
      <c r="AD298" s="141"/>
    </row>
    <row r="299" ht="20" customHeight="1" spans="1:30">
      <c r="A299" s="40">
        <f t="shared" si="96"/>
        <v>296</v>
      </c>
      <c r="B299" s="66" t="s">
        <v>738</v>
      </c>
      <c r="C299" s="48" t="s">
        <v>753</v>
      </c>
      <c r="D299" s="41" t="s">
        <v>754</v>
      </c>
      <c r="E299" s="41">
        <v>3245.4</v>
      </c>
      <c r="F299" s="41">
        <f>VLOOKUP(C299,'[1]9月'!$B:$Q,16,0)</f>
        <v>3245.4</v>
      </c>
      <c r="G299" s="41">
        <v>3245.4</v>
      </c>
      <c r="H299" s="44">
        <v>5228.42</v>
      </c>
      <c r="I299" s="44"/>
      <c r="J299" s="44">
        <v>1790</v>
      </c>
      <c r="K299" s="52">
        <f t="shared" si="97"/>
        <v>58.4172</v>
      </c>
      <c r="L299" s="53">
        <f t="shared" si="98"/>
        <v>519.264</v>
      </c>
      <c r="M299" s="41">
        <f t="shared" si="99"/>
        <v>22.7178</v>
      </c>
      <c r="N299" s="44">
        <f t="shared" si="100"/>
        <v>418.27</v>
      </c>
      <c r="O299" s="44">
        <f t="shared" si="101"/>
        <v>0</v>
      </c>
      <c r="P299" s="44">
        <f t="shared" si="102"/>
        <v>89.5</v>
      </c>
      <c r="Q299" s="44">
        <f t="shared" si="87"/>
        <v>1108.169</v>
      </c>
      <c r="R299" s="41">
        <f t="shared" si="103"/>
        <v>0</v>
      </c>
      <c r="S299" s="41">
        <f t="shared" si="104"/>
        <v>259.63</v>
      </c>
      <c r="T299" s="41">
        <f t="shared" si="105"/>
        <v>9.74</v>
      </c>
      <c r="U299" s="44">
        <f t="shared" si="106"/>
        <v>104.57</v>
      </c>
      <c r="V299" s="44">
        <f t="shared" si="107"/>
        <v>0</v>
      </c>
      <c r="W299" s="44">
        <f t="shared" si="108"/>
        <v>89.5</v>
      </c>
      <c r="X299" s="41">
        <f t="shared" si="94"/>
        <v>463.44</v>
      </c>
      <c r="Y299" s="41">
        <f t="shared" si="109"/>
        <v>1571.609</v>
      </c>
      <c r="Z299" s="41"/>
      <c r="AD299" s="141"/>
    </row>
    <row r="300" ht="20" customHeight="1" spans="1:30">
      <c r="A300" s="40">
        <f t="shared" si="96"/>
        <v>297</v>
      </c>
      <c r="B300" s="66" t="s">
        <v>738</v>
      </c>
      <c r="C300" s="48" t="s">
        <v>755</v>
      </c>
      <c r="D300" s="41" t="s">
        <v>756</v>
      </c>
      <c r="E300" s="41">
        <v>3245.4</v>
      </c>
      <c r="F300" s="41">
        <f>VLOOKUP(C300,'[1]9月'!$B:$Q,16,0)</f>
        <v>3245.4</v>
      </c>
      <c r="G300" s="41">
        <v>3245.4</v>
      </c>
      <c r="H300" s="44">
        <v>5228.42</v>
      </c>
      <c r="I300" s="44"/>
      <c r="J300" s="44">
        <v>1790</v>
      </c>
      <c r="K300" s="52">
        <f t="shared" si="97"/>
        <v>58.4172</v>
      </c>
      <c r="L300" s="53">
        <f t="shared" si="98"/>
        <v>519.264</v>
      </c>
      <c r="M300" s="41">
        <f t="shared" si="99"/>
        <v>22.7178</v>
      </c>
      <c r="N300" s="44">
        <f t="shared" si="100"/>
        <v>418.27</v>
      </c>
      <c r="O300" s="44">
        <f t="shared" si="101"/>
        <v>0</v>
      </c>
      <c r="P300" s="44">
        <f t="shared" si="102"/>
        <v>89.5</v>
      </c>
      <c r="Q300" s="44">
        <f t="shared" si="87"/>
        <v>1108.169</v>
      </c>
      <c r="R300" s="41">
        <f t="shared" si="103"/>
        <v>0</v>
      </c>
      <c r="S300" s="41">
        <f t="shared" si="104"/>
        <v>259.63</v>
      </c>
      <c r="T300" s="41">
        <f t="shared" si="105"/>
        <v>9.74</v>
      </c>
      <c r="U300" s="44">
        <f t="shared" si="106"/>
        <v>104.57</v>
      </c>
      <c r="V300" s="44">
        <f t="shared" si="107"/>
        <v>0</v>
      </c>
      <c r="W300" s="44">
        <f t="shared" si="108"/>
        <v>89.5</v>
      </c>
      <c r="X300" s="41">
        <f t="shared" si="94"/>
        <v>463.44</v>
      </c>
      <c r="Y300" s="41">
        <f t="shared" si="109"/>
        <v>1571.609</v>
      </c>
      <c r="Z300" s="41"/>
      <c r="AD300" s="141"/>
    </row>
    <row r="301" ht="20" customHeight="1" spans="1:30">
      <c r="A301" s="40">
        <f t="shared" si="96"/>
        <v>298</v>
      </c>
      <c r="B301" s="66" t="s">
        <v>170</v>
      </c>
      <c r="C301" s="48" t="s">
        <v>757</v>
      </c>
      <c r="D301" s="41" t="s">
        <v>758</v>
      </c>
      <c r="E301" s="41">
        <v>3245.4</v>
      </c>
      <c r="F301" s="41">
        <f>VLOOKUP(C301,'[1]9月'!$B:$Q,16,0)</f>
        <v>3245.4</v>
      </c>
      <c r="G301" s="41">
        <v>3245.4</v>
      </c>
      <c r="H301" s="44">
        <v>5228.42</v>
      </c>
      <c r="I301" s="44"/>
      <c r="J301" s="44">
        <v>3180</v>
      </c>
      <c r="K301" s="52">
        <f t="shared" si="97"/>
        <v>58.4172</v>
      </c>
      <c r="L301" s="53">
        <f t="shared" si="98"/>
        <v>519.264</v>
      </c>
      <c r="M301" s="41">
        <f t="shared" si="99"/>
        <v>22.7178</v>
      </c>
      <c r="N301" s="44">
        <f t="shared" si="100"/>
        <v>418.27</v>
      </c>
      <c r="O301" s="44">
        <f t="shared" si="101"/>
        <v>0</v>
      </c>
      <c r="P301" s="44">
        <f t="shared" si="102"/>
        <v>159</v>
      </c>
      <c r="Q301" s="44">
        <f t="shared" si="87"/>
        <v>1177.669</v>
      </c>
      <c r="R301" s="41">
        <f t="shared" si="103"/>
        <v>0</v>
      </c>
      <c r="S301" s="41">
        <f t="shared" si="104"/>
        <v>259.63</v>
      </c>
      <c r="T301" s="41">
        <f t="shared" si="105"/>
        <v>9.74</v>
      </c>
      <c r="U301" s="44">
        <f t="shared" si="106"/>
        <v>104.57</v>
      </c>
      <c r="V301" s="44">
        <f t="shared" si="107"/>
        <v>0</v>
      </c>
      <c r="W301" s="44">
        <f t="shared" si="108"/>
        <v>159</v>
      </c>
      <c r="X301" s="41">
        <f t="shared" si="94"/>
        <v>532.94</v>
      </c>
      <c r="Y301" s="41">
        <f t="shared" si="109"/>
        <v>1710.609</v>
      </c>
      <c r="Z301" s="41"/>
      <c r="AD301" s="141"/>
    </row>
    <row r="302" ht="20" customHeight="1" spans="1:30">
      <c r="A302" s="40">
        <f t="shared" si="96"/>
        <v>299</v>
      </c>
      <c r="B302" s="66" t="s">
        <v>738</v>
      </c>
      <c r="C302" s="48" t="s">
        <v>759</v>
      </c>
      <c r="D302" s="41" t="s">
        <v>760</v>
      </c>
      <c r="E302" s="41">
        <v>3245.4</v>
      </c>
      <c r="F302" s="41">
        <f>VLOOKUP(C302,'[1]9月'!$B:$Q,16,0)</f>
        <v>3245.4</v>
      </c>
      <c r="G302" s="41">
        <v>3245.4</v>
      </c>
      <c r="H302" s="44">
        <v>5228.42</v>
      </c>
      <c r="I302" s="44"/>
      <c r="J302" s="44">
        <v>1790</v>
      </c>
      <c r="K302" s="52">
        <f t="shared" si="97"/>
        <v>58.4172</v>
      </c>
      <c r="L302" s="53">
        <f t="shared" si="98"/>
        <v>519.264</v>
      </c>
      <c r="M302" s="41">
        <f t="shared" si="99"/>
        <v>22.7178</v>
      </c>
      <c r="N302" s="44">
        <f t="shared" si="100"/>
        <v>418.27</v>
      </c>
      <c r="O302" s="44">
        <f t="shared" si="101"/>
        <v>0</v>
      </c>
      <c r="P302" s="44">
        <f t="shared" si="102"/>
        <v>89.5</v>
      </c>
      <c r="Q302" s="44">
        <f t="shared" si="87"/>
        <v>1108.169</v>
      </c>
      <c r="R302" s="41">
        <f t="shared" si="103"/>
        <v>0</v>
      </c>
      <c r="S302" s="41">
        <f t="shared" si="104"/>
        <v>259.63</v>
      </c>
      <c r="T302" s="41">
        <f t="shared" si="105"/>
        <v>9.74</v>
      </c>
      <c r="U302" s="44">
        <f t="shared" si="106"/>
        <v>104.57</v>
      </c>
      <c r="V302" s="44">
        <f t="shared" si="107"/>
        <v>0</v>
      </c>
      <c r="W302" s="44">
        <f t="shared" si="108"/>
        <v>89.5</v>
      </c>
      <c r="X302" s="41">
        <f t="shared" si="94"/>
        <v>463.44</v>
      </c>
      <c r="Y302" s="41">
        <f t="shared" si="109"/>
        <v>1571.609</v>
      </c>
      <c r="Z302" s="41"/>
      <c r="AD302" s="141"/>
    </row>
    <row r="303" ht="20" customHeight="1" spans="1:30">
      <c r="A303" s="40">
        <f t="shared" si="96"/>
        <v>300</v>
      </c>
      <c r="B303" s="66" t="s">
        <v>738</v>
      </c>
      <c r="C303" s="48" t="s">
        <v>761</v>
      </c>
      <c r="D303" s="41" t="s">
        <v>762</v>
      </c>
      <c r="E303" s="41">
        <v>3245.4</v>
      </c>
      <c r="F303" s="41">
        <f>VLOOKUP(C303,'[1]9月'!$B:$Q,16,0)</f>
        <v>3245.4</v>
      </c>
      <c r="G303" s="41">
        <v>3245.4</v>
      </c>
      <c r="H303" s="44">
        <v>5228.42</v>
      </c>
      <c r="I303" s="44"/>
      <c r="J303" s="44">
        <v>1790</v>
      </c>
      <c r="K303" s="52">
        <f t="shared" si="97"/>
        <v>58.4172</v>
      </c>
      <c r="L303" s="53">
        <f t="shared" si="98"/>
        <v>519.264</v>
      </c>
      <c r="M303" s="41">
        <f t="shared" si="99"/>
        <v>22.7178</v>
      </c>
      <c r="N303" s="44">
        <f t="shared" si="100"/>
        <v>418.27</v>
      </c>
      <c r="O303" s="44">
        <f t="shared" si="101"/>
        <v>0</v>
      </c>
      <c r="P303" s="44">
        <f t="shared" si="102"/>
        <v>89.5</v>
      </c>
      <c r="Q303" s="44">
        <f t="shared" si="87"/>
        <v>1108.169</v>
      </c>
      <c r="R303" s="41">
        <f t="shared" si="103"/>
        <v>0</v>
      </c>
      <c r="S303" s="41">
        <f t="shared" si="104"/>
        <v>259.63</v>
      </c>
      <c r="T303" s="41">
        <f t="shared" si="105"/>
        <v>9.74</v>
      </c>
      <c r="U303" s="44">
        <f t="shared" si="106"/>
        <v>104.57</v>
      </c>
      <c r="V303" s="44">
        <f t="shared" si="107"/>
        <v>0</v>
      </c>
      <c r="W303" s="44">
        <f t="shared" si="108"/>
        <v>89.5</v>
      </c>
      <c r="X303" s="41">
        <f t="shared" si="94"/>
        <v>463.44</v>
      </c>
      <c r="Y303" s="41">
        <f t="shared" si="109"/>
        <v>1571.609</v>
      </c>
      <c r="Z303" s="41"/>
      <c r="AD303" s="141"/>
    </row>
    <row r="304" ht="20" customHeight="1" spans="1:30">
      <c r="A304" s="40">
        <f t="shared" si="96"/>
        <v>301</v>
      </c>
      <c r="B304" s="66" t="s">
        <v>738</v>
      </c>
      <c r="C304" s="48" t="s">
        <v>763</v>
      </c>
      <c r="D304" s="41" t="s">
        <v>764</v>
      </c>
      <c r="E304" s="41">
        <v>3245.4</v>
      </c>
      <c r="F304" s="41">
        <f>VLOOKUP(C304,'[1]9月'!$B:$Q,16,0)</f>
        <v>3245.4</v>
      </c>
      <c r="G304" s="41">
        <v>3245.4</v>
      </c>
      <c r="H304" s="44">
        <v>5228.42</v>
      </c>
      <c r="I304" s="44"/>
      <c r="J304" s="44">
        <v>1790</v>
      </c>
      <c r="K304" s="52">
        <f t="shared" si="97"/>
        <v>58.4172</v>
      </c>
      <c r="L304" s="53">
        <f t="shared" si="98"/>
        <v>519.264</v>
      </c>
      <c r="M304" s="41">
        <f t="shared" si="99"/>
        <v>22.7178</v>
      </c>
      <c r="N304" s="44">
        <f t="shared" si="100"/>
        <v>418.27</v>
      </c>
      <c r="O304" s="44">
        <f t="shared" si="101"/>
        <v>0</v>
      </c>
      <c r="P304" s="44">
        <f t="shared" si="102"/>
        <v>89.5</v>
      </c>
      <c r="Q304" s="44">
        <f t="shared" si="87"/>
        <v>1108.169</v>
      </c>
      <c r="R304" s="41">
        <f t="shared" si="103"/>
        <v>0</v>
      </c>
      <c r="S304" s="41">
        <f t="shared" si="104"/>
        <v>259.63</v>
      </c>
      <c r="T304" s="41">
        <f t="shared" si="105"/>
        <v>9.74</v>
      </c>
      <c r="U304" s="44">
        <f t="shared" si="106"/>
        <v>104.57</v>
      </c>
      <c r="V304" s="44">
        <f t="shared" si="107"/>
        <v>0</v>
      </c>
      <c r="W304" s="44">
        <f t="shared" si="108"/>
        <v>89.5</v>
      </c>
      <c r="X304" s="41">
        <f t="shared" si="94"/>
        <v>463.44</v>
      </c>
      <c r="Y304" s="41">
        <f t="shared" si="109"/>
        <v>1571.609</v>
      </c>
      <c r="Z304" s="41"/>
      <c r="AD304" s="141"/>
    </row>
    <row r="305" ht="20" customHeight="1" spans="1:30">
      <c r="A305" s="40">
        <f t="shared" si="96"/>
        <v>302</v>
      </c>
      <c r="B305" s="66" t="s">
        <v>738</v>
      </c>
      <c r="C305" s="48" t="s">
        <v>765</v>
      </c>
      <c r="D305" s="41" t="s">
        <v>766</v>
      </c>
      <c r="E305" s="41">
        <v>3245.4</v>
      </c>
      <c r="F305" s="41">
        <f>VLOOKUP(C305,'[1]9月'!$B:$Q,16,0)</f>
        <v>3245.4</v>
      </c>
      <c r="G305" s="41">
        <v>3245.4</v>
      </c>
      <c r="H305" s="44">
        <v>5228.42</v>
      </c>
      <c r="I305" s="44"/>
      <c r="J305" s="44">
        <v>1790</v>
      </c>
      <c r="K305" s="52">
        <f t="shared" si="97"/>
        <v>58.4172</v>
      </c>
      <c r="L305" s="53">
        <f t="shared" si="98"/>
        <v>519.264</v>
      </c>
      <c r="M305" s="41">
        <f t="shared" si="99"/>
        <v>22.7178</v>
      </c>
      <c r="N305" s="44">
        <f t="shared" si="100"/>
        <v>418.27</v>
      </c>
      <c r="O305" s="44">
        <f t="shared" si="101"/>
        <v>0</v>
      </c>
      <c r="P305" s="44">
        <f t="shared" si="102"/>
        <v>89.5</v>
      </c>
      <c r="Q305" s="44">
        <f t="shared" si="87"/>
        <v>1108.169</v>
      </c>
      <c r="R305" s="41">
        <f t="shared" si="103"/>
        <v>0</v>
      </c>
      <c r="S305" s="41">
        <f t="shared" si="104"/>
        <v>259.63</v>
      </c>
      <c r="T305" s="41">
        <f t="shared" si="105"/>
        <v>9.74</v>
      </c>
      <c r="U305" s="44">
        <f t="shared" si="106"/>
        <v>104.57</v>
      </c>
      <c r="V305" s="44">
        <f t="shared" si="107"/>
        <v>0</v>
      </c>
      <c r="W305" s="44">
        <f t="shared" si="108"/>
        <v>89.5</v>
      </c>
      <c r="X305" s="41">
        <f t="shared" si="94"/>
        <v>463.44</v>
      </c>
      <c r="Y305" s="41">
        <f t="shared" si="109"/>
        <v>1571.609</v>
      </c>
      <c r="Z305" s="41"/>
      <c r="AD305" s="141"/>
    </row>
    <row r="306" ht="20" customHeight="1" spans="1:30">
      <c r="A306" s="40">
        <f t="shared" si="96"/>
        <v>303</v>
      </c>
      <c r="B306" s="66" t="s">
        <v>738</v>
      </c>
      <c r="C306" s="48" t="s">
        <v>767</v>
      </c>
      <c r="D306" s="41" t="s">
        <v>768</v>
      </c>
      <c r="E306" s="41">
        <v>3245.4</v>
      </c>
      <c r="F306" s="41">
        <f>VLOOKUP(C306,'[1]9月'!$B:$Q,16,0)</f>
        <v>3245.4</v>
      </c>
      <c r="G306" s="41">
        <v>3245.4</v>
      </c>
      <c r="H306" s="44">
        <v>5228.42</v>
      </c>
      <c r="I306" s="44"/>
      <c r="J306" s="44">
        <v>1790</v>
      </c>
      <c r="K306" s="52">
        <f t="shared" si="97"/>
        <v>58.4172</v>
      </c>
      <c r="L306" s="53">
        <f t="shared" si="98"/>
        <v>519.264</v>
      </c>
      <c r="M306" s="41">
        <f t="shared" si="99"/>
        <v>22.7178</v>
      </c>
      <c r="N306" s="44">
        <f t="shared" si="100"/>
        <v>418.27</v>
      </c>
      <c r="O306" s="44">
        <f t="shared" si="101"/>
        <v>0</v>
      </c>
      <c r="P306" s="44">
        <f t="shared" si="102"/>
        <v>89.5</v>
      </c>
      <c r="Q306" s="44">
        <f t="shared" si="87"/>
        <v>1108.169</v>
      </c>
      <c r="R306" s="41">
        <f t="shared" si="103"/>
        <v>0</v>
      </c>
      <c r="S306" s="41">
        <f t="shared" si="104"/>
        <v>259.63</v>
      </c>
      <c r="T306" s="41">
        <f t="shared" si="105"/>
        <v>9.74</v>
      </c>
      <c r="U306" s="44">
        <f t="shared" si="106"/>
        <v>104.57</v>
      </c>
      <c r="V306" s="44">
        <f t="shared" si="107"/>
        <v>0</v>
      </c>
      <c r="W306" s="44">
        <f t="shared" si="108"/>
        <v>89.5</v>
      </c>
      <c r="X306" s="41">
        <f t="shared" si="94"/>
        <v>463.44</v>
      </c>
      <c r="Y306" s="41">
        <f t="shared" si="109"/>
        <v>1571.609</v>
      </c>
      <c r="Z306" s="41"/>
      <c r="AD306" s="141"/>
    </row>
    <row r="307" ht="20" customHeight="1" spans="1:30">
      <c r="A307" s="40">
        <f t="shared" si="96"/>
        <v>304</v>
      </c>
      <c r="B307" s="66" t="s">
        <v>738</v>
      </c>
      <c r="C307" s="48" t="s">
        <v>770</v>
      </c>
      <c r="D307" s="41" t="s">
        <v>771</v>
      </c>
      <c r="E307" s="41">
        <v>3245.4</v>
      </c>
      <c r="F307" s="41">
        <f>VLOOKUP(C307,'[1]9月'!$B:$Q,16,0)</f>
        <v>3245.4</v>
      </c>
      <c r="G307" s="41">
        <v>3245.4</v>
      </c>
      <c r="H307" s="44">
        <v>5228.42</v>
      </c>
      <c r="I307" s="44"/>
      <c r="J307" s="44">
        <v>1790</v>
      </c>
      <c r="K307" s="52">
        <f t="shared" si="97"/>
        <v>58.4172</v>
      </c>
      <c r="L307" s="53">
        <f t="shared" si="98"/>
        <v>519.264</v>
      </c>
      <c r="M307" s="41">
        <f t="shared" si="99"/>
        <v>22.7178</v>
      </c>
      <c r="N307" s="44">
        <f t="shared" si="100"/>
        <v>418.27</v>
      </c>
      <c r="O307" s="44">
        <f t="shared" si="101"/>
        <v>0</v>
      </c>
      <c r="P307" s="44">
        <f t="shared" si="102"/>
        <v>89.5</v>
      </c>
      <c r="Q307" s="44">
        <f t="shared" si="87"/>
        <v>1108.169</v>
      </c>
      <c r="R307" s="41">
        <f t="shared" si="103"/>
        <v>0</v>
      </c>
      <c r="S307" s="41">
        <f t="shared" si="104"/>
        <v>259.63</v>
      </c>
      <c r="T307" s="41">
        <f t="shared" si="105"/>
        <v>9.74</v>
      </c>
      <c r="U307" s="44">
        <f t="shared" si="106"/>
        <v>104.57</v>
      </c>
      <c r="V307" s="44">
        <f t="shared" si="107"/>
        <v>0</v>
      </c>
      <c r="W307" s="44">
        <f t="shared" si="108"/>
        <v>89.5</v>
      </c>
      <c r="X307" s="41">
        <f t="shared" si="94"/>
        <v>463.44</v>
      </c>
      <c r="Y307" s="41">
        <f t="shared" si="109"/>
        <v>1571.609</v>
      </c>
      <c r="Z307" s="41"/>
      <c r="AD307" s="141"/>
    </row>
    <row r="308" ht="20" customHeight="1" spans="1:30">
      <c r="A308" s="40">
        <f t="shared" si="96"/>
        <v>305</v>
      </c>
      <c r="B308" s="66" t="s">
        <v>913</v>
      </c>
      <c r="C308" s="48" t="s">
        <v>773</v>
      </c>
      <c r="D308" s="41" t="s">
        <v>774</v>
      </c>
      <c r="E308" s="41">
        <v>3245.4</v>
      </c>
      <c r="F308" s="41">
        <f>VLOOKUP(C308,'[1]9月'!$B:$Q,16,0)</f>
        <v>3245.4</v>
      </c>
      <c r="G308" s="41">
        <v>3245.4</v>
      </c>
      <c r="H308" s="44">
        <v>5228.42</v>
      </c>
      <c r="I308" s="44"/>
      <c r="J308" s="44">
        <v>0</v>
      </c>
      <c r="K308" s="52">
        <f t="shared" si="97"/>
        <v>58.4172</v>
      </c>
      <c r="L308" s="53">
        <f t="shared" si="98"/>
        <v>519.264</v>
      </c>
      <c r="M308" s="41">
        <f t="shared" si="99"/>
        <v>22.7178</v>
      </c>
      <c r="N308" s="44">
        <f t="shared" si="100"/>
        <v>418.27</v>
      </c>
      <c r="O308" s="44">
        <f t="shared" si="101"/>
        <v>0</v>
      </c>
      <c r="P308" s="44">
        <f t="shared" si="102"/>
        <v>0</v>
      </c>
      <c r="Q308" s="44">
        <f t="shared" si="87"/>
        <v>1018.669</v>
      </c>
      <c r="R308" s="41">
        <f t="shared" si="103"/>
        <v>0</v>
      </c>
      <c r="S308" s="41">
        <f t="shared" si="104"/>
        <v>259.63</v>
      </c>
      <c r="T308" s="41">
        <f t="shared" si="105"/>
        <v>9.74</v>
      </c>
      <c r="U308" s="44">
        <f t="shared" si="106"/>
        <v>104.57</v>
      </c>
      <c r="V308" s="44">
        <f t="shared" si="107"/>
        <v>0</v>
      </c>
      <c r="W308" s="44">
        <f t="shared" si="108"/>
        <v>0</v>
      </c>
      <c r="X308" s="41">
        <f t="shared" si="94"/>
        <v>373.94</v>
      </c>
      <c r="Y308" s="41">
        <f t="shared" si="109"/>
        <v>1392.609</v>
      </c>
      <c r="Z308" s="41"/>
      <c r="AD308" s="141"/>
    </row>
    <row r="309" ht="20" customHeight="1" spans="1:30">
      <c r="A309" s="40">
        <f t="shared" si="96"/>
        <v>306</v>
      </c>
      <c r="B309" s="66" t="s">
        <v>913</v>
      </c>
      <c r="C309" s="48" t="s">
        <v>776</v>
      </c>
      <c r="D309" s="41" t="s">
        <v>777</v>
      </c>
      <c r="E309" s="41">
        <v>3245.4</v>
      </c>
      <c r="F309" s="41">
        <f>VLOOKUP(C309,'[1]9月'!$B:$Q,16,0)</f>
        <v>3245.4</v>
      </c>
      <c r="G309" s="41">
        <v>3245.4</v>
      </c>
      <c r="H309" s="44">
        <v>5228.42</v>
      </c>
      <c r="I309" s="44"/>
      <c r="J309" s="44">
        <v>0</v>
      </c>
      <c r="K309" s="52">
        <f t="shared" si="97"/>
        <v>58.4172</v>
      </c>
      <c r="L309" s="53">
        <f t="shared" si="98"/>
        <v>519.264</v>
      </c>
      <c r="M309" s="41">
        <f t="shared" si="99"/>
        <v>22.7178</v>
      </c>
      <c r="N309" s="44">
        <f t="shared" si="100"/>
        <v>418.27</v>
      </c>
      <c r="O309" s="44">
        <f t="shared" si="101"/>
        <v>0</v>
      </c>
      <c r="P309" s="44">
        <f t="shared" si="102"/>
        <v>0</v>
      </c>
      <c r="Q309" s="44">
        <f t="shared" si="87"/>
        <v>1018.669</v>
      </c>
      <c r="R309" s="41">
        <f t="shared" si="103"/>
        <v>0</v>
      </c>
      <c r="S309" s="41">
        <f t="shared" si="104"/>
        <v>259.63</v>
      </c>
      <c r="T309" s="41">
        <f t="shared" si="105"/>
        <v>9.74</v>
      </c>
      <c r="U309" s="44">
        <f t="shared" si="106"/>
        <v>104.57</v>
      </c>
      <c r="V309" s="44">
        <f t="shared" si="107"/>
        <v>0</v>
      </c>
      <c r="W309" s="44">
        <f t="shared" si="108"/>
        <v>0</v>
      </c>
      <c r="X309" s="41">
        <f t="shared" si="94"/>
        <v>373.94</v>
      </c>
      <c r="Y309" s="41">
        <f t="shared" si="109"/>
        <v>1392.609</v>
      </c>
      <c r="Z309" s="41"/>
      <c r="AD309" s="141"/>
    </row>
    <row r="310" ht="20" customHeight="1" spans="1:30">
      <c r="A310" s="40">
        <f t="shared" si="96"/>
        <v>307</v>
      </c>
      <c r="B310" s="66" t="s">
        <v>738</v>
      </c>
      <c r="C310" s="48" t="s">
        <v>779</v>
      </c>
      <c r="D310" s="41" t="s">
        <v>780</v>
      </c>
      <c r="E310" s="41">
        <v>3245.4</v>
      </c>
      <c r="F310" s="41">
        <f>VLOOKUP(C310,'[1]9月'!$B:$Q,16,0)</f>
        <v>3245.4</v>
      </c>
      <c r="G310" s="41">
        <v>3245.4</v>
      </c>
      <c r="H310" s="44">
        <v>5228.42</v>
      </c>
      <c r="I310" s="44"/>
      <c r="J310" s="44">
        <v>1790</v>
      </c>
      <c r="K310" s="52">
        <f t="shared" si="97"/>
        <v>58.4172</v>
      </c>
      <c r="L310" s="53">
        <f t="shared" si="98"/>
        <v>519.264</v>
      </c>
      <c r="M310" s="41">
        <f t="shared" si="99"/>
        <v>22.7178</v>
      </c>
      <c r="N310" s="44">
        <f t="shared" si="100"/>
        <v>418.27</v>
      </c>
      <c r="O310" s="44">
        <f t="shared" si="101"/>
        <v>0</v>
      </c>
      <c r="P310" s="44">
        <f t="shared" si="102"/>
        <v>89.5</v>
      </c>
      <c r="Q310" s="44">
        <f t="shared" si="87"/>
        <v>1108.169</v>
      </c>
      <c r="R310" s="41">
        <f t="shared" si="103"/>
        <v>0</v>
      </c>
      <c r="S310" s="41">
        <f t="shared" si="104"/>
        <v>259.63</v>
      </c>
      <c r="T310" s="41">
        <f t="shared" si="105"/>
        <v>9.74</v>
      </c>
      <c r="U310" s="44">
        <f t="shared" si="106"/>
        <v>104.57</v>
      </c>
      <c r="V310" s="44">
        <f t="shared" si="107"/>
        <v>0</v>
      </c>
      <c r="W310" s="44">
        <f t="shared" si="108"/>
        <v>89.5</v>
      </c>
      <c r="X310" s="41">
        <f t="shared" si="94"/>
        <v>463.44</v>
      </c>
      <c r="Y310" s="41">
        <f t="shared" si="109"/>
        <v>1571.609</v>
      </c>
      <c r="Z310" s="41"/>
      <c r="AD310" s="141"/>
    </row>
    <row r="311" ht="20" customHeight="1" spans="1:30">
      <c r="A311" s="40">
        <f t="shared" si="96"/>
        <v>308</v>
      </c>
      <c r="B311" s="66" t="s">
        <v>738</v>
      </c>
      <c r="C311" s="48" t="s">
        <v>782</v>
      </c>
      <c r="D311" s="41" t="s">
        <v>783</v>
      </c>
      <c r="E311" s="41">
        <v>3245.4</v>
      </c>
      <c r="F311" s="41">
        <f>VLOOKUP(C311,'[1]9月'!$B:$Q,16,0)</f>
        <v>3245.4</v>
      </c>
      <c r="G311" s="41">
        <v>3245.4</v>
      </c>
      <c r="H311" s="44">
        <v>5228.42</v>
      </c>
      <c r="I311" s="44"/>
      <c r="J311" s="44">
        <v>1790</v>
      </c>
      <c r="K311" s="52">
        <f t="shared" si="97"/>
        <v>58.4172</v>
      </c>
      <c r="L311" s="53">
        <f t="shared" si="98"/>
        <v>519.264</v>
      </c>
      <c r="M311" s="41">
        <f t="shared" si="99"/>
        <v>22.7178</v>
      </c>
      <c r="N311" s="44">
        <f t="shared" si="100"/>
        <v>418.27</v>
      </c>
      <c r="O311" s="44">
        <f t="shared" si="101"/>
        <v>0</v>
      </c>
      <c r="P311" s="44">
        <f t="shared" si="102"/>
        <v>89.5</v>
      </c>
      <c r="Q311" s="44">
        <f t="shared" si="87"/>
        <v>1108.169</v>
      </c>
      <c r="R311" s="41">
        <f t="shared" si="103"/>
        <v>0</v>
      </c>
      <c r="S311" s="41">
        <f t="shared" si="104"/>
        <v>259.63</v>
      </c>
      <c r="T311" s="41">
        <f t="shared" si="105"/>
        <v>9.74</v>
      </c>
      <c r="U311" s="44">
        <f t="shared" si="106"/>
        <v>104.57</v>
      </c>
      <c r="V311" s="44">
        <f t="shared" si="107"/>
        <v>0</v>
      </c>
      <c r="W311" s="44">
        <f t="shared" si="108"/>
        <v>89.5</v>
      </c>
      <c r="X311" s="41">
        <f t="shared" si="94"/>
        <v>463.44</v>
      </c>
      <c r="Y311" s="41">
        <f t="shared" si="109"/>
        <v>1571.609</v>
      </c>
      <c r="Z311" s="41"/>
      <c r="AD311" s="141"/>
    </row>
    <row r="312" ht="20" customHeight="1" spans="1:30">
      <c r="A312" s="40">
        <f t="shared" si="96"/>
        <v>309</v>
      </c>
      <c r="B312" s="66" t="s">
        <v>738</v>
      </c>
      <c r="C312" s="48" t="s">
        <v>785</v>
      </c>
      <c r="D312" s="41" t="s">
        <v>786</v>
      </c>
      <c r="E312" s="41">
        <v>3245.4</v>
      </c>
      <c r="F312" s="41">
        <f>VLOOKUP(C312,'[1]9月'!$B:$Q,16,0)</f>
        <v>3245.4</v>
      </c>
      <c r="G312" s="41">
        <v>3245.4</v>
      </c>
      <c r="H312" s="44">
        <v>5228.42</v>
      </c>
      <c r="I312" s="44"/>
      <c r="J312" s="44">
        <v>1790</v>
      </c>
      <c r="K312" s="52">
        <f t="shared" si="97"/>
        <v>58.4172</v>
      </c>
      <c r="L312" s="53">
        <f t="shared" si="98"/>
        <v>519.264</v>
      </c>
      <c r="M312" s="41">
        <f t="shared" si="99"/>
        <v>22.7178</v>
      </c>
      <c r="N312" s="44">
        <f t="shared" si="100"/>
        <v>418.27</v>
      </c>
      <c r="O312" s="44">
        <f t="shared" si="101"/>
        <v>0</v>
      </c>
      <c r="P312" s="44">
        <f t="shared" si="102"/>
        <v>89.5</v>
      </c>
      <c r="Q312" s="44">
        <f t="shared" si="87"/>
        <v>1108.169</v>
      </c>
      <c r="R312" s="41">
        <f t="shared" si="103"/>
        <v>0</v>
      </c>
      <c r="S312" s="41">
        <f t="shared" si="104"/>
        <v>259.63</v>
      </c>
      <c r="T312" s="41">
        <f t="shared" si="105"/>
        <v>9.74</v>
      </c>
      <c r="U312" s="44">
        <f t="shared" si="106"/>
        <v>104.57</v>
      </c>
      <c r="V312" s="44">
        <f t="shared" si="107"/>
        <v>0</v>
      </c>
      <c r="W312" s="44">
        <f t="shared" si="108"/>
        <v>89.5</v>
      </c>
      <c r="X312" s="41">
        <f t="shared" si="94"/>
        <v>463.44</v>
      </c>
      <c r="Y312" s="41">
        <f t="shared" si="109"/>
        <v>1571.609</v>
      </c>
      <c r="Z312" s="41"/>
      <c r="AD312" s="141"/>
    </row>
    <row r="313" ht="20" customHeight="1" spans="1:30">
      <c r="A313" s="40">
        <f t="shared" si="96"/>
        <v>310</v>
      </c>
      <c r="B313" s="66" t="s">
        <v>738</v>
      </c>
      <c r="C313" s="48" t="s">
        <v>788</v>
      </c>
      <c r="D313" s="41" t="s">
        <v>789</v>
      </c>
      <c r="E313" s="41">
        <v>3245.4</v>
      </c>
      <c r="F313" s="41">
        <f>VLOOKUP(C313,'[1]9月'!$B:$Q,16,0)</f>
        <v>3245.4</v>
      </c>
      <c r="G313" s="41">
        <v>3245.4</v>
      </c>
      <c r="H313" s="44">
        <v>5228.42</v>
      </c>
      <c r="I313" s="44"/>
      <c r="J313" s="44">
        <v>1790</v>
      </c>
      <c r="K313" s="52">
        <f t="shared" si="97"/>
        <v>58.4172</v>
      </c>
      <c r="L313" s="53">
        <f t="shared" si="98"/>
        <v>519.264</v>
      </c>
      <c r="M313" s="41">
        <f t="shared" si="99"/>
        <v>22.7178</v>
      </c>
      <c r="N313" s="44">
        <f t="shared" si="100"/>
        <v>418.27</v>
      </c>
      <c r="O313" s="44">
        <f t="shared" si="101"/>
        <v>0</v>
      </c>
      <c r="P313" s="44">
        <f t="shared" si="102"/>
        <v>89.5</v>
      </c>
      <c r="Q313" s="44">
        <f t="shared" si="87"/>
        <v>1108.169</v>
      </c>
      <c r="R313" s="41">
        <f t="shared" si="103"/>
        <v>0</v>
      </c>
      <c r="S313" s="41">
        <f t="shared" si="104"/>
        <v>259.63</v>
      </c>
      <c r="T313" s="41">
        <f t="shared" si="105"/>
        <v>9.74</v>
      </c>
      <c r="U313" s="44">
        <f t="shared" si="106"/>
        <v>104.57</v>
      </c>
      <c r="V313" s="44">
        <f t="shared" si="107"/>
        <v>0</v>
      </c>
      <c r="W313" s="44">
        <f t="shared" si="108"/>
        <v>89.5</v>
      </c>
      <c r="X313" s="41">
        <f t="shared" si="94"/>
        <v>463.44</v>
      </c>
      <c r="Y313" s="41">
        <f t="shared" si="109"/>
        <v>1571.609</v>
      </c>
      <c r="Z313" s="41"/>
      <c r="AD313" s="141"/>
    </row>
    <row r="314" ht="20" customHeight="1" spans="1:30">
      <c r="A314" s="40">
        <f t="shared" si="96"/>
        <v>311</v>
      </c>
      <c r="B314" s="66" t="s">
        <v>145</v>
      </c>
      <c r="C314" s="48" t="s">
        <v>791</v>
      </c>
      <c r="D314" s="41" t="s">
        <v>792</v>
      </c>
      <c r="E314" s="41">
        <v>3245.4</v>
      </c>
      <c r="F314" s="41">
        <f>VLOOKUP(C314,'[1]9月'!$B:$Q,16,0)</f>
        <v>3245.4</v>
      </c>
      <c r="G314" s="41">
        <v>3245.4</v>
      </c>
      <c r="H314" s="44">
        <v>5228.42</v>
      </c>
      <c r="I314" s="44"/>
      <c r="J314" s="44">
        <v>3180</v>
      </c>
      <c r="K314" s="52">
        <f t="shared" si="97"/>
        <v>58.4172</v>
      </c>
      <c r="L314" s="53">
        <f t="shared" si="98"/>
        <v>519.264</v>
      </c>
      <c r="M314" s="41">
        <f t="shared" si="99"/>
        <v>22.7178</v>
      </c>
      <c r="N314" s="44">
        <f t="shared" si="100"/>
        <v>418.27</v>
      </c>
      <c r="O314" s="44">
        <f t="shared" si="101"/>
        <v>0</v>
      </c>
      <c r="P314" s="44">
        <f t="shared" si="102"/>
        <v>159</v>
      </c>
      <c r="Q314" s="44">
        <f t="shared" si="87"/>
        <v>1177.669</v>
      </c>
      <c r="R314" s="41">
        <f t="shared" si="103"/>
        <v>0</v>
      </c>
      <c r="S314" s="41">
        <f t="shared" si="104"/>
        <v>259.63</v>
      </c>
      <c r="T314" s="41">
        <f t="shared" si="105"/>
        <v>9.74</v>
      </c>
      <c r="U314" s="44">
        <f t="shared" si="106"/>
        <v>104.57</v>
      </c>
      <c r="V314" s="44">
        <f t="shared" si="107"/>
        <v>0</v>
      </c>
      <c r="W314" s="44">
        <f t="shared" si="108"/>
        <v>159</v>
      </c>
      <c r="X314" s="41">
        <f t="shared" si="94"/>
        <v>532.94</v>
      </c>
      <c r="Y314" s="41">
        <f t="shared" si="109"/>
        <v>1710.609</v>
      </c>
      <c r="Z314" s="41"/>
      <c r="AD314" s="141"/>
    </row>
    <row r="315" ht="20" customHeight="1" spans="1:30">
      <c r="A315" s="40">
        <f t="shared" si="96"/>
        <v>312</v>
      </c>
      <c r="B315" s="66" t="s">
        <v>684</v>
      </c>
      <c r="C315" s="48" t="s">
        <v>794</v>
      </c>
      <c r="D315" s="41" t="s">
        <v>795</v>
      </c>
      <c r="E315" s="41">
        <v>3245.4</v>
      </c>
      <c r="F315" s="41">
        <f>VLOOKUP(C315,'[1]9月'!$B:$Q,16,0)</f>
        <v>3245.4</v>
      </c>
      <c r="G315" s="41">
        <v>3245.4</v>
      </c>
      <c r="H315" s="44">
        <v>5228.42</v>
      </c>
      <c r="I315" s="44"/>
      <c r="J315" s="44">
        <v>1790</v>
      </c>
      <c r="K315" s="52">
        <f t="shared" si="97"/>
        <v>58.4172</v>
      </c>
      <c r="L315" s="53">
        <f t="shared" si="98"/>
        <v>519.264</v>
      </c>
      <c r="M315" s="41">
        <f t="shared" si="99"/>
        <v>22.7178</v>
      </c>
      <c r="N315" s="44">
        <f t="shared" si="100"/>
        <v>418.27</v>
      </c>
      <c r="O315" s="44">
        <f t="shared" si="101"/>
        <v>0</v>
      </c>
      <c r="P315" s="44">
        <f t="shared" si="102"/>
        <v>89.5</v>
      </c>
      <c r="Q315" s="44">
        <f t="shared" si="87"/>
        <v>1108.169</v>
      </c>
      <c r="R315" s="41">
        <f t="shared" si="103"/>
        <v>0</v>
      </c>
      <c r="S315" s="41">
        <f t="shared" si="104"/>
        <v>259.63</v>
      </c>
      <c r="T315" s="41">
        <f t="shared" si="105"/>
        <v>9.74</v>
      </c>
      <c r="U315" s="44">
        <f t="shared" si="106"/>
        <v>104.57</v>
      </c>
      <c r="V315" s="44">
        <f t="shared" si="107"/>
        <v>0</v>
      </c>
      <c r="W315" s="44">
        <f t="shared" si="108"/>
        <v>89.5</v>
      </c>
      <c r="X315" s="41">
        <f t="shared" si="94"/>
        <v>463.44</v>
      </c>
      <c r="Y315" s="41">
        <f t="shared" si="109"/>
        <v>1571.609</v>
      </c>
      <c r="Z315" s="41"/>
      <c r="AD315" s="141"/>
    </row>
    <row r="316" ht="20" customHeight="1" spans="1:30">
      <c r="A316" s="40">
        <f t="shared" si="96"/>
        <v>313</v>
      </c>
      <c r="B316" s="66" t="s">
        <v>738</v>
      </c>
      <c r="C316" s="48" t="s">
        <v>797</v>
      </c>
      <c r="D316" s="41" t="s">
        <v>798</v>
      </c>
      <c r="E316" s="41">
        <v>3245.4</v>
      </c>
      <c r="F316" s="41">
        <f>VLOOKUP(C316,'[1]9月'!$B:$Q,16,0)</f>
        <v>3245.4</v>
      </c>
      <c r="G316" s="41">
        <v>3245.4</v>
      </c>
      <c r="H316" s="44">
        <v>5228.42</v>
      </c>
      <c r="I316" s="44"/>
      <c r="J316" s="44">
        <v>1790</v>
      </c>
      <c r="K316" s="52">
        <f t="shared" si="97"/>
        <v>58.4172</v>
      </c>
      <c r="L316" s="53">
        <f t="shared" si="98"/>
        <v>519.264</v>
      </c>
      <c r="M316" s="41">
        <f t="shared" si="99"/>
        <v>22.7178</v>
      </c>
      <c r="N316" s="44">
        <f t="shared" si="100"/>
        <v>418.27</v>
      </c>
      <c r="O316" s="44">
        <f t="shared" si="101"/>
        <v>0</v>
      </c>
      <c r="P316" s="44">
        <f t="shared" si="102"/>
        <v>89.5</v>
      </c>
      <c r="Q316" s="44">
        <f t="shared" si="87"/>
        <v>1108.169</v>
      </c>
      <c r="R316" s="41">
        <f t="shared" si="103"/>
        <v>0</v>
      </c>
      <c r="S316" s="41">
        <f t="shared" si="104"/>
        <v>259.63</v>
      </c>
      <c r="T316" s="41">
        <f t="shared" si="105"/>
        <v>9.74</v>
      </c>
      <c r="U316" s="44">
        <f t="shared" si="106"/>
        <v>104.57</v>
      </c>
      <c r="V316" s="44">
        <f t="shared" si="107"/>
        <v>0</v>
      </c>
      <c r="W316" s="44">
        <f t="shared" si="108"/>
        <v>89.5</v>
      </c>
      <c r="X316" s="41">
        <f t="shared" si="94"/>
        <v>463.44</v>
      </c>
      <c r="Y316" s="41">
        <f t="shared" si="109"/>
        <v>1571.609</v>
      </c>
      <c r="Z316" s="41"/>
      <c r="AD316" s="141"/>
    </row>
    <row r="317" ht="20" customHeight="1" spans="1:30">
      <c r="A317" s="40">
        <f t="shared" si="96"/>
        <v>314</v>
      </c>
      <c r="B317" s="66" t="s">
        <v>738</v>
      </c>
      <c r="C317" s="48" t="s">
        <v>800</v>
      </c>
      <c r="D317" s="41" t="s">
        <v>801</v>
      </c>
      <c r="E317" s="41">
        <v>3245.4</v>
      </c>
      <c r="F317" s="41">
        <f>VLOOKUP(C317,'[1]9月'!$B:$Q,16,0)</f>
        <v>3245.4</v>
      </c>
      <c r="G317" s="41">
        <v>3245.4</v>
      </c>
      <c r="H317" s="44">
        <v>5228.42</v>
      </c>
      <c r="I317" s="44"/>
      <c r="J317" s="44">
        <v>1790</v>
      </c>
      <c r="K317" s="52">
        <f t="shared" si="97"/>
        <v>58.4172</v>
      </c>
      <c r="L317" s="53">
        <f t="shared" si="98"/>
        <v>519.264</v>
      </c>
      <c r="M317" s="41">
        <f t="shared" si="99"/>
        <v>22.7178</v>
      </c>
      <c r="N317" s="44">
        <f t="shared" si="100"/>
        <v>418.27</v>
      </c>
      <c r="O317" s="44">
        <f t="shared" si="101"/>
        <v>0</v>
      </c>
      <c r="P317" s="44">
        <f t="shared" si="102"/>
        <v>89.5</v>
      </c>
      <c r="Q317" s="44">
        <f t="shared" si="87"/>
        <v>1108.169</v>
      </c>
      <c r="R317" s="41">
        <f t="shared" si="103"/>
        <v>0</v>
      </c>
      <c r="S317" s="41">
        <f t="shared" si="104"/>
        <v>259.63</v>
      </c>
      <c r="T317" s="41">
        <f t="shared" si="105"/>
        <v>9.74</v>
      </c>
      <c r="U317" s="44">
        <f t="shared" si="106"/>
        <v>104.57</v>
      </c>
      <c r="V317" s="44">
        <f t="shared" si="107"/>
        <v>0</v>
      </c>
      <c r="W317" s="44">
        <f t="shared" si="108"/>
        <v>89.5</v>
      </c>
      <c r="X317" s="41">
        <f t="shared" si="94"/>
        <v>463.44</v>
      </c>
      <c r="Y317" s="41">
        <f t="shared" si="109"/>
        <v>1571.609</v>
      </c>
      <c r="Z317" s="41"/>
      <c r="AD317" s="141"/>
    </row>
    <row r="318" ht="20" customHeight="1" spans="1:30">
      <c r="A318" s="40">
        <f t="shared" si="96"/>
        <v>315</v>
      </c>
      <c r="B318" s="66" t="s">
        <v>738</v>
      </c>
      <c r="C318" s="48" t="s">
        <v>803</v>
      </c>
      <c r="D318" s="41" t="s">
        <v>804</v>
      </c>
      <c r="E318" s="41">
        <v>3245.4</v>
      </c>
      <c r="F318" s="41">
        <f>VLOOKUP(C318,'[1]9月'!$B:$Q,16,0)</f>
        <v>3245.4</v>
      </c>
      <c r="G318" s="41">
        <v>3245.4</v>
      </c>
      <c r="H318" s="44">
        <v>5228.42</v>
      </c>
      <c r="I318" s="44"/>
      <c r="J318" s="44">
        <v>1790</v>
      </c>
      <c r="K318" s="52">
        <f t="shared" si="97"/>
        <v>58.4172</v>
      </c>
      <c r="L318" s="53">
        <f t="shared" si="98"/>
        <v>519.264</v>
      </c>
      <c r="M318" s="41">
        <f t="shared" si="99"/>
        <v>22.7178</v>
      </c>
      <c r="N318" s="44">
        <f t="shared" si="100"/>
        <v>418.27</v>
      </c>
      <c r="O318" s="44">
        <f t="shared" si="101"/>
        <v>0</v>
      </c>
      <c r="P318" s="44">
        <f t="shared" si="102"/>
        <v>89.5</v>
      </c>
      <c r="Q318" s="44">
        <f t="shared" si="87"/>
        <v>1108.169</v>
      </c>
      <c r="R318" s="41">
        <f t="shared" si="103"/>
        <v>0</v>
      </c>
      <c r="S318" s="41">
        <f t="shared" si="104"/>
        <v>259.63</v>
      </c>
      <c r="T318" s="41">
        <f t="shared" si="105"/>
        <v>9.74</v>
      </c>
      <c r="U318" s="44">
        <f t="shared" si="106"/>
        <v>104.57</v>
      </c>
      <c r="V318" s="44">
        <f t="shared" si="107"/>
        <v>0</v>
      </c>
      <c r="W318" s="44">
        <f t="shared" si="108"/>
        <v>89.5</v>
      </c>
      <c r="X318" s="41">
        <f t="shared" si="94"/>
        <v>463.44</v>
      </c>
      <c r="Y318" s="41">
        <f t="shared" si="109"/>
        <v>1571.609</v>
      </c>
      <c r="Z318" s="41"/>
      <c r="AD318" s="141"/>
    </row>
    <row r="319" ht="20" customHeight="1" spans="1:30">
      <c r="A319" s="40">
        <f t="shared" si="96"/>
        <v>316</v>
      </c>
      <c r="B319" s="66" t="s">
        <v>738</v>
      </c>
      <c r="C319" s="77" t="s">
        <v>806</v>
      </c>
      <c r="D319" s="41" t="s">
        <v>807</v>
      </c>
      <c r="E319" s="41">
        <v>3245.4</v>
      </c>
      <c r="F319" s="41">
        <f>VLOOKUP(C319,'[1]9月'!$B:$Q,16,0)</f>
        <v>3245.4</v>
      </c>
      <c r="G319" s="41">
        <v>3245.4</v>
      </c>
      <c r="H319" s="44">
        <v>5228.42</v>
      </c>
      <c r="I319" s="44"/>
      <c r="J319" s="44">
        <v>1790</v>
      </c>
      <c r="K319" s="52">
        <f t="shared" si="97"/>
        <v>58.4172</v>
      </c>
      <c r="L319" s="53">
        <f t="shared" si="98"/>
        <v>519.264</v>
      </c>
      <c r="M319" s="41">
        <f t="shared" si="99"/>
        <v>22.7178</v>
      </c>
      <c r="N319" s="44">
        <f t="shared" si="100"/>
        <v>418.27</v>
      </c>
      <c r="O319" s="44">
        <f t="shared" si="101"/>
        <v>0</v>
      </c>
      <c r="P319" s="44">
        <f t="shared" si="102"/>
        <v>89.5</v>
      </c>
      <c r="Q319" s="44">
        <f t="shared" ref="Q319:Q375" si="110">SUM(K319:P319)</f>
        <v>1108.169</v>
      </c>
      <c r="R319" s="41">
        <f t="shared" si="103"/>
        <v>0</v>
      </c>
      <c r="S319" s="41">
        <f t="shared" si="104"/>
        <v>259.63</v>
      </c>
      <c r="T319" s="41">
        <f t="shared" si="105"/>
        <v>9.74</v>
      </c>
      <c r="U319" s="44">
        <f t="shared" si="106"/>
        <v>104.57</v>
      </c>
      <c r="V319" s="44">
        <f t="shared" si="107"/>
        <v>0</v>
      </c>
      <c r="W319" s="44">
        <f t="shared" si="108"/>
        <v>89.5</v>
      </c>
      <c r="X319" s="41">
        <f t="shared" ref="X319:X375" si="111">SUM(R319:W319)</f>
        <v>463.44</v>
      </c>
      <c r="Y319" s="41">
        <f t="shared" si="109"/>
        <v>1571.609</v>
      </c>
      <c r="Z319" s="41"/>
      <c r="AD319" s="141"/>
    </row>
    <row r="320" ht="20" customHeight="1" spans="1:30">
      <c r="A320" s="40">
        <f t="shared" si="96"/>
        <v>317</v>
      </c>
      <c r="B320" s="66" t="s">
        <v>684</v>
      </c>
      <c r="C320" s="46" t="s">
        <v>808</v>
      </c>
      <c r="D320" s="45" t="s">
        <v>809</v>
      </c>
      <c r="E320" s="41">
        <v>3245.4</v>
      </c>
      <c r="F320" s="41">
        <f>VLOOKUP(C320,'[1]9月'!$B:$Q,16,0)</f>
        <v>3245.4</v>
      </c>
      <c r="G320" s="41">
        <v>3245.4</v>
      </c>
      <c r="H320" s="63">
        <v>5228.42</v>
      </c>
      <c r="I320" s="44"/>
      <c r="J320" s="44">
        <v>1790</v>
      </c>
      <c r="K320" s="52">
        <f t="shared" si="97"/>
        <v>58.4172</v>
      </c>
      <c r="L320" s="53">
        <f t="shared" si="98"/>
        <v>519.264</v>
      </c>
      <c r="M320" s="41">
        <f t="shared" si="99"/>
        <v>22.7178</v>
      </c>
      <c r="N320" s="44">
        <f t="shared" si="100"/>
        <v>418.27</v>
      </c>
      <c r="O320" s="44">
        <f t="shared" si="101"/>
        <v>0</v>
      </c>
      <c r="P320" s="44">
        <f t="shared" si="102"/>
        <v>89.5</v>
      </c>
      <c r="Q320" s="44">
        <f t="shared" si="110"/>
        <v>1108.169</v>
      </c>
      <c r="R320" s="41">
        <f t="shared" si="103"/>
        <v>0</v>
      </c>
      <c r="S320" s="41">
        <f t="shared" si="104"/>
        <v>259.63</v>
      </c>
      <c r="T320" s="41">
        <f t="shared" si="105"/>
        <v>9.74</v>
      </c>
      <c r="U320" s="44">
        <f t="shared" si="106"/>
        <v>104.57</v>
      </c>
      <c r="V320" s="44">
        <f t="shared" si="107"/>
        <v>0</v>
      </c>
      <c r="W320" s="44">
        <f t="shared" si="108"/>
        <v>89.5</v>
      </c>
      <c r="X320" s="41">
        <f t="shared" si="111"/>
        <v>463.44</v>
      </c>
      <c r="Y320" s="41">
        <f t="shared" si="109"/>
        <v>1571.609</v>
      </c>
      <c r="Z320" s="41"/>
      <c r="AD320" s="141"/>
    </row>
    <row r="321" ht="20" customHeight="1" spans="1:30">
      <c r="A321" s="40">
        <f t="shared" si="96"/>
        <v>318</v>
      </c>
      <c r="B321" s="66" t="s">
        <v>738</v>
      </c>
      <c r="C321" s="46" t="s">
        <v>810</v>
      </c>
      <c r="D321" s="45" t="s">
        <v>811</v>
      </c>
      <c r="E321" s="41">
        <v>3245.4</v>
      </c>
      <c r="F321" s="41">
        <f>VLOOKUP(C321,'[1]9月'!$B:$Q,16,0)</f>
        <v>3245.4</v>
      </c>
      <c r="G321" s="41">
        <v>3245.4</v>
      </c>
      <c r="H321" s="63">
        <v>5228.42</v>
      </c>
      <c r="I321" s="44"/>
      <c r="J321" s="44">
        <v>1790</v>
      </c>
      <c r="K321" s="52">
        <f t="shared" si="97"/>
        <v>58.4172</v>
      </c>
      <c r="L321" s="53">
        <f t="shared" si="98"/>
        <v>519.264</v>
      </c>
      <c r="M321" s="41">
        <f t="shared" si="99"/>
        <v>22.7178</v>
      </c>
      <c r="N321" s="44">
        <f t="shared" si="100"/>
        <v>418.27</v>
      </c>
      <c r="O321" s="44">
        <f t="shared" si="101"/>
        <v>0</v>
      </c>
      <c r="P321" s="44">
        <f t="shared" si="102"/>
        <v>89.5</v>
      </c>
      <c r="Q321" s="44">
        <f t="shared" si="110"/>
        <v>1108.169</v>
      </c>
      <c r="R321" s="41">
        <f t="shared" si="103"/>
        <v>0</v>
      </c>
      <c r="S321" s="41">
        <f t="shared" si="104"/>
        <v>259.63</v>
      </c>
      <c r="T321" s="41">
        <f t="shared" si="105"/>
        <v>9.74</v>
      </c>
      <c r="U321" s="44">
        <f t="shared" si="106"/>
        <v>104.57</v>
      </c>
      <c r="V321" s="44">
        <f t="shared" si="107"/>
        <v>0</v>
      </c>
      <c r="W321" s="44">
        <f t="shared" si="108"/>
        <v>89.5</v>
      </c>
      <c r="X321" s="41">
        <f t="shared" si="111"/>
        <v>463.44</v>
      </c>
      <c r="Y321" s="41">
        <f t="shared" si="109"/>
        <v>1571.609</v>
      </c>
      <c r="Z321" s="41"/>
      <c r="AD321" s="141"/>
    </row>
    <row r="322" ht="20" customHeight="1" spans="1:30">
      <c r="A322" s="40">
        <f t="shared" si="96"/>
        <v>319</v>
      </c>
      <c r="B322" s="66" t="s">
        <v>684</v>
      </c>
      <c r="C322" s="46" t="s">
        <v>812</v>
      </c>
      <c r="D322" s="45" t="s">
        <v>813</v>
      </c>
      <c r="E322" s="41">
        <v>3245.4</v>
      </c>
      <c r="F322" s="41">
        <f>VLOOKUP(C322,'[1]9月'!$B:$Q,16,0)</f>
        <v>3245.4</v>
      </c>
      <c r="G322" s="41">
        <v>3245.4</v>
      </c>
      <c r="H322" s="63">
        <v>5228.42</v>
      </c>
      <c r="I322" s="44"/>
      <c r="J322" s="44">
        <v>1790</v>
      </c>
      <c r="K322" s="52">
        <f t="shared" si="97"/>
        <v>58.4172</v>
      </c>
      <c r="L322" s="53">
        <f t="shared" si="98"/>
        <v>519.264</v>
      </c>
      <c r="M322" s="41">
        <f t="shared" si="99"/>
        <v>22.7178</v>
      </c>
      <c r="N322" s="44">
        <f t="shared" si="100"/>
        <v>418.27</v>
      </c>
      <c r="O322" s="44">
        <f t="shared" si="101"/>
        <v>0</v>
      </c>
      <c r="P322" s="44">
        <f t="shared" si="102"/>
        <v>89.5</v>
      </c>
      <c r="Q322" s="44">
        <f t="shared" si="110"/>
        <v>1108.169</v>
      </c>
      <c r="R322" s="41">
        <f t="shared" si="103"/>
        <v>0</v>
      </c>
      <c r="S322" s="41">
        <f t="shared" si="104"/>
        <v>259.63</v>
      </c>
      <c r="T322" s="41">
        <f t="shared" si="105"/>
        <v>9.74</v>
      </c>
      <c r="U322" s="44">
        <f t="shared" si="106"/>
        <v>104.57</v>
      </c>
      <c r="V322" s="44">
        <f t="shared" si="107"/>
        <v>0</v>
      </c>
      <c r="W322" s="44">
        <f t="shared" si="108"/>
        <v>89.5</v>
      </c>
      <c r="X322" s="41">
        <f t="shared" si="111"/>
        <v>463.44</v>
      </c>
      <c r="Y322" s="41">
        <f t="shared" si="109"/>
        <v>1571.609</v>
      </c>
      <c r="Z322" s="41"/>
      <c r="AD322" s="141"/>
    </row>
    <row r="323" ht="20" customHeight="1" spans="1:30">
      <c r="A323" s="40">
        <f t="shared" si="96"/>
        <v>320</v>
      </c>
      <c r="B323" s="66" t="s">
        <v>167</v>
      </c>
      <c r="C323" s="78" t="s">
        <v>814</v>
      </c>
      <c r="D323" s="43" t="s">
        <v>815</v>
      </c>
      <c r="E323" s="41">
        <v>3245.4</v>
      </c>
      <c r="F323" s="41">
        <f>VLOOKUP(C323,'[1]9月'!$B:$Q,16,0)</f>
        <v>3245.4</v>
      </c>
      <c r="G323" s="41">
        <v>3245.4</v>
      </c>
      <c r="H323" s="63">
        <v>5228.42</v>
      </c>
      <c r="I323" s="44"/>
      <c r="J323" s="44">
        <v>3180</v>
      </c>
      <c r="K323" s="52">
        <f t="shared" si="97"/>
        <v>58.4172</v>
      </c>
      <c r="L323" s="53">
        <f t="shared" si="98"/>
        <v>519.264</v>
      </c>
      <c r="M323" s="41">
        <f t="shared" si="99"/>
        <v>22.7178</v>
      </c>
      <c r="N323" s="44">
        <f t="shared" si="100"/>
        <v>418.27</v>
      </c>
      <c r="O323" s="44">
        <f t="shared" si="101"/>
        <v>0</v>
      </c>
      <c r="P323" s="44">
        <f t="shared" si="102"/>
        <v>159</v>
      </c>
      <c r="Q323" s="44">
        <f t="shared" si="110"/>
        <v>1177.669</v>
      </c>
      <c r="R323" s="41">
        <f t="shared" si="103"/>
        <v>0</v>
      </c>
      <c r="S323" s="41">
        <f t="shared" si="104"/>
        <v>259.63</v>
      </c>
      <c r="T323" s="41">
        <f t="shared" si="105"/>
        <v>9.74</v>
      </c>
      <c r="U323" s="44">
        <f t="shared" si="106"/>
        <v>104.57</v>
      </c>
      <c r="V323" s="44">
        <f t="shared" si="107"/>
        <v>0</v>
      </c>
      <c r="W323" s="44">
        <f t="shared" si="108"/>
        <v>159</v>
      </c>
      <c r="X323" s="41">
        <f t="shared" si="111"/>
        <v>532.94</v>
      </c>
      <c r="Y323" s="41">
        <f t="shared" si="109"/>
        <v>1710.609</v>
      </c>
      <c r="Z323" s="41"/>
      <c r="AD323" s="141"/>
    </row>
    <row r="324" customFormat="1" ht="20" customHeight="1" spans="1:34">
      <c r="A324" s="40">
        <f t="shared" si="96"/>
        <v>321</v>
      </c>
      <c r="B324" s="66" t="s">
        <v>715</v>
      </c>
      <c r="C324" s="78" t="s">
        <v>818</v>
      </c>
      <c r="D324" s="43" t="s">
        <v>819</v>
      </c>
      <c r="E324" s="41">
        <v>3245.4</v>
      </c>
      <c r="F324" s="41">
        <v>3245.4</v>
      </c>
      <c r="G324" s="41">
        <v>3245.4</v>
      </c>
      <c r="H324" s="63">
        <v>5228.42</v>
      </c>
      <c r="I324" s="44"/>
      <c r="J324" s="44">
        <v>0</v>
      </c>
      <c r="K324" s="52">
        <f t="shared" si="97"/>
        <v>58.4172</v>
      </c>
      <c r="L324" s="53">
        <f t="shared" si="98"/>
        <v>519.264</v>
      </c>
      <c r="M324" s="41">
        <f t="shared" si="99"/>
        <v>22.7178</v>
      </c>
      <c r="N324" s="44">
        <f t="shared" si="100"/>
        <v>418.27</v>
      </c>
      <c r="O324" s="44">
        <f t="shared" si="101"/>
        <v>0</v>
      </c>
      <c r="P324" s="44">
        <f t="shared" si="102"/>
        <v>0</v>
      </c>
      <c r="Q324" s="44">
        <f t="shared" si="110"/>
        <v>1018.669</v>
      </c>
      <c r="R324" s="41">
        <f t="shared" si="103"/>
        <v>0</v>
      </c>
      <c r="S324" s="41">
        <f t="shared" si="104"/>
        <v>259.63</v>
      </c>
      <c r="T324" s="41">
        <f t="shared" si="105"/>
        <v>9.74</v>
      </c>
      <c r="U324" s="44">
        <f t="shared" si="106"/>
        <v>104.57</v>
      </c>
      <c r="V324" s="44">
        <f t="shared" si="107"/>
        <v>0</v>
      </c>
      <c r="W324" s="44">
        <f t="shared" si="108"/>
        <v>0</v>
      </c>
      <c r="X324" s="41">
        <f t="shared" si="111"/>
        <v>373.94</v>
      </c>
      <c r="Y324" s="41">
        <f t="shared" si="109"/>
        <v>1392.609</v>
      </c>
      <c r="Z324" s="41"/>
      <c r="AA324" s="9"/>
      <c r="AB324" s="9"/>
      <c r="AC324" s="9"/>
      <c r="AD324" s="141"/>
      <c r="AE324" s="9"/>
      <c r="AF324" s="9"/>
      <c r="AG324" s="9"/>
      <c r="AH324" s="9"/>
    </row>
    <row r="325" customFormat="1" ht="20" customHeight="1" spans="1:34">
      <c r="A325" s="40">
        <f t="shared" si="96"/>
        <v>322</v>
      </c>
      <c r="B325" s="66" t="s">
        <v>684</v>
      </c>
      <c r="C325" s="78" t="s">
        <v>820</v>
      </c>
      <c r="D325" s="43" t="s">
        <v>821</v>
      </c>
      <c r="E325" s="41">
        <v>3245.4</v>
      </c>
      <c r="F325" s="41">
        <v>3245.4</v>
      </c>
      <c r="G325" s="41">
        <v>3245.4</v>
      </c>
      <c r="H325" s="63">
        <v>5228.42</v>
      </c>
      <c r="I325" s="44"/>
      <c r="J325" s="44">
        <v>1790</v>
      </c>
      <c r="K325" s="52">
        <f t="shared" si="97"/>
        <v>58.4172</v>
      </c>
      <c r="L325" s="53">
        <f t="shared" si="98"/>
        <v>519.264</v>
      </c>
      <c r="M325" s="41">
        <f t="shared" si="99"/>
        <v>22.7178</v>
      </c>
      <c r="N325" s="44">
        <f t="shared" si="100"/>
        <v>418.27</v>
      </c>
      <c r="O325" s="44">
        <f t="shared" si="101"/>
        <v>0</v>
      </c>
      <c r="P325" s="44">
        <f t="shared" si="102"/>
        <v>89.5</v>
      </c>
      <c r="Q325" s="44">
        <f t="shared" si="110"/>
        <v>1108.169</v>
      </c>
      <c r="R325" s="41">
        <f t="shared" si="103"/>
        <v>0</v>
      </c>
      <c r="S325" s="41">
        <f t="shared" si="104"/>
        <v>259.63</v>
      </c>
      <c r="T325" s="41">
        <f t="shared" si="105"/>
        <v>9.74</v>
      </c>
      <c r="U325" s="44">
        <f t="shared" si="106"/>
        <v>104.57</v>
      </c>
      <c r="V325" s="44">
        <f t="shared" si="107"/>
        <v>0</v>
      </c>
      <c r="W325" s="44">
        <f t="shared" si="108"/>
        <v>89.5</v>
      </c>
      <c r="X325" s="41">
        <f t="shared" si="111"/>
        <v>463.44</v>
      </c>
      <c r="Y325" s="41">
        <f t="shared" si="109"/>
        <v>1571.609</v>
      </c>
      <c r="Z325" s="41"/>
      <c r="AA325" s="9"/>
      <c r="AB325" s="9"/>
      <c r="AC325" s="9"/>
      <c r="AD325" s="141"/>
      <c r="AE325" s="9"/>
      <c r="AF325" s="9"/>
      <c r="AG325" s="9"/>
      <c r="AH325" s="9"/>
    </row>
    <row r="326" customFormat="1" ht="20" customHeight="1" spans="1:34">
      <c r="A326" s="40">
        <f t="shared" ref="A326:A344" si="112">ROW()-3</f>
        <v>323</v>
      </c>
      <c r="B326" s="66" t="s">
        <v>167</v>
      </c>
      <c r="C326" s="78" t="s">
        <v>822</v>
      </c>
      <c r="D326" s="43" t="s">
        <v>823</v>
      </c>
      <c r="E326" s="41">
        <v>3820</v>
      </c>
      <c r="F326" s="41">
        <v>3820</v>
      </c>
      <c r="G326" s="41">
        <v>3820</v>
      </c>
      <c r="H326" s="63">
        <v>5228.42</v>
      </c>
      <c r="I326" s="44"/>
      <c r="J326" s="44">
        <v>4180</v>
      </c>
      <c r="K326" s="52">
        <f t="shared" ref="K326:K344" si="113">E326*0.018</f>
        <v>68.76</v>
      </c>
      <c r="L326" s="53">
        <f t="shared" ref="L326:L344" si="114">F326*0.16</f>
        <v>611.2</v>
      </c>
      <c r="M326" s="41">
        <f t="shared" ref="M326:M344" si="115">G326*0.007</f>
        <v>26.74</v>
      </c>
      <c r="N326" s="44">
        <f t="shared" ref="N326:N344" si="116">ROUND(H326*0.08,2)</f>
        <v>418.27</v>
      </c>
      <c r="O326" s="44">
        <f t="shared" ref="O326:O344" si="117">I326*50%</f>
        <v>0</v>
      </c>
      <c r="P326" s="44">
        <f t="shared" ref="P326:P344" si="118">J326*5%</f>
        <v>209</v>
      </c>
      <c r="Q326" s="44">
        <f t="shared" si="110"/>
        <v>1333.97</v>
      </c>
      <c r="R326" s="41">
        <f t="shared" ref="R326:R344" si="119">E326*0</f>
        <v>0</v>
      </c>
      <c r="S326" s="41">
        <f t="shared" ref="S326:S344" si="120">ROUND(F326*0.08,2)</f>
        <v>305.6</v>
      </c>
      <c r="T326" s="41">
        <f t="shared" ref="T326:T344" si="121">ROUND(G326*0.003,2)</f>
        <v>11.46</v>
      </c>
      <c r="U326" s="44">
        <f t="shared" ref="U326:U344" si="122">ROUND(H326*0.02,2)</f>
        <v>104.57</v>
      </c>
      <c r="V326" s="44">
        <f t="shared" ref="V326:V344" si="123">I326*50%</f>
        <v>0</v>
      </c>
      <c r="W326" s="44">
        <f t="shared" ref="W326:W344" si="124">J326*5%</f>
        <v>209</v>
      </c>
      <c r="X326" s="41">
        <f t="shared" si="111"/>
        <v>630.63</v>
      </c>
      <c r="Y326" s="41">
        <f t="shared" ref="Y326:Y344" si="125">Q326+X326</f>
        <v>1964.6</v>
      </c>
      <c r="Z326" s="41"/>
      <c r="AA326" s="9"/>
      <c r="AB326" s="9"/>
      <c r="AC326" s="9"/>
      <c r="AD326" s="141"/>
      <c r="AE326" s="9"/>
      <c r="AF326" s="9"/>
      <c r="AG326" s="9"/>
      <c r="AH326" s="9"/>
    </row>
    <row r="327" s="9" customFormat="1" ht="20" customHeight="1" spans="1:30">
      <c r="A327" s="40">
        <f t="shared" si="112"/>
        <v>324</v>
      </c>
      <c r="B327" s="66" t="s">
        <v>684</v>
      </c>
      <c r="C327" s="193" t="s">
        <v>824</v>
      </c>
      <c r="D327" s="79" t="s">
        <v>825</v>
      </c>
      <c r="E327" s="41">
        <v>3245.4</v>
      </c>
      <c r="F327" s="41">
        <v>3245.4</v>
      </c>
      <c r="G327" s="41">
        <v>3245.4</v>
      </c>
      <c r="H327" s="63">
        <v>5228.42</v>
      </c>
      <c r="I327" s="44"/>
      <c r="J327" s="44">
        <v>1790</v>
      </c>
      <c r="K327" s="52">
        <f t="shared" si="113"/>
        <v>58.4172</v>
      </c>
      <c r="L327" s="53">
        <f t="shared" si="114"/>
        <v>519.264</v>
      </c>
      <c r="M327" s="41">
        <f t="shared" si="115"/>
        <v>22.7178</v>
      </c>
      <c r="N327" s="44">
        <f t="shared" si="116"/>
        <v>418.27</v>
      </c>
      <c r="O327" s="44">
        <f t="shared" si="117"/>
        <v>0</v>
      </c>
      <c r="P327" s="44">
        <f t="shared" si="118"/>
        <v>89.5</v>
      </c>
      <c r="Q327" s="44">
        <f t="shared" si="110"/>
        <v>1108.169</v>
      </c>
      <c r="R327" s="41">
        <f t="shared" si="119"/>
        <v>0</v>
      </c>
      <c r="S327" s="41">
        <f t="shared" si="120"/>
        <v>259.63</v>
      </c>
      <c r="T327" s="41">
        <f t="shared" si="121"/>
        <v>9.74</v>
      </c>
      <c r="U327" s="44">
        <f t="shared" si="122"/>
        <v>104.57</v>
      </c>
      <c r="V327" s="44">
        <f t="shared" si="123"/>
        <v>0</v>
      </c>
      <c r="W327" s="44">
        <f t="shared" si="124"/>
        <v>89.5</v>
      </c>
      <c r="X327" s="41">
        <f t="shared" si="111"/>
        <v>463.44</v>
      </c>
      <c r="Y327" s="41">
        <f t="shared" si="125"/>
        <v>1571.609</v>
      </c>
      <c r="Z327" s="41"/>
      <c r="AD327" s="141"/>
    </row>
    <row r="328" s="9" customFormat="1" ht="20" customHeight="1" spans="1:30">
      <c r="A328" s="40">
        <f t="shared" si="112"/>
        <v>325</v>
      </c>
      <c r="B328" s="66" t="s">
        <v>103</v>
      </c>
      <c r="C328" s="193" t="s">
        <v>826</v>
      </c>
      <c r="D328" s="347" t="s">
        <v>827</v>
      </c>
      <c r="E328" s="82">
        <v>3245.4</v>
      </c>
      <c r="F328" s="82">
        <v>3245.4</v>
      </c>
      <c r="G328" s="82">
        <v>3245.4</v>
      </c>
      <c r="H328" s="185">
        <v>5228.42</v>
      </c>
      <c r="I328" s="68"/>
      <c r="J328" s="44">
        <v>3180</v>
      </c>
      <c r="K328" s="52">
        <f t="shared" si="113"/>
        <v>58.4172</v>
      </c>
      <c r="L328" s="53">
        <f t="shared" si="114"/>
        <v>519.264</v>
      </c>
      <c r="M328" s="41">
        <f t="shared" si="115"/>
        <v>22.7178</v>
      </c>
      <c r="N328" s="44">
        <f t="shared" si="116"/>
        <v>418.27</v>
      </c>
      <c r="O328" s="44">
        <f t="shared" si="117"/>
        <v>0</v>
      </c>
      <c r="P328" s="44">
        <f t="shared" si="118"/>
        <v>159</v>
      </c>
      <c r="Q328" s="44">
        <f t="shared" si="110"/>
        <v>1177.669</v>
      </c>
      <c r="R328" s="41">
        <f t="shared" si="119"/>
        <v>0</v>
      </c>
      <c r="S328" s="41">
        <f t="shared" si="120"/>
        <v>259.63</v>
      </c>
      <c r="T328" s="41">
        <f t="shared" si="121"/>
        <v>9.74</v>
      </c>
      <c r="U328" s="44">
        <f t="shared" si="122"/>
        <v>104.57</v>
      </c>
      <c r="V328" s="44">
        <f t="shared" si="123"/>
        <v>0</v>
      </c>
      <c r="W328" s="44">
        <f t="shared" si="124"/>
        <v>159</v>
      </c>
      <c r="X328" s="41">
        <f t="shared" si="111"/>
        <v>532.94</v>
      </c>
      <c r="Y328" s="41">
        <f t="shared" si="125"/>
        <v>1710.609</v>
      </c>
      <c r="Z328" s="41"/>
      <c r="AD328" s="141"/>
    </row>
    <row r="329" s="9" customFormat="1" ht="20" customHeight="1" spans="1:30">
      <c r="A329" s="40">
        <f t="shared" si="112"/>
        <v>326</v>
      </c>
      <c r="B329" s="66" t="s">
        <v>738</v>
      </c>
      <c r="C329" s="46" t="s">
        <v>828</v>
      </c>
      <c r="D329" s="79" t="s">
        <v>829</v>
      </c>
      <c r="E329" s="82">
        <v>3245.4</v>
      </c>
      <c r="F329" s="82">
        <v>3245.4</v>
      </c>
      <c r="G329" s="82">
        <v>3245.4</v>
      </c>
      <c r="H329" s="185">
        <v>5228.42</v>
      </c>
      <c r="I329" s="68"/>
      <c r="J329" s="44">
        <v>1790</v>
      </c>
      <c r="K329" s="52">
        <f t="shared" si="113"/>
        <v>58.4172</v>
      </c>
      <c r="L329" s="53">
        <f t="shared" si="114"/>
        <v>519.264</v>
      </c>
      <c r="M329" s="41">
        <f t="shared" si="115"/>
        <v>22.7178</v>
      </c>
      <c r="N329" s="44">
        <f t="shared" si="116"/>
        <v>418.27</v>
      </c>
      <c r="O329" s="44">
        <f t="shared" si="117"/>
        <v>0</v>
      </c>
      <c r="P329" s="44">
        <f t="shared" si="118"/>
        <v>89.5</v>
      </c>
      <c r="Q329" s="44">
        <f t="shared" si="110"/>
        <v>1108.169</v>
      </c>
      <c r="R329" s="41">
        <f t="shared" si="119"/>
        <v>0</v>
      </c>
      <c r="S329" s="41">
        <f t="shared" si="120"/>
        <v>259.63</v>
      </c>
      <c r="T329" s="41">
        <f t="shared" si="121"/>
        <v>9.74</v>
      </c>
      <c r="U329" s="44">
        <f t="shared" si="122"/>
        <v>104.57</v>
      </c>
      <c r="V329" s="44">
        <f t="shared" si="123"/>
        <v>0</v>
      </c>
      <c r="W329" s="44">
        <f t="shared" si="124"/>
        <v>89.5</v>
      </c>
      <c r="X329" s="41">
        <f t="shared" si="111"/>
        <v>463.44</v>
      </c>
      <c r="Y329" s="41">
        <f t="shared" si="125"/>
        <v>1571.609</v>
      </c>
      <c r="Z329" s="41"/>
      <c r="AD329" s="141"/>
    </row>
    <row r="330" s="9" customFormat="1" ht="20" customHeight="1" spans="1:30">
      <c r="A330" s="40">
        <f t="shared" si="112"/>
        <v>327</v>
      </c>
      <c r="B330" s="66" t="s">
        <v>684</v>
      </c>
      <c r="C330" s="46" t="s">
        <v>830</v>
      </c>
      <c r="D330" s="79" t="s">
        <v>831</v>
      </c>
      <c r="E330" s="82">
        <v>3245.4</v>
      </c>
      <c r="F330" s="82">
        <v>3245.4</v>
      </c>
      <c r="G330" s="41">
        <v>3245.4</v>
      </c>
      <c r="H330" s="185">
        <v>5228.42</v>
      </c>
      <c r="I330" s="68"/>
      <c r="J330" s="44">
        <v>1790</v>
      </c>
      <c r="K330" s="52">
        <f t="shared" si="113"/>
        <v>58.4172</v>
      </c>
      <c r="L330" s="53">
        <f t="shared" si="114"/>
        <v>519.264</v>
      </c>
      <c r="M330" s="41">
        <f t="shared" si="115"/>
        <v>22.7178</v>
      </c>
      <c r="N330" s="44">
        <f t="shared" si="116"/>
        <v>418.27</v>
      </c>
      <c r="O330" s="44">
        <f t="shared" si="117"/>
        <v>0</v>
      </c>
      <c r="P330" s="44">
        <f t="shared" si="118"/>
        <v>89.5</v>
      </c>
      <c r="Q330" s="44">
        <f t="shared" si="110"/>
        <v>1108.169</v>
      </c>
      <c r="R330" s="41">
        <f t="shared" si="119"/>
        <v>0</v>
      </c>
      <c r="S330" s="41">
        <f t="shared" si="120"/>
        <v>259.63</v>
      </c>
      <c r="T330" s="41">
        <f t="shared" si="121"/>
        <v>9.74</v>
      </c>
      <c r="U330" s="44">
        <f t="shared" si="122"/>
        <v>104.57</v>
      </c>
      <c r="V330" s="44">
        <f t="shared" si="123"/>
        <v>0</v>
      </c>
      <c r="W330" s="44">
        <f t="shared" si="124"/>
        <v>89.5</v>
      </c>
      <c r="X330" s="41">
        <f t="shared" si="111"/>
        <v>463.44</v>
      </c>
      <c r="Y330" s="41">
        <f t="shared" si="125"/>
        <v>1571.609</v>
      </c>
      <c r="Z330" s="41"/>
      <c r="AD330" s="141"/>
    </row>
    <row r="331" s="9" customFormat="1" ht="20" customHeight="1" spans="1:30">
      <c r="A331" s="40">
        <f t="shared" si="112"/>
        <v>328</v>
      </c>
      <c r="B331" s="66" t="s">
        <v>684</v>
      </c>
      <c r="C331" s="46" t="s">
        <v>832</v>
      </c>
      <c r="D331" s="79" t="s">
        <v>833</v>
      </c>
      <c r="E331" s="82">
        <v>3245.4</v>
      </c>
      <c r="F331" s="82">
        <v>3245.4</v>
      </c>
      <c r="G331" s="82">
        <v>3245.4</v>
      </c>
      <c r="H331" s="185">
        <v>5228.42</v>
      </c>
      <c r="I331" s="68"/>
      <c r="J331" s="44">
        <v>1790</v>
      </c>
      <c r="K331" s="52">
        <f t="shared" si="113"/>
        <v>58.4172</v>
      </c>
      <c r="L331" s="53">
        <f t="shared" si="114"/>
        <v>519.264</v>
      </c>
      <c r="M331" s="41">
        <f t="shared" si="115"/>
        <v>22.7178</v>
      </c>
      <c r="N331" s="44">
        <f t="shared" si="116"/>
        <v>418.27</v>
      </c>
      <c r="O331" s="44">
        <f t="shared" si="117"/>
        <v>0</v>
      </c>
      <c r="P331" s="44">
        <f t="shared" si="118"/>
        <v>89.5</v>
      </c>
      <c r="Q331" s="44">
        <f t="shared" si="110"/>
        <v>1108.169</v>
      </c>
      <c r="R331" s="41">
        <f t="shared" si="119"/>
        <v>0</v>
      </c>
      <c r="S331" s="41">
        <f t="shared" si="120"/>
        <v>259.63</v>
      </c>
      <c r="T331" s="41">
        <f t="shared" si="121"/>
        <v>9.74</v>
      </c>
      <c r="U331" s="44">
        <f t="shared" si="122"/>
        <v>104.57</v>
      </c>
      <c r="V331" s="44">
        <f t="shared" si="123"/>
        <v>0</v>
      </c>
      <c r="W331" s="44">
        <f t="shared" si="124"/>
        <v>89.5</v>
      </c>
      <c r="X331" s="41">
        <f t="shared" si="111"/>
        <v>463.44</v>
      </c>
      <c r="Y331" s="41">
        <f t="shared" si="125"/>
        <v>1571.609</v>
      </c>
      <c r="Z331" s="41"/>
      <c r="AD331" s="141"/>
    </row>
    <row r="332" s="9" customFormat="1" ht="20" customHeight="1" spans="1:30">
      <c r="A332" s="40">
        <f t="shared" si="112"/>
        <v>329</v>
      </c>
      <c r="B332" s="66" t="s">
        <v>145</v>
      </c>
      <c r="C332" s="80" t="s">
        <v>836</v>
      </c>
      <c r="D332" s="81" t="s">
        <v>837</v>
      </c>
      <c r="E332" s="82">
        <v>3245.4</v>
      </c>
      <c r="F332" s="82">
        <v>3245.5</v>
      </c>
      <c r="G332" s="82">
        <v>3245.4</v>
      </c>
      <c r="H332" s="185">
        <v>5228.42</v>
      </c>
      <c r="I332" s="68"/>
      <c r="J332" s="44">
        <v>0</v>
      </c>
      <c r="K332" s="52">
        <f t="shared" si="113"/>
        <v>58.4172</v>
      </c>
      <c r="L332" s="53">
        <f t="shared" si="114"/>
        <v>519.28</v>
      </c>
      <c r="M332" s="41">
        <f t="shared" si="115"/>
        <v>22.7178</v>
      </c>
      <c r="N332" s="44">
        <f t="shared" si="116"/>
        <v>418.27</v>
      </c>
      <c r="O332" s="44">
        <f t="shared" si="117"/>
        <v>0</v>
      </c>
      <c r="P332" s="44">
        <f t="shared" si="118"/>
        <v>0</v>
      </c>
      <c r="Q332" s="44">
        <f t="shared" si="110"/>
        <v>1018.685</v>
      </c>
      <c r="R332" s="41">
        <f t="shared" si="119"/>
        <v>0</v>
      </c>
      <c r="S332" s="41">
        <f t="shared" si="120"/>
        <v>259.64</v>
      </c>
      <c r="T332" s="41">
        <f t="shared" si="121"/>
        <v>9.74</v>
      </c>
      <c r="U332" s="44">
        <f t="shared" si="122"/>
        <v>104.57</v>
      </c>
      <c r="V332" s="44">
        <f t="shared" si="123"/>
        <v>0</v>
      </c>
      <c r="W332" s="44">
        <f t="shared" si="124"/>
        <v>0</v>
      </c>
      <c r="X332" s="41">
        <f t="shared" si="111"/>
        <v>373.95</v>
      </c>
      <c r="Y332" s="41">
        <f t="shared" si="125"/>
        <v>1392.635</v>
      </c>
      <c r="Z332" s="41"/>
      <c r="AD332" s="141"/>
    </row>
    <row r="333" s="9" customFormat="1" ht="20" customHeight="1" spans="1:30">
      <c r="A333" s="40">
        <f t="shared" si="112"/>
        <v>330</v>
      </c>
      <c r="B333" s="66" t="s">
        <v>145</v>
      </c>
      <c r="C333" s="80" t="s">
        <v>838</v>
      </c>
      <c r="D333" s="81" t="s">
        <v>839</v>
      </c>
      <c r="E333" s="82">
        <v>3245.4</v>
      </c>
      <c r="F333" s="82">
        <v>3245.5</v>
      </c>
      <c r="G333" s="82">
        <v>3245.4</v>
      </c>
      <c r="H333" s="185">
        <v>5228.42</v>
      </c>
      <c r="I333" s="68"/>
      <c r="J333" s="44">
        <v>0</v>
      </c>
      <c r="K333" s="52">
        <f t="shared" si="113"/>
        <v>58.4172</v>
      </c>
      <c r="L333" s="53">
        <f t="shared" si="114"/>
        <v>519.28</v>
      </c>
      <c r="M333" s="41">
        <f t="shared" si="115"/>
        <v>22.7178</v>
      </c>
      <c r="N333" s="44">
        <f t="shared" si="116"/>
        <v>418.27</v>
      </c>
      <c r="O333" s="44">
        <f t="shared" si="117"/>
        <v>0</v>
      </c>
      <c r="P333" s="44">
        <f t="shared" si="118"/>
        <v>0</v>
      </c>
      <c r="Q333" s="44">
        <f t="shared" si="110"/>
        <v>1018.685</v>
      </c>
      <c r="R333" s="41">
        <f t="shared" si="119"/>
        <v>0</v>
      </c>
      <c r="S333" s="41">
        <f t="shared" si="120"/>
        <v>259.64</v>
      </c>
      <c r="T333" s="41">
        <f t="shared" si="121"/>
        <v>9.74</v>
      </c>
      <c r="U333" s="44">
        <f t="shared" si="122"/>
        <v>104.57</v>
      </c>
      <c r="V333" s="44">
        <f t="shared" si="123"/>
        <v>0</v>
      </c>
      <c r="W333" s="44">
        <f t="shared" si="124"/>
        <v>0</v>
      </c>
      <c r="X333" s="41">
        <f t="shared" si="111"/>
        <v>373.95</v>
      </c>
      <c r="Y333" s="41">
        <f t="shared" si="125"/>
        <v>1392.635</v>
      </c>
      <c r="Z333" s="41"/>
      <c r="AD333" s="141"/>
    </row>
    <row r="334" s="9" customFormat="1" ht="20" customHeight="1" spans="1:30">
      <c r="A334" s="40">
        <f t="shared" si="112"/>
        <v>331</v>
      </c>
      <c r="B334" s="66" t="s">
        <v>145</v>
      </c>
      <c r="C334" s="80" t="s">
        <v>840</v>
      </c>
      <c r="D334" s="81" t="s">
        <v>841</v>
      </c>
      <c r="E334" s="82">
        <v>3245.4</v>
      </c>
      <c r="F334" s="82">
        <v>3245.5</v>
      </c>
      <c r="G334" s="82">
        <v>3245.4</v>
      </c>
      <c r="H334" s="185">
        <v>5228.42</v>
      </c>
      <c r="I334" s="68"/>
      <c r="J334" s="44">
        <v>0</v>
      </c>
      <c r="K334" s="52">
        <f t="shared" si="113"/>
        <v>58.4172</v>
      </c>
      <c r="L334" s="53">
        <f t="shared" si="114"/>
        <v>519.28</v>
      </c>
      <c r="M334" s="41">
        <f t="shared" si="115"/>
        <v>22.7178</v>
      </c>
      <c r="N334" s="44">
        <f t="shared" si="116"/>
        <v>418.27</v>
      </c>
      <c r="O334" s="44">
        <f t="shared" si="117"/>
        <v>0</v>
      </c>
      <c r="P334" s="44">
        <f t="shared" si="118"/>
        <v>0</v>
      </c>
      <c r="Q334" s="44">
        <f t="shared" si="110"/>
        <v>1018.685</v>
      </c>
      <c r="R334" s="41">
        <f t="shared" si="119"/>
        <v>0</v>
      </c>
      <c r="S334" s="41">
        <f t="shared" si="120"/>
        <v>259.64</v>
      </c>
      <c r="T334" s="41">
        <f t="shared" si="121"/>
        <v>9.74</v>
      </c>
      <c r="U334" s="44">
        <f t="shared" si="122"/>
        <v>104.57</v>
      </c>
      <c r="V334" s="44">
        <f t="shared" si="123"/>
        <v>0</v>
      </c>
      <c r="W334" s="44">
        <f t="shared" si="124"/>
        <v>0</v>
      </c>
      <c r="X334" s="41">
        <f t="shared" si="111"/>
        <v>373.95</v>
      </c>
      <c r="Y334" s="41">
        <f t="shared" si="125"/>
        <v>1392.635</v>
      </c>
      <c r="Z334" s="41"/>
      <c r="AD334" s="141"/>
    </row>
    <row r="335" s="9" customFormat="1" ht="20" customHeight="1" spans="1:30">
      <c r="A335" s="40">
        <f t="shared" si="112"/>
        <v>332</v>
      </c>
      <c r="B335" s="66" t="s">
        <v>170</v>
      </c>
      <c r="C335" s="46" t="s">
        <v>842</v>
      </c>
      <c r="D335" s="343" t="s">
        <v>843</v>
      </c>
      <c r="E335" s="82">
        <v>3245.4</v>
      </c>
      <c r="F335" s="82">
        <v>3245.5</v>
      </c>
      <c r="G335" s="82">
        <v>3245.4</v>
      </c>
      <c r="H335" s="185">
        <v>5228.42</v>
      </c>
      <c r="I335" s="68"/>
      <c r="J335" s="44">
        <v>0</v>
      </c>
      <c r="K335" s="52">
        <f t="shared" si="113"/>
        <v>58.4172</v>
      </c>
      <c r="L335" s="53">
        <f t="shared" si="114"/>
        <v>519.28</v>
      </c>
      <c r="M335" s="41">
        <f t="shared" si="115"/>
        <v>22.7178</v>
      </c>
      <c r="N335" s="44">
        <f t="shared" si="116"/>
        <v>418.27</v>
      </c>
      <c r="O335" s="44">
        <f t="shared" si="117"/>
        <v>0</v>
      </c>
      <c r="P335" s="44">
        <f t="shared" si="118"/>
        <v>0</v>
      </c>
      <c r="Q335" s="44">
        <f t="shared" si="110"/>
        <v>1018.685</v>
      </c>
      <c r="R335" s="41">
        <f t="shared" si="119"/>
        <v>0</v>
      </c>
      <c r="S335" s="41">
        <f t="shared" si="120"/>
        <v>259.64</v>
      </c>
      <c r="T335" s="41">
        <f t="shared" si="121"/>
        <v>9.74</v>
      </c>
      <c r="U335" s="44">
        <f t="shared" si="122"/>
        <v>104.57</v>
      </c>
      <c r="V335" s="44">
        <f t="shared" si="123"/>
        <v>0</v>
      </c>
      <c r="W335" s="44">
        <f t="shared" si="124"/>
        <v>0</v>
      </c>
      <c r="X335" s="41">
        <f t="shared" si="111"/>
        <v>373.95</v>
      </c>
      <c r="Y335" s="41">
        <f t="shared" si="125"/>
        <v>1392.635</v>
      </c>
      <c r="Z335" s="41"/>
      <c r="AD335" s="141"/>
    </row>
    <row r="336" s="9" customFormat="1" ht="20" customHeight="1" spans="1:30">
      <c r="A336" s="40">
        <f t="shared" si="112"/>
        <v>333</v>
      </c>
      <c r="B336" s="66" t="s">
        <v>170</v>
      </c>
      <c r="C336" s="46" t="s">
        <v>844</v>
      </c>
      <c r="D336" s="343" t="s">
        <v>845</v>
      </c>
      <c r="E336" s="82">
        <v>3245.4</v>
      </c>
      <c r="F336" s="82">
        <v>3245.5</v>
      </c>
      <c r="G336" s="82">
        <v>3245.4</v>
      </c>
      <c r="H336" s="185">
        <v>5228.42</v>
      </c>
      <c r="I336" s="68"/>
      <c r="J336" s="44">
        <v>0</v>
      </c>
      <c r="K336" s="52">
        <f t="shared" si="113"/>
        <v>58.4172</v>
      </c>
      <c r="L336" s="53">
        <f t="shared" si="114"/>
        <v>519.28</v>
      </c>
      <c r="M336" s="41">
        <f t="shared" si="115"/>
        <v>22.7178</v>
      </c>
      <c r="N336" s="44">
        <f t="shared" si="116"/>
        <v>418.27</v>
      </c>
      <c r="O336" s="44">
        <f t="shared" si="117"/>
        <v>0</v>
      </c>
      <c r="P336" s="44">
        <f t="shared" si="118"/>
        <v>0</v>
      </c>
      <c r="Q336" s="44">
        <f t="shared" si="110"/>
        <v>1018.685</v>
      </c>
      <c r="R336" s="41">
        <f t="shared" si="119"/>
        <v>0</v>
      </c>
      <c r="S336" s="41">
        <f t="shared" si="120"/>
        <v>259.64</v>
      </c>
      <c r="T336" s="41">
        <f t="shared" si="121"/>
        <v>9.74</v>
      </c>
      <c r="U336" s="44">
        <f t="shared" si="122"/>
        <v>104.57</v>
      </c>
      <c r="V336" s="44">
        <f t="shared" si="123"/>
        <v>0</v>
      </c>
      <c r="W336" s="44">
        <f t="shared" si="124"/>
        <v>0</v>
      </c>
      <c r="X336" s="41">
        <f t="shared" si="111"/>
        <v>373.95</v>
      </c>
      <c r="Y336" s="41">
        <f t="shared" si="125"/>
        <v>1392.635</v>
      </c>
      <c r="Z336" s="41"/>
      <c r="AD336" s="141"/>
    </row>
    <row r="337" s="9" customFormat="1" ht="20" customHeight="1" spans="1:30">
      <c r="A337" s="40">
        <f t="shared" si="112"/>
        <v>334</v>
      </c>
      <c r="B337" s="66" t="s">
        <v>170</v>
      </c>
      <c r="C337" s="46" t="s">
        <v>846</v>
      </c>
      <c r="D337" s="58" t="s">
        <v>847</v>
      </c>
      <c r="E337" s="82">
        <v>3245.4</v>
      </c>
      <c r="F337" s="82">
        <v>3245.5</v>
      </c>
      <c r="G337" s="82">
        <v>3245.4</v>
      </c>
      <c r="H337" s="185">
        <v>5228.42</v>
      </c>
      <c r="I337" s="68"/>
      <c r="J337" s="88">
        <v>1790</v>
      </c>
      <c r="K337" s="52">
        <f t="shared" si="113"/>
        <v>58.4172</v>
      </c>
      <c r="L337" s="53">
        <f t="shared" si="114"/>
        <v>519.28</v>
      </c>
      <c r="M337" s="41">
        <f t="shared" si="115"/>
        <v>22.7178</v>
      </c>
      <c r="N337" s="44">
        <f t="shared" si="116"/>
        <v>418.27</v>
      </c>
      <c r="O337" s="44">
        <f t="shared" si="117"/>
        <v>0</v>
      </c>
      <c r="P337" s="44">
        <f t="shared" si="118"/>
        <v>89.5</v>
      </c>
      <c r="Q337" s="44">
        <f t="shared" si="110"/>
        <v>1108.185</v>
      </c>
      <c r="R337" s="41">
        <f t="shared" si="119"/>
        <v>0</v>
      </c>
      <c r="S337" s="41">
        <f t="shared" si="120"/>
        <v>259.64</v>
      </c>
      <c r="T337" s="41">
        <f t="shared" si="121"/>
        <v>9.74</v>
      </c>
      <c r="U337" s="44">
        <f t="shared" si="122"/>
        <v>104.57</v>
      </c>
      <c r="V337" s="44">
        <f t="shared" si="123"/>
        <v>0</v>
      </c>
      <c r="W337" s="44">
        <f t="shared" si="124"/>
        <v>89.5</v>
      </c>
      <c r="X337" s="41">
        <f t="shared" si="111"/>
        <v>463.45</v>
      </c>
      <c r="Y337" s="41">
        <f t="shared" si="125"/>
        <v>1571.635</v>
      </c>
      <c r="Z337" s="41"/>
      <c r="AD337" s="141"/>
    </row>
    <row r="338" s="9" customFormat="1" ht="20" customHeight="1" spans="1:30">
      <c r="A338" s="40">
        <f t="shared" si="112"/>
        <v>335</v>
      </c>
      <c r="B338" s="66" t="s">
        <v>145</v>
      </c>
      <c r="C338" s="46" t="s">
        <v>848</v>
      </c>
      <c r="D338" s="352" t="s">
        <v>849</v>
      </c>
      <c r="E338" s="82">
        <v>3245.4</v>
      </c>
      <c r="F338" s="82">
        <v>3245.5</v>
      </c>
      <c r="G338" s="82">
        <v>3245.4</v>
      </c>
      <c r="H338" s="185">
        <v>5228.42</v>
      </c>
      <c r="I338" s="68"/>
      <c r="J338" s="88">
        <v>3180</v>
      </c>
      <c r="K338" s="52">
        <f t="shared" si="113"/>
        <v>58.4172</v>
      </c>
      <c r="L338" s="53">
        <f t="shared" si="114"/>
        <v>519.28</v>
      </c>
      <c r="M338" s="41">
        <f t="shared" si="115"/>
        <v>22.7178</v>
      </c>
      <c r="N338" s="44">
        <f t="shared" si="116"/>
        <v>418.27</v>
      </c>
      <c r="O338" s="44">
        <f t="shared" si="117"/>
        <v>0</v>
      </c>
      <c r="P338" s="44">
        <f t="shared" si="118"/>
        <v>159</v>
      </c>
      <c r="Q338" s="44">
        <f t="shared" si="110"/>
        <v>1177.685</v>
      </c>
      <c r="R338" s="41">
        <f t="shared" si="119"/>
        <v>0</v>
      </c>
      <c r="S338" s="41">
        <f t="shared" si="120"/>
        <v>259.64</v>
      </c>
      <c r="T338" s="41">
        <f t="shared" si="121"/>
        <v>9.74</v>
      </c>
      <c r="U338" s="44">
        <f t="shared" si="122"/>
        <v>104.57</v>
      </c>
      <c r="V338" s="44">
        <f t="shared" si="123"/>
        <v>0</v>
      </c>
      <c r="W338" s="44">
        <f t="shared" si="124"/>
        <v>159</v>
      </c>
      <c r="X338" s="41">
        <f t="shared" si="111"/>
        <v>532.95</v>
      </c>
      <c r="Y338" s="41">
        <f t="shared" si="125"/>
        <v>1710.635</v>
      </c>
      <c r="Z338" s="41"/>
      <c r="AD338" s="141"/>
    </row>
    <row r="339" s="9" customFormat="1" ht="20" customHeight="1" spans="1:30">
      <c r="A339" s="40">
        <f t="shared" si="112"/>
        <v>336</v>
      </c>
      <c r="B339" s="66" t="s">
        <v>167</v>
      </c>
      <c r="C339" s="46" t="s">
        <v>850</v>
      </c>
      <c r="D339" s="45" t="s">
        <v>851</v>
      </c>
      <c r="E339" s="82">
        <v>3245.4</v>
      </c>
      <c r="F339" s="82">
        <v>3245.5</v>
      </c>
      <c r="G339" s="82">
        <v>3245.4</v>
      </c>
      <c r="H339" s="185">
        <v>5228.42</v>
      </c>
      <c r="I339" s="68"/>
      <c r="J339" s="44">
        <v>0</v>
      </c>
      <c r="K339" s="52">
        <f t="shared" si="113"/>
        <v>58.4172</v>
      </c>
      <c r="L339" s="53">
        <f t="shared" si="114"/>
        <v>519.28</v>
      </c>
      <c r="M339" s="41">
        <f t="shared" si="115"/>
        <v>22.7178</v>
      </c>
      <c r="N339" s="44">
        <f t="shared" si="116"/>
        <v>418.27</v>
      </c>
      <c r="O339" s="44">
        <f t="shared" si="117"/>
        <v>0</v>
      </c>
      <c r="P339" s="44">
        <f t="shared" si="118"/>
        <v>0</v>
      </c>
      <c r="Q339" s="44">
        <f t="shared" si="110"/>
        <v>1018.685</v>
      </c>
      <c r="R339" s="41">
        <f t="shared" si="119"/>
        <v>0</v>
      </c>
      <c r="S339" s="41">
        <f t="shared" si="120"/>
        <v>259.64</v>
      </c>
      <c r="T339" s="41">
        <f t="shared" si="121"/>
        <v>9.74</v>
      </c>
      <c r="U339" s="44">
        <f t="shared" si="122"/>
        <v>104.57</v>
      </c>
      <c r="V339" s="44">
        <f t="shared" si="123"/>
        <v>0</v>
      </c>
      <c r="W339" s="44">
        <f t="shared" si="124"/>
        <v>0</v>
      </c>
      <c r="X339" s="41">
        <f t="shared" si="111"/>
        <v>373.95</v>
      </c>
      <c r="Y339" s="41">
        <f t="shared" si="125"/>
        <v>1392.635</v>
      </c>
      <c r="Z339" s="41"/>
      <c r="AD339" s="141"/>
    </row>
    <row r="340" s="9" customFormat="1" ht="20" customHeight="1" spans="1:30">
      <c r="A340" s="40">
        <f t="shared" si="112"/>
        <v>337</v>
      </c>
      <c r="B340" s="66" t="s">
        <v>167</v>
      </c>
      <c r="C340" s="46" t="s">
        <v>852</v>
      </c>
      <c r="D340" s="45" t="s">
        <v>853</v>
      </c>
      <c r="E340" s="82">
        <v>3245.4</v>
      </c>
      <c r="F340" s="82">
        <v>3245.5</v>
      </c>
      <c r="G340" s="82">
        <v>3245.4</v>
      </c>
      <c r="H340" s="185">
        <v>5228.42</v>
      </c>
      <c r="I340" s="68"/>
      <c r="J340" s="44">
        <v>0</v>
      </c>
      <c r="K340" s="52">
        <f t="shared" si="113"/>
        <v>58.4172</v>
      </c>
      <c r="L340" s="53">
        <f t="shared" si="114"/>
        <v>519.28</v>
      </c>
      <c r="M340" s="41">
        <f t="shared" si="115"/>
        <v>22.7178</v>
      </c>
      <c r="N340" s="44">
        <f t="shared" si="116"/>
        <v>418.27</v>
      </c>
      <c r="O340" s="44">
        <f t="shared" si="117"/>
        <v>0</v>
      </c>
      <c r="P340" s="44">
        <f t="shared" si="118"/>
        <v>0</v>
      </c>
      <c r="Q340" s="44">
        <f t="shared" si="110"/>
        <v>1018.685</v>
      </c>
      <c r="R340" s="41">
        <f t="shared" si="119"/>
        <v>0</v>
      </c>
      <c r="S340" s="41">
        <f t="shared" si="120"/>
        <v>259.64</v>
      </c>
      <c r="T340" s="41">
        <f t="shared" si="121"/>
        <v>9.74</v>
      </c>
      <c r="U340" s="44">
        <f t="shared" si="122"/>
        <v>104.57</v>
      </c>
      <c r="V340" s="44">
        <f t="shared" si="123"/>
        <v>0</v>
      </c>
      <c r="W340" s="44">
        <f t="shared" si="124"/>
        <v>0</v>
      </c>
      <c r="X340" s="41">
        <f t="shared" si="111"/>
        <v>373.95</v>
      </c>
      <c r="Y340" s="41">
        <f t="shared" si="125"/>
        <v>1392.635</v>
      </c>
      <c r="Z340" s="41"/>
      <c r="AD340" s="141"/>
    </row>
    <row r="341" s="9" customFormat="1" ht="20" customHeight="1" spans="1:30">
      <c r="A341" s="40">
        <f t="shared" si="112"/>
        <v>338</v>
      </c>
      <c r="B341" s="66" t="s">
        <v>167</v>
      </c>
      <c r="C341" s="83" t="s">
        <v>854</v>
      </c>
      <c r="D341" s="100" t="s">
        <v>855</v>
      </c>
      <c r="E341" s="82">
        <v>3245.4</v>
      </c>
      <c r="F341" s="82">
        <v>3245.5</v>
      </c>
      <c r="G341" s="82">
        <v>3245.4</v>
      </c>
      <c r="H341" s="185">
        <v>5228.42</v>
      </c>
      <c r="I341" s="68"/>
      <c r="J341" s="44">
        <v>0</v>
      </c>
      <c r="K341" s="52">
        <f t="shared" si="113"/>
        <v>58.4172</v>
      </c>
      <c r="L341" s="53">
        <f t="shared" si="114"/>
        <v>519.28</v>
      </c>
      <c r="M341" s="41">
        <f t="shared" si="115"/>
        <v>22.7178</v>
      </c>
      <c r="N341" s="44">
        <f t="shared" si="116"/>
        <v>418.27</v>
      </c>
      <c r="O341" s="44">
        <f t="shared" si="117"/>
        <v>0</v>
      </c>
      <c r="P341" s="44">
        <f t="shared" si="118"/>
        <v>0</v>
      </c>
      <c r="Q341" s="44">
        <f t="shared" si="110"/>
        <v>1018.685</v>
      </c>
      <c r="R341" s="41">
        <f t="shared" si="119"/>
        <v>0</v>
      </c>
      <c r="S341" s="41">
        <f t="shared" si="120"/>
        <v>259.64</v>
      </c>
      <c r="T341" s="41">
        <f t="shared" si="121"/>
        <v>9.74</v>
      </c>
      <c r="U341" s="44">
        <f t="shared" si="122"/>
        <v>104.57</v>
      </c>
      <c r="V341" s="44">
        <f t="shared" si="123"/>
        <v>0</v>
      </c>
      <c r="W341" s="44">
        <f t="shared" si="124"/>
        <v>0</v>
      </c>
      <c r="X341" s="41">
        <f t="shared" si="111"/>
        <v>373.95</v>
      </c>
      <c r="Y341" s="41">
        <f t="shared" si="125"/>
        <v>1392.635</v>
      </c>
      <c r="Z341" s="41"/>
      <c r="AD341" s="141"/>
    </row>
    <row r="342" s="9" customFormat="1" ht="20" customHeight="1" spans="1:30">
      <c r="A342" s="40">
        <f t="shared" si="112"/>
        <v>339</v>
      </c>
      <c r="B342" s="66" t="s">
        <v>167</v>
      </c>
      <c r="C342" s="46" t="s">
        <v>856</v>
      </c>
      <c r="D342" s="45" t="s">
        <v>857</v>
      </c>
      <c r="E342" s="82">
        <v>3245.4</v>
      </c>
      <c r="F342" s="82">
        <v>0</v>
      </c>
      <c r="G342" s="82">
        <v>0</v>
      </c>
      <c r="H342" s="82">
        <v>0</v>
      </c>
      <c r="I342" s="68"/>
      <c r="J342" s="44">
        <v>0</v>
      </c>
      <c r="K342" s="52">
        <f t="shared" si="113"/>
        <v>58.4172</v>
      </c>
      <c r="L342" s="53">
        <f t="shared" si="114"/>
        <v>0</v>
      </c>
      <c r="M342" s="41">
        <f t="shared" si="115"/>
        <v>0</v>
      </c>
      <c r="N342" s="44">
        <f t="shared" si="116"/>
        <v>0</v>
      </c>
      <c r="O342" s="44">
        <f t="shared" si="117"/>
        <v>0</v>
      </c>
      <c r="P342" s="44">
        <f t="shared" si="118"/>
        <v>0</v>
      </c>
      <c r="Q342" s="44">
        <f t="shared" si="110"/>
        <v>58.4172</v>
      </c>
      <c r="R342" s="41">
        <f t="shared" si="119"/>
        <v>0</v>
      </c>
      <c r="S342" s="41">
        <f t="shared" si="120"/>
        <v>0</v>
      </c>
      <c r="T342" s="41">
        <f t="shared" si="121"/>
        <v>0</v>
      </c>
      <c r="U342" s="44">
        <f t="shared" si="122"/>
        <v>0</v>
      </c>
      <c r="V342" s="44">
        <f t="shared" si="123"/>
        <v>0</v>
      </c>
      <c r="W342" s="44">
        <f t="shared" si="124"/>
        <v>0</v>
      </c>
      <c r="X342" s="41">
        <f t="shared" si="111"/>
        <v>0</v>
      </c>
      <c r="Y342" s="41">
        <f t="shared" si="125"/>
        <v>58.4172</v>
      </c>
      <c r="Z342" s="41"/>
      <c r="AD342" s="141"/>
    </row>
    <row r="343" s="30" customFormat="1" ht="20" customHeight="1" spans="1:30">
      <c r="A343" s="90">
        <f t="shared" si="112"/>
        <v>340</v>
      </c>
      <c r="B343" s="66" t="s">
        <v>167</v>
      </c>
      <c r="C343" s="61" t="s">
        <v>632</v>
      </c>
      <c r="D343" s="276" t="s">
        <v>633</v>
      </c>
      <c r="E343" s="44">
        <v>3245.4</v>
      </c>
      <c r="F343" s="44">
        <v>3245.5</v>
      </c>
      <c r="G343" s="44">
        <v>3245.4</v>
      </c>
      <c r="H343" s="44">
        <v>5228.42</v>
      </c>
      <c r="I343" s="44"/>
      <c r="J343" s="88">
        <v>3180</v>
      </c>
      <c r="K343" s="73">
        <f t="shared" si="113"/>
        <v>58.4172</v>
      </c>
      <c r="L343" s="74">
        <f t="shared" si="114"/>
        <v>519.28</v>
      </c>
      <c r="M343" s="44">
        <f t="shared" si="115"/>
        <v>22.7178</v>
      </c>
      <c r="N343" s="44">
        <f t="shared" si="116"/>
        <v>418.27</v>
      </c>
      <c r="O343" s="44">
        <f t="shared" si="117"/>
        <v>0</v>
      </c>
      <c r="P343" s="44">
        <f t="shared" si="118"/>
        <v>159</v>
      </c>
      <c r="Q343" s="44">
        <f t="shared" si="110"/>
        <v>1177.685</v>
      </c>
      <c r="R343" s="41">
        <f t="shared" si="119"/>
        <v>0</v>
      </c>
      <c r="S343" s="44">
        <f t="shared" si="120"/>
        <v>259.64</v>
      </c>
      <c r="T343" s="44">
        <f t="shared" si="121"/>
        <v>9.74</v>
      </c>
      <c r="U343" s="44">
        <f t="shared" si="122"/>
        <v>104.57</v>
      </c>
      <c r="V343" s="44">
        <f t="shared" si="123"/>
        <v>0</v>
      </c>
      <c r="W343" s="44">
        <f t="shared" si="124"/>
        <v>159</v>
      </c>
      <c r="X343" s="41">
        <f t="shared" si="111"/>
        <v>532.95</v>
      </c>
      <c r="Y343" s="44">
        <f t="shared" si="125"/>
        <v>1710.635</v>
      </c>
      <c r="Z343" s="44"/>
      <c r="AD343" s="141"/>
    </row>
    <row r="344" s="9" customFormat="1" ht="20" customHeight="1" spans="1:30">
      <c r="A344" s="40">
        <f t="shared" si="112"/>
        <v>341</v>
      </c>
      <c r="B344" s="66" t="s">
        <v>167</v>
      </c>
      <c r="C344" s="46" t="s">
        <v>693</v>
      </c>
      <c r="D344" s="45" t="s">
        <v>858</v>
      </c>
      <c r="E344" s="82">
        <v>3245.4</v>
      </c>
      <c r="F344" s="82">
        <v>3245.5</v>
      </c>
      <c r="G344" s="82">
        <v>3245.4</v>
      </c>
      <c r="H344" s="185">
        <v>5228.42</v>
      </c>
      <c r="I344" s="68"/>
      <c r="J344" s="44">
        <v>0</v>
      </c>
      <c r="K344" s="52">
        <f t="shared" si="113"/>
        <v>58.4172</v>
      </c>
      <c r="L344" s="53">
        <f t="shared" si="114"/>
        <v>519.28</v>
      </c>
      <c r="M344" s="41">
        <f t="shared" si="115"/>
        <v>22.7178</v>
      </c>
      <c r="N344" s="44">
        <f t="shared" si="116"/>
        <v>418.27</v>
      </c>
      <c r="O344" s="44">
        <f t="shared" si="117"/>
        <v>0</v>
      </c>
      <c r="P344" s="44">
        <f t="shared" si="118"/>
        <v>0</v>
      </c>
      <c r="Q344" s="44">
        <f t="shared" si="110"/>
        <v>1018.685</v>
      </c>
      <c r="R344" s="41">
        <f t="shared" si="119"/>
        <v>0</v>
      </c>
      <c r="S344" s="41">
        <f t="shared" si="120"/>
        <v>259.64</v>
      </c>
      <c r="T344" s="41">
        <f t="shared" si="121"/>
        <v>9.74</v>
      </c>
      <c r="U344" s="44">
        <f t="shared" si="122"/>
        <v>104.57</v>
      </c>
      <c r="V344" s="44">
        <f t="shared" si="123"/>
        <v>0</v>
      </c>
      <c r="W344" s="44">
        <f t="shared" si="124"/>
        <v>0</v>
      </c>
      <c r="X344" s="41">
        <f t="shared" si="111"/>
        <v>373.95</v>
      </c>
      <c r="Y344" s="41">
        <f t="shared" si="125"/>
        <v>1392.635</v>
      </c>
      <c r="Z344" s="41"/>
      <c r="AD344" s="141"/>
    </row>
    <row r="345" s="9" customFormat="1" ht="20" customHeight="1" spans="1:30">
      <c r="A345" s="40">
        <f t="shared" ref="A345:A366" si="126">ROW()-3</f>
        <v>342</v>
      </c>
      <c r="B345" s="66" t="s">
        <v>503</v>
      </c>
      <c r="C345" s="46" t="s">
        <v>861</v>
      </c>
      <c r="D345" s="352" t="s">
        <v>862</v>
      </c>
      <c r="E345" s="82">
        <v>3245.4</v>
      </c>
      <c r="F345" s="82">
        <v>3245.5</v>
      </c>
      <c r="G345" s="82">
        <v>3245.4</v>
      </c>
      <c r="H345" s="185">
        <v>5228.42</v>
      </c>
      <c r="I345" s="68"/>
      <c r="J345" s="88">
        <v>1790</v>
      </c>
      <c r="K345" s="52">
        <f t="shared" ref="K345:K375" si="127">E345*0.018</f>
        <v>58.4172</v>
      </c>
      <c r="L345" s="53">
        <f t="shared" ref="L345:L375" si="128">F345*0.16</f>
        <v>519.28</v>
      </c>
      <c r="M345" s="41">
        <f t="shared" ref="M345:M375" si="129">G345*0.007</f>
        <v>22.7178</v>
      </c>
      <c r="N345" s="44">
        <f t="shared" ref="N345:N375" si="130">ROUND(H345*0.08,2)</f>
        <v>418.27</v>
      </c>
      <c r="O345" s="44">
        <f t="shared" ref="O345:O375" si="131">I345*50%</f>
        <v>0</v>
      </c>
      <c r="P345" s="44">
        <f t="shared" ref="P345:P375" si="132">J345*5%</f>
        <v>89.5</v>
      </c>
      <c r="Q345" s="44">
        <f t="shared" si="110"/>
        <v>1108.185</v>
      </c>
      <c r="R345" s="41">
        <f t="shared" ref="R345:R375" si="133">E345*0</f>
        <v>0</v>
      </c>
      <c r="S345" s="41">
        <f t="shared" ref="S345:S375" si="134">ROUND(F345*0.08,2)</f>
        <v>259.64</v>
      </c>
      <c r="T345" s="41">
        <f t="shared" ref="T345:T375" si="135">ROUND(G345*0.003,2)</f>
        <v>9.74</v>
      </c>
      <c r="U345" s="44">
        <f t="shared" ref="U345:U375" si="136">ROUND(H345*0.02,2)</f>
        <v>104.57</v>
      </c>
      <c r="V345" s="44">
        <f t="shared" ref="V345:V375" si="137">I345*50%</f>
        <v>0</v>
      </c>
      <c r="W345" s="44">
        <f t="shared" ref="W345:W375" si="138">J345*5%</f>
        <v>89.5</v>
      </c>
      <c r="X345" s="41">
        <f t="shared" si="111"/>
        <v>463.45</v>
      </c>
      <c r="Y345" s="41">
        <f t="shared" ref="Y345:Y375" si="139">Q345+X345</f>
        <v>1571.635</v>
      </c>
      <c r="Z345" s="41"/>
      <c r="AD345" s="141"/>
    </row>
    <row r="346" s="9" customFormat="1" ht="20" customHeight="1" spans="1:30">
      <c r="A346" s="40">
        <f t="shared" si="126"/>
        <v>343</v>
      </c>
      <c r="B346" s="66" t="s">
        <v>238</v>
      </c>
      <c r="C346" s="46" t="s">
        <v>863</v>
      </c>
      <c r="D346" s="343" t="s">
        <v>864</v>
      </c>
      <c r="E346" s="82">
        <v>3245.4</v>
      </c>
      <c r="F346" s="82">
        <v>3245.5</v>
      </c>
      <c r="G346" s="82">
        <v>3245.4</v>
      </c>
      <c r="H346" s="185">
        <v>5228.42</v>
      </c>
      <c r="I346" s="68"/>
      <c r="J346" s="44">
        <v>0</v>
      </c>
      <c r="K346" s="52">
        <f t="shared" si="127"/>
        <v>58.4172</v>
      </c>
      <c r="L346" s="53">
        <f t="shared" si="128"/>
        <v>519.28</v>
      </c>
      <c r="M346" s="41">
        <f t="shared" si="129"/>
        <v>22.7178</v>
      </c>
      <c r="N346" s="44">
        <f t="shared" si="130"/>
        <v>418.27</v>
      </c>
      <c r="O346" s="44">
        <f t="shared" si="131"/>
        <v>0</v>
      </c>
      <c r="P346" s="44">
        <f t="shared" si="132"/>
        <v>0</v>
      </c>
      <c r="Q346" s="44">
        <f t="shared" si="110"/>
        <v>1018.685</v>
      </c>
      <c r="R346" s="41">
        <f t="shared" si="133"/>
        <v>0</v>
      </c>
      <c r="S346" s="41">
        <f t="shared" si="134"/>
        <v>259.64</v>
      </c>
      <c r="T346" s="41">
        <f t="shared" si="135"/>
        <v>9.74</v>
      </c>
      <c r="U346" s="44">
        <f t="shared" si="136"/>
        <v>104.57</v>
      </c>
      <c r="V346" s="44">
        <f t="shared" si="137"/>
        <v>0</v>
      </c>
      <c r="W346" s="44">
        <f t="shared" si="138"/>
        <v>0</v>
      </c>
      <c r="X346" s="41">
        <f t="shared" si="111"/>
        <v>373.95</v>
      </c>
      <c r="Y346" s="41">
        <f t="shared" si="139"/>
        <v>1392.635</v>
      </c>
      <c r="Z346" s="41"/>
      <c r="AD346" s="141"/>
    </row>
    <row r="347" s="9" customFormat="1" ht="20" customHeight="1" spans="1:30">
      <c r="A347" s="40">
        <f t="shared" si="126"/>
        <v>344</v>
      </c>
      <c r="B347" s="66" t="s">
        <v>470</v>
      </c>
      <c r="C347" s="46" t="s">
        <v>865</v>
      </c>
      <c r="D347" s="352" t="s">
        <v>866</v>
      </c>
      <c r="E347" s="82">
        <v>3245.4</v>
      </c>
      <c r="F347" s="82">
        <v>3245.5</v>
      </c>
      <c r="G347" s="82">
        <v>3245.4</v>
      </c>
      <c r="H347" s="185">
        <v>5228.42</v>
      </c>
      <c r="I347" s="68"/>
      <c r="J347" s="88">
        <v>1790</v>
      </c>
      <c r="K347" s="52">
        <f t="shared" si="127"/>
        <v>58.4172</v>
      </c>
      <c r="L347" s="53">
        <f t="shared" si="128"/>
        <v>519.28</v>
      </c>
      <c r="M347" s="41">
        <f t="shared" si="129"/>
        <v>22.7178</v>
      </c>
      <c r="N347" s="44">
        <f t="shared" si="130"/>
        <v>418.27</v>
      </c>
      <c r="O347" s="44">
        <f t="shared" si="131"/>
        <v>0</v>
      </c>
      <c r="P347" s="44">
        <f t="shared" si="132"/>
        <v>89.5</v>
      </c>
      <c r="Q347" s="44">
        <f t="shared" si="110"/>
        <v>1108.185</v>
      </c>
      <c r="R347" s="41">
        <f t="shared" si="133"/>
        <v>0</v>
      </c>
      <c r="S347" s="41">
        <f t="shared" si="134"/>
        <v>259.64</v>
      </c>
      <c r="T347" s="41">
        <f t="shared" si="135"/>
        <v>9.74</v>
      </c>
      <c r="U347" s="44">
        <f t="shared" si="136"/>
        <v>104.57</v>
      </c>
      <c r="V347" s="44">
        <f t="shared" si="137"/>
        <v>0</v>
      </c>
      <c r="W347" s="44">
        <f t="shared" si="138"/>
        <v>89.5</v>
      </c>
      <c r="X347" s="41">
        <f t="shared" si="111"/>
        <v>463.45</v>
      </c>
      <c r="Y347" s="41">
        <f t="shared" si="139"/>
        <v>1571.635</v>
      </c>
      <c r="Z347" s="41"/>
      <c r="AD347" s="141"/>
    </row>
    <row r="348" s="9" customFormat="1" ht="20" customHeight="1" spans="1:30">
      <c r="A348" s="40">
        <f t="shared" si="126"/>
        <v>345</v>
      </c>
      <c r="B348" s="66" t="s">
        <v>443</v>
      </c>
      <c r="C348" s="46" t="s">
        <v>867</v>
      </c>
      <c r="D348" s="352" t="s">
        <v>868</v>
      </c>
      <c r="E348" s="82">
        <v>3245.4</v>
      </c>
      <c r="F348" s="82">
        <v>3245.5</v>
      </c>
      <c r="G348" s="82">
        <v>3245.4</v>
      </c>
      <c r="H348" s="185">
        <v>5228.42</v>
      </c>
      <c r="I348" s="68"/>
      <c r="J348" s="88">
        <v>1790</v>
      </c>
      <c r="K348" s="52">
        <f t="shared" si="127"/>
        <v>58.4172</v>
      </c>
      <c r="L348" s="53">
        <f t="shared" si="128"/>
        <v>519.28</v>
      </c>
      <c r="M348" s="41">
        <f t="shared" si="129"/>
        <v>22.7178</v>
      </c>
      <c r="N348" s="44">
        <f t="shared" si="130"/>
        <v>418.27</v>
      </c>
      <c r="O348" s="44">
        <f t="shared" si="131"/>
        <v>0</v>
      </c>
      <c r="P348" s="44">
        <f t="shared" si="132"/>
        <v>89.5</v>
      </c>
      <c r="Q348" s="44">
        <f t="shared" si="110"/>
        <v>1108.185</v>
      </c>
      <c r="R348" s="41">
        <f t="shared" si="133"/>
        <v>0</v>
      </c>
      <c r="S348" s="41">
        <f t="shared" si="134"/>
        <v>259.64</v>
      </c>
      <c r="T348" s="41">
        <f t="shared" si="135"/>
        <v>9.74</v>
      </c>
      <c r="U348" s="44">
        <f t="shared" si="136"/>
        <v>104.57</v>
      </c>
      <c r="V348" s="44">
        <f t="shared" si="137"/>
        <v>0</v>
      </c>
      <c r="W348" s="44">
        <f t="shared" si="138"/>
        <v>89.5</v>
      </c>
      <c r="X348" s="41">
        <f t="shared" si="111"/>
        <v>463.45</v>
      </c>
      <c r="Y348" s="41">
        <f t="shared" si="139"/>
        <v>1571.635</v>
      </c>
      <c r="Z348" s="41"/>
      <c r="AD348" s="141"/>
    </row>
    <row r="349" s="9" customFormat="1" ht="20" customHeight="1" spans="1:30">
      <c r="A349" s="40">
        <f t="shared" si="126"/>
        <v>346</v>
      </c>
      <c r="B349" s="66" t="s">
        <v>217</v>
      </c>
      <c r="C349" s="46" t="s">
        <v>869</v>
      </c>
      <c r="D349" s="343" t="s">
        <v>870</v>
      </c>
      <c r="E349" s="82">
        <v>3245.4</v>
      </c>
      <c r="F349" s="82">
        <v>3245.5</v>
      </c>
      <c r="G349" s="82">
        <v>3245.4</v>
      </c>
      <c r="H349" s="185">
        <v>5228.42</v>
      </c>
      <c r="I349" s="68"/>
      <c r="J349" s="44">
        <v>0</v>
      </c>
      <c r="K349" s="52">
        <f t="shared" si="127"/>
        <v>58.4172</v>
      </c>
      <c r="L349" s="53">
        <f t="shared" si="128"/>
        <v>519.28</v>
      </c>
      <c r="M349" s="41">
        <f t="shared" si="129"/>
        <v>22.7178</v>
      </c>
      <c r="N349" s="44">
        <f t="shared" si="130"/>
        <v>418.27</v>
      </c>
      <c r="O349" s="44">
        <f t="shared" si="131"/>
        <v>0</v>
      </c>
      <c r="P349" s="44">
        <f t="shared" si="132"/>
        <v>0</v>
      </c>
      <c r="Q349" s="44">
        <f t="shared" si="110"/>
        <v>1018.685</v>
      </c>
      <c r="R349" s="41">
        <f t="shared" si="133"/>
        <v>0</v>
      </c>
      <c r="S349" s="41">
        <f t="shared" si="134"/>
        <v>259.64</v>
      </c>
      <c r="T349" s="41">
        <f t="shared" si="135"/>
        <v>9.74</v>
      </c>
      <c r="U349" s="44">
        <f t="shared" si="136"/>
        <v>104.57</v>
      </c>
      <c r="V349" s="44">
        <f t="shared" si="137"/>
        <v>0</v>
      </c>
      <c r="W349" s="44">
        <f t="shared" si="138"/>
        <v>0</v>
      </c>
      <c r="X349" s="41">
        <f t="shared" si="111"/>
        <v>373.95</v>
      </c>
      <c r="Y349" s="41">
        <f t="shared" si="139"/>
        <v>1392.635</v>
      </c>
      <c r="Z349" s="41"/>
      <c r="AD349" s="141"/>
    </row>
    <row r="350" s="9" customFormat="1" ht="20" customHeight="1" spans="1:30">
      <c r="A350" s="40">
        <f t="shared" si="126"/>
        <v>347</v>
      </c>
      <c r="B350" s="66" t="s">
        <v>470</v>
      </c>
      <c r="C350" s="46" t="s">
        <v>871</v>
      </c>
      <c r="D350" s="352" t="s">
        <v>872</v>
      </c>
      <c r="E350" s="82">
        <v>3245.4</v>
      </c>
      <c r="F350" s="82">
        <v>3245.5</v>
      </c>
      <c r="G350" s="82">
        <v>3245.4</v>
      </c>
      <c r="H350" s="185">
        <v>5228.42</v>
      </c>
      <c r="I350" s="68"/>
      <c r="J350" s="88">
        <v>1790</v>
      </c>
      <c r="K350" s="52">
        <f t="shared" si="127"/>
        <v>58.4172</v>
      </c>
      <c r="L350" s="53">
        <f t="shared" si="128"/>
        <v>519.28</v>
      </c>
      <c r="M350" s="41">
        <f t="shared" si="129"/>
        <v>22.7178</v>
      </c>
      <c r="N350" s="44">
        <f t="shared" si="130"/>
        <v>418.27</v>
      </c>
      <c r="O350" s="44">
        <f t="shared" si="131"/>
        <v>0</v>
      </c>
      <c r="P350" s="44">
        <f t="shared" si="132"/>
        <v>89.5</v>
      </c>
      <c r="Q350" s="44">
        <f t="shared" si="110"/>
        <v>1108.185</v>
      </c>
      <c r="R350" s="41">
        <f t="shared" si="133"/>
        <v>0</v>
      </c>
      <c r="S350" s="41">
        <f t="shared" si="134"/>
        <v>259.64</v>
      </c>
      <c r="T350" s="41">
        <f t="shared" si="135"/>
        <v>9.74</v>
      </c>
      <c r="U350" s="44">
        <f t="shared" si="136"/>
        <v>104.57</v>
      </c>
      <c r="V350" s="44">
        <f t="shared" si="137"/>
        <v>0</v>
      </c>
      <c r="W350" s="44">
        <f t="shared" si="138"/>
        <v>89.5</v>
      </c>
      <c r="X350" s="41">
        <f t="shared" si="111"/>
        <v>463.45</v>
      </c>
      <c r="Y350" s="41">
        <f t="shared" si="139"/>
        <v>1571.635</v>
      </c>
      <c r="Z350" s="41"/>
      <c r="AD350" s="141"/>
    </row>
    <row r="351" s="9" customFormat="1" ht="20" customHeight="1" spans="1:30">
      <c r="A351" s="40">
        <f t="shared" si="126"/>
        <v>348</v>
      </c>
      <c r="B351" s="66" t="s">
        <v>443</v>
      </c>
      <c r="C351" s="46" t="s">
        <v>873</v>
      </c>
      <c r="D351" s="352" t="s">
        <v>874</v>
      </c>
      <c r="E351" s="82">
        <v>3245.4</v>
      </c>
      <c r="F351" s="82">
        <v>3245.5</v>
      </c>
      <c r="G351" s="82">
        <v>3245.4</v>
      </c>
      <c r="H351" s="185">
        <v>5228.42</v>
      </c>
      <c r="I351" s="68"/>
      <c r="J351" s="88">
        <v>1790</v>
      </c>
      <c r="K351" s="52">
        <f t="shared" si="127"/>
        <v>58.4172</v>
      </c>
      <c r="L351" s="53">
        <f t="shared" si="128"/>
        <v>519.28</v>
      </c>
      <c r="M351" s="41">
        <f t="shared" si="129"/>
        <v>22.7178</v>
      </c>
      <c r="N351" s="44">
        <f t="shared" si="130"/>
        <v>418.27</v>
      </c>
      <c r="O351" s="44">
        <f t="shared" si="131"/>
        <v>0</v>
      </c>
      <c r="P351" s="44">
        <f t="shared" si="132"/>
        <v>89.5</v>
      </c>
      <c r="Q351" s="44">
        <f t="shared" si="110"/>
        <v>1108.185</v>
      </c>
      <c r="R351" s="41">
        <f t="shared" si="133"/>
        <v>0</v>
      </c>
      <c r="S351" s="41">
        <f t="shared" si="134"/>
        <v>259.64</v>
      </c>
      <c r="T351" s="41">
        <f t="shared" si="135"/>
        <v>9.74</v>
      </c>
      <c r="U351" s="44">
        <f t="shared" si="136"/>
        <v>104.57</v>
      </c>
      <c r="V351" s="44">
        <f t="shared" si="137"/>
        <v>0</v>
      </c>
      <c r="W351" s="44">
        <f t="shared" si="138"/>
        <v>89.5</v>
      </c>
      <c r="X351" s="41">
        <f t="shared" si="111"/>
        <v>463.45</v>
      </c>
      <c r="Y351" s="41">
        <f t="shared" si="139"/>
        <v>1571.635</v>
      </c>
      <c r="Z351" s="41"/>
      <c r="AD351" s="141"/>
    </row>
    <row r="352" s="9" customFormat="1" ht="20" customHeight="1" spans="1:30">
      <c r="A352" s="40">
        <f t="shared" si="126"/>
        <v>349</v>
      </c>
      <c r="B352" s="66" t="s">
        <v>443</v>
      </c>
      <c r="C352" s="46" t="s">
        <v>875</v>
      </c>
      <c r="D352" s="352" t="s">
        <v>876</v>
      </c>
      <c r="E352" s="82">
        <v>3245.4</v>
      </c>
      <c r="F352" s="82">
        <v>3245.5</v>
      </c>
      <c r="G352" s="82">
        <v>3245.4</v>
      </c>
      <c r="H352" s="185">
        <v>5228.42</v>
      </c>
      <c r="I352" s="68"/>
      <c r="J352" s="88">
        <v>1790</v>
      </c>
      <c r="K352" s="52">
        <f t="shared" si="127"/>
        <v>58.4172</v>
      </c>
      <c r="L352" s="53">
        <f t="shared" si="128"/>
        <v>519.28</v>
      </c>
      <c r="M352" s="41">
        <f t="shared" si="129"/>
        <v>22.7178</v>
      </c>
      <c r="N352" s="44">
        <f t="shared" si="130"/>
        <v>418.27</v>
      </c>
      <c r="O352" s="44">
        <f t="shared" si="131"/>
        <v>0</v>
      </c>
      <c r="P352" s="44">
        <f t="shared" si="132"/>
        <v>89.5</v>
      </c>
      <c r="Q352" s="44">
        <f t="shared" si="110"/>
        <v>1108.185</v>
      </c>
      <c r="R352" s="41">
        <f t="shared" si="133"/>
        <v>0</v>
      </c>
      <c r="S352" s="41">
        <f t="shared" si="134"/>
        <v>259.64</v>
      </c>
      <c r="T352" s="41">
        <f t="shared" si="135"/>
        <v>9.74</v>
      </c>
      <c r="U352" s="44">
        <f t="shared" si="136"/>
        <v>104.57</v>
      </c>
      <c r="V352" s="44">
        <f t="shared" si="137"/>
        <v>0</v>
      </c>
      <c r="W352" s="44">
        <f t="shared" si="138"/>
        <v>89.5</v>
      </c>
      <c r="X352" s="41">
        <f t="shared" si="111"/>
        <v>463.45</v>
      </c>
      <c r="Y352" s="41">
        <f t="shared" si="139"/>
        <v>1571.635</v>
      </c>
      <c r="Z352" s="41"/>
      <c r="AD352" s="141"/>
    </row>
    <row r="353" s="9" customFormat="1" ht="20" customHeight="1" spans="1:30">
      <c r="A353" s="40">
        <f t="shared" si="126"/>
        <v>350</v>
      </c>
      <c r="B353" s="66" t="s">
        <v>170</v>
      </c>
      <c r="C353" s="47" t="s">
        <v>916</v>
      </c>
      <c r="D353" s="343" t="s">
        <v>917</v>
      </c>
      <c r="E353" s="82">
        <v>3245.4</v>
      </c>
      <c r="F353" s="82">
        <v>3245.5</v>
      </c>
      <c r="G353" s="82">
        <v>3245.4</v>
      </c>
      <c r="H353" s="185">
        <v>5228.42</v>
      </c>
      <c r="I353" s="68"/>
      <c r="J353" s="44">
        <v>0</v>
      </c>
      <c r="K353" s="52">
        <f t="shared" si="127"/>
        <v>58.4172</v>
      </c>
      <c r="L353" s="53">
        <f t="shared" si="128"/>
        <v>519.28</v>
      </c>
      <c r="M353" s="41">
        <f t="shared" si="129"/>
        <v>22.7178</v>
      </c>
      <c r="N353" s="44">
        <f t="shared" si="130"/>
        <v>418.27</v>
      </c>
      <c r="O353" s="44">
        <f t="shared" si="131"/>
        <v>0</v>
      </c>
      <c r="P353" s="44">
        <f t="shared" si="132"/>
        <v>0</v>
      </c>
      <c r="Q353" s="44">
        <f t="shared" si="110"/>
        <v>1018.685</v>
      </c>
      <c r="R353" s="41">
        <f t="shared" si="133"/>
        <v>0</v>
      </c>
      <c r="S353" s="41">
        <f t="shared" si="134"/>
        <v>259.64</v>
      </c>
      <c r="T353" s="41">
        <f t="shared" si="135"/>
        <v>9.74</v>
      </c>
      <c r="U353" s="44">
        <f t="shared" si="136"/>
        <v>104.57</v>
      </c>
      <c r="V353" s="44">
        <f t="shared" si="137"/>
        <v>0</v>
      </c>
      <c r="W353" s="44">
        <f t="shared" si="138"/>
        <v>0</v>
      </c>
      <c r="X353" s="41">
        <f t="shared" si="111"/>
        <v>373.95</v>
      </c>
      <c r="Y353" s="41">
        <f t="shared" si="139"/>
        <v>1392.635</v>
      </c>
      <c r="Z353" s="41"/>
      <c r="AD353" s="141"/>
    </row>
    <row r="354" s="9" customFormat="1" ht="20" customHeight="1" spans="1:30">
      <c r="A354" s="40">
        <f t="shared" si="126"/>
        <v>351</v>
      </c>
      <c r="B354" s="66" t="s">
        <v>98</v>
      </c>
      <c r="C354" s="47" t="s">
        <v>918</v>
      </c>
      <c r="D354" s="45" t="s">
        <v>919</v>
      </c>
      <c r="E354" s="82">
        <v>3245.4</v>
      </c>
      <c r="F354" s="82">
        <v>3245.5</v>
      </c>
      <c r="G354" s="82">
        <v>3245.4</v>
      </c>
      <c r="H354" s="185">
        <v>5228.42</v>
      </c>
      <c r="I354" s="68"/>
      <c r="J354" s="44">
        <v>0</v>
      </c>
      <c r="K354" s="52">
        <f t="shared" si="127"/>
        <v>58.4172</v>
      </c>
      <c r="L354" s="53">
        <f t="shared" si="128"/>
        <v>519.28</v>
      </c>
      <c r="M354" s="41">
        <f t="shared" si="129"/>
        <v>22.7178</v>
      </c>
      <c r="N354" s="44">
        <f t="shared" si="130"/>
        <v>418.27</v>
      </c>
      <c r="O354" s="44">
        <f t="shared" si="131"/>
        <v>0</v>
      </c>
      <c r="P354" s="44">
        <f t="shared" si="132"/>
        <v>0</v>
      </c>
      <c r="Q354" s="44">
        <f t="shared" si="110"/>
        <v>1018.685</v>
      </c>
      <c r="R354" s="41">
        <f t="shared" si="133"/>
        <v>0</v>
      </c>
      <c r="S354" s="41">
        <f t="shared" si="134"/>
        <v>259.64</v>
      </c>
      <c r="T354" s="41">
        <f t="shared" si="135"/>
        <v>9.74</v>
      </c>
      <c r="U354" s="44">
        <f t="shared" si="136"/>
        <v>104.57</v>
      </c>
      <c r="V354" s="44">
        <f t="shared" si="137"/>
        <v>0</v>
      </c>
      <c r="W354" s="44">
        <f t="shared" si="138"/>
        <v>0</v>
      </c>
      <c r="X354" s="41">
        <f t="shared" si="111"/>
        <v>373.95</v>
      </c>
      <c r="Y354" s="41">
        <f t="shared" si="139"/>
        <v>1392.635</v>
      </c>
      <c r="Z354" s="41"/>
      <c r="AD354" s="141"/>
    </row>
    <row r="355" s="9" customFormat="1" ht="20" customHeight="1" spans="1:30">
      <c r="A355" s="40">
        <f t="shared" si="126"/>
        <v>352</v>
      </c>
      <c r="B355" s="66" t="s">
        <v>164</v>
      </c>
      <c r="C355" s="47" t="s">
        <v>920</v>
      </c>
      <c r="D355" s="45" t="s">
        <v>921</v>
      </c>
      <c r="E355" s="82">
        <v>3245.4</v>
      </c>
      <c r="F355" s="82">
        <v>3245.5</v>
      </c>
      <c r="G355" s="82">
        <v>3245.4</v>
      </c>
      <c r="H355" s="185">
        <v>5228.42</v>
      </c>
      <c r="I355" s="68"/>
      <c r="J355" s="44">
        <v>0</v>
      </c>
      <c r="K355" s="52">
        <f t="shared" si="127"/>
        <v>58.4172</v>
      </c>
      <c r="L355" s="53">
        <f t="shared" si="128"/>
        <v>519.28</v>
      </c>
      <c r="M355" s="41">
        <f t="shared" si="129"/>
        <v>22.7178</v>
      </c>
      <c r="N355" s="44">
        <f t="shared" si="130"/>
        <v>418.27</v>
      </c>
      <c r="O355" s="44">
        <f t="shared" si="131"/>
        <v>0</v>
      </c>
      <c r="P355" s="44">
        <f t="shared" si="132"/>
        <v>0</v>
      </c>
      <c r="Q355" s="44">
        <f t="shared" si="110"/>
        <v>1018.685</v>
      </c>
      <c r="R355" s="41">
        <f t="shared" si="133"/>
        <v>0</v>
      </c>
      <c r="S355" s="41">
        <f t="shared" si="134"/>
        <v>259.64</v>
      </c>
      <c r="T355" s="41">
        <f t="shared" si="135"/>
        <v>9.74</v>
      </c>
      <c r="U355" s="44">
        <f t="shared" si="136"/>
        <v>104.57</v>
      </c>
      <c r="V355" s="44">
        <f t="shared" si="137"/>
        <v>0</v>
      </c>
      <c r="W355" s="44">
        <f t="shared" si="138"/>
        <v>0</v>
      </c>
      <c r="X355" s="41">
        <f t="shared" si="111"/>
        <v>373.95</v>
      </c>
      <c r="Y355" s="41">
        <f t="shared" si="139"/>
        <v>1392.635</v>
      </c>
      <c r="Z355" s="41"/>
      <c r="AD355" s="141"/>
    </row>
    <row r="356" s="9" customFormat="1" ht="20" customHeight="1" spans="1:30">
      <c r="A356" s="40">
        <f t="shared" si="126"/>
        <v>353</v>
      </c>
      <c r="B356" s="66" t="s">
        <v>167</v>
      </c>
      <c r="C356" s="47" t="s">
        <v>924</v>
      </c>
      <c r="D356" s="45" t="s">
        <v>925</v>
      </c>
      <c r="E356" s="82">
        <v>3245.4</v>
      </c>
      <c r="F356" s="82">
        <v>3245.5</v>
      </c>
      <c r="G356" s="82">
        <v>3245.4</v>
      </c>
      <c r="H356" s="185">
        <v>5228.42</v>
      </c>
      <c r="I356" s="68"/>
      <c r="J356" s="44">
        <v>0</v>
      </c>
      <c r="K356" s="52">
        <f t="shared" si="127"/>
        <v>58.4172</v>
      </c>
      <c r="L356" s="53">
        <f t="shared" si="128"/>
        <v>519.28</v>
      </c>
      <c r="M356" s="41">
        <f t="shared" si="129"/>
        <v>22.7178</v>
      </c>
      <c r="N356" s="44">
        <f t="shared" si="130"/>
        <v>418.27</v>
      </c>
      <c r="O356" s="44">
        <f t="shared" si="131"/>
        <v>0</v>
      </c>
      <c r="P356" s="44">
        <f t="shared" si="132"/>
        <v>0</v>
      </c>
      <c r="Q356" s="44">
        <f t="shared" si="110"/>
        <v>1018.685</v>
      </c>
      <c r="R356" s="41">
        <f t="shared" si="133"/>
        <v>0</v>
      </c>
      <c r="S356" s="41">
        <f t="shared" si="134"/>
        <v>259.64</v>
      </c>
      <c r="T356" s="41">
        <f t="shared" si="135"/>
        <v>9.74</v>
      </c>
      <c r="U356" s="44">
        <f t="shared" si="136"/>
        <v>104.57</v>
      </c>
      <c r="V356" s="44">
        <f t="shared" si="137"/>
        <v>0</v>
      </c>
      <c r="W356" s="44">
        <f t="shared" si="138"/>
        <v>0</v>
      </c>
      <c r="X356" s="41">
        <f t="shared" si="111"/>
        <v>373.95</v>
      </c>
      <c r="Y356" s="41">
        <f t="shared" si="139"/>
        <v>1392.635</v>
      </c>
      <c r="Z356" s="41"/>
      <c r="AD356" s="141"/>
    </row>
    <row r="357" s="9" customFormat="1" ht="20" customHeight="1" spans="1:30">
      <c r="A357" s="40">
        <f t="shared" si="126"/>
        <v>354</v>
      </c>
      <c r="B357" s="66" t="s">
        <v>167</v>
      </c>
      <c r="C357" s="86" t="s">
        <v>926</v>
      </c>
      <c r="D357" s="86" t="s">
        <v>927</v>
      </c>
      <c r="E357" s="82">
        <v>3245.4</v>
      </c>
      <c r="F357" s="82">
        <v>3245.5</v>
      </c>
      <c r="G357" s="82">
        <v>3245.4</v>
      </c>
      <c r="H357" s="185">
        <v>5228.42</v>
      </c>
      <c r="I357" s="68"/>
      <c r="J357" s="88">
        <v>3180</v>
      </c>
      <c r="K357" s="52">
        <f t="shared" si="127"/>
        <v>58.4172</v>
      </c>
      <c r="L357" s="53">
        <f t="shared" si="128"/>
        <v>519.28</v>
      </c>
      <c r="M357" s="41">
        <f t="shared" si="129"/>
        <v>22.7178</v>
      </c>
      <c r="N357" s="44">
        <f t="shared" si="130"/>
        <v>418.27</v>
      </c>
      <c r="O357" s="44">
        <f t="shared" si="131"/>
        <v>0</v>
      </c>
      <c r="P357" s="44">
        <f t="shared" si="132"/>
        <v>159</v>
      </c>
      <c r="Q357" s="44">
        <f t="shared" si="110"/>
        <v>1177.685</v>
      </c>
      <c r="R357" s="41">
        <f t="shared" si="133"/>
        <v>0</v>
      </c>
      <c r="S357" s="41">
        <f t="shared" si="134"/>
        <v>259.64</v>
      </c>
      <c r="T357" s="41">
        <f t="shared" si="135"/>
        <v>9.74</v>
      </c>
      <c r="U357" s="44">
        <f t="shared" si="136"/>
        <v>104.57</v>
      </c>
      <c r="V357" s="44">
        <f t="shared" si="137"/>
        <v>0</v>
      </c>
      <c r="W357" s="44">
        <f t="shared" si="138"/>
        <v>159</v>
      </c>
      <c r="X357" s="41">
        <f t="shared" si="111"/>
        <v>532.95</v>
      </c>
      <c r="Y357" s="41">
        <f t="shared" si="139"/>
        <v>1710.635</v>
      </c>
      <c r="Z357" s="41"/>
      <c r="AD357" s="141"/>
    </row>
    <row r="358" s="9" customFormat="1" ht="20" customHeight="1" spans="1:30">
      <c r="A358" s="40">
        <f t="shared" si="126"/>
        <v>355</v>
      </c>
      <c r="B358" s="66" t="s">
        <v>103</v>
      </c>
      <c r="C358" s="86" t="s">
        <v>928</v>
      </c>
      <c r="D358" s="351" t="s">
        <v>929</v>
      </c>
      <c r="E358" s="82">
        <v>3245.4</v>
      </c>
      <c r="F358" s="82">
        <v>3245.5</v>
      </c>
      <c r="G358" s="82">
        <v>3245.4</v>
      </c>
      <c r="H358" s="185">
        <v>5228.42</v>
      </c>
      <c r="I358" s="68"/>
      <c r="J358" s="44">
        <v>0</v>
      </c>
      <c r="K358" s="52">
        <f t="shared" si="127"/>
        <v>58.4172</v>
      </c>
      <c r="L358" s="53">
        <f t="shared" si="128"/>
        <v>519.28</v>
      </c>
      <c r="M358" s="41">
        <f t="shared" si="129"/>
        <v>22.7178</v>
      </c>
      <c r="N358" s="44">
        <f t="shared" si="130"/>
        <v>418.27</v>
      </c>
      <c r="O358" s="44">
        <f t="shared" si="131"/>
        <v>0</v>
      </c>
      <c r="P358" s="44">
        <f t="shared" si="132"/>
        <v>0</v>
      </c>
      <c r="Q358" s="44">
        <f t="shared" si="110"/>
        <v>1018.685</v>
      </c>
      <c r="R358" s="41">
        <f t="shared" si="133"/>
        <v>0</v>
      </c>
      <c r="S358" s="41">
        <f t="shared" si="134"/>
        <v>259.64</v>
      </c>
      <c r="T358" s="41">
        <f t="shared" si="135"/>
        <v>9.74</v>
      </c>
      <c r="U358" s="44">
        <f t="shared" si="136"/>
        <v>104.57</v>
      </c>
      <c r="V358" s="44">
        <f t="shared" si="137"/>
        <v>0</v>
      </c>
      <c r="W358" s="44">
        <f t="shared" si="138"/>
        <v>0</v>
      </c>
      <c r="X358" s="41">
        <f t="shared" si="111"/>
        <v>373.95</v>
      </c>
      <c r="Y358" s="41">
        <f t="shared" si="139"/>
        <v>1392.635</v>
      </c>
      <c r="Z358" s="41"/>
      <c r="AD358" s="141"/>
    </row>
    <row r="359" s="9" customFormat="1" ht="20" customHeight="1" spans="1:30">
      <c r="A359" s="40">
        <f t="shared" si="126"/>
        <v>356</v>
      </c>
      <c r="B359" s="66" t="s">
        <v>896</v>
      </c>
      <c r="C359" s="47" t="s">
        <v>930</v>
      </c>
      <c r="D359" s="343" t="s">
        <v>931</v>
      </c>
      <c r="E359" s="82">
        <v>3245.4</v>
      </c>
      <c r="F359" s="82">
        <v>3245.5</v>
      </c>
      <c r="G359" s="82">
        <v>3245.4</v>
      </c>
      <c r="H359" s="185">
        <v>5228.42</v>
      </c>
      <c r="I359" s="68"/>
      <c r="J359" s="44">
        <v>0</v>
      </c>
      <c r="K359" s="52">
        <f t="shared" si="127"/>
        <v>58.4172</v>
      </c>
      <c r="L359" s="53">
        <f t="shared" si="128"/>
        <v>519.28</v>
      </c>
      <c r="M359" s="41">
        <f t="shared" si="129"/>
        <v>22.7178</v>
      </c>
      <c r="N359" s="44">
        <f t="shared" si="130"/>
        <v>418.27</v>
      </c>
      <c r="O359" s="44">
        <f t="shared" si="131"/>
        <v>0</v>
      </c>
      <c r="P359" s="44">
        <f t="shared" si="132"/>
        <v>0</v>
      </c>
      <c r="Q359" s="44">
        <f t="shared" si="110"/>
        <v>1018.685</v>
      </c>
      <c r="R359" s="41">
        <f t="shared" si="133"/>
        <v>0</v>
      </c>
      <c r="S359" s="41">
        <f t="shared" si="134"/>
        <v>259.64</v>
      </c>
      <c r="T359" s="41">
        <f t="shared" si="135"/>
        <v>9.74</v>
      </c>
      <c r="U359" s="44">
        <f t="shared" si="136"/>
        <v>104.57</v>
      </c>
      <c r="V359" s="44">
        <f t="shared" si="137"/>
        <v>0</v>
      </c>
      <c r="W359" s="44">
        <f t="shared" si="138"/>
        <v>0</v>
      </c>
      <c r="X359" s="41">
        <f t="shared" si="111"/>
        <v>373.95</v>
      </c>
      <c r="Y359" s="41">
        <f t="shared" si="139"/>
        <v>1392.635</v>
      </c>
      <c r="Z359" s="41"/>
      <c r="AD359" s="141"/>
    </row>
    <row r="360" s="9" customFormat="1" ht="20" customHeight="1" spans="1:30">
      <c r="A360" s="40">
        <f t="shared" si="126"/>
        <v>357</v>
      </c>
      <c r="B360" s="66" t="s">
        <v>503</v>
      </c>
      <c r="C360" s="47" t="s">
        <v>932</v>
      </c>
      <c r="D360" s="343" t="s">
        <v>933</v>
      </c>
      <c r="E360" s="82">
        <v>3245.4</v>
      </c>
      <c r="F360" s="82">
        <v>3245.5</v>
      </c>
      <c r="G360" s="82">
        <v>3245.4</v>
      </c>
      <c r="H360" s="185">
        <v>5228.42</v>
      </c>
      <c r="I360" s="68"/>
      <c r="J360" s="44">
        <v>0</v>
      </c>
      <c r="K360" s="52">
        <f t="shared" si="127"/>
        <v>58.4172</v>
      </c>
      <c r="L360" s="53">
        <f t="shared" si="128"/>
        <v>519.28</v>
      </c>
      <c r="M360" s="41">
        <f t="shared" si="129"/>
        <v>22.7178</v>
      </c>
      <c r="N360" s="44">
        <f t="shared" si="130"/>
        <v>418.27</v>
      </c>
      <c r="O360" s="44">
        <f t="shared" si="131"/>
        <v>0</v>
      </c>
      <c r="P360" s="44">
        <f t="shared" si="132"/>
        <v>0</v>
      </c>
      <c r="Q360" s="44">
        <f t="shared" si="110"/>
        <v>1018.685</v>
      </c>
      <c r="R360" s="41">
        <f t="shared" si="133"/>
        <v>0</v>
      </c>
      <c r="S360" s="41">
        <f t="shared" si="134"/>
        <v>259.64</v>
      </c>
      <c r="T360" s="41">
        <f t="shared" si="135"/>
        <v>9.74</v>
      </c>
      <c r="U360" s="44">
        <f t="shared" si="136"/>
        <v>104.57</v>
      </c>
      <c r="V360" s="44">
        <f t="shared" si="137"/>
        <v>0</v>
      </c>
      <c r="W360" s="44">
        <f t="shared" si="138"/>
        <v>0</v>
      </c>
      <c r="X360" s="41">
        <f t="shared" si="111"/>
        <v>373.95</v>
      </c>
      <c r="Y360" s="41">
        <f t="shared" si="139"/>
        <v>1392.635</v>
      </c>
      <c r="Z360" s="41"/>
      <c r="AD360" s="141"/>
    </row>
    <row r="361" s="9" customFormat="1" ht="20" customHeight="1" spans="1:30">
      <c r="A361" s="40">
        <f t="shared" si="126"/>
        <v>358</v>
      </c>
      <c r="B361" s="66" t="s">
        <v>184</v>
      </c>
      <c r="C361" s="86" t="s">
        <v>936</v>
      </c>
      <c r="D361" s="351" t="s">
        <v>937</v>
      </c>
      <c r="E361" s="82">
        <v>3245.4</v>
      </c>
      <c r="F361" s="82">
        <v>3245.5</v>
      </c>
      <c r="G361" s="82">
        <v>3245.4</v>
      </c>
      <c r="H361" s="185">
        <v>5228.42</v>
      </c>
      <c r="I361" s="68"/>
      <c r="J361" s="44">
        <v>0</v>
      </c>
      <c r="K361" s="52">
        <f t="shared" si="127"/>
        <v>58.4172</v>
      </c>
      <c r="L361" s="53">
        <f t="shared" si="128"/>
        <v>519.28</v>
      </c>
      <c r="M361" s="41">
        <f t="shared" si="129"/>
        <v>22.7178</v>
      </c>
      <c r="N361" s="44">
        <f t="shared" si="130"/>
        <v>418.27</v>
      </c>
      <c r="O361" s="44">
        <f t="shared" si="131"/>
        <v>0</v>
      </c>
      <c r="P361" s="44">
        <f t="shared" si="132"/>
        <v>0</v>
      </c>
      <c r="Q361" s="44">
        <f t="shared" si="110"/>
        <v>1018.685</v>
      </c>
      <c r="R361" s="41">
        <f t="shared" si="133"/>
        <v>0</v>
      </c>
      <c r="S361" s="41">
        <f t="shared" si="134"/>
        <v>259.64</v>
      </c>
      <c r="T361" s="41">
        <f t="shared" si="135"/>
        <v>9.74</v>
      </c>
      <c r="U361" s="44">
        <f t="shared" si="136"/>
        <v>104.57</v>
      </c>
      <c r="V361" s="44">
        <f t="shared" si="137"/>
        <v>0</v>
      </c>
      <c r="W361" s="44">
        <f t="shared" si="138"/>
        <v>0</v>
      </c>
      <c r="X361" s="41">
        <f t="shared" si="111"/>
        <v>373.95</v>
      </c>
      <c r="Y361" s="41">
        <f t="shared" si="139"/>
        <v>1392.635</v>
      </c>
      <c r="Z361" s="41"/>
      <c r="AD361" s="141"/>
    </row>
    <row r="362" s="9" customFormat="1" ht="20" customHeight="1" spans="1:30">
      <c r="A362" s="40">
        <f t="shared" si="126"/>
        <v>359</v>
      </c>
      <c r="B362" s="66" t="s">
        <v>184</v>
      </c>
      <c r="C362" s="86" t="s">
        <v>938</v>
      </c>
      <c r="D362" s="87" t="s">
        <v>939</v>
      </c>
      <c r="E362" s="82">
        <v>3245.4</v>
      </c>
      <c r="F362" s="82">
        <v>3245.5</v>
      </c>
      <c r="G362" s="82">
        <v>3245.4</v>
      </c>
      <c r="H362" s="185">
        <v>5228.42</v>
      </c>
      <c r="I362" s="68"/>
      <c r="J362" s="44">
        <v>0</v>
      </c>
      <c r="K362" s="52">
        <f t="shared" si="127"/>
        <v>58.4172</v>
      </c>
      <c r="L362" s="53">
        <f t="shared" si="128"/>
        <v>519.28</v>
      </c>
      <c r="M362" s="41">
        <f t="shared" si="129"/>
        <v>22.7178</v>
      </c>
      <c r="N362" s="44">
        <f t="shared" si="130"/>
        <v>418.27</v>
      </c>
      <c r="O362" s="44">
        <f t="shared" si="131"/>
        <v>0</v>
      </c>
      <c r="P362" s="44">
        <f t="shared" si="132"/>
        <v>0</v>
      </c>
      <c r="Q362" s="44">
        <f t="shared" si="110"/>
        <v>1018.685</v>
      </c>
      <c r="R362" s="41">
        <f t="shared" si="133"/>
        <v>0</v>
      </c>
      <c r="S362" s="41">
        <f t="shared" si="134"/>
        <v>259.64</v>
      </c>
      <c r="T362" s="41">
        <f t="shared" si="135"/>
        <v>9.74</v>
      </c>
      <c r="U362" s="44">
        <f t="shared" si="136"/>
        <v>104.57</v>
      </c>
      <c r="V362" s="44">
        <f t="shared" si="137"/>
        <v>0</v>
      </c>
      <c r="W362" s="44">
        <f t="shared" si="138"/>
        <v>0</v>
      </c>
      <c r="X362" s="41">
        <f t="shared" si="111"/>
        <v>373.95</v>
      </c>
      <c r="Y362" s="41">
        <f t="shared" si="139"/>
        <v>1392.635</v>
      </c>
      <c r="Z362" s="41"/>
      <c r="AD362" s="141"/>
    </row>
    <row r="363" s="9" customFormat="1" ht="20" customHeight="1" spans="1:30">
      <c r="A363" s="40">
        <f t="shared" si="126"/>
        <v>360</v>
      </c>
      <c r="B363" s="66" t="s">
        <v>443</v>
      </c>
      <c r="C363" s="277" t="s">
        <v>934</v>
      </c>
      <c r="D363" s="343" t="s">
        <v>935</v>
      </c>
      <c r="E363" s="82">
        <v>3245.4</v>
      </c>
      <c r="F363" s="82">
        <v>0</v>
      </c>
      <c r="G363" s="82">
        <v>0</v>
      </c>
      <c r="H363" s="82">
        <v>0</v>
      </c>
      <c r="I363" s="82"/>
      <c r="J363" s="44">
        <v>0</v>
      </c>
      <c r="K363" s="52">
        <f t="shared" si="127"/>
        <v>58.4172</v>
      </c>
      <c r="L363" s="53">
        <f t="shared" si="128"/>
        <v>0</v>
      </c>
      <c r="M363" s="41">
        <f t="shared" si="129"/>
        <v>0</v>
      </c>
      <c r="N363" s="44">
        <f t="shared" si="130"/>
        <v>0</v>
      </c>
      <c r="O363" s="44">
        <f t="shared" si="131"/>
        <v>0</v>
      </c>
      <c r="P363" s="44">
        <f t="shared" si="132"/>
        <v>0</v>
      </c>
      <c r="Q363" s="44">
        <f t="shared" si="110"/>
        <v>58.4172</v>
      </c>
      <c r="R363" s="41">
        <f t="shared" si="133"/>
        <v>0</v>
      </c>
      <c r="S363" s="41">
        <f t="shared" si="134"/>
        <v>0</v>
      </c>
      <c r="T363" s="41">
        <f t="shared" si="135"/>
        <v>0</v>
      </c>
      <c r="U363" s="44">
        <f t="shared" si="136"/>
        <v>0</v>
      </c>
      <c r="V363" s="44">
        <f t="shared" si="137"/>
        <v>0</v>
      </c>
      <c r="W363" s="44">
        <f t="shared" si="138"/>
        <v>0</v>
      </c>
      <c r="X363" s="41">
        <f t="shared" si="111"/>
        <v>0</v>
      </c>
      <c r="Y363" s="41">
        <f t="shared" si="139"/>
        <v>58.4172</v>
      </c>
      <c r="Z363" s="41"/>
      <c r="AD363" s="141"/>
    </row>
    <row r="364" s="9" customFormat="1" ht="20" customHeight="1" spans="1:30">
      <c r="A364" s="40">
        <f t="shared" si="126"/>
        <v>361</v>
      </c>
      <c r="B364" s="66" t="s">
        <v>217</v>
      </c>
      <c r="C364" s="47" t="s">
        <v>940</v>
      </c>
      <c r="D364" s="45" t="s">
        <v>941</v>
      </c>
      <c r="E364" s="82">
        <v>3245.4</v>
      </c>
      <c r="F364" s="82">
        <v>3245.5</v>
      </c>
      <c r="G364" s="82">
        <v>3245.4</v>
      </c>
      <c r="H364" s="185">
        <v>5228.42</v>
      </c>
      <c r="I364" s="68"/>
      <c r="J364" s="44">
        <v>0</v>
      </c>
      <c r="K364" s="52">
        <f t="shared" si="127"/>
        <v>58.4172</v>
      </c>
      <c r="L364" s="53">
        <f t="shared" si="128"/>
        <v>519.28</v>
      </c>
      <c r="M364" s="41">
        <f t="shared" si="129"/>
        <v>22.7178</v>
      </c>
      <c r="N364" s="44">
        <f t="shared" si="130"/>
        <v>418.27</v>
      </c>
      <c r="O364" s="44">
        <f t="shared" si="131"/>
        <v>0</v>
      </c>
      <c r="P364" s="44">
        <f t="shared" si="132"/>
        <v>0</v>
      </c>
      <c r="Q364" s="44">
        <f t="shared" si="110"/>
        <v>1018.685</v>
      </c>
      <c r="R364" s="41">
        <f t="shared" si="133"/>
        <v>0</v>
      </c>
      <c r="S364" s="41">
        <f t="shared" si="134"/>
        <v>259.64</v>
      </c>
      <c r="T364" s="41">
        <f t="shared" si="135"/>
        <v>9.74</v>
      </c>
      <c r="U364" s="44">
        <f t="shared" si="136"/>
        <v>104.57</v>
      </c>
      <c r="V364" s="44">
        <f t="shared" si="137"/>
        <v>0</v>
      </c>
      <c r="W364" s="44">
        <f t="shared" si="138"/>
        <v>0</v>
      </c>
      <c r="X364" s="41">
        <f t="shared" si="111"/>
        <v>373.95</v>
      </c>
      <c r="Y364" s="41">
        <f t="shared" si="139"/>
        <v>1392.635</v>
      </c>
      <c r="Z364" s="41"/>
      <c r="AD364" s="141"/>
    </row>
    <row r="365" s="30" customFormat="1" ht="20" customHeight="1" spans="1:30">
      <c r="A365" s="90">
        <f t="shared" si="126"/>
        <v>362</v>
      </c>
      <c r="B365" s="207" t="s">
        <v>167</v>
      </c>
      <c r="C365" s="64" t="s">
        <v>922</v>
      </c>
      <c r="D365" s="62" t="s">
        <v>923</v>
      </c>
      <c r="E365" s="68">
        <v>3245.4</v>
      </c>
      <c r="F365" s="68">
        <v>0</v>
      </c>
      <c r="G365" s="68">
        <v>0</v>
      </c>
      <c r="H365" s="185">
        <v>0</v>
      </c>
      <c r="I365" s="68"/>
      <c r="J365" s="44">
        <v>0</v>
      </c>
      <c r="K365" s="73">
        <f t="shared" si="127"/>
        <v>58.4172</v>
      </c>
      <c r="L365" s="74">
        <f t="shared" si="128"/>
        <v>0</v>
      </c>
      <c r="M365" s="44">
        <f t="shared" si="129"/>
        <v>0</v>
      </c>
      <c r="N365" s="44">
        <f t="shared" si="130"/>
        <v>0</v>
      </c>
      <c r="O365" s="44">
        <f t="shared" si="131"/>
        <v>0</v>
      </c>
      <c r="P365" s="44">
        <f t="shared" si="132"/>
        <v>0</v>
      </c>
      <c r="Q365" s="44">
        <f t="shared" si="110"/>
        <v>58.4172</v>
      </c>
      <c r="R365" s="44">
        <f t="shared" si="133"/>
        <v>0</v>
      </c>
      <c r="S365" s="44">
        <f t="shared" si="134"/>
        <v>0</v>
      </c>
      <c r="T365" s="44">
        <f t="shared" si="135"/>
        <v>0</v>
      </c>
      <c r="U365" s="44">
        <f t="shared" si="136"/>
        <v>0</v>
      </c>
      <c r="V365" s="44">
        <f t="shared" si="137"/>
        <v>0</v>
      </c>
      <c r="W365" s="44">
        <f t="shared" si="138"/>
        <v>0</v>
      </c>
      <c r="X365" s="44">
        <f t="shared" si="111"/>
        <v>0</v>
      </c>
      <c r="Y365" s="44">
        <f t="shared" si="139"/>
        <v>58.4172</v>
      </c>
      <c r="Z365" s="44"/>
      <c r="AD365" s="141"/>
    </row>
    <row r="366" s="9" customFormat="1" ht="20" customHeight="1" spans="1:30">
      <c r="A366" s="40">
        <f t="shared" ref="A366:A375" si="140">ROW()-3</f>
        <v>363</v>
      </c>
      <c r="B366" s="257" t="s">
        <v>320</v>
      </c>
      <c r="C366" s="114" t="s">
        <v>943</v>
      </c>
      <c r="D366" s="353" t="s">
        <v>944</v>
      </c>
      <c r="E366" s="82">
        <v>3245.4</v>
      </c>
      <c r="F366" s="82">
        <v>3245.5</v>
      </c>
      <c r="G366" s="82">
        <v>3245.4</v>
      </c>
      <c r="H366" s="185">
        <v>5228.42</v>
      </c>
      <c r="I366" s="68">
        <v>108</v>
      </c>
      <c r="J366" s="44">
        <v>0</v>
      </c>
      <c r="K366" s="52">
        <f t="shared" si="127"/>
        <v>58.4172</v>
      </c>
      <c r="L366" s="53">
        <f t="shared" si="128"/>
        <v>519.28</v>
      </c>
      <c r="M366" s="41">
        <f t="shared" si="129"/>
        <v>22.7178</v>
      </c>
      <c r="N366" s="44">
        <f t="shared" si="130"/>
        <v>418.27</v>
      </c>
      <c r="O366" s="44">
        <f t="shared" si="131"/>
        <v>54</v>
      </c>
      <c r="P366" s="44">
        <f t="shared" si="132"/>
        <v>0</v>
      </c>
      <c r="Q366" s="44">
        <f t="shared" si="110"/>
        <v>1072.685</v>
      </c>
      <c r="R366" s="41">
        <f t="shared" si="133"/>
        <v>0</v>
      </c>
      <c r="S366" s="41">
        <f t="shared" si="134"/>
        <v>259.64</v>
      </c>
      <c r="T366" s="41">
        <f t="shared" si="135"/>
        <v>9.74</v>
      </c>
      <c r="U366" s="44">
        <f t="shared" si="136"/>
        <v>104.57</v>
      </c>
      <c r="V366" s="44">
        <f t="shared" si="137"/>
        <v>54</v>
      </c>
      <c r="W366" s="44">
        <f t="shared" si="138"/>
        <v>0</v>
      </c>
      <c r="X366" s="41">
        <f t="shared" si="111"/>
        <v>427.95</v>
      </c>
      <c r="Y366" s="41">
        <f t="shared" si="139"/>
        <v>1500.635</v>
      </c>
      <c r="Z366" s="41"/>
      <c r="AD366" s="141"/>
    </row>
    <row r="367" s="9" customFormat="1" ht="20" customHeight="1" spans="1:30">
      <c r="A367" s="40">
        <f t="shared" si="140"/>
        <v>364</v>
      </c>
      <c r="B367" s="257" t="s">
        <v>167</v>
      </c>
      <c r="C367" s="114" t="s">
        <v>945</v>
      </c>
      <c r="D367" s="353" t="s">
        <v>946</v>
      </c>
      <c r="E367" s="82">
        <v>3245.4</v>
      </c>
      <c r="F367" s="82">
        <v>3245.5</v>
      </c>
      <c r="G367" s="82">
        <v>3245.4</v>
      </c>
      <c r="H367" s="185">
        <v>5228.42</v>
      </c>
      <c r="I367" s="68">
        <v>108</v>
      </c>
      <c r="J367" s="44">
        <v>0</v>
      </c>
      <c r="K367" s="52">
        <f t="shared" si="127"/>
        <v>58.4172</v>
      </c>
      <c r="L367" s="53">
        <f t="shared" si="128"/>
        <v>519.28</v>
      </c>
      <c r="M367" s="41">
        <f t="shared" si="129"/>
        <v>22.7178</v>
      </c>
      <c r="N367" s="44">
        <f t="shared" si="130"/>
        <v>418.27</v>
      </c>
      <c r="O367" s="44">
        <f t="shared" si="131"/>
        <v>54</v>
      </c>
      <c r="P367" s="44">
        <f t="shared" si="132"/>
        <v>0</v>
      </c>
      <c r="Q367" s="44">
        <f t="shared" si="110"/>
        <v>1072.685</v>
      </c>
      <c r="R367" s="41">
        <f t="shared" si="133"/>
        <v>0</v>
      </c>
      <c r="S367" s="41">
        <f t="shared" si="134"/>
        <v>259.64</v>
      </c>
      <c r="T367" s="41">
        <f t="shared" si="135"/>
        <v>9.74</v>
      </c>
      <c r="U367" s="44">
        <f t="shared" si="136"/>
        <v>104.57</v>
      </c>
      <c r="V367" s="44">
        <f t="shared" si="137"/>
        <v>54</v>
      </c>
      <c r="W367" s="44">
        <f t="shared" si="138"/>
        <v>0</v>
      </c>
      <c r="X367" s="41">
        <f t="shared" si="111"/>
        <v>427.95</v>
      </c>
      <c r="Y367" s="41">
        <f t="shared" si="139"/>
        <v>1500.635</v>
      </c>
      <c r="Z367" s="41"/>
      <c r="AD367" s="141"/>
    </row>
    <row r="368" s="9" customFormat="1" ht="20" customHeight="1" spans="1:30">
      <c r="A368" s="40">
        <f t="shared" si="140"/>
        <v>365</v>
      </c>
      <c r="B368" s="257" t="s">
        <v>715</v>
      </c>
      <c r="C368" s="114" t="s">
        <v>947</v>
      </c>
      <c r="D368" s="116" t="s">
        <v>948</v>
      </c>
      <c r="E368" s="82">
        <v>3245.4</v>
      </c>
      <c r="F368" s="82">
        <v>0</v>
      </c>
      <c r="G368" s="82">
        <v>0</v>
      </c>
      <c r="H368" s="82">
        <v>0</v>
      </c>
      <c r="I368" s="68"/>
      <c r="J368" s="44">
        <v>0</v>
      </c>
      <c r="K368" s="52">
        <f t="shared" si="127"/>
        <v>58.4172</v>
      </c>
      <c r="L368" s="53">
        <f t="shared" si="128"/>
        <v>0</v>
      </c>
      <c r="M368" s="41">
        <f t="shared" si="129"/>
        <v>0</v>
      </c>
      <c r="N368" s="44">
        <f t="shared" si="130"/>
        <v>0</v>
      </c>
      <c r="O368" s="44">
        <f t="shared" si="131"/>
        <v>0</v>
      </c>
      <c r="P368" s="44">
        <f t="shared" si="132"/>
        <v>0</v>
      </c>
      <c r="Q368" s="44">
        <f t="shared" si="110"/>
        <v>58.4172</v>
      </c>
      <c r="R368" s="41">
        <f t="shared" si="133"/>
        <v>0</v>
      </c>
      <c r="S368" s="41">
        <f t="shared" si="134"/>
        <v>0</v>
      </c>
      <c r="T368" s="41">
        <f t="shared" si="135"/>
        <v>0</v>
      </c>
      <c r="U368" s="44">
        <f t="shared" si="136"/>
        <v>0</v>
      </c>
      <c r="V368" s="44">
        <f t="shared" si="137"/>
        <v>0</v>
      </c>
      <c r="W368" s="44">
        <f t="shared" si="138"/>
        <v>0</v>
      </c>
      <c r="X368" s="41">
        <f t="shared" si="111"/>
        <v>0</v>
      </c>
      <c r="Y368" s="41">
        <f t="shared" si="139"/>
        <v>58.4172</v>
      </c>
      <c r="Z368" s="41"/>
      <c r="AD368" s="141"/>
    </row>
    <row r="369" s="9" customFormat="1" ht="20" customHeight="1" spans="1:30">
      <c r="A369" s="40">
        <f t="shared" si="140"/>
        <v>366</v>
      </c>
      <c r="B369" s="257" t="s">
        <v>170</v>
      </c>
      <c r="C369" s="114" t="s">
        <v>949</v>
      </c>
      <c r="D369" s="116" t="s">
        <v>950</v>
      </c>
      <c r="E369" s="82">
        <v>3245.4</v>
      </c>
      <c r="F369" s="82">
        <v>3245.5</v>
      </c>
      <c r="G369" s="82">
        <v>3245.4</v>
      </c>
      <c r="H369" s="185">
        <v>5228.42</v>
      </c>
      <c r="I369" s="68">
        <v>108</v>
      </c>
      <c r="J369" s="44">
        <v>0</v>
      </c>
      <c r="K369" s="52">
        <f t="shared" si="127"/>
        <v>58.4172</v>
      </c>
      <c r="L369" s="53">
        <f t="shared" si="128"/>
        <v>519.28</v>
      </c>
      <c r="M369" s="41">
        <f t="shared" si="129"/>
        <v>22.7178</v>
      </c>
      <c r="N369" s="44">
        <f t="shared" si="130"/>
        <v>418.27</v>
      </c>
      <c r="O369" s="44">
        <f t="shared" si="131"/>
        <v>54</v>
      </c>
      <c r="P369" s="44">
        <f t="shared" si="132"/>
        <v>0</v>
      </c>
      <c r="Q369" s="44">
        <f t="shared" si="110"/>
        <v>1072.685</v>
      </c>
      <c r="R369" s="41">
        <f t="shared" si="133"/>
        <v>0</v>
      </c>
      <c r="S369" s="41">
        <f t="shared" si="134"/>
        <v>259.64</v>
      </c>
      <c r="T369" s="41">
        <f t="shared" si="135"/>
        <v>9.74</v>
      </c>
      <c r="U369" s="44">
        <f t="shared" si="136"/>
        <v>104.57</v>
      </c>
      <c r="V369" s="44">
        <f t="shared" si="137"/>
        <v>54</v>
      </c>
      <c r="W369" s="44">
        <f t="shared" si="138"/>
        <v>0</v>
      </c>
      <c r="X369" s="41">
        <f t="shared" si="111"/>
        <v>427.95</v>
      </c>
      <c r="Y369" s="41">
        <f t="shared" si="139"/>
        <v>1500.635</v>
      </c>
      <c r="Z369" s="41"/>
      <c r="AD369" s="141"/>
    </row>
    <row r="370" s="9" customFormat="1" ht="20" customHeight="1" spans="1:30">
      <c r="A370" s="40">
        <f t="shared" si="140"/>
        <v>367</v>
      </c>
      <c r="B370" s="257" t="s">
        <v>715</v>
      </c>
      <c r="C370" s="114" t="s">
        <v>951</v>
      </c>
      <c r="D370" s="116" t="s">
        <v>952</v>
      </c>
      <c r="E370" s="82">
        <v>3245.4</v>
      </c>
      <c r="F370" s="82">
        <v>3245.5</v>
      </c>
      <c r="G370" s="82">
        <v>3245.4</v>
      </c>
      <c r="H370" s="185">
        <v>5228.42</v>
      </c>
      <c r="I370" s="68">
        <v>108</v>
      </c>
      <c r="J370" s="44">
        <v>0</v>
      </c>
      <c r="K370" s="52">
        <f t="shared" si="127"/>
        <v>58.4172</v>
      </c>
      <c r="L370" s="53">
        <f t="shared" si="128"/>
        <v>519.28</v>
      </c>
      <c r="M370" s="41">
        <f t="shared" si="129"/>
        <v>22.7178</v>
      </c>
      <c r="N370" s="44">
        <f t="shared" si="130"/>
        <v>418.27</v>
      </c>
      <c r="O370" s="44">
        <f t="shared" si="131"/>
        <v>54</v>
      </c>
      <c r="P370" s="44">
        <f t="shared" si="132"/>
        <v>0</v>
      </c>
      <c r="Q370" s="44">
        <f t="shared" si="110"/>
        <v>1072.685</v>
      </c>
      <c r="R370" s="41">
        <f t="shared" si="133"/>
        <v>0</v>
      </c>
      <c r="S370" s="41">
        <f t="shared" si="134"/>
        <v>259.64</v>
      </c>
      <c r="T370" s="41">
        <f t="shared" si="135"/>
        <v>9.74</v>
      </c>
      <c r="U370" s="44">
        <f t="shared" si="136"/>
        <v>104.57</v>
      </c>
      <c r="V370" s="44">
        <f t="shared" si="137"/>
        <v>54</v>
      </c>
      <c r="W370" s="44">
        <f t="shared" si="138"/>
        <v>0</v>
      </c>
      <c r="X370" s="41">
        <f t="shared" si="111"/>
        <v>427.95</v>
      </c>
      <c r="Y370" s="41">
        <f t="shared" si="139"/>
        <v>1500.635</v>
      </c>
      <c r="Z370" s="41"/>
      <c r="AD370" s="141"/>
    </row>
    <row r="371" s="9" customFormat="1" ht="20" customHeight="1" spans="1:30">
      <c r="A371" s="40">
        <f t="shared" si="140"/>
        <v>368</v>
      </c>
      <c r="B371" s="257" t="s">
        <v>715</v>
      </c>
      <c r="C371" s="114" t="s">
        <v>953</v>
      </c>
      <c r="D371" s="353" t="s">
        <v>954</v>
      </c>
      <c r="E371" s="82">
        <v>3245.4</v>
      </c>
      <c r="F371" s="82">
        <v>3245.5</v>
      </c>
      <c r="G371" s="82">
        <v>3245.4</v>
      </c>
      <c r="H371" s="185">
        <v>5228.42</v>
      </c>
      <c r="I371" s="68">
        <v>108</v>
      </c>
      <c r="J371" s="44">
        <v>0</v>
      </c>
      <c r="K371" s="52">
        <f t="shared" si="127"/>
        <v>58.4172</v>
      </c>
      <c r="L371" s="53">
        <f t="shared" si="128"/>
        <v>519.28</v>
      </c>
      <c r="M371" s="41">
        <f t="shared" si="129"/>
        <v>22.7178</v>
      </c>
      <c r="N371" s="44">
        <f t="shared" si="130"/>
        <v>418.27</v>
      </c>
      <c r="O371" s="44">
        <f t="shared" si="131"/>
        <v>54</v>
      </c>
      <c r="P371" s="44">
        <f t="shared" si="132"/>
        <v>0</v>
      </c>
      <c r="Q371" s="44">
        <f t="shared" si="110"/>
        <v>1072.685</v>
      </c>
      <c r="R371" s="41">
        <f t="shared" si="133"/>
        <v>0</v>
      </c>
      <c r="S371" s="41">
        <f t="shared" si="134"/>
        <v>259.64</v>
      </c>
      <c r="T371" s="41">
        <f t="shared" si="135"/>
        <v>9.74</v>
      </c>
      <c r="U371" s="44">
        <f t="shared" si="136"/>
        <v>104.57</v>
      </c>
      <c r="V371" s="44">
        <f t="shared" si="137"/>
        <v>54</v>
      </c>
      <c r="W371" s="44">
        <f t="shared" si="138"/>
        <v>0</v>
      </c>
      <c r="X371" s="41">
        <f t="shared" si="111"/>
        <v>427.95</v>
      </c>
      <c r="Y371" s="41">
        <f t="shared" si="139"/>
        <v>1500.635</v>
      </c>
      <c r="Z371" s="41"/>
      <c r="AD371" s="141"/>
    </row>
    <row r="372" s="9" customFormat="1" ht="20" customHeight="1" spans="1:30">
      <c r="A372" s="40">
        <f t="shared" si="140"/>
        <v>369</v>
      </c>
      <c r="B372" s="257" t="s">
        <v>170</v>
      </c>
      <c r="C372" s="114" t="s">
        <v>955</v>
      </c>
      <c r="D372" s="116" t="s">
        <v>956</v>
      </c>
      <c r="E372" s="82">
        <v>3245.4</v>
      </c>
      <c r="F372" s="82">
        <v>0</v>
      </c>
      <c r="G372" s="82">
        <v>0</v>
      </c>
      <c r="H372" s="82">
        <v>0</v>
      </c>
      <c r="I372" s="68"/>
      <c r="J372" s="44">
        <v>0</v>
      </c>
      <c r="K372" s="52">
        <f t="shared" si="127"/>
        <v>58.4172</v>
      </c>
      <c r="L372" s="53">
        <f t="shared" si="128"/>
        <v>0</v>
      </c>
      <c r="M372" s="41">
        <f t="shared" si="129"/>
        <v>0</v>
      </c>
      <c r="N372" s="44">
        <f t="shared" si="130"/>
        <v>0</v>
      </c>
      <c r="O372" s="44">
        <f t="shared" si="131"/>
        <v>0</v>
      </c>
      <c r="P372" s="44">
        <f t="shared" si="132"/>
        <v>0</v>
      </c>
      <c r="Q372" s="44">
        <f t="shared" si="110"/>
        <v>58.4172</v>
      </c>
      <c r="R372" s="41">
        <f t="shared" si="133"/>
        <v>0</v>
      </c>
      <c r="S372" s="41">
        <f t="shared" si="134"/>
        <v>0</v>
      </c>
      <c r="T372" s="41">
        <f t="shared" si="135"/>
        <v>0</v>
      </c>
      <c r="U372" s="44">
        <f t="shared" si="136"/>
        <v>0</v>
      </c>
      <c r="V372" s="44">
        <f t="shared" si="137"/>
        <v>0</v>
      </c>
      <c r="W372" s="44">
        <f t="shared" si="138"/>
        <v>0</v>
      </c>
      <c r="X372" s="41">
        <f t="shared" si="111"/>
        <v>0</v>
      </c>
      <c r="Y372" s="41">
        <f t="shared" si="139"/>
        <v>58.4172</v>
      </c>
      <c r="Z372" s="41"/>
      <c r="AD372" s="141"/>
    </row>
    <row r="373" s="9" customFormat="1" ht="20" customHeight="1" spans="1:30">
      <c r="A373" s="40">
        <f t="shared" si="140"/>
        <v>370</v>
      </c>
      <c r="B373" s="257" t="s">
        <v>170</v>
      </c>
      <c r="C373" s="114" t="s">
        <v>957</v>
      </c>
      <c r="D373" s="353" t="s">
        <v>958</v>
      </c>
      <c r="E373" s="82">
        <v>3245.4</v>
      </c>
      <c r="F373" s="82">
        <v>3245.5</v>
      </c>
      <c r="G373" s="82">
        <v>3245.4</v>
      </c>
      <c r="H373" s="185">
        <v>5228.42</v>
      </c>
      <c r="I373" s="68">
        <v>108</v>
      </c>
      <c r="J373" s="44">
        <v>0</v>
      </c>
      <c r="K373" s="52">
        <f t="shared" si="127"/>
        <v>58.4172</v>
      </c>
      <c r="L373" s="53">
        <f t="shared" si="128"/>
        <v>519.28</v>
      </c>
      <c r="M373" s="41">
        <f t="shared" si="129"/>
        <v>22.7178</v>
      </c>
      <c r="N373" s="44">
        <f t="shared" si="130"/>
        <v>418.27</v>
      </c>
      <c r="O373" s="44">
        <f t="shared" si="131"/>
        <v>54</v>
      </c>
      <c r="P373" s="44">
        <f t="shared" si="132"/>
        <v>0</v>
      </c>
      <c r="Q373" s="44">
        <f t="shared" si="110"/>
        <v>1072.685</v>
      </c>
      <c r="R373" s="41">
        <f t="shared" si="133"/>
        <v>0</v>
      </c>
      <c r="S373" s="41">
        <f t="shared" si="134"/>
        <v>259.64</v>
      </c>
      <c r="T373" s="41">
        <f t="shared" si="135"/>
        <v>9.74</v>
      </c>
      <c r="U373" s="44">
        <f t="shared" si="136"/>
        <v>104.57</v>
      </c>
      <c r="V373" s="44">
        <f t="shared" si="137"/>
        <v>54</v>
      </c>
      <c r="W373" s="44">
        <f t="shared" si="138"/>
        <v>0</v>
      </c>
      <c r="X373" s="41">
        <f t="shared" si="111"/>
        <v>427.95</v>
      </c>
      <c r="Y373" s="41">
        <f t="shared" si="139"/>
        <v>1500.635</v>
      </c>
      <c r="Z373" s="41"/>
      <c r="AD373" s="141"/>
    </row>
    <row r="374" s="9" customFormat="1" ht="20" customHeight="1" spans="1:30">
      <c r="A374" s="40">
        <f t="shared" si="140"/>
        <v>371</v>
      </c>
      <c r="B374" s="257" t="s">
        <v>167</v>
      </c>
      <c r="C374" s="114" t="s">
        <v>959</v>
      </c>
      <c r="D374" s="116" t="s">
        <v>960</v>
      </c>
      <c r="E374" s="82">
        <v>3245.4</v>
      </c>
      <c r="F374" s="82">
        <v>3245.5</v>
      </c>
      <c r="G374" s="82">
        <v>3245.4</v>
      </c>
      <c r="H374" s="185">
        <v>5228.42</v>
      </c>
      <c r="I374" s="68">
        <v>108</v>
      </c>
      <c r="J374" s="44">
        <v>0</v>
      </c>
      <c r="K374" s="52">
        <f t="shared" si="127"/>
        <v>58.4172</v>
      </c>
      <c r="L374" s="53">
        <f t="shared" si="128"/>
        <v>519.28</v>
      </c>
      <c r="M374" s="41">
        <f t="shared" si="129"/>
        <v>22.7178</v>
      </c>
      <c r="N374" s="44">
        <f t="shared" si="130"/>
        <v>418.27</v>
      </c>
      <c r="O374" s="44">
        <f t="shared" si="131"/>
        <v>54</v>
      </c>
      <c r="P374" s="44">
        <f t="shared" si="132"/>
        <v>0</v>
      </c>
      <c r="Q374" s="44">
        <f t="shared" si="110"/>
        <v>1072.685</v>
      </c>
      <c r="R374" s="41">
        <f t="shared" si="133"/>
        <v>0</v>
      </c>
      <c r="S374" s="41">
        <f t="shared" si="134"/>
        <v>259.64</v>
      </c>
      <c r="T374" s="41">
        <f t="shared" si="135"/>
        <v>9.74</v>
      </c>
      <c r="U374" s="44">
        <f t="shared" si="136"/>
        <v>104.57</v>
      </c>
      <c r="V374" s="44">
        <f t="shared" si="137"/>
        <v>54</v>
      </c>
      <c r="W374" s="44">
        <f t="shared" si="138"/>
        <v>0</v>
      </c>
      <c r="X374" s="41">
        <f t="shared" si="111"/>
        <v>427.95</v>
      </c>
      <c r="Y374" s="41">
        <f t="shared" si="139"/>
        <v>1500.635</v>
      </c>
      <c r="Z374" s="41"/>
      <c r="AD374" s="141"/>
    </row>
    <row r="375" s="9" customFormat="1" ht="20" customHeight="1" spans="1:30">
      <c r="A375" s="40">
        <f t="shared" si="140"/>
        <v>372</v>
      </c>
      <c r="B375" s="257" t="s">
        <v>167</v>
      </c>
      <c r="C375" s="114" t="s">
        <v>961</v>
      </c>
      <c r="D375" s="116" t="s">
        <v>962</v>
      </c>
      <c r="E375" s="82">
        <v>3245.4</v>
      </c>
      <c r="F375" s="82">
        <v>3245.5</v>
      </c>
      <c r="G375" s="82">
        <v>3245.4</v>
      </c>
      <c r="H375" s="185">
        <v>5228.42</v>
      </c>
      <c r="I375" s="68">
        <v>108</v>
      </c>
      <c r="J375" s="44">
        <v>0</v>
      </c>
      <c r="K375" s="52">
        <f t="shared" si="127"/>
        <v>58.4172</v>
      </c>
      <c r="L375" s="53">
        <f t="shared" si="128"/>
        <v>519.28</v>
      </c>
      <c r="M375" s="41">
        <f t="shared" si="129"/>
        <v>22.7178</v>
      </c>
      <c r="N375" s="44">
        <f t="shared" si="130"/>
        <v>418.27</v>
      </c>
      <c r="O375" s="44">
        <f t="shared" si="131"/>
        <v>54</v>
      </c>
      <c r="P375" s="44">
        <f t="shared" si="132"/>
        <v>0</v>
      </c>
      <c r="Q375" s="44">
        <f t="shared" si="110"/>
        <v>1072.685</v>
      </c>
      <c r="R375" s="41">
        <f t="shared" si="133"/>
        <v>0</v>
      </c>
      <c r="S375" s="41">
        <f t="shared" si="134"/>
        <v>259.64</v>
      </c>
      <c r="T375" s="41">
        <f t="shared" si="135"/>
        <v>9.74</v>
      </c>
      <c r="U375" s="44">
        <f t="shared" si="136"/>
        <v>104.57</v>
      </c>
      <c r="V375" s="44">
        <f t="shared" si="137"/>
        <v>54</v>
      </c>
      <c r="W375" s="44">
        <f t="shared" si="138"/>
        <v>0</v>
      </c>
      <c r="X375" s="41">
        <f t="shared" si="111"/>
        <v>427.95</v>
      </c>
      <c r="Y375" s="41">
        <f t="shared" si="139"/>
        <v>1500.635</v>
      </c>
      <c r="Z375" s="41"/>
      <c r="AD375" s="141"/>
    </row>
    <row r="376" s="9" customFormat="1" ht="20" customHeight="1" spans="1:30">
      <c r="A376" s="40">
        <f t="shared" ref="A376:A385" si="141">ROW()-3</f>
        <v>373</v>
      </c>
      <c r="B376" s="257" t="s">
        <v>443</v>
      </c>
      <c r="C376" s="114" t="s">
        <v>963</v>
      </c>
      <c r="D376" s="116" t="s">
        <v>964</v>
      </c>
      <c r="E376" s="82">
        <v>3245.4</v>
      </c>
      <c r="F376" s="82">
        <v>3245.5</v>
      </c>
      <c r="G376" s="82">
        <v>3245.4</v>
      </c>
      <c r="H376" s="185">
        <v>5228.42</v>
      </c>
      <c r="I376" s="68">
        <v>108</v>
      </c>
      <c r="J376" s="44">
        <v>0</v>
      </c>
      <c r="K376" s="52">
        <f t="shared" ref="K376:K403" si="142">E376*0.018</f>
        <v>58.4172</v>
      </c>
      <c r="L376" s="53">
        <f t="shared" ref="L376:L403" si="143">F376*0.16</f>
        <v>519.28</v>
      </c>
      <c r="M376" s="41">
        <f t="shared" ref="M376:M403" si="144">G376*0.007</f>
        <v>22.7178</v>
      </c>
      <c r="N376" s="44">
        <f t="shared" ref="N376:N403" si="145">ROUND(H376*0.08,2)</f>
        <v>418.27</v>
      </c>
      <c r="O376" s="44">
        <f t="shared" ref="O376:O403" si="146">I376*50%</f>
        <v>54</v>
      </c>
      <c r="P376" s="44">
        <f t="shared" ref="P376:P403" si="147">J376*5%</f>
        <v>0</v>
      </c>
      <c r="Q376" s="44">
        <f t="shared" ref="Q376:Q403" si="148">SUM(K376:P376)</f>
        <v>1072.685</v>
      </c>
      <c r="R376" s="41">
        <f t="shared" ref="R376:R403" si="149">E376*0</f>
        <v>0</v>
      </c>
      <c r="S376" s="41">
        <f t="shared" ref="S376:S403" si="150">ROUND(F376*0.08,2)</f>
        <v>259.64</v>
      </c>
      <c r="T376" s="41">
        <f t="shared" ref="T376:T403" si="151">ROUND(G376*0.003,2)</f>
        <v>9.74</v>
      </c>
      <c r="U376" s="44">
        <f t="shared" ref="U376:U403" si="152">ROUND(H376*0.02,2)</f>
        <v>104.57</v>
      </c>
      <c r="V376" s="44">
        <f t="shared" ref="V376:V403" si="153">I376*50%</f>
        <v>54</v>
      </c>
      <c r="W376" s="44">
        <f t="shared" ref="W376:W403" si="154">J376*5%</f>
        <v>0</v>
      </c>
      <c r="X376" s="41">
        <f t="shared" ref="X376:X403" si="155">SUM(R376:W376)</f>
        <v>427.95</v>
      </c>
      <c r="Y376" s="41">
        <f t="shared" ref="Y376:Y403" si="156">Q376+X376</f>
        <v>1500.635</v>
      </c>
      <c r="Z376" s="41"/>
      <c r="AD376" s="141"/>
    </row>
    <row r="377" s="9" customFormat="1" ht="20" customHeight="1" spans="1:30">
      <c r="A377" s="40">
        <f t="shared" si="141"/>
        <v>374</v>
      </c>
      <c r="B377" s="257" t="s">
        <v>170</v>
      </c>
      <c r="C377" s="114" t="s">
        <v>965</v>
      </c>
      <c r="D377" s="116" t="s">
        <v>966</v>
      </c>
      <c r="E377" s="82">
        <v>3245.4</v>
      </c>
      <c r="F377" s="82">
        <v>3245.5</v>
      </c>
      <c r="G377" s="82">
        <v>3245.4</v>
      </c>
      <c r="H377" s="185">
        <v>5228.42</v>
      </c>
      <c r="I377" s="68">
        <v>108</v>
      </c>
      <c r="J377" s="44">
        <v>0</v>
      </c>
      <c r="K377" s="52">
        <f t="shared" si="142"/>
        <v>58.4172</v>
      </c>
      <c r="L377" s="53">
        <f t="shared" si="143"/>
        <v>519.28</v>
      </c>
      <c r="M377" s="41">
        <f t="shared" si="144"/>
        <v>22.7178</v>
      </c>
      <c r="N377" s="44">
        <f t="shared" si="145"/>
        <v>418.27</v>
      </c>
      <c r="O377" s="44">
        <f t="shared" si="146"/>
        <v>54</v>
      </c>
      <c r="P377" s="44">
        <f t="shared" si="147"/>
        <v>0</v>
      </c>
      <c r="Q377" s="44">
        <f t="shared" si="148"/>
        <v>1072.685</v>
      </c>
      <c r="R377" s="41">
        <f t="shared" si="149"/>
        <v>0</v>
      </c>
      <c r="S377" s="41">
        <f t="shared" si="150"/>
        <v>259.64</v>
      </c>
      <c r="T377" s="41">
        <f t="shared" si="151"/>
        <v>9.74</v>
      </c>
      <c r="U377" s="44">
        <f t="shared" si="152"/>
        <v>104.57</v>
      </c>
      <c r="V377" s="44">
        <f t="shared" si="153"/>
        <v>54</v>
      </c>
      <c r="W377" s="44">
        <f t="shared" si="154"/>
        <v>0</v>
      </c>
      <c r="X377" s="41">
        <f t="shared" si="155"/>
        <v>427.95</v>
      </c>
      <c r="Y377" s="41">
        <f t="shared" si="156"/>
        <v>1500.635</v>
      </c>
      <c r="Z377" s="41"/>
      <c r="AD377" s="141"/>
    </row>
    <row r="378" s="9" customFormat="1" ht="20" customHeight="1" spans="1:30">
      <c r="A378" s="40">
        <f t="shared" si="141"/>
        <v>375</v>
      </c>
      <c r="B378" s="257" t="s">
        <v>170</v>
      </c>
      <c r="C378" s="114" t="s">
        <v>967</v>
      </c>
      <c r="D378" s="116" t="s">
        <v>968</v>
      </c>
      <c r="E378" s="82">
        <v>3245.4</v>
      </c>
      <c r="F378" s="82">
        <v>0</v>
      </c>
      <c r="G378" s="82">
        <v>0</v>
      </c>
      <c r="H378" s="82">
        <v>0</v>
      </c>
      <c r="I378" s="68"/>
      <c r="J378" s="44">
        <v>0</v>
      </c>
      <c r="K378" s="52">
        <f t="shared" si="142"/>
        <v>58.4172</v>
      </c>
      <c r="L378" s="53">
        <f t="shared" si="143"/>
        <v>0</v>
      </c>
      <c r="M378" s="41">
        <f t="shared" si="144"/>
        <v>0</v>
      </c>
      <c r="N378" s="44">
        <f t="shared" si="145"/>
        <v>0</v>
      </c>
      <c r="O378" s="44">
        <f t="shared" si="146"/>
        <v>0</v>
      </c>
      <c r="P378" s="44">
        <f t="shared" si="147"/>
        <v>0</v>
      </c>
      <c r="Q378" s="44">
        <f t="shared" si="148"/>
        <v>58.4172</v>
      </c>
      <c r="R378" s="41">
        <f t="shared" si="149"/>
        <v>0</v>
      </c>
      <c r="S378" s="41">
        <f t="shared" si="150"/>
        <v>0</v>
      </c>
      <c r="T378" s="41">
        <f t="shared" si="151"/>
        <v>0</v>
      </c>
      <c r="U378" s="44">
        <f t="shared" si="152"/>
        <v>0</v>
      </c>
      <c r="V378" s="44">
        <f t="shared" si="153"/>
        <v>0</v>
      </c>
      <c r="W378" s="44">
        <f t="shared" si="154"/>
        <v>0</v>
      </c>
      <c r="X378" s="41">
        <f t="shared" si="155"/>
        <v>0</v>
      </c>
      <c r="Y378" s="41">
        <f t="shared" si="156"/>
        <v>58.4172</v>
      </c>
      <c r="Z378" s="41"/>
      <c r="AD378" s="141"/>
    </row>
    <row r="379" s="9" customFormat="1" ht="20" customHeight="1" spans="1:30">
      <c r="A379" s="40">
        <f t="shared" si="141"/>
        <v>376</v>
      </c>
      <c r="B379" s="257" t="s">
        <v>170</v>
      </c>
      <c r="C379" s="114" t="s">
        <v>969</v>
      </c>
      <c r="D379" s="116" t="s">
        <v>970</v>
      </c>
      <c r="E379" s="82">
        <v>3245.4</v>
      </c>
      <c r="F379" s="82">
        <v>0</v>
      </c>
      <c r="G379" s="82">
        <v>0</v>
      </c>
      <c r="H379" s="82">
        <v>0</v>
      </c>
      <c r="I379" s="68"/>
      <c r="J379" s="44">
        <v>0</v>
      </c>
      <c r="K379" s="52">
        <f t="shared" si="142"/>
        <v>58.4172</v>
      </c>
      <c r="L379" s="53">
        <f t="shared" si="143"/>
        <v>0</v>
      </c>
      <c r="M379" s="41">
        <f t="shared" si="144"/>
        <v>0</v>
      </c>
      <c r="N379" s="44">
        <f t="shared" si="145"/>
        <v>0</v>
      </c>
      <c r="O379" s="44">
        <f t="shared" si="146"/>
        <v>0</v>
      </c>
      <c r="P379" s="44">
        <f t="shared" si="147"/>
        <v>0</v>
      </c>
      <c r="Q379" s="44">
        <f t="shared" si="148"/>
        <v>58.4172</v>
      </c>
      <c r="R379" s="41">
        <f t="shared" si="149"/>
        <v>0</v>
      </c>
      <c r="S379" s="41">
        <f t="shared" si="150"/>
        <v>0</v>
      </c>
      <c r="T379" s="41">
        <f t="shared" si="151"/>
        <v>0</v>
      </c>
      <c r="U379" s="44">
        <f t="shared" si="152"/>
        <v>0</v>
      </c>
      <c r="V379" s="44">
        <f t="shared" si="153"/>
        <v>0</v>
      </c>
      <c r="W379" s="44">
        <f t="shared" si="154"/>
        <v>0</v>
      </c>
      <c r="X379" s="41">
        <f t="shared" si="155"/>
        <v>0</v>
      </c>
      <c r="Y379" s="41">
        <f t="shared" si="156"/>
        <v>58.4172</v>
      </c>
      <c r="Z379" s="41"/>
      <c r="AD379" s="141"/>
    </row>
    <row r="380" s="9" customFormat="1" ht="20" customHeight="1" spans="1:30">
      <c r="A380" s="40">
        <f t="shared" si="141"/>
        <v>377</v>
      </c>
      <c r="B380" s="257" t="s">
        <v>170</v>
      </c>
      <c r="C380" s="114" t="s">
        <v>971</v>
      </c>
      <c r="D380" s="116" t="s">
        <v>972</v>
      </c>
      <c r="E380" s="82">
        <v>3245.4</v>
      </c>
      <c r="F380" s="82">
        <v>3245.5</v>
      </c>
      <c r="G380" s="82">
        <v>3245.4</v>
      </c>
      <c r="H380" s="185">
        <v>5228.42</v>
      </c>
      <c r="I380" s="68">
        <v>108</v>
      </c>
      <c r="J380" s="44">
        <v>0</v>
      </c>
      <c r="K380" s="52">
        <f t="shared" si="142"/>
        <v>58.4172</v>
      </c>
      <c r="L380" s="53">
        <f t="shared" si="143"/>
        <v>519.28</v>
      </c>
      <c r="M380" s="41">
        <f t="shared" si="144"/>
        <v>22.7178</v>
      </c>
      <c r="N380" s="44">
        <f t="shared" si="145"/>
        <v>418.27</v>
      </c>
      <c r="O380" s="44">
        <f t="shared" si="146"/>
        <v>54</v>
      </c>
      <c r="P380" s="44">
        <f t="shared" si="147"/>
        <v>0</v>
      </c>
      <c r="Q380" s="44">
        <f t="shared" si="148"/>
        <v>1072.685</v>
      </c>
      <c r="R380" s="41">
        <f t="shared" si="149"/>
        <v>0</v>
      </c>
      <c r="S380" s="41">
        <f t="shared" si="150"/>
        <v>259.64</v>
      </c>
      <c r="T380" s="41">
        <f t="shared" si="151"/>
        <v>9.74</v>
      </c>
      <c r="U380" s="44">
        <f t="shared" si="152"/>
        <v>104.57</v>
      </c>
      <c r="V380" s="44">
        <f t="shared" si="153"/>
        <v>54</v>
      </c>
      <c r="W380" s="44">
        <f t="shared" si="154"/>
        <v>0</v>
      </c>
      <c r="X380" s="41">
        <f t="shared" si="155"/>
        <v>427.95</v>
      </c>
      <c r="Y380" s="41">
        <f t="shared" si="156"/>
        <v>1500.635</v>
      </c>
      <c r="Z380" s="41"/>
      <c r="AD380" s="141"/>
    </row>
    <row r="381" s="9" customFormat="1" ht="20" customHeight="1" spans="1:30">
      <c r="A381" s="40">
        <f t="shared" si="141"/>
        <v>378</v>
      </c>
      <c r="B381" s="257" t="s">
        <v>170</v>
      </c>
      <c r="C381" s="114" t="s">
        <v>973</v>
      </c>
      <c r="D381" s="116" t="s">
        <v>974</v>
      </c>
      <c r="E381" s="82">
        <v>3245.4</v>
      </c>
      <c r="F381" s="82">
        <v>3245.5</v>
      </c>
      <c r="G381" s="82">
        <v>3245.4</v>
      </c>
      <c r="H381" s="185">
        <v>5228.42</v>
      </c>
      <c r="I381" s="68">
        <v>108</v>
      </c>
      <c r="J381" s="44">
        <v>0</v>
      </c>
      <c r="K381" s="52">
        <f t="shared" si="142"/>
        <v>58.4172</v>
      </c>
      <c r="L381" s="53">
        <f t="shared" si="143"/>
        <v>519.28</v>
      </c>
      <c r="M381" s="41">
        <f t="shared" si="144"/>
        <v>22.7178</v>
      </c>
      <c r="N381" s="44">
        <f t="shared" si="145"/>
        <v>418.27</v>
      </c>
      <c r="O381" s="44">
        <f t="shared" si="146"/>
        <v>54</v>
      </c>
      <c r="P381" s="44">
        <f t="shared" si="147"/>
        <v>0</v>
      </c>
      <c r="Q381" s="44">
        <f t="shared" si="148"/>
        <v>1072.685</v>
      </c>
      <c r="R381" s="41">
        <f t="shared" si="149"/>
        <v>0</v>
      </c>
      <c r="S381" s="41">
        <f t="shared" si="150"/>
        <v>259.64</v>
      </c>
      <c r="T381" s="41">
        <f t="shared" si="151"/>
        <v>9.74</v>
      </c>
      <c r="U381" s="44">
        <f t="shared" si="152"/>
        <v>104.57</v>
      </c>
      <c r="V381" s="44">
        <f t="shared" si="153"/>
        <v>54</v>
      </c>
      <c r="W381" s="44">
        <f t="shared" si="154"/>
        <v>0</v>
      </c>
      <c r="X381" s="41">
        <f t="shared" si="155"/>
        <v>427.95</v>
      </c>
      <c r="Y381" s="41">
        <f t="shared" si="156"/>
        <v>1500.635</v>
      </c>
      <c r="Z381" s="41"/>
      <c r="AD381" s="141"/>
    </row>
    <row r="382" s="9" customFormat="1" ht="20" customHeight="1" spans="1:30">
      <c r="A382" s="40">
        <f t="shared" si="141"/>
        <v>379</v>
      </c>
      <c r="B382" s="257" t="s">
        <v>170</v>
      </c>
      <c r="C382" s="114" t="s">
        <v>975</v>
      </c>
      <c r="D382" s="116" t="s">
        <v>976</v>
      </c>
      <c r="E382" s="82">
        <v>3245.4</v>
      </c>
      <c r="F382" s="82">
        <v>3245.5</v>
      </c>
      <c r="G382" s="82">
        <v>3245.4</v>
      </c>
      <c r="H382" s="185">
        <v>5228.42</v>
      </c>
      <c r="I382" s="68">
        <v>108</v>
      </c>
      <c r="J382" s="44">
        <v>0</v>
      </c>
      <c r="K382" s="52">
        <f t="shared" si="142"/>
        <v>58.4172</v>
      </c>
      <c r="L382" s="53">
        <f t="shared" si="143"/>
        <v>519.28</v>
      </c>
      <c r="M382" s="41">
        <f t="shared" si="144"/>
        <v>22.7178</v>
      </c>
      <c r="N382" s="44">
        <f t="shared" si="145"/>
        <v>418.27</v>
      </c>
      <c r="O382" s="44">
        <f t="shared" si="146"/>
        <v>54</v>
      </c>
      <c r="P382" s="44">
        <f t="shared" si="147"/>
        <v>0</v>
      </c>
      <c r="Q382" s="44">
        <f t="shared" si="148"/>
        <v>1072.685</v>
      </c>
      <c r="R382" s="41">
        <f t="shared" si="149"/>
        <v>0</v>
      </c>
      <c r="S382" s="41">
        <f t="shared" si="150"/>
        <v>259.64</v>
      </c>
      <c r="T382" s="41">
        <f t="shared" si="151"/>
        <v>9.74</v>
      </c>
      <c r="U382" s="44">
        <f t="shared" si="152"/>
        <v>104.57</v>
      </c>
      <c r="V382" s="44">
        <f t="shared" si="153"/>
        <v>54</v>
      </c>
      <c r="W382" s="44">
        <f t="shared" si="154"/>
        <v>0</v>
      </c>
      <c r="X382" s="41">
        <f t="shared" si="155"/>
        <v>427.95</v>
      </c>
      <c r="Y382" s="41">
        <f t="shared" si="156"/>
        <v>1500.635</v>
      </c>
      <c r="Z382" s="41"/>
      <c r="AD382" s="141"/>
    </row>
    <row r="383" s="9" customFormat="1" ht="20" customHeight="1" spans="1:30">
      <c r="A383" s="40">
        <f t="shared" si="141"/>
        <v>380</v>
      </c>
      <c r="B383" s="257" t="s">
        <v>170</v>
      </c>
      <c r="C383" s="114" t="s">
        <v>977</v>
      </c>
      <c r="D383" s="116" t="s">
        <v>978</v>
      </c>
      <c r="E383" s="82">
        <v>3245.4</v>
      </c>
      <c r="F383" s="82">
        <v>0</v>
      </c>
      <c r="G383" s="82">
        <v>0</v>
      </c>
      <c r="H383" s="82">
        <v>0</v>
      </c>
      <c r="I383" s="68"/>
      <c r="J383" s="44">
        <v>0</v>
      </c>
      <c r="K383" s="52">
        <f t="shared" si="142"/>
        <v>58.4172</v>
      </c>
      <c r="L383" s="53">
        <f t="shared" si="143"/>
        <v>0</v>
      </c>
      <c r="M383" s="41">
        <f t="shared" si="144"/>
        <v>0</v>
      </c>
      <c r="N383" s="44">
        <f t="shared" si="145"/>
        <v>0</v>
      </c>
      <c r="O383" s="44">
        <f t="shared" si="146"/>
        <v>0</v>
      </c>
      <c r="P383" s="44">
        <f t="shared" si="147"/>
        <v>0</v>
      </c>
      <c r="Q383" s="44">
        <f t="shared" si="148"/>
        <v>58.4172</v>
      </c>
      <c r="R383" s="41">
        <f t="shared" si="149"/>
        <v>0</v>
      </c>
      <c r="S383" s="41">
        <f t="shared" si="150"/>
        <v>0</v>
      </c>
      <c r="T383" s="41">
        <f t="shared" si="151"/>
        <v>0</v>
      </c>
      <c r="U383" s="44">
        <f t="shared" si="152"/>
        <v>0</v>
      </c>
      <c r="V383" s="44">
        <f t="shared" si="153"/>
        <v>0</v>
      </c>
      <c r="W383" s="44">
        <f t="shared" si="154"/>
        <v>0</v>
      </c>
      <c r="X383" s="41">
        <f t="shared" si="155"/>
        <v>0</v>
      </c>
      <c r="Y383" s="41">
        <f t="shared" si="156"/>
        <v>58.4172</v>
      </c>
      <c r="Z383" s="41"/>
      <c r="AD383" s="141"/>
    </row>
    <row r="384" s="9" customFormat="1" ht="20" customHeight="1" spans="1:30">
      <c r="A384" s="40">
        <f t="shared" si="141"/>
        <v>381</v>
      </c>
      <c r="B384" s="257" t="s">
        <v>170</v>
      </c>
      <c r="C384" s="114" t="s">
        <v>979</v>
      </c>
      <c r="D384" s="116" t="s">
        <v>980</v>
      </c>
      <c r="E384" s="82">
        <v>3245.4</v>
      </c>
      <c r="F384" s="82">
        <v>3245.5</v>
      </c>
      <c r="G384" s="82">
        <v>3245.4</v>
      </c>
      <c r="H384" s="185">
        <v>5228.42</v>
      </c>
      <c r="I384" s="68">
        <v>108</v>
      </c>
      <c r="J384" s="44">
        <v>0</v>
      </c>
      <c r="K384" s="52">
        <f t="shared" si="142"/>
        <v>58.4172</v>
      </c>
      <c r="L384" s="53">
        <f t="shared" si="143"/>
        <v>519.28</v>
      </c>
      <c r="M384" s="41">
        <f t="shared" si="144"/>
        <v>22.7178</v>
      </c>
      <c r="N384" s="44">
        <f t="shared" si="145"/>
        <v>418.27</v>
      </c>
      <c r="O384" s="44">
        <f t="shared" si="146"/>
        <v>54</v>
      </c>
      <c r="P384" s="44">
        <f t="shared" si="147"/>
        <v>0</v>
      </c>
      <c r="Q384" s="44">
        <f t="shared" si="148"/>
        <v>1072.685</v>
      </c>
      <c r="R384" s="41">
        <f t="shared" si="149"/>
        <v>0</v>
      </c>
      <c r="S384" s="41">
        <f t="shared" si="150"/>
        <v>259.64</v>
      </c>
      <c r="T384" s="41">
        <f t="shared" si="151"/>
        <v>9.74</v>
      </c>
      <c r="U384" s="44">
        <f t="shared" si="152"/>
        <v>104.57</v>
      </c>
      <c r="V384" s="44">
        <f t="shared" si="153"/>
        <v>54</v>
      </c>
      <c r="W384" s="44">
        <f t="shared" si="154"/>
        <v>0</v>
      </c>
      <c r="X384" s="41">
        <f t="shared" si="155"/>
        <v>427.95</v>
      </c>
      <c r="Y384" s="41">
        <f t="shared" si="156"/>
        <v>1500.635</v>
      </c>
      <c r="Z384" s="41"/>
      <c r="AD384" s="141"/>
    </row>
    <row r="385" s="9" customFormat="1" ht="20" customHeight="1" spans="1:30">
      <c r="A385" s="40">
        <f t="shared" si="141"/>
        <v>382</v>
      </c>
      <c r="B385" s="257" t="s">
        <v>217</v>
      </c>
      <c r="C385" s="114" t="s">
        <v>981</v>
      </c>
      <c r="D385" s="116" t="s">
        <v>982</v>
      </c>
      <c r="E385" s="82">
        <v>3245.4</v>
      </c>
      <c r="F385" s="82">
        <v>3245.5</v>
      </c>
      <c r="G385" s="82">
        <v>3245.4</v>
      </c>
      <c r="H385" s="185">
        <v>5228.42</v>
      </c>
      <c r="I385" s="68"/>
      <c r="J385" s="44">
        <v>0</v>
      </c>
      <c r="K385" s="52">
        <f t="shared" si="142"/>
        <v>58.4172</v>
      </c>
      <c r="L385" s="53">
        <f t="shared" si="143"/>
        <v>519.28</v>
      </c>
      <c r="M385" s="41">
        <f t="shared" si="144"/>
        <v>22.7178</v>
      </c>
      <c r="N385" s="44">
        <f t="shared" si="145"/>
        <v>418.27</v>
      </c>
      <c r="O385" s="44">
        <f t="shared" si="146"/>
        <v>0</v>
      </c>
      <c r="P385" s="44">
        <f t="shared" si="147"/>
        <v>0</v>
      </c>
      <c r="Q385" s="44">
        <f t="shared" si="148"/>
        <v>1018.685</v>
      </c>
      <c r="R385" s="41">
        <f t="shared" si="149"/>
        <v>0</v>
      </c>
      <c r="S385" s="41">
        <f t="shared" si="150"/>
        <v>259.64</v>
      </c>
      <c r="T385" s="41">
        <f t="shared" si="151"/>
        <v>9.74</v>
      </c>
      <c r="U385" s="44">
        <f t="shared" si="152"/>
        <v>104.57</v>
      </c>
      <c r="V385" s="44">
        <f t="shared" si="153"/>
        <v>0</v>
      </c>
      <c r="W385" s="44">
        <f t="shared" si="154"/>
        <v>0</v>
      </c>
      <c r="X385" s="41">
        <f t="shared" si="155"/>
        <v>373.95</v>
      </c>
      <c r="Y385" s="41">
        <f t="shared" si="156"/>
        <v>1392.635</v>
      </c>
      <c r="Z385" s="41"/>
      <c r="AD385" s="141"/>
    </row>
    <row r="386" s="9" customFormat="1" ht="20" customHeight="1" spans="1:30">
      <c r="A386" s="40">
        <f t="shared" ref="A386:A403" si="157">ROW()-3</f>
        <v>383</v>
      </c>
      <c r="B386" s="257" t="s">
        <v>684</v>
      </c>
      <c r="C386" s="114" t="s">
        <v>983</v>
      </c>
      <c r="D386" s="116" t="s">
        <v>984</v>
      </c>
      <c r="E386" s="82">
        <v>3245.4</v>
      </c>
      <c r="F386" s="82">
        <v>3245.5</v>
      </c>
      <c r="G386" s="82">
        <v>3245.4</v>
      </c>
      <c r="H386" s="185">
        <v>5228.42</v>
      </c>
      <c r="I386" s="68">
        <v>108</v>
      </c>
      <c r="J386" s="44">
        <v>0</v>
      </c>
      <c r="K386" s="52">
        <f t="shared" si="142"/>
        <v>58.4172</v>
      </c>
      <c r="L386" s="53">
        <f t="shared" si="143"/>
        <v>519.28</v>
      </c>
      <c r="M386" s="41">
        <f t="shared" si="144"/>
        <v>22.7178</v>
      </c>
      <c r="N386" s="44">
        <f t="shared" si="145"/>
        <v>418.27</v>
      </c>
      <c r="O386" s="44">
        <f t="shared" si="146"/>
        <v>54</v>
      </c>
      <c r="P386" s="44">
        <f t="shared" si="147"/>
        <v>0</v>
      </c>
      <c r="Q386" s="44">
        <f t="shared" si="148"/>
        <v>1072.685</v>
      </c>
      <c r="R386" s="41">
        <f t="shared" si="149"/>
        <v>0</v>
      </c>
      <c r="S386" s="41">
        <f t="shared" si="150"/>
        <v>259.64</v>
      </c>
      <c r="T386" s="41">
        <f t="shared" si="151"/>
        <v>9.74</v>
      </c>
      <c r="U386" s="44">
        <f t="shared" si="152"/>
        <v>104.57</v>
      </c>
      <c r="V386" s="44">
        <f t="shared" si="153"/>
        <v>54</v>
      </c>
      <c r="W386" s="44">
        <f t="shared" si="154"/>
        <v>0</v>
      </c>
      <c r="X386" s="41">
        <f t="shared" si="155"/>
        <v>427.95</v>
      </c>
      <c r="Y386" s="41">
        <f t="shared" si="156"/>
        <v>1500.635</v>
      </c>
      <c r="Z386" s="41"/>
      <c r="AD386" s="141"/>
    </row>
    <row r="387" s="9" customFormat="1" ht="20" customHeight="1" spans="1:30">
      <c r="A387" s="40">
        <f t="shared" si="157"/>
        <v>384</v>
      </c>
      <c r="B387" s="257" t="s">
        <v>167</v>
      </c>
      <c r="C387" s="195" t="s">
        <v>985</v>
      </c>
      <c r="D387" s="116" t="s">
        <v>986</v>
      </c>
      <c r="E387" s="82">
        <v>3245.4</v>
      </c>
      <c r="F387" s="82">
        <v>3245.5</v>
      </c>
      <c r="G387" s="82">
        <v>3245.4</v>
      </c>
      <c r="H387" s="185">
        <v>5228.42</v>
      </c>
      <c r="I387" s="68">
        <v>108</v>
      </c>
      <c r="J387" s="44">
        <v>0</v>
      </c>
      <c r="K387" s="52">
        <f t="shared" si="142"/>
        <v>58.4172</v>
      </c>
      <c r="L387" s="53">
        <f t="shared" si="143"/>
        <v>519.28</v>
      </c>
      <c r="M387" s="41">
        <f t="shared" si="144"/>
        <v>22.7178</v>
      </c>
      <c r="N387" s="44">
        <f t="shared" si="145"/>
        <v>418.27</v>
      </c>
      <c r="O387" s="44">
        <f t="shared" si="146"/>
        <v>54</v>
      </c>
      <c r="P387" s="44">
        <f t="shared" si="147"/>
        <v>0</v>
      </c>
      <c r="Q387" s="44">
        <f t="shared" si="148"/>
        <v>1072.685</v>
      </c>
      <c r="R387" s="41">
        <f t="shared" si="149"/>
        <v>0</v>
      </c>
      <c r="S387" s="41">
        <f t="shared" si="150"/>
        <v>259.64</v>
      </c>
      <c r="T387" s="41">
        <f t="shared" si="151"/>
        <v>9.74</v>
      </c>
      <c r="U387" s="44">
        <f t="shared" si="152"/>
        <v>104.57</v>
      </c>
      <c r="V387" s="44">
        <f t="shared" si="153"/>
        <v>54</v>
      </c>
      <c r="W387" s="44">
        <f t="shared" si="154"/>
        <v>0</v>
      </c>
      <c r="X387" s="41">
        <f t="shared" si="155"/>
        <v>427.95</v>
      </c>
      <c r="Y387" s="41">
        <f t="shared" si="156"/>
        <v>1500.635</v>
      </c>
      <c r="Z387" s="41"/>
      <c r="AD387" s="141"/>
    </row>
    <row r="388" s="9" customFormat="1" ht="20" customHeight="1" spans="1:30">
      <c r="A388" s="40">
        <f t="shared" si="157"/>
        <v>385</v>
      </c>
      <c r="B388" s="257" t="s">
        <v>913</v>
      </c>
      <c r="C388" s="195" t="s">
        <v>987</v>
      </c>
      <c r="D388" s="116" t="s">
        <v>988</v>
      </c>
      <c r="E388" s="82">
        <v>3245.4</v>
      </c>
      <c r="F388" s="82">
        <v>3245.5</v>
      </c>
      <c r="G388" s="82">
        <v>3245.4</v>
      </c>
      <c r="H388" s="185">
        <v>5228.42</v>
      </c>
      <c r="I388" s="68">
        <v>108</v>
      </c>
      <c r="J388" s="44">
        <v>0</v>
      </c>
      <c r="K388" s="52">
        <f t="shared" si="142"/>
        <v>58.4172</v>
      </c>
      <c r="L388" s="53">
        <f t="shared" si="143"/>
        <v>519.28</v>
      </c>
      <c r="M388" s="41">
        <f t="shared" si="144"/>
        <v>22.7178</v>
      </c>
      <c r="N388" s="44">
        <f t="shared" si="145"/>
        <v>418.27</v>
      </c>
      <c r="O388" s="44">
        <f t="shared" si="146"/>
        <v>54</v>
      </c>
      <c r="P388" s="44">
        <f t="shared" si="147"/>
        <v>0</v>
      </c>
      <c r="Q388" s="44">
        <f t="shared" si="148"/>
        <v>1072.685</v>
      </c>
      <c r="R388" s="41">
        <f t="shared" si="149"/>
        <v>0</v>
      </c>
      <c r="S388" s="41">
        <f t="shared" si="150"/>
        <v>259.64</v>
      </c>
      <c r="T388" s="41">
        <f t="shared" si="151"/>
        <v>9.74</v>
      </c>
      <c r="U388" s="44">
        <f t="shared" si="152"/>
        <v>104.57</v>
      </c>
      <c r="V388" s="44">
        <f t="shared" si="153"/>
        <v>54</v>
      </c>
      <c r="W388" s="44">
        <f t="shared" si="154"/>
        <v>0</v>
      </c>
      <c r="X388" s="41">
        <f t="shared" si="155"/>
        <v>427.95</v>
      </c>
      <c r="Y388" s="41">
        <f t="shared" si="156"/>
        <v>1500.635</v>
      </c>
      <c r="Z388" s="41"/>
      <c r="AD388" s="141"/>
    </row>
    <row r="389" s="9" customFormat="1" ht="20" customHeight="1" spans="1:30">
      <c r="A389" s="40">
        <f t="shared" si="157"/>
        <v>386</v>
      </c>
      <c r="B389" s="257" t="s">
        <v>170</v>
      </c>
      <c r="C389" s="195" t="s">
        <v>989</v>
      </c>
      <c r="D389" s="116" t="s">
        <v>990</v>
      </c>
      <c r="E389" s="82">
        <v>3245.4</v>
      </c>
      <c r="F389" s="82">
        <v>3245.5</v>
      </c>
      <c r="G389" s="82">
        <v>3245.4</v>
      </c>
      <c r="H389" s="185">
        <v>5228.42</v>
      </c>
      <c r="I389" s="68">
        <v>108</v>
      </c>
      <c r="J389" s="44">
        <v>0</v>
      </c>
      <c r="K389" s="52">
        <f t="shared" si="142"/>
        <v>58.4172</v>
      </c>
      <c r="L389" s="53">
        <f t="shared" si="143"/>
        <v>519.28</v>
      </c>
      <c r="M389" s="41">
        <f t="shared" si="144"/>
        <v>22.7178</v>
      </c>
      <c r="N389" s="44">
        <f t="shared" si="145"/>
        <v>418.27</v>
      </c>
      <c r="O389" s="44">
        <f t="shared" si="146"/>
        <v>54</v>
      </c>
      <c r="P389" s="44">
        <f t="shared" si="147"/>
        <v>0</v>
      </c>
      <c r="Q389" s="44">
        <f t="shared" si="148"/>
        <v>1072.685</v>
      </c>
      <c r="R389" s="41">
        <f t="shared" si="149"/>
        <v>0</v>
      </c>
      <c r="S389" s="41">
        <f t="shared" si="150"/>
        <v>259.64</v>
      </c>
      <c r="T389" s="41">
        <f t="shared" si="151"/>
        <v>9.74</v>
      </c>
      <c r="U389" s="44">
        <f t="shared" si="152"/>
        <v>104.57</v>
      </c>
      <c r="V389" s="44">
        <f t="shared" si="153"/>
        <v>54</v>
      </c>
      <c r="W389" s="44">
        <f t="shared" si="154"/>
        <v>0</v>
      </c>
      <c r="X389" s="41">
        <f t="shared" si="155"/>
        <v>427.95</v>
      </c>
      <c r="Y389" s="41">
        <f t="shared" si="156"/>
        <v>1500.635</v>
      </c>
      <c r="Z389" s="41"/>
      <c r="AD389" s="141"/>
    </row>
    <row r="390" s="9" customFormat="1" ht="20" customHeight="1" spans="1:30">
      <c r="A390" s="40">
        <f t="shared" si="157"/>
        <v>387</v>
      </c>
      <c r="B390" s="257" t="s">
        <v>124</v>
      </c>
      <c r="C390" s="195" t="s">
        <v>991</v>
      </c>
      <c r="D390" s="116" t="s">
        <v>992</v>
      </c>
      <c r="E390" s="82">
        <v>3245.4</v>
      </c>
      <c r="F390" s="82">
        <v>3245.5</v>
      </c>
      <c r="G390" s="82">
        <v>3245.4</v>
      </c>
      <c r="H390" s="185">
        <v>5228.42</v>
      </c>
      <c r="I390" s="68">
        <v>108</v>
      </c>
      <c r="J390" s="44">
        <v>0</v>
      </c>
      <c r="K390" s="52">
        <f t="shared" si="142"/>
        <v>58.4172</v>
      </c>
      <c r="L390" s="53">
        <f t="shared" si="143"/>
        <v>519.28</v>
      </c>
      <c r="M390" s="41">
        <f t="shared" si="144"/>
        <v>22.7178</v>
      </c>
      <c r="N390" s="44">
        <f t="shared" si="145"/>
        <v>418.27</v>
      </c>
      <c r="O390" s="44">
        <f t="shared" si="146"/>
        <v>54</v>
      </c>
      <c r="P390" s="44">
        <f t="shared" si="147"/>
        <v>0</v>
      </c>
      <c r="Q390" s="44">
        <f t="shared" si="148"/>
        <v>1072.685</v>
      </c>
      <c r="R390" s="41">
        <f t="shared" si="149"/>
        <v>0</v>
      </c>
      <c r="S390" s="41">
        <f t="shared" si="150"/>
        <v>259.64</v>
      </c>
      <c r="T390" s="41">
        <f t="shared" si="151"/>
        <v>9.74</v>
      </c>
      <c r="U390" s="44">
        <f t="shared" si="152"/>
        <v>104.57</v>
      </c>
      <c r="V390" s="44">
        <f t="shared" si="153"/>
        <v>54</v>
      </c>
      <c r="W390" s="44">
        <f t="shared" si="154"/>
        <v>0</v>
      </c>
      <c r="X390" s="41">
        <f t="shared" si="155"/>
        <v>427.95</v>
      </c>
      <c r="Y390" s="41">
        <f t="shared" si="156"/>
        <v>1500.635</v>
      </c>
      <c r="Z390" s="41"/>
      <c r="AD390" s="141"/>
    </row>
    <row r="391" s="9" customFormat="1" ht="20" customHeight="1" spans="1:30">
      <c r="A391" s="40">
        <f t="shared" si="157"/>
        <v>388</v>
      </c>
      <c r="B391" s="257" t="s">
        <v>170</v>
      </c>
      <c r="C391" s="195" t="s">
        <v>993</v>
      </c>
      <c r="D391" s="116" t="s">
        <v>994</v>
      </c>
      <c r="E391" s="82">
        <v>3245.4</v>
      </c>
      <c r="F391" s="82">
        <v>3245.5</v>
      </c>
      <c r="G391" s="82">
        <v>3245.4</v>
      </c>
      <c r="H391" s="185">
        <v>5228.42</v>
      </c>
      <c r="I391" s="68">
        <v>108</v>
      </c>
      <c r="J391" s="44">
        <v>0</v>
      </c>
      <c r="K391" s="52">
        <f t="shared" si="142"/>
        <v>58.4172</v>
      </c>
      <c r="L391" s="53">
        <f t="shared" si="143"/>
        <v>519.28</v>
      </c>
      <c r="M391" s="41">
        <f t="shared" si="144"/>
        <v>22.7178</v>
      </c>
      <c r="N391" s="44">
        <f t="shared" si="145"/>
        <v>418.27</v>
      </c>
      <c r="O391" s="44">
        <f t="shared" si="146"/>
        <v>54</v>
      </c>
      <c r="P391" s="44">
        <f t="shared" si="147"/>
        <v>0</v>
      </c>
      <c r="Q391" s="44">
        <f t="shared" si="148"/>
        <v>1072.685</v>
      </c>
      <c r="R391" s="41">
        <f t="shared" si="149"/>
        <v>0</v>
      </c>
      <c r="S391" s="41">
        <f t="shared" si="150"/>
        <v>259.64</v>
      </c>
      <c r="T391" s="41">
        <f t="shared" si="151"/>
        <v>9.74</v>
      </c>
      <c r="U391" s="44">
        <f t="shared" si="152"/>
        <v>104.57</v>
      </c>
      <c r="V391" s="44">
        <f t="shared" si="153"/>
        <v>54</v>
      </c>
      <c r="W391" s="44">
        <f t="shared" si="154"/>
        <v>0</v>
      </c>
      <c r="X391" s="41">
        <f t="shared" si="155"/>
        <v>427.95</v>
      </c>
      <c r="Y391" s="41">
        <f t="shared" si="156"/>
        <v>1500.635</v>
      </c>
      <c r="Z391" s="41"/>
      <c r="AD391" s="141"/>
    </row>
    <row r="392" s="9" customFormat="1" ht="20" customHeight="1" spans="1:30">
      <c r="A392" s="40">
        <f t="shared" si="157"/>
        <v>389</v>
      </c>
      <c r="B392" s="257" t="s">
        <v>124</v>
      </c>
      <c r="C392" s="195" t="s">
        <v>995</v>
      </c>
      <c r="D392" s="116" t="s">
        <v>996</v>
      </c>
      <c r="E392" s="82">
        <v>3245.4</v>
      </c>
      <c r="F392" s="82">
        <v>3245.5</v>
      </c>
      <c r="G392" s="82">
        <v>3245.4</v>
      </c>
      <c r="H392" s="68">
        <v>0</v>
      </c>
      <c r="I392" s="68"/>
      <c r="J392" s="44">
        <v>0</v>
      </c>
      <c r="K392" s="52">
        <f t="shared" si="142"/>
        <v>58.4172</v>
      </c>
      <c r="L392" s="53">
        <f t="shared" si="143"/>
        <v>519.28</v>
      </c>
      <c r="M392" s="41">
        <f t="shared" si="144"/>
        <v>22.7178</v>
      </c>
      <c r="N392" s="44">
        <f t="shared" si="145"/>
        <v>0</v>
      </c>
      <c r="O392" s="44">
        <f t="shared" si="146"/>
        <v>0</v>
      </c>
      <c r="P392" s="44">
        <f t="shared" si="147"/>
        <v>0</v>
      </c>
      <c r="Q392" s="44">
        <f t="shared" si="148"/>
        <v>600.415</v>
      </c>
      <c r="R392" s="41">
        <f t="shared" si="149"/>
        <v>0</v>
      </c>
      <c r="S392" s="41">
        <f t="shared" si="150"/>
        <v>259.64</v>
      </c>
      <c r="T392" s="41">
        <f t="shared" si="151"/>
        <v>9.74</v>
      </c>
      <c r="U392" s="44">
        <f t="shared" si="152"/>
        <v>0</v>
      </c>
      <c r="V392" s="44">
        <f t="shared" si="153"/>
        <v>0</v>
      </c>
      <c r="W392" s="44">
        <f t="shared" si="154"/>
        <v>0</v>
      </c>
      <c r="X392" s="41">
        <f t="shared" si="155"/>
        <v>269.38</v>
      </c>
      <c r="Y392" s="41">
        <f t="shared" si="156"/>
        <v>869.795</v>
      </c>
      <c r="Z392" s="41"/>
      <c r="AD392" s="141"/>
    </row>
    <row r="393" s="9" customFormat="1" ht="20" customHeight="1" spans="1:30">
      <c r="A393" s="40">
        <f t="shared" si="157"/>
        <v>390</v>
      </c>
      <c r="B393" s="257" t="s">
        <v>167</v>
      </c>
      <c r="C393" s="195" t="s">
        <v>997</v>
      </c>
      <c r="D393" s="116" t="s">
        <v>998</v>
      </c>
      <c r="E393" s="82">
        <v>3245.4</v>
      </c>
      <c r="F393" s="82">
        <v>3245.5</v>
      </c>
      <c r="G393" s="82">
        <v>3245.4</v>
      </c>
      <c r="H393" s="185">
        <v>5228.42</v>
      </c>
      <c r="I393" s="68">
        <v>108</v>
      </c>
      <c r="J393" s="44">
        <v>0</v>
      </c>
      <c r="K393" s="52">
        <f t="shared" si="142"/>
        <v>58.4172</v>
      </c>
      <c r="L393" s="53">
        <f t="shared" si="143"/>
        <v>519.28</v>
      </c>
      <c r="M393" s="41">
        <f t="shared" si="144"/>
        <v>22.7178</v>
      </c>
      <c r="N393" s="44">
        <f t="shared" si="145"/>
        <v>418.27</v>
      </c>
      <c r="O393" s="44">
        <f t="shared" si="146"/>
        <v>54</v>
      </c>
      <c r="P393" s="44">
        <f t="shared" si="147"/>
        <v>0</v>
      </c>
      <c r="Q393" s="44">
        <f t="shared" si="148"/>
        <v>1072.685</v>
      </c>
      <c r="R393" s="41">
        <f t="shared" si="149"/>
        <v>0</v>
      </c>
      <c r="S393" s="41">
        <f t="shared" si="150"/>
        <v>259.64</v>
      </c>
      <c r="T393" s="41">
        <f t="shared" si="151"/>
        <v>9.74</v>
      </c>
      <c r="U393" s="44">
        <f t="shared" si="152"/>
        <v>104.57</v>
      </c>
      <c r="V393" s="44">
        <f t="shared" si="153"/>
        <v>54</v>
      </c>
      <c r="W393" s="44">
        <f t="shared" si="154"/>
        <v>0</v>
      </c>
      <c r="X393" s="41">
        <f t="shared" si="155"/>
        <v>427.95</v>
      </c>
      <c r="Y393" s="41">
        <f t="shared" si="156"/>
        <v>1500.635</v>
      </c>
      <c r="Z393" s="41"/>
      <c r="AD393" s="141"/>
    </row>
    <row r="394" s="9" customFormat="1" ht="20" customHeight="1" spans="1:30">
      <c r="A394" s="40">
        <f t="shared" si="157"/>
        <v>391</v>
      </c>
      <c r="B394" s="257" t="s">
        <v>170</v>
      </c>
      <c r="C394" s="195" t="s">
        <v>999</v>
      </c>
      <c r="D394" s="116" t="s">
        <v>1000</v>
      </c>
      <c r="E394" s="82">
        <v>3245.4</v>
      </c>
      <c r="F394" s="82">
        <v>3245.5</v>
      </c>
      <c r="G394" s="82">
        <v>3245.4</v>
      </c>
      <c r="H394" s="185">
        <v>5228.42</v>
      </c>
      <c r="I394" s="68">
        <v>108</v>
      </c>
      <c r="J394" s="44">
        <v>0</v>
      </c>
      <c r="K394" s="52">
        <f t="shared" si="142"/>
        <v>58.4172</v>
      </c>
      <c r="L394" s="53">
        <f t="shared" si="143"/>
        <v>519.28</v>
      </c>
      <c r="M394" s="41">
        <f t="shared" si="144"/>
        <v>22.7178</v>
      </c>
      <c r="N394" s="44">
        <f t="shared" si="145"/>
        <v>418.27</v>
      </c>
      <c r="O394" s="44">
        <f t="shared" si="146"/>
        <v>54</v>
      </c>
      <c r="P394" s="44">
        <f t="shared" si="147"/>
        <v>0</v>
      </c>
      <c r="Q394" s="44">
        <f t="shared" si="148"/>
        <v>1072.685</v>
      </c>
      <c r="R394" s="41">
        <f t="shared" si="149"/>
        <v>0</v>
      </c>
      <c r="S394" s="41">
        <f t="shared" si="150"/>
        <v>259.64</v>
      </c>
      <c r="T394" s="41">
        <f t="shared" si="151"/>
        <v>9.74</v>
      </c>
      <c r="U394" s="44">
        <f t="shared" si="152"/>
        <v>104.57</v>
      </c>
      <c r="V394" s="44">
        <f t="shared" si="153"/>
        <v>54</v>
      </c>
      <c r="W394" s="44">
        <f t="shared" si="154"/>
        <v>0</v>
      </c>
      <c r="X394" s="41">
        <f t="shared" si="155"/>
        <v>427.95</v>
      </c>
      <c r="Y394" s="41">
        <f t="shared" si="156"/>
        <v>1500.635</v>
      </c>
      <c r="Z394" s="41"/>
      <c r="AD394" s="141"/>
    </row>
    <row r="395" s="9" customFormat="1" ht="20" customHeight="1" spans="1:30">
      <c r="A395" s="40">
        <f t="shared" si="157"/>
        <v>392</v>
      </c>
      <c r="B395" s="257" t="s">
        <v>170</v>
      </c>
      <c r="C395" s="195" t="s">
        <v>1001</v>
      </c>
      <c r="D395" s="116" t="s">
        <v>1002</v>
      </c>
      <c r="E395" s="82">
        <v>3245.4</v>
      </c>
      <c r="F395" s="82">
        <v>3245.5</v>
      </c>
      <c r="G395" s="82">
        <v>3245.4</v>
      </c>
      <c r="H395" s="185">
        <v>5228.42</v>
      </c>
      <c r="I395" s="68">
        <v>108</v>
      </c>
      <c r="J395" s="44">
        <v>0</v>
      </c>
      <c r="K395" s="52">
        <f t="shared" si="142"/>
        <v>58.4172</v>
      </c>
      <c r="L395" s="53">
        <f t="shared" si="143"/>
        <v>519.28</v>
      </c>
      <c r="M395" s="41">
        <f t="shared" si="144"/>
        <v>22.7178</v>
      </c>
      <c r="N395" s="44">
        <f t="shared" si="145"/>
        <v>418.27</v>
      </c>
      <c r="O395" s="44">
        <f t="shared" si="146"/>
        <v>54</v>
      </c>
      <c r="P395" s="44">
        <f t="shared" si="147"/>
        <v>0</v>
      </c>
      <c r="Q395" s="44">
        <f t="shared" si="148"/>
        <v>1072.685</v>
      </c>
      <c r="R395" s="41">
        <f t="shared" si="149"/>
        <v>0</v>
      </c>
      <c r="S395" s="41">
        <f t="shared" si="150"/>
        <v>259.64</v>
      </c>
      <c r="T395" s="41">
        <f t="shared" si="151"/>
        <v>9.74</v>
      </c>
      <c r="U395" s="44">
        <f t="shared" si="152"/>
        <v>104.57</v>
      </c>
      <c r="V395" s="44">
        <f t="shared" si="153"/>
        <v>54</v>
      </c>
      <c r="W395" s="44">
        <f t="shared" si="154"/>
        <v>0</v>
      </c>
      <c r="X395" s="41">
        <f t="shared" si="155"/>
        <v>427.95</v>
      </c>
      <c r="Y395" s="41">
        <f t="shared" si="156"/>
        <v>1500.635</v>
      </c>
      <c r="Z395" s="41"/>
      <c r="AD395" s="141"/>
    </row>
    <row r="396" s="9" customFormat="1" ht="20" customHeight="1" spans="1:30">
      <c r="A396" s="40">
        <f t="shared" si="157"/>
        <v>393</v>
      </c>
      <c r="B396" s="257" t="s">
        <v>167</v>
      </c>
      <c r="C396" s="195" t="s">
        <v>1003</v>
      </c>
      <c r="D396" s="116" t="s">
        <v>1004</v>
      </c>
      <c r="E396" s="82">
        <v>3245.4</v>
      </c>
      <c r="F396" s="82">
        <v>3245.5</v>
      </c>
      <c r="G396" s="82">
        <v>3245.4</v>
      </c>
      <c r="H396" s="185">
        <v>5228.42</v>
      </c>
      <c r="I396" s="68"/>
      <c r="J396" s="44">
        <v>0</v>
      </c>
      <c r="K396" s="52">
        <f t="shared" si="142"/>
        <v>58.4172</v>
      </c>
      <c r="L396" s="53">
        <f t="shared" si="143"/>
        <v>519.28</v>
      </c>
      <c r="M396" s="41">
        <f t="shared" si="144"/>
        <v>22.7178</v>
      </c>
      <c r="N396" s="44">
        <f t="shared" si="145"/>
        <v>418.27</v>
      </c>
      <c r="O396" s="44">
        <f t="shared" si="146"/>
        <v>0</v>
      </c>
      <c r="P396" s="44">
        <f t="shared" si="147"/>
        <v>0</v>
      </c>
      <c r="Q396" s="44">
        <f t="shared" si="148"/>
        <v>1018.685</v>
      </c>
      <c r="R396" s="41">
        <f t="shared" si="149"/>
        <v>0</v>
      </c>
      <c r="S396" s="41">
        <f t="shared" si="150"/>
        <v>259.64</v>
      </c>
      <c r="T396" s="41">
        <f t="shared" si="151"/>
        <v>9.74</v>
      </c>
      <c r="U396" s="44">
        <f t="shared" si="152"/>
        <v>104.57</v>
      </c>
      <c r="V396" s="44">
        <f t="shared" si="153"/>
        <v>0</v>
      </c>
      <c r="W396" s="44">
        <f t="shared" si="154"/>
        <v>0</v>
      </c>
      <c r="X396" s="41">
        <f t="shared" si="155"/>
        <v>373.95</v>
      </c>
      <c r="Y396" s="41">
        <f t="shared" si="156"/>
        <v>1392.635</v>
      </c>
      <c r="Z396" s="41"/>
      <c r="AD396" s="141"/>
    </row>
    <row r="397" s="9" customFormat="1" ht="20" customHeight="1" spans="1:30">
      <c r="A397" s="40">
        <f t="shared" si="157"/>
        <v>394</v>
      </c>
      <c r="B397" s="257" t="s">
        <v>170</v>
      </c>
      <c r="C397" s="195" t="s">
        <v>1005</v>
      </c>
      <c r="D397" s="116" t="s">
        <v>1006</v>
      </c>
      <c r="E397" s="82">
        <v>3245.4</v>
      </c>
      <c r="F397" s="82">
        <v>3245.5</v>
      </c>
      <c r="G397" s="82">
        <v>3245.4</v>
      </c>
      <c r="H397" s="185">
        <v>5228.42</v>
      </c>
      <c r="I397" s="68">
        <v>108</v>
      </c>
      <c r="J397" s="44">
        <v>0</v>
      </c>
      <c r="K397" s="52">
        <f t="shared" si="142"/>
        <v>58.4172</v>
      </c>
      <c r="L397" s="53">
        <f t="shared" si="143"/>
        <v>519.28</v>
      </c>
      <c r="M397" s="41">
        <f t="shared" si="144"/>
        <v>22.7178</v>
      </c>
      <c r="N397" s="44">
        <f t="shared" si="145"/>
        <v>418.27</v>
      </c>
      <c r="O397" s="44">
        <f t="shared" si="146"/>
        <v>54</v>
      </c>
      <c r="P397" s="44">
        <f t="shared" si="147"/>
        <v>0</v>
      </c>
      <c r="Q397" s="44">
        <f t="shared" si="148"/>
        <v>1072.685</v>
      </c>
      <c r="R397" s="41">
        <f t="shared" si="149"/>
        <v>0</v>
      </c>
      <c r="S397" s="41">
        <f t="shared" si="150"/>
        <v>259.64</v>
      </c>
      <c r="T397" s="41">
        <f t="shared" si="151"/>
        <v>9.74</v>
      </c>
      <c r="U397" s="44">
        <f t="shared" si="152"/>
        <v>104.57</v>
      </c>
      <c r="V397" s="44">
        <f t="shared" si="153"/>
        <v>54</v>
      </c>
      <c r="W397" s="44">
        <f t="shared" si="154"/>
        <v>0</v>
      </c>
      <c r="X397" s="41">
        <f t="shared" si="155"/>
        <v>427.95</v>
      </c>
      <c r="Y397" s="41">
        <f t="shared" si="156"/>
        <v>1500.635</v>
      </c>
      <c r="Z397" s="41"/>
      <c r="AD397" s="141"/>
    </row>
    <row r="398" s="9" customFormat="1" ht="20" customHeight="1" spans="1:30">
      <c r="A398" s="40">
        <f t="shared" si="157"/>
        <v>395</v>
      </c>
      <c r="B398" s="257" t="s">
        <v>170</v>
      </c>
      <c r="C398" s="195" t="s">
        <v>1007</v>
      </c>
      <c r="D398" s="116" t="s">
        <v>1008</v>
      </c>
      <c r="E398" s="82">
        <v>3245.4</v>
      </c>
      <c r="F398" s="82">
        <v>3245.5</v>
      </c>
      <c r="G398" s="82">
        <v>3245.4</v>
      </c>
      <c r="H398" s="185">
        <v>5228.42</v>
      </c>
      <c r="I398" s="68">
        <v>108</v>
      </c>
      <c r="J398" s="44">
        <v>0</v>
      </c>
      <c r="K398" s="52">
        <f t="shared" si="142"/>
        <v>58.4172</v>
      </c>
      <c r="L398" s="53">
        <f t="shared" si="143"/>
        <v>519.28</v>
      </c>
      <c r="M398" s="41">
        <f t="shared" si="144"/>
        <v>22.7178</v>
      </c>
      <c r="N398" s="44">
        <f t="shared" si="145"/>
        <v>418.27</v>
      </c>
      <c r="O398" s="44">
        <f t="shared" si="146"/>
        <v>54</v>
      </c>
      <c r="P398" s="44">
        <f t="shared" si="147"/>
        <v>0</v>
      </c>
      <c r="Q398" s="44">
        <f t="shared" si="148"/>
        <v>1072.685</v>
      </c>
      <c r="R398" s="41">
        <f t="shared" si="149"/>
        <v>0</v>
      </c>
      <c r="S398" s="41">
        <f t="shared" si="150"/>
        <v>259.64</v>
      </c>
      <c r="T398" s="41">
        <f t="shared" si="151"/>
        <v>9.74</v>
      </c>
      <c r="U398" s="44">
        <f t="shared" si="152"/>
        <v>104.57</v>
      </c>
      <c r="V398" s="44">
        <f t="shared" si="153"/>
        <v>54</v>
      </c>
      <c r="W398" s="44">
        <f t="shared" si="154"/>
        <v>0</v>
      </c>
      <c r="X398" s="41">
        <f t="shared" si="155"/>
        <v>427.95</v>
      </c>
      <c r="Y398" s="41">
        <f t="shared" si="156"/>
        <v>1500.635</v>
      </c>
      <c r="Z398" s="41"/>
      <c r="AD398" s="141"/>
    </row>
    <row r="399" s="9" customFormat="1" ht="20" customHeight="1" spans="1:30">
      <c r="A399" s="40">
        <f t="shared" si="157"/>
        <v>396</v>
      </c>
      <c r="B399" s="257" t="s">
        <v>170</v>
      </c>
      <c r="C399" s="114" t="s">
        <v>1009</v>
      </c>
      <c r="D399" s="258" t="s">
        <v>1010</v>
      </c>
      <c r="E399" s="82">
        <v>3245.4</v>
      </c>
      <c r="F399" s="82">
        <v>3245.5</v>
      </c>
      <c r="G399" s="82">
        <v>3245.4</v>
      </c>
      <c r="H399" s="185">
        <v>5228.42</v>
      </c>
      <c r="I399" s="68">
        <v>108</v>
      </c>
      <c r="J399" s="44">
        <v>0</v>
      </c>
      <c r="K399" s="52">
        <f t="shared" si="142"/>
        <v>58.4172</v>
      </c>
      <c r="L399" s="53">
        <f t="shared" si="143"/>
        <v>519.28</v>
      </c>
      <c r="M399" s="41">
        <f t="shared" si="144"/>
        <v>22.7178</v>
      </c>
      <c r="N399" s="44">
        <f t="shared" si="145"/>
        <v>418.27</v>
      </c>
      <c r="O399" s="44">
        <f t="shared" si="146"/>
        <v>54</v>
      </c>
      <c r="P399" s="44">
        <f t="shared" si="147"/>
        <v>0</v>
      </c>
      <c r="Q399" s="44">
        <f t="shared" si="148"/>
        <v>1072.685</v>
      </c>
      <c r="R399" s="41">
        <f t="shared" si="149"/>
        <v>0</v>
      </c>
      <c r="S399" s="41">
        <f t="shared" si="150"/>
        <v>259.64</v>
      </c>
      <c r="T399" s="41">
        <f t="shared" si="151"/>
        <v>9.74</v>
      </c>
      <c r="U399" s="44">
        <f t="shared" si="152"/>
        <v>104.57</v>
      </c>
      <c r="V399" s="44">
        <f t="shared" si="153"/>
        <v>54</v>
      </c>
      <c r="W399" s="44">
        <f t="shared" si="154"/>
        <v>0</v>
      </c>
      <c r="X399" s="41">
        <f t="shared" si="155"/>
        <v>427.95</v>
      </c>
      <c r="Y399" s="41">
        <f t="shared" si="156"/>
        <v>1500.635</v>
      </c>
      <c r="Z399" s="41"/>
      <c r="AD399" s="141"/>
    </row>
    <row r="400" s="9" customFormat="1" ht="20" customHeight="1" spans="1:30">
      <c r="A400" s="40">
        <f t="shared" si="157"/>
        <v>397</v>
      </c>
      <c r="B400" s="257" t="s">
        <v>170</v>
      </c>
      <c r="C400" s="114" t="s">
        <v>1011</v>
      </c>
      <c r="D400" s="258" t="s">
        <v>1012</v>
      </c>
      <c r="E400" s="82">
        <v>3245.4</v>
      </c>
      <c r="F400" s="82">
        <v>3245.5</v>
      </c>
      <c r="G400" s="82">
        <v>3245.4</v>
      </c>
      <c r="H400" s="185">
        <v>5228.42</v>
      </c>
      <c r="I400" s="68">
        <v>108</v>
      </c>
      <c r="J400" s="44">
        <v>0</v>
      </c>
      <c r="K400" s="52">
        <f t="shared" si="142"/>
        <v>58.4172</v>
      </c>
      <c r="L400" s="53">
        <f t="shared" si="143"/>
        <v>519.28</v>
      </c>
      <c r="M400" s="41">
        <f t="shared" si="144"/>
        <v>22.7178</v>
      </c>
      <c r="N400" s="44">
        <f t="shared" si="145"/>
        <v>418.27</v>
      </c>
      <c r="O400" s="44">
        <f t="shared" si="146"/>
        <v>54</v>
      </c>
      <c r="P400" s="44">
        <f t="shared" si="147"/>
        <v>0</v>
      </c>
      <c r="Q400" s="44">
        <f t="shared" si="148"/>
        <v>1072.685</v>
      </c>
      <c r="R400" s="41">
        <f t="shared" si="149"/>
        <v>0</v>
      </c>
      <c r="S400" s="41">
        <f t="shared" si="150"/>
        <v>259.64</v>
      </c>
      <c r="T400" s="41">
        <f t="shared" si="151"/>
        <v>9.74</v>
      </c>
      <c r="U400" s="44">
        <f t="shared" si="152"/>
        <v>104.57</v>
      </c>
      <c r="V400" s="44">
        <f t="shared" si="153"/>
        <v>54</v>
      </c>
      <c r="W400" s="44">
        <f t="shared" si="154"/>
        <v>0</v>
      </c>
      <c r="X400" s="41">
        <f t="shared" si="155"/>
        <v>427.95</v>
      </c>
      <c r="Y400" s="41">
        <f t="shared" si="156"/>
        <v>1500.635</v>
      </c>
      <c r="Z400" s="41"/>
      <c r="AD400" s="141"/>
    </row>
    <row r="401" s="9" customFormat="1" ht="20" customHeight="1" spans="1:30">
      <c r="A401" s="40">
        <f t="shared" si="157"/>
        <v>398</v>
      </c>
      <c r="B401" s="257" t="s">
        <v>98</v>
      </c>
      <c r="C401" s="114" t="s">
        <v>1013</v>
      </c>
      <c r="D401" s="258" t="s">
        <v>1014</v>
      </c>
      <c r="E401" s="82">
        <v>3245.4</v>
      </c>
      <c r="F401" s="82">
        <v>3245.5</v>
      </c>
      <c r="G401" s="82">
        <v>3245.4</v>
      </c>
      <c r="H401" s="185">
        <v>5228.42</v>
      </c>
      <c r="I401" s="68">
        <v>108</v>
      </c>
      <c r="J401" s="44">
        <v>0</v>
      </c>
      <c r="K401" s="52">
        <f t="shared" si="142"/>
        <v>58.4172</v>
      </c>
      <c r="L401" s="53">
        <f t="shared" si="143"/>
        <v>519.28</v>
      </c>
      <c r="M401" s="41">
        <f t="shared" si="144"/>
        <v>22.7178</v>
      </c>
      <c r="N401" s="44">
        <f t="shared" si="145"/>
        <v>418.27</v>
      </c>
      <c r="O401" s="44">
        <f t="shared" si="146"/>
        <v>54</v>
      </c>
      <c r="P401" s="44">
        <f t="shared" si="147"/>
        <v>0</v>
      </c>
      <c r="Q401" s="44">
        <f t="shared" si="148"/>
        <v>1072.685</v>
      </c>
      <c r="R401" s="41">
        <f t="shared" si="149"/>
        <v>0</v>
      </c>
      <c r="S401" s="41">
        <f t="shared" si="150"/>
        <v>259.64</v>
      </c>
      <c r="T401" s="41">
        <f t="shared" si="151"/>
        <v>9.74</v>
      </c>
      <c r="U401" s="44">
        <f t="shared" si="152"/>
        <v>104.57</v>
      </c>
      <c r="V401" s="44">
        <f t="shared" si="153"/>
        <v>54</v>
      </c>
      <c r="W401" s="44">
        <f t="shared" si="154"/>
        <v>0</v>
      </c>
      <c r="X401" s="41">
        <f t="shared" si="155"/>
        <v>427.95</v>
      </c>
      <c r="Y401" s="41">
        <f t="shared" si="156"/>
        <v>1500.635</v>
      </c>
      <c r="Z401" s="41"/>
      <c r="AD401" s="141"/>
    </row>
    <row r="402" s="9" customFormat="1" ht="20" customHeight="1" spans="1:30">
      <c r="A402" s="40">
        <f t="shared" si="157"/>
        <v>399</v>
      </c>
      <c r="B402" s="257" t="s">
        <v>98</v>
      </c>
      <c r="C402" s="114" t="s">
        <v>1015</v>
      </c>
      <c r="D402" s="354" t="s">
        <v>1016</v>
      </c>
      <c r="E402" s="82">
        <v>3245.4</v>
      </c>
      <c r="F402" s="82">
        <v>3245.5</v>
      </c>
      <c r="G402" s="82">
        <v>3245.4</v>
      </c>
      <c r="H402" s="185">
        <v>5228.42</v>
      </c>
      <c r="I402" s="68"/>
      <c r="J402" s="44">
        <v>0</v>
      </c>
      <c r="K402" s="52">
        <f t="shared" si="142"/>
        <v>58.4172</v>
      </c>
      <c r="L402" s="53">
        <f t="shared" si="143"/>
        <v>519.28</v>
      </c>
      <c r="M402" s="41">
        <f t="shared" si="144"/>
        <v>22.7178</v>
      </c>
      <c r="N402" s="44">
        <f t="shared" si="145"/>
        <v>418.27</v>
      </c>
      <c r="O402" s="44">
        <f t="shared" si="146"/>
        <v>0</v>
      </c>
      <c r="P402" s="44">
        <f t="shared" si="147"/>
        <v>0</v>
      </c>
      <c r="Q402" s="44">
        <f t="shared" si="148"/>
        <v>1018.685</v>
      </c>
      <c r="R402" s="41">
        <f t="shared" si="149"/>
        <v>0</v>
      </c>
      <c r="S402" s="41">
        <f t="shared" si="150"/>
        <v>259.64</v>
      </c>
      <c r="T402" s="41">
        <f t="shared" si="151"/>
        <v>9.74</v>
      </c>
      <c r="U402" s="44">
        <f t="shared" si="152"/>
        <v>104.57</v>
      </c>
      <c r="V402" s="44">
        <f t="shared" si="153"/>
        <v>0</v>
      </c>
      <c r="W402" s="44">
        <f t="shared" si="154"/>
        <v>0</v>
      </c>
      <c r="X402" s="41">
        <f t="shared" si="155"/>
        <v>373.95</v>
      </c>
      <c r="Y402" s="41">
        <f t="shared" si="156"/>
        <v>1392.635</v>
      </c>
      <c r="Z402" s="41"/>
      <c r="AD402" s="141"/>
    </row>
    <row r="403" s="9" customFormat="1" ht="20" customHeight="1" spans="1:30">
      <c r="A403" s="40">
        <f t="shared" si="157"/>
        <v>400</v>
      </c>
      <c r="B403" s="257" t="s">
        <v>913</v>
      </c>
      <c r="C403" s="114" t="s">
        <v>1017</v>
      </c>
      <c r="D403" s="258" t="s">
        <v>1018</v>
      </c>
      <c r="E403" s="82">
        <v>3245.4</v>
      </c>
      <c r="F403" s="82">
        <v>3245.5</v>
      </c>
      <c r="G403" s="82">
        <v>3245.4</v>
      </c>
      <c r="H403" s="185">
        <v>5228.42</v>
      </c>
      <c r="I403" s="68">
        <v>108</v>
      </c>
      <c r="J403" s="44">
        <v>0</v>
      </c>
      <c r="K403" s="52">
        <f t="shared" si="142"/>
        <v>58.4172</v>
      </c>
      <c r="L403" s="53">
        <f t="shared" si="143"/>
        <v>519.28</v>
      </c>
      <c r="M403" s="41">
        <f t="shared" si="144"/>
        <v>22.7178</v>
      </c>
      <c r="N403" s="44">
        <f t="shared" si="145"/>
        <v>418.27</v>
      </c>
      <c r="O403" s="44">
        <f t="shared" si="146"/>
        <v>54</v>
      </c>
      <c r="P403" s="44">
        <f t="shared" si="147"/>
        <v>0</v>
      </c>
      <c r="Q403" s="44">
        <f t="shared" si="148"/>
        <v>1072.685</v>
      </c>
      <c r="R403" s="41">
        <f t="shared" si="149"/>
        <v>0</v>
      </c>
      <c r="S403" s="41">
        <f t="shared" si="150"/>
        <v>259.64</v>
      </c>
      <c r="T403" s="41">
        <f t="shared" si="151"/>
        <v>9.74</v>
      </c>
      <c r="U403" s="44">
        <f t="shared" si="152"/>
        <v>104.57</v>
      </c>
      <c r="V403" s="44">
        <f t="shared" si="153"/>
        <v>54</v>
      </c>
      <c r="W403" s="44">
        <f t="shared" si="154"/>
        <v>0</v>
      </c>
      <c r="X403" s="41">
        <f t="shared" si="155"/>
        <v>427.95</v>
      </c>
      <c r="Y403" s="41">
        <f t="shared" si="156"/>
        <v>1500.635</v>
      </c>
      <c r="Z403" s="41"/>
      <c r="AD403" s="141"/>
    </row>
    <row r="404" s="32" customFormat="1" ht="22" customHeight="1" spans="1:34">
      <c r="A404" s="40" t="s">
        <v>45</v>
      </c>
      <c r="B404" s="66"/>
      <c r="C404" s="212">
        <f>A403</f>
        <v>400</v>
      </c>
      <c r="D404" s="213"/>
      <c r="E404" s="119">
        <f>SUM(E4:E403)</f>
        <v>1308600.09</v>
      </c>
      <c r="F404" s="119">
        <f>SUM(F4:F403)</f>
        <v>1276153.59</v>
      </c>
      <c r="G404" s="119">
        <f t="shared" ref="F404:Y404" si="158">SUM(G4:G403)</f>
        <v>1276146.09</v>
      </c>
      <c r="H404" s="119">
        <f t="shared" si="158"/>
        <v>2023398.53999999</v>
      </c>
      <c r="I404" s="119">
        <f t="shared" si="158"/>
        <v>3132</v>
      </c>
      <c r="J404" s="119">
        <f t="shared" si="158"/>
        <v>823706</v>
      </c>
      <c r="K404" s="119">
        <f t="shared" si="158"/>
        <v>23554.80162</v>
      </c>
      <c r="L404" s="119">
        <f t="shared" si="158"/>
        <v>204184.574399999</v>
      </c>
      <c r="M404" s="281">
        <v>8933.03</v>
      </c>
      <c r="N404" s="119">
        <f t="shared" si="158"/>
        <v>161870.49</v>
      </c>
      <c r="O404" s="119">
        <f t="shared" si="158"/>
        <v>1566</v>
      </c>
      <c r="P404" s="119">
        <f t="shared" si="158"/>
        <v>41185.3</v>
      </c>
      <c r="Q404" s="119">
        <f t="shared" si="158"/>
        <v>441294.188649999</v>
      </c>
      <c r="R404" s="119">
        <f t="shared" si="158"/>
        <v>0</v>
      </c>
      <c r="S404" s="119">
        <f t="shared" si="158"/>
        <v>102091.7</v>
      </c>
      <c r="T404" s="119">
        <f t="shared" si="158"/>
        <v>3829.84999999996</v>
      </c>
      <c r="U404" s="119">
        <f t="shared" si="158"/>
        <v>40468.5899999999</v>
      </c>
      <c r="V404" s="119">
        <f t="shared" si="158"/>
        <v>1566</v>
      </c>
      <c r="W404" s="119">
        <f t="shared" si="158"/>
        <v>41185.3</v>
      </c>
      <c r="X404" s="119">
        <f t="shared" si="158"/>
        <v>189141.440000001</v>
      </c>
      <c r="Y404" s="119">
        <f t="shared" si="158"/>
        <v>630435.62865</v>
      </c>
      <c r="Z404" s="54"/>
      <c r="AA404" s="9"/>
      <c r="AB404" s="9"/>
      <c r="AD404" s="141"/>
      <c r="AE404" s="9"/>
      <c r="AF404" s="9"/>
      <c r="AG404" s="9"/>
      <c r="AH404" s="9"/>
    </row>
    <row r="405" spans="1:30">
      <c r="A405" s="120"/>
      <c r="B405" s="120"/>
      <c r="E405" s="120"/>
      <c r="AD405" s="141"/>
    </row>
    <row r="406" spans="1:30">
      <c r="A406" s="121" t="s">
        <v>877</v>
      </c>
      <c r="B406" s="121"/>
      <c r="C406" s="122" t="s">
        <v>878</v>
      </c>
      <c r="D406" s="122"/>
      <c r="E406" s="121" t="s">
        <v>879</v>
      </c>
      <c r="AD406" s="142"/>
    </row>
    <row r="407" ht="16" customHeight="1" spans="1:29">
      <c r="A407" s="121" t="s">
        <v>880</v>
      </c>
      <c r="B407" s="121"/>
      <c r="C407" s="124">
        <f>K404</f>
        <v>23554.80162</v>
      </c>
      <c r="D407" s="125"/>
      <c r="E407" s="126">
        <f>COUNTIFS(E4:E403,"&lt;&gt;",E4:E403,"&lt;&gt;0")</f>
        <v>400</v>
      </c>
      <c r="Z407" s="9"/>
      <c r="AC407" s="141"/>
    </row>
    <row r="408" ht="16" customHeight="1" spans="1:30">
      <c r="A408" s="121" t="s">
        <v>881</v>
      </c>
      <c r="B408" s="121"/>
      <c r="C408" s="124">
        <f>L404+S404</f>
        <v>306276.274399999</v>
      </c>
      <c r="D408" s="125"/>
      <c r="E408" s="126">
        <f>COUNTIFS(F4:F403,"&lt;&gt;",F4:F403,"&lt;&gt;0")</f>
        <v>390</v>
      </c>
      <c r="AD408" s="141"/>
    </row>
    <row r="409" ht="16" customHeight="1" spans="1:5">
      <c r="A409" s="121" t="s">
        <v>882</v>
      </c>
      <c r="B409" s="121"/>
      <c r="C409" s="124">
        <f>M404+T404</f>
        <v>12762.88</v>
      </c>
      <c r="D409" s="125"/>
      <c r="E409" s="126">
        <f>COUNTIFS(G4:G403,"&lt;&gt;",G4:G403,"&lt;&gt;0")</f>
        <v>390</v>
      </c>
    </row>
    <row r="410" ht="16" customHeight="1" spans="1:26">
      <c r="A410" s="123" t="s">
        <v>883</v>
      </c>
      <c r="B410" s="123"/>
      <c r="C410" s="124">
        <f>N404+U404</f>
        <v>202339.08</v>
      </c>
      <c r="D410" s="125"/>
      <c r="E410" s="126">
        <f>COUNTIFS(H4:H403,"&lt;&gt;",H4:H403,"&lt;&gt;0")</f>
        <v>387</v>
      </c>
      <c r="Z410" s="9"/>
    </row>
    <row r="411" ht="16" customHeight="1" spans="1:5">
      <c r="A411" s="123" t="s">
        <v>884</v>
      </c>
      <c r="B411" s="123"/>
      <c r="C411" s="124">
        <f>O404+V404</f>
        <v>3132</v>
      </c>
      <c r="D411" s="125"/>
      <c r="E411" s="126">
        <f>COUNTIFS(I4:I403,"&lt;&gt;",I4:I403,"&lt;&gt;0")</f>
        <v>29</v>
      </c>
    </row>
    <row r="412" ht="16" customHeight="1" spans="1:5">
      <c r="A412" s="123" t="s">
        <v>885</v>
      </c>
      <c r="B412" s="123"/>
      <c r="C412" s="128">
        <f>P404+W404</f>
        <v>82370.6</v>
      </c>
      <c r="D412" s="129"/>
      <c r="E412" s="126">
        <f>COUNTIFS(J4:J403,"&lt;&gt;",J4:J403,"&lt;&gt;0")</f>
        <v>327</v>
      </c>
    </row>
    <row r="413" ht="16" customHeight="1" spans="1:5">
      <c r="A413" s="123" t="s">
        <v>886</v>
      </c>
      <c r="B413" s="123"/>
      <c r="C413" s="128">
        <f>SUM(C407:D412)</f>
        <v>630435.636019999</v>
      </c>
      <c r="D413" s="125"/>
      <c r="E413" s="130"/>
    </row>
    <row r="414" spans="1:26">
      <c r="A414" s="18" t="s">
        <v>887</v>
      </c>
      <c r="B414" s="132"/>
      <c r="C414" s="133"/>
      <c r="D414" s="134"/>
      <c r="E414" s="18"/>
      <c r="F414" s="18"/>
      <c r="G414" s="18"/>
      <c r="H414" s="18"/>
      <c r="I414" s="18"/>
      <c r="J414" s="18"/>
      <c r="K414" s="18"/>
      <c r="L414" s="140"/>
      <c r="M414" s="18"/>
      <c r="N414" s="18"/>
      <c r="O414" s="18"/>
      <c r="P414" s="18"/>
      <c r="Q414" s="18"/>
      <c r="R414" s="18"/>
      <c r="S414" s="18"/>
      <c r="T414" s="18"/>
      <c r="V414" s="9"/>
      <c r="W414" s="9"/>
      <c r="X414" s="9"/>
      <c r="Y414" s="9"/>
      <c r="Z414" s="9"/>
    </row>
    <row r="415" spans="1:26">
      <c r="A415" s="18"/>
      <c r="B415" s="132"/>
      <c r="C415" s="133"/>
      <c r="D415" s="134"/>
      <c r="E415" s="18"/>
      <c r="F415" s="18"/>
      <c r="G415" s="18"/>
      <c r="H415" s="18"/>
      <c r="I415" s="18"/>
      <c r="J415" s="18"/>
      <c r="K415" s="18"/>
      <c r="L415" s="140"/>
      <c r="M415" s="18"/>
      <c r="N415" s="18"/>
      <c r="O415" s="18"/>
      <c r="P415" s="18"/>
      <c r="Q415" s="18"/>
      <c r="R415" s="18"/>
      <c r="S415" s="18"/>
      <c r="T415" s="18"/>
      <c r="V415" s="9"/>
      <c r="W415" s="9"/>
      <c r="X415" s="9"/>
      <c r="Y415" s="9"/>
      <c r="Z415" s="9"/>
    </row>
    <row r="416" spans="1:26">
      <c r="A416" s="18"/>
      <c r="B416" s="132"/>
      <c r="C416" s="133"/>
      <c r="D416" s="134"/>
      <c r="E416" s="18"/>
      <c r="F416" s="18"/>
      <c r="G416" s="18"/>
      <c r="H416" s="18"/>
      <c r="I416" s="18"/>
      <c r="J416" s="18"/>
      <c r="K416" s="18"/>
      <c r="L416" s="140"/>
      <c r="M416" s="18"/>
      <c r="N416" s="18"/>
      <c r="O416" s="18"/>
      <c r="P416" s="18"/>
      <c r="Q416" s="18"/>
      <c r="R416" s="18"/>
      <c r="S416" s="18"/>
      <c r="T416" s="18"/>
      <c r="V416" s="9"/>
      <c r="W416" s="9"/>
      <c r="X416" s="9"/>
      <c r="Y416" s="9"/>
      <c r="Z416" s="9"/>
    </row>
    <row r="417" spans="1:26">
      <c r="A417" s="18"/>
      <c r="B417" s="132"/>
      <c r="C417" s="133"/>
      <c r="D417" s="134"/>
      <c r="E417" s="18"/>
      <c r="F417" s="18"/>
      <c r="G417" s="18"/>
      <c r="H417" s="18"/>
      <c r="I417" s="18"/>
      <c r="J417" s="18"/>
      <c r="K417" s="18"/>
      <c r="L417" s="140"/>
      <c r="M417" s="18"/>
      <c r="N417" s="18"/>
      <c r="O417" s="18"/>
      <c r="P417" s="18"/>
      <c r="Q417" s="18"/>
      <c r="R417" s="18"/>
      <c r="S417" s="18"/>
      <c r="T417" s="18"/>
      <c r="V417" s="9"/>
      <c r="W417" s="9"/>
      <c r="X417" s="9"/>
      <c r="Y417" s="9"/>
      <c r="Z417" s="9"/>
    </row>
    <row r="418" spans="1:26">
      <c r="A418" s="18"/>
      <c r="B418" s="132"/>
      <c r="C418" s="133"/>
      <c r="D418" s="134"/>
      <c r="E418" s="18"/>
      <c r="F418" s="18"/>
      <c r="G418" s="18"/>
      <c r="H418" s="18"/>
      <c r="I418" s="18"/>
      <c r="J418" s="18"/>
      <c r="K418" s="18"/>
      <c r="L418" s="140"/>
      <c r="M418" s="18"/>
      <c r="N418" s="18"/>
      <c r="O418" s="18"/>
      <c r="P418" s="18"/>
      <c r="Q418" s="18"/>
      <c r="R418" s="18"/>
      <c r="S418" s="18"/>
      <c r="T418" s="18"/>
      <c r="V418" s="9"/>
      <c r="W418" s="9"/>
      <c r="X418" s="9"/>
      <c r="Y418" s="9"/>
      <c r="Z418" s="9"/>
    </row>
    <row r="419" spans="1:26">
      <c r="A419" s="18"/>
      <c r="B419" s="132"/>
      <c r="C419" s="133"/>
      <c r="D419" s="134"/>
      <c r="E419" s="18"/>
      <c r="F419" s="18"/>
      <c r="G419" s="18"/>
      <c r="H419" s="18"/>
      <c r="I419" s="18"/>
      <c r="J419" s="18"/>
      <c r="K419" s="18"/>
      <c r="L419" s="140"/>
      <c r="M419" s="18"/>
      <c r="N419" s="18"/>
      <c r="O419" s="18"/>
      <c r="P419" s="18"/>
      <c r="Q419" s="18"/>
      <c r="R419" s="18"/>
      <c r="S419" s="18"/>
      <c r="T419" s="18"/>
      <c r="V419" s="9"/>
      <c r="W419" s="9"/>
      <c r="X419" s="9"/>
      <c r="Y419" s="9"/>
      <c r="Z419" s="9"/>
    </row>
    <row r="420" spans="1:26">
      <c r="A420" s="18"/>
      <c r="B420" s="132"/>
      <c r="C420" s="133"/>
      <c r="D420" s="134"/>
      <c r="E420" s="18"/>
      <c r="F420" s="18"/>
      <c r="G420" s="18"/>
      <c r="H420" s="18"/>
      <c r="I420" s="18"/>
      <c r="J420" s="18"/>
      <c r="K420" s="18"/>
      <c r="L420" s="140"/>
      <c r="M420" s="18"/>
      <c r="N420" s="18"/>
      <c r="O420" s="18"/>
      <c r="P420" s="18"/>
      <c r="Q420" s="18"/>
      <c r="R420" s="18"/>
      <c r="S420" s="18"/>
      <c r="T420" s="18"/>
      <c r="V420" s="9"/>
      <c r="W420" s="9"/>
      <c r="X420" s="9"/>
      <c r="Y420" s="9"/>
      <c r="Z420" s="9"/>
    </row>
    <row r="421" spans="1:26">
      <c r="A421" s="18"/>
      <c r="B421" s="132"/>
      <c r="C421" s="133"/>
      <c r="D421" s="134"/>
      <c r="E421" s="18"/>
      <c r="F421" s="18"/>
      <c r="G421" s="18"/>
      <c r="H421" s="18"/>
      <c r="I421" s="18"/>
      <c r="J421" s="18"/>
      <c r="K421" s="18"/>
      <c r="L421" s="140"/>
      <c r="M421" s="18"/>
      <c r="N421" s="18"/>
      <c r="O421" s="18"/>
      <c r="P421" s="18"/>
      <c r="Q421" s="18"/>
      <c r="R421" s="18"/>
      <c r="S421" s="18"/>
      <c r="T421" s="18"/>
      <c r="V421" s="9"/>
      <c r="W421" s="9"/>
      <c r="X421" s="9"/>
      <c r="Y421" s="9"/>
      <c r="Z421" s="9"/>
    </row>
    <row r="422" spans="1:25">
      <c r="A422" s="135" t="s">
        <v>888</v>
      </c>
      <c r="B422" s="135"/>
      <c r="C422" s="136"/>
      <c r="D422" s="134"/>
      <c r="E422" s="18"/>
      <c r="F422" s="18"/>
      <c r="G422" s="18"/>
      <c r="H422" s="18"/>
      <c r="I422" s="18"/>
      <c r="J422" s="18"/>
      <c r="K422" s="18"/>
      <c r="L422" s="140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</row>
    <row r="423" spans="1:3">
      <c r="A423" s="135"/>
      <c r="B423" s="135"/>
      <c r="C423" s="136"/>
    </row>
    <row r="424" s="9" customFormat="1" ht="20" customHeight="1" spans="1:30">
      <c r="A424" s="40">
        <f t="shared" ref="A424:A436" si="159">ROW()-3</f>
        <v>421</v>
      </c>
      <c r="B424" s="66" t="s">
        <v>170</v>
      </c>
      <c r="C424" s="114" t="s">
        <v>914</v>
      </c>
      <c r="D424" s="352" t="s">
        <v>915</v>
      </c>
      <c r="E424" s="82">
        <v>3245.4</v>
      </c>
      <c r="F424" s="82">
        <v>0</v>
      </c>
      <c r="G424" s="82">
        <v>0</v>
      </c>
      <c r="H424" s="68">
        <v>0</v>
      </c>
      <c r="I424" s="68">
        <v>0</v>
      </c>
      <c r="J424" s="44">
        <v>0</v>
      </c>
      <c r="K424" s="52">
        <f t="shared" ref="K424:K436" si="160">E424*0.018</f>
        <v>58.4172</v>
      </c>
      <c r="L424" s="53">
        <f t="shared" ref="L424:L436" si="161">F424*0.16</f>
        <v>0</v>
      </c>
      <c r="M424" s="41">
        <f t="shared" ref="M424:M436" si="162">G424*0.007</f>
        <v>0</v>
      </c>
      <c r="N424" s="44">
        <f t="shared" ref="N424:N436" si="163">ROUND(H424*0.08,2)</f>
        <v>0</v>
      </c>
      <c r="O424" s="44">
        <f t="shared" ref="O424:O436" si="164">I424*50%</f>
        <v>0</v>
      </c>
      <c r="P424" s="44">
        <f t="shared" ref="P424:P436" si="165">J424*5%</f>
        <v>0</v>
      </c>
      <c r="Q424" s="44">
        <f t="shared" ref="Q424:Q430" si="166">SUM(K424:O424)</f>
        <v>58.4172</v>
      </c>
      <c r="R424" s="41">
        <f t="shared" ref="R424:R436" si="167">E424*0</f>
        <v>0</v>
      </c>
      <c r="S424" s="41">
        <f t="shared" ref="S424:S436" si="168">ROUND(F424*0.08,2)</f>
        <v>0</v>
      </c>
      <c r="T424" s="41">
        <f t="shared" ref="T424:T436" si="169">ROUND(G424*0.003,2)</f>
        <v>0</v>
      </c>
      <c r="U424" s="44">
        <f t="shared" ref="U424:U436" si="170">ROUND(H424*0.02,2)</f>
        <v>0</v>
      </c>
      <c r="V424" s="44">
        <f t="shared" ref="V424:V436" si="171">I424*50%</f>
        <v>0</v>
      </c>
      <c r="W424" s="44">
        <f t="shared" ref="W424:W436" si="172">J424*5%</f>
        <v>0</v>
      </c>
      <c r="X424" s="41">
        <f t="shared" ref="X424:X430" si="173">SUM(R424:V424)</f>
        <v>0</v>
      </c>
      <c r="Y424" s="41">
        <f t="shared" ref="Y424:Y436" si="174">Q424+X424</f>
        <v>58.4172</v>
      </c>
      <c r="Z424" s="41"/>
      <c r="AD424" s="141"/>
    </row>
    <row r="425" ht="20" customHeight="1" spans="1:30">
      <c r="A425" s="40">
        <f t="shared" si="159"/>
        <v>422</v>
      </c>
      <c r="B425" s="66" t="s">
        <v>684</v>
      </c>
      <c r="C425" s="78" t="s">
        <v>816</v>
      </c>
      <c r="D425" s="350" t="s">
        <v>817</v>
      </c>
      <c r="E425" s="41">
        <v>3245.4</v>
      </c>
      <c r="F425" s="41">
        <v>0</v>
      </c>
      <c r="G425" s="41">
        <v>0</v>
      </c>
      <c r="H425" s="44">
        <v>0</v>
      </c>
      <c r="I425" s="44"/>
      <c r="J425" s="44">
        <v>0</v>
      </c>
      <c r="K425" s="52">
        <f t="shared" si="160"/>
        <v>58.4172</v>
      </c>
      <c r="L425" s="53">
        <f t="shared" si="161"/>
        <v>0</v>
      </c>
      <c r="M425" s="41">
        <f t="shared" si="162"/>
        <v>0</v>
      </c>
      <c r="N425" s="44">
        <f t="shared" si="163"/>
        <v>0</v>
      </c>
      <c r="O425" s="44">
        <f t="shared" si="164"/>
        <v>0</v>
      </c>
      <c r="P425" s="44">
        <f t="shared" si="165"/>
        <v>0</v>
      </c>
      <c r="Q425" s="44">
        <f t="shared" si="166"/>
        <v>58.4172</v>
      </c>
      <c r="R425" s="41">
        <f t="shared" si="167"/>
        <v>0</v>
      </c>
      <c r="S425" s="41">
        <f t="shared" si="168"/>
        <v>0</v>
      </c>
      <c r="T425" s="41">
        <f t="shared" si="169"/>
        <v>0</v>
      </c>
      <c r="U425" s="44">
        <f t="shared" si="170"/>
        <v>0</v>
      </c>
      <c r="V425" s="44">
        <f t="shared" si="171"/>
        <v>0</v>
      </c>
      <c r="W425" s="44">
        <f t="shared" si="172"/>
        <v>0</v>
      </c>
      <c r="X425" s="41">
        <f t="shared" si="173"/>
        <v>0</v>
      </c>
      <c r="Y425" s="41">
        <f t="shared" si="174"/>
        <v>58.4172</v>
      </c>
      <c r="Z425" s="41"/>
      <c r="AD425" s="141"/>
    </row>
    <row r="426" s="30" customFormat="1" ht="20" customHeight="1" spans="1:30">
      <c r="A426" s="90">
        <f t="shared" si="159"/>
        <v>423</v>
      </c>
      <c r="B426" s="66" t="s">
        <v>170</v>
      </c>
      <c r="C426" s="61" t="s">
        <v>674</v>
      </c>
      <c r="D426" s="63" t="s">
        <v>675</v>
      </c>
      <c r="E426" s="44">
        <v>3245.4</v>
      </c>
      <c r="F426" s="44">
        <v>0</v>
      </c>
      <c r="G426" s="44">
        <v>0</v>
      </c>
      <c r="H426" s="44">
        <v>0</v>
      </c>
      <c r="I426" s="44"/>
      <c r="J426" s="44">
        <v>0</v>
      </c>
      <c r="K426" s="73">
        <f t="shared" si="160"/>
        <v>58.4172</v>
      </c>
      <c r="L426" s="74">
        <f t="shared" si="161"/>
        <v>0</v>
      </c>
      <c r="M426" s="44">
        <f t="shared" si="162"/>
        <v>0</v>
      </c>
      <c r="N426" s="44">
        <f t="shared" si="163"/>
        <v>0</v>
      </c>
      <c r="O426" s="44">
        <f t="shared" si="164"/>
        <v>0</v>
      </c>
      <c r="P426" s="44">
        <f t="shared" si="165"/>
        <v>0</v>
      </c>
      <c r="Q426" s="44">
        <f t="shared" si="166"/>
        <v>58.4172</v>
      </c>
      <c r="R426" s="41">
        <f t="shared" si="167"/>
        <v>0</v>
      </c>
      <c r="S426" s="44">
        <f t="shared" si="168"/>
        <v>0</v>
      </c>
      <c r="T426" s="44">
        <f t="shared" si="169"/>
        <v>0</v>
      </c>
      <c r="U426" s="44">
        <f t="shared" si="170"/>
        <v>0</v>
      </c>
      <c r="V426" s="44">
        <f t="shared" si="171"/>
        <v>0</v>
      </c>
      <c r="W426" s="44">
        <f t="shared" si="172"/>
        <v>0</v>
      </c>
      <c r="X426" s="44">
        <f t="shared" si="173"/>
        <v>0</v>
      </c>
      <c r="Y426" s="44">
        <f t="shared" si="174"/>
        <v>58.4172</v>
      </c>
      <c r="Z426" s="44"/>
      <c r="AD426" s="141"/>
    </row>
    <row r="427" s="30" customFormat="1" ht="20" customHeight="1" spans="1:30">
      <c r="A427" s="90">
        <f t="shared" si="159"/>
        <v>424</v>
      </c>
      <c r="B427" s="66" t="s">
        <v>238</v>
      </c>
      <c r="C427" s="61" t="s">
        <v>640</v>
      </c>
      <c r="D427" s="276" t="s">
        <v>641</v>
      </c>
      <c r="E427" s="44">
        <v>3245.4</v>
      </c>
      <c r="F427" s="44">
        <v>0</v>
      </c>
      <c r="G427" s="44">
        <v>0</v>
      </c>
      <c r="H427" s="44">
        <v>0</v>
      </c>
      <c r="I427" s="44"/>
      <c r="J427" s="44">
        <v>0</v>
      </c>
      <c r="K427" s="73">
        <f t="shared" si="160"/>
        <v>58.4172</v>
      </c>
      <c r="L427" s="74">
        <f t="shared" si="161"/>
        <v>0</v>
      </c>
      <c r="M427" s="44">
        <f t="shared" si="162"/>
        <v>0</v>
      </c>
      <c r="N427" s="44">
        <f t="shared" si="163"/>
        <v>0</v>
      </c>
      <c r="O427" s="44">
        <f t="shared" si="164"/>
        <v>0</v>
      </c>
      <c r="P427" s="44">
        <f t="shared" si="165"/>
        <v>0</v>
      </c>
      <c r="Q427" s="44">
        <f t="shared" si="166"/>
        <v>58.4172</v>
      </c>
      <c r="R427" s="41">
        <f t="shared" si="167"/>
        <v>0</v>
      </c>
      <c r="S427" s="44">
        <f t="shared" si="168"/>
        <v>0</v>
      </c>
      <c r="T427" s="44">
        <f t="shared" si="169"/>
        <v>0</v>
      </c>
      <c r="U427" s="44">
        <f t="shared" si="170"/>
        <v>0</v>
      </c>
      <c r="V427" s="44">
        <f t="shared" si="171"/>
        <v>0</v>
      </c>
      <c r="W427" s="44">
        <f t="shared" si="172"/>
        <v>0</v>
      </c>
      <c r="X427" s="44">
        <f t="shared" si="173"/>
        <v>0</v>
      </c>
      <c r="Y427" s="44">
        <f t="shared" si="174"/>
        <v>58.4172</v>
      </c>
      <c r="Z427" s="44"/>
      <c r="AD427" s="141"/>
    </row>
    <row r="428" s="9" customFormat="1" ht="20" customHeight="1" spans="1:30">
      <c r="A428" s="40">
        <f t="shared" si="159"/>
        <v>425</v>
      </c>
      <c r="B428" s="66" t="s">
        <v>167</v>
      </c>
      <c r="C428" s="46" t="s">
        <v>859</v>
      </c>
      <c r="D428" s="352" t="s">
        <v>860</v>
      </c>
      <c r="E428" s="82">
        <v>3245.4</v>
      </c>
      <c r="F428" s="82">
        <v>3245.5</v>
      </c>
      <c r="G428" s="82">
        <v>3245.4</v>
      </c>
      <c r="H428" s="185">
        <v>5228.42</v>
      </c>
      <c r="I428" s="68"/>
      <c r="J428" s="44">
        <v>0</v>
      </c>
      <c r="K428" s="52">
        <f t="shared" si="160"/>
        <v>58.4172</v>
      </c>
      <c r="L428" s="53">
        <f t="shared" si="161"/>
        <v>519.28</v>
      </c>
      <c r="M428" s="41">
        <f t="shared" si="162"/>
        <v>22.7178</v>
      </c>
      <c r="N428" s="44">
        <f t="shared" si="163"/>
        <v>418.27</v>
      </c>
      <c r="O428" s="44">
        <f t="shared" si="164"/>
        <v>0</v>
      </c>
      <c r="P428" s="44">
        <f t="shared" si="165"/>
        <v>0</v>
      </c>
      <c r="Q428" s="44">
        <f t="shared" si="166"/>
        <v>1018.685</v>
      </c>
      <c r="R428" s="41">
        <f t="shared" si="167"/>
        <v>0</v>
      </c>
      <c r="S428" s="41">
        <f t="shared" si="168"/>
        <v>259.64</v>
      </c>
      <c r="T428" s="41">
        <f t="shared" si="169"/>
        <v>9.74</v>
      </c>
      <c r="U428" s="44">
        <f t="shared" si="170"/>
        <v>104.57</v>
      </c>
      <c r="V428" s="44">
        <f t="shared" si="171"/>
        <v>0</v>
      </c>
      <c r="W428" s="44">
        <f t="shared" si="172"/>
        <v>0</v>
      </c>
      <c r="X428" s="41">
        <f t="shared" si="173"/>
        <v>373.95</v>
      </c>
      <c r="Y428" s="41">
        <f t="shared" si="174"/>
        <v>1392.635</v>
      </c>
      <c r="Z428" s="41"/>
      <c r="AD428" s="141"/>
    </row>
    <row r="429" s="30" customFormat="1" ht="20" customHeight="1" spans="1:30">
      <c r="A429" s="90">
        <f t="shared" si="159"/>
        <v>426</v>
      </c>
      <c r="B429" s="66" t="s">
        <v>170</v>
      </c>
      <c r="C429" s="61" t="s">
        <v>660</v>
      </c>
      <c r="D429" s="63" t="s">
        <v>661</v>
      </c>
      <c r="E429" s="44">
        <v>3245.4</v>
      </c>
      <c r="F429" s="44">
        <v>3245.5</v>
      </c>
      <c r="G429" s="44">
        <v>3245.4</v>
      </c>
      <c r="H429" s="44">
        <v>5228.42</v>
      </c>
      <c r="I429" s="44"/>
      <c r="J429" s="44">
        <v>0</v>
      </c>
      <c r="K429" s="73">
        <f t="shared" si="160"/>
        <v>58.4172</v>
      </c>
      <c r="L429" s="74">
        <f t="shared" si="161"/>
        <v>519.28</v>
      </c>
      <c r="M429" s="44">
        <f t="shared" si="162"/>
        <v>22.7178</v>
      </c>
      <c r="N429" s="44">
        <f t="shared" si="163"/>
        <v>418.27</v>
      </c>
      <c r="O429" s="44">
        <f t="shared" si="164"/>
        <v>0</v>
      </c>
      <c r="P429" s="44">
        <f t="shared" si="165"/>
        <v>0</v>
      </c>
      <c r="Q429" s="44">
        <f t="shared" si="166"/>
        <v>1018.685</v>
      </c>
      <c r="R429" s="41">
        <f t="shared" si="167"/>
        <v>0</v>
      </c>
      <c r="S429" s="44">
        <f t="shared" si="168"/>
        <v>259.64</v>
      </c>
      <c r="T429" s="44">
        <f t="shared" si="169"/>
        <v>9.74</v>
      </c>
      <c r="U429" s="44">
        <f t="shared" si="170"/>
        <v>104.57</v>
      </c>
      <c r="V429" s="44">
        <f t="shared" si="171"/>
        <v>0</v>
      </c>
      <c r="W429" s="44">
        <f t="shared" si="172"/>
        <v>0</v>
      </c>
      <c r="X429" s="44">
        <f t="shared" si="173"/>
        <v>373.95</v>
      </c>
      <c r="Y429" s="44">
        <f t="shared" si="174"/>
        <v>1392.635</v>
      </c>
      <c r="Z429" s="44"/>
      <c r="AD429" s="141"/>
    </row>
    <row r="430" s="30" customFormat="1" ht="20" customHeight="1" spans="1:30">
      <c r="A430" s="90">
        <f t="shared" si="159"/>
        <v>427</v>
      </c>
      <c r="B430" s="66" t="s">
        <v>170</v>
      </c>
      <c r="C430" s="61" t="s">
        <v>662</v>
      </c>
      <c r="D430" s="63" t="s">
        <v>663</v>
      </c>
      <c r="E430" s="44">
        <v>3245.4</v>
      </c>
      <c r="F430" s="44">
        <v>3245.5</v>
      </c>
      <c r="G430" s="44">
        <v>3245.4</v>
      </c>
      <c r="H430" s="44">
        <v>5228.42</v>
      </c>
      <c r="I430" s="44"/>
      <c r="J430" s="44">
        <v>0</v>
      </c>
      <c r="K430" s="73">
        <f t="shared" si="160"/>
        <v>58.4172</v>
      </c>
      <c r="L430" s="74">
        <f t="shared" si="161"/>
        <v>519.28</v>
      </c>
      <c r="M430" s="44">
        <f t="shared" si="162"/>
        <v>22.7178</v>
      </c>
      <c r="N430" s="44">
        <f t="shared" si="163"/>
        <v>418.27</v>
      </c>
      <c r="O430" s="44">
        <f t="shared" si="164"/>
        <v>0</v>
      </c>
      <c r="P430" s="44">
        <f t="shared" si="165"/>
        <v>0</v>
      </c>
      <c r="Q430" s="44">
        <f t="shared" si="166"/>
        <v>1018.685</v>
      </c>
      <c r="R430" s="41">
        <f t="shared" si="167"/>
        <v>0</v>
      </c>
      <c r="S430" s="44">
        <f t="shared" si="168"/>
        <v>259.64</v>
      </c>
      <c r="T430" s="44">
        <f t="shared" si="169"/>
        <v>9.74</v>
      </c>
      <c r="U430" s="44">
        <f t="shared" si="170"/>
        <v>104.57</v>
      </c>
      <c r="V430" s="44">
        <f t="shared" si="171"/>
        <v>0</v>
      </c>
      <c r="W430" s="44">
        <f t="shared" si="172"/>
        <v>0</v>
      </c>
      <c r="X430" s="44">
        <f t="shared" si="173"/>
        <v>373.95</v>
      </c>
      <c r="Y430" s="44">
        <f t="shared" si="174"/>
        <v>1392.635</v>
      </c>
      <c r="Z430" s="44"/>
      <c r="AD430" s="141"/>
    </row>
    <row r="431" s="30" customFormat="1" ht="20" customHeight="1" spans="1:30">
      <c r="A431" s="90">
        <f t="shared" si="159"/>
        <v>428</v>
      </c>
      <c r="B431" s="66" t="s">
        <v>320</v>
      </c>
      <c r="C431" s="61" t="s">
        <v>654</v>
      </c>
      <c r="D431" s="276" t="s">
        <v>655</v>
      </c>
      <c r="E431" s="44">
        <v>3245.4</v>
      </c>
      <c r="F431" s="44">
        <v>3245.5</v>
      </c>
      <c r="G431" s="44">
        <v>3245.4</v>
      </c>
      <c r="H431" s="44">
        <v>5228.42</v>
      </c>
      <c r="I431" s="44"/>
      <c r="J431" s="44">
        <v>1790</v>
      </c>
      <c r="K431" s="73">
        <f t="shared" si="160"/>
        <v>58.4172</v>
      </c>
      <c r="L431" s="74">
        <f t="shared" si="161"/>
        <v>519.28</v>
      </c>
      <c r="M431" s="44">
        <f t="shared" si="162"/>
        <v>22.7178</v>
      </c>
      <c r="N431" s="44">
        <f t="shared" si="163"/>
        <v>418.27</v>
      </c>
      <c r="O431" s="44">
        <f t="shared" si="164"/>
        <v>0</v>
      </c>
      <c r="P431" s="44">
        <f t="shared" si="165"/>
        <v>89.5</v>
      </c>
      <c r="Q431" s="44">
        <f t="shared" ref="Q431:Q436" si="175">SUM(K431:P431)</f>
        <v>1108.185</v>
      </c>
      <c r="R431" s="41">
        <f t="shared" si="167"/>
        <v>0</v>
      </c>
      <c r="S431" s="44">
        <f t="shared" si="168"/>
        <v>259.64</v>
      </c>
      <c r="T431" s="44">
        <f t="shared" si="169"/>
        <v>9.74</v>
      </c>
      <c r="U431" s="44">
        <f t="shared" si="170"/>
        <v>104.57</v>
      </c>
      <c r="V431" s="44">
        <f t="shared" si="171"/>
        <v>0</v>
      </c>
      <c r="W431" s="44">
        <f t="shared" si="172"/>
        <v>89.5</v>
      </c>
      <c r="X431" s="41">
        <f t="shared" ref="X431:X436" si="176">SUM(R431:W431)</f>
        <v>463.45</v>
      </c>
      <c r="Y431" s="44">
        <f t="shared" si="174"/>
        <v>1571.635</v>
      </c>
      <c r="Z431" s="44"/>
      <c r="AD431" s="141"/>
    </row>
    <row r="432" s="9" customFormat="1" ht="20" customHeight="1" spans="1:30">
      <c r="A432" s="40">
        <f t="shared" si="159"/>
        <v>429</v>
      </c>
      <c r="B432" s="66" t="s">
        <v>320</v>
      </c>
      <c r="C432" s="46" t="s">
        <v>321</v>
      </c>
      <c r="D432" s="352" t="s">
        <v>322</v>
      </c>
      <c r="E432" s="41">
        <v>3245.4</v>
      </c>
      <c r="F432" s="41">
        <f>VLOOKUP(C432,'[1]9月'!$B:$Q,16,0)</f>
        <v>3245.4</v>
      </c>
      <c r="G432" s="41">
        <v>3245.4</v>
      </c>
      <c r="H432" s="44">
        <v>5228.42</v>
      </c>
      <c r="I432" s="44"/>
      <c r="J432" s="44">
        <v>3180</v>
      </c>
      <c r="K432" s="52">
        <f t="shared" si="160"/>
        <v>58.4172</v>
      </c>
      <c r="L432" s="53">
        <f t="shared" si="161"/>
        <v>519.264</v>
      </c>
      <c r="M432" s="41">
        <f t="shared" si="162"/>
        <v>22.7178</v>
      </c>
      <c r="N432" s="44">
        <f t="shared" si="163"/>
        <v>418.27</v>
      </c>
      <c r="O432" s="44">
        <f t="shared" si="164"/>
        <v>0</v>
      </c>
      <c r="P432" s="44">
        <f t="shared" si="165"/>
        <v>159</v>
      </c>
      <c r="Q432" s="44">
        <f t="shared" si="175"/>
        <v>1177.669</v>
      </c>
      <c r="R432" s="41">
        <f t="shared" si="167"/>
        <v>0</v>
      </c>
      <c r="S432" s="41">
        <f t="shared" si="168"/>
        <v>259.63</v>
      </c>
      <c r="T432" s="41">
        <f t="shared" si="169"/>
        <v>9.74</v>
      </c>
      <c r="U432" s="44">
        <f t="shared" si="170"/>
        <v>104.57</v>
      </c>
      <c r="V432" s="44">
        <f t="shared" si="171"/>
        <v>0</v>
      </c>
      <c r="W432" s="44">
        <f t="shared" si="172"/>
        <v>159</v>
      </c>
      <c r="X432" s="41">
        <f t="shared" si="176"/>
        <v>532.94</v>
      </c>
      <c r="Y432" s="41">
        <f t="shared" si="174"/>
        <v>1710.609</v>
      </c>
      <c r="Z432" s="41"/>
      <c r="AD432" s="141"/>
    </row>
    <row r="433" s="9" customFormat="1" ht="20" customHeight="1" spans="1:30">
      <c r="A433" s="40">
        <f t="shared" si="159"/>
        <v>430</v>
      </c>
      <c r="B433" s="66" t="s">
        <v>170</v>
      </c>
      <c r="C433" s="46" t="s">
        <v>614</v>
      </c>
      <c r="D433" s="278" t="s">
        <v>615</v>
      </c>
      <c r="E433" s="41">
        <v>3245.4</v>
      </c>
      <c r="F433" s="41">
        <v>3245.4</v>
      </c>
      <c r="G433" s="41">
        <v>3245.4</v>
      </c>
      <c r="H433" s="44">
        <v>5228.42</v>
      </c>
      <c r="I433" s="44"/>
      <c r="J433" s="44">
        <v>1790</v>
      </c>
      <c r="K433" s="52">
        <f t="shared" si="160"/>
        <v>58.4172</v>
      </c>
      <c r="L433" s="53">
        <f t="shared" si="161"/>
        <v>519.264</v>
      </c>
      <c r="M433" s="41">
        <f t="shared" si="162"/>
        <v>22.7178</v>
      </c>
      <c r="N433" s="44">
        <f t="shared" si="163"/>
        <v>418.27</v>
      </c>
      <c r="O433" s="44">
        <f t="shared" si="164"/>
        <v>0</v>
      </c>
      <c r="P433" s="44">
        <f t="shared" si="165"/>
        <v>89.5</v>
      </c>
      <c r="Q433" s="44">
        <f t="shared" si="175"/>
        <v>1108.169</v>
      </c>
      <c r="R433" s="41">
        <f t="shared" si="167"/>
        <v>0</v>
      </c>
      <c r="S433" s="41">
        <f t="shared" si="168"/>
        <v>259.63</v>
      </c>
      <c r="T433" s="41">
        <f t="shared" si="169"/>
        <v>9.74</v>
      </c>
      <c r="U433" s="44">
        <f t="shared" si="170"/>
        <v>104.57</v>
      </c>
      <c r="V433" s="44">
        <f t="shared" si="171"/>
        <v>0</v>
      </c>
      <c r="W433" s="44">
        <f t="shared" si="172"/>
        <v>89.5</v>
      </c>
      <c r="X433" s="41">
        <f t="shared" si="176"/>
        <v>463.44</v>
      </c>
      <c r="Y433" s="41">
        <f t="shared" si="174"/>
        <v>1571.609</v>
      </c>
      <c r="Z433" s="41"/>
      <c r="AD433" s="141"/>
    </row>
    <row r="434" s="9" customFormat="1" ht="20" customHeight="1" spans="1:30">
      <c r="A434" s="40">
        <f t="shared" si="159"/>
        <v>431</v>
      </c>
      <c r="B434" s="66" t="s">
        <v>170</v>
      </c>
      <c r="C434" s="42" t="s">
        <v>588</v>
      </c>
      <c r="D434" s="278" t="s">
        <v>589</v>
      </c>
      <c r="E434" s="41">
        <v>3245.4</v>
      </c>
      <c r="F434" s="41">
        <f>VLOOKUP(C434,'[1]9月'!$B:$Q,16,0)</f>
        <v>3245.4</v>
      </c>
      <c r="G434" s="41">
        <v>3245.4</v>
      </c>
      <c r="H434" s="44">
        <v>5228.42</v>
      </c>
      <c r="I434" s="44"/>
      <c r="J434" s="44">
        <v>1790</v>
      </c>
      <c r="K434" s="52">
        <f t="shared" si="160"/>
        <v>58.4172</v>
      </c>
      <c r="L434" s="53">
        <f t="shared" si="161"/>
        <v>519.264</v>
      </c>
      <c r="M434" s="41">
        <f t="shared" si="162"/>
        <v>22.7178</v>
      </c>
      <c r="N434" s="44">
        <f t="shared" si="163"/>
        <v>418.27</v>
      </c>
      <c r="O434" s="44">
        <f t="shared" si="164"/>
        <v>0</v>
      </c>
      <c r="P434" s="44">
        <f t="shared" si="165"/>
        <v>89.5</v>
      </c>
      <c r="Q434" s="44">
        <f t="shared" si="175"/>
        <v>1108.169</v>
      </c>
      <c r="R434" s="41">
        <f t="shared" si="167"/>
        <v>0</v>
      </c>
      <c r="S434" s="41">
        <f t="shared" si="168"/>
        <v>259.63</v>
      </c>
      <c r="T434" s="41">
        <f t="shared" si="169"/>
        <v>9.74</v>
      </c>
      <c r="U434" s="44">
        <f t="shared" si="170"/>
        <v>104.57</v>
      </c>
      <c r="V434" s="44">
        <f t="shared" si="171"/>
        <v>0</v>
      </c>
      <c r="W434" s="44">
        <f t="shared" si="172"/>
        <v>89.5</v>
      </c>
      <c r="X434" s="41">
        <f t="shared" si="176"/>
        <v>463.44</v>
      </c>
      <c r="Y434" s="41">
        <f t="shared" si="174"/>
        <v>1571.609</v>
      </c>
      <c r="Z434" s="41"/>
      <c r="AD434" s="141"/>
    </row>
    <row r="435" s="9" customFormat="1" ht="20" customHeight="1" spans="1:30">
      <c r="A435" s="40">
        <f t="shared" si="159"/>
        <v>432</v>
      </c>
      <c r="B435" s="66" t="s">
        <v>238</v>
      </c>
      <c r="C435" s="46" t="s">
        <v>497</v>
      </c>
      <c r="D435" s="352" t="s">
        <v>498</v>
      </c>
      <c r="E435" s="41">
        <v>3245.4</v>
      </c>
      <c r="F435" s="41">
        <f>VLOOKUP(C435,'[1]9月'!$B:$Q,16,0)</f>
        <v>3245.4</v>
      </c>
      <c r="G435" s="41">
        <v>3245.4</v>
      </c>
      <c r="H435" s="44">
        <v>5228.42</v>
      </c>
      <c r="I435" s="44"/>
      <c r="J435" s="44">
        <v>1790</v>
      </c>
      <c r="K435" s="52">
        <f t="shared" si="160"/>
        <v>58.4172</v>
      </c>
      <c r="L435" s="53">
        <f t="shared" si="161"/>
        <v>519.264</v>
      </c>
      <c r="M435" s="41">
        <f t="shared" si="162"/>
        <v>22.7178</v>
      </c>
      <c r="N435" s="44">
        <f t="shared" si="163"/>
        <v>418.27</v>
      </c>
      <c r="O435" s="44">
        <f t="shared" si="164"/>
        <v>0</v>
      </c>
      <c r="P435" s="44">
        <f t="shared" si="165"/>
        <v>89.5</v>
      </c>
      <c r="Q435" s="44">
        <f t="shared" si="175"/>
        <v>1108.169</v>
      </c>
      <c r="R435" s="41">
        <f t="shared" si="167"/>
        <v>0</v>
      </c>
      <c r="S435" s="41">
        <f t="shared" si="168"/>
        <v>259.63</v>
      </c>
      <c r="T435" s="41">
        <f t="shared" si="169"/>
        <v>9.74</v>
      </c>
      <c r="U435" s="44">
        <f t="shared" si="170"/>
        <v>104.57</v>
      </c>
      <c r="V435" s="44">
        <f t="shared" si="171"/>
        <v>0</v>
      </c>
      <c r="W435" s="44">
        <f t="shared" si="172"/>
        <v>89.5</v>
      </c>
      <c r="X435" s="41">
        <f t="shared" si="176"/>
        <v>463.44</v>
      </c>
      <c r="Y435" s="41">
        <f t="shared" si="174"/>
        <v>1571.609</v>
      </c>
      <c r="Z435" s="41"/>
      <c r="AD435" s="141"/>
    </row>
    <row r="436" s="9" customFormat="1" ht="20" customHeight="1" spans="1:30">
      <c r="A436" s="40">
        <f t="shared" si="159"/>
        <v>433</v>
      </c>
      <c r="B436" s="66" t="s">
        <v>103</v>
      </c>
      <c r="C436" s="42" t="s">
        <v>118</v>
      </c>
      <c r="D436" s="355" t="s">
        <v>119</v>
      </c>
      <c r="E436" s="41">
        <v>3820</v>
      </c>
      <c r="F436" s="41">
        <f>VLOOKUP(C436,'[1]9月'!$B:$Q,16,0)</f>
        <v>3820</v>
      </c>
      <c r="G436" s="41">
        <v>3820</v>
      </c>
      <c r="H436" s="44">
        <v>5228.42</v>
      </c>
      <c r="I436" s="44"/>
      <c r="J436" s="44">
        <v>4180</v>
      </c>
      <c r="K436" s="52">
        <f t="shared" si="160"/>
        <v>68.76</v>
      </c>
      <c r="L436" s="53">
        <f t="shared" si="161"/>
        <v>611.2</v>
      </c>
      <c r="M436" s="41">
        <f t="shared" si="162"/>
        <v>26.74</v>
      </c>
      <c r="N436" s="44">
        <f t="shared" si="163"/>
        <v>418.27</v>
      </c>
      <c r="O436" s="44">
        <f t="shared" si="164"/>
        <v>0</v>
      </c>
      <c r="P436" s="44">
        <f t="shared" si="165"/>
        <v>209</v>
      </c>
      <c r="Q436" s="44">
        <f t="shared" si="175"/>
        <v>1333.97</v>
      </c>
      <c r="R436" s="41">
        <f t="shared" si="167"/>
        <v>0</v>
      </c>
      <c r="S436" s="41">
        <f t="shared" si="168"/>
        <v>305.6</v>
      </c>
      <c r="T436" s="41">
        <f t="shared" si="169"/>
        <v>11.46</v>
      </c>
      <c r="U436" s="44">
        <f t="shared" si="170"/>
        <v>104.57</v>
      </c>
      <c r="V436" s="44">
        <f t="shared" si="171"/>
        <v>0</v>
      </c>
      <c r="W436" s="44">
        <f t="shared" si="172"/>
        <v>209</v>
      </c>
      <c r="X436" s="41">
        <f t="shared" si="176"/>
        <v>630.63</v>
      </c>
      <c r="Y436" s="41">
        <f t="shared" si="174"/>
        <v>1964.6</v>
      </c>
      <c r="Z436" s="41"/>
      <c r="AD436" s="141"/>
    </row>
    <row r="437" s="26" customFormat="1" ht="20" customHeight="1" spans="1:30">
      <c r="A437" s="262">
        <f t="shared" ref="A437:A440" si="177">ROW()-3</f>
        <v>434</v>
      </c>
      <c r="B437" s="263" t="s">
        <v>167</v>
      </c>
      <c r="C437" s="24" t="s">
        <v>922</v>
      </c>
      <c r="D437" s="264" t="s">
        <v>923</v>
      </c>
      <c r="E437" s="156">
        <v>0</v>
      </c>
      <c r="F437" s="156">
        <v>3245.5</v>
      </c>
      <c r="G437" s="156">
        <v>3245.4</v>
      </c>
      <c r="H437" s="280">
        <v>5228.42</v>
      </c>
      <c r="I437" s="156"/>
      <c r="J437" s="155">
        <v>0</v>
      </c>
      <c r="K437" s="268">
        <f t="shared" ref="K437:K440" si="178">E437*0.018</f>
        <v>0</v>
      </c>
      <c r="L437" s="269">
        <f t="shared" ref="L437:L440" si="179">F437*0.16</f>
        <v>519.28</v>
      </c>
      <c r="M437" s="155">
        <f t="shared" ref="M437:M440" si="180">G437*0.007</f>
        <v>22.7178</v>
      </c>
      <c r="N437" s="155">
        <f t="shared" ref="N437:N440" si="181">ROUND(H437*0.08,2)</f>
        <v>418.27</v>
      </c>
      <c r="O437" s="155">
        <f t="shared" ref="O437:O440" si="182">I437*50%</f>
        <v>0</v>
      </c>
      <c r="P437" s="155">
        <f t="shared" ref="P437:P440" si="183">J437*5%</f>
        <v>0</v>
      </c>
      <c r="Q437" s="155">
        <f t="shared" ref="Q437:Q440" si="184">SUM(K437:P437)</f>
        <v>960.2678</v>
      </c>
      <c r="R437" s="155">
        <f t="shared" ref="R437:R440" si="185">E437*0</f>
        <v>0</v>
      </c>
      <c r="S437" s="155">
        <f t="shared" ref="S437:S440" si="186">ROUND(F437*0.08,2)</f>
        <v>259.64</v>
      </c>
      <c r="T437" s="155">
        <f t="shared" ref="T437:T440" si="187">ROUND(G437*0.003,2)</f>
        <v>9.74</v>
      </c>
      <c r="U437" s="155">
        <f t="shared" ref="U437:U440" si="188">ROUND(H437*0.02,2)</f>
        <v>104.57</v>
      </c>
      <c r="V437" s="155">
        <f t="shared" ref="V437:V440" si="189">I437*50%</f>
        <v>0</v>
      </c>
      <c r="W437" s="155">
        <f t="shared" ref="W437:W440" si="190">J437*5%</f>
        <v>0</v>
      </c>
      <c r="X437" s="155">
        <f t="shared" ref="X437:X440" si="191">SUM(R437:W437)</f>
        <v>373.95</v>
      </c>
      <c r="Y437" s="155">
        <f t="shared" ref="Y437:Y440" si="192">Q437+X437</f>
        <v>1334.2178</v>
      </c>
      <c r="Z437" s="155"/>
      <c r="AD437" s="272"/>
    </row>
    <row r="438" s="26" customFormat="1" ht="20" customHeight="1" spans="1:30">
      <c r="A438" s="262">
        <f t="shared" si="177"/>
        <v>435</v>
      </c>
      <c r="B438" s="263" t="s">
        <v>167</v>
      </c>
      <c r="C438" s="138" t="s">
        <v>856</v>
      </c>
      <c r="D438" s="264" t="s">
        <v>857</v>
      </c>
      <c r="E438" s="156">
        <v>0</v>
      </c>
      <c r="F438" s="156">
        <v>3245.5</v>
      </c>
      <c r="G438" s="156">
        <v>3245.4</v>
      </c>
      <c r="H438" s="280">
        <v>5228.42</v>
      </c>
      <c r="I438" s="156"/>
      <c r="J438" s="155">
        <v>0</v>
      </c>
      <c r="K438" s="268">
        <f t="shared" si="178"/>
        <v>0</v>
      </c>
      <c r="L438" s="269">
        <f t="shared" si="179"/>
        <v>519.28</v>
      </c>
      <c r="M438" s="155">
        <f t="shared" si="180"/>
        <v>22.7178</v>
      </c>
      <c r="N438" s="155">
        <f t="shared" si="181"/>
        <v>418.27</v>
      </c>
      <c r="O438" s="155">
        <f t="shared" si="182"/>
        <v>0</v>
      </c>
      <c r="P438" s="155">
        <f t="shared" si="183"/>
        <v>0</v>
      </c>
      <c r="Q438" s="155">
        <f t="shared" si="184"/>
        <v>960.2678</v>
      </c>
      <c r="R438" s="155">
        <f t="shared" si="185"/>
        <v>0</v>
      </c>
      <c r="S438" s="155">
        <f t="shared" si="186"/>
        <v>259.64</v>
      </c>
      <c r="T438" s="155">
        <f t="shared" si="187"/>
        <v>9.74</v>
      </c>
      <c r="U438" s="155">
        <f t="shared" si="188"/>
        <v>104.57</v>
      </c>
      <c r="V438" s="155">
        <f t="shared" si="189"/>
        <v>0</v>
      </c>
      <c r="W438" s="155">
        <f t="shared" si="190"/>
        <v>0</v>
      </c>
      <c r="X438" s="155">
        <f t="shared" si="191"/>
        <v>373.95</v>
      </c>
      <c r="Y438" s="155">
        <f t="shared" si="192"/>
        <v>1334.2178</v>
      </c>
      <c r="Z438" s="155"/>
      <c r="AD438" s="272"/>
    </row>
    <row r="439" s="26" customFormat="1" ht="20" customHeight="1" spans="1:30">
      <c r="A439" s="262">
        <f t="shared" si="177"/>
        <v>436</v>
      </c>
      <c r="B439" s="263" t="s">
        <v>684</v>
      </c>
      <c r="C439" s="265" t="s">
        <v>736</v>
      </c>
      <c r="D439" s="155">
        <v>2.20821198701024e+17</v>
      </c>
      <c r="E439" s="155">
        <v>0</v>
      </c>
      <c r="F439" s="155">
        <f>VLOOKUP(C439,'[1]9月'!$B:$Q,16,0)</f>
        <v>3245.4</v>
      </c>
      <c r="G439" s="155">
        <v>3245.4</v>
      </c>
      <c r="H439" s="155">
        <v>5228.42</v>
      </c>
      <c r="I439" s="155"/>
      <c r="J439" s="155">
        <v>0</v>
      </c>
      <c r="K439" s="268">
        <f t="shared" si="178"/>
        <v>0</v>
      </c>
      <c r="L439" s="269">
        <f t="shared" si="179"/>
        <v>519.264</v>
      </c>
      <c r="M439" s="155">
        <f t="shared" si="180"/>
        <v>22.7178</v>
      </c>
      <c r="N439" s="155">
        <f t="shared" si="181"/>
        <v>418.27</v>
      </c>
      <c r="O439" s="155">
        <f t="shared" si="182"/>
        <v>0</v>
      </c>
      <c r="P439" s="155">
        <f t="shared" si="183"/>
        <v>0</v>
      </c>
      <c r="Q439" s="155">
        <f t="shared" si="184"/>
        <v>960.2518</v>
      </c>
      <c r="R439" s="155">
        <f t="shared" si="185"/>
        <v>0</v>
      </c>
      <c r="S439" s="155">
        <f t="shared" si="186"/>
        <v>259.63</v>
      </c>
      <c r="T439" s="155">
        <f t="shared" si="187"/>
        <v>9.74</v>
      </c>
      <c r="U439" s="155">
        <f t="shared" si="188"/>
        <v>104.57</v>
      </c>
      <c r="V439" s="155">
        <f t="shared" si="189"/>
        <v>0</v>
      </c>
      <c r="W439" s="155">
        <f t="shared" si="190"/>
        <v>0</v>
      </c>
      <c r="X439" s="155">
        <f t="shared" si="191"/>
        <v>373.94</v>
      </c>
      <c r="Y439" s="155">
        <f t="shared" si="192"/>
        <v>1334.1918</v>
      </c>
      <c r="Z439" s="155"/>
      <c r="AD439" s="272"/>
    </row>
    <row r="440" s="9" customFormat="1" ht="20" customHeight="1" spans="1:30">
      <c r="A440" s="40">
        <f t="shared" si="177"/>
        <v>437</v>
      </c>
      <c r="B440" s="66" t="s">
        <v>124</v>
      </c>
      <c r="C440" s="47" t="s">
        <v>995</v>
      </c>
      <c r="D440" s="45" t="s">
        <v>996</v>
      </c>
      <c r="E440" s="82">
        <v>0</v>
      </c>
      <c r="F440" s="82">
        <v>0</v>
      </c>
      <c r="G440" s="82">
        <v>0</v>
      </c>
      <c r="H440" s="185">
        <v>5228.42</v>
      </c>
      <c r="I440" s="68"/>
      <c r="J440" s="44">
        <v>0</v>
      </c>
      <c r="K440" s="52">
        <f t="shared" si="178"/>
        <v>0</v>
      </c>
      <c r="L440" s="53">
        <f t="shared" si="179"/>
        <v>0</v>
      </c>
      <c r="M440" s="41">
        <f t="shared" si="180"/>
        <v>0</v>
      </c>
      <c r="N440" s="44">
        <f t="shared" si="181"/>
        <v>418.27</v>
      </c>
      <c r="O440" s="44">
        <f t="shared" si="182"/>
        <v>0</v>
      </c>
      <c r="P440" s="44">
        <f t="shared" si="183"/>
        <v>0</v>
      </c>
      <c r="Q440" s="44">
        <f t="shared" si="184"/>
        <v>418.27</v>
      </c>
      <c r="R440" s="41">
        <f t="shared" si="185"/>
        <v>0</v>
      </c>
      <c r="S440" s="41">
        <f t="shared" si="186"/>
        <v>0</v>
      </c>
      <c r="T440" s="41">
        <f t="shared" si="187"/>
        <v>0</v>
      </c>
      <c r="U440" s="44">
        <f t="shared" si="188"/>
        <v>104.57</v>
      </c>
      <c r="V440" s="44">
        <f t="shared" si="189"/>
        <v>0</v>
      </c>
      <c r="W440" s="44">
        <f t="shared" si="190"/>
        <v>0</v>
      </c>
      <c r="X440" s="41">
        <f t="shared" si="191"/>
        <v>104.57</v>
      </c>
      <c r="Y440" s="41">
        <f t="shared" si="192"/>
        <v>522.84</v>
      </c>
      <c r="Z440" s="41"/>
      <c r="AD440" s="141"/>
    </row>
    <row r="441" spans="3:26">
      <c r="C441" s="35"/>
      <c r="D441" s="33"/>
      <c r="K441" s="139"/>
      <c r="L441" s="33"/>
      <c r="Z441" s="9"/>
    </row>
    <row r="442" spans="3:26">
      <c r="C442" s="35"/>
      <c r="D442" s="33"/>
      <c r="K442" s="139"/>
      <c r="L442" s="33"/>
      <c r="Z442" s="9"/>
    </row>
    <row r="443" spans="3:26">
      <c r="C443" s="35"/>
      <c r="D443" s="33"/>
      <c r="K443" s="139"/>
      <c r="L443" s="33"/>
      <c r="Z443" s="9"/>
    </row>
    <row r="444" spans="3:26">
      <c r="C444" s="35"/>
      <c r="D444" s="33"/>
      <c r="F444" s="267"/>
      <c r="K444" s="139"/>
      <c r="L444" s="33"/>
      <c r="Z444" s="9"/>
    </row>
    <row r="445" spans="6:6">
      <c r="F445" s="267"/>
    </row>
    <row r="446" spans="6:6">
      <c r="F446" s="267"/>
    </row>
    <row r="447" spans="6:6">
      <c r="F447" s="267"/>
    </row>
    <row r="448" spans="6:6">
      <c r="F448" s="267"/>
    </row>
    <row r="449" spans="6:6">
      <c r="F449" s="267"/>
    </row>
    <row r="450" spans="6:6">
      <c r="F450" s="267"/>
    </row>
    <row r="451" spans="6:6">
      <c r="F451" s="267"/>
    </row>
    <row r="452" spans="6:6">
      <c r="F452" s="267"/>
    </row>
    <row r="453" spans="6:6">
      <c r="F453" s="267"/>
    </row>
    <row r="454" spans="6:6">
      <c r="F454" s="267"/>
    </row>
    <row r="455" spans="6:6">
      <c r="F455" s="267"/>
    </row>
    <row r="456" spans="6:6">
      <c r="F456" s="267"/>
    </row>
    <row r="457" spans="6:6">
      <c r="F457" s="267"/>
    </row>
    <row r="458" spans="6:6">
      <c r="F458" s="267"/>
    </row>
    <row r="459" spans="6:6">
      <c r="F459" s="267"/>
    </row>
    <row r="460" spans="6:6">
      <c r="F460" s="267"/>
    </row>
    <row r="461" spans="6:6">
      <c r="F461" s="267"/>
    </row>
    <row r="462" spans="6:6">
      <c r="F462" s="267"/>
    </row>
    <row r="463" spans="6:6">
      <c r="F463" s="267"/>
    </row>
    <row r="464" spans="6:6">
      <c r="F464" s="267"/>
    </row>
    <row r="465" spans="6:6">
      <c r="F465" s="267"/>
    </row>
    <row r="466" spans="6:6">
      <c r="F466" s="267"/>
    </row>
    <row r="467" spans="6:6">
      <c r="F467" s="267"/>
    </row>
    <row r="468" spans="6:6">
      <c r="F468" s="267"/>
    </row>
    <row r="469" spans="6:6">
      <c r="F469" s="267"/>
    </row>
    <row r="470" spans="6:6">
      <c r="F470" s="267"/>
    </row>
    <row r="471" spans="6:6">
      <c r="F471" s="267"/>
    </row>
    <row r="472" spans="6:6">
      <c r="F472" s="267"/>
    </row>
  </sheetData>
  <sheetProtection password="CF7A" sheet="1" sort="0" autoFilter="0" pivotTables="0" objects="1"/>
  <autoFilter ref="A3:AH404">
    <extLst/>
  </autoFilter>
  <mergeCells count="31">
    <mergeCell ref="A1:Y1"/>
    <mergeCell ref="E2:J2"/>
    <mergeCell ref="K2:Q2"/>
    <mergeCell ref="R2:X2"/>
    <mergeCell ref="C404:D404"/>
    <mergeCell ref="A405:B405"/>
    <mergeCell ref="C405:D405"/>
    <mergeCell ref="A406:B406"/>
    <mergeCell ref="C406:D406"/>
    <mergeCell ref="A407:B407"/>
    <mergeCell ref="C407:D407"/>
    <mergeCell ref="A408:B408"/>
    <mergeCell ref="C408:D408"/>
    <mergeCell ref="A409:B409"/>
    <mergeCell ref="C409:D409"/>
    <mergeCell ref="A410:B410"/>
    <mergeCell ref="C410:D410"/>
    <mergeCell ref="A411:B411"/>
    <mergeCell ref="C411:D411"/>
    <mergeCell ref="A412:B412"/>
    <mergeCell ref="C412:D412"/>
    <mergeCell ref="A413:B413"/>
    <mergeCell ref="C413:D413"/>
    <mergeCell ref="A2:A3"/>
    <mergeCell ref="B2:B3"/>
    <mergeCell ref="C2:C3"/>
    <mergeCell ref="D2:D3"/>
    <mergeCell ref="Y2:Y3"/>
    <mergeCell ref="Z2:Z3"/>
    <mergeCell ref="A414:T418"/>
    <mergeCell ref="A422:C423"/>
  </mergeCells>
  <conditionalFormatting sqref="C350">
    <cfRule type="duplicateValues" dxfId="46" priority="43"/>
  </conditionalFormatting>
  <conditionalFormatting sqref="C352">
    <cfRule type="duplicateValues" dxfId="46" priority="41"/>
  </conditionalFormatting>
  <conditionalFormatting sqref="C365">
    <cfRule type="duplicateValues" dxfId="47" priority="18"/>
    <cfRule type="duplicateValues" dxfId="45" priority="19"/>
    <cfRule type="duplicateValues" dxfId="46" priority="20"/>
  </conditionalFormatting>
  <conditionalFormatting sqref="C399">
    <cfRule type="duplicateValues" dxfId="46" priority="25"/>
  </conditionalFormatting>
  <conditionalFormatting sqref="C400">
    <cfRule type="duplicateValues" dxfId="46" priority="24"/>
  </conditionalFormatting>
  <conditionalFormatting sqref="C401">
    <cfRule type="duplicateValues" dxfId="46" priority="23"/>
  </conditionalFormatting>
  <conditionalFormatting sqref="C402">
    <cfRule type="duplicateValues" dxfId="46" priority="22"/>
  </conditionalFormatting>
  <conditionalFormatting sqref="C406">
    <cfRule type="duplicateValues" dxfId="45" priority="6"/>
    <cfRule type="duplicateValues" dxfId="45" priority="5"/>
    <cfRule type="duplicateValues" dxfId="45" priority="4"/>
    <cfRule type="duplicateValues" dxfId="47" priority="3"/>
    <cfRule type="duplicateValues" dxfId="45" priority="2"/>
    <cfRule type="duplicateValues" dxfId="45" priority="1"/>
  </conditionalFormatting>
  <conditionalFormatting sqref="C438">
    <cfRule type="duplicateValues" dxfId="47" priority="15"/>
    <cfRule type="duplicateValues" dxfId="45" priority="16"/>
    <cfRule type="duplicateValues" dxfId="46" priority="17"/>
  </conditionalFormatting>
  <conditionalFormatting sqref="C439">
    <cfRule type="duplicateValues" dxfId="47" priority="11"/>
    <cfRule type="duplicateValues" dxfId="45" priority="12"/>
    <cfRule type="duplicateValues" dxfId="45" priority="13"/>
    <cfRule type="duplicateValues" dxfId="45" priority="14"/>
  </conditionalFormatting>
  <conditionalFormatting sqref="C440">
    <cfRule type="duplicateValues" dxfId="47" priority="8"/>
    <cfRule type="duplicateValues" dxfId="45" priority="9"/>
    <cfRule type="duplicateValues" dxfId="46" priority="10"/>
  </conditionalFormatting>
  <conditionalFormatting sqref="C346:C349">
    <cfRule type="duplicateValues" dxfId="46" priority="44"/>
  </conditionalFormatting>
  <conditionalFormatting sqref="C399:C403">
    <cfRule type="duplicateValues" dxfId="45" priority="21"/>
  </conditionalFormatting>
  <conditionalFormatting sqref="C1:C331 C343 C404:C405 C407:C411 C425:C427 C445:C1048576 C414:C421 C429:C436">
    <cfRule type="duplicateValues" dxfId="45" priority="47"/>
  </conditionalFormatting>
  <conditionalFormatting sqref="C1:C331 C343 C404:C405 C407:C411 C445:C1048576 C414:C423 C429:C436 C425:C427">
    <cfRule type="duplicateValues" dxfId="45" priority="46"/>
  </conditionalFormatting>
  <conditionalFormatting sqref="C1:C364 C404:C405 C407:C437 C366:C398 C445:C1048576">
    <cfRule type="duplicateValues" dxfId="47" priority="39"/>
    <cfRule type="duplicateValues" dxfId="45" priority="40"/>
  </conditionalFormatting>
  <conditionalFormatting sqref="C4:C403 F444:F472">
    <cfRule type="duplicateValues" dxfId="45" priority="7"/>
  </conditionalFormatting>
  <conditionalFormatting sqref="C257:C261 C426">
    <cfRule type="duplicateValues" dxfId="46" priority="48"/>
  </conditionalFormatting>
  <conditionalFormatting sqref="C335:C342 C344:C345 C428">
    <cfRule type="duplicateValues" dxfId="46" priority="45"/>
  </conditionalFormatting>
  <conditionalFormatting sqref="C351 C353:C364 C366:C398 C437 C424">
    <cfRule type="duplicateValues" dxfId="46" priority="42"/>
  </conditionalFormatting>
  <pageMargins left="0.118055555555556" right="0.0388888888888889" top="0.393055555555556" bottom="0.236111111111111" header="0.5" footer="0.5"/>
  <pageSetup paperSize="9" scale="52" fitToHeight="0" orientation="landscape" horizontalDpi="600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H523"/>
  <sheetViews>
    <sheetView topLeftCell="P1" workbookViewId="0">
      <pane ySplit="3" topLeftCell="A419" activePane="bottomLeft" state="frozen"/>
      <selection/>
      <selection pane="bottomLeft" activeCell="D440" sqref="D440"/>
    </sheetView>
  </sheetViews>
  <sheetFormatPr defaultColWidth="9" defaultRowHeight="13.5"/>
  <cols>
    <col min="1" max="1" width="6.375" style="33" customWidth="1"/>
    <col min="2" max="2" width="16.625" style="33" customWidth="1"/>
    <col min="3" max="3" width="8.75" style="34" customWidth="1"/>
    <col min="4" max="4" width="17.875" style="35" customWidth="1"/>
    <col min="5" max="5" width="11.5" style="33" customWidth="1"/>
    <col min="6" max="6" width="11.875" style="33" customWidth="1"/>
    <col min="7" max="8" width="12.625" style="33" customWidth="1"/>
    <col min="9" max="9" width="8.5" style="33" customWidth="1"/>
    <col min="10" max="10" width="12.625" style="33" customWidth="1"/>
    <col min="11" max="11" width="10.375" style="33" customWidth="1"/>
    <col min="12" max="12" width="11.5" style="139" customWidth="1"/>
    <col min="13" max="13" width="9.375" style="33" customWidth="1"/>
    <col min="14" max="14" width="11.5" style="33" customWidth="1"/>
    <col min="15" max="16" width="10.375" style="33" customWidth="1"/>
    <col min="17" max="17" width="11.5" style="33" customWidth="1"/>
    <col min="18" max="18" width="8.375" style="33" customWidth="1"/>
    <col min="19" max="19" width="10.375" style="33" customWidth="1"/>
    <col min="20" max="20" width="9.375" style="33" customWidth="1"/>
    <col min="21" max="23" width="10.375" style="33" customWidth="1"/>
    <col min="24" max="25" width="11.5" style="33" customWidth="1"/>
    <col min="26" max="26" width="7.75" style="33" customWidth="1"/>
    <col min="27" max="27" width="24.875" style="239" customWidth="1"/>
    <col min="28" max="28" width="5.375" style="9" customWidth="1"/>
    <col min="29" max="30" width="7.375" style="9" customWidth="1"/>
    <col min="31" max="31" width="8.375" style="9" customWidth="1"/>
    <col min="32" max="32" width="7.375" style="9" customWidth="1"/>
    <col min="33" max="34" width="9.375" style="9" customWidth="1"/>
    <col min="35" max="35" width="9" style="9"/>
    <col min="36" max="36" width="8.875" style="9" customWidth="1"/>
    <col min="37" max="16384" width="9" style="9"/>
  </cols>
  <sheetData>
    <row r="1" ht="29" customHeight="1" spans="1:27">
      <c r="A1" s="36" t="s">
        <v>1019</v>
      </c>
      <c r="B1" s="36"/>
      <c r="C1" s="203"/>
      <c r="D1" s="204"/>
      <c r="E1" s="36"/>
      <c r="F1" s="36"/>
      <c r="G1" s="36"/>
      <c r="H1" s="36"/>
      <c r="I1" s="36"/>
      <c r="J1" s="36"/>
      <c r="K1" s="36"/>
      <c r="L1" s="205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AA1" s="245"/>
    </row>
    <row r="2" ht="20" customHeight="1" spans="1:27">
      <c r="A2" s="5" t="s">
        <v>71</v>
      </c>
      <c r="B2" s="5" t="s">
        <v>72</v>
      </c>
      <c r="C2" s="37" t="s">
        <v>73</v>
      </c>
      <c r="D2" s="38" t="s">
        <v>74</v>
      </c>
      <c r="E2" s="39" t="s">
        <v>75</v>
      </c>
      <c r="F2" s="39"/>
      <c r="G2" s="39"/>
      <c r="H2" s="39"/>
      <c r="I2" s="39"/>
      <c r="J2" s="39"/>
      <c r="K2" s="5" t="s">
        <v>76</v>
      </c>
      <c r="L2" s="7"/>
      <c r="M2" s="5"/>
      <c r="N2" s="5"/>
      <c r="O2" s="5"/>
      <c r="P2" s="5"/>
      <c r="Q2" s="5"/>
      <c r="R2" s="5" t="s">
        <v>77</v>
      </c>
      <c r="S2" s="5"/>
      <c r="T2" s="5"/>
      <c r="U2" s="5"/>
      <c r="V2" s="5"/>
      <c r="W2" s="5"/>
      <c r="X2" s="5"/>
      <c r="Y2" s="55" t="s">
        <v>78</v>
      </c>
      <c r="Z2" s="246" t="s">
        <v>79</v>
      </c>
      <c r="AA2" s="55" t="s">
        <v>3</v>
      </c>
    </row>
    <row r="3" ht="24" spans="1:27">
      <c r="A3" s="5"/>
      <c r="B3" s="5"/>
      <c r="C3" s="37"/>
      <c r="D3" s="38"/>
      <c r="E3" s="5" t="s">
        <v>80</v>
      </c>
      <c r="F3" s="5" t="s">
        <v>81</v>
      </c>
      <c r="G3" s="5" t="s">
        <v>82</v>
      </c>
      <c r="H3" s="5" t="s">
        <v>83</v>
      </c>
      <c r="I3" s="5" t="s">
        <v>84</v>
      </c>
      <c r="J3" s="5" t="s">
        <v>85</v>
      </c>
      <c r="K3" s="5" t="s">
        <v>86</v>
      </c>
      <c r="L3" s="7" t="s">
        <v>87</v>
      </c>
      <c r="M3" s="5" t="s">
        <v>88</v>
      </c>
      <c r="N3" s="5" t="s">
        <v>89</v>
      </c>
      <c r="O3" s="5" t="s">
        <v>84</v>
      </c>
      <c r="P3" s="5" t="s">
        <v>85</v>
      </c>
      <c r="Q3" s="5" t="s">
        <v>45</v>
      </c>
      <c r="R3" s="5" t="s">
        <v>91</v>
      </c>
      <c r="S3" s="5" t="s">
        <v>92</v>
      </c>
      <c r="T3" s="5" t="s">
        <v>93</v>
      </c>
      <c r="U3" s="5" t="s">
        <v>94</v>
      </c>
      <c r="V3" s="5" t="s">
        <v>84</v>
      </c>
      <c r="W3" s="5" t="s">
        <v>85</v>
      </c>
      <c r="X3" s="5" t="s">
        <v>45</v>
      </c>
      <c r="Y3" s="55"/>
      <c r="Z3" s="246"/>
      <c r="AA3" s="55"/>
    </row>
    <row r="4" s="9" customFormat="1" ht="20" customHeight="1" spans="1:30">
      <c r="A4" s="40">
        <f t="shared" ref="A4:A21" si="0">ROW()-3</f>
        <v>1</v>
      </c>
      <c r="B4" s="41" t="s">
        <v>95</v>
      </c>
      <c r="C4" s="42" t="s">
        <v>96</v>
      </c>
      <c r="D4" s="43" t="s">
        <v>97</v>
      </c>
      <c r="E4" s="41">
        <v>3245.4</v>
      </c>
      <c r="F4" s="41">
        <f>VLOOKUP(C4,'[1]9月'!$B:$Q,16,0)</f>
        <v>3245.4</v>
      </c>
      <c r="G4" s="41">
        <v>3245.4</v>
      </c>
      <c r="H4" s="44">
        <v>5228.42</v>
      </c>
      <c r="I4" s="44"/>
      <c r="J4" s="44">
        <v>3180</v>
      </c>
      <c r="K4" s="52">
        <f t="shared" ref="K4:K21" si="1">E4*0.018</f>
        <v>58.4172</v>
      </c>
      <c r="L4" s="53">
        <f t="shared" ref="L4:L21" si="2">F4*0.16</f>
        <v>519.264</v>
      </c>
      <c r="M4" s="41">
        <f t="shared" ref="M4:M21" si="3">G4*0.007</f>
        <v>22.7178</v>
      </c>
      <c r="N4" s="44">
        <f t="shared" ref="N4:N21" si="4">ROUND(H4*0.08,2)</f>
        <v>418.27</v>
      </c>
      <c r="O4" s="44">
        <f t="shared" ref="O4:O21" si="5">I4*50%</f>
        <v>0</v>
      </c>
      <c r="P4" s="44">
        <f t="shared" ref="P4:P21" si="6">J4*5%</f>
        <v>159</v>
      </c>
      <c r="Q4" s="44">
        <f t="shared" ref="Q4:Q21" si="7">SUM(K4:P4)</f>
        <v>1177.669</v>
      </c>
      <c r="R4" s="41">
        <f t="shared" ref="R4:R21" si="8">E4*0</f>
        <v>0</v>
      </c>
      <c r="S4" s="41">
        <f t="shared" ref="S4:S21" si="9">ROUND(F4*0.08,2)</f>
        <v>259.63</v>
      </c>
      <c r="T4" s="41">
        <f t="shared" ref="T4:T21" si="10">ROUND(G4*0.003,2)</f>
        <v>9.74</v>
      </c>
      <c r="U4" s="44">
        <f t="shared" ref="U4:U21" si="11">ROUND(H4*0.02,2)</f>
        <v>104.57</v>
      </c>
      <c r="V4" s="44">
        <f t="shared" ref="V4:V21" si="12">I4*50%</f>
        <v>0</v>
      </c>
      <c r="W4" s="44">
        <f t="shared" ref="W4:W21" si="13">J4*5%</f>
        <v>159</v>
      </c>
      <c r="X4" s="41">
        <f t="shared" ref="X4:X21" si="14">SUM(R4:W4)</f>
        <v>532.94</v>
      </c>
      <c r="Y4" s="41">
        <f t="shared" ref="Y4:Y21" si="15">Q4+X4</f>
        <v>1710.609</v>
      </c>
      <c r="Z4" s="66"/>
      <c r="AA4" s="247" t="s">
        <v>14</v>
      </c>
      <c r="AD4" s="141"/>
    </row>
    <row r="5" s="9" customFormat="1" ht="20" customHeight="1" spans="1:30">
      <c r="A5" s="40">
        <f t="shared" si="0"/>
        <v>2</v>
      </c>
      <c r="B5" s="41" t="s">
        <v>98</v>
      </c>
      <c r="C5" s="42" t="s">
        <v>99</v>
      </c>
      <c r="D5" s="41" t="s">
        <v>100</v>
      </c>
      <c r="E5" s="41">
        <v>3245.4</v>
      </c>
      <c r="F5" s="41">
        <f>VLOOKUP(C5,'[1]9月'!$B:$Q,16,0)</f>
        <v>3245.4</v>
      </c>
      <c r="G5" s="41">
        <v>3245.4</v>
      </c>
      <c r="H5" s="44">
        <v>5228.42</v>
      </c>
      <c r="I5" s="44"/>
      <c r="J5" s="44">
        <v>3180</v>
      </c>
      <c r="K5" s="52">
        <f t="shared" si="1"/>
        <v>58.4172</v>
      </c>
      <c r="L5" s="53">
        <f t="shared" si="2"/>
        <v>519.264</v>
      </c>
      <c r="M5" s="41">
        <f t="shared" si="3"/>
        <v>22.7178</v>
      </c>
      <c r="N5" s="44">
        <f t="shared" si="4"/>
        <v>418.27</v>
      </c>
      <c r="O5" s="44">
        <f t="shared" si="5"/>
        <v>0</v>
      </c>
      <c r="P5" s="44">
        <f t="shared" si="6"/>
        <v>159</v>
      </c>
      <c r="Q5" s="44">
        <f t="shared" si="7"/>
        <v>1177.669</v>
      </c>
      <c r="R5" s="41">
        <f t="shared" si="8"/>
        <v>0</v>
      </c>
      <c r="S5" s="41">
        <f t="shared" si="9"/>
        <v>259.63</v>
      </c>
      <c r="T5" s="41">
        <f t="shared" si="10"/>
        <v>9.74</v>
      </c>
      <c r="U5" s="44">
        <f t="shared" si="11"/>
        <v>104.57</v>
      </c>
      <c r="V5" s="44">
        <f t="shared" si="12"/>
        <v>0</v>
      </c>
      <c r="W5" s="44">
        <f t="shared" si="13"/>
        <v>159</v>
      </c>
      <c r="X5" s="41">
        <f t="shared" si="14"/>
        <v>532.94</v>
      </c>
      <c r="Y5" s="41">
        <f t="shared" si="15"/>
        <v>1710.609</v>
      </c>
      <c r="Z5" s="66"/>
      <c r="AA5" s="247" t="s">
        <v>26</v>
      </c>
      <c r="AD5" s="141"/>
    </row>
    <row r="6" s="9" customFormat="1" ht="20" customHeight="1" spans="1:30">
      <c r="A6" s="40">
        <f t="shared" si="0"/>
        <v>3</v>
      </c>
      <c r="B6" s="41" t="s">
        <v>103</v>
      </c>
      <c r="C6" s="42" t="s">
        <v>104</v>
      </c>
      <c r="D6" s="41" t="s">
        <v>105</v>
      </c>
      <c r="E6" s="41">
        <v>3245.4</v>
      </c>
      <c r="F6" s="41">
        <f>VLOOKUP(C6,'[1]9月'!$B:$Q,16,0)</f>
        <v>3245.4</v>
      </c>
      <c r="G6" s="41">
        <v>3245.4</v>
      </c>
      <c r="H6" s="44">
        <v>5228.42</v>
      </c>
      <c r="I6" s="44"/>
      <c r="J6" s="44">
        <v>3180</v>
      </c>
      <c r="K6" s="52">
        <f t="shared" si="1"/>
        <v>58.4172</v>
      </c>
      <c r="L6" s="53">
        <f t="shared" si="2"/>
        <v>519.264</v>
      </c>
      <c r="M6" s="41">
        <f t="shared" si="3"/>
        <v>22.7178</v>
      </c>
      <c r="N6" s="44">
        <f t="shared" si="4"/>
        <v>418.27</v>
      </c>
      <c r="O6" s="44">
        <f t="shared" si="5"/>
        <v>0</v>
      </c>
      <c r="P6" s="44">
        <f t="shared" si="6"/>
        <v>159</v>
      </c>
      <c r="Q6" s="44">
        <f t="shared" si="7"/>
        <v>1177.669</v>
      </c>
      <c r="R6" s="41">
        <f t="shared" si="8"/>
        <v>0</v>
      </c>
      <c r="S6" s="41">
        <f t="shared" si="9"/>
        <v>259.63</v>
      </c>
      <c r="T6" s="41">
        <f t="shared" si="10"/>
        <v>9.74</v>
      </c>
      <c r="U6" s="44">
        <f t="shared" si="11"/>
        <v>104.57</v>
      </c>
      <c r="V6" s="44">
        <f t="shared" si="12"/>
        <v>0</v>
      </c>
      <c r="W6" s="44">
        <f t="shared" si="13"/>
        <v>159</v>
      </c>
      <c r="X6" s="41">
        <f t="shared" si="14"/>
        <v>532.94</v>
      </c>
      <c r="Y6" s="41">
        <f t="shared" si="15"/>
        <v>1710.609</v>
      </c>
      <c r="Z6" s="66"/>
      <c r="AA6" s="247" t="s">
        <v>26</v>
      </c>
      <c r="AD6" s="141"/>
    </row>
    <row r="7" s="9" customFormat="1" ht="20" customHeight="1" spans="1:30">
      <c r="A7" s="40">
        <f t="shared" si="0"/>
        <v>4</v>
      </c>
      <c r="B7" s="41" t="s">
        <v>98</v>
      </c>
      <c r="C7" s="42" t="s">
        <v>106</v>
      </c>
      <c r="D7" s="41" t="s">
        <v>107</v>
      </c>
      <c r="E7" s="41">
        <v>3245.4</v>
      </c>
      <c r="F7" s="41">
        <f>VLOOKUP(C7,'[1]9月'!$B:$Q,16,0)</f>
        <v>3245.4</v>
      </c>
      <c r="G7" s="41">
        <v>3245.4</v>
      </c>
      <c r="H7" s="44">
        <v>5228.42</v>
      </c>
      <c r="I7" s="44"/>
      <c r="J7" s="44">
        <v>3180</v>
      </c>
      <c r="K7" s="52">
        <f t="shared" si="1"/>
        <v>58.4172</v>
      </c>
      <c r="L7" s="53">
        <f t="shared" si="2"/>
        <v>519.264</v>
      </c>
      <c r="M7" s="41">
        <f t="shared" si="3"/>
        <v>22.7178</v>
      </c>
      <c r="N7" s="44">
        <f t="shared" si="4"/>
        <v>418.27</v>
      </c>
      <c r="O7" s="44">
        <f t="shared" si="5"/>
        <v>0</v>
      </c>
      <c r="P7" s="44">
        <f t="shared" si="6"/>
        <v>159</v>
      </c>
      <c r="Q7" s="44">
        <f t="shared" si="7"/>
        <v>1177.669</v>
      </c>
      <c r="R7" s="41">
        <f t="shared" si="8"/>
        <v>0</v>
      </c>
      <c r="S7" s="41">
        <f t="shared" si="9"/>
        <v>259.63</v>
      </c>
      <c r="T7" s="41">
        <f t="shared" si="10"/>
        <v>9.74</v>
      </c>
      <c r="U7" s="44">
        <f t="shared" si="11"/>
        <v>104.57</v>
      </c>
      <c r="V7" s="44">
        <f t="shared" si="12"/>
        <v>0</v>
      </c>
      <c r="W7" s="44">
        <f t="shared" si="13"/>
        <v>159</v>
      </c>
      <c r="X7" s="41">
        <f t="shared" si="14"/>
        <v>532.94</v>
      </c>
      <c r="Y7" s="41">
        <f t="shared" si="15"/>
        <v>1710.609</v>
      </c>
      <c r="Z7" s="66"/>
      <c r="AA7" s="247" t="s">
        <v>26</v>
      </c>
      <c r="AD7" s="141"/>
    </row>
    <row r="8" s="9" customFormat="1" ht="20" customHeight="1" spans="1:30">
      <c r="A8" s="40">
        <f t="shared" si="0"/>
        <v>5</v>
      </c>
      <c r="B8" s="41" t="s">
        <v>98</v>
      </c>
      <c r="C8" s="42" t="s">
        <v>108</v>
      </c>
      <c r="D8" s="41" t="s">
        <v>109</v>
      </c>
      <c r="E8" s="41">
        <v>3245.4</v>
      </c>
      <c r="F8" s="41">
        <f>VLOOKUP(C8,'[1]9月'!$B:$Q,16,0)</f>
        <v>3245.4</v>
      </c>
      <c r="G8" s="41">
        <v>3245.4</v>
      </c>
      <c r="H8" s="44">
        <v>5228.42</v>
      </c>
      <c r="I8" s="44"/>
      <c r="J8" s="44">
        <v>4180</v>
      </c>
      <c r="K8" s="52">
        <f t="shared" si="1"/>
        <v>58.4172</v>
      </c>
      <c r="L8" s="53">
        <f t="shared" si="2"/>
        <v>519.264</v>
      </c>
      <c r="M8" s="41">
        <f t="shared" si="3"/>
        <v>22.7178</v>
      </c>
      <c r="N8" s="44">
        <f t="shared" si="4"/>
        <v>418.27</v>
      </c>
      <c r="O8" s="44">
        <f t="shared" si="5"/>
        <v>0</v>
      </c>
      <c r="P8" s="44">
        <f t="shared" si="6"/>
        <v>209</v>
      </c>
      <c r="Q8" s="44">
        <f t="shared" si="7"/>
        <v>1227.669</v>
      </c>
      <c r="R8" s="41">
        <f t="shared" si="8"/>
        <v>0</v>
      </c>
      <c r="S8" s="41">
        <f t="shared" si="9"/>
        <v>259.63</v>
      </c>
      <c r="T8" s="41">
        <f t="shared" si="10"/>
        <v>9.74</v>
      </c>
      <c r="U8" s="44">
        <f t="shared" si="11"/>
        <v>104.57</v>
      </c>
      <c r="V8" s="44">
        <f t="shared" si="12"/>
        <v>0</v>
      </c>
      <c r="W8" s="44">
        <f t="shared" si="13"/>
        <v>209</v>
      </c>
      <c r="X8" s="41">
        <f t="shared" si="14"/>
        <v>582.94</v>
      </c>
      <c r="Y8" s="41">
        <f t="shared" si="15"/>
        <v>1810.609</v>
      </c>
      <c r="Z8" s="66"/>
      <c r="AA8" s="247" t="s">
        <v>26</v>
      </c>
      <c r="AD8" s="141"/>
    </row>
    <row r="9" s="9" customFormat="1" ht="20" customHeight="1" spans="1:30">
      <c r="A9" s="40">
        <f t="shared" si="0"/>
        <v>6</v>
      </c>
      <c r="B9" s="41" t="s">
        <v>103</v>
      </c>
      <c r="C9" s="42" t="s">
        <v>110</v>
      </c>
      <c r="D9" s="41" t="s">
        <v>111</v>
      </c>
      <c r="E9" s="41">
        <v>3245.4</v>
      </c>
      <c r="F9" s="41">
        <f>VLOOKUP(C9,'[1]9月'!$B:$Q,16,0)</f>
        <v>3245.4</v>
      </c>
      <c r="G9" s="41">
        <v>3245.4</v>
      </c>
      <c r="H9" s="44">
        <v>5228.42</v>
      </c>
      <c r="I9" s="44"/>
      <c r="J9" s="44">
        <v>3180</v>
      </c>
      <c r="K9" s="52">
        <f t="shared" si="1"/>
        <v>58.4172</v>
      </c>
      <c r="L9" s="53">
        <f t="shared" si="2"/>
        <v>519.264</v>
      </c>
      <c r="M9" s="41">
        <f t="shared" si="3"/>
        <v>22.7178</v>
      </c>
      <c r="N9" s="44">
        <f t="shared" si="4"/>
        <v>418.27</v>
      </c>
      <c r="O9" s="44">
        <f t="shared" si="5"/>
        <v>0</v>
      </c>
      <c r="P9" s="44">
        <f t="shared" si="6"/>
        <v>159</v>
      </c>
      <c r="Q9" s="44">
        <f t="shared" si="7"/>
        <v>1177.669</v>
      </c>
      <c r="R9" s="41">
        <f t="shared" si="8"/>
        <v>0</v>
      </c>
      <c r="S9" s="41">
        <f t="shared" si="9"/>
        <v>259.63</v>
      </c>
      <c r="T9" s="41">
        <f t="shared" si="10"/>
        <v>9.74</v>
      </c>
      <c r="U9" s="44">
        <f t="shared" si="11"/>
        <v>104.57</v>
      </c>
      <c r="V9" s="44">
        <f t="shared" si="12"/>
        <v>0</v>
      </c>
      <c r="W9" s="44">
        <f t="shared" si="13"/>
        <v>159</v>
      </c>
      <c r="X9" s="41">
        <f t="shared" si="14"/>
        <v>532.94</v>
      </c>
      <c r="Y9" s="41">
        <f t="shared" si="15"/>
        <v>1710.609</v>
      </c>
      <c r="Z9" s="66"/>
      <c r="AA9" s="247" t="s">
        <v>26</v>
      </c>
      <c r="AD9" s="141"/>
    </row>
    <row r="10" s="9" customFormat="1" ht="20" customHeight="1" spans="1:30">
      <c r="A10" s="40">
        <f t="shared" si="0"/>
        <v>7</v>
      </c>
      <c r="B10" s="41" t="s">
        <v>98</v>
      </c>
      <c r="C10" s="42" t="s">
        <v>112</v>
      </c>
      <c r="D10" s="41" t="s">
        <v>113</v>
      </c>
      <c r="E10" s="41">
        <v>3245.4</v>
      </c>
      <c r="F10" s="41">
        <f>VLOOKUP(C10,'[1]9月'!$B:$Q,16,0)</f>
        <v>3245.4</v>
      </c>
      <c r="G10" s="41">
        <v>3245.4</v>
      </c>
      <c r="H10" s="44">
        <v>5228.42</v>
      </c>
      <c r="I10" s="44"/>
      <c r="J10" s="44">
        <v>4180</v>
      </c>
      <c r="K10" s="52">
        <f t="shared" si="1"/>
        <v>58.4172</v>
      </c>
      <c r="L10" s="53">
        <f t="shared" si="2"/>
        <v>519.264</v>
      </c>
      <c r="M10" s="41">
        <f t="shared" si="3"/>
        <v>22.7178</v>
      </c>
      <c r="N10" s="44">
        <f t="shared" si="4"/>
        <v>418.27</v>
      </c>
      <c r="O10" s="44">
        <f t="shared" si="5"/>
        <v>0</v>
      </c>
      <c r="P10" s="44">
        <f t="shared" si="6"/>
        <v>209</v>
      </c>
      <c r="Q10" s="44">
        <f t="shared" si="7"/>
        <v>1227.669</v>
      </c>
      <c r="R10" s="41">
        <f t="shared" si="8"/>
        <v>0</v>
      </c>
      <c r="S10" s="41">
        <f t="shared" si="9"/>
        <v>259.63</v>
      </c>
      <c r="T10" s="41">
        <f t="shared" si="10"/>
        <v>9.74</v>
      </c>
      <c r="U10" s="44">
        <f t="shared" si="11"/>
        <v>104.57</v>
      </c>
      <c r="V10" s="44">
        <f t="shared" si="12"/>
        <v>0</v>
      </c>
      <c r="W10" s="44">
        <f t="shared" si="13"/>
        <v>209</v>
      </c>
      <c r="X10" s="41">
        <f t="shared" si="14"/>
        <v>582.94</v>
      </c>
      <c r="Y10" s="41">
        <f t="shared" si="15"/>
        <v>1810.609</v>
      </c>
      <c r="Z10" s="66"/>
      <c r="AA10" s="247" t="s">
        <v>26</v>
      </c>
      <c r="AD10" s="141"/>
    </row>
    <row r="11" s="9" customFormat="1" ht="20" customHeight="1" spans="1:30">
      <c r="A11" s="40">
        <f t="shared" si="0"/>
        <v>8</v>
      </c>
      <c r="B11" s="41" t="s">
        <v>103</v>
      </c>
      <c r="C11" s="42" t="s">
        <v>114</v>
      </c>
      <c r="D11" s="41" t="s">
        <v>115</v>
      </c>
      <c r="E11" s="41">
        <v>3245.4</v>
      </c>
      <c r="F11" s="41">
        <f>VLOOKUP(C11,'[1]9月'!$B:$Q,16,0)</f>
        <v>3245.4</v>
      </c>
      <c r="G11" s="41">
        <v>3245.4</v>
      </c>
      <c r="H11" s="44">
        <v>5228.42</v>
      </c>
      <c r="I11" s="44"/>
      <c r="J11" s="44">
        <v>4180</v>
      </c>
      <c r="K11" s="52">
        <f t="shared" si="1"/>
        <v>58.4172</v>
      </c>
      <c r="L11" s="53">
        <f t="shared" si="2"/>
        <v>519.264</v>
      </c>
      <c r="M11" s="41">
        <f t="shared" si="3"/>
        <v>22.7178</v>
      </c>
      <c r="N11" s="44">
        <f t="shared" si="4"/>
        <v>418.27</v>
      </c>
      <c r="O11" s="44">
        <f t="shared" si="5"/>
        <v>0</v>
      </c>
      <c r="P11" s="44">
        <f t="shared" si="6"/>
        <v>209</v>
      </c>
      <c r="Q11" s="44">
        <f t="shared" si="7"/>
        <v>1227.669</v>
      </c>
      <c r="R11" s="41">
        <f t="shared" si="8"/>
        <v>0</v>
      </c>
      <c r="S11" s="41">
        <f t="shared" si="9"/>
        <v>259.63</v>
      </c>
      <c r="T11" s="41">
        <f t="shared" si="10"/>
        <v>9.74</v>
      </c>
      <c r="U11" s="44">
        <f t="shared" si="11"/>
        <v>104.57</v>
      </c>
      <c r="V11" s="44">
        <f t="shared" si="12"/>
        <v>0</v>
      </c>
      <c r="W11" s="44">
        <f t="shared" si="13"/>
        <v>209</v>
      </c>
      <c r="X11" s="41">
        <f t="shared" si="14"/>
        <v>582.94</v>
      </c>
      <c r="Y11" s="41">
        <f t="shared" si="15"/>
        <v>1810.609</v>
      </c>
      <c r="Z11" s="66"/>
      <c r="AA11" s="247" t="s">
        <v>26</v>
      </c>
      <c r="AD11" s="141"/>
    </row>
    <row r="12" s="9" customFormat="1" ht="20" customHeight="1" spans="1:30">
      <c r="A12" s="40">
        <f t="shared" si="0"/>
        <v>9</v>
      </c>
      <c r="B12" s="41" t="s">
        <v>98</v>
      </c>
      <c r="C12" s="42" t="s">
        <v>116</v>
      </c>
      <c r="D12" s="41" t="s">
        <v>117</v>
      </c>
      <c r="E12" s="41">
        <v>3820</v>
      </c>
      <c r="F12" s="41">
        <f>VLOOKUP(C12,'[1]9月'!$B:$Q,16,0)</f>
        <v>3820</v>
      </c>
      <c r="G12" s="41">
        <v>3820</v>
      </c>
      <c r="H12" s="44">
        <v>5228.42</v>
      </c>
      <c r="I12" s="44"/>
      <c r="J12" s="44">
        <v>4180</v>
      </c>
      <c r="K12" s="52">
        <f t="shared" si="1"/>
        <v>68.76</v>
      </c>
      <c r="L12" s="53">
        <f t="shared" si="2"/>
        <v>611.2</v>
      </c>
      <c r="M12" s="41">
        <f t="shared" si="3"/>
        <v>26.74</v>
      </c>
      <c r="N12" s="44">
        <f t="shared" si="4"/>
        <v>418.27</v>
      </c>
      <c r="O12" s="44">
        <f t="shared" si="5"/>
        <v>0</v>
      </c>
      <c r="P12" s="44">
        <f t="shared" si="6"/>
        <v>209</v>
      </c>
      <c r="Q12" s="44">
        <f t="shared" si="7"/>
        <v>1333.97</v>
      </c>
      <c r="R12" s="41">
        <f t="shared" si="8"/>
        <v>0</v>
      </c>
      <c r="S12" s="41">
        <f t="shared" si="9"/>
        <v>305.6</v>
      </c>
      <c r="T12" s="41">
        <f t="shared" si="10"/>
        <v>11.46</v>
      </c>
      <c r="U12" s="44">
        <f t="shared" si="11"/>
        <v>104.57</v>
      </c>
      <c r="V12" s="44">
        <f t="shared" si="12"/>
        <v>0</v>
      </c>
      <c r="W12" s="44">
        <f t="shared" si="13"/>
        <v>209</v>
      </c>
      <c r="X12" s="41">
        <f t="shared" si="14"/>
        <v>630.63</v>
      </c>
      <c r="Y12" s="41">
        <f t="shared" si="15"/>
        <v>1964.6</v>
      </c>
      <c r="Z12" s="66"/>
      <c r="AA12" s="247" t="s">
        <v>26</v>
      </c>
      <c r="AD12" s="141"/>
    </row>
    <row r="13" s="9" customFormat="1" ht="20" customHeight="1" spans="1:30">
      <c r="A13" s="40">
        <f t="shared" si="0"/>
        <v>10</v>
      </c>
      <c r="B13" s="41" t="s">
        <v>98</v>
      </c>
      <c r="C13" s="42" t="s">
        <v>120</v>
      </c>
      <c r="D13" s="45" t="s">
        <v>121</v>
      </c>
      <c r="E13" s="41">
        <v>3245.4</v>
      </c>
      <c r="F13" s="41">
        <f>VLOOKUP(C13,'[1]9月'!$B:$Q,16,0)</f>
        <v>3245.4</v>
      </c>
      <c r="G13" s="41">
        <v>3245.4</v>
      </c>
      <c r="H13" s="44">
        <v>5228.42</v>
      </c>
      <c r="I13" s="44"/>
      <c r="J13" s="44">
        <v>3180</v>
      </c>
      <c r="K13" s="52">
        <f t="shared" si="1"/>
        <v>58.4172</v>
      </c>
      <c r="L13" s="53">
        <f t="shared" si="2"/>
        <v>519.264</v>
      </c>
      <c r="M13" s="41">
        <f t="shared" si="3"/>
        <v>22.7178</v>
      </c>
      <c r="N13" s="44">
        <f t="shared" si="4"/>
        <v>418.27</v>
      </c>
      <c r="O13" s="44">
        <f t="shared" si="5"/>
        <v>0</v>
      </c>
      <c r="P13" s="44">
        <f t="shared" si="6"/>
        <v>159</v>
      </c>
      <c r="Q13" s="44">
        <f t="shared" si="7"/>
        <v>1177.669</v>
      </c>
      <c r="R13" s="41">
        <f t="shared" si="8"/>
        <v>0</v>
      </c>
      <c r="S13" s="41">
        <f t="shared" si="9"/>
        <v>259.63</v>
      </c>
      <c r="T13" s="41">
        <f t="shared" si="10"/>
        <v>9.74</v>
      </c>
      <c r="U13" s="44">
        <f t="shared" si="11"/>
        <v>104.57</v>
      </c>
      <c r="V13" s="44">
        <f t="shared" si="12"/>
        <v>0</v>
      </c>
      <c r="W13" s="44">
        <f t="shared" si="13"/>
        <v>159</v>
      </c>
      <c r="X13" s="41">
        <f t="shared" si="14"/>
        <v>532.94</v>
      </c>
      <c r="Y13" s="41">
        <f t="shared" si="15"/>
        <v>1710.609</v>
      </c>
      <c r="Z13" s="66"/>
      <c r="AA13" s="247" t="s">
        <v>26</v>
      </c>
      <c r="AD13" s="141"/>
    </row>
    <row r="14" s="9" customFormat="1" ht="20" customHeight="1" spans="1:30">
      <c r="A14" s="40">
        <f t="shared" si="0"/>
        <v>11</v>
      </c>
      <c r="B14" s="41" t="s">
        <v>98</v>
      </c>
      <c r="C14" s="42" t="s">
        <v>122</v>
      </c>
      <c r="D14" s="45" t="s">
        <v>123</v>
      </c>
      <c r="E14" s="41">
        <v>3245.4</v>
      </c>
      <c r="F14" s="41">
        <v>3245.4</v>
      </c>
      <c r="G14" s="41">
        <v>3245.4</v>
      </c>
      <c r="H14" s="44">
        <v>5228.42</v>
      </c>
      <c r="I14" s="44"/>
      <c r="J14" s="44">
        <v>3180</v>
      </c>
      <c r="K14" s="52">
        <f t="shared" si="1"/>
        <v>58.4172</v>
      </c>
      <c r="L14" s="53">
        <f t="shared" si="2"/>
        <v>519.264</v>
      </c>
      <c r="M14" s="41">
        <f t="shared" si="3"/>
        <v>22.7178</v>
      </c>
      <c r="N14" s="44">
        <f t="shared" si="4"/>
        <v>418.27</v>
      </c>
      <c r="O14" s="44">
        <f t="shared" si="5"/>
        <v>0</v>
      </c>
      <c r="P14" s="44">
        <f t="shared" si="6"/>
        <v>159</v>
      </c>
      <c r="Q14" s="44">
        <f t="shared" si="7"/>
        <v>1177.669</v>
      </c>
      <c r="R14" s="41">
        <f t="shared" si="8"/>
        <v>0</v>
      </c>
      <c r="S14" s="41">
        <f t="shared" si="9"/>
        <v>259.63</v>
      </c>
      <c r="T14" s="41">
        <f t="shared" si="10"/>
        <v>9.74</v>
      </c>
      <c r="U14" s="44">
        <f t="shared" si="11"/>
        <v>104.57</v>
      </c>
      <c r="V14" s="44">
        <f t="shared" si="12"/>
        <v>0</v>
      </c>
      <c r="W14" s="44">
        <f t="shared" si="13"/>
        <v>159</v>
      </c>
      <c r="X14" s="41">
        <f t="shared" si="14"/>
        <v>532.94</v>
      </c>
      <c r="Y14" s="41">
        <f t="shared" si="15"/>
        <v>1710.609</v>
      </c>
      <c r="Z14" s="66"/>
      <c r="AA14" s="247" t="s">
        <v>26</v>
      </c>
      <c r="AD14" s="141"/>
    </row>
    <row r="15" s="9" customFormat="1" ht="20" customHeight="1" spans="1:30">
      <c r="A15" s="40">
        <f t="shared" si="0"/>
        <v>12</v>
      </c>
      <c r="B15" s="41" t="s">
        <v>98</v>
      </c>
      <c r="C15" s="42" t="s">
        <v>127</v>
      </c>
      <c r="D15" s="41" t="s">
        <v>128</v>
      </c>
      <c r="E15" s="41">
        <v>3245.4</v>
      </c>
      <c r="F15" s="41">
        <f>VLOOKUP(C15,'[1]9月'!$B:$Q,16,0)</f>
        <v>3245.4</v>
      </c>
      <c r="G15" s="41">
        <v>3245.4</v>
      </c>
      <c r="H15" s="44">
        <v>5228.42</v>
      </c>
      <c r="I15" s="44"/>
      <c r="J15" s="44">
        <v>1790</v>
      </c>
      <c r="K15" s="52">
        <f t="shared" si="1"/>
        <v>58.4172</v>
      </c>
      <c r="L15" s="53">
        <f t="shared" si="2"/>
        <v>519.264</v>
      </c>
      <c r="M15" s="41">
        <f t="shared" si="3"/>
        <v>22.7178</v>
      </c>
      <c r="N15" s="44">
        <f t="shared" si="4"/>
        <v>418.27</v>
      </c>
      <c r="O15" s="44">
        <f t="shared" si="5"/>
        <v>0</v>
      </c>
      <c r="P15" s="44">
        <f t="shared" si="6"/>
        <v>89.5</v>
      </c>
      <c r="Q15" s="44">
        <f t="shared" si="7"/>
        <v>1108.169</v>
      </c>
      <c r="R15" s="41">
        <f t="shared" si="8"/>
        <v>0</v>
      </c>
      <c r="S15" s="41">
        <f t="shared" si="9"/>
        <v>259.63</v>
      </c>
      <c r="T15" s="41">
        <f t="shared" si="10"/>
        <v>9.74</v>
      </c>
      <c r="U15" s="44">
        <f t="shared" si="11"/>
        <v>104.57</v>
      </c>
      <c r="V15" s="44">
        <f t="shared" si="12"/>
        <v>0</v>
      </c>
      <c r="W15" s="44">
        <f t="shared" si="13"/>
        <v>89.5</v>
      </c>
      <c r="X15" s="41">
        <f t="shared" si="14"/>
        <v>463.44</v>
      </c>
      <c r="Y15" s="41">
        <f t="shared" si="15"/>
        <v>1571.609</v>
      </c>
      <c r="Z15" s="66"/>
      <c r="AA15" s="247" t="s">
        <v>26</v>
      </c>
      <c r="AD15" s="141"/>
    </row>
    <row r="16" s="9" customFormat="1" ht="20" customHeight="1" spans="1:30">
      <c r="A16" s="40">
        <f t="shared" si="0"/>
        <v>13</v>
      </c>
      <c r="B16" s="41" t="s">
        <v>98</v>
      </c>
      <c r="C16" s="42" t="s">
        <v>129</v>
      </c>
      <c r="D16" s="41" t="s">
        <v>130</v>
      </c>
      <c r="E16" s="41">
        <v>3245.4</v>
      </c>
      <c r="F16" s="41">
        <f>VLOOKUP(C16,'[1]9月'!$B:$Q,16,0)</f>
        <v>3245.4</v>
      </c>
      <c r="G16" s="41">
        <v>3245.4</v>
      </c>
      <c r="H16" s="44">
        <v>5228.42</v>
      </c>
      <c r="I16" s="44"/>
      <c r="J16" s="44">
        <v>1790</v>
      </c>
      <c r="K16" s="52">
        <f t="shared" si="1"/>
        <v>58.4172</v>
      </c>
      <c r="L16" s="53">
        <f t="shared" si="2"/>
        <v>519.264</v>
      </c>
      <c r="M16" s="41">
        <f t="shared" si="3"/>
        <v>22.7178</v>
      </c>
      <c r="N16" s="44">
        <f t="shared" si="4"/>
        <v>418.27</v>
      </c>
      <c r="O16" s="44">
        <f t="shared" si="5"/>
        <v>0</v>
      </c>
      <c r="P16" s="44">
        <f t="shared" si="6"/>
        <v>89.5</v>
      </c>
      <c r="Q16" s="44">
        <f t="shared" si="7"/>
        <v>1108.169</v>
      </c>
      <c r="R16" s="41">
        <f t="shared" si="8"/>
        <v>0</v>
      </c>
      <c r="S16" s="41">
        <f t="shared" si="9"/>
        <v>259.63</v>
      </c>
      <c r="T16" s="41">
        <f t="shared" si="10"/>
        <v>9.74</v>
      </c>
      <c r="U16" s="44">
        <f t="shared" si="11"/>
        <v>104.57</v>
      </c>
      <c r="V16" s="44">
        <f t="shared" si="12"/>
        <v>0</v>
      </c>
      <c r="W16" s="44">
        <f t="shared" si="13"/>
        <v>89.5</v>
      </c>
      <c r="X16" s="41">
        <f t="shared" si="14"/>
        <v>463.44</v>
      </c>
      <c r="Y16" s="41">
        <f t="shared" si="15"/>
        <v>1571.609</v>
      </c>
      <c r="Z16" s="66"/>
      <c r="AA16" s="247" t="s">
        <v>26</v>
      </c>
      <c r="AD16" s="141"/>
    </row>
    <row r="17" s="9" customFormat="1" ht="20" customHeight="1" spans="1:30">
      <c r="A17" s="40">
        <f t="shared" si="0"/>
        <v>14</v>
      </c>
      <c r="B17" s="41" t="s">
        <v>98</v>
      </c>
      <c r="C17" s="42" t="s">
        <v>131</v>
      </c>
      <c r="D17" s="41" t="s">
        <v>132</v>
      </c>
      <c r="E17" s="41">
        <v>3245.4</v>
      </c>
      <c r="F17" s="41">
        <f>VLOOKUP(C17,'[1]9月'!$B:$Q,16,0)</f>
        <v>3245.4</v>
      </c>
      <c r="G17" s="41">
        <v>3245.4</v>
      </c>
      <c r="H17" s="44">
        <v>5228.42</v>
      </c>
      <c r="I17" s="44"/>
      <c r="J17" s="44">
        <v>1790</v>
      </c>
      <c r="K17" s="52">
        <f t="shared" si="1"/>
        <v>58.4172</v>
      </c>
      <c r="L17" s="53">
        <f t="shared" si="2"/>
        <v>519.264</v>
      </c>
      <c r="M17" s="41">
        <f t="shared" si="3"/>
        <v>22.7178</v>
      </c>
      <c r="N17" s="44">
        <f t="shared" si="4"/>
        <v>418.27</v>
      </c>
      <c r="O17" s="44">
        <f t="shared" si="5"/>
        <v>0</v>
      </c>
      <c r="P17" s="44">
        <f t="shared" si="6"/>
        <v>89.5</v>
      </c>
      <c r="Q17" s="44">
        <f t="shared" si="7"/>
        <v>1108.169</v>
      </c>
      <c r="R17" s="41">
        <f t="shared" si="8"/>
        <v>0</v>
      </c>
      <c r="S17" s="41">
        <f t="shared" si="9"/>
        <v>259.63</v>
      </c>
      <c r="T17" s="41">
        <f t="shared" si="10"/>
        <v>9.74</v>
      </c>
      <c r="U17" s="44">
        <f t="shared" si="11"/>
        <v>104.57</v>
      </c>
      <c r="V17" s="44">
        <f t="shared" si="12"/>
        <v>0</v>
      </c>
      <c r="W17" s="44">
        <f t="shared" si="13"/>
        <v>89.5</v>
      </c>
      <c r="X17" s="41">
        <f t="shared" si="14"/>
        <v>463.44</v>
      </c>
      <c r="Y17" s="41">
        <f t="shared" si="15"/>
        <v>1571.609</v>
      </c>
      <c r="Z17" s="66"/>
      <c r="AA17" s="247" t="s">
        <v>26</v>
      </c>
      <c r="AD17" s="141"/>
    </row>
    <row r="18" s="9" customFormat="1" ht="20" customHeight="1" spans="1:30">
      <c r="A18" s="40">
        <f t="shared" si="0"/>
        <v>15</v>
      </c>
      <c r="B18" s="41" t="s">
        <v>98</v>
      </c>
      <c r="C18" s="42" t="s">
        <v>133</v>
      </c>
      <c r="D18" s="41" t="s">
        <v>134</v>
      </c>
      <c r="E18" s="41">
        <v>3245.4</v>
      </c>
      <c r="F18" s="41">
        <f>VLOOKUP(C18,'[1]9月'!$B:$Q,16,0)</f>
        <v>3245.4</v>
      </c>
      <c r="G18" s="41">
        <v>3245.4</v>
      </c>
      <c r="H18" s="44">
        <v>5228.42</v>
      </c>
      <c r="I18" s="44"/>
      <c r="J18" s="44">
        <v>1790</v>
      </c>
      <c r="K18" s="52">
        <f t="shared" si="1"/>
        <v>58.4172</v>
      </c>
      <c r="L18" s="53">
        <f t="shared" si="2"/>
        <v>519.264</v>
      </c>
      <c r="M18" s="41">
        <f t="shared" si="3"/>
        <v>22.7178</v>
      </c>
      <c r="N18" s="44">
        <f t="shared" si="4"/>
        <v>418.27</v>
      </c>
      <c r="O18" s="44">
        <f t="shared" si="5"/>
        <v>0</v>
      </c>
      <c r="P18" s="44">
        <f t="shared" si="6"/>
        <v>89.5</v>
      </c>
      <c r="Q18" s="44">
        <f t="shared" si="7"/>
        <v>1108.169</v>
      </c>
      <c r="R18" s="41">
        <f t="shared" si="8"/>
        <v>0</v>
      </c>
      <c r="S18" s="41">
        <f t="shared" si="9"/>
        <v>259.63</v>
      </c>
      <c r="T18" s="41">
        <f t="shared" si="10"/>
        <v>9.74</v>
      </c>
      <c r="U18" s="44">
        <f t="shared" si="11"/>
        <v>104.57</v>
      </c>
      <c r="V18" s="44">
        <f t="shared" si="12"/>
        <v>0</v>
      </c>
      <c r="W18" s="44">
        <f t="shared" si="13"/>
        <v>89.5</v>
      </c>
      <c r="X18" s="41">
        <f t="shared" si="14"/>
        <v>463.44</v>
      </c>
      <c r="Y18" s="41">
        <f t="shared" si="15"/>
        <v>1571.609</v>
      </c>
      <c r="Z18" s="66"/>
      <c r="AA18" s="247" t="s">
        <v>26</v>
      </c>
      <c r="AD18" s="141"/>
    </row>
    <row r="19" s="9" customFormat="1" ht="20" customHeight="1" spans="1:30">
      <c r="A19" s="40">
        <f t="shared" si="0"/>
        <v>16</v>
      </c>
      <c r="B19" s="41" t="s">
        <v>98</v>
      </c>
      <c r="C19" s="42" t="s">
        <v>135</v>
      </c>
      <c r="D19" s="41" t="s">
        <v>136</v>
      </c>
      <c r="E19" s="41">
        <v>3245.4</v>
      </c>
      <c r="F19" s="41">
        <f>VLOOKUP(C19,'[1]9月'!$B:$Q,16,0)</f>
        <v>3245.4</v>
      </c>
      <c r="G19" s="41">
        <v>3245.4</v>
      </c>
      <c r="H19" s="44">
        <v>5228.42</v>
      </c>
      <c r="I19" s="44"/>
      <c r="J19" s="44">
        <v>3180</v>
      </c>
      <c r="K19" s="52">
        <f t="shared" si="1"/>
        <v>58.4172</v>
      </c>
      <c r="L19" s="53">
        <f t="shared" si="2"/>
        <v>519.264</v>
      </c>
      <c r="M19" s="41">
        <f t="shared" si="3"/>
        <v>22.7178</v>
      </c>
      <c r="N19" s="44">
        <f t="shared" si="4"/>
        <v>418.27</v>
      </c>
      <c r="O19" s="44">
        <f t="shared" si="5"/>
        <v>0</v>
      </c>
      <c r="P19" s="44">
        <f t="shared" si="6"/>
        <v>159</v>
      </c>
      <c r="Q19" s="44">
        <f t="shared" si="7"/>
        <v>1177.669</v>
      </c>
      <c r="R19" s="41">
        <f t="shared" si="8"/>
        <v>0</v>
      </c>
      <c r="S19" s="41">
        <f t="shared" si="9"/>
        <v>259.63</v>
      </c>
      <c r="T19" s="41">
        <f t="shared" si="10"/>
        <v>9.74</v>
      </c>
      <c r="U19" s="44">
        <f t="shared" si="11"/>
        <v>104.57</v>
      </c>
      <c r="V19" s="44">
        <f t="shared" si="12"/>
        <v>0</v>
      </c>
      <c r="W19" s="44">
        <f t="shared" si="13"/>
        <v>159</v>
      </c>
      <c r="X19" s="41">
        <f t="shared" si="14"/>
        <v>532.94</v>
      </c>
      <c r="Y19" s="41">
        <f t="shared" si="15"/>
        <v>1710.609</v>
      </c>
      <c r="Z19" s="66"/>
      <c r="AA19" s="247" t="s">
        <v>26</v>
      </c>
      <c r="AD19" s="141"/>
    </row>
    <row r="20" s="9" customFormat="1" ht="20" customHeight="1" spans="1:30">
      <c r="A20" s="40">
        <f t="shared" si="0"/>
        <v>17</v>
      </c>
      <c r="B20" s="41" t="s">
        <v>98</v>
      </c>
      <c r="C20" s="42" t="s">
        <v>137</v>
      </c>
      <c r="D20" s="41" t="s">
        <v>138</v>
      </c>
      <c r="E20" s="41">
        <v>3245.4</v>
      </c>
      <c r="F20" s="41">
        <f>VLOOKUP(C20,'[1]9月'!$B:$Q,16,0)</f>
        <v>3245.4</v>
      </c>
      <c r="G20" s="41">
        <v>3245.4</v>
      </c>
      <c r="H20" s="44">
        <v>5228.42</v>
      </c>
      <c r="I20" s="44"/>
      <c r="J20" s="44">
        <v>3180</v>
      </c>
      <c r="K20" s="52">
        <f t="shared" si="1"/>
        <v>58.4172</v>
      </c>
      <c r="L20" s="53">
        <f t="shared" si="2"/>
        <v>519.264</v>
      </c>
      <c r="M20" s="41">
        <f t="shared" si="3"/>
        <v>22.7178</v>
      </c>
      <c r="N20" s="44">
        <f t="shared" si="4"/>
        <v>418.27</v>
      </c>
      <c r="O20" s="44">
        <f t="shared" si="5"/>
        <v>0</v>
      </c>
      <c r="P20" s="44">
        <f t="shared" si="6"/>
        <v>159</v>
      </c>
      <c r="Q20" s="44">
        <f t="shared" si="7"/>
        <v>1177.669</v>
      </c>
      <c r="R20" s="41">
        <f t="shared" si="8"/>
        <v>0</v>
      </c>
      <c r="S20" s="41">
        <f t="shared" si="9"/>
        <v>259.63</v>
      </c>
      <c r="T20" s="41">
        <f t="shared" si="10"/>
        <v>9.74</v>
      </c>
      <c r="U20" s="44">
        <f t="shared" si="11"/>
        <v>104.57</v>
      </c>
      <c r="V20" s="44">
        <f t="shared" si="12"/>
        <v>0</v>
      </c>
      <c r="W20" s="44">
        <f t="shared" si="13"/>
        <v>159</v>
      </c>
      <c r="X20" s="41">
        <f t="shared" si="14"/>
        <v>532.94</v>
      </c>
      <c r="Y20" s="41">
        <f t="shared" si="15"/>
        <v>1710.609</v>
      </c>
      <c r="Z20" s="66"/>
      <c r="AA20" s="247" t="s">
        <v>26</v>
      </c>
      <c r="AD20" s="141"/>
    </row>
    <row r="21" s="9" customFormat="1" ht="20" customHeight="1" spans="1:30">
      <c r="A21" s="40">
        <f t="shared" si="0"/>
        <v>18</v>
      </c>
      <c r="B21" s="41" t="s">
        <v>98</v>
      </c>
      <c r="C21" s="42" t="s">
        <v>139</v>
      </c>
      <c r="D21" s="341" t="s">
        <v>140</v>
      </c>
      <c r="E21" s="41">
        <v>3245.4</v>
      </c>
      <c r="F21" s="41">
        <f>VLOOKUP(C21,'[1]9月'!$B:$Q,16,0)</f>
        <v>3245.4</v>
      </c>
      <c r="G21" s="41">
        <v>3245.4</v>
      </c>
      <c r="H21" s="44">
        <v>5228.42</v>
      </c>
      <c r="I21" s="44"/>
      <c r="J21" s="44">
        <v>3180</v>
      </c>
      <c r="K21" s="52">
        <f t="shared" si="1"/>
        <v>58.4172</v>
      </c>
      <c r="L21" s="53">
        <f t="shared" si="2"/>
        <v>519.264</v>
      </c>
      <c r="M21" s="41">
        <f t="shared" si="3"/>
        <v>22.7178</v>
      </c>
      <c r="N21" s="44">
        <f t="shared" si="4"/>
        <v>418.27</v>
      </c>
      <c r="O21" s="44">
        <f t="shared" si="5"/>
        <v>0</v>
      </c>
      <c r="P21" s="44">
        <f t="shared" si="6"/>
        <v>159</v>
      </c>
      <c r="Q21" s="44">
        <f t="shared" si="7"/>
        <v>1177.669</v>
      </c>
      <c r="R21" s="41">
        <f t="shared" si="8"/>
        <v>0</v>
      </c>
      <c r="S21" s="41">
        <f t="shared" si="9"/>
        <v>259.63</v>
      </c>
      <c r="T21" s="41">
        <f t="shared" si="10"/>
        <v>9.74</v>
      </c>
      <c r="U21" s="44">
        <f t="shared" si="11"/>
        <v>104.57</v>
      </c>
      <c r="V21" s="44">
        <f t="shared" si="12"/>
        <v>0</v>
      </c>
      <c r="W21" s="44">
        <f t="shared" si="13"/>
        <v>159</v>
      </c>
      <c r="X21" s="41">
        <f t="shared" si="14"/>
        <v>532.94</v>
      </c>
      <c r="Y21" s="41">
        <f t="shared" si="15"/>
        <v>1710.609</v>
      </c>
      <c r="Z21" s="66"/>
      <c r="AA21" s="247" t="s">
        <v>26</v>
      </c>
      <c r="AD21" s="141"/>
    </row>
    <row r="22" s="9" customFormat="1" ht="20" customHeight="1" spans="1:30">
      <c r="A22" s="40">
        <f t="shared" ref="A22:A85" si="16">ROW()-3</f>
        <v>19</v>
      </c>
      <c r="B22" s="41" t="s">
        <v>98</v>
      </c>
      <c r="C22" s="42" t="s">
        <v>143</v>
      </c>
      <c r="D22" s="41" t="s">
        <v>144</v>
      </c>
      <c r="E22" s="41">
        <v>3245.4</v>
      </c>
      <c r="F22" s="41">
        <f>VLOOKUP(C22,'[1]9月'!$B:$Q,16,0)</f>
        <v>3245.4</v>
      </c>
      <c r="G22" s="41">
        <v>3245.4</v>
      </c>
      <c r="H22" s="44">
        <v>5228.42</v>
      </c>
      <c r="I22" s="44"/>
      <c r="J22" s="44">
        <v>3180</v>
      </c>
      <c r="K22" s="52">
        <f t="shared" ref="K22:K85" si="17">E22*0.018</f>
        <v>58.4172</v>
      </c>
      <c r="L22" s="53">
        <f t="shared" ref="L22:L85" si="18">F22*0.16</f>
        <v>519.264</v>
      </c>
      <c r="M22" s="41">
        <f t="shared" ref="M22:M85" si="19">G22*0.007</f>
        <v>22.7178</v>
      </c>
      <c r="N22" s="44">
        <f t="shared" ref="N22:N85" si="20">ROUND(H22*0.08,2)</f>
        <v>418.27</v>
      </c>
      <c r="O22" s="44">
        <f t="shared" ref="O22:O85" si="21">I22*50%</f>
        <v>0</v>
      </c>
      <c r="P22" s="44">
        <f t="shared" ref="P22:P85" si="22">J22*5%</f>
        <v>159</v>
      </c>
      <c r="Q22" s="44">
        <f t="shared" ref="Q22:Q85" si="23">SUM(K22:P22)</f>
        <v>1177.669</v>
      </c>
      <c r="R22" s="41">
        <f t="shared" ref="R22:R85" si="24">E22*0</f>
        <v>0</v>
      </c>
      <c r="S22" s="41">
        <f t="shared" ref="S22:S85" si="25">ROUND(F22*0.08,2)</f>
        <v>259.63</v>
      </c>
      <c r="T22" s="41">
        <f t="shared" ref="T22:T85" si="26">ROUND(G22*0.003,2)</f>
        <v>9.74</v>
      </c>
      <c r="U22" s="44">
        <f t="shared" ref="U22:U85" si="27">ROUND(H22*0.02,2)</f>
        <v>104.57</v>
      </c>
      <c r="V22" s="44">
        <f t="shared" ref="V22:V85" si="28">I22*50%</f>
        <v>0</v>
      </c>
      <c r="W22" s="44">
        <f t="shared" ref="W22:W85" si="29">J22*5%</f>
        <v>159</v>
      </c>
      <c r="X22" s="41">
        <f t="shared" ref="X22:X85" si="30">SUM(R22:W22)</f>
        <v>532.94</v>
      </c>
      <c r="Y22" s="41">
        <f t="shared" ref="Y22:Y85" si="31">Q22+X22</f>
        <v>1710.609</v>
      </c>
      <c r="Z22" s="66"/>
      <c r="AA22" s="247" t="s">
        <v>26</v>
      </c>
      <c r="AD22" s="141"/>
    </row>
    <row r="23" s="9" customFormat="1" ht="20" customHeight="1" spans="1:30">
      <c r="A23" s="40">
        <f t="shared" si="16"/>
        <v>20</v>
      </c>
      <c r="B23" s="41" t="s">
        <v>145</v>
      </c>
      <c r="C23" s="42" t="s">
        <v>146</v>
      </c>
      <c r="D23" s="41" t="s">
        <v>147</v>
      </c>
      <c r="E23" s="41">
        <v>3820</v>
      </c>
      <c r="F23" s="41">
        <f>VLOOKUP(C23,'[1]9月'!$B:$Q,16,0)</f>
        <v>3820</v>
      </c>
      <c r="G23" s="41">
        <v>3820</v>
      </c>
      <c r="H23" s="44">
        <v>5228.42</v>
      </c>
      <c r="I23" s="44"/>
      <c r="J23" s="44">
        <v>4180</v>
      </c>
      <c r="K23" s="52">
        <f t="shared" si="17"/>
        <v>68.76</v>
      </c>
      <c r="L23" s="53">
        <f t="shared" si="18"/>
        <v>611.2</v>
      </c>
      <c r="M23" s="41">
        <f t="shared" si="19"/>
        <v>26.74</v>
      </c>
      <c r="N23" s="44">
        <f t="shared" si="20"/>
        <v>418.27</v>
      </c>
      <c r="O23" s="44">
        <f t="shared" si="21"/>
        <v>0</v>
      </c>
      <c r="P23" s="44">
        <f t="shared" si="22"/>
        <v>209</v>
      </c>
      <c r="Q23" s="44">
        <f t="shared" si="23"/>
        <v>1333.97</v>
      </c>
      <c r="R23" s="41">
        <f t="shared" si="24"/>
        <v>0</v>
      </c>
      <c r="S23" s="41">
        <f t="shared" si="25"/>
        <v>305.6</v>
      </c>
      <c r="T23" s="41">
        <f t="shared" si="26"/>
        <v>11.46</v>
      </c>
      <c r="U23" s="44">
        <f t="shared" si="27"/>
        <v>104.57</v>
      </c>
      <c r="V23" s="44">
        <f t="shared" si="28"/>
        <v>0</v>
      </c>
      <c r="W23" s="44">
        <f t="shared" si="29"/>
        <v>209</v>
      </c>
      <c r="X23" s="41">
        <f t="shared" si="30"/>
        <v>630.63</v>
      </c>
      <c r="Y23" s="41">
        <f t="shared" si="31"/>
        <v>1964.6</v>
      </c>
      <c r="Z23" s="66"/>
      <c r="AA23" s="247" t="s">
        <v>13</v>
      </c>
      <c r="AD23" s="141"/>
    </row>
    <row r="24" s="9" customFormat="1" ht="20" customHeight="1" spans="1:30">
      <c r="A24" s="40">
        <f t="shared" si="16"/>
        <v>21</v>
      </c>
      <c r="B24" s="41" t="s">
        <v>145</v>
      </c>
      <c r="C24" s="42" t="s">
        <v>148</v>
      </c>
      <c r="D24" s="41" t="s">
        <v>149</v>
      </c>
      <c r="E24" s="41">
        <v>3245.4</v>
      </c>
      <c r="F24" s="41">
        <f>VLOOKUP(C24,'[1]9月'!$B:$Q,16,0)</f>
        <v>3245.4</v>
      </c>
      <c r="G24" s="41">
        <v>3245.4</v>
      </c>
      <c r="H24" s="44">
        <v>5228.42</v>
      </c>
      <c r="I24" s="44"/>
      <c r="J24" s="44">
        <v>3180</v>
      </c>
      <c r="K24" s="52">
        <f t="shared" si="17"/>
        <v>58.4172</v>
      </c>
      <c r="L24" s="53">
        <f t="shared" si="18"/>
        <v>519.264</v>
      </c>
      <c r="M24" s="41">
        <f t="shared" si="19"/>
        <v>22.7178</v>
      </c>
      <c r="N24" s="44">
        <f t="shared" si="20"/>
        <v>418.27</v>
      </c>
      <c r="O24" s="44">
        <f t="shared" si="21"/>
        <v>0</v>
      </c>
      <c r="P24" s="44">
        <f t="shared" si="22"/>
        <v>159</v>
      </c>
      <c r="Q24" s="44">
        <f t="shared" si="23"/>
        <v>1177.669</v>
      </c>
      <c r="R24" s="41">
        <f t="shared" si="24"/>
        <v>0</v>
      </c>
      <c r="S24" s="41">
        <f t="shared" si="25"/>
        <v>259.63</v>
      </c>
      <c r="T24" s="41">
        <f t="shared" si="26"/>
        <v>9.74</v>
      </c>
      <c r="U24" s="44">
        <f t="shared" si="27"/>
        <v>104.57</v>
      </c>
      <c r="V24" s="44">
        <f t="shared" si="28"/>
        <v>0</v>
      </c>
      <c r="W24" s="44">
        <f t="shared" si="29"/>
        <v>159</v>
      </c>
      <c r="X24" s="41">
        <f t="shared" si="30"/>
        <v>532.94</v>
      </c>
      <c r="Y24" s="41">
        <f t="shared" si="31"/>
        <v>1710.609</v>
      </c>
      <c r="Z24" s="66"/>
      <c r="AA24" s="247" t="s">
        <v>9</v>
      </c>
      <c r="AD24" s="141"/>
    </row>
    <row r="25" s="9" customFormat="1" ht="20" customHeight="1" spans="1:30">
      <c r="A25" s="40">
        <f t="shared" si="16"/>
        <v>22</v>
      </c>
      <c r="B25" s="41" t="s">
        <v>145</v>
      </c>
      <c r="C25" s="42" t="s">
        <v>150</v>
      </c>
      <c r="D25" s="41" t="s">
        <v>151</v>
      </c>
      <c r="E25" s="41">
        <v>3245.4</v>
      </c>
      <c r="F25" s="41">
        <f>VLOOKUP(C25,'[1]9月'!$B:$Q,16,0)</f>
        <v>3245.4</v>
      </c>
      <c r="G25" s="41">
        <v>3245.4</v>
      </c>
      <c r="H25" s="44">
        <v>5228.42</v>
      </c>
      <c r="I25" s="44"/>
      <c r="J25" s="44">
        <v>3180</v>
      </c>
      <c r="K25" s="52">
        <f t="shared" si="17"/>
        <v>58.4172</v>
      </c>
      <c r="L25" s="53">
        <f t="shared" si="18"/>
        <v>519.264</v>
      </c>
      <c r="M25" s="41">
        <f t="shared" si="19"/>
        <v>22.7178</v>
      </c>
      <c r="N25" s="44">
        <f t="shared" si="20"/>
        <v>418.27</v>
      </c>
      <c r="O25" s="44">
        <f t="shared" si="21"/>
        <v>0</v>
      </c>
      <c r="P25" s="44">
        <f t="shared" si="22"/>
        <v>159</v>
      </c>
      <c r="Q25" s="44">
        <f t="shared" si="23"/>
        <v>1177.669</v>
      </c>
      <c r="R25" s="41">
        <f t="shared" si="24"/>
        <v>0</v>
      </c>
      <c r="S25" s="41">
        <f t="shared" si="25"/>
        <v>259.63</v>
      </c>
      <c r="T25" s="41">
        <f t="shared" si="26"/>
        <v>9.74</v>
      </c>
      <c r="U25" s="44">
        <f t="shared" si="27"/>
        <v>104.57</v>
      </c>
      <c r="V25" s="44">
        <f t="shared" si="28"/>
        <v>0</v>
      </c>
      <c r="W25" s="44">
        <f t="shared" si="29"/>
        <v>159</v>
      </c>
      <c r="X25" s="41">
        <f t="shared" si="30"/>
        <v>532.94</v>
      </c>
      <c r="Y25" s="41">
        <f t="shared" si="31"/>
        <v>1710.609</v>
      </c>
      <c r="Z25" s="66"/>
      <c r="AA25" s="247" t="s">
        <v>13</v>
      </c>
      <c r="AD25" s="141"/>
    </row>
    <row r="26" s="9" customFormat="1" ht="20" customHeight="1" spans="1:30">
      <c r="A26" s="40">
        <f t="shared" si="16"/>
        <v>23</v>
      </c>
      <c r="B26" s="41" t="s">
        <v>145</v>
      </c>
      <c r="C26" s="42" t="s">
        <v>152</v>
      </c>
      <c r="D26" s="41" t="s">
        <v>153</v>
      </c>
      <c r="E26" s="41">
        <v>3245.4</v>
      </c>
      <c r="F26" s="41">
        <f>VLOOKUP(C26,'[1]9月'!$B:$Q,16,0)</f>
        <v>3245.4</v>
      </c>
      <c r="G26" s="41">
        <v>3245.4</v>
      </c>
      <c r="H26" s="44">
        <v>5228.42</v>
      </c>
      <c r="I26" s="44"/>
      <c r="J26" s="44">
        <v>3180</v>
      </c>
      <c r="K26" s="52">
        <f t="shared" si="17"/>
        <v>58.4172</v>
      </c>
      <c r="L26" s="53">
        <f t="shared" si="18"/>
        <v>519.264</v>
      </c>
      <c r="M26" s="41">
        <f t="shared" si="19"/>
        <v>22.7178</v>
      </c>
      <c r="N26" s="44">
        <f t="shared" si="20"/>
        <v>418.27</v>
      </c>
      <c r="O26" s="44">
        <f t="shared" si="21"/>
        <v>0</v>
      </c>
      <c r="P26" s="44">
        <f t="shared" si="22"/>
        <v>159</v>
      </c>
      <c r="Q26" s="44">
        <f t="shared" si="23"/>
        <v>1177.669</v>
      </c>
      <c r="R26" s="41">
        <f t="shared" si="24"/>
        <v>0</v>
      </c>
      <c r="S26" s="41">
        <f t="shared" si="25"/>
        <v>259.63</v>
      </c>
      <c r="T26" s="41">
        <f t="shared" si="26"/>
        <v>9.74</v>
      </c>
      <c r="U26" s="44">
        <f t="shared" si="27"/>
        <v>104.57</v>
      </c>
      <c r="V26" s="44">
        <f t="shared" si="28"/>
        <v>0</v>
      </c>
      <c r="W26" s="44">
        <f t="shared" si="29"/>
        <v>159</v>
      </c>
      <c r="X26" s="41">
        <f t="shared" si="30"/>
        <v>532.94</v>
      </c>
      <c r="Y26" s="41">
        <f t="shared" si="31"/>
        <v>1710.609</v>
      </c>
      <c r="Z26" s="66"/>
      <c r="AA26" s="247" t="s">
        <v>13</v>
      </c>
      <c r="AD26" s="141"/>
    </row>
    <row r="27" s="9" customFormat="1" ht="20" customHeight="1" spans="1:30">
      <c r="A27" s="40">
        <f t="shared" si="16"/>
        <v>24</v>
      </c>
      <c r="B27" s="41" t="s">
        <v>145</v>
      </c>
      <c r="C27" s="42" t="s">
        <v>154</v>
      </c>
      <c r="D27" s="41" t="s">
        <v>155</v>
      </c>
      <c r="E27" s="41">
        <v>3245.4</v>
      </c>
      <c r="F27" s="41">
        <f>VLOOKUP(C27,'[1]9月'!$B:$Q,16,0)</f>
        <v>3245.4</v>
      </c>
      <c r="G27" s="41">
        <v>3245.4</v>
      </c>
      <c r="H27" s="44">
        <v>5228.42</v>
      </c>
      <c r="I27" s="44"/>
      <c r="J27" s="44">
        <v>3180</v>
      </c>
      <c r="K27" s="52">
        <f t="shared" si="17"/>
        <v>58.4172</v>
      </c>
      <c r="L27" s="53">
        <f t="shared" si="18"/>
        <v>519.264</v>
      </c>
      <c r="M27" s="41">
        <f t="shared" si="19"/>
        <v>22.7178</v>
      </c>
      <c r="N27" s="44">
        <f t="shared" si="20"/>
        <v>418.27</v>
      </c>
      <c r="O27" s="44">
        <f t="shared" si="21"/>
        <v>0</v>
      </c>
      <c r="P27" s="44">
        <f t="shared" si="22"/>
        <v>159</v>
      </c>
      <c r="Q27" s="44">
        <f t="shared" si="23"/>
        <v>1177.669</v>
      </c>
      <c r="R27" s="41">
        <f t="shared" si="24"/>
        <v>0</v>
      </c>
      <c r="S27" s="41">
        <f t="shared" si="25"/>
        <v>259.63</v>
      </c>
      <c r="T27" s="41">
        <f t="shared" si="26"/>
        <v>9.74</v>
      </c>
      <c r="U27" s="44">
        <f t="shared" si="27"/>
        <v>104.57</v>
      </c>
      <c r="V27" s="44">
        <f t="shared" si="28"/>
        <v>0</v>
      </c>
      <c r="W27" s="44">
        <f t="shared" si="29"/>
        <v>159</v>
      </c>
      <c r="X27" s="41">
        <f t="shared" si="30"/>
        <v>532.94</v>
      </c>
      <c r="Y27" s="41">
        <f t="shared" si="31"/>
        <v>1710.609</v>
      </c>
      <c r="Z27" s="66"/>
      <c r="AA27" s="247" t="s">
        <v>13</v>
      </c>
      <c r="AD27" s="141"/>
    </row>
    <row r="28" s="9" customFormat="1" ht="20" customHeight="1" spans="1:30">
      <c r="A28" s="40">
        <f t="shared" si="16"/>
        <v>25</v>
      </c>
      <c r="B28" s="41" t="s">
        <v>145</v>
      </c>
      <c r="C28" s="42" t="s">
        <v>156</v>
      </c>
      <c r="D28" s="41" t="s">
        <v>157</v>
      </c>
      <c r="E28" s="41">
        <v>3245.4</v>
      </c>
      <c r="F28" s="41">
        <f>VLOOKUP(C28,'[1]9月'!$B:$Q,16,0)</f>
        <v>3245.4</v>
      </c>
      <c r="G28" s="41">
        <v>3245.4</v>
      </c>
      <c r="H28" s="44">
        <v>5228.42</v>
      </c>
      <c r="I28" s="44"/>
      <c r="J28" s="44">
        <v>3180</v>
      </c>
      <c r="K28" s="52">
        <f t="shared" si="17"/>
        <v>58.4172</v>
      </c>
      <c r="L28" s="53">
        <f t="shared" si="18"/>
        <v>519.264</v>
      </c>
      <c r="M28" s="41">
        <f t="shared" si="19"/>
        <v>22.7178</v>
      </c>
      <c r="N28" s="44">
        <f t="shared" si="20"/>
        <v>418.27</v>
      </c>
      <c r="O28" s="44">
        <f t="shared" si="21"/>
        <v>0</v>
      </c>
      <c r="P28" s="44">
        <f t="shared" si="22"/>
        <v>159</v>
      </c>
      <c r="Q28" s="44">
        <f t="shared" si="23"/>
        <v>1177.669</v>
      </c>
      <c r="R28" s="41">
        <f t="shared" si="24"/>
        <v>0</v>
      </c>
      <c r="S28" s="41">
        <f t="shared" si="25"/>
        <v>259.63</v>
      </c>
      <c r="T28" s="41">
        <f t="shared" si="26"/>
        <v>9.74</v>
      </c>
      <c r="U28" s="44">
        <f t="shared" si="27"/>
        <v>104.57</v>
      </c>
      <c r="V28" s="44">
        <f t="shared" si="28"/>
        <v>0</v>
      </c>
      <c r="W28" s="44">
        <f t="shared" si="29"/>
        <v>159</v>
      </c>
      <c r="X28" s="41">
        <f t="shared" si="30"/>
        <v>532.94</v>
      </c>
      <c r="Y28" s="41">
        <f t="shared" si="31"/>
        <v>1710.609</v>
      </c>
      <c r="Z28" s="66"/>
      <c r="AA28" s="247" t="s">
        <v>9</v>
      </c>
      <c r="AD28" s="141"/>
    </row>
    <row r="29" s="9" customFormat="1" ht="20" customHeight="1" spans="1:30">
      <c r="A29" s="40">
        <f t="shared" si="16"/>
        <v>26</v>
      </c>
      <c r="B29" s="41" t="s">
        <v>145</v>
      </c>
      <c r="C29" s="42" t="s">
        <v>158</v>
      </c>
      <c r="D29" s="341" t="s">
        <v>159</v>
      </c>
      <c r="E29" s="41">
        <v>3245.4</v>
      </c>
      <c r="F29" s="41">
        <f>VLOOKUP(C29,'[1]9月'!$B:$Q,16,0)</f>
        <v>3245.4</v>
      </c>
      <c r="G29" s="41">
        <v>3245.4</v>
      </c>
      <c r="H29" s="44">
        <v>5228.42</v>
      </c>
      <c r="I29" s="44"/>
      <c r="J29" s="44">
        <v>3180</v>
      </c>
      <c r="K29" s="52">
        <f t="shared" si="17"/>
        <v>58.4172</v>
      </c>
      <c r="L29" s="53">
        <f t="shared" si="18"/>
        <v>519.264</v>
      </c>
      <c r="M29" s="41">
        <f t="shared" si="19"/>
        <v>22.7178</v>
      </c>
      <c r="N29" s="44">
        <f t="shared" si="20"/>
        <v>418.27</v>
      </c>
      <c r="O29" s="44">
        <f t="shared" si="21"/>
        <v>0</v>
      </c>
      <c r="P29" s="44">
        <f t="shared" si="22"/>
        <v>159</v>
      </c>
      <c r="Q29" s="44">
        <f t="shared" si="23"/>
        <v>1177.669</v>
      </c>
      <c r="R29" s="41">
        <f t="shared" si="24"/>
        <v>0</v>
      </c>
      <c r="S29" s="41">
        <f t="shared" si="25"/>
        <v>259.63</v>
      </c>
      <c r="T29" s="41">
        <f t="shared" si="26"/>
        <v>9.74</v>
      </c>
      <c r="U29" s="44">
        <f t="shared" si="27"/>
        <v>104.57</v>
      </c>
      <c r="V29" s="44">
        <f t="shared" si="28"/>
        <v>0</v>
      </c>
      <c r="W29" s="44">
        <f t="shared" si="29"/>
        <v>159</v>
      </c>
      <c r="X29" s="41">
        <f t="shared" si="30"/>
        <v>532.94</v>
      </c>
      <c r="Y29" s="41">
        <f t="shared" si="31"/>
        <v>1710.609</v>
      </c>
      <c r="Z29" s="66"/>
      <c r="AA29" s="247" t="s">
        <v>13</v>
      </c>
      <c r="AD29" s="141"/>
    </row>
    <row r="30" s="9" customFormat="1" ht="20" customHeight="1" spans="1:30">
      <c r="A30" s="40">
        <f t="shared" si="16"/>
        <v>27</v>
      </c>
      <c r="B30" s="41" t="s">
        <v>145</v>
      </c>
      <c r="C30" s="46" t="s">
        <v>160</v>
      </c>
      <c r="D30" s="47" t="s">
        <v>161</v>
      </c>
      <c r="E30" s="41">
        <v>3245.4</v>
      </c>
      <c r="F30" s="41">
        <f>VLOOKUP(C30,'[1]9月'!$B:$Q,16,0)</f>
        <v>3245.4</v>
      </c>
      <c r="G30" s="41">
        <v>3245.4</v>
      </c>
      <c r="H30" s="44">
        <v>5228.42</v>
      </c>
      <c r="I30" s="44"/>
      <c r="J30" s="44">
        <v>3180</v>
      </c>
      <c r="K30" s="52">
        <f t="shared" si="17"/>
        <v>58.4172</v>
      </c>
      <c r="L30" s="53">
        <f t="shared" si="18"/>
        <v>519.264</v>
      </c>
      <c r="M30" s="41">
        <f t="shared" si="19"/>
        <v>22.7178</v>
      </c>
      <c r="N30" s="44">
        <f t="shared" si="20"/>
        <v>418.27</v>
      </c>
      <c r="O30" s="44">
        <f t="shared" si="21"/>
        <v>0</v>
      </c>
      <c r="P30" s="44">
        <f t="shared" si="22"/>
        <v>159</v>
      </c>
      <c r="Q30" s="44">
        <f t="shared" si="23"/>
        <v>1177.669</v>
      </c>
      <c r="R30" s="41">
        <f t="shared" si="24"/>
        <v>0</v>
      </c>
      <c r="S30" s="41">
        <f t="shared" si="25"/>
        <v>259.63</v>
      </c>
      <c r="T30" s="41">
        <f t="shared" si="26"/>
        <v>9.74</v>
      </c>
      <c r="U30" s="44">
        <f t="shared" si="27"/>
        <v>104.57</v>
      </c>
      <c r="V30" s="44">
        <f t="shared" si="28"/>
        <v>0</v>
      </c>
      <c r="W30" s="44">
        <f t="shared" si="29"/>
        <v>159</v>
      </c>
      <c r="X30" s="41">
        <f t="shared" si="30"/>
        <v>532.94</v>
      </c>
      <c r="Y30" s="41">
        <f t="shared" si="31"/>
        <v>1710.609</v>
      </c>
      <c r="Z30" s="66"/>
      <c r="AA30" s="247" t="s">
        <v>9</v>
      </c>
      <c r="AD30" s="141"/>
    </row>
    <row r="31" s="9" customFormat="1" ht="20" customHeight="1" spans="1:30">
      <c r="A31" s="40">
        <f t="shared" si="16"/>
        <v>28</v>
      </c>
      <c r="B31" s="41" t="s">
        <v>145</v>
      </c>
      <c r="C31" s="46" t="s">
        <v>162</v>
      </c>
      <c r="D31" s="47" t="s">
        <v>163</v>
      </c>
      <c r="E31" s="41">
        <v>3245.4</v>
      </c>
      <c r="F31" s="41">
        <f>VLOOKUP(C31,'[1]9月'!$B:$Q,16,0)</f>
        <v>3245.4</v>
      </c>
      <c r="G31" s="41">
        <v>3245.4</v>
      </c>
      <c r="H31" s="44">
        <v>5228.42</v>
      </c>
      <c r="I31" s="44"/>
      <c r="J31" s="44">
        <v>3180</v>
      </c>
      <c r="K31" s="52">
        <f t="shared" si="17"/>
        <v>58.4172</v>
      </c>
      <c r="L31" s="53">
        <f t="shared" si="18"/>
        <v>519.264</v>
      </c>
      <c r="M31" s="41">
        <f t="shared" si="19"/>
        <v>22.7178</v>
      </c>
      <c r="N31" s="44">
        <f t="shared" si="20"/>
        <v>418.27</v>
      </c>
      <c r="O31" s="44">
        <f t="shared" si="21"/>
        <v>0</v>
      </c>
      <c r="P31" s="44">
        <f t="shared" si="22"/>
        <v>159</v>
      </c>
      <c r="Q31" s="44">
        <f t="shared" si="23"/>
        <v>1177.669</v>
      </c>
      <c r="R31" s="41">
        <f t="shared" si="24"/>
        <v>0</v>
      </c>
      <c r="S31" s="41">
        <f t="shared" si="25"/>
        <v>259.63</v>
      </c>
      <c r="T31" s="41">
        <f t="shared" si="26"/>
        <v>9.74</v>
      </c>
      <c r="U31" s="44">
        <f t="shared" si="27"/>
        <v>104.57</v>
      </c>
      <c r="V31" s="44">
        <f t="shared" si="28"/>
        <v>0</v>
      </c>
      <c r="W31" s="44">
        <f t="shared" si="29"/>
        <v>159</v>
      </c>
      <c r="X31" s="41">
        <f t="shared" si="30"/>
        <v>532.94</v>
      </c>
      <c r="Y31" s="41">
        <f t="shared" si="31"/>
        <v>1710.609</v>
      </c>
      <c r="Z31" s="66"/>
      <c r="AA31" s="247" t="s">
        <v>13</v>
      </c>
      <c r="AD31" s="141"/>
    </row>
    <row r="32" s="9" customFormat="1" ht="20" customHeight="1" spans="1:30">
      <c r="A32" s="40">
        <f t="shared" si="16"/>
        <v>29</v>
      </c>
      <c r="B32" s="41" t="s">
        <v>164</v>
      </c>
      <c r="C32" s="42" t="s">
        <v>165</v>
      </c>
      <c r="D32" s="41" t="s">
        <v>166</v>
      </c>
      <c r="E32" s="41">
        <v>3245.4</v>
      </c>
      <c r="F32" s="41">
        <f>VLOOKUP(C32,'[1]9月'!$B:$Q,16,0)</f>
        <v>3245.4</v>
      </c>
      <c r="G32" s="41">
        <v>3245.4</v>
      </c>
      <c r="H32" s="44">
        <v>5228.42</v>
      </c>
      <c r="I32" s="44"/>
      <c r="J32" s="44">
        <v>3180</v>
      </c>
      <c r="K32" s="52">
        <f t="shared" si="17"/>
        <v>58.4172</v>
      </c>
      <c r="L32" s="53">
        <f t="shared" si="18"/>
        <v>519.264</v>
      </c>
      <c r="M32" s="41">
        <f t="shared" si="19"/>
        <v>22.7178</v>
      </c>
      <c r="N32" s="44">
        <f t="shared" si="20"/>
        <v>418.27</v>
      </c>
      <c r="O32" s="44">
        <f t="shared" si="21"/>
        <v>0</v>
      </c>
      <c r="P32" s="44">
        <f t="shared" si="22"/>
        <v>159</v>
      </c>
      <c r="Q32" s="44">
        <f t="shared" si="23"/>
        <v>1177.669</v>
      </c>
      <c r="R32" s="41">
        <f t="shared" si="24"/>
        <v>0</v>
      </c>
      <c r="S32" s="41">
        <f t="shared" si="25"/>
        <v>259.63</v>
      </c>
      <c r="T32" s="41">
        <f t="shared" si="26"/>
        <v>9.74</v>
      </c>
      <c r="U32" s="44">
        <f t="shared" si="27"/>
        <v>104.57</v>
      </c>
      <c r="V32" s="44">
        <f t="shared" si="28"/>
        <v>0</v>
      </c>
      <c r="W32" s="44">
        <f t="shared" si="29"/>
        <v>159</v>
      </c>
      <c r="X32" s="41">
        <f t="shared" si="30"/>
        <v>532.94</v>
      </c>
      <c r="Y32" s="41">
        <f t="shared" si="31"/>
        <v>1710.609</v>
      </c>
      <c r="Z32" s="66"/>
      <c r="AA32" s="247" t="s">
        <v>25</v>
      </c>
      <c r="AD32" s="141"/>
    </row>
    <row r="33" s="9" customFormat="1" ht="20" customHeight="1" spans="1:30">
      <c r="A33" s="40">
        <f t="shared" si="16"/>
        <v>30</v>
      </c>
      <c r="B33" s="41" t="s">
        <v>170</v>
      </c>
      <c r="C33" s="42" t="s">
        <v>171</v>
      </c>
      <c r="D33" s="41" t="s">
        <v>172</v>
      </c>
      <c r="E33" s="41">
        <v>3245.4</v>
      </c>
      <c r="F33" s="41">
        <f>VLOOKUP(C33,'[1]9月'!$B:$Q,16,0)</f>
        <v>3245.4</v>
      </c>
      <c r="G33" s="41">
        <v>3245.4</v>
      </c>
      <c r="H33" s="44">
        <v>5228.42</v>
      </c>
      <c r="I33" s="44"/>
      <c r="J33" s="44">
        <v>3180</v>
      </c>
      <c r="K33" s="52">
        <f t="shared" si="17"/>
        <v>58.4172</v>
      </c>
      <c r="L33" s="53">
        <f t="shared" si="18"/>
        <v>519.264</v>
      </c>
      <c r="M33" s="41">
        <f t="shared" si="19"/>
        <v>22.7178</v>
      </c>
      <c r="N33" s="44">
        <f t="shared" si="20"/>
        <v>418.27</v>
      </c>
      <c r="O33" s="44">
        <f t="shared" si="21"/>
        <v>0</v>
      </c>
      <c r="P33" s="44">
        <f t="shared" si="22"/>
        <v>159</v>
      </c>
      <c r="Q33" s="44">
        <f t="shared" si="23"/>
        <v>1177.669</v>
      </c>
      <c r="R33" s="41">
        <f t="shared" si="24"/>
        <v>0</v>
      </c>
      <c r="S33" s="41">
        <f t="shared" si="25"/>
        <v>259.63</v>
      </c>
      <c r="T33" s="41">
        <f t="shared" si="26"/>
        <v>9.74</v>
      </c>
      <c r="U33" s="44">
        <f t="shared" si="27"/>
        <v>104.57</v>
      </c>
      <c r="V33" s="44">
        <f t="shared" si="28"/>
        <v>0</v>
      </c>
      <c r="W33" s="44">
        <f t="shared" si="29"/>
        <v>159</v>
      </c>
      <c r="X33" s="41">
        <f t="shared" si="30"/>
        <v>532.94</v>
      </c>
      <c r="Y33" s="41">
        <f t="shared" si="31"/>
        <v>1710.609</v>
      </c>
      <c r="Z33" s="66"/>
      <c r="AA33" s="247" t="s">
        <v>24</v>
      </c>
      <c r="AD33" s="141"/>
    </row>
    <row r="34" s="9" customFormat="1" ht="20" customHeight="1" spans="1:30">
      <c r="A34" s="40">
        <f t="shared" si="16"/>
        <v>31</v>
      </c>
      <c r="B34" s="41" t="s">
        <v>173</v>
      </c>
      <c r="C34" s="42" t="s">
        <v>174</v>
      </c>
      <c r="D34" s="41" t="s">
        <v>175</v>
      </c>
      <c r="E34" s="41">
        <v>3245.4</v>
      </c>
      <c r="F34" s="41">
        <f>VLOOKUP(C34,'[1]9月'!$B:$Q,16,0)</f>
        <v>3245.4</v>
      </c>
      <c r="G34" s="41">
        <v>3245.4</v>
      </c>
      <c r="H34" s="44">
        <v>5228.42</v>
      </c>
      <c r="I34" s="44"/>
      <c r="J34" s="44">
        <v>3180</v>
      </c>
      <c r="K34" s="52">
        <f t="shared" si="17"/>
        <v>58.4172</v>
      </c>
      <c r="L34" s="53">
        <f t="shared" si="18"/>
        <v>519.264</v>
      </c>
      <c r="M34" s="41">
        <f t="shared" si="19"/>
        <v>22.7178</v>
      </c>
      <c r="N34" s="44">
        <f t="shared" si="20"/>
        <v>418.27</v>
      </c>
      <c r="O34" s="44">
        <f t="shared" si="21"/>
        <v>0</v>
      </c>
      <c r="P34" s="44">
        <f t="shared" si="22"/>
        <v>159</v>
      </c>
      <c r="Q34" s="44">
        <f t="shared" si="23"/>
        <v>1177.669</v>
      </c>
      <c r="R34" s="41">
        <f t="shared" si="24"/>
        <v>0</v>
      </c>
      <c r="S34" s="41">
        <f t="shared" si="25"/>
        <v>259.63</v>
      </c>
      <c r="T34" s="41">
        <f t="shared" si="26"/>
        <v>9.74</v>
      </c>
      <c r="U34" s="44">
        <f t="shared" si="27"/>
        <v>104.57</v>
      </c>
      <c r="V34" s="44">
        <f t="shared" si="28"/>
        <v>0</v>
      </c>
      <c r="W34" s="44">
        <f t="shared" si="29"/>
        <v>159</v>
      </c>
      <c r="X34" s="41">
        <f t="shared" si="30"/>
        <v>532.94</v>
      </c>
      <c r="Y34" s="41">
        <f t="shared" si="31"/>
        <v>1710.609</v>
      </c>
      <c r="Z34" s="66"/>
      <c r="AA34" s="247" t="s">
        <v>25</v>
      </c>
      <c r="AD34" s="141"/>
    </row>
    <row r="35" s="9" customFormat="1" ht="20" customHeight="1" spans="1:30">
      <c r="A35" s="40">
        <f t="shared" si="16"/>
        <v>32</v>
      </c>
      <c r="B35" s="41" t="s">
        <v>173</v>
      </c>
      <c r="C35" s="46" t="s">
        <v>176</v>
      </c>
      <c r="D35" s="342" t="s">
        <v>177</v>
      </c>
      <c r="E35" s="41">
        <v>3245.4</v>
      </c>
      <c r="F35" s="41">
        <f>VLOOKUP(C35,'[1]9月'!$B:$Q,16,0)</f>
        <v>3245.4</v>
      </c>
      <c r="G35" s="41">
        <v>3245.4</v>
      </c>
      <c r="H35" s="44">
        <v>5228.42</v>
      </c>
      <c r="I35" s="44"/>
      <c r="J35" s="44">
        <v>3180</v>
      </c>
      <c r="K35" s="52">
        <f t="shared" si="17"/>
        <v>58.4172</v>
      </c>
      <c r="L35" s="53">
        <f t="shared" si="18"/>
        <v>519.264</v>
      </c>
      <c r="M35" s="41">
        <f t="shared" si="19"/>
        <v>22.7178</v>
      </c>
      <c r="N35" s="44">
        <f t="shared" si="20"/>
        <v>418.27</v>
      </c>
      <c r="O35" s="44">
        <f t="shared" si="21"/>
        <v>0</v>
      </c>
      <c r="P35" s="44">
        <f t="shared" si="22"/>
        <v>159</v>
      </c>
      <c r="Q35" s="44">
        <f t="shared" si="23"/>
        <v>1177.669</v>
      </c>
      <c r="R35" s="41">
        <f t="shared" si="24"/>
        <v>0</v>
      </c>
      <c r="S35" s="41">
        <f t="shared" si="25"/>
        <v>259.63</v>
      </c>
      <c r="T35" s="41">
        <f t="shared" si="26"/>
        <v>9.74</v>
      </c>
      <c r="U35" s="44">
        <f t="shared" si="27"/>
        <v>104.57</v>
      </c>
      <c r="V35" s="44">
        <f t="shared" si="28"/>
        <v>0</v>
      </c>
      <c r="W35" s="44">
        <f t="shared" si="29"/>
        <v>159</v>
      </c>
      <c r="X35" s="41">
        <f t="shared" si="30"/>
        <v>532.94</v>
      </c>
      <c r="Y35" s="41">
        <f t="shared" si="31"/>
        <v>1710.609</v>
      </c>
      <c r="Z35" s="66"/>
      <c r="AA35" s="247" t="s">
        <v>25</v>
      </c>
      <c r="AD35" s="141"/>
    </row>
    <row r="36" s="9" customFormat="1" ht="20" customHeight="1" spans="1:30">
      <c r="A36" s="40">
        <f t="shared" si="16"/>
        <v>33</v>
      </c>
      <c r="B36" s="41" t="s">
        <v>173</v>
      </c>
      <c r="C36" s="46" t="s">
        <v>178</v>
      </c>
      <c r="D36" s="342" t="s">
        <v>179</v>
      </c>
      <c r="E36" s="41">
        <v>3245.4</v>
      </c>
      <c r="F36" s="41">
        <f>VLOOKUP(C36,'[1]9月'!$B:$Q,16,0)</f>
        <v>3245.4</v>
      </c>
      <c r="G36" s="41">
        <v>3245.4</v>
      </c>
      <c r="H36" s="44">
        <v>5228.42</v>
      </c>
      <c r="I36" s="44"/>
      <c r="J36" s="44">
        <v>3180</v>
      </c>
      <c r="K36" s="52">
        <f t="shared" si="17"/>
        <v>58.4172</v>
      </c>
      <c r="L36" s="53">
        <f t="shared" si="18"/>
        <v>519.264</v>
      </c>
      <c r="M36" s="41">
        <f t="shared" si="19"/>
        <v>22.7178</v>
      </c>
      <c r="N36" s="44">
        <f t="shared" si="20"/>
        <v>418.27</v>
      </c>
      <c r="O36" s="44">
        <f t="shared" si="21"/>
        <v>0</v>
      </c>
      <c r="P36" s="44">
        <f t="shared" si="22"/>
        <v>159</v>
      </c>
      <c r="Q36" s="44">
        <f t="shared" si="23"/>
        <v>1177.669</v>
      </c>
      <c r="R36" s="41">
        <f t="shared" si="24"/>
        <v>0</v>
      </c>
      <c r="S36" s="41">
        <f t="shared" si="25"/>
        <v>259.63</v>
      </c>
      <c r="T36" s="41">
        <f t="shared" si="26"/>
        <v>9.74</v>
      </c>
      <c r="U36" s="44">
        <f t="shared" si="27"/>
        <v>104.57</v>
      </c>
      <c r="V36" s="44">
        <f t="shared" si="28"/>
        <v>0</v>
      </c>
      <c r="W36" s="44">
        <f t="shared" si="29"/>
        <v>159</v>
      </c>
      <c r="X36" s="41">
        <f t="shared" si="30"/>
        <v>532.94</v>
      </c>
      <c r="Y36" s="41">
        <f t="shared" si="31"/>
        <v>1710.609</v>
      </c>
      <c r="Z36" s="66"/>
      <c r="AA36" s="247" t="s">
        <v>25</v>
      </c>
      <c r="AD36" s="141"/>
    </row>
    <row r="37" s="9" customFormat="1" ht="20" customHeight="1" spans="1:30">
      <c r="A37" s="40">
        <f t="shared" si="16"/>
        <v>34</v>
      </c>
      <c r="B37" s="41" t="s">
        <v>173</v>
      </c>
      <c r="C37" s="46" t="s">
        <v>180</v>
      </c>
      <c r="D37" s="342" t="s">
        <v>181</v>
      </c>
      <c r="E37" s="41">
        <v>3245.4</v>
      </c>
      <c r="F37" s="41">
        <f>VLOOKUP(C37,'[1]9月'!$B:$Q,16,0)</f>
        <v>3245.4</v>
      </c>
      <c r="G37" s="41">
        <v>3245.4</v>
      </c>
      <c r="H37" s="44">
        <v>5228.42</v>
      </c>
      <c r="I37" s="44"/>
      <c r="J37" s="44">
        <v>3180</v>
      </c>
      <c r="K37" s="52">
        <f t="shared" si="17"/>
        <v>58.4172</v>
      </c>
      <c r="L37" s="53">
        <f t="shared" si="18"/>
        <v>519.264</v>
      </c>
      <c r="M37" s="41">
        <f t="shared" si="19"/>
        <v>22.7178</v>
      </c>
      <c r="N37" s="44">
        <f t="shared" si="20"/>
        <v>418.27</v>
      </c>
      <c r="O37" s="44">
        <f t="shared" si="21"/>
        <v>0</v>
      </c>
      <c r="P37" s="44">
        <f t="shared" si="22"/>
        <v>159</v>
      </c>
      <c r="Q37" s="44">
        <f t="shared" si="23"/>
        <v>1177.669</v>
      </c>
      <c r="R37" s="41">
        <f t="shared" si="24"/>
        <v>0</v>
      </c>
      <c r="S37" s="41">
        <f t="shared" si="25"/>
        <v>259.63</v>
      </c>
      <c r="T37" s="41">
        <f t="shared" si="26"/>
        <v>9.74</v>
      </c>
      <c r="U37" s="44">
        <f t="shared" si="27"/>
        <v>104.57</v>
      </c>
      <c r="V37" s="44">
        <f t="shared" si="28"/>
        <v>0</v>
      </c>
      <c r="W37" s="44">
        <f t="shared" si="29"/>
        <v>159</v>
      </c>
      <c r="X37" s="41">
        <f t="shared" si="30"/>
        <v>532.94</v>
      </c>
      <c r="Y37" s="41">
        <f t="shared" si="31"/>
        <v>1710.609</v>
      </c>
      <c r="Z37" s="66"/>
      <c r="AA37" s="247" t="s">
        <v>25</v>
      </c>
      <c r="AD37" s="141"/>
    </row>
    <row r="38" s="9" customFormat="1" ht="20" customHeight="1" spans="1:30">
      <c r="A38" s="40">
        <f t="shared" si="16"/>
        <v>35</v>
      </c>
      <c r="B38" s="41" t="s">
        <v>173</v>
      </c>
      <c r="C38" s="46" t="s">
        <v>182</v>
      </c>
      <c r="D38" s="342" t="s">
        <v>183</v>
      </c>
      <c r="E38" s="41">
        <v>3245.4</v>
      </c>
      <c r="F38" s="41">
        <f>VLOOKUP(C38,'[1]9月'!$B:$Q,16,0)</f>
        <v>3245.4</v>
      </c>
      <c r="G38" s="41">
        <v>3245.4</v>
      </c>
      <c r="H38" s="44">
        <v>5228.42</v>
      </c>
      <c r="I38" s="44"/>
      <c r="J38" s="44">
        <v>3180</v>
      </c>
      <c r="K38" s="52">
        <f t="shared" si="17"/>
        <v>58.4172</v>
      </c>
      <c r="L38" s="53">
        <f t="shared" si="18"/>
        <v>519.264</v>
      </c>
      <c r="M38" s="41">
        <f t="shared" si="19"/>
        <v>22.7178</v>
      </c>
      <c r="N38" s="44">
        <f t="shared" si="20"/>
        <v>418.27</v>
      </c>
      <c r="O38" s="44">
        <f t="shared" si="21"/>
        <v>0</v>
      </c>
      <c r="P38" s="44">
        <f t="shared" si="22"/>
        <v>159</v>
      </c>
      <c r="Q38" s="44">
        <f t="shared" si="23"/>
        <v>1177.669</v>
      </c>
      <c r="R38" s="41">
        <f t="shared" si="24"/>
        <v>0</v>
      </c>
      <c r="S38" s="41">
        <f t="shared" si="25"/>
        <v>259.63</v>
      </c>
      <c r="T38" s="41">
        <f t="shared" si="26"/>
        <v>9.74</v>
      </c>
      <c r="U38" s="44">
        <f t="shared" si="27"/>
        <v>104.57</v>
      </c>
      <c r="V38" s="44">
        <f t="shared" si="28"/>
        <v>0</v>
      </c>
      <c r="W38" s="44">
        <f t="shared" si="29"/>
        <v>159</v>
      </c>
      <c r="X38" s="41">
        <f t="shared" si="30"/>
        <v>532.94</v>
      </c>
      <c r="Y38" s="41">
        <f t="shared" si="31"/>
        <v>1710.609</v>
      </c>
      <c r="Z38" s="66"/>
      <c r="AA38" s="247" t="s">
        <v>25</v>
      </c>
      <c r="AD38" s="141"/>
    </row>
    <row r="39" s="9" customFormat="1" ht="20" customHeight="1" spans="1:30">
      <c r="A39" s="40">
        <f t="shared" si="16"/>
        <v>36</v>
      </c>
      <c r="B39" s="41" t="s">
        <v>184</v>
      </c>
      <c r="C39" s="42" t="s">
        <v>185</v>
      </c>
      <c r="D39" s="41" t="s">
        <v>186</v>
      </c>
      <c r="E39" s="41">
        <v>3245.4</v>
      </c>
      <c r="F39" s="41">
        <f>VLOOKUP(C39,'[1]9月'!$B:$Q,16,0)</f>
        <v>3245.4</v>
      </c>
      <c r="G39" s="41">
        <v>3245.4</v>
      </c>
      <c r="H39" s="44">
        <v>5228.42</v>
      </c>
      <c r="I39" s="44"/>
      <c r="J39" s="44">
        <v>0</v>
      </c>
      <c r="K39" s="52">
        <f t="shared" si="17"/>
        <v>58.4172</v>
      </c>
      <c r="L39" s="53">
        <f t="shared" si="18"/>
        <v>519.264</v>
      </c>
      <c r="M39" s="41">
        <f t="shared" si="19"/>
        <v>22.7178</v>
      </c>
      <c r="N39" s="44">
        <f t="shared" si="20"/>
        <v>418.27</v>
      </c>
      <c r="O39" s="44">
        <f t="shared" si="21"/>
        <v>0</v>
      </c>
      <c r="P39" s="44">
        <f t="shared" si="22"/>
        <v>0</v>
      </c>
      <c r="Q39" s="44">
        <f t="shared" si="23"/>
        <v>1018.669</v>
      </c>
      <c r="R39" s="41">
        <f t="shared" si="24"/>
        <v>0</v>
      </c>
      <c r="S39" s="41">
        <f t="shared" si="25"/>
        <v>259.63</v>
      </c>
      <c r="T39" s="41">
        <f t="shared" si="26"/>
        <v>9.74</v>
      </c>
      <c r="U39" s="44">
        <f t="shared" si="27"/>
        <v>104.57</v>
      </c>
      <c r="V39" s="44">
        <f t="shared" si="28"/>
        <v>0</v>
      </c>
      <c r="W39" s="44">
        <f t="shared" si="29"/>
        <v>0</v>
      </c>
      <c r="X39" s="41">
        <f t="shared" si="30"/>
        <v>373.94</v>
      </c>
      <c r="Y39" s="41">
        <f t="shared" si="31"/>
        <v>1392.609</v>
      </c>
      <c r="Z39" s="66"/>
      <c r="AA39" s="247" t="s">
        <v>11</v>
      </c>
      <c r="AD39" s="141"/>
    </row>
    <row r="40" s="9" customFormat="1" ht="20" customHeight="1" spans="1:30">
      <c r="A40" s="40">
        <f t="shared" si="16"/>
        <v>37</v>
      </c>
      <c r="B40" s="41" t="s">
        <v>184</v>
      </c>
      <c r="C40" s="42" t="s">
        <v>187</v>
      </c>
      <c r="D40" s="41" t="s">
        <v>188</v>
      </c>
      <c r="E40" s="41">
        <v>3245.4</v>
      </c>
      <c r="F40" s="41">
        <f>VLOOKUP(C40,'[1]9月'!$B:$Q,16,0)</f>
        <v>3245.4</v>
      </c>
      <c r="G40" s="41">
        <v>3245.4</v>
      </c>
      <c r="H40" s="44">
        <v>5228.42</v>
      </c>
      <c r="I40" s="44"/>
      <c r="J40" s="44">
        <v>3180</v>
      </c>
      <c r="K40" s="52">
        <f t="shared" si="17"/>
        <v>58.4172</v>
      </c>
      <c r="L40" s="53">
        <f t="shared" si="18"/>
        <v>519.264</v>
      </c>
      <c r="M40" s="41">
        <f t="shared" si="19"/>
        <v>22.7178</v>
      </c>
      <c r="N40" s="44">
        <f t="shared" si="20"/>
        <v>418.27</v>
      </c>
      <c r="O40" s="44">
        <f t="shared" si="21"/>
        <v>0</v>
      </c>
      <c r="P40" s="44">
        <f t="shared" si="22"/>
        <v>159</v>
      </c>
      <c r="Q40" s="44">
        <f t="shared" si="23"/>
        <v>1177.669</v>
      </c>
      <c r="R40" s="41">
        <f t="shared" si="24"/>
        <v>0</v>
      </c>
      <c r="S40" s="41">
        <f t="shared" si="25"/>
        <v>259.63</v>
      </c>
      <c r="T40" s="41">
        <f t="shared" si="26"/>
        <v>9.74</v>
      </c>
      <c r="U40" s="44">
        <f t="shared" si="27"/>
        <v>104.57</v>
      </c>
      <c r="V40" s="44">
        <f t="shared" si="28"/>
        <v>0</v>
      </c>
      <c r="W40" s="44">
        <f t="shared" si="29"/>
        <v>159</v>
      </c>
      <c r="X40" s="41">
        <f t="shared" si="30"/>
        <v>532.94</v>
      </c>
      <c r="Y40" s="41">
        <f t="shared" si="31"/>
        <v>1710.609</v>
      </c>
      <c r="Z40" s="66"/>
      <c r="AA40" s="247" t="s">
        <v>11</v>
      </c>
      <c r="AD40" s="141"/>
    </row>
    <row r="41" s="9" customFormat="1" ht="20" customHeight="1" spans="1:30">
      <c r="A41" s="40">
        <f t="shared" si="16"/>
        <v>38</v>
      </c>
      <c r="B41" s="41" t="s">
        <v>184</v>
      </c>
      <c r="C41" s="42" t="s">
        <v>189</v>
      </c>
      <c r="D41" s="41" t="s">
        <v>190</v>
      </c>
      <c r="E41" s="41">
        <v>3245.4</v>
      </c>
      <c r="F41" s="41">
        <f>VLOOKUP(C41,'[1]9月'!$B:$Q,16,0)</f>
        <v>3245.4</v>
      </c>
      <c r="G41" s="41">
        <v>3245.4</v>
      </c>
      <c r="H41" s="44">
        <v>5228.42</v>
      </c>
      <c r="I41" s="44"/>
      <c r="J41" s="44">
        <v>3180</v>
      </c>
      <c r="K41" s="52">
        <f t="shared" si="17"/>
        <v>58.4172</v>
      </c>
      <c r="L41" s="53">
        <f t="shared" si="18"/>
        <v>519.264</v>
      </c>
      <c r="M41" s="41">
        <f t="shared" si="19"/>
        <v>22.7178</v>
      </c>
      <c r="N41" s="44">
        <f t="shared" si="20"/>
        <v>418.27</v>
      </c>
      <c r="O41" s="44">
        <f t="shared" si="21"/>
        <v>0</v>
      </c>
      <c r="P41" s="44">
        <f t="shared" si="22"/>
        <v>159</v>
      </c>
      <c r="Q41" s="44">
        <f t="shared" si="23"/>
        <v>1177.669</v>
      </c>
      <c r="R41" s="41">
        <f t="shared" si="24"/>
        <v>0</v>
      </c>
      <c r="S41" s="41">
        <f t="shared" si="25"/>
        <v>259.63</v>
      </c>
      <c r="T41" s="41">
        <f t="shared" si="26"/>
        <v>9.74</v>
      </c>
      <c r="U41" s="44">
        <f t="shared" si="27"/>
        <v>104.57</v>
      </c>
      <c r="V41" s="44">
        <f t="shared" si="28"/>
        <v>0</v>
      </c>
      <c r="W41" s="44">
        <f t="shared" si="29"/>
        <v>159</v>
      </c>
      <c r="X41" s="41">
        <f t="shared" si="30"/>
        <v>532.94</v>
      </c>
      <c r="Y41" s="41">
        <f t="shared" si="31"/>
        <v>1710.609</v>
      </c>
      <c r="Z41" s="66"/>
      <c r="AA41" s="247" t="s">
        <v>11</v>
      </c>
      <c r="AD41" s="141"/>
    </row>
    <row r="42" s="9" customFormat="1" ht="20" customHeight="1" spans="1:30">
      <c r="A42" s="40">
        <f t="shared" si="16"/>
        <v>39</v>
      </c>
      <c r="B42" s="41" t="s">
        <v>184</v>
      </c>
      <c r="C42" s="42" t="s">
        <v>191</v>
      </c>
      <c r="D42" s="41" t="s">
        <v>192</v>
      </c>
      <c r="E42" s="41">
        <v>3245.4</v>
      </c>
      <c r="F42" s="41">
        <f>VLOOKUP(C42,'[1]9月'!$B:$Q,16,0)</f>
        <v>3245.4</v>
      </c>
      <c r="G42" s="41">
        <v>3245.4</v>
      </c>
      <c r="H42" s="44">
        <v>5228.42</v>
      </c>
      <c r="I42" s="44"/>
      <c r="J42" s="44">
        <v>3180</v>
      </c>
      <c r="K42" s="52">
        <f t="shared" si="17"/>
        <v>58.4172</v>
      </c>
      <c r="L42" s="53">
        <f t="shared" si="18"/>
        <v>519.264</v>
      </c>
      <c r="M42" s="41">
        <f t="shared" si="19"/>
        <v>22.7178</v>
      </c>
      <c r="N42" s="44">
        <f t="shared" si="20"/>
        <v>418.27</v>
      </c>
      <c r="O42" s="44">
        <f t="shared" si="21"/>
        <v>0</v>
      </c>
      <c r="P42" s="44">
        <f t="shared" si="22"/>
        <v>159</v>
      </c>
      <c r="Q42" s="44">
        <f t="shared" si="23"/>
        <v>1177.669</v>
      </c>
      <c r="R42" s="41">
        <f t="shared" si="24"/>
        <v>0</v>
      </c>
      <c r="S42" s="41">
        <f t="shared" si="25"/>
        <v>259.63</v>
      </c>
      <c r="T42" s="41">
        <f t="shared" si="26"/>
        <v>9.74</v>
      </c>
      <c r="U42" s="44">
        <f t="shared" si="27"/>
        <v>104.57</v>
      </c>
      <c r="V42" s="44">
        <f t="shared" si="28"/>
        <v>0</v>
      </c>
      <c r="W42" s="44">
        <f t="shared" si="29"/>
        <v>159</v>
      </c>
      <c r="X42" s="41">
        <f t="shared" si="30"/>
        <v>532.94</v>
      </c>
      <c r="Y42" s="41">
        <f t="shared" si="31"/>
        <v>1710.609</v>
      </c>
      <c r="Z42" s="66"/>
      <c r="AA42" s="247" t="s">
        <v>11</v>
      </c>
      <c r="AD42" s="141"/>
    </row>
    <row r="43" s="9" customFormat="1" ht="20" customHeight="1" spans="1:30">
      <c r="A43" s="40">
        <f t="shared" si="16"/>
        <v>40</v>
      </c>
      <c r="B43" s="41" t="s">
        <v>184</v>
      </c>
      <c r="C43" s="42" t="s">
        <v>193</v>
      </c>
      <c r="D43" s="41" t="s">
        <v>194</v>
      </c>
      <c r="E43" s="41">
        <v>3245.4</v>
      </c>
      <c r="F43" s="41">
        <f>VLOOKUP(C43,'[1]9月'!$B:$Q,16,0)</f>
        <v>3245.4</v>
      </c>
      <c r="G43" s="41">
        <v>3245.4</v>
      </c>
      <c r="H43" s="44">
        <v>5228.42</v>
      </c>
      <c r="I43" s="44"/>
      <c r="J43" s="44">
        <v>3180</v>
      </c>
      <c r="K43" s="52">
        <f t="shared" si="17"/>
        <v>58.4172</v>
      </c>
      <c r="L43" s="53">
        <f t="shared" si="18"/>
        <v>519.264</v>
      </c>
      <c r="M43" s="41">
        <f t="shared" si="19"/>
        <v>22.7178</v>
      </c>
      <c r="N43" s="44">
        <f t="shared" si="20"/>
        <v>418.27</v>
      </c>
      <c r="O43" s="44">
        <f t="shared" si="21"/>
        <v>0</v>
      </c>
      <c r="P43" s="44">
        <f t="shared" si="22"/>
        <v>159</v>
      </c>
      <c r="Q43" s="44">
        <f t="shared" si="23"/>
        <v>1177.669</v>
      </c>
      <c r="R43" s="41">
        <f t="shared" si="24"/>
        <v>0</v>
      </c>
      <c r="S43" s="41">
        <f t="shared" si="25"/>
        <v>259.63</v>
      </c>
      <c r="T43" s="41">
        <f t="shared" si="26"/>
        <v>9.74</v>
      </c>
      <c r="U43" s="44">
        <f t="shared" si="27"/>
        <v>104.57</v>
      </c>
      <c r="V43" s="44">
        <f t="shared" si="28"/>
        <v>0</v>
      </c>
      <c r="W43" s="44">
        <f t="shared" si="29"/>
        <v>159</v>
      </c>
      <c r="X43" s="41">
        <f t="shared" si="30"/>
        <v>532.94</v>
      </c>
      <c r="Y43" s="41">
        <f t="shared" si="31"/>
        <v>1710.609</v>
      </c>
      <c r="Z43" s="66"/>
      <c r="AA43" s="247" t="s">
        <v>11</v>
      </c>
      <c r="AD43" s="141"/>
    </row>
    <row r="44" s="9" customFormat="1" ht="20" customHeight="1" spans="1:30">
      <c r="A44" s="40">
        <f t="shared" si="16"/>
        <v>41</v>
      </c>
      <c r="B44" s="41" t="s">
        <v>184</v>
      </c>
      <c r="C44" s="46" t="s">
        <v>195</v>
      </c>
      <c r="D44" s="45" t="s">
        <v>196</v>
      </c>
      <c r="E44" s="41">
        <v>3245.4</v>
      </c>
      <c r="F44" s="41">
        <f>VLOOKUP(C44,'[1]9月'!$B:$Q,16,0)</f>
        <v>3245.4</v>
      </c>
      <c r="G44" s="41">
        <v>3245.4</v>
      </c>
      <c r="H44" s="44">
        <v>5228.42</v>
      </c>
      <c r="I44" s="44"/>
      <c r="J44" s="44">
        <v>3180</v>
      </c>
      <c r="K44" s="52">
        <f t="shared" si="17"/>
        <v>58.4172</v>
      </c>
      <c r="L44" s="53">
        <f t="shared" si="18"/>
        <v>519.264</v>
      </c>
      <c r="M44" s="41">
        <f t="shared" si="19"/>
        <v>22.7178</v>
      </c>
      <c r="N44" s="44">
        <f t="shared" si="20"/>
        <v>418.27</v>
      </c>
      <c r="O44" s="44">
        <f t="shared" si="21"/>
        <v>0</v>
      </c>
      <c r="P44" s="44">
        <f t="shared" si="22"/>
        <v>159</v>
      </c>
      <c r="Q44" s="44">
        <f t="shared" si="23"/>
        <v>1177.669</v>
      </c>
      <c r="R44" s="41">
        <f t="shared" si="24"/>
        <v>0</v>
      </c>
      <c r="S44" s="41">
        <f t="shared" si="25"/>
        <v>259.63</v>
      </c>
      <c r="T44" s="41">
        <f t="shared" si="26"/>
        <v>9.74</v>
      </c>
      <c r="U44" s="44">
        <f t="shared" si="27"/>
        <v>104.57</v>
      </c>
      <c r="V44" s="44">
        <f t="shared" si="28"/>
        <v>0</v>
      </c>
      <c r="W44" s="44">
        <f t="shared" si="29"/>
        <v>159</v>
      </c>
      <c r="X44" s="41">
        <f t="shared" si="30"/>
        <v>532.94</v>
      </c>
      <c r="Y44" s="41">
        <f t="shared" si="31"/>
        <v>1710.609</v>
      </c>
      <c r="Z44" s="66"/>
      <c r="AA44" s="247" t="s">
        <v>11</v>
      </c>
      <c r="AD44" s="141"/>
    </row>
    <row r="45" s="9" customFormat="1" ht="20" customHeight="1" spans="1:30">
      <c r="A45" s="40">
        <f t="shared" si="16"/>
        <v>42</v>
      </c>
      <c r="B45" s="41" t="s">
        <v>98</v>
      </c>
      <c r="C45" s="42" t="s">
        <v>197</v>
      </c>
      <c r="D45" s="41" t="s">
        <v>198</v>
      </c>
      <c r="E45" s="41">
        <v>3245.4</v>
      </c>
      <c r="F45" s="41">
        <f>VLOOKUP(C45,'[1]9月'!$B:$Q,16,0)</f>
        <v>3245.4</v>
      </c>
      <c r="G45" s="41">
        <v>3245.4</v>
      </c>
      <c r="H45" s="44">
        <v>5228.42</v>
      </c>
      <c r="I45" s="44"/>
      <c r="J45" s="44">
        <v>3180</v>
      </c>
      <c r="K45" s="52">
        <f t="shared" si="17"/>
        <v>58.4172</v>
      </c>
      <c r="L45" s="53">
        <f t="shared" si="18"/>
        <v>519.264</v>
      </c>
      <c r="M45" s="41">
        <f t="shared" si="19"/>
        <v>22.7178</v>
      </c>
      <c r="N45" s="44">
        <f t="shared" si="20"/>
        <v>418.27</v>
      </c>
      <c r="O45" s="44">
        <f t="shared" si="21"/>
        <v>0</v>
      </c>
      <c r="P45" s="44">
        <f t="shared" si="22"/>
        <v>159</v>
      </c>
      <c r="Q45" s="44">
        <f t="shared" si="23"/>
        <v>1177.669</v>
      </c>
      <c r="R45" s="41">
        <f t="shared" si="24"/>
        <v>0</v>
      </c>
      <c r="S45" s="41">
        <f t="shared" si="25"/>
        <v>259.63</v>
      </c>
      <c r="T45" s="41">
        <f t="shared" si="26"/>
        <v>9.74</v>
      </c>
      <c r="U45" s="44">
        <f t="shared" si="27"/>
        <v>104.57</v>
      </c>
      <c r="V45" s="44">
        <f t="shared" si="28"/>
        <v>0</v>
      </c>
      <c r="W45" s="44">
        <f t="shared" si="29"/>
        <v>159</v>
      </c>
      <c r="X45" s="41">
        <f t="shared" si="30"/>
        <v>532.94</v>
      </c>
      <c r="Y45" s="41">
        <f t="shared" si="31"/>
        <v>1710.609</v>
      </c>
      <c r="Z45" s="66"/>
      <c r="AA45" s="247" t="s">
        <v>26</v>
      </c>
      <c r="AD45" s="141"/>
    </row>
    <row r="46" s="9" customFormat="1" ht="20" customHeight="1" spans="1:30">
      <c r="A46" s="40">
        <f t="shared" si="16"/>
        <v>43</v>
      </c>
      <c r="B46" s="41" t="s">
        <v>199</v>
      </c>
      <c r="C46" s="42" t="s">
        <v>200</v>
      </c>
      <c r="D46" s="41" t="s">
        <v>201</v>
      </c>
      <c r="E46" s="41">
        <v>3820</v>
      </c>
      <c r="F46" s="41">
        <f>VLOOKUP(C46,'[1]9月'!$B:$Q,16,0)</f>
        <v>3820</v>
      </c>
      <c r="G46" s="41">
        <v>3820</v>
      </c>
      <c r="H46" s="44">
        <v>5228.42</v>
      </c>
      <c r="I46" s="44"/>
      <c r="J46" s="44">
        <v>3180</v>
      </c>
      <c r="K46" s="52">
        <f t="shared" si="17"/>
        <v>68.76</v>
      </c>
      <c r="L46" s="53">
        <f t="shared" si="18"/>
        <v>611.2</v>
      </c>
      <c r="M46" s="41">
        <f t="shared" si="19"/>
        <v>26.74</v>
      </c>
      <c r="N46" s="44">
        <f t="shared" si="20"/>
        <v>418.27</v>
      </c>
      <c r="O46" s="44">
        <f t="shared" si="21"/>
        <v>0</v>
      </c>
      <c r="P46" s="44">
        <f t="shared" si="22"/>
        <v>159</v>
      </c>
      <c r="Q46" s="44">
        <f t="shared" si="23"/>
        <v>1283.97</v>
      </c>
      <c r="R46" s="41">
        <f t="shared" si="24"/>
        <v>0</v>
      </c>
      <c r="S46" s="41">
        <f t="shared" si="25"/>
        <v>305.6</v>
      </c>
      <c r="T46" s="41">
        <f t="shared" si="26"/>
        <v>11.46</v>
      </c>
      <c r="U46" s="44">
        <f t="shared" si="27"/>
        <v>104.57</v>
      </c>
      <c r="V46" s="44">
        <f t="shared" si="28"/>
        <v>0</v>
      </c>
      <c r="W46" s="44">
        <f t="shared" si="29"/>
        <v>159</v>
      </c>
      <c r="X46" s="41">
        <f t="shared" si="30"/>
        <v>580.63</v>
      </c>
      <c r="Y46" s="41">
        <f t="shared" si="31"/>
        <v>1864.6</v>
      </c>
      <c r="Z46" s="66"/>
      <c r="AA46" s="247" t="s">
        <v>25</v>
      </c>
      <c r="AD46" s="141"/>
    </row>
    <row r="47" s="9" customFormat="1" ht="20" customHeight="1" spans="1:30">
      <c r="A47" s="40">
        <f t="shared" si="16"/>
        <v>44</v>
      </c>
      <c r="B47" s="41" t="s">
        <v>199</v>
      </c>
      <c r="C47" s="42" t="s">
        <v>202</v>
      </c>
      <c r="D47" s="41" t="s">
        <v>203</v>
      </c>
      <c r="E47" s="41">
        <v>3820</v>
      </c>
      <c r="F47" s="41">
        <f>VLOOKUP(C47,'[1]9月'!$B:$Q,16,0)</f>
        <v>3820</v>
      </c>
      <c r="G47" s="41">
        <v>3820</v>
      </c>
      <c r="H47" s="44">
        <v>5228.42</v>
      </c>
      <c r="I47" s="44"/>
      <c r="J47" s="44">
        <v>4180</v>
      </c>
      <c r="K47" s="52">
        <f t="shared" si="17"/>
        <v>68.76</v>
      </c>
      <c r="L47" s="53">
        <f t="shared" si="18"/>
        <v>611.2</v>
      </c>
      <c r="M47" s="41">
        <f t="shared" si="19"/>
        <v>26.74</v>
      </c>
      <c r="N47" s="44">
        <f t="shared" si="20"/>
        <v>418.27</v>
      </c>
      <c r="O47" s="44">
        <f t="shared" si="21"/>
        <v>0</v>
      </c>
      <c r="P47" s="44">
        <f t="shared" si="22"/>
        <v>209</v>
      </c>
      <c r="Q47" s="44">
        <f t="shared" si="23"/>
        <v>1333.97</v>
      </c>
      <c r="R47" s="41">
        <f t="shared" si="24"/>
        <v>0</v>
      </c>
      <c r="S47" s="41">
        <f t="shared" si="25"/>
        <v>305.6</v>
      </c>
      <c r="T47" s="41">
        <f t="shared" si="26"/>
        <v>11.46</v>
      </c>
      <c r="U47" s="44">
        <f t="shared" si="27"/>
        <v>104.57</v>
      </c>
      <c r="V47" s="44">
        <f t="shared" si="28"/>
        <v>0</v>
      </c>
      <c r="W47" s="44">
        <f t="shared" si="29"/>
        <v>209</v>
      </c>
      <c r="X47" s="41">
        <f t="shared" si="30"/>
        <v>630.63</v>
      </c>
      <c r="Y47" s="41">
        <f t="shared" si="31"/>
        <v>1964.6</v>
      </c>
      <c r="Z47" s="66"/>
      <c r="AA47" s="247" t="s">
        <v>25</v>
      </c>
      <c r="AD47" s="141"/>
    </row>
    <row r="48" s="9" customFormat="1" ht="20" customHeight="1" spans="1:30">
      <c r="A48" s="40">
        <f t="shared" si="16"/>
        <v>45</v>
      </c>
      <c r="B48" s="41" t="s">
        <v>103</v>
      </c>
      <c r="C48" s="42" t="s">
        <v>204</v>
      </c>
      <c r="D48" s="41" t="s">
        <v>205</v>
      </c>
      <c r="E48" s="41">
        <v>3245.4</v>
      </c>
      <c r="F48" s="41">
        <f>VLOOKUP(C48,'[1]9月'!$B:$Q,16,0)</f>
        <v>3245.4</v>
      </c>
      <c r="G48" s="41">
        <v>3245.4</v>
      </c>
      <c r="H48" s="44">
        <v>5228.42</v>
      </c>
      <c r="I48" s="44"/>
      <c r="J48" s="44">
        <v>3180</v>
      </c>
      <c r="K48" s="52">
        <f t="shared" si="17"/>
        <v>58.4172</v>
      </c>
      <c r="L48" s="53">
        <f t="shared" si="18"/>
        <v>519.264</v>
      </c>
      <c r="M48" s="41">
        <f t="shared" si="19"/>
        <v>22.7178</v>
      </c>
      <c r="N48" s="44">
        <f t="shared" si="20"/>
        <v>418.27</v>
      </c>
      <c r="O48" s="44">
        <f t="shared" si="21"/>
        <v>0</v>
      </c>
      <c r="P48" s="44">
        <f t="shared" si="22"/>
        <v>159</v>
      </c>
      <c r="Q48" s="44">
        <f t="shared" si="23"/>
        <v>1177.669</v>
      </c>
      <c r="R48" s="41">
        <f t="shared" si="24"/>
        <v>0</v>
      </c>
      <c r="S48" s="41">
        <f t="shared" si="25"/>
        <v>259.63</v>
      </c>
      <c r="T48" s="41">
        <f t="shared" si="26"/>
        <v>9.74</v>
      </c>
      <c r="U48" s="44">
        <f t="shared" si="27"/>
        <v>104.57</v>
      </c>
      <c r="V48" s="44">
        <f t="shared" si="28"/>
        <v>0</v>
      </c>
      <c r="W48" s="44">
        <f t="shared" si="29"/>
        <v>159</v>
      </c>
      <c r="X48" s="41">
        <f t="shared" si="30"/>
        <v>532.94</v>
      </c>
      <c r="Y48" s="41">
        <f t="shared" si="31"/>
        <v>1710.609</v>
      </c>
      <c r="Z48" s="66"/>
      <c r="AA48" s="247" t="s">
        <v>26</v>
      </c>
      <c r="AD48" s="141"/>
    </row>
    <row r="49" s="9" customFormat="1" ht="20" customHeight="1" spans="1:30">
      <c r="A49" s="40">
        <f t="shared" si="16"/>
        <v>46</v>
      </c>
      <c r="B49" s="41" t="s">
        <v>199</v>
      </c>
      <c r="C49" s="42" t="s">
        <v>206</v>
      </c>
      <c r="D49" s="41" t="s">
        <v>207</v>
      </c>
      <c r="E49" s="41">
        <v>3245.4</v>
      </c>
      <c r="F49" s="41">
        <f>VLOOKUP(C49,'[1]9月'!$B:$Q,16,0)</f>
        <v>3245.4</v>
      </c>
      <c r="G49" s="41">
        <v>3245.4</v>
      </c>
      <c r="H49" s="44">
        <v>5228.42</v>
      </c>
      <c r="I49" s="44"/>
      <c r="J49" s="44">
        <v>3180</v>
      </c>
      <c r="K49" s="52">
        <f t="shared" si="17"/>
        <v>58.4172</v>
      </c>
      <c r="L49" s="53">
        <f t="shared" si="18"/>
        <v>519.264</v>
      </c>
      <c r="M49" s="41">
        <f t="shared" si="19"/>
        <v>22.7178</v>
      </c>
      <c r="N49" s="44">
        <f t="shared" si="20"/>
        <v>418.27</v>
      </c>
      <c r="O49" s="44">
        <f t="shared" si="21"/>
        <v>0</v>
      </c>
      <c r="P49" s="44">
        <f t="shared" si="22"/>
        <v>159</v>
      </c>
      <c r="Q49" s="44">
        <f t="shared" si="23"/>
        <v>1177.669</v>
      </c>
      <c r="R49" s="41">
        <f t="shared" si="24"/>
        <v>0</v>
      </c>
      <c r="S49" s="41">
        <f t="shared" si="25"/>
        <v>259.63</v>
      </c>
      <c r="T49" s="41">
        <f t="shared" si="26"/>
        <v>9.74</v>
      </c>
      <c r="U49" s="44">
        <f t="shared" si="27"/>
        <v>104.57</v>
      </c>
      <c r="V49" s="44">
        <f t="shared" si="28"/>
        <v>0</v>
      </c>
      <c r="W49" s="44">
        <f t="shared" si="29"/>
        <v>159</v>
      </c>
      <c r="X49" s="41">
        <f t="shared" si="30"/>
        <v>532.94</v>
      </c>
      <c r="Y49" s="41">
        <f t="shared" si="31"/>
        <v>1710.609</v>
      </c>
      <c r="Z49" s="66"/>
      <c r="AA49" s="247" t="s">
        <v>25</v>
      </c>
      <c r="AD49" s="141"/>
    </row>
    <row r="50" s="9" customFormat="1" ht="20" customHeight="1" spans="1:30">
      <c r="A50" s="40">
        <f t="shared" si="16"/>
        <v>47</v>
      </c>
      <c r="B50" s="41" t="s">
        <v>103</v>
      </c>
      <c r="C50" s="48" t="s">
        <v>208</v>
      </c>
      <c r="D50" s="41" t="s">
        <v>209</v>
      </c>
      <c r="E50" s="41">
        <v>3820</v>
      </c>
      <c r="F50" s="41">
        <f>VLOOKUP(C50,'[1]9月'!$B:$Q,16,0)</f>
        <v>3820</v>
      </c>
      <c r="G50" s="41">
        <v>3820</v>
      </c>
      <c r="H50" s="44">
        <v>5228.42</v>
      </c>
      <c r="I50" s="44"/>
      <c r="J50" s="44">
        <v>4180</v>
      </c>
      <c r="K50" s="52">
        <f t="shared" si="17"/>
        <v>68.76</v>
      </c>
      <c r="L50" s="53">
        <f t="shared" si="18"/>
        <v>611.2</v>
      </c>
      <c r="M50" s="41">
        <f t="shared" si="19"/>
        <v>26.74</v>
      </c>
      <c r="N50" s="44">
        <f t="shared" si="20"/>
        <v>418.27</v>
      </c>
      <c r="O50" s="44">
        <f t="shared" si="21"/>
        <v>0</v>
      </c>
      <c r="P50" s="44">
        <f t="shared" si="22"/>
        <v>209</v>
      </c>
      <c r="Q50" s="44">
        <f t="shared" si="23"/>
        <v>1333.97</v>
      </c>
      <c r="R50" s="41">
        <f t="shared" si="24"/>
        <v>0</v>
      </c>
      <c r="S50" s="41">
        <f t="shared" si="25"/>
        <v>305.6</v>
      </c>
      <c r="T50" s="41">
        <f t="shared" si="26"/>
        <v>11.46</v>
      </c>
      <c r="U50" s="44">
        <f t="shared" si="27"/>
        <v>104.57</v>
      </c>
      <c r="V50" s="44">
        <f t="shared" si="28"/>
        <v>0</v>
      </c>
      <c r="W50" s="44">
        <f t="shared" si="29"/>
        <v>209</v>
      </c>
      <c r="X50" s="41">
        <f t="shared" si="30"/>
        <v>630.63</v>
      </c>
      <c r="Y50" s="41">
        <f t="shared" si="31"/>
        <v>1964.6</v>
      </c>
      <c r="Z50" s="66"/>
      <c r="AA50" s="247" t="s">
        <v>26</v>
      </c>
      <c r="AD50" s="141"/>
    </row>
    <row r="51" s="9" customFormat="1" ht="20" customHeight="1" spans="1:30">
      <c r="A51" s="40">
        <f t="shared" si="16"/>
        <v>48</v>
      </c>
      <c r="B51" s="41" t="s">
        <v>103</v>
      </c>
      <c r="C51" s="46" t="s">
        <v>210</v>
      </c>
      <c r="D51" s="47" t="s">
        <v>211</v>
      </c>
      <c r="E51" s="41">
        <v>3245.4</v>
      </c>
      <c r="F51" s="41">
        <f>VLOOKUP(C51,'[1]9月'!$B:$Q,16,0)</f>
        <v>3245.4</v>
      </c>
      <c r="G51" s="41">
        <v>3245.4</v>
      </c>
      <c r="H51" s="44">
        <v>5228.42</v>
      </c>
      <c r="I51" s="44"/>
      <c r="J51" s="44">
        <v>3180</v>
      </c>
      <c r="K51" s="52">
        <f t="shared" si="17"/>
        <v>58.4172</v>
      </c>
      <c r="L51" s="53">
        <f t="shared" si="18"/>
        <v>519.264</v>
      </c>
      <c r="M51" s="41">
        <f t="shared" si="19"/>
        <v>22.7178</v>
      </c>
      <c r="N51" s="44">
        <f t="shared" si="20"/>
        <v>418.27</v>
      </c>
      <c r="O51" s="44">
        <f t="shared" si="21"/>
        <v>0</v>
      </c>
      <c r="P51" s="44">
        <f t="shared" si="22"/>
        <v>159</v>
      </c>
      <c r="Q51" s="44">
        <f t="shared" si="23"/>
        <v>1177.669</v>
      </c>
      <c r="R51" s="41">
        <f t="shared" si="24"/>
        <v>0</v>
      </c>
      <c r="S51" s="41">
        <f t="shared" si="25"/>
        <v>259.63</v>
      </c>
      <c r="T51" s="41">
        <f t="shared" si="26"/>
        <v>9.74</v>
      </c>
      <c r="U51" s="44">
        <f t="shared" si="27"/>
        <v>104.57</v>
      </c>
      <c r="V51" s="44">
        <f t="shared" si="28"/>
        <v>0</v>
      </c>
      <c r="W51" s="44">
        <f t="shared" si="29"/>
        <v>159</v>
      </c>
      <c r="X51" s="41">
        <f t="shared" si="30"/>
        <v>532.94</v>
      </c>
      <c r="Y51" s="41">
        <f t="shared" si="31"/>
        <v>1710.609</v>
      </c>
      <c r="Z51" s="66"/>
      <c r="AA51" s="247" t="s">
        <v>26</v>
      </c>
      <c r="AD51" s="141"/>
    </row>
    <row r="52" s="9" customFormat="1" ht="20" customHeight="1" spans="1:30">
      <c r="A52" s="40">
        <f t="shared" si="16"/>
        <v>49</v>
      </c>
      <c r="B52" s="41" t="s">
        <v>212</v>
      </c>
      <c r="C52" s="42" t="s">
        <v>213</v>
      </c>
      <c r="D52" s="41" t="s">
        <v>214</v>
      </c>
      <c r="E52" s="41">
        <v>3245.4</v>
      </c>
      <c r="F52" s="41">
        <f>VLOOKUP(C52,'[1]9月'!$B:$Q,16,0)</f>
        <v>3245.4</v>
      </c>
      <c r="G52" s="41">
        <v>3245.4</v>
      </c>
      <c r="H52" s="44">
        <v>5228.42</v>
      </c>
      <c r="I52" s="44"/>
      <c r="J52" s="44">
        <v>3180</v>
      </c>
      <c r="K52" s="52">
        <f t="shared" si="17"/>
        <v>58.4172</v>
      </c>
      <c r="L52" s="53">
        <f t="shared" si="18"/>
        <v>519.264</v>
      </c>
      <c r="M52" s="41">
        <f t="shared" si="19"/>
        <v>22.7178</v>
      </c>
      <c r="N52" s="44">
        <f t="shared" si="20"/>
        <v>418.27</v>
      </c>
      <c r="O52" s="44">
        <f t="shared" si="21"/>
        <v>0</v>
      </c>
      <c r="P52" s="44">
        <f t="shared" si="22"/>
        <v>159</v>
      </c>
      <c r="Q52" s="44">
        <f t="shared" si="23"/>
        <v>1177.669</v>
      </c>
      <c r="R52" s="41">
        <f t="shared" si="24"/>
        <v>0</v>
      </c>
      <c r="S52" s="41">
        <f t="shared" si="25"/>
        <v>259.63</v>
      </c>
      <c r="T52" s="41">
        <f t="shared" si="26"/>
        <v>9.74</v>
      </c>
      <c r="U52" s="44">
        <f t="shared" si="27"/>
        <v>104.57</v>
      </c>
      <c r="V52" s="44">
        <f t="shared" si="28"/>
        <v>0</v>
      </c>
      <c r="W52" s="44">
        <f t="shared" si="29"/>
        <v>159</v>
      </c>
      <c r="X52" s="41">
        <f t="shared" si="30"/>
        <v>532.94</v>
      </c>
      <c r="Y52" s="41">
        <f t="shared" si="31"/>
        <v>1710.609</v>
      </c>
      <c r="Z52" s="66"/>
      <c r="AA52" s="247" t="s">
        <v>10</v>
      </c>
      <c r="AD52" s="141"/>
    </row>
    <row r="53" s="9" customFormat="1" ht="20" customHeight="1" spans="1:30">
      <c r="A53" s="40">
        <f t="shared" si="16"/>
        <v>50</v>
      </c>
      <c r="B53" s="41" t="s">
        <v>103</v>
      </c>
      <c r="C53" s="42" t="s">
        <v>215</v>
      </c>
      <c r="D53" s="41" t="s">
        <v>216</v>
      </c>
      <c r="E53" s="41">
        <v>3245.4</v>
      </c>
      <c r="F53" s="41">
        <f>VLOOKUP(C53,'[1]9月'!$B:$Q,16,0)</f>
        <v>3245.4</v>
      </c>
      <c r="G53" s="41">
        <v>3245.4</v>
      </c>
      <c r="H53" s="44">
        <v>5228.42</v>
      </c>
      <c r="I53" s="44"/>
      <c r="J53" s="44">
        <v>4180</v>
      </c>
      <c r="K53" s="52">
        <f t="shared" si="17"/>
        <v>58.4172</v>
      </c>
      <c r="L53" s="53">
        <f t="shared" si="18"/>
        <v>519.264</v>
      </c>
      <c r="M53" s="41">
        <f t="shared" si="19"/>
        <v>22.7178</v>
      </c>
      <c r="N53" s="44">
        <f t="shared" si="20"/>
        <v>418.27</v>
      </c>
      <c r="O53" s="44">
        <f t="shared" si="21"/>
        <v>0</v>
      </c>
      <c r="P53" s="44">
        <f t="shared" si="22"/>
        <v>209</v>
      </c>
      <c r="Q53" s="44">
        <f t="shared" si="23"/>
        <v>1227.669</v>
      </c>
      <c r="R53" s="41">
        <f t="shared" si="24"/>
        <v>0</v>
      </c>
      <c r="S53" s="41">
        <f t="shared" si="25"/>
        <v>259.63</v>
      </c>
      <c r="T53" s="41">
        <f t="shared" si="26"/>
        <v>9.74</v>
      </c>
      <c r="U53" s="44">
        <f t="shared" si="27"/>
        <v>104.57</v>
      </c>
      <c r="V53" s="44">
        <f t="shared" si="28"/>
        <v>0</v>
      </c>
      <c r="W53" s="44">
        <f t="shared" si="29"/>
        <v>209</v>
      </c>
      <c r="X53" s="41">
        <f t="shared" si="30"/>
        <v>582.94</v>
      </c>
      <c r="Y53" s="41">
        <f t="shared" si="31"/>
        <v>1810.609</v>
      </c>
      <c r="Z53" s="66"/>
      <c r="AA53" s="247" t="s">
        <v>26</v>
      </c>
      <c r="AD53" s="141"/>
    </row>
    <row r="54" s="9" customFormat="1" ht="20" customHeight="1" spans="1:30">
      <c r="A54" s="40">
        <f t="shared" si="16"/>
        <v>51</v>
      </c>
      <c r="B54" s="41" t="s">
        <v>217</v>
      </c>
      <c r="C54" s="42" t="s">
        <v>218</v>
      </c>
      <c r="D54" s="41" t="s">
        <v>219</v>
      </c>
      <c r="E54" s="41">
        <v>3245.4</v>
      </c>
      <c r="F54" s="41">
        <f>VLOOKUP(C54,'[1]9月'!$B:$Q,16,0)</f>
        <v>3245.4</v>
      </c>
      <c r="G54" s="41">
        <v>3245.4</v>
      </c>
      <c r="H54" s="44">
        <v>5228.42</v>
      </c>
      <c r="I54" s="44"/>
      <c r="J54" s="44">
        <v>3180</v>
      </c>
      <c r="K54" s="52">
        <f t="shared" si="17"/>
        <v>58.4172</v>
      </c>
      <c r="L54" s="53">
        <f t="shared" si="18"/>
        <v>519.264</v>
      </c>
      <c r="M54" s="41">
        <f t="shared" si="19"/>
        <v>22.7178</v>
      </c>
      <c r="N54" s="44">
        <f t="shared" si="20"/>
        <v>418.27</v>
      </c>
      <c r="O54" s="44">
        <f t="shared" si="21"/>
        <v>0</v>
      </c>
      <c r="P54" s="44">
        <f t="shared" si="22"/>
        <v>159</v>
      </c>
      <c r="Q54" s="44">
        <f t="shared" si="23"/>
        <v>1177.669</v>
      </c>
      <c r="R54" s="41">
        <f t="shared" si="24"/>
        <v>0</v>
      </c>
      <c r="S54" s="41">
        <f t="shared" si="25"/>
        <v>259.63</v>
      </c>
      <c r="T54" s="41">
        <f t="shared" si="26"/>
        <v>9.74</v>
      </c>
      <c r="U54" s="44">
        <f t="shared" si="27"/>
        <v>104.57</v>
      </c>
      <c r="V54" s="44">
        <f t="shared" si="28"/>
        <v>0</v>
      </c>
      <c r="W54" s="44">
        <f t="shared" si="29"/>
        <v>159</v>
      </c>
      <c r="X54" s="41">
        <f t="shared" si="30"/>
        <v>532.94</v>
      </c>
      <c r="Y54" s="41">
        <f t="shared" si="31"/>
        <v>1710.609</v>
      </c>
      <c r="Z54" s="66"/>
      <c r="AA54" s="247" t="s">
        <v>35</v>
      </c>
      <c r="AD54" s="141"/>
    </row>
    <row r="55" s="9" customFormat="1" ht="20" customHeight="1" spans="1:30">
      <c r="A55" s="40">
        <f t="shared" si="16"/>
        <v>52</v>
      </c>
      <c r="B55" s="41" t="s">
        <v>217</v>
      </c>
      <c r="C55" s="42" t="s">
        <v>220</v>
      </c>
      <c r="D55" s="41" t="s">
        <v>221</v>
      </c>
      <c r="E55" s="41">
        <v>3245.4</v>
      </c>
      <c r="F55" s="41">
        <f>VLOOKUP(C55,'[1]9月'!$B:$Q,16,0)</f>
        <v>3245.4</v>
      </c>
      <c r="G55" s="41">
        <v>3245.4</v>
      </c>
      <c r="H55" s="44">
        <v>5228.42</v>
      </c>
      <c r="I55" s="44"/>
      <c r="J55" s="44">
        <v>2544</v>
      </c>
      <c r="K55" s="52">
        <f t="shared" si="17"/>
        <v>58.4172</v>
      </c>
      <c r="L55" s="53">
        <f t="shared" si="18"/>
        <v>519.264</v>
      </c>
      <c r="M55" s="41">
        <f t="shared" si="19"/>
        <v>22.7178</v>
      </c>
      <c r="N55" s="44">
        <f t="shared" si="20"/>
        <v>418.27</v>
      </c>
      <c r="O55" s="44">
        <f t="shared" si="21"/>
        <v>0</v>
      </c>
      <c r="P55" s="44">
        <f t="shared" si="22"/>
        <v>127.2</v>
      </c>
      <c r="Q55" s="44">
        <f t="shared" si="23"/>
        <v>1145.869</v>
      </c>
      <c r="R55" s="41">
        <f t="shared" si="24"/>
        <v>0</v>
      </c>
      <c r="S55" s="41">
        <f t="shared" si="25"/>
        <v>259.63</v>
      </c>
      <c r="T55" s="41">
        <f t="shared" si="26"/>
        <v>9.74</v>
      </c>
      <c r="U55" s="44">
        <f t="shared" si="27"/>
        <v>104.57</v>
      </c>
      <c r="V55" s="44">
        <f t="shared" si="28"/>
        <v>0</v>
      </c>
      <c r="W55" s="44">
        <f t="shared" si="29"/>
        <v>127.2</v>
      </c>
      <c r="X55" s="41">
        <f t="shared" si="30"/>
        <v>501.14</v>
      </c>
      <c r="Y55" s="41">
        <f t="shared" si="31"/>
        <v>1647.009</v>
      </c>
      <c r="Z55" s="66"/>
      <c r="AA55" s="247" t="s">
        <v>32</v>
      </c>
      <c r="AD55" s="141"/>
    </row>
    <row r="56" s="9" customFormat="1" ht="20" customHeight="1" spans="1:30">
      <c r="A56" s="40">
        <f t="shared" si="16"/>
        <v>53</v>
      </c>
      <c r="B56" s="41" t="s">
        <v>217</v>
      </c>
      <c r="C56" s="42" t="s">
        <v>222</v>
      </c>
      <c r="D56" s="41" t="s">
        <v>223</v>
      </c>
      <c r="E56" s="41">
        <v>3245.4</v>
      </c>
      <c r="F56" s="41">
        <f>VLOOKUP(C56,'[1]9月'!$B:$Q,16,0)</f>
        <v>3245.4</v>
      </c>
      <c r="G56" s="41">
        <v>3245.4</v>
      </c>
      <c r="H56" s="44">
        <v>5228.42</v>
      </c>
      <c r="I56" s="44"/>
      <c r="J56" s="44">
        <v>3180</v>
      </c>
      <c r="K56" s="52">
        <f t="shared" si="17"/>
        <v>58.4172</v>
      </c>
      <c r="L56" s="53">
        <f t="shared" si="18"/>
        <v>519.264</v>
      </c>
      <c r="M56" s="41">
        <f t="shared" si="19"/>
        <v>22.7178</v>
      </c>
      <c r="N56" s="44">
        <f t="shared" si="20"/>
        <v>418.27</v>
      </c>
      <c r="O56" s="44">
        <f t="shared" si="21"/>
        <v>0</v>
      </c>
      <c r="P56" s="44">
        <f t="shared" si="22"/>
        <v>159</v>
      </c>
      <c r="Q56" s="44">
        <f t="shared" si="23"/>
        <v>1177.669</v>
      </c>
      <c r="R56" s="41">
        <f t="shared" si="24"/>
        <v>0</v>
      </c>
      <c r="S56" s="41">
        <f t="shared" si="25"/>
        <v>259.63</v>
      </c>
      <c r="T56" s="41">
        <f t="shared" si="26"/>
        <v>9.74</v>
      </c>
      <c r="U56" s="44">
        <f t="shared" si="27"/>
        <v>104.57</v>
      </c>
      <c r="V56" s="44">
        <f t="shared" si="28"/>
        <v>0</v>
      </c>
      <c r="W56" s="44">
        <f t="shared" si="29"/>
        <v>159</v>
      </c>
      <c r="X56" s="41">
        <f t="shared" si="30"/>
        <v>532.94</v>
      </c>
      <c r="Y56" s="41">
        <f t="shared" si="31"/>
        <v>1710.609</v>
      </c>
      <c r="Z56" s="66"/>
      <c r="AA56" s="247" t="s">
        <v>30</v>
      </c>
      <c r="AD56" s="141"/>
    </row>
    <row r="57" s="9" customFormat="1" ht="20" customHeight="1" spans="1:30">
      <c r="A57" s="40">
        <f t="shared" si="16"/>
        <v>54</v>
      </c>
      <c r="B57" s="41" t="s">
        <v>217</v>
      </c>
      <c r="C57" s="42" t="s">
        <v>224</v>
      </c>
      <c r="D57" s="41" t="s">
        <v>225</v>
      </c>
      <c r="E57" s="41">
        <v>3245.4</v>
      </c>
      <c r="F57" s="41">
        <f>VLOOKUP(C57,'[1]9月'!$B:$Q,16,0)</f>
        <v>3245.4</v>
      </c>
      <c r="G57" s="41">
        <v>3245.4</v>
      </c>
      <c r="H57" s="44">
        <v>5228.42</v>
      </c>
      <c r="I57" s="44"/>
      <c r="J57" s="44">
        <v>3180</v>
      </c>
      <c r="K57" s="52">
        <f t="shared" si="17"/>
        <v>58.4172</v>
      </c>
      <c r="L57" s="53">
        <f t="shared" si="18"/>
        <v>519.264</v>
      </c>
      <c r="M57" s="41">
        <f t="shared" si="19"/>
        <v>22.7178</v>
      </c>
      <c r="N57" s="44">
        <f t="shared" si="20"/>
        <v>418.27</v>
      </c>
      <c r="O57" s="44">
        <f t="shared" si="21"/>
        <v>0</v>
      </c>
      <c r="P57" s="44">
        <f t="shared" si="22"/>
        <v>159</v>
      </c>
      <c r="Q57" s="44">
        <f t="shared" si="23"/>
        <v>1177.669</v>
      </c>
      <c r="R57" s="41">
        <f t="shared" si="24"/>
        <v>0</v>
      </c>
      <c r="S57" s="41">
        <f t="shared" si="25"/>
        <v>259.63</v>
      </c>
      <c r="T57" s="41">
        <f t="shared" si="26"/>
        <v>9.74</v>
      </c>
      <c r="U57" s="44">
        <f t="shared" si="27"/>
        <v>104.57</v>
      </c>
      <c r="V57" s="44">
        <f t="shared" si="28"/>
        <v>0</v>
      </c>
      <c r="W57" s="44">
        <f t="shared" si="29"/>
        <v>159</v>
      </c>
      <c r="X57" s="41">
        <f t="shared" si="30"/>
        <v>532.94</v>
      </c>
      <c r="Y57" s="41">
        <f t="shared" si="31"/>
        <v>1710.609</v>
      </c>
      <c r="Z57" s="66"/>
      <c r="AA57" s="247" t="s">
        <v>27</v>
      </c>
      <c r="AD57" s="141"/>
    </row>
    <row r="58" s="9" customFormat="1" ht="20" customHeight="1" spans="1:30">
      <c r="A58" s="40">
        <f t="shared" si="16"/>
        <v>55</v>
      </c>
      <c r="B58" s="41" t="s">
        <v>217</v>
      </c>
      <c r="C58" s="42" t="s">
        <v>226</v>
      </c>
      <c r="D58" s="41" t="s">
        <v>227</v>
      </c>
      <c r="E58" s="41">
        <v>3245.4</v>
      </c>
      <c r="F58" s="41">
        <f>VLOOKUP(C58,'[1]9月'!$B:$Q,16,0)</f>
        <v>3245.4</v>
      </c>
      <c r="G58" s="41">
        <v>3245.4</v>
      </c>
      <c r="H58" s="44">
        <v>5228.42</v>
      </c>
      <c r="I58" s="44"/>
      <c r="J58" s="44">
        <v>3180</v>
      </c>
      <c r="K58" s="52">
        <f t="shared" si="17"/>
        <v>58.4172</v>
      </c>
      <c r="L58" s="53">
        <f t="shared" si="18"/>
        <v>519.264</v>
      </c>
      <c r="M58" s="41">
        <f t="shared" si="19"/>
        <v>22.7178</v>
      </c>
      <c r="N58" s="44">
        <f t="shared" si="20"/>
        <v>418.27</v>
      </c>
      <c r="O58" s="44">
        <f t="shared" si="21"/>
        <v>0</v>
      </c>
      <c r="P58" s="44">
        <f t="shared" si="22"/>
        <v>159</v>
      </c>
      <c r="Q58" s="44">
        <f t="shared" si="23"/>
        <v>1177.669</v>
      </c>
      <c r="R58" s="41">
        <f t="shared" si="24"/>
        <v>0</v>
      </c>
      <c r="S58" s="41">
        <f t="shared" si="25"/>
        <v>259.63</v>
      </c>
      <c r="T58" s="41">
        <f t="shared" si="26"/>
        <v>9.74</v>
      </c>
      <c r="U58" s="44">
        <f t="shared" si="27"/>
        <v>104.57</v>
      </c>
      <c r="V58" s="44">
        <f t="shared" si="28"/>
        <v>0</v>
      </c>
      <c r="W58" s="44">
        <f t="shared" si="29"/>
        <v>159</v>
      </c>
      <c r="X58" s="41">
        <f t="shared" si="30"/>
        <v>532.94</v>
      </c>
      <c r="Y58" s="41">
        <f t="shared" si="31"/>
        <v>1710.609</v>
      </c>
      <c r="Z58" s="66"/>
      <c r="AA58" s="247" t="s">
        <v>35</v>
      </c>
      <c r="AD58" s="141"/>
    </row>
    <row r="59" s="9" customFormat="1" ht="20" customHeight="1" spans="1:30">
      <c r="A59" s="40">
        <f t="shared" si="16"/>
        <v>56</v>
      </c>
      <c r="B59" s="41" t="s">
        <v>212</v>
      </c>
      <c r="C59" s="42" t="s">
        <v>228</v>
      </c>
      <c r="D59" s="41" t="s">
        <v>229</v>
      </c>
      <c r="E59" s="41">
        <v>3820</v>
      </c>
      <c r="F59" s="41">
        <f>VLOOKUP(C59,'[1]9月'!$B:$Q,16,0)</f>
        <v>3820</v>
      </c>
      <c r="G59" s="41">
        <v>3820</v>
      </c>
      <c r="H59" s="44">
        <v>5228.42</v>
      </c>
      <c r="I59" s="44"/>
      <c r="J59" s="44">
        <v>4180</v>
      </c>
      <c r="K59" s="52">
        <f t="shared" si="17"/>
        <v>68.76</v>
      </c>
      <c r="L59" s="53">
        <f t="shared" si="18"/>
        <v>611.2</v>
      </c>
      <c r="M59" s="41">
        <f t="shared" si="19"/>
        <v>26.74</v>
      </c>
      <c r="N59" s="44">
        <f t="shared" si="20"/>
        <v>418.27</v>
      </c>
      <c r="O59" s="44">
        <f t="shared" si="21"/>
        <v>0</v>
      </c>
      <c r="P59" s="44">
        <f t="shared" si="22"/>
        <v>209</v>
      </c>
      <c r="Q59" s="44">
        <f t="shared" si="23"/>
        <v>1333.97</v>
      </c>
      <c r="R59" s="41">
        <f t="shared" si="24"/>
        <v>0</v>
      </c>
      <c r="S59" s="41">
        <f t="shared" si="25"/>
        <v>305.6</v>
      </c>
      <c r="T59" s="41">
        <f t="shared" si="26"/>
        <v>11.46</v>
      </c>
      <c r="U59" s="44">
        <f t="shared" si="27"/>
        <v>104.57</v>
      </c>
      <c r="V59" s="44">
        <f t="shared" si="28"/>
        <v>0</v>
      </c>
      <c r="W59" s="44">
        <f t="shared" si="29"/>
        <v>209</v>
      </c>
      <c r="X59" s="41">
        <f t="shared" si="30"/>
        <v>630.63</v>
      </c>
      <c r="Y59" s="41">
        <f t="shared" si="31"/>
        <v>1964.6</v>
      </c>
      <c r="Z59" s="66"/>
      <c r="AA59" s="247" t="s">
        <v>10</v>
      </c>
      <c r="AD59" s="141"/>
    </row>
    <row r="60" s="9" customFormat="1" ht="20" customHeight="1" spans="1:30">
      <c r="A60" s="40">
        <f t="shared" si="16"/>
        <v>57</v>
      </c>
      <c r="B60" s="41" t="s">
        <v>212</v>
      </c>
      <c r="C60" s="42" t="s">
        <v>230</v>
      </c>
      <c r="D60" s="41" t="s">
        <v>231</v>
      </c>
      <c r="E60" s="41">
        <v>3245.4</v>
      </c>
      <c r="F60" s="41">
        <f>VLOOKUP(C60,'[1]9月'!$B:$Q,16,0)</f>
        <v>3245.4</v>
      </c>
      <c r="G60" s="41">
        <v>3245.4</v>
      </c>
      <c r="H60" s="44">
        <v>5228.42</v>
      </c>
      <c r="I60" s="44"/>
      <c r="J60" s="44">
        <v>3180</v>
      </c>
      <c r="K60" s="52">
        <f t="shared" si="17"/>
        <v>58.4172</v>
      </c>
      <c r="L60" s="53">
        <f t="shared" si="18"/>
        <v>519.264</v>
      </c>
      <c r="M60" s="41">
        <f t="shared" si="19"/>
        <v>22.7178</v>
      </c>
      <c r="N60" s="44">
        <f t="shared" si="20"/>
        <v>418.27</v>
      </c>
      <c r="O60" s="44">
        <f t="shared" si="21"/>
        <v>0</v>
      </c>
      <c r="P60" s="44">
        <f t="shared" si="22"/>
        <v>159</v>
      </c>
      <c r="Q60" s="44">
        <f t="shared" si="23"/>
        <v>1177.669</v>
      </c>
      <c r="R60" s="41">
        <f t="shared" si="24"/>
        <v>0</v>
      </c>
      <c r="S60" s="41">
        <f t="shared" si="25"/>
        <v>259.63</v>
      </c>
      <c r="T60" s="41">
        <f t="shared" si="26"/>
        <v>9.74</v>
      </c>
      <c r="U60" s="44">
        <f t="shared" si="27"/>
        <v>104.57</v>
      </c>
      <c r="V60" s="44">
        <f t="shared" si="28"/>
        <v>0</v>
      </c>
      <c r="W60" s="44">
        <f t="shared" si="29"/>
        <v>159</v>
      </c>
      <c r="X60" s="41">
        <f t="shared" si="30"/>
        <v>532.94</v>
      </c>
      <c r="Y60" s="41">
        <f t="shared" si="31"/>
        <v>1710.609</v>
      </c>
      <c r="Z60" s="66"/>
      <c r="AA60" s="247" t="s">
        <v>10</v>
      </c>
      <c r="AD60" s="141"/>
    </row>
    <row r="61" s="9" customFormat="1" ht="20" customHeight="1" spans="1:30">
      <c r="A61" s="40">
        <f t="shared" si="16"/>
        <v>58</v>
      </c>
      <c r="B61" s="41" t="s">
        <v>212</v>
      </c>
      <c r="C61" s="42" t="s">
        <v>232</v>
      </c>
      <c r="D61" s="41" t="s">
        <v>233</v>
      </c>
      <c r="E61" s="41">
        <v>3245.4</v>
      </c>
      <c r="F61" s="41">
        <f>VLOOKUP(C61,'[1]9月'!$B:$Q,16,0)</f>
        <v>3245.4</v>
      </c>
      <c r="G61" s="41">
        <v>3245.4</v>
      </c>
      <c r="H61" s="44">
        <v>5228.42</v>
      </c>
      <c r="I61" s="44"/>
      <c r="J61" s="44">
        <v>3180</v>
      </c>
      <c r="K61" s="52">
        <f t="shared" si="17"/>
        <v>58.4172</v>
      </c>
      <c r="L61" s="53">
        <f t="shared" si="18"/>
        <v>519.264</v>
      </c>
      <c r="M61" s="41">
        <f t="shared" si="19"/>
        <v>22.7178</v>
      </c>
      <c r="N61" s="44">
        <f t="shared" si="20"/>
        <v>418.27</v>
      </c>
      <c r="O61" s="44">
        <f t="shared" si="21"/>
        <v>0</v>
      </c>
      <c r="P61" s="44">
        <f t="shared" si="22"/>
        <v>159</v>
      </c>
      <c r="Q61" s="44">
        <f t="shared" si="23"/>
        <v>1177.669</v>
      </c>
      <c r="R61" s="41">
        <f t="shared" si="24"/>
        <v>0</v>
      </c>
      <c r="S61" s="41">
        <f t="shared" si="25"/>
        <v>259.63</v>
      </c>
      <c r="T61" s="41">
        <f t="shared" si="26"/>
        <v>9.74</v>
      </c>
      <c r="U61" s="44">
        <f t="shared" si="27"/>
        <v>104.57</v>
      </c>
      <c r="V61" s="44">
        <f t="shared" si="28"/>
        <v>0</v>
      </c>
      <c r="W61" s="44">
        <f t="shared" si="29"/>
        <v>159</v>
      </c>
      <c r="X61" s="41">
        <f t="shared" si="30"/>
        <v>532.94</v>
      </c>
      <c r="Y61" s="41">
        <f t="shared" si="31"/>
        <v>1710.609</v>
      </c>
      <c r="Z61" s="66"/>
      <c r="AA61" s="247" t="s">
        <v>10</v>
      </c>
      <c r="AD61" s="141"/>
    </row>
    <row r="62" s="9" customFormat="1" ht="20" customHeight="1" spans="1:30">
      <c r="A62" s="40">
        <f t="shared" si="16"/>
        <v>59</v>
      </c>
      <c r="B62" s="41" t="s">
        <v>164</v>
      </c>
      <c r="C62" s="42" t="s">
        <v>236</v>
      </c>
      <c r="D62" s="41" t="s">
        <v>237</v>
      </c>
      <c r="E62" s="41">
        <v>3820</v>
      </c>
      <c r="F62" s="41">
        <f>VLOOKUP(C62,'[1]9月'!$B:$Q,16,0)</f>
        <v>3820</v>
      </c>
      <c r="G62" s="41">
        <v>3820</v>
      </c>
      <c r="H62" s="44">
        <v>5228.42</v>
      </c>
      <c r="I62" s="44"/>
      <c r="J62" s="44">
        <v>3180</v>
      </c>
      <c r="K62" s="52">
        <f t="shared" si="17"/>
        <v>68.76</v>
      </c>
      <c r="L62" s="53">
        <f t="shared" si="18"/>
        <v>611.2</v>
      </c>
      <c r="M62" s="41">
        <f t="shared" si="19"/>
        <v>26.74</v>
      </c>
      <c r="N62" s="44">
        <f t="shared" si="20"/>
        <v>418.27</v>
      </c>
      <c r="O62" s="44">
        <f t="shared" si="21"/>
        <v>0</v>
      </c>
      <c r="P62" s="44">
        <f t="shared" si="22"/>
        <v>159</v>
      </c>
      <c r="Q62" s="44">
        <f t="shared" si="23"/>
        <v>1283.97</v>
      </c>
      <c r="R62" s="41">
        <f t="shared" si="24"/>
        <v>0</v>
      </c>
      <c r="S62" s="41">
        <f t="shared" si="25"/>
        <v>305.6</v>
      </c>
      <c r="T62" s="41">
        <f t="shared" si="26"/>
        <v>11.46</v>
      </c>
      <c r="U62" s="44">
        <f t="shared" si="27"/>
        <v>104.57</v>
      </c>
      <c r="V62" s="44">
        <f t="shared" si="28"/>
        <v>0</v>
      </c>
      <c r="W62" s="44">
        <f t="shared" si="29"/>
        <v>159</v>
      </c>
      <c r="X62" s="41">
        <f t="shared" si="30"/>
        <v>580.63</v>
      </c>
      <c r="Y62" s="41">
        <f t="shared" si="31"/>
        <v>1864.6</v>
      </c>
      <c r="Z62" s="66"/>
      <c r="AA62" s="247" t="s">
        <v>25</v>
      </c>
      <c r="AD62" s="141"/>
    </row>
    <row r="63" s="9" customFormat="1" ht="20" customHeight="1" spans="1:30">
      <c r="A63" s="40">
        <f t="shared" si="16"/>
        <v>60</v>
      </c>
      <c r="B63" s="41" t="s">
        <v>238</v>
      </c>
      <c r="C63" s="42" t="s">
        <v>239</v>
      </c>
      <c r="D63" s="41" t="s">
        <v>240</v>
      </c>
      <c r="E63" s="41">
        <v>3245.4</v>
      </c>
      <c r="F63" s="41">
        <f>VLOOKUP(C63,'[1]9月'!$B:$Q,16,0)</f>
        <v>3245.4</v>
      </c>
      <c r="G63" s="41">
        <v>3245.4</v>
      </c>
      <c r="H63" s="44">
        <v>5228.42</v>
      </c>
      <c r="I63" s="44"/>
      <c r="J63" s="44">
        <v>3180</v>
      </c>
      <c r="K63" s="52">
        <f t="shared" si="17"/>
        <v>58.4172</v>
      </c>
      <c r="L63" s="53">
        <f t="shared" si="18"/>
        <v>519.264</v>
      </c>
      <c r="M63" s="41">
        <f t="shared" si="19"/>
        <v>22.7178</v>
      </c>
      <c r="N63" s="44">
        <f t="shared" si="20"/>
        <v>418.27</v>
      </c>
      <c r="O63" s="44">
        <f t="shared" si="21"/>
        <v>0</v>
      </c>
      <c r="P63" s="44">
        <f t="shared" si="22"/>
        <v>159</v>
      </c>
      <c r="Q63" s="44">
        <f t="shared" si="23"/>
        <v>1177.669</v>
      </c>
      <c r="R63" s="41">
        <f t="shared" si="24"/>
        <v>0</v>
      </c>
      <c r="S63" s="41">
        <f t="shared" si="25"/>
        <v>259.63</v>
      </c>
      <c r="T63" s="41">
        <f t="shared" si="26"/>
        <v>9.74</v>
      </c>
      <c r="U63" s="44">
        <f t="shared" si="27"/>
        <v>104.57</v>
      </c>
      <c r="V63" s="44">
        <f t="shared" si="28"/>
        <v>0</v>
      </c>
      <c r="W63" s="44">
        <f t="shared" si="29"/>
        <v>159</v>
      </c>
      <c r="X63" s="41">
        <f t="shared" si="30"/>
        <v>532.94</v>
      </c>
      <c r="Y63" s="41">
        <f t="shared" si="31"/>
        <v>1710.609</v>
      </c>
      <c r="Z63" s="66"/>
      <c r="AA63" s="247" t="s">
        <v>35</v>
      </c>
      <c r="AD63" s="141"/>
    </row>
    <row r="64" s="9" customFormat="1" ht="20" customHeight="1" spans="1:30">
      <c r="A64" s="40">
        <f t="shared" si="16"/>
        <v>61</v>
      </c>
      <c r="B64" s="41" t="s">
        <v>164</v>
      </c>
      <c r="C64" s="42" t="s">
        <v>241</v>
      </c>
      <c r="D64" s="41" t="s">
        <v>242</v>
      </c>
      <c r="E64" s="41">
        <v>3245.4</v>
      </c>
      <c r="F64" s="41">
        <f>VLOOKUP(C64,'[1]9月'!$B:$Q,16,0)</f>
        <v>3245.4</v>
      </c>
      <c r="G64" s="41">
        <v>3245.4</v>
      </c>
      <c r="H64" s="44">
        <v>5228.42</v>
      </c>
      <c r="I64" s="44"/>
      <c r="J64" s="44">
        <v>1790</v>
      </c>
      <c r="K64" s="52">
        <f t="shared" si="17"/>
        <v>58.4172</v>
      </c>
      <c r="L64" s="53">
        <f t="shared" si="18"/>
        <v>519.264</v>
      </c>
      <c r="M64" s="41">
        <f t="shared" si="19"/>
        <v>22.7178</v>
      </c>
      <c r="N64" s="44">
        <f t="shared" si="20"/>
        <v>418.27</v>
      </c>
      <c r="O64" s="44">
        <f t="shared" si="21"/>
        <v>0</v>
      </c>
      <c r="P64" s="44">
        <f t="shared" si="22"/>
        <v>89.5</v>
      </c>
      <c r="Q64" s="44">
        <f t="shared" si="23"/>
        <v>1108.169</v>
      </c>
      <c r="R64" s="41">
        <f t="shared" si="24"/>
        <v>0</v>
      </c>
      <c r="S64" s="41">
        <f t="shared" si="25"/>
        <v>259.63</v>
      </c>
      <c r="T64" s="41">
        <f t="shared" si="26"/>
        <v>9.74</v>
      </c>
      <c r="U64" s="44">
        <f t="shared" si="27"/>
        <v>104.57</v>
      </c>
      <c r="V64" s="44">
        <f t="shared" si="28"/>
        <v>0</v>
      </c>
      <c r="W64" s="44">
        <f t="shared" si="29"/>
        <v>89.5</v>
      </c>
      <c r="X64" s="41">
        <f t="shared" si="30"/>
        <v>463.44</v>
      </c>
      <c r="Y64" s="41">
        <f t="shared" si="31"/>
        <v>1571.609</v>
      </c>
      <c r="Z64" s="66"/>
      <c r="AA64" s="247" t="s">
        <v>25</v>
      </c>
      <c r="AD64" s="141"/>
    </row>
    <row r="65" s="9" customFormat="1" ht="20" customHeight="1" spans="1:30">
      <c r="A65" s="40">
        <f t="shared" si="16"/>
        <v>62</v>
      </c>
      <c r="B65" s="41" t="s">
        <v>167</v>
      </c>
      <c r="C65" s="42" t="s">
        <v>243</v>
      </c>
      <c r="D65" s="41" t="s">
        <v>244</v>
      </c>
      <c r="E65" s="41">
        <v>3245.4</v>
      </c>
      <c r="F65" s="41">
        <f>VLOOKUP(C65,'[1]9月'!$B:$Q,16,0)</f>
        <v>3245.4</v>
      </c>
      <c r="G65" s="41">
        <v>3245.4</v>
      </c>
      <c r="H65" s="44">
        <v>5228.42</v>
      </c>
      <c r="I65" s="44"/>
      <c r="J65" s="44">
        <v>3180</v>
      </c>
      <c r="K65" s="52">
        <f t="shared" si="17"/>
        <v>58.4172</v>
      </c>
      <c r="L65" s="53">
        <f t="shared" si="18"/>
        <v>519.264</v>
      </c>
      <c r="M65" s="41">
        <f t="shared" si="19"/>
        <v>22.7178</v>
      </c>
      <c r="N65" s="44">
        <f t="shared" si="20"/>
        <v>418.27</v>
      </c>
      <c r="O65" s="44">
        <f t="shared" si="21"/>
        <v>0</v>
      </c>
      <c r="P65" s="44">
        <f t="shared" si="22"/>
        <v>159</v>
      </c>
      <c r="Q65" s="44">
        <f t="shared" si="23"/>
        <v>1177.669</v>
      </c>
      <c r="R65" s="41">
        <f t="shared" si="24"/>
        <v>0</v>
      </c>
      <c r="S65" s="41">
        <f t="shared" si="25"/>
        <v>259.63</v>
      </c>
      <c r="T65" s="41">
        <f t="shared" si="26"/>
        <v>9.74</v>
      </c>
      <c r="U65" s="44">
        <f t="shared" si="27"/>
        <v>104.57</v>
      </c>
      <c r="V65" s="44">
        <f t="shared" si="28"/>
        <v>0</v>
      </c>
      <c r="W65" s="44">
        <f t="shared" si="29"/>
        <v>159</v>
      </c>
      <c r="X65" s="41">
        <f t="shared" si="30"/>
        <v>532.94</v>
      </c>
      <c r="Y65" s="41">
        <f t="shared" si="31"/>
        <v>1710.609</v>
      </c>
      <c r="Z65" s="66"/>
      <c r="AA65" s="247" t="s">
        <v>12</v>
      </c>
      <c r="AD65" s="141"/>
    </row>
    <row r="66" s="9" customFormat="1" ht="20" customHeight="1" spans="1:30">
      <c r="A66" s="40">
        <f t="shared" si="16"/>
        <v>63</v>
      </c>
      <c r="B66" s="41" t="s">
        <v>167</v>
      </c>
      <c r="C66" s="42" t="s">
        <v>245</v>
      </c>
      <c r="D66" s="41" t="s">
        <v>246</v>
      </c>
      <c r="E66" s="41">
        <v>3245.4</v>
      </c>
      <c r="F66" s="41">
        <f>VLOOKUP(C66,'[1]9月'!$B:$Q,16,0)</f>
        <v>3245.4</v>
      </c>
      <c r="G66" s="41">
        <v>3245.4</v>
      </c>
      <c r="H66" s="44">
        <v>5228.42</v>
      </c>
      <c r="I66" s="44"/>
      <c r="J66" s="44">
        <v>3180</v>
      </c>
      <c r="K66" s="52">
        <f t="shared" si="17"/>
        <v>58.4172</v>
      </c>
      <c r="L66" s="53">
        <f t="shared" si="18"/>
        <v>519.264</v>
      </c>
      <c r="M66" s="41">
        <f t="shared" si="19"/>
        <v>22.7178</v>
      </c>
      <c r="N66" s="44">
        <f t="shared" si="20"/>
        <v>418.27</v>
      </c>
      <c r="O66" s="44">
        <f t="shared" si="21"/>
        <v>0</v>
      </c>
      <c r="P66" s="44">
        <f t="shared" si="22"/>
        <v>159</v>
      </c>
      <c r="Q66" s="44">
        <f t="shared" si="23"/>
        <v>1177.669</v>
      </c>
      <c r="R66" s="41">
        <f t="shared" si="24"/>
        <v>0</v>
      </c>
      <c r="S66" s="41">
        <f t="shared" si="25"/>
        <v>259.63</v>
      </c>
      <c r="T66" s="41">
        <f t="shared" si="26"/>
        <v>9.74</v>
      </c>
      <c r="U66" s="44">
        <f t="shared" si="27"/>
        <v>104.57</v>
      </c>
      <c r="V66" s="44">
        <f t="shared" si="28"/>
        <v>0</v>
      </c>
      <c r="W66" s="44">
        <f t="shared" si="29"/>
        <v>159</v>
      </c>
      <c r="X66" s="41">
        <f t="shared" si="30"/>
        <v>532.94</v>
      </c>
      <c r="Y66" s="41">
        <f t="shared" si="31"/>
        <v>1710.609</v>
      </c>
      <c r="Z66" s="66"/>
      <c r="AA66" s="247" t="s">
        <v>12</v>
      </c>
      <c r="AD66" s="141"/>
    </row>
    <row r="67" spans="1:30">
      <c r="A67" s="40">
        <f t="shared" si="16"/>
        <v>64</v>
      </c>
      <c r="B67" s="41" t="s">
        <v>164</v>
      </c>
      <c r="C67" s="42" t="s">
        <v>251</v>
      </c>
      <c r="D67" s="41" t="s">
        <v>252</v>
      </c>
      <c r="E67" s="41">
        <v>3245.4</v>
      </c>
      <c r="F67" s="41">
        <f>VLOOKUP(C67,'[1]9月'!$B:$Q,16,0)</f>
        <v>3245.4</v>
      </c>
      <c r="G67" s="41">
        <v>3245.4</v>
      </c>
      <c r="H67" s="44">
        <v>5228.42</v>
      </c>
      <c r="I67" s="44"/>
      <c r="J67" s="44">
        <v>3180</v>
      </c>
      <c r="K67" s="52">
        <f t="shared" si="17"/>
        <v>58.4172</v>
      </c>
      <c r="L67" s="53">
        <f t="shared" si="18"/>
        <v>519.264</v>
      </c>
      <c r="M67" s="41">
        <f t="shared" si="19"/>
        <v>22.7178</v>
      </c>
      <c r="N67" s="44">
        <f t="shared" si="20"/>
        <v>418.27</v>
      </c>
      <c r="O67" s="44">
        <f t="shared" si="21"/>
        <v>0</v>
      </c>
      <c r="P67" s="44">
        <f t="shared" si="22"/>
        <v>159</v>
      </c>
      <c r="Q67" s="44">
        <f t="shared" si="23"/>
        <v>1177.669</v>
      </c>
      <c r="R67" s="41">
        <f t="shared" si="24"/>
        <v>0</v>
      </c>
      <c r="S67" s="41">
        <f t="shared" si="25"/>
        <v>259.63</v>
      </c>
      <c r="T67" s="41">
        <f t="shared" si="26"/>
        <v>9.74</v>
      </c>
      <c r="U67" s="44">
        <f t="shared" si="27"/>
        <v>104.57</v>
      </c>
      <c r="V67" s="44">
        <f t="shared" si="28"/>
        <v>0</v>
      </c>
      <c r="W67" s="44">
        <f t="shared" si="29"/>
        <v>159</v>
      </c>
      <c r="X67" s="41">
        <f t="shared" si="30"/>
        <v>532.94</v>
      </c>
      <c r="Y67" s="41">
        <f t="shared" si="31"/>
        <v>1710.609</v>
      </c>
      <c r="Z67" s="66"/>
      <c r="AA67" s="247" t="s">
        <v>25</v>
      </c>
      <c r="AD67" s="141"/>
    </row>
    <row r="68" s="9" customFormat="1" ht="20" customHeight="1" spans="1:30">
      <c r="A68" s="40">
        <f t="shared" si="16"/>
        <v>65</v>
      </c>
      <c r="B68" s="41" t="s">
        <v>98</v>
      </c>
      <c r="C68" s="42" t="s">
        <v>253</v>
      </c>
      <c r="D68" s="41" t="s">
        <v>254</v>
      </c>
      <c r="E68" s="41">
        <v>3245.4</v>
      </c>
      <c r="F68" s="41">
        <f>VLOOKUP(C68,'[1]9月'!$B:$Q,16,0)</f>
        <v>3245.4</v>
      </c>
      <c r="G68" s="41">
        <v>3245.4</v>
      </c>
      <c r="H68" s="44">
        <v>5228.42</v>
      </c>
      <c r="I68" s="44"/>
      <c r="J68" s="44">
        <v>4180</v>
      </c>
      <c r="K68" s="52">
        <f t="shared" si="17"/>
        <v>58.4172</v>
      </c>
      <c r="L68" s="53">
        <f t="shared" si="18"/>
        <v>519.264</v>
      </c>
      <c r="M68" s="41">
        <f t="shared" si="19"/>
        <v>22.7178</v>
      </c>
      <c r="N68" s="44">
        <f t="shared" si="20"/>
        <v>418.27</v>
      </c>
      <c r="O68" s="44">
        <f t="shared" si="21"/>
        <v>0</v>
      </c>
      <c r="P68" s="44">
        <f t="shared" si="22"/>
        <v>209</v>
      </c>
      <c r="Q68" s="44">
        <f t="shared" si="23"/>
        <v>1227.669</v>
      </c>
      <c r="R68" s="41">
        <f t="shared" si="24"/>
        <v>0</v>
      </c>
      <c r="S68" s="41">
        <f t="shared" si="25"/>
        <v>259.63</v>
      </c>
      <c r="T68" s="41">
        <f t="shared" si="26"/>
        <v>9.74</v>
      </c>
      <c r="U68" s="44">
        <f t="shared" si="27"/>
        <v>104.57</v>
      </c>
      <c r="V68" s="44">
        <f t="shared" si="28"/>
        <v>0</v>
      </c>
      <c r="W68" s="44">
        <f t="shared" si="29"/>
        <v>209</v>
      </c>
      <c r="X68" s="41">
        <f t="shared" si="30"/>
        <v>582.94</v>
      </c>
      <c r="Y68" s="41">
        <f t="shared" si="31"/>
        <v>1810.609</v>
      </c>
      <c r="Z68" s="66"/>
      <c r="AA68" s="247" t="s">
        <v>26</v>
      </c>
      <c r="AD68" s="141"/>
    </row>
    <row r="69" s="9" customFormat="1" ht="20" customHeight="1" spans="1:30">
      <c r="A69" s="40">
        <f t="shared" si="16"/>
        <v>66</v>
      </c>
      <c r="B69" s="41" t="s">
        <v>167</v>
      </c>
      <c r="C69" s="42" t="s">
        <v>255</v>
      </c>
      <c r="D69" s="41" t="s">
        <v>256</v>
      </c>
      <c r="E69" s="41">
        <v>3245.4</v>
      </c>
      <c r="F69" s="41">
        <f>VLOOKUP(C69,'[1]9月'!$B:$Q,16,0)</f>
        <v>3245.4</v>
      </c>
      <c r="G69" s="41">
        <v>3245.4</v>
      </c>
      <c r="H69" s="44">
        <v>5228.42</v>
      </c>
      <c r="I69" s="44"/>
      <c r="J69" s="44">
        <v>3180</v>
      </c>
      <c r="K69" s="52">
        <f t="shared" si="17"/>
        <v>58.4172</v>
      </c>
      <c r="L69" s="53">
        <f t="shared" si="18"/>
        <v>519.264</v>
      </c>
      <c r="M69" s="41">
        <f t="shared" si="19"/>
        <v>22.7178</v>
      </c>
      <c r="N69" s="44">
        <f t="shared" si="20"/>
        <v>418.27</v>
      </c>
      <c r="O69" s="44">
        <f t="shared" si="21"/>
        <v>0</v>
      </c>
      <c r="P69" s="44">
        <f t="shared" si="22"/>
        <v>159</v>
      </c>
      <c r="Q69" s="44">
        <f t="shared" si="23"/>
        <v>1177.669</v>
      </c>
      <c r="R69" s="41">
        <f t="shared" si="24"/>
        <v>0</v>
      </c>
      <c r="S69" s="41">
        <f t="shared" si="25"/>
        <v>259.63</v>
      </c>
      <c r="T69" s="41">
        <f t="shared" si="26"/>
        <v>9.74</v>
      </c>
      <c r="U69" s="44">
        <f t="shared" si="27"/>
        <v>104.57</v>
      </c>
      <c r="V69" s="44">
        <f t="shared" si="28"/>
        <v>0</v>
      </c>
      <c r="W69" s="44">
        <f t="shared" si="29"/>
        <v>159</v>
      </c>
      <c r="X69" s="41">
        <f t="shared" si="30"/>
        <v>532.94</v>
      </c>
      <c r="Y69" s="41">
        <f t="shared" si="31"/>
        <v>1710.609</v>
      </c>
      <c r="Z69" s="66"/>
      <c r="AA69" s="247" t="s">
        <v>12</v>
      </c>
      <c r="AD69" s="141"/>
    </row>
    <row r="70" s="9" customFormat="1" ht="20" customHeight="1" spans="1:30">
      <c r="A70" s="40">
        <f t="shared" si="16"/>
        <v>67</v>
      </c>
      <c r="B70" s="41" t="s">
        <v>167</v>
      </c>
      <c r="C70" s="42" t="s">
        <v>257</v>
      </c>
      <c r="D70" s="41" t="s">
        <v>258</v>
      </c>
      <c r="E70" s="41">
        <v>3245.4</v>
      </c>
      <c r="F70" s="41">
        <f>VLOOKUP(C70,'[1]9月'!$B:$Q,16,0)</f>
        <v>3245.4</v>
      </c>
      <c r="G70" s="41">
        <v>3245.4</v>
      </c>
      <c r="H70" s="44">
        <v>5228.42</v>
      </c>
      <c r="I70" s="44"/>
      <c r="J70" s="44">
        <v>3180</v>
      </c>
      <c r="K70" s="52">
        <f t="shared" si="17"/>
        <v>58.4172</v>
      </c>
      <c r="L70" s="53">
        <f t="shared" si="18"/>
        <v>519.264</v>
      </c>
      <c r="M70" s="41">
        <f t="shared" si="19"/>
        <v>22.7178</v>
      </c>
      <c r="N70" s="44">
        <f t="shared" si="20"/>
        <v>418.27</v>
      </c>
      <c r="O70" s="44">
        <f t="shared" si="21"/>
        <v>0</v>
      </c>
      <c r="P70" s="44">
        <f t="shared" si="22"/>
        <v>159</v>
      </c>
      <c r="Q70" s="44">
        <f t="shared" si="23"/>
        <v>1177.669</v>
      </c>
      <c r="R70" s="41">
        <f t="shared" si="24"/>
        <v>0</v>
      </c>
      <c r="S70" s="41">
        <f t="shared" si="25"/>
        <v>259.63</v>
      </c>
      <c r="T70" s="41">
        <f t="shared" si="26"/>
        <v>9.74</v>
      </c>
      <c r="U70" s="44">
        <f t="shared" si="27"/>
        <v>104.57</v>
      </c>
      <c r="V70" s="44">
        <f t="shared" si="28"/>
        <v>0</v>
      </c>
      <c r="W70" s="44">
        <f t="shared" si="29"/>
        <v>159</v>
      </c>
      <c r="X70" s="41">
        <f t="shared" si="30"/>
        <v>532.94</v>
      </c>
      <c r="Y70" s="41">
        <f t="shared" si="31"/>
        <v>1710.609</v>
      </c>
      <c r="Z70" s="66"/>
      <c r="AA70" s="247" t="s">
        <v>12</v>
      </c>
      <c r="AD70" s="141"/>
    </row>
    <row r="71" s="9" customFormat="1" ht="20" customHeight="1" spans="1:30">
      <c r="A71" s="40">
        <f t="shared" si="16"/>
        <v>68</v>
      </c>
      <c r="B71" s="41" t="s">
        <v>164</v>
      </c>
      <c r="C71" s="42" t="s">
        <v>259</v>
      </c>
      <c r="D71" s="41" t="s">
        <v>260</v>
      </c>
      <c r="E71" s="41">
        <v>3245.4</v>
      </c>
      <c r="F71" s="41">
        <f>VLOOKUP(C71,'[1]9月'!$B:$Q,16,0)</f>
        <v>3245.4</v>
      </c>
      <c r="G71" s="41">
        <v>3245.4</v>
      </c>
      <c r="H71" s="44">
        <v>5228.42</v>
      </c>
      <c r="I71" s="44"/>
      <c r="J71" s="44">
        <v>3180</v>
      </c>
      <c r="K71" s="52">
        <f t="shared" si="17"/>
        <v>58.4172</v>
      </c>
      <c r="L71" s="53">
        <f t="shared" si="18"/>
        <v>519.264</v>
      </c>
      <c r="M71" s="41">
        <f t="shared" si="19"/>
        <v>22.7178</v>
      </c>
      <c r="N71" s="44">
        <f t="shared" si="20"/>
        <v>418.27</v>
      </c>
      <c r="O71" s="44">
        <f t="shared" si="21"/>
        <v>0</v>
      </c>
      <c r="P71" s="44">
        <f t="shared" si="22"/>
        <v>159</v>
      </c>
      <c r="Q71" s="44">
        <f t="shared" si="23"/>
        <v>1177.669</v>
      </c>
      <c r="R71" s="41">
        <f t="shared" si="24"/>
        <v>0</v>
      </c>
      <c r="S71" s="41">
        <f t="shared" si="25"/>
        <v>259.63</v>
      </c>
      <c r="T71" s="41">
        <f t="shared" si="26"/>
        <v>9.74</v>
      </c>
      <c r="U71" s="44">
        <f t="shared" si="27"/>
        <v>104.57</v>
      </c>
      <c r="V71" s="44">
        <f t="shared" si="28"/>
        <v>0</v>
      </c>
      <c r="W71" s="44">
        <f t="shared" si="29"/>
        <v>159</v>
      </c>
      <c r="X71" s="41">
        <f t="shared" si="30"/>
        <v>532.94</v>
      </c>
      <c r="Y71" s="41">
        <f t="shared" si="31"/>
        <v>1710.609</v>
      </c>
      <c r="Z71" s="66"/>
      <c r="AA71" s="247" t="s">
        <v>25</v>
      </c>
      <c r="AD71" s="141"/>
    </row>
    <row r="72" s="9" customFormat="1" ht="20" customHeight="1" spans="1:30">
      <c r="A72" s="40">
        <f t="shared" si="16"/>
        <v>69</v>
      </c>
      <c r="B72" s="41" t="s">
        <v>167</v>
      </c>
      <c r="C72" s="42" t="s">
        <v>261</v>
      </c>
      <c r="D72" s="41" t="s">
        <v>262</v>
      </c>
      <c r="E72" s="41">
        <v>3820</v>
      </c>
      <c r="F72" s="41">
        <f>VLOOKUP(C72,'[1]9月'!$B:$Q,16,0)</f>
        <v>3820</v>
      </c>
      <c r="G72" s="41">
        <v>3820</v>
      </c>
      <c r="H72" s="44">
        <v>5228.42</v>
      </c>
      <c r="I72" s="44"/>
      <c r="J72" s="44">
        <v>4180</v>
      </c>
      <c r="K72" s="52">
        <f t="shared" si="17"/>
        <v>68.76</v>
      </c>
      <c r="L72" s="53">
        <f t="shared" si="18"/>
        <v>611.2</v>
      </c>
      <c r="M72" s="41">
        <f t="shared" si="19"/>
        <v>26.74</v>
      </c>
      <c r="N72" s="44">
        <f t="shared" si="20"/>
        <v>418.27</v>
      </c>
      <c r="O72" s="44">
        <f t="shared" si="21"/>
        <v>0</v>
      </c>
      <c r="P72" s="44">
        <f t="shared" si="22"/>
        <v>209</v>
      </c>
      <c r="Q72" s="44">
        <f t="shared" si="23"/>
        <v>1333.97</v>
      </c>
      <c r="R72" s="41">
        <f t="shared" si="24"/>
        <v>0</v>
      </c>
      <c r="S72" s="41">
        <f t="shared" si="25"/>
        <v>305.6</v>
      </c>
      <c r="T72" s="41">
        <f t="shared" si="26"/>
        <v>11.46</v>
      </c>
      <c r="U72" s="44">
        <f t="shared" si="27"/>
        <v>104.57</v>
      </c>
      <c r="V72" s="44">
        <f t="shared" si="28"/>
        <v>0</v>
      </c>
      <c r="W72" s="44">
        <f t="shared" si="29"/>
        <v>209</v>
      </c>
      <c r="X72" s="41">
        <f t="shared" si="30"/>
        <v>630.63</v>
      </c>
      <c r="Y72" s="41">
        <f t="shared" si="31"/>
        <v>1964.6</v>
      </c>
      <c r="Z72" s="66"/>
      <c r="AA72" s="247" t="s">
        <v>12</v>
      </c>
      <c r="AD72" s="141"/>
    </row>
    <row r="73" s="9" customFormat="1" ht="20" customHeight="1" spans="1:30">
      <c r="A73" s="40">
        <f t="shared" si="16"/>
        <v>70</v>
      </c>
      <c r="B73" s="41" t="s">
        <v>164</v>
      </c>
      <c r="C73" s="42" t="s">
        <v>263</v>
      </c>
      <c r="D73" s="41" t="s">
        <v>264</v>
      </c>
      <c r="E73" s="41">
        <v>3820</v>
      </c>
      <c r="F73" s="41">
        <f>VLOOKUP(C73,'[1]9月'!$B:$Q,16,0)</f>
        <v>3820</v>
      </c>
      <c r="G73" s="41">
        <v>3820</v>
      </c>
      <c r="H73" s="44">
        <v>5228.42</v>
      </c>
      <c r="I73" s="44"/>
      <c r="J73" s="44">
        <v>4180</v>
      </c>
      <c r="K73" s="52">
        <f t="shared" si="17"/>
        <v>68.76</v>
      </c>
      <c r="L73" s="53">
        <f t="shared" si="18"/>
        <v>611.2</v>
      </c>
      <c r="M73" s="41">
        <f t="shared" si="19"/>
        <v>26.74</v>
      </c>
      <c r="N73" s="44">
        <f t="shared" si="20"/>
        <v>418.27</v>
      </c>
      <c r="O73" s="44">
        <f t="shared" si="21"/>
        <v>0</v>
      </c>
      <c r="P73" s="44">
        <f t="shared" si="22"/>
        <v>209</v>
      </c>
      <c r="Q73" s="44">
        <f t="shared" si="23"/>
        <v>1333.97</v>
      </c>
      <c r="R73" s="41">
        <f t="shared" si="24"/>
        <v>0</v>
      </c>
      <c r="S73" s="41">
        <f t="shared" si="25"/>
        <v>305.6</v>
      </c>
      <c r="T73" s="41">
        <f t="shared" si="26"/>
        <v>11.46</v>
      </c>
      <c r="U73" s="44">
        <f t="shared" si="27"/>
        <v>104.57</v>
      </c>
      <c r="V73" s="44">
        <f t="shared" si="28"/>
        <v>0</v>
      </c>
      <c r="W73" s="44">
        <f t="shared" si="29"/>
        <v>209</v>
      </c>
      <c r="X73" s="41">
        <f t="shared" si="30"/>
        <v>630.63</v>
      </c>
      <c r="Y73" s="41">
        <f t="shared" si="31"/>
        <v>1964.6</v>
      </c>
      <c r="Z73" s="66"/>
      <c r="AA73" s="247" t="s">
        <v>25</v>
      </c>
      <c r="AD73" s="141"/>
    </row>
    <row r="74" s="9" customFormat="1" ht="20" customHeight="1" spans="1:30">
      <c r="A74" s="40">
        <f t="shared" si="16"/>
        <v>71</v>
      </c>
      <c r="B74" s="41" t="s">
        <v>167</v>
      </c>
      <c r="C74" s="42" t="s">
        <v>265</v>
      </c>
      <c r="D74" s="41" t="s">
        <v>266</v>
      </c>
      <c r="E74" s="41">
        <v>3245.4</v>
      </c>
      <c r="F74" s="41">
        <f>VLOOKUP(C74,'[1]9月'!$B:$Q,16,0)</f>
        <v>3245.4</v>
      </c>
      <c r="G74" s="41">
        <v>3245.4</v>
      </c>
      <c r="H74" s="44">
        <v>5228.42</v>
      </c>
      <c r="I74" s="44"/>
      <c r="J74" s="44">
        <v>3180</v>
      </c>
      <c r="K74" s="52">
        <f t="shared" si="17"/>
        <v>58.4172</v>
      </c>
      <c r="L74" s="53">
        <f t="shared" si="18"/>
        <v>519.264</v>
      </c>
      <c r="M74" s="41">
        <f t="shared" si="19"/>
        <v>22.7178</v>
      </c>
      <c r="N74" s="44">
        <f t="shared" si="20"/>
        <v>418.27</v>
      </c>
      <c r="O74" s="44">
        <f t="shared" si="21"/>
        <v>0</v>
      </c>
      <c r="P74" s="44">
        <f t="shared" si="22"/>
        <v>159</v>
      </c>
      <c r="Q74" s="44">
        <f t="shared" si="23"/>
        <v>1177.669</v>
      </c>
      <c r="R74" s="41">
        <f t="shared" si="24"/>
        <v>0</v>
      </c>
      <c r="S74" s="41">
        <f t="shared" si="25"/>
        <v>259.63</v>
      </c>
      <c r="T74" s="41">
        <f t="shared" si="26"/>
        <v>9.74</v>
      </c>
      <c r="U74" s="44">
        <f t="shared" si="27"/>
        <v>104.57</v>
      </c>
      <c r="V74" s="44">
        <f t="shared" si="28"/>
        <v>0</v>
      </c>
      <c r="W74" s="44">
        <f t="shared" si="29"/>
        <v>159</v>
      </c>
      <c r="X74" s="41">
        <f t="shared" si="30"/>
        <v>532.94</v>
      </c>
      <c r="Y74" s="41">
        <f t="shared" si="31"/>
        <v>1710.609</v>
      </c>
      <c r="Z74" s="66"/>
      <c r="AA74" s="247" t="s">
        <v>12</v>
      </c>
      <c r="AD74" s="141"/>
    </row>
    <row r="75" s="9" customFormat="1" ht="20" customHeight="1" spans="1:30">
      <c r="A75" s="40">
        <f t="shared" si="16"/>
        <v>72</v>
      </c>
      <c r="B75" s="41" t="s">
        <v>164</v>
      </c>
      <c r="C75" s="42" t="s">
        <v>267</v>
      </c>
      <c r="D75" s="41" t="s">
        <v>268</v>
      </c>
      <c r="E75" s="41">
        <v>3245.4</v>
      </c>
      <c r="F75" s="41">
        <f>VLOOKUP(C75,'[1]9月'!$B:$Q,16,0)</f>
        <v>3245.4</v>
      </c>
      <c r="G75" s="41">
        <v>3245.4</v>
      </c>
      <c r="H75" s="44">
        <v>5228.42</v>
      </c>
      <c r="I75" s="44"/>
      <c r="J75" s="44">
        <v>3180</v>
      </c>
      <c r="K75" s="52">
        <f t="shared" si="17"/>
        <v>58.4172</v>
      </c>
      <c r="L75" s="53">
        <f t="shared" si="18"/>
        <v>519.264</v>
      </c>
      <c r="M75" s="41">
        <f t="shared" si="19"/>
        <v>22.7178</v>
      </c>
      <c r="N75" s="44">
        <f t="shared" si="20"/>
        <v>418.27</v>
      </c>
      <c r="O75" s="44">
        <f t="shared" si="21"/>
        <v>0</v>
      </c>
      <c r="P75" s="44">
        <f t="shared" si="22"/>
        <v>159</v>
      </c>
      <c r="Q75" s="44">
        <f t="shared" si="23"/>
        <v>1177.669</v>
      </c>
      <c r="R75" s="41">
        <f t="shared" si="24"/>
        <v>0</v>
      </c>
      <c r="S75" s="41">
        <f t="shared" si="25"/>
        <v>259.63</v>
      </c>
      <c r="T75" s="41">
        <f t="shared" si="26"/>
        <v>9.74</v>
      </c>
      <c r="U75" s="44">
        <f t="shared" si="27"/>
        <v>104.57</v>
      </c>
      <c r="V75" s="44">
        <f t="shared" si="28"/>
        <v>0</v>
      </c>
      <c r="W75" s="44">
        <f t="shared" si="29"/>
        <v>159</v>
      </c>
      <c r="X75" s="41">
        <f t="shared" si="30"/>
        <v>532.94</v>
      </c>
      <c r="Y75" s="41">
        <f t="shared" si="31"/>
        <v>1710.609</v>
      </c>
      <c r="Z75" s="66"/>
      <c r="AA75" s="247" t="s">
        <v>25</v>
      </c>
      <c r="AD75" s="141"/>
    </row>
    <row r="76" s="9" customFormat="1" ht="20" customHeight="1" spans="1:30">
      <c r="A76" s="40">
        <f t="shared" si="16"/>
        <v>73</v>
      </c>
      <c r="B76" s="41" t="s">
        <v>164</v>
      </c>
      <c r="C76" s="42" t="s">
        <v>269</v>
      </c>
      <c r="D76" s="41" t="s">
        <v>270</v>
      </c>
      <c r="E76" s="41">
        <v>3245.4</v>
      </c>
      <c r="F76" s="41">
        <f>VLOOKUP(C76,'[1]9月'!$B:$Q,16,0)</f>
        <v>3245.4</v>
      </c>
      <c r="G76" s="41">
        <v>3245.4</v>
      </c>
      <c r="H76" s="44">
        <v>5228.42</v>
      </c>
      <c r="I76" s="44"/>
      <c r="J76" s="44">
        <v>3180</v>
      </c>
      <c r="K76" s="52">
        <f t="shared" si="17"/>
        <v>58.4172</v>
      </c>
      <c r="L76" s="53">
        <f t="shared" si="18"/>
        <v>519.264</v>
      </c>
      <c r="M76" s="41">
        <f t="shared" si="19"/>
        <v>22.7178</v>
      </c>
      <c r="N76" s="44">
        <f t="shared" si="20"/>
        <v>418.27</v>
      </c>
      <c r="O76" s="44">
        <f t="shared" si="21"/>
        <v>0</v>
      </c>
      <c r="P76" s="44">
        <f t="shared" si="22"/>
        <v>159</v>
      </c>
      <c r="Q76" s="44">
        <f t="shared" si="23"/>
        <v>1177.669</v>
      </c>
      <c r="R76" s="41">
        <f t="shared" si="24"/>
        <v>0</v>
      </c>
      <c r="S76" s="41">
        <f t="shared" si="25"/>
        <v>259.63</v>
      </c>
      <c r="T76" s="41">
        <f t="shared" si="26"/>
        <v>9.74</v>
      </c>
      <c r="U76" s="44">
        <f t="shared" si="27"/>
        <v>104.57</v>
      </c>
      <c r="V76" s="44">
        <f t="shared" si="28"/>
        <v>0</v>
      </c>
      <c r="W76" s="44">
        <f t="shared" si="29"/>
        <v>159</v>
      </c>
      <c r="X76" s="41">
        <f t="shared" si="30"/>
        <v>532.94</v>
      </c>
      <c r="Y76" s="41">
        <f t="shared" si="31"/>
        <v>1710.609</v>
      </c>
      <c r="Z76" s="66"/>
      <c r="AA76" s="247" t="s">
        <v>25</v>
      </c>
      <c r="AD76" s="141"/>
    </row>
    <row r="77" s="9" customFormat="1" ht="20" customHeight="1" spans="1:30">
      <c r="A77" s="40">
        <f t="shared" si="16"/>
        <v>74</v>
      </c>
      <c r="B77" s="41" t="s">
        <v>167</v>
      </c>
      <c r="C77" s="42" t="s">
        <v>271</v>
      </c>
      <c r="D77" s="41" t="s">
        <v>272</v>
      </c>
      <c r="E77" s="41">
        <v>3245.4</v>
      </c>
      <c r="F77" s="41">
        <f>VLOOKUP(C77,'[1]9月'!$B:$Q,16,0)</f>
        <v>3245.4</v>
      </c>
      <c r="G77" s="41">
        <v>3245.4</v>
      </c>
      <c r="H77" s="44">
        <v>5228.42</v>
      </c>
      <c r="I77" s="44"/>
      <c r="J77" s="44">
        <v>3180</v>
      </c>
      <c r="K77" s="52">
        <f t="shared" si="17"/>
        <v>58.4172</v>
      </c>
      <c r="L77" s="53">
        <f t="shared" si="18"/>
        <v>519.264</v>
      </c>
      <c r="M77" s="41">
        <f t="shared" si="19"/>
        <v>22.7178</v>
      </c>
      <c r="N77" s="44">
        <f t="shared" si="20"/>
        <v>418.27</v>
      </c>
      <c r="O77" s="44">
        <f t="shared" si="21"/>
        <v>0</v>
      </c>
      <c r="P77" s="44">
        <f t="shared" si="22"/>
        <v>159</v>
      </c>
      <c r="Q77" s="44">
        <f t="shared" si="23"/>
        <v>1177.669</v>
      </c>
      <c r="R77" s="41">
        <f t="shared" si="24"/>
        <v>0</v>
      </c>
      <c r="S77" s="41">
        <f t="shared" si="25"/>
        <v>259.63</v>
      </c>
      <c r="T77" s="41">
        <f t="shared" si="26"/>
        <v>9.74</v>
      </c>
      <c r="U77" s="44">
        <f t="shared" si="27"/>
        <v>104.57</v>
      </c>
      <c r="V77" s="44">
        <f t="shared" si="28"/>
        <v>0</v>
      </c>
      <c r="W77" s="44">
        <f t="shared" si="29"/>
        <v>159</v>
      </c>
      <c r="X77" s="41">
        <f t="shared" si="30"/>
        <v>532.94</v>
      </c>
      <c r="Y77" s="41">
        <f t="shared" si="31"/>
        <v>1710.609</v>
      </c>
      <c r="Z77" s="66"/>
      <c r="AA77" s="247" t="s">
        <v>12</v>
      </c>
      <c r="AD77" s="141"/>
    </row>
    <row r="78" s="9" customFormat="1" ht="20" customHeight="1" spans="1:30">
      <c r="A78" s="40">
        <f t="shared" si="16"/>
        <v>75</v>
      </c>
      <c r="B78" s="41" t="s">
        <v>167</v>
      </c>
      <c r="C78" s="42" t="s">
        <v>273</v>
      </c>
      <c r="D78" s="41" t="s">
        <v>274</v>
      </c>
      <c r="E78" s="41">
        <v>3245.4</v>
      </c>
      <c r="F78" s="41">
        <f>VLOOKUP(C78,'[1]9月'!$B:$Q,16,0)</f>
        <v>3245.4</v>
      </c>
      <c r="G78" s="41">
        <v>3245.4</v>
      </c>
      <c r="H78" s="44">
        <v>5228.42</v>
      </c>
      <c r="I78" s="44"/>
      <c r="J78" s="44">
        <v>4180</v>
      </c>
      <c r="K78" s="52">
        <f t="shared" si="17"/>
        <v>58.4172</v>
      </c>
      <c r="L78" s="53">
        <f t="shared" si="18"/>
        <v>519.264</v>
      </c>
      <c r="M78" s="41">
        <f t="shared" si="19"/>
        <v>22.7178</v>
      </c>
      <c r="N78" s="44">
        <f t="shared" si="20"/>
        <v>418.27</v>
      </c>
      <c r="O78" s="44">
        <f t="shared" si="21"/>
        <v>0</v>
      </c>
      <c r="P78" s="44">
        <f t="shared" si="22"/>
        <v>209</v>
      </c>
      <c r="Q78" s="44">
        <f t="shared" si="23"/>
        <v>1227.669</v>
      </c>
      <c r="R78" s="41">
        <f t="shared" si="24"/>
        <v>0</v>
      </c>
      <c r="S78" s="41">
        <f t="shared" si="25"/>
        <v>259.63</v>
      </c>
      <c r="T78" s="41">
        <f t="shared" si="26"/>
        <v>9.74</v>
      </c>
      <c r="U78" s="44">
        <f t="shared" si="27"/>
        <v>104.57</v>
      </c>
      <c r="V78" s="44">
        <f t="shared" si="28"/>
        <v>0</v>
      </c>
      <c r="W78" s="44">
        <f t="shared" si="29"/>
        <v>209</v>
      </c>
      <c r="X78" s="41">
        <f t="shared" si="30"/>
        <v>582.94</v>
      </c>
      <c r="Y78" s="41">
        <f t="shared" si="31"/>
        <v>1810.609</v>
      </c>
      <c r="Z78" s="66"/>
      <c r="AA78" s="247" t="s">
        <v>12</v>
      </c>
      <c r="AD78" s="141"/>
    </row>
    <row r="79" s="9" customFormat="1" ht="20" customHeight="1" spans="1:30">
      <c r="A79" s="40">
        <f t="shared" si="16"/>
        <v>76</v>
      </c>
      <c r="B79" s="41" t="s">
        <v>167</v>
      </c>
      <c r="C79" s="42" t="s">
        <v>275</v>
      </c>
      <c r="D79" s="41" t="s">
        <v>276</v>
      </c>
      <c r="E79" s="41">
        <v>3245.4</v>
      </c>
      <c r="F79" s="41">
        <f>VLOOKUP(C79,'[1]9月'!$B:$Q,16,0)</f>
        <v>3245.4</v>
      </c>
      <c r="G79" s="41">
        <v>3245.4</v>
      </c>
      <c r="H79" s="44">
        <v>5228.42</v>
      </c>
      <c r="I79" s="44"/>
      <c r="J79" s="44">
        <v>4180</v>
      </c>
      <c r="K79" s="52">
        <f t="shared" si="17"/>
        <v>58.4172</v>
      </c>
      <c r="L79" s="53">
        <f t="shared" si="18"/>
        <v>519.264</v>
      </c>
      <c r="M79" s="41">
        <f t="shared" si="19"/>
        <v>22.7178</v>
      </c>
      <c r="N79" s="44">
        <f t="shared" si="20"/>
        <v>418.27</v>
      </c>
      <c r="O79" s="44">
        <f t="shared" si="21"/>
        <v>0</v>
      </c>
      <c r="P79" s="44">
        <f t="shared" si="22"/>
        <v>209</v>
      </c>
      <c r="Q79" s="44">
        <f t="shared" si="23"/>
        <v>1227.669</v>
      </c>
      <c r="R79" s="41">
        <f t="shared" si="24"/>
        <v>0</v>
      </c>
      <c r="S79" s="41">
        <f t="shared" si="25"/>
        <v>259.63</v>
      </c>
      <c r="T79" s="41">
        <f t="shared" si="26"/>
        <v>9.74</v>
      </c>
      <c r="U79" s="44">
        <f t="shared" si="27"/>
        <v>104.57</v>
      </c>
      <c r="V79" s="44">
        <f t="shared" si="28"/>
        <v>0</v>
      </c>
      <c r="W79" s="44">
        <f t="shared" si="29"/>
        <v>209</v>
      </c>
      <c r="X79" s="41">
        <f t="shared" si="30"/>
        <v>582.94</v>
      </c>
      <c r="Y79" s="41">
        <f t="shared" si="31"/>
        <v>1810.609</v>
      </c>
      <c r="Z79" s="66"/>
      <c r="AA79" s="247" t="s">
        <v>12</v>
      </c>
      <c r="AD79" s="141"/>
    </row>
    <row r="80" s="9" customFormat="1" ht="20" customHeight="1" spans="1:30">
      <c r="A80" s="40">
        <f t="shared" si="16"/>
        <v>77</v>
      </c>
      <c r="B80" s="41" t="s">
        <v>167</v>
      </c>
      <c r="C80" s="42" t="s">
        <v>279</v>
      </c>
      <c r="D80" s="350" t="s">
        <v>280</v>
      </c>
      <c r="E80" s="41">
        <v>3245.4</v>
      </c>
      <c r="F80" s="41">
        <f>VLOOKUP(C80,'[1]9月'!$B:$Q,16,0)</f>
        <v>3245.4</v>
      </c>
      <c r="G80" s="41">
        <v>3245.4</v>
      </c>
      <c r="H80" s="44">
        <v>5228.42</v>
      </c>
      <c r="I80" s="44"/>
      <c r="J80" s="44">
        <v>3180</v>
      </c>
      <c r="K80" s="52">
        <f t="shared" si="17"/>
        <v>58.4172</v>
      </c>
      <c r="L80" s="53">
        <f t="shared" si="18"/>
        <v>519.264</v>
      </c>
      <c r="M80" s="41">
        <f t="shared" si="19"/>
        <v>22.7178</v>
      </c>
      <c r="N80" s="44">
        <f t="shared" si="20"/>
        <v>418.27</v>
      </c>
      <c r="O80" s="44">
        <f t="shared" si="21"/>
        <v>0</v>
      </c>
      <c r="P80" s="44">
        <f t="shared" si="22"/>
        <v>159</v>
      </c>
      <c r="Q80" s="44">
        <f t="shared" si="23"/>
        <v>1177.669</v>
      </c>
      <c r="R80" s="41">
        <f t="shared" si="24"/>
        <v>0</v>
      </c>
      <c r="S80" s="41">
        <f t="shared" si="25"/>
        <v>259.63</v>
      </c>
      <c r="T80" s="41">
        <f t="shared" si="26"/>
        <v>9.74</v>
      </c>
      <c r="U80" s="44">
        <f t="shared" si="27"/>
        <v>104.57</v>
      </c>
      <c r="V80" s="44">
        <f t="shared" si="28"/>
        <v>0</v>
      </c>
      <c r="W80" s="44">
        <f t="shared" si="29"/>
        <v>159</v>
      </c>
      <c r="X80" s="41">
        <f t="shared" si="30"/>
        <v>532.94</v>
      </c>
      <c r="Y80" s="41">
        <f t="shared" si="31"/>
        <v>1710.609</v>
      </c>
      <c r="Z80" s="66"/>
      <c r="AA80" s="247" t="s">
        <v>12</v>
      </c>
      <c r="AD80" s="141"/>
    </row>
    <row r="81" s="9" customFormat="1" ht="20" customHeight="1" spans="1:30">
      <c r="A81" s="40">
        <f t="shared" si="16"/>
        <v>78</v>
      </c>
      <c r="B81" s="41" t="s">
        <v>167</v>
      </c>
      <c r="C81" s="42" t="s">
        <v>281</v>
      </c>
      <c r="D81" s="41" t="s">
        <v>282</v>
      </c>
      <c r="E81" s="41">
        <v>3245.4</v>
      </c>
      <c r="F81" s="41">
        <f>VLOOKUP(C81,'[1]9月'!$B:$Q,16,0)</f>
        <v>3245.4</v>
      </c>
      <c r="G81" s="41">
        <v>3245.4</v>
      </c>
      <c r="H81" s="44">
        <v>5228.42</v>
      </c>
      <c r="I81" s="44"/>
      <c r="J81" s="44">
        <v>4180</v>
      </c>
      <c r="K81" s="52">
        <f t="shared" si="17"/>
        <v>58.4172</v>
      </c>
      <c r="L81" s="53">
        <f t="shared" si="18"/>
        <v>519.264</v>
      </c>
      <c r="M81" s="41">
        <f t="shared" si="19"/>
        <v>22.7178</v>
      </c>
      <c r="N81" s="44">
        <f t="shared" si="20"/>
        <v>418.27</v>
      </c>
      <c r="O81" s="44">
        <f t="shared" si="21"/>
        <v>0</v>
      </c>
      <c r="P81" s="44">
        <f t="shared" si="22"/>
        <v>209</v>
      </c>
      <c r="Q81" s="44">
        <f t="shared" si="23"/>
        <v>1227.669</v>
      </c>
      <c r="R81" s="41">
        <f t="shared" si="24"/>
        <v>0</v>
      </c>
      <c r="S81" s="41">
        <f t="shared" si="25"/>
        <v>259.63</v>
      </c>
      <c r="T81" s="41">
        <f t="shared" si="26"/>
        <v>9.74</v>
      </c>
      <c r="U81" s="44">
        <f t="shared" si="27"/>
        <v>104.57</v>
      </c>
      <c r="V81" s="44">
        <f t="shared" si="28"/>
        <v>0</v>
      </c>
      <c r="W81" s="44">
        <f t="shared" si="29"/>
        <v>209</v>
      </c>
      <c r="X81" s="41">
        <f t="shared" si="30"/>
        <v>582.94</v>
      </c>
      <c r="Y81" s="41">
        <f t="shared" si="31"/>
        <v>1810.609</v>
      </c>
      <c r="Z81" s="66"/>
      <c r="AA81" s="247" t="s">
        <v>12</v>
      </c>
      <c r="AD81" s="141"/>
    </row>
    <row r="82" s="9" customFormat="1" ht="20" customHeight="1" spans="1:30">
      <c r="A82" s="40">
        <f t="shared" si="16"/>
        <v>79</v>
      </c>
      <c r="B82" s="41" t="s">
        <v>167</v>
      </c>
      <c r="C82" s="42" t="s">
        <v>283</v>
      </c>
      <c r="D82" s="341" t="s">
        <v>284</v>
      </c>
      <c r="E82" s="41">
        <v>3245.4</v>
      </c>
      <c r="F82" s="41">
        <f>VLOOKUP(C82,'[1]9月'!$B:$Q,16,0)</f>
        <v>3245.4</v>
      </c>
      <c r="G82" s="41">
        <v>3245.4</v>
      </c>
      <c r="H82" s="44">
        <v>5228.42</v>
      </c>
      <c r="I82" s="44"/>
      <c r="J82" s="44">
        <v>1790</v>
      </c>
      <c r="K82" s="52">
        <f t="shared" si="17"/>
        <v>58.4172</v>
      </c>
      <c r="L82" s="53">
        <f t="shared" si="18"/>
        <v>519.264</v>
      </c>
      <c r="M82" s="41">
        <f t="shared" si="19"/>
        <v>22.7178</v>
      </c>
      <c r="N82" s="44">
        <f t="shared" si="20"/>
        <v>418.27</v>
      </c>
      <c r="O82" s="44">
        <f t="shared" si="21"/>
        <v>0</v>
      </c>
      <c r="P82" s="44">
        <f t="shared" si="22"/>
        <v>89.5</v>
      </c>
      <c r="Q82" s="44">
        <f t="shared" si="23"/>
        <v>1108.169</v>
      </c>
      <c r="R82" s="41">
        <f t="shared" si="24"/>
        <v>0</v>
      </c>
      <c r="S82" s="41">
        <f t="shared" si="25"/>
        <v>259.63</v>
      </c>
      <c r="T82" s="41">
        <f t="shared" si="26"/>
        <v>9.74</v>
      </c>
      <c r="U82" s="44">
        <f t="shared" si="27"/>
        <v>104.57</v>
      </c>
      <c r="V82" s="44">
        <f t="shared" si="28"/>
        <v>0</v>
      </c>
      <c r="W82" s="44">
        <f t="shared" si="29"/>
        <v>89.5</v>
      </c>
      <c r="X82" s="41">
        <f t="shared" si="30"/>
        <v>463.44</v>
      </c>
      <c r="Y82" s="41">
        <f t="shared" si="31"/>
        <v>1571.609</v>
      </c>
      <c r="Z82" s="66"/>
      <c r="AA82" s="247" t="s">
        <v>12</v>
      </c>
      <c r="AD82" s="141"/>
    </row>
    <row r="83" s="9" customFormat="1" ht="20" customHeight="1" spans="1:30">
      <c r="A83" s="40">
        <f t="shared" si="16"/>
        <v>80</v>
      </c>
      <c r="B83" s="41" t="s">
        <v>285</v>
      </c>
      <c r="C83" s="42" t="s">
        <v>286</v>
      </c>
      <c r="D83" s="41" t="s">
        <v>287</v>
      </c>
      <c r="E83" s="41">
        <v>3245.4</v>
      </c>
      <c r="F83" s="41">
        <f>VLOOKUP(C83,'[1]9月'!$B:$Q,16,0)</f>
        <v>3245.4</v>
      </c>
      <c r="G83" s="41">
        <v>3245.4</v>
      </c>
      <c r="H83" s="44">
        <v>5228.42</v>
      </c>
      <c r="I83" s="44"/>
      <c r="J83" s="44">
        <v>3180</v>
      </c>
      <c r="K83" s="52">
        <f t="shared" si="17"/>
        <v>58.4172</v>
      </c>
      <c r="L83" s="53">
        <f t="shared" si="18"/>
        <v>519.264</v>
      </c>
      <c r="M83" s="41">
        <f t="shared" si="19"/>
        <v>22.7178</v>
      </c>
      <c r="N83" s="44">
        <f t="shared" si="20"/>
        <v>418.27</v>
      </c>
      <c r="O83" s="44">
        <f t="shared" si="21"/>
        <v>0</v>
      </c>
      <c r="P83" s="44">
        <f t="shared" si="22"/>
        <v>159</v>
      </c>
      <c r="Q83" s="44">
        <f t="shared" si="23"/>
        <v>1177.669</v>
      </c>
      <c r="R83" s="41">
        <f t="shared" si="24"/>
        <v>0</v>
      </c>
      <c r="S83" s="41">
        <f t="shared" si="25"/>
        <v>259.63</v>
      </c>
      <c r="T83" s="41">
        <f t="shared" si="26"/>
        <v>9.74</v>
      </c>
      <c r="U83" s="44">
        <f t="shared" si="27"/>
        <v>104.57</v>
      </c>
      <c r="V83" s="44">
        <f t="shared" si="28"/>
        <v>0</v>
      </c>
      <c r="W83" s="44">
        <f t="shared" si="29"/>
        <v>159</v>
      </c>
      <c r="X83" s="41">
        <f t="shared" si="30"/>
        <v>532.94</v>
      </c>
      <c r="Y83" s="41">
        <f t="shared" si="31"/>
        <v>1710.609</v>
      </c>
      <c r="Z83" s="66"/>
      <c r="AA83" s="247" t="s">
        <v>35</v>
      </c>
      <c r="AD83" s="141"/>
    </row>
    <row r="84" s="9" customFormat="1" ht="20" customHeight="1" spans="1:30">
      <c r="A84" s="40">
        <f t="shared" si="16"/>
        <v>81</v>
      </c>
      <c r="B84" s="41" t="s">
        <v>164</v>
      </c>
      <c r="C84" s="42" t="s">
        <v>288</v>
      </c>
      <c r="D84" s="41" t="s">
        <v>289</v>
      </c>
      <c r="E84" s="41">
        <v>3245.4</v>
      </c>
      <c r="F84" s="41">
        <f>VLOOKUP(C84,'[1]9月'!$B:$Q,16,0)</f>
        <v>3245.4</v>
      </c>
      <c r="G84" s="41">
        <v>3245.4</v>
      </c>
      <c r="H84" s="44">
        <v>5228.42</v>
      </c>
      <c r="I84" s="44"/>
      <c r="J84" s="44">
        <v>3180</v>
      </c>
      <c r="K84" s="52">
        <f t="shared" si="17"/>
        <v>58.4172</v>
      </c>
      <c r="L84" s="53">
        <f t="shared" si="18"/>
        <v>519.264</v>
      </c>
      <c r="M84" s="41">
        <f t="shared" si="19"/>
        <v>22.7178</v>
      </c>
      <c r="N84" s="44">
        <f t="shared" si="20"/>
        <v>418.27</v>
      </c>
      <c r="O84" s="44">
        <f t="shared" si="21"/>
        <v>0</v>
      </c>
      <c r="P84" s="44">
        <f t="shared" si="22"/>
        <v>159</v>
      </c>
      <c r="Q84" s="44">
        <f t="shared" si="23"/>
        <v>1177.669</v>
      </c>
      <c r="R84" s="41">
        <f t="shared" si="24"/>
        <v>0</v>
      </c>
      <c r="S84" s="41">
        <f t="shared" si="25"/>
        <v>259.63</v>
      </c>
      <c r="T84" s="41">
        <f t="shared" si="26"/>
        <v>9.74</v>
      </c>
      <c r="U84" s="44">
        <f t="shared" si="27"/>
        <v>104.57</v>
      </c>
      <c r="V84" s="44">
        <f t="shared" si="28"/>
        <v>0</v>
      </c>
      <c r="W84" s="44">
        <f t="shared" si="29"/>
        <v>159</v>
      </c>
      <c r="X84" s="41">
        <f t="shared" si="30"/>
        <v>532.94</v>
      </c>
      <c r="Y84" s="41">
        <f t="shared" si="31"/>
        <v>1710.609</v>
      </c>
      <c r="Z84" s="66"/>
      <c r="AA84" s="247" t="s">
        <v>25</v>
      </c>
      <c r="AD84" s="141"/>
    </row>
    <row r="85" s="9" customFormat="1" ht="20" customHeight="1" spans="1:30">
      <c r="A85" s="40">
        <f t="shared" si="16"/>
        <v>82</v>
      </c>
      <c r="B85" s="41" t="s">
        <v>167</v>
      </c>
      <c r="C85" s="42" t="s">
        <v>290</v>
      </c>
      <c r="D85" s="41" t="s">
        <v>291</v>
      </c>
      <c r="E85" s="41">
        <v>3245.4</v>
      </c>
      <c r="F85" s="41">
        <f>VLOOKUP(C85,'[1]9月'!$B:$Q,16,0)</f>
        <v>3245.4</v>
      </c>
      <c r="G85" s="41">
        <v>3245.4</v>
      </c>
      <c r="H85" s="44">
        <v>5228.42</v>
      </c>
      <c r="I85" s="44"/>
      <c r="J85" s="44">
        <v>3180</v>
      </c>
      <c r="K85" s="52">
        <f t="shared" si="17"/>
        <v>58.4172</v>
      </c>
      <c r="L85" s="53">
        <f t="shared" si="18"/>
        <v>519.264</v>
      </c>
      <c r="M85" s="41">
        <f t="shared" si="19"/>
        <v>22.7178</v>
      </c>
      <c r="N85" s="44">
        <f t="shared" si="20"/>
        <v>418.27</v>
      </c>
      <c r="O85" s="44">
        <f t="shared" si="21"/>
        <v>0</v>
      </c>
      <c r="P85" s="44">
        <f t="shared" si="22"/>
        <v>159</v>
      </c>
      <c r="Q85" s="44">
        <f t="shared" si="23"/>
        <v>1177.669</v>
      </c>
      <c r="R85" s="41">
        <f t="shared" si="24"/>
        <v>0</v>
      </c>
      <c r="S85" s="41">
        <f t="shared" si="25"/>
        <v>259.63</v>
      </c>
      <c r="T85" s="41">
        <f t="shared" si="26"/>
        <v>9.74</v>
      </c>
      <c r="U85" s="44">
        <f t="shared" si="27"/>
        <v>104.57</v>
      </c>
      <c r="V85" s="44">
        <f t="shared" si="28"/>
        <v>0</v>
      </c>
      <c r="W85" s="44">
        <f t="shared" si="29"/>
        <v>159</v>
      </c>
      <c r="X85" s="41">
        <f t="shared" si="30"/>
        <v>532.94</v>
      </c>
      <c r="Y85" s="41">
        <f t="shared" si="31"/>
        <v>1710.609</v>
      </c>
      <c r="Z85" s="66"/>
      <c r="AA85" s="247" t="s">
        <v>12</v>
      </c>
      <c r="AD85" s="141"/>
    </row>
    <row r="86" s="9" customFormat="1" ht="20" customHeight="1" spans="1:30">
      <c r="A86" s="40">
        <f t="shared" ref="A86:A149" si="32">ROW()-3</f>
        <v>83</v>
      </c>
      <c r="B86" s="41" t="s">
        <v>167</v>
      </c>
      <c r="C86" s="42" t="s">
        <v>292</v>
      </c>
      <c r="D86" s="41" t="s">
        <v>293</v>
      </c>
      <c r="E86" s="41">
        <v>3245.4</v>
      </c>
      <c r="F86" s="41">
        <f>VLOOKUP(C86,'[1]9月'!$B:$Q,16,0)</f>
        <v>3245.4</v>
      </c>
      <c r="G86" s="41">
        <v>3245.4</v>
      </c>
      <c r="H86" s="44">
        <v>5228.42</v>
      </c>
      <c r="I86" s="44"/>
      <c r="J86" s="44">
        <v>3180</v>
      </c>
      <c r="K86" s="52">
        <f t="shared" ref="K86:K149" si="33">E86*0.018</f>
        <v>58.4172</v>
      </c>
      <c r="L86" s="53">
        <f t="shared" ref="L86:L149" si="34">F86*0.16</f>
        <v>519.264</v>
      </c>
      <c r="M86" s="41">
        <f t="shared" ref="M86:M149" si="35">G86*0.007</f>
        <v>22.7178</v>
      </c>
      <c r="N86" s="44">
        <f t="shared" ref="N86:N149" si="36">ROUND(H86*0.08,2)</f>
        <v>418.27</v>
      </c>
      <c r="O86" s="44">
        <f t="shared" ref="O86:O149" si="37">I86*50%</f>
        <v>0</v>
      </c>
      <c r="P86" s="44">
        <f t="shared" ref="P86:P149" si="38">J86*5%</f>
        <v>159</v>
      </c>
      <c r="Q86" s="44">
        <f t="shared" ref="Q86:Q149" si="39">SUM(K86:P86)</f>
        <v>1177.669</v>
      </c>
      <c r="R86" s="41">
        <f t="shared" ref="R86:R149" si="40">E86*0</f>
        <v>0</v>
      </c>
      <c r="S86" s="41">
        <f t="shared" ref="S86:S149" si="41">ROUND(F86*0.08,2)</f>
        <v>259.63</v>
      </c>
      <c r="T86" s="41">
        <f t="shared" ref="T86:T149" si="42">ROUND(G86*0.003,2)</f>
        <v>9.74</v>
      </c>
      <c r="U86" s="44">
        <f t="shared" ref="U86:U149" si="43">ROUND(H86*0.02,2)</f>
        <v>104.57</v>
      </c>
      <c r="V86" s="44">
        <f t="shared" ref="V86:V149" si="44">I86*50%</f>
        <v>0</v>
      </c>
      <c r="W86" s="44">
        <f t="shared" ref="W86:W149" si="45">J86*5%</f>
        <v>159</v>
      </c>
      <c r="X86" s="41">
        <f t="shared" ref="X86:X149" si="46">SUM(R86:W86)</f>
        <v>532.94</v>
      </c>
      <c r="Y86" s="41">
        <f t="shared" ref="Y86:Y149" si="47">Q86+X86</f>
        <v>1710.609</v>
      </c>
      <c r="Z86" s="66"/>
      <c r="AA86" s="247" t="s">
        <v>12</v>
      </c>
      <c r="AD86" s="141"/>
    </row>
    <row r="87" s="9" customFormat="1" ht="20" customHeight="1" spans="1:30">
      <c r="A87" s="40">
        <f t="shared" si="32"/>
        <v>84</v>
      </c>
      <c r="B87" s="41" t="s">
        <v>167</v>
      </c>
      <c r="C87" s="46" t="s">
        <v>296</v>
      </c>
      <c r="D87" s="47" t="s">
        <v>297</v>
      </c>
      <c r="E87" s="41">
        <v>3245.4</v>
      </c>
      <c r="F87" s="41">
        <f>VLOOKUP(C87,'[1]9月'!$B:$Q,16,0)</f>
        <v>3245.4</v>
      </c>
      <c r="G87" s="41">
        <v>3245.4</v>
      </c>
      <c r="H87" s="44">
        <v>5228.42</v>
      </c>
      <c r="I87" s="44"/>
      <c r="J87" s="44">
        <v>3180</v>
      </c>
      <c r="K87" s="52">
        <f t="shared" si="33"/>
        <v>58.4172</v>
      </c>
      <c r="L87" s="53">
        <f t="shared" si="34"/>
        <v>519.264</v>
      </c>
      <c r="M87" s="41">
        <f t="shared" si="35"/>
        <v>22.7178</v>
      </c>
      <c r="N87" s="44">
        <f t="shared" si="36"/>
        <v>418.27</v>
      </c>
      <c r="O87" s="44">
        <f t="shared" si="37"/>
        <v>0</v>
      </c>
      <c r="P87" s="44">
        <f t="shared" si="38"/>
        <v>159</v>
      </c>
      <c r="Q87" s="44">
        <f t="shared" si="39"/>
        <v>1177.669</v>
      </c>
      <c r="R87" s="41">
        <f t="shared" si="40"/>
        <v>0</v>
      </c>
      <c r="S87" s="41">
        <f t="shared" si="41"/>
        <v>259.63</v>
      </c>
      <c r="T87" s="41">
        <f t="shared" si="42"/>
        <v>9.74</v>
      </c>
      <c r="U87" s="44">
        <f t="shared" si="43"/>
        <v>104.57</v>
      </c>
      <c r="V87" s="44">
        <f t="shared" si="44"/>
        <v>0</v>
      </c>
      <c r="W87" s="44">
        <f t="shared" si="45"/>
        <v>159</v>
      </c>
      <c r="X87" s="41">
        <f t="shared" si="46"/>
        <v>532.94</v>
      </c>
      <c r="Y87" s="41">
        <f t="shared" si="47"/>
        <v>1710.609</v>
      </c>
      <c r="Z87" s="66"/>
      <c r="AA87" s="247" t="s">
        <v>12</v>
      </c>
      <c r="AD87" s="141"/>
    </row>
    <row r="88" spans="1:30">
      <c r="A88" s="40">
        <f t="shared" si="32"/>
        <v>85</v>
      </c>
      <c r="B88" s="41" t="s">
        <v>167</v>
      </c>
      <c r="C88" s="46" t="s">
        <v>298</v>
      </c>
      <c r="D88" s="47" t="s">
        <v>299</v>
      </c>
      <c r="E88" s="41">
        <v>3245.4</v>
      </c>
      <c r="F88" s="41">
        <f>VLOOKUP(C88,'[1]9月'!$B:$Q,16,0)</f>
        <v>3245.4</v>
      </c>
      <c r="G88" s="41">
        <v>3245.4</v>
      </c>
      <c r="H88" s="44">
        <v>5228.42</v>
      </c>
      <c r="I88" s="44"/>
      <c r="J88" s="44">
        <v>3180</v>
      </c>
      <c r="K88" s="52">
        <f t="shared" si="33"/>
        <v>58.4172</v>
      </c>
      <c r="L88" s="53">
        <f t="shared" si="34"/>
        <v>519.264</v>
      </c>
      <c r="M88" s="41">
        <f t="shared" si="35"/>
        <v>22.7178</v>
      </c>
      <c r="N88" s="44">
        <f t="shared" si="36"/>
        <v>418.27</v>
      </c>
      <c r="O88" s="44">
        <f t="shared" si="37"/>
        <v>0</v>
      </c>
      <c r="P88" s="44">
        <f t="shared" si="38"/>
        <v>159</v>
      </c>
      <c r="Q88" s="44">
        <f t="shared" si="39"/>
        <v>1177.669</v>
      </c>
      <c r="R88" s="41">
        <f t="shared" si="40"/>
        <v>0</v>
      </c>
      <c r="S88" s="41">
        <f t="shared" si="41"/>
        <v>259.63</v>
      </c>
      <c r="T88" s="41">
        <f t="shared" si="42"/>
        <v>9.74</v>
      </c>
      <c r="U88" s="44">
        <f t="shared" si="43"/>
        <v>104.57</v>
      </c>
      <c r="V88" s="44">
        <f t="shared" si="44"/>
        <v>0</v>
      </c>
      <c r="W88" s="44">
        <f t="shared" si="45"/>
        <v>159</v>
      </c>
      <c r="X88" s="41">
        <f t="shared" si="46"/>
        <v>532.94</v>
      </c>
      <c r="Y88" s="41">
        <f t="shared" si="47"/>
        <v>1710.609</v>
      </c>
      <c r="Z88" s="66"/>
      <c r="AA88" s="247" t="s">
        <v>12</v>
      </c>
      <c r="AD88" s="141"/>
    </row>
    <row r="89" s="9" customFormat="1" ht="20" customHeight="1" spans="1:30">
      <c r="A89" s="40">
        <f t="shared" si="32"/>
        <v>86</v>
      </c>
      <c r="B89" s="41" t="s">
        <v>167</v>
      </c>
      <c r="C89" s="46" t="s">
        <v>300</v>
      </c>
      <c r="D89" s="47" t="s">
        <v>301</v>
      </c>
      <c r="E89" s="41">
        <v>3245.4</v>
      </c>
      <c r="F89" s="41">
        <f>VLOOKUP(C89,'[1]9月'!$B:$Q,16,0)</f>
        <v>3245.4</v>
      </c>
      <c r="G89" s="41">
        <v>3245.4</v>
      </c>
      <c r="H89" s="44">
        <v>5228.42</v>
      </c>
      <c r="I89" s="44"/>
      <c r="J89" s="44">
        <v>1790</v>
      </c>
      <c r="K89" s="52">
        <f t="shared" si="33"/>
        <v>58.4172</v>
      </c>
      <c r="L89" s="53">
        <f t="shared" si="34"/>
        <v>519.264</v>
      </c>
      <c r="M89" s="41">
        <f t="shared" si="35"/>
        <v>22.7178</v>
      </c>
      <c r="N89" s="44">
        <f t="shared" si="36"/>
        <v>418.27</v>
      </c>
      <c r="O89" s="44">
        <f t="shared" si="37"/>
        <v>0</v>
      </c>
      <c r="P89" s="44">
        <f t="shared" si="38"/>
        <v>89.5</v>
      </c>
      <c r="Q89" s="44">
        <f t="shared" si="39"/>
        <v>1108.169</v>
      </c>
      <c r="R89" s="41">
        <f t="shared" si="40"/>
        <v>0</v>
      </c>
      <c r="S89" s="41">
        <f t="shared" si="41"/>
        <v>259.63</v>
      </c>
      <c r="T89" s="41">
        <f t="shared" si="42"/>
        <v>9.74</v>
      </c>
      <c r="U89" s="44">
        <f t="shared" si="43"/>
        <v>104.57</v>
      </c>
      <c r="V89" s="44">
        <f t="shared" si="44"/>
        <v>0</v>
      </c>
      <c r="W89" s="44">
        <f t="shared" si="45"/>
        <v>89.5</v>
      </c>
      <c r="X89" s="41">
        <f t="shared" si="46"/>
        <v>463.44</v>
      </c>
      <c r="Y89" s="41">
        <f t="shared" si="47"/>
        <v>1571.609</v>
      </c>
      <c r="Z89" s="66"/>
      <c r="AA89" s="247" t="s">
        <v>12</v>
      </c>
      <c r="AD89" s="141"/>
    </row>
    <row r="90" s="9" customFormat="1" ht="20" customHeight="1" spans="1:30">
      <c r="A90" s="40">
        <f t="shared" si="32"/>
        <v>87</v>
      </c>
      <c r="B90" s="41" t="s">
        <v>167</v>
      </c>
      <c r="C90" s="46" t="s">
        <v>302</v>
      </c>
      <c r="D90" s="47" t="s">
        <v>303</v>
      </c>
      <c r="E90" s="41">
        <v>3245.4</v>
      </c>
      <c r="F90" s="41">
        <f>VLOOKUP(C90,'[1]9月'!$B:$Q,16,0)</f>
        <v>3245.4</v>
      </c>
      <c r="G90" s="41">
        <v>3245.4</v>
      </c>
      <c r="H90" s="44">
        <v>5228.42</v>
      </c>
      <c r="I90" s="44"/>
      <c r="J90" s="44">
        <v>3180</v>
      </c>
      <c r="K90" s="52">
        <f t="shared" si="33"/>
        <v>58.4172</v>
      </c>
      <c r="L90" s="53">
        <f t="shared" si="34"/>
        <v>519.264</v>
      </c>
      <c r="M90" s="41">
        <f t="shared" si="35"/>
        <v>22.7178</v>
      </c>
      <c r="N90" s="44">
        <f t="shared" si="36"/>
        <v>418.27</v>
      </c>
      <c r="O90" s="44">
        <f t="shared" si="37"/>
        <v>0</v>
      </c>
      <c r="P90" s="44">
        <f t="shared" si="38"/>
        <v>159</v>
      </c>
      <c r="Q90" s="44">
        <f t="shared" si="39"/>
        <v>1177.669</v>
      </c>
      <c r="R90" s="41">
        <f t="shared" si="40"/>
        <v>0</v>
      </c>
      <c r="S90" s="41">
        <f t="shared" si="41"/>
        <v>259.63</v>
      </c>
      <c r="T90" s="41">
        <f t="shared" si="42"/>
        <v>9.74</v>
      </c>
      <c r="U90" s="44">
        <f t="shared" si="43"/>
        <v>104.57</v>
      </c>
      <c r="V90" s="44">
        <f t="shared" si="44"/>
        <v>0</v>
      </c>
      <c r="W90" s="44">
        <f t="shared" si="45"/>
        <v>159</v>
      </c>
      <c r="X90" s="41">
        <f t="shared" si="46"/>
        <v>532.94</v>
      </c>
      <c r="Y90" s="41">
        <f t="shared" si="47"/>
        <v>1710.609</v>
      </c>
      <c r="Z90" s="66"/>
      <c r="AA90" s="247" t="s">
        <v>12</v>
      </c>
      <c r="AD90" s="141"/>
    </row>
    <row r="91" s="9" customFormat="1" ht="20" customHeight="1" spans="1:30">
      <c r="A91" s="40">
        <f t="shared" si="32"/>
        <v>88</v>
      </c>
      <c r="B91" s="41" t="s">
        <v>167</v>
      </c>
      <c r="C91" s="46" t="s">
        <v>304</v>
      </c>
      <c r="D91" s="47" t="s">
        <v>305</v>
      </c>
      <c r="E91" s="41">
        <v>3245.4</v>
      </c>
      <c r="F91" s="41">
        <f>VLOOKUP(C91,'[1]9月'!$B:$Q,16,0)</f>
        <v>3245.4</v>
      </c>
      <c r="G91" s="41">
        <v>3245.4</v>
      </c>
      <c r="H91" s="44">
        <v>5228.42</v>
      </c>
      <c r="I91" s="44"/>
      <c r="J91" s="44">
        <v>1790</v>
      </c>
      <c r="K91" s="52">
        <f t="shared" si="33"/>
        <v>58.4172</v>
      </c>
      <c r="L91" s="53">
        <f t="shared" si="34"/>
        <v>519.264</v>
      </c>
      <c r="M91" s="41">
        <f t="shared" si="35"/>
        <v>22.7178</v>
      </c>
      <c r="N91" s="44">
        <f t="shared" si="36"/>
        <v>418.27</v>
      </c>
      <c r="O91" s="44">
        <f t="shared" si="37"/>
        <v>0</v>
      </c>
      <c r="P91" s="44">
        <f t="shared" si="38"/>
        <v>89.5</v>
      </c>
      <c r="Q91" s="44">
        <f t="shared" si="39"/>
        <v>1108.169</v>
      </c>
      <c r="R91" s="41">
        <f t="shared" si="40"/>
        <v>0</v>
      </c>
      <c r="S91" s="41">
        <f t="shared" si="41"/>
        <v>259.63</v>
      </c>
      <c r="T91" s="41">
        <f t="shared" si="42"/>
        <v>9.74</v>
      </c>
      <c r="U91" s="44">
        <f t="shared" si="43"/>
        <v>104.57</v>
      </c>
      <c r="V91" s="44">
        <f t="shared" si="44"/>
        <v>0</v>
      </c>
      <c r="W91" s="44">
        <f t="shared" si="45"/>
        <v>89.5</v>
      </c>
      <c r="X91" s="41">
        <f t="shared" si="46"/>
        <v>463.44</v>
      </c>
      <c r="Y91" s="41">
        <f t="shared" si="47"/>
        <v>1571.609</v>
      </c>
      <c r="Z91" s="66"/>
      <c r="AA91" s="247" t="s">
        <v>12</v>
      </c>
      <c r="AD91" s="141"/>
    </row>
    <row r="92" s="9" customFormat="1" ht="20" customHeight="1" spans="1:30">
      <c r="A92" s="40">
        <f t="shared" si="32"/>
        <v>89</v>
      </c>
      <c r="B92" s="41" t="s">
        <v>164</v>
      </c>
      <c r="C92" s="46" t="s">
        <v>306</v>
      </c>
      <c r="D92" s="342" t="s">
        <v>307</v>
      </c>
      <c r="E92" s="41">
        <v>3245.4</v>
      </c>
      <c r="F92" s="41">
        <f>VLOOKUP(C92,'[1]9月'!$B:$Q,16,0)</f>
        <v>3245.4</v>
      </c>
      <c r="G92" s="41">
        <v>3245.4</v>
      </c>
      <c r="H92" s="44">
        <v>5228.42</v>
      </c>
      <c r="I92" s="44"/>
      <c r="J92" s="44">
        <v>3180</v>
      </c>
      <c r="K92" s="52">
        <f t="shared" si="33"/>
        <v>58.4172</v>
      </c>
      <c r="L92" s="53">
        <f t="shared" si="34"/>
        <v>519.264</v>
      </c>
      <c r="M92" s="41">
        <f t="shared" si="35"/>
        <v>22.7178</v>
      </c>
      <c r="N92" s="44">
        <f t="shared" si="36"/>
        <v>418.27</v>
      </c>
      <c r="O92" s="44">
        <f t="shared" si="37"/>
        <v>0</v>
      </c>
      <c r="P92" s="44">
        <f t="shared" si="38"/>
        <v>159</v>
      </c>
      <c r="Q92" s="44">
        <f t="shared" si="39"/>
        <v>1177.669</v>
      </c>
      <c r="R92" s="41">
        <f t="shared" si="40"/>
        <v>0</v>
      </c>
      <c r="S92" s="41">
        <f t="shared" si="41"/>
        <v>259.63</v>
      </c>
      <c r="T92" s="41">
        <f t="shared" si="42"/>
        <v>9.74</v>
      </c>
      <c r="U92" s="44">
        <f t="shared" si="43"/>
        <v>104.57</v>
      </c>
      <c r="V92" s="44">
        <f t="shared" si="44"/>
        <v>0</v>
      </c>
      <c r="W92" s="44">
        <f t="shared" si="45"/>
        <v>159</v>
      </c>
      <c r="X92" s="41">
        <f t="shared" si="46"/>
        <v>532.94</v>
      </c>
      <c r="Y92" s="41">
        <f t="shared" si="47"/>
        <v>1710.609</v>
      </c>
      <c r="Z92" s="66"/>
      <c r="AA92" s="247" t="s">
        <v>25</v>
      </c>
      <c r="AD92" s="141"/>
    </row>
    <row r="93" s="9" customFormat="1" ht="20" customHeight="1" spans="1:30">
      <c r="A93" s="40">
        <f t="shared" si="32"/>
        <v>90</v>
      </c>
      <c r="B93" s="41" t="s">
        <v>285</v>
      </c>
      <c r="C93" s="42" t="s">
        <v>310</v>
      </c>
      <c r="D93" s="41" t="s">
        <v>311</v>
      </c>
      <c r="E93" s="41">
        <v>3245.4</v>
      </c>
      <c r="F93" s="41">
        <f>VLOOKUP(C93,'[1]9月'!$B:$Q,16,0)</f>
        <v>3245.4</v>
      </c>
      <c r="G93" s="41">
        <v>3245.4</v>
      </c>
      <c r="H93" s="44">
        <v>5228.42</v>
      </c>
      <c r="I93" s="44"/>
      <c r="J93" s="44">
        <v>4180</v>
      </c>
      <c r="K93" s="52">
        <f t="shared" si="33"/>
        <v>58.4172</v>
      </c>
      <c r="L93" s="53">
        <f t="shared" si="34"/>
        <v>519.264</v>
      </c>
      <c r="M93" s="41">
        <f t="shared" si="35"/>
        <v>22.7178</v>
      </c>
      <c r="N93" s="44">
        <f t="shared" si="36"/>
        <v>418.27</v>
      </c>
      <c r="O93" s="44">
        <f t="shared" si="37"/>
        <v>0</v>
      </c>
      <c r="P93" s="44">
        <f t="shared" si="38"/>
        <v>209</v>
      </c>
      <c r="Q93" s="44">
        <f t="shared" si="39"/>
        <v>1227.669</v>
      </c>
      <c r="R93" s="41">
        <f t="shared" si="40"/>
        <v>0</v>
      </c>
      <c r="S93" s="41">
        <f t="shared" si="41"/>
        <v>259.63</v>
      </c>
      <c r="T93" s="41">
        <f t="shared" si="42"/>
        <v>9.74</v>
      </c>
      <c r="U93" s="44">
        <f t="shared" si="43"/>
        <v>104.57</v>
      </c>
      <c r="V93" s="44">
        <f t="shared" si="44"/>
        <v>0</v>
      </c>
      <c r="W93" s="44">
        <f t="shared" si="45"/>
        <v>209</v>
      </c>
      <c r="X93" s="41">
        <f t="shared" si="46"/>
        <v>582.94</v>
      </c>
      <c r="Y93" s="41">
        <f t="shared" si="47"/>
        <v>1810.609</v>
      </c>
      <c r="Z93" s="66"/>
      <c r="AA93" s="247" t="s">
        <v>27</v>
      </c>
      <c r="AD93" s="141"/>
    </row>
    <row r="94" s="9" customFormat="1" ht="20" customHeight="1" spans="1:30">
      <c r="A94" s="40">
        <f t="shared" si="32"/>
        <v>91</v>
      </c>
      <c r="B94" s="41" t="s">
        <v>124</v>
      </c>
      <c r="C94" s="42" t="s">
        <v>312</v>
      </c>
      <c r="D94" s="41" t="s">
        <v>313</v>
      </c>
      <c r="E94" s="41">
        <v>3245.4</v>
      </c>
      <c r="F94" s="41">
        <f>VLOOKUP(C94,'[1]9月'!$B:$Q,16,0)</f>
        <v>3245.4</v>
      </c>
      <c r="G94" s="41">
        <v>3245.4</v>
      </c>
      <c r="H94" s="44">
        <v>5228.42</v>
      </c>
      <c r="I94" s="44"/>
      <c r="J94" s="44">
        <v>3180</v>
      </c>
      <c r="K94" s="52">
        <f t="shared" si="33"/>
        <v>58.4172</v>
      </c>
      <c r="L94" s="53">
        <f t="shared" si="34"/>
        <v>519.264</v>
      </c>
      <c r="M94" s="41">
        <f t="shared" si="35"/>
        <v>22.7178</v>
      </c>
      <c r="N94" s="44">
        <f t="shared" si="36"/>
        <v>418.27</v>
      </c>
      <c r="O94" s="44">
        <f t="shared" si="37"/>
        <v>0</v>
      </c>
      <c r="P94" s="44">
        <f t="shared" si="38"/>
        <v>159</v>
      </c>
      <c r="Q94" s="44">
        <f t="shared" si="39"/>
        <v>1177.669</v>
      </c>
      <c r="R94" s="41">
        <f t="shared" si="40"/>
        <v>0</v>
      </c>
      <c r="S94" s="41">
        <f t="shared" si="41"/>
        <v>259.63</v>
      </c>
      <c r="T94" s="41">
        <f t="shared" si="42"/>
        <v>9.74</v>
      </c>
      <c r="U94" s="44">
        <f t="shared" si="43"/>
        <v>104.57</v>
      </c>
      <c r="V94" s="44">
        <f t="shared" si="44"/>
        <v>0</v>
      </c>
      <c r="W94" s="44">
        <f t="shared" si="45"/>
        <v>159</v>
      </c>
      <c r="X94" s="41">
        <f t="shared" si="46"/>
        <v>532.94</v>
      </c>
      <c r="Y94" s="41">
        <f t="shared" si="47"/>
        <v>1710.609</v>
      </c>
      <c r="Z94" s="66"/>
      <c r="AA94" s="247" t="s">
        <v>30</v>
      </c>
      <c r="AD94" s="141"/>
    </row>
    <row r="95" ht="21" customHeight="1" spans="1:30">
      <c r="A95" s="40">
        <f t="shared" si="32"/>
        <v>92</v>
      </c>
      <c r="B95" s="41" t="s">
        <v>103</v>
      </c>
      <c r="C95" s="42" t="s">
        <v>314</v>
      </c>
      <c r="D95" s="41" t="s">
        <v>315</v>
      </c>
      <c r="E95" s="41">
        <v>3245.4</v>
      </c>
      <c r="F95" s="41">
        <f>VLOOKUP(C95,'[1]9月'!$B:$Q,16,0)</f>
        <v>3245.4</v>
      </c>
      <c r="G95" s="41">
        <v>3245.4</v>
      </c>
      <c r="H95" s="44">
        <v>5228.42</v>
      </c>
      <c r="I95" s="44"/>
      <c r="J95" s="44">
        <v>4180</v>
      </c>
      <c r="K95" s="52">
        <f t="shared" si="33"/>
        <v>58.4172</v>
      </c>
      <c r="L95" s="53">
        <f t="shared" si="34"/>
        <v>519.264</v>
      </c>
      <c r="M95" s="41">
        <f t="shared" si="35"/>
        <v>22.7178</v>
      </c>
      <c r="N95" s="44">
        <f t="shared" si="36"/>
        <v>418.27</v>
      </c>
      <c r="O95" s="44">
        <f t="shared" si="37"/>
        <v>0</v>
      </c>
      <c r="P95" s="44">
        <f t="shared" si="38"/>
        <v>209</v>
      </c>
      <c r="Q95" s="44">
        <f t="shared" si="39"/>
        <v>1227.669</v>
      </c>
      <c r="R95" s="41">
        <f t="shared" si="40"/>
        <v>0</v>
      </c>
      <c r="S95" s="41">
        <f t="shared" si="41"/>
        <v>259.63</v>
      </c>
      <c r="T95" s="41">
        <f t="shared" si="42"/>
        <v>9.74</v>
      </c>
      <c r="U95" s="44">
        <f t="shared" si="43"/>
        <v>104.57</v>
      </c>
      <c r="V95" s="44">
        <f t="shared" si="44"/>
        <v>0</v>
      </c>
      <c r="W95" s="44">
        <f t="shared" si="45"/>
        <v>209</v>
      </c>
      <c r="X95" s="41">
        <f t="shared" si="46"/>
        <v>582.94</v>
      </c>
      <c r="Y95" s="41">
        <f t="shared" si="47"/>
        <v>1810.609</v>
      </c>
      <c r="Z95" s="66"/>
      <c r="AA95" s="247" t="s">
        <v>26</v>
      </c>
      <c r="AD95" s="141"/>
    </row>
    <row r="96" s="9" customFormat="1" ht="20" customHeight="1" spans="1:30">
      <c r="A96" s="40">
        <f t="shared" si="32"/>
        <v>93</v>
      </c>
      <c r="B96" s="41" t="s">
        <v>103</v>
      </c>
      <c r="C96" s="46" t="s">
        <v>318</v>
      </c>
      <c r="D96" s="47" t="s">
        <v>319</v>
      </c>
      <c r="E96" s="41">
        <v>3245.4</v>
      </c>
      <c r="F96" s="41">
        <f>VLOOKUP(C96,'[1]9月'!$B:$Q,16,0)</f>
        <v>3245.4</v>
      </c>
      <c r="G96" s="41">
        <v>3245.4</v>
      </c>
      <c r="H96" s="44">
        <v>5228.42</v>
      </c>
      <c r="I96" s="44"/>
      <c r="J96" s="44">
        <v>3180</v>
      </c>
      <c r="K96" s="52">
        <f t="shared" si="33"/>
        <v>58.4172</v>
      </c>
      <c r="L96" s="53">
        <f t="shared" si="34"/>
        <v>519.264</v>
      </c>
      <c r="M96" s="41">
        <f t="shared" si="35"/>
        <v>22.7178</v>
      </c>
      <c r="N96" s="44">
        <f t="shared" si="36"/>
        <v>418.27</v>
      </c>
      <c r="O96" s="44">
        <f t="shared" si="37"/>
        <v>0</v>
      </c>
      <c r="P96" s="44">
        <f t="shared" si="38"/>
        <v>159</v>
      </c>
      <c r="Q96" s="44">
        <f t="shared" si="39"/>
        <v>1177.669</v>
      </c>
      <c r="R96" s="41">
        <f t="shared" si="40"/>
        <v>0</v>
      </c>
      <c r="S96" s="41">
        <f t="shared" si="41"/>
        <v>259.63</v>
      </c>
      <c r="T96" s="41">
        <f t="shared" si="42"/>
        <v>9.74</v>
      </c>
      <c r="U96" s="44">
        <f t="shared" si="43"/>
        <v>104.57</v>
      </c>
      <c r="V96" s="44">
        <f t="shared" si="44"/>
        <v>0</v>
      </c>
      <c r="W96" s="44">
        <f t="shared" si="45"/>
        <v>159</v>
      </c>
      <c r="X96" s="41">
        <f t="shared" si="46"/>
        <v>532.94</v>
      </c>
      <c r="Y96" s="41">
        <f t="shared" si="47"/>
        <v>1710.609</v>
      </c>
      <c r="Z96" s="66"/>
      <c r="AA96" s="247" t="s">
        <v>26</v>
      </c>
      <c r="AD96" s="141"/>
    </row>
    <row r="97" s="9" customFormat="1" ht="20" customHeight="1" spans="1:30">
      <c r="A97" s="40">
        <f t="shared" si="32"/>
        <v>94</v>
      </c>
      <c r="B97" s="41" t="s">
        <v>103</v>
      </c>
      <c r="C97" s="46" t="s">
        <v>323</v>
      </c>
      <c r="D97" s="343" t="s">
        <v>324</v>
      </c>
      <c r="E97" s="41">
        <v>3245.4</v>
      </c>
      <c r="F97" s="41">
        <f>VLOOKUP(C97,'[1]9月'!$B:$Q,16,0)</f>
        <v>3245.4</v>
      </c>
      <c r="G97" s="41">
        <v>3245.4</v>
      </c>
      <c r="H97" s="44">
        <v>5228.42</v>
      </c>
      <c r="I97" s="44"/>
      <c r="J97" s="44">
        <v>3180</v>
      </c>
      <c r="K97" s="52">
        <f t="shared" si="33"/>
        <v>58.4172</v>
      </c>
      <c r="L97" s="53">
        <f t="shared" si="34"/>
        <v>519.264</v>
      </c>
      <c r="M97" s="41">
        <f t="shared" si="35"/>
        <v>22.7178</v>
      </c>
      <c r="N97" s="44">
        <f t="shared" si="36"/>
        <v>418.27</v>
      </c>
      <c r="O97" s="44">
        <f t="shared" si="37"/>
        <v>0</v>
      </c>
      <c r="P97" s="44">
        <f t="shared" si="38"/>
        <v>159</v>
      </c>
      <c r="Q97" s="44">
        <f t="shared" si="39"/>
        <v>1177.669</v>
      </c>
      <c r="R97" s="41">
        <f t="shared" si="40"/>
        <v>0</v>
      </c>
      <c r="S97" s="41">
        <f t="shared" si="41"/>
        <v>259.63</v>
      </c>
      <c r="T97" s="41">
        <f t="shared" si="42"/>
        <v>9.74</v>
      </c>
      <c r="U97" s="44">
        <f t="shared" si="43"/>
        <v>104.57</v>
      </c>
      <c r="V97" s="44">
        <f t="shared" si="44"/>
        <v>0</v>
      </c>
      <c r="W97" s="44">
        <f t="shared" si="45"/>
        <v>159</v>
      </c>
      <c r="X97" s="41">
        <f t="shared" si="46"/>
        <v>532.94</v>
      </c>
      <c r="Y97" s="41">
        <f t="shared" si="47"/>
        <v>1710.609</v>
      </c>
      <c r="Z97" s="66"/>
      <c r="AA97" s="247" t="s">
        <v>26</v>
      </c>
      <c r="AD97" s="141"/>
    </row>
    <row r="98" s="9" customFormat="1" ht="20" customHeight="1" spans="1:30">
      <c r="A98" s="40">
        <f t="shared" si="32"/>
        <v>95</v>
      </c>
      <c r="B98" s="41" t="s">
        <v>103</v>
      </c>
      <c r="C98" s="42" t="s">
        <v>325</v>
      </c>
      <c r="D98" s="41" t="s">
        <v>326</v>
      </c>
      <c r="E98" s="41">
        <v>3820</v>
      </c>
      <c r="F98" s="41">
        <f>VLOOKUP(C98,'[1]9月'!$B:$Q,16,0)</f>
        <v>3820</v>
      </c>
      <c r="G98" s="41">
        <v>3820</v>
      </c>
      <c r="H98" s="44">
        <v>5228.42</v>
      </c>
      <c r="I98" s="44"/>
      <c r="J98" s="44">
        <v>4180</v>
      </c>
      <c r="K98" s="52">
        <f t="shared" si="33"/>
        <v>68.76</v>
      </c>
      <c r="L98" s="53">
        <f t="shared" si="34"/>
        <v>611.2</v>
      </c>
      <c r="M98" s="41">
        <f t="shared" si="35"/>
        <v>26.74</v>
      </c>
      <c r="N98" s="44">
        <f t="shared" si="36"/>
        <v>418.27</v>
      </c>
      <c r="O98" s="44">
        <f t="shared" si="37"/>
        <v>0</v>
      </c>
      <c r="P98" s="44">
        <f t="shared" si="38"/>
        <v>209</v>
      </c>
      <c r="Q98" s="44">
        <f t="shared" si="39"/>
        <v>1333.97</v>
      </c>
      <c r="R98" s="41">
        <f t="shared" si="40"/>
        <v>0</v>
      </c>
      <c r="S98" s="41">
        <f t="shared" si="41"/>
        <v>305.6</v>
      </c>
      <c r="T98" s="41">
        <f t="shared" si="42"/>
        <v>11.46</v>
      </c>
      <c r="U98" s="44">
        <f t="shared" si="43"/>
        <v>104.57</v>
      </c>
      <c r="V98" s="44">
        <f t="shared" si="44"/>
        <v>0</v>
      </c>
      <c r="W98" s="44">
        <f t="shared" si="45"/>
        <v>209</v>
      </c>
      <c r="X98" s="41">
        <f t="shared" si="46"/>
        <v>630.63</v>
      </c>
      <c r="Y98" s="41">
        <f t="shared" si="47"/>
        <v>1964.6</v>
      </c>
      <c r="Z98" s="66"/>
      <c r="AA98" s="247" t="s">
        <v>26</v>
      </c>
      <c r="AD98" s="141"/>
    </row>
    <row r="99" ht="21" customHeight="1" spans="1:30">
      <c r="A99" s="40">
        <f t="shared" si="32"/>
        <v>96</v>
      </c>
      <c r="B99" s="41" t="s">
        <v>285</v>
      </c>
      <c r="C99" s="42" t="s">
        <v>327</v>
      </c>
      <c r="D99" s="41" t="s">
        <v>328</v>
      </c>
      <c r="E99" s="41">
        <v>3245.4</v>
      </c>
      <c r="F99" s="41">
        <f>VLOOKUP(C99,'[1]9月'!$B:$Q,16,0)</f>
        <v>3245.4</v>
      </c>
      <c r="G99" s="41">
        <v>3245.4</v>
      </c>
      <c r="H99" s="44">
        <v>5228.42</v>
      </c>
      <c r="I99" s="44"/>
      <c r="J99" s="44">
        <v>3180</v>
      </c>
      <c r="K99" s="52">
        <f t="shared" si="33"/>
        <v>58.4172</v>
      </c>
      <c r="L99" s="53">
        <f t="shared" si="34"/>
        <v>519.264</v>
      </c>
      <c r="M99" s="41">
        <f t="shared" si="35"/>
        <v>22.7178</v>
      </c>
      <c r="N99" s="44">
        <f t="shared" si="36"/>
        <v>418.27</v>
      </c>
      <c r="O99" s="44">
        <f t="shared" si="37"/>
        <v>0</v>
      </c>
      <c r="P99" s="44">
        <f t="shared" si="38"/>
        <v>159</v>
      </c>
      <c r="Q99" s="44">
        <f t="shared" si="39"/>
        <v>1177.669</v>
      </c>
      <c r="R99" s="41">
        <f t="shared" si="40"/>
        <v>0</v>
      </c>
      <c r="S99" s="41">
        <f t="shared" si="41"/>
        <v>259.63</v>
      </c>
      <c r="T99" s="41">
        <f t="shared" si="42"/>
        <v>9.74</v>
      </c>
      <c r="U99" s="44">
        <f t="shared" si="43"/>
        <v>104.57</v>
      </c>
      <c r="V99" s="44">
        <f t="shared" si="44"/>
        <v>0</v>
      </c>
      <c r="W99" s="44">
        <f t="shared" si="45"/>
        <v>159</v>
      </c>
      <c r="X99" s="41">
        <f t="shared" si="46"/>
        <v>532.94</v>
      </c>
      <c r="Y99" s="41">
        <f t="shared" si="47"/>
        <v>1710.609</v>
      </c>
      <c r="Z99" s="66"/>
      <c r="AA99" s="247" t="s">
        <v>29</v>
      </c>
      <c r="AD99" s="141"/>
    </row>
    <row r="100" s="9" customFormat="1" ht="20" customHeight="1" spans="1:30">
      <c r="A100" s="40">
        <f t="shared" si="32"/>
        <v>97</v>
      </c>
      <c r="B100" s="66" t="s">
        <v>170</v>
      </c>
      <c r="C100" s="46" t="s">
        <v>329</v>
      </c>
      <c r="D100" s="47" t="s">
        <v>330</v>
      </c>
      <c r="E100" s="41">
        <v>3245.4</v>
      </c>
      <c r="F100" s="41">
        <f>VLOOKUP(C100,'[1]9月'!$B:$Q,16,0)</f>
        <v>3245.4</v>
      </c>
      <c r="G100" s="41">
        <v>3245.4</v>
      </c>
      <c r="H100" s="44">
        <v>5228.42</v>
      </c>
      <c r="I100" s="44"/>
      <c r="J100" s="44">
        <v>1790</v>
      </c>
      <c r="K100" s="52">
        <f t="shared" si="33"/>
        <v>58.4172</v>
      </c>
      <c r="L100" s="53">
        <f t="shared" si="34"/>
        <v>519.264</v>
      </c>
      <c r="M100" s="41">
        <f t="shared" si="35"/>
        <v>22.7178</v>
      </c>
      <c r="N100" s="44">
        <f t="shared" si="36"/>
        <v>418.27</v>
      </c>
      <c r="O100" s="44">
        <f t="shared" si="37"/>
        <v>0</v>
      </c>
      <c r="P100" s="44">
        <f t="shared" si="38"/>
        <v>89.5</v>
      </c>
      <c r="Q100" s="44">
        <f t="shared" si="39"/>
        <v>1108.169</v>
      </c>
      <c r="R100" s="41">
        <f t="shared" si="40"/>
        <v>0</v>
      </c>
      <c r="S100" s="41">
        <f t="shared" si="41"/>
        <v>259.63</v>
      </c>
      <c r="T100" s="41">
        <f t="shared" si="42"/>
        <v>9.74</v>
      </c>
      <c r="U100" s="44">
        <f t="shared" si="43"/>
        <v>104.57</v>
      </c>
      <c r="V100" s="44">
        <f t="shared" si="44"/>
        <v>0</v>
      </c>
      <c r="W100" s="44">
        <f t="shared" si="45"/>
        <v>89.5</v>
      </c>
      <c r="X100" s="41">
        <f t="shared" si="46"/>
        <v>463.44</v>
      </c>
      <c r="Y100" s="41">
        <f t="shared" si="47"/>
        <v>1571.609</v>
      </c>
      <c r="Z100" s="66"/>
      <c r="AA100" s="247" t="s">
        <v>24</v>
      </c>
      <c r="AD100" s="141"/>
    </row>
    <row r="101" s="9" customFormat="1" ht="20" customHeight="1" spans="1:30">
      <c r="A101" s="40">
        <f t="shared" si="32"/>
        <v>98</v>
      </c>
      <c r="B101" s="66" t="s">
        <v>285</v>
      </c>
      <c r="C101" s="46" t="s">
        <v>331</v>
      </c>
      <c r="D101" s="45" t="s">
        <v>332</v>
      </c>
      <c r="E101" s="41">
        <v>3245.4</v>
      </c>
      <c r="F101" s="41">
        <v>3245.4</v>
      </c>
      <c r="G101" s="41">
        <v>3245.4</v>
      </c>
      <c r="H101" s="44">
        <v>5228.42</v>
      </c>
      <c r="I101" s="44"/>
      <c r="J101" s="44">
        <v>4180</v>
      </c>
      <c r="K101" s="52">
        <f t="shared" si="33"/>
        <v>58.4172</v>
      </c>
      <c r="L101" s="53">
        <f t="shared" si="34"/>
        <v>519.264</v>
      </c>
      <c r="M101" s="41">
        <f t="shared" si="35"/>
        <v>22.7178</v>
      </c>
      <c r="N101" s="44">
        <f t="shared" si="36"/>
        <v>418.27</v>
      </c>
      <c r="O101" s="44">
        <f t="shared" si="37"/>
        <v>0</v>
      </c>
      <c r="P101" s="44">
        <f t="shared" si="38"/>
        <v>209</v>
      </c>
      <c r="Q101" s="44">
        <f t="shared" si="39"/>
        <v>1227.669</v>
      </c>
      <c r="R101" s="41">
        <f t="shared" si="40"/>
        <v>0</v>
      </c>
      <c r="S101" s="41">
        <f t="shared" si="41"/>
        <v>259.63</v>
      </c>
      <c r="T101" s="41">
        <f t="shared" si="42"/>
        <v>9.74</v>
      </c>
      <c r="U101" s="44">
        <f t="shared" si="43"/>
        <v>104.57</v>
      </c>
      <c r="V101" s="44">
        <f t="shared" si="44"/>
        <v>0</v>
      </c>
      <c r="W101" s="44">
        <f t="shared" si="45"/>
        <v>209</v>
      </c>
      <c r="X101" s="41">
        <f t="shared" si="46"/>
        <v>582.94</v>
      </c>
      <c r="Y101" s="41">
        <f t="shared" si="47"/>
        <v>1810.609</v>
      </c>
      <c r="Z101" s="66"/>
      <c r="AA101" s="247" t="s">
        <v>28</v>
      </c>
      <c r="AD101" s="141"/>
    </row>
    <row r="102" s="9" customFormat="1" ht="20" customHeight="1" spans="1:30">
      <c r="A102" s="40">
        <f t="shared" si="32"/>
        <v>99</v>
      </c>
      <c r="B102" s="66" t="s">
        <v>320</v>
      </c>
      <c r="C102" s="42" t="s">
        <v>333</v>
      </c>
      <c r="D102" s="41" t="s">
        <v>334</v>
      </c>
      <c r="E102" s="41">
        <v>3245.4</v>
      </c>
      <c r="F102" s="41">
        <f>VLOOKUP(C102,'[1]9月'!$B:$Q,16,0)</f>
        <v>3245.4</v>
      </c>
      <c r="G102" s="41">
        <v>3245.4</v>
      </c>
      <c r="H102" s="44">
        <v>5228.42</v>
      </c>
      <c r="I102" s="44"/>
      <c r="J102" s="44">
        <v>1790</v>
      </c>
      <c r="K102" s="52">
        <f t="shared" si="33"/>
        <v>58.4172</v>
      </c>
      <c r="L102" s="53">
        <f t="shared" si="34"/>
        <v>519.264</v>
      </c>
      <c r="M102" s="41">
        <f t="shared" si="35"/>
        <v>22.7178</v>
      </c>
      <c r="N102" s="44">
        <f t="shared" si="36"/>
        <v>418.27</v>
      </c>
      <c r="O102" s="44">
        <f t="shared" si="37"/>
        <v>0</v>
      </c>
      <c r="P102" s="44">
        <f t="shared" si="38"/>
        <v>89.5</v>
      </c>
      <c r="Q102" s="44">
        <f t="shared" si="39"/>
        <v>1108.169</v>
      </c>
      <c r="R102" s="41">
        <f t="shared" si="40"/>
        <v>0</v>
      </c>
      <c r="S102" s="41">
        <f t="shared" si="41"/>
        <v>259.63</v>
      </c>
      <c r="T102" s="41">
        <f t="shared" si="42"/>
        <v>9.74</v>
      </c>
      <c r="U102" s="44">
        <f t="shared" si="43"/>
        <v>104.57</v>
      </c>
      <c r="V102" s="44">
        <f t="shared" si="44"/>
        <v>0</v>
      </c>
      <c r="W102" s="44">
        <f t="shared" si="45"/>
        <v>89.5</v>
      </c>
      <c r="X102" s="41">
        <f t="shared" si="46"/>
        <v>463.44</v>
      </c>
      <c r="Y102" s="41">
        <f t="shared" si="47"/>
        <v>1571.609</v>
      </c>
      <c r="Z102" s="66"/>
      <c r="AA102" s="247" t="s">
        <v>21</v>
      </c>
      <c r="AD102" s="141"/>
    </row>
    <row r="103" s="9" customFormat="1" ht="20" customHeight="1" spans="1:30">
      <c r="A103" s="40">
        <f t="shared" si="32"/>
        <v>100</v>
      </c>
      <c r="B103" s="66" t="s">
        <v>320</v>
      </c>
      <c r="C103" s="42" t="s">
        <v>335</v>
      </c>
      <c r="D103" s="41" t="s">
        <v>336</v>
      </c>
      <c r="E103" s="41">
        <v>3245.4</v>
      </c>
      <c r="F103" s="41">
        <f>VLOOKUP(C103,'[1]9月'!$B:$Q,16,0)</f>
        <v>3245.4</v>
      </c>
      <c r="G103" s="41">
        <v>3245.4</v>
      </c>
      <c r="H103" s="44">
        <v>5228.42</v>
      </c>
      <c r="I103" s="44"/>
      <c r="J103" s="44">
        <v>1790</v>
      </c>
      <c r="K103" s="52">
        <f t="shared" si="33"/>
        <v>58.4172</v>
      </c>
      <c r="L103" s="53">
        <f t="shared" si="34"/>
        <v>519.264</v>
      </c>
      <c r="M103" s="41">
        <f t="shared" si="35"/>
        <v>22.7178</v>
      </c>
      <c r="N103" s="44">
        <f t="shared" si="36"/>
        <v>418.27</v>
      </c>
      <c r="O103" s="44">
        <f t="shared" si="37"/>
        <v>0</v>
      </c>
      <c r="P103" s="44">
        <f t="shared" si="38"/>
        <v>89.5</v>
      </c>
      <c r="Q103" s="44">
        <f t="shared" si="39"/>
        <v>1108.169</v>
      </c>
      <c r="R103" s="41">
        <f t="shared" si="40"/>
        <v>0</v>
      </c>
      <c r="S103" s="41">
        <f t="shared" si="41"/>
        <v>259.63</v>
      </c>
      <c r="T103" s="41">
        <f t="shared" si="42"/>
        <v>9.74</v>
      </c>
      <c r="U103" s="44">
        <f t="shared" si="43"/>
        <v>104.57</v>
      </c>
      <c r="V103" s="44">
        <f t="shared" si="44"/>
        <v>0</v>
      </c>
      <c r="W103" s="44">
        <f t="shared" si="45"/>
        <v>89.5</v>
      </c>
      <c r="X103" s="41">
        <f t="shared" si="46"/>
        <v>463.44</v>
      </c>
      <c r="Y103" s="41">
        <f t="shared" si="47"/>
        <v>1571.609</v>
      </c>
      <c r="Z103" s="66"/>
      <c r="AA103" s="247" t="s">
        <v>21</v>
      </c>
      <c r="AD103" s="141"/>
    </row>
    <row r="104" s="9" customFormat="1" ht="20" customHeight="1" spans="1:30">
      <c r="A104" s="40">
        <f t="shared" si="32"/>
        <v>101</v>
      </c>
      <c r="B104" s="66" t="s">
        <v>320</v>
      </c>
      <c r="C104" s="42" t="s">
        <v>337</v>
      </c>
      <c r="D104" s="41" t="s">
        <v>338</v>
      </c>
      <c r="E104" s="41">
        <v>3245.4</v>
      </c>
      <c r="F104" s="41">
        <f>VLOOKUP(C104,'[1]9月'!$B:$Q,16,0)</f>
        <v>3245.4</v>
      </c>
      <c r="G104" s="41">
        <v>3245.4</v>
      </c>
      <c r="H104" s="44">
        <v>5228.42</v>
      </c>
      <c r="I104" s="44"/>
      <c r="J104" s="44">
        <v>1790</v>
      </c>
      <c r="K104" s="52">
        <f t="shared" si="33"/>
        <v>58.4172</v>
      </c>
      <c r="L104" s="53">
        <f t="shared" si="34"/>
        <v>519.264</v>
      </c>
      <c r="M104" s="41">
        <f t="shared" si="35"/>
        <v>22.7178</v>
      </c>
      <c r="N104" s="44">
        <f t="shared" si="36"/>
        <v>418.27</v>
      </c>
      <c r="O104" s="44">
        <f t="shared" si="37"/>
        <v>0</v>
      </c>
      <c r="P104" s="44">
        <f t="shared" si="38"/>
        <v>89.5</v>
      </c>
      <c r="Q104" s="44">
        <f t="shared" si="39"/>
        <v>1108.169</v>
      </c>
      <c r="R104" s="41">
        <f t="shared" si="40"/>
        <v>0</v>
      </c>
      <c r="S104" s="41">
        <f t="shared" si="41"/>
        <v>259.63</v>
      </c>
      <c r="T104" s="41">
        <f t="shared" si="42"/>
        <v>9.74</v>
      </c>
      <c r="U104" s="44">
        <f t="shared" si="43"/>
        <v>104.57</v>
      </c>
      <c r="V104" s="44">
        <f t="shared" si="44"/>
        <v>0</v>
      </c>
      <c r="W104" s="44">
        <f t="shared" si="45"/>
        <v>89.5</v>
      </c>
      <c r="X104" s="41">
        <f t="shared" si="46"/>
        <v>463.44</v>
      </c>
      <c r="Y104" s="41">
        <f t="shared" si="47"/>
        <v>1571.609</v>
      </c>
      <c r="Z104" s="66"/>
      <c r="AA104" s="247" t="s">
        <v>21</v>
      </c>
      <c r="AD104" s="141"/>
    </row>
    <row r="105" s="9" customFormat="1" ht="20" customHeight="1" spans="1:30">
      <c r="A105" s="40">
        <f t="shared" si="32"/>
        <v>102</v>
      </c>
      <c r="B105" s="66" t="s">
        <v>320</v>
      </c>
      <c r="C105" s="42" t="s">
        <v>339</v>
      </c>
      <c r="D105" s="41" t="s">
        <v>340</v>
      </c>
      <c r="E105" s="41">
        <v>3245.4</v>
      </c>
      <c r="F105" s="41">
        <f>VLOOKUP(C105,'[1]9月'!$B:$Q,16,0)</f>
        <v>3245.4</v>
      </c>
      <c r="G105" s="41">
        <v>3245.4</v>
      </c>
      <c r="H105" s="44">
        <v>5228.42</v>
      </c>
      <c r="I105" s="44"/>
      <c r="J105" s="44">
        <v>1790</v>
      </c>
      <c r="K105" s="52">
        <f t="shared" si="33"/>
        <v>58.4172</v>
      </c>
      <c r="L105" s="53">
        <f t="shared" si="34"/>
        <v>519.264</v>
      </c>
      <c r="M105" s="41">
        <f t="shared" si="35"/>
        <v>22.7178</v>
      </c>
      <c r="N105" s="44">
        <f t="shared" si="36"/>
        <v>418.27</v>
      </c>
      <c r="O105" s="44">
        <f t="shared" si="37"/>
        <v>0</v>
      </c>
      <c r="P105" s="44">
        <f t="shared" si="38"/>
        <v>89.5</v>
      </c>
      <c r="Q105" s="44">
        <f t="shared" si="39"/>
        <v>1108.169</v>
      </c>
      <c r="R105" s="41">
        <f t="shared" si="40"/>
        <v>0</v>
      </c>
      <c r="S105" s="41">
        <f t="shared" si="41"/>
        <v>259.63</v>
      </c>
      <c r="T105" s="41">
        <f t="shared" si="42"/>
        <v>9.74</v>
      </c>
      <c r="U105" s="44">
        <f t="shared" si="43"/>
        <v>104.57</v>
      </c>
      <c r="V105" s="44">
        <f t="shared" si="44"/>
        <v>0</v>
      </c>
      <c r="W105" s="44">
        <f t="shared" si="45"/>
        <v>89.5</v>
      </c>
      <c r="X105" s="41">
        <f t="shared" si="46"/>
        <v>463.44</v>
      </c>
      <c r="Y105" s="41">
        <f t="shared" si="47"/>
        <v>1571.609</v>
      </c>
      <c r="Z105" s="66"/>
      <c r="AA105" s="247" t="s">
        <v>21</v>
      </c>
      <c r="AD105" s="141"/>
    </row>
    <row r="106" s="9" customFormat="1" ht="20" customHeight="1" spans="1:30">
      <c r="A106" s="40">
        <f t="shared" si="32"/>
        <v>103</v>
      </c>
      <c r="B106" s="66" t="s">
        <v>320</v>
      </c>
      <c r="C106" s="42" t="s">
        <v>341</v>
      </c>
      <c r="D106" s="41" t="s">
        <v>342</v>
      </c>
      <c r="E106" s="41">
        <v>3245.4</v>
      </c>
      <c r="F106" s="41">
        <f>VLOOKUP(C106,'[1]9月'!$B:$Q,16,0)</f>
        <v>3245.4</v>
      </c>
      <c r="G106" s="41">
        <v>3245.4</v>
      </c>
      <c r="H106" s="44">
        <v>5228.42</v>
      </c>
      <c r="I106" s="44"/>
      <c r="J106" s="44">
        <v>1790</v>
      </c>
      <c r="K106" s="52">
        <f t="shared" si="33"/>
        <v>58.4172</v>
      </c>
      <c r="L106" s="53">
        <f t="shared" si="34"/>
        <v>519.264</v>
      </c>
      <c r="M106" s="41">
        <f t="shared" si="35"/>
        <v>22.7178</v>
      </c>
      <c r="N106" s="44">
        <f t="shared" si="36"/>
        <v>418.27</v>
      </c>
      <c r="O106" s="44">
        <f t="shared" si="37"/>
        <v>0</v>
      </c>
      <c r="P106" s="44">
        <f t="shared" si="38"/>
        <v>89.5</v>
      </c>
      <c r="Q106" s="44">
        <f t="shared" si="39"/>
        <v>1108.169</v>
      </c>
      <c r="R106" s="41">
        <f t="shared" si="40"/>
        <v>0</v>
      </c>
      <c r="S106" s="41">
        <f t="shared" si="41"/>
        <v>259.63</v>
      </c>
      <c r="T106" s="41">
        <f t="shared" si="42"/>
        <v>9.74</v>
      </c>
      <c r="U106" s="44">
        <f t="shared" si="43"/>
        <v>104.57</v>
      </c>
      <c r="V106" s="44">
        <f t="shared" si="44"/>
        <v>0</v>
      </c>
      <c r="W106" s="44">
        <f t="shared" si="45"/>
        <v>89.5</v>
      </c>
      <c r="X106" s="41">
        <f t="shared" si="46"/>
        <v>463.44</v>
      </c>
      <c r="Y106" s="41">
        <f t="shared" si="47"/>
        <v>1571.609</v>
      </c>
      <c r="Z106" s="66"/>
      <c r="AA106" s="247" t="s">
        <v>21</v>
      </c>
      <c r="AD106" s="141"/>
    </row>
    <row r="107" s="9" customFormat="1" ht="20" customHeight="1" spans="1:30">
      <c r="A107" s="40">
        <f t="shared" si="32"/>
        <v>104</v>
      </c>
      <c r="B107" s="66" t="s">
        <v>320</v>
      </c>
      <c r="C107" s="42" t="s">
        <v>343</v>
      </c>
      <c r="D107" s="41" t="s">
        <v>344</v>
      </c>
      <c r="E107" s="41">
        <v>3245.4</v>
      </c>
      <c r="F107" s="41">
        <f>VLOOKUP(C107,'[1]9月'!$B:$Q,16,0)</f>
        <v>3245.4</v>
      </c>
      <c r="G107" s="41">
        <v>3245.4</v>
      </c>
      <c r="H107" s="44">
        <v>5228.42</v>
      </c>
      <c r="I107" s="44"/>
      <c r="J107" s="44">
        <v>1790</v>
      </c>
      <c r="K107" s="52">
        <f t="shared" si="33"/>
        <v>58.4172</v>
      </c>
      <c r="L107" s="53">
        <f t="shared" si="34"/>
        <v>519.264</v>
      </c>
      <c r="M107" s="41">
        <f t="shared" si="35"/>
        <v>22.7178</v>
      </c>
      <c r="N107" s="44">
        <f t="shared" si="36"/>
        <v>418.27</v>
      </c>
      <c r="O107" s="44">
        <f t="shared" si="37"/>
        <v>0</v>
      </c>
      <c r="P107" s="44">
        <f t="shared" si="38"/>
        <v>89.5</v>
      </c>
      <c r="Q107" s="44">
        <f t="shared" si="39"/>
        <v>1108.169</v>
      </c>
      <c r="R107" s="41">
        <f t="shared" si="40"/>
        <v>0</v>
      </c>
      <c r="S107" s="41">
        <f t="shared" si="41"/>
        <v>259.63</v>
      </c>
      <c r="T107" s="41">
        <f t="shared" si="42"/>
        <v>9.74</v>
      </c>
      <c r="U107" s="44">
        <f t="shared" si="43"/>
        <v>104.57</v>
      </c>
      <c r="V107" s="44">
        <f t="shared" si="44"/>
        <v>0</v>
      </c>
      <c r="W107" s="44">
        <f t="shared" si="45"/>
        <v>89.5</v>
      </c>
      <c r="X107" s="41">
        <f t="shared" si="46"/>
        <v>463.44</v>
      </c>
      <c r="Y107" s="41">
        <f t="shared" si="47"/>
        <v>1571.609</v>
      </c>
      <c r="Z107" s="66"/>
      <c r="AA107" s="247" t="s">
        <v>21</v>
      </c>
      <c r="AD107" s="141"/>
    </row>
    <row r="108" s="9" customFormat="1" ht="20" customHeight="1" spans="1:30">
      <c r="A108" s="40">
        <f t="shared" si="32"/>
        <v>105</v>
      </c>
      <c r="B108" s="66" t="s">
        <v>320</v>
      </c>
      <c r="C108" s="42" t="s">
        <v>345</v>
      </c>
      <c r="D108" s="41" t="s">
        <v>346</v>
      </c>
      <c r="E108" s="41">
        <v>3245.4</v>
      </c>
      <c r="F108" s="41">
        <f>VLOOKUP(C108,'[1]9月'!$B:$Q,16,0)</f>
        <v>3245.4</v>
      </c>
      <c r="G108" s="41">
        <v>3245.4</v>
      </c>
      <c r="H108" s="44">
        <v>5228.42</v>
      </c>
      <c r="I108" s="44"/>
      <c r="J108" s="44">
        <v>0</v>
      </c>
      <c r="K108" s="52">
        <f t="shared" si="33"/>
        <v>58.4172</v>
      </c>
      <c r="L108" s="53">
        <f t="shared" si="34"/>
        <v>519.264</v>
      </c>
      <c r="M108" s="41">
        <f t="shared" si="35"/>
        <v>22.7178</v>
      </c>
      <c r="N108" s="44">
        <f t="shared" si="36"/>
        <v>418.27</v>
      </c>
      <c r="O108" s="44">
        <f t="shared" si="37"/>
        <v>0</v>
      </c>
      <c r="P108" s="44">
        <f t="shared" si="38"/>
        <v>0</v>
      </c>
      <c r="Q108" s="44">
        <f t="shared" si="39"/>
        <v>1018.669</v>
      </c>
      <c r="R108" s="41">
        <f t="shared" si="40"/>
        <v>0</v>
      </c>
      <c r="S108" s="41">
        <f t="shared" si="41"/>
        <v>259.63</v>
      </c>
      <c r="T108" s="41">
        <f t="shared" si="42"/>
        <v>9.74</v>
      </c>
      <c r="U108" s="44">
        <f t="shared" si="43"/>
        <v>104.57</v>
      </c>
      <c r="V108" s="44">
        <f t="shared" si="44"/>
        <v>0</v>
      </c>
      <c r="W108" s="44">
        <f t="shared" si="45"/>
        <v>0</v>
      </c>
      <c r="X108" s="41">
        <f t="shared" si="46"/>
        <v>373.94</v>
      </c>
      <c r="Y108" s="41">
        <f t="shared" si="47"/>
        <v>1392.609</v>
      </c>
      <c r="Z108" s="66"/>
      <c r="AA108" s="247" t="s">
        <v>21</v>
      </c>
      <c r="AD108" s="141"/>
    </row>
    <row r="109" s="9" customFormat="1" ht="20" customHeight="1" spans="1:30">
      <c r="A109" s="40">
        <f t="shared" si="32"/>
        <v>106</v>
      </c>
      <c r="B109" s="66" t="s">
        <v>320</v>
      </c>
      <c r="C109" s="42" t="s">
        <v>347</v>
      </c>
      <c r="D109" s="41" t="s">
        <v>348</v>
      </c>
      <c r="E109" s="41">
        <v>3245.4</v>
      </c>
      <c r="F109" s="41">
        <f>VLOOKUP(C109,'[1]9月'!$B:$Q,16,0)</f>
        <v>3245.4</v>
      </c>
      <c r="G109" s="41">
        <v>3245.4</v>
      </c>
      <c r="H109" s="44">
        <v>5228.42</v>
      </c>
      <c r="I109" s="44"/>
      <c r="J109" s="44">
        <v>1790</v>
      </c>
      <c r="K109" s="52">
        <f t="shared" si="33"/>
        <v>58.4172</v>
      </c>
      <c r="L109" s="53">
        <f t="shared" si="34"/>
        <v>519.264</v>
      </c>
      <c r="M109" s="41">
        <f t="shared" si="35"/>
        <v>22.7178</v>
      </c>
      <c r="N109" s="44">
        <f t="shared" si="36"/>
        <v>418.27</v>
      </c>
      <c r="O109" s="44">
        <f t="shared" si="37"/>
        <v>0</v>
      </c>
      <c r="P109" s="44">
        <f t="shared" si="38"/>
        <v>89.5</v>
      </c>
      <c r="Q109" s="44">
        <f t="shared" si="39"/>
        <v>1108.169</v>
      </c>
      <c r="R109" s="41">
        <f t="shared" si="40"/>
        <v>0</v>
      </c>
      <c r="S109" s="41">
        <f t="shared" si="41"/>
        <v>259.63</v>
      </c>
      <c r="T109" s="41">
        <f t="shared" si="42"/>
        <v>9.74</v>
      </c>
      <c r="U109" s="44">
        <f t="shared" si="43"/>
        <v>104.57</v>
      </c>
      <c r="V109" s="44">
        <f t="shared" si="44"/>
        <v>0</v>
      </c>
      <c r="W109" s="44">
        <f t="shared" si="45"/>
        <v>89.5</v>
      </c>
      <c r="X109" s="41">
        <f t="shared" si="46"/>
        <v>463.44</v>
      </c>
      <c r="Y109" s="41">
        <f t="shared" si="47"/>
        <v>1571.609</v>
      </c>
      <c r="Z109" s="66"/>
      <c r="AA109" s="247" t="s">
        <v>21</v>
      </c>
      <c r="AD109" s="141"/>
    </row>
    <row r="110" s="9" customFormat="1" ht="20" customHeight="1" spans="1:30">
      <c r="A110" s="40">
        <f t="shared" si="32"/>
        <v>107</v>
      </c>
      <c r="B110" s="66" t="s">
        <v>320</v>
      </c>
      <c r="C110" s="42" t="s">
        <v>349</v>
      </c>
      <c r="D110" s="41" t="s">
        <v>350</v>
      </c>
      <c r="E110" s="41">
        <v>3245.4</v>
      </c>
      <c r="F110" s="41">
        <f>VLOOKUP(C110,'[1]9月'!$B:$Q,16,0)</f>
        <v>3245.4</v>
      </c>
      <c r="G110" s="41">
        <v>3245.4</v>
      </c>
      <c r="H110" s="44">
        <v>5228.42</v>
      </c>
      <c r="I110" s="44"/>
      <c r="J110" s="44">
        <v>2544</v>
      </c>
      <c r="K110" s="52">
        <f t="shared" si="33"/>
        <v>58.4172</v>
      </c>
      <c r="L110" s="53">
        <f t="shared" si="34"/>
        <v>519.264</v>
      </c>
      <c r="M110" s="41">
        <f t="shared" si="35"/>
        <v>22.7178</v>
      </c>
      <c r="N110" s="44">
        <f t="shared" si="36"/>
        <v>418.27</v>
      </c>
      <c r="O110" s="44">
        <f t="shared" si="37"/>
        <v>0</v>
      </c>
      <c r="P110" s="44">
        <f t="shared" si="38"/>
        <v>127.2</v>
      </c>
      <c r="Q110" s="44">
        <f t="shared" si="39"/>
        <v>1145.869</v>
      </c>
      <c r="R110" s="41">
        <f t="shared" si="40"/>
        <v>0</v>
      </c>
      <c r="S110" s="41">
        <f t="shared" si="41"/>
        <v>259.63</v>
      </c>
      <c r="T110" s="41">
        <f t="shared" si="42"/>
        <v>9.74</v>
      </c>
      <c r="U110" s="44">
        <f t="shared" si="43"/>
        <v>104.57</v>
      </c>
      <c r="V110" s="44">
        <f t="shared" si="44"/>
        <v>0</v>
      </c>
      <c r="W110" s="44">
        <f t="shared" si="45"/>
        <v>127.2</v>
      </c>
      <c r="X110" s="41">
        <f t="shared" si="46"/>
        <v>501.14</v>
      </c>
      <c r="Y110" s="41">
        <f t="shared" si="47"/>
        <v>1647.009</v>
      </c>
      <c r="Z110" s="66"/>
      <c r="AA110" s="247" t="s">
        <v>21</v>
      </c>
      <c r="AD110" s="141"/>
    </row>
    <row r="111" s="9" customFormat="1" ht="20" customHeight="1" spans="1:30">
      <c r="A111" s="40">
        <f t="shared" si="32"/>
        <v>108</v>
      </c>
      <c r="B111" s="66" t="s">
        <v>320</v>
      </c>
      <c r="C111" s="42" t="s">
        <v>351</v>
      </c>
      <c r="D111" s="41" t="s">
        <v>352</v>
      </c>
      <c r="E111" s="41">
        <v>3245.4</v>
      </c>
      <c r="F111" s="41">
        <f>VLOOKUP(C111,'[1]9月'!$B:$Q,16,0)</f>
        <v>3245.4</v>
      </c>
      <c r="G111" s="41">
        <v>3245.4</v>
      </c>
      <c r="H111" s="44">
        <v>5228.42</v>
      </c>
      <c r="I111" s="44"/>
      <c r="J111" s="44">
        <v>1790</v>
      </c>
      <c r="K111" s="52">
        <f t="shared" si="33"/>
        <v>58.4172</v>
      </c>
      <c r="L111" s="53">
        <f t="shared" si="34"/>
        <v>519.264</v>
      </c>
      <c r="M111" s="41">
        <f t="shared" si="35"/>
        <v>22.7178</v>
      </c>
      <c r="N111" s="44">
        <f t="shared" si="36"/>
        <v>418.27</v>
      </c>
      <c r="O111" s="44">
        <f t="shared" si="37"/>
        <v>0</v>
      </c>
      <c r="P111" s="44">
        <f t="shared" si="38"/>
        <v>89.5</v>
      </c>
      <c r="Q111" s="44">
        <f t="shared" si="39"/>
        <v>1108.169</v>
      </c>
      <c r="R111" s="41">
        <f t="shared" si="40"/>
        <v>0</v>
      </c>
      <c r="S111" s="41">
        <f t="shared" si="41"/>
        <v>259.63</v>
      </c>
      <c r="T111" s="41">
        <f t="shared" si="42"/>
        <v>9.74</v>
      </c>
      <c r="U111" s="44">
        <f t="shared" si="43"/>
        <v>104.57</v>
      </c>
      <c r="V111" s="44">
        <f t="shared" si="44"/>
        <v>0</v>
      </c>
      <c r="W111" s="44">
        <f t="shared" si="45"/>
        <v>89.5</v>
      </c>
      <c r="X111" s="41">
        <f t="shared" si="46"/>
        <v>463.44</v>
      </c>
      <c r="Y111" s="41">
        <f t="shared" si="47"/>
        <v>1571.609</v>
      </c>
      <c r="Z111" s="66"/>
      <c r="AA111" s="247" t="s">
        <v>21</v>
      </c>
      <c r="AD111" s="141"/>
    </row>
    <row r="112" s="9" customFormat="1" ht="20" customHeight="1" spans="1:30">
      <c r="A112" s="40">
        <f t="shared" si="32"/>
        <v>109</v>
      </c>
      <c r="B112" s="206" t="s">
        <v>320</v>
      </c>
      <c r="C112" s="229" t="s">
        <v>353</v>
      </c>
      <c r="D112" s="230" t="s">
        <v>354</v>
      </c>
      <c r="E112" s="41">
        <v>3245.4</v>
      </c>
      <c r="F112" s="41">
        <v>0</v>
      </c>
      <c r="G112" s="41">
        <v>0</v>
      </c>
      <c r="H112" s="44">
        <v>0</v>
      </c>
      <c r="I112" s="44"/>
      <c r="J112" s="44">
        <v>0</v>
      </c>
      <c r="K112" s="52">
        <f t="shared" si="33"/>
        <v>58.4172</v>
      </c>
      <c r="L112" s="53">
        <f t="shared" si="34"/>
        <v>0</v>
      </c>
      <c r="M112" s="41">
        <f t="shared" si="35"/>
        <v>0</v>
      </c>
      <c r="N112" s="44">
        <f t="shared" si="36"/>
        <v>0</v>
      </c>
      <c r="O112" s="44">
        <f t="shared" si="37"/>
        <v>0</v>
      </c>
      <c r="P112" s="44">
        <f t="shared" si="38"/>
        <v>0</v>
      </c>
      <c r="Q112" s="44">
        <f t="shared" si="39"/>
        <v>58.4172</v>
      </c>
      <c r="R112" s="41">
        <f t="shared" si="40"/>
        <v>0</v>
      </c>
      <c r="S112" s="41">
        <f t="shared" si="41"/>
        <v>0</v>
      </c>
      <c r="T112" s="41">
        <f t="shared" si="42"/>
        <v>0</v>
      </c>
      <c r="U112" s="44">
        <f t="shared" si="43"/>
        <v>0</v>
      </c>
      <c r="V112" s="44">
        <f t="shared" si="44"/>
        <v>0</v>
      </c>
      <c r="W112" s="44">
        <f t="shared" si="45"/>
        <v>0</v>
      </c>
      <c r="X112" s="41">
        <f t="shared" si="46"/>
        <v>0</v>
      </c>
      <c r="Y112" s="41">
        <f t="shared" si="47"/>
        <v>58.4172</v>
      </c>
      <c r="Z112" s="66"/>
      <c r="AA112" s="247" t="s">
        <v>21</v>
      </c>
      <c r="AD112" s="141"/>
    </row>
    <row r="113" s="9" customFormat="1" ht="20" customHeight="1" spans="1:30">
      <c r="A113" s="40">
        <f t="shared" si="32"/>
        <v>110</v>
      </c>
      <c r="B113" s="66" t="s">
        <v>124</v>
      </c>
      <c r="C113" s="42" t="s">
        <v>355</v>
      </c>
      <c r="D113" s="41" t="s">
        <v>356</v>
      </c>
      <c r="E113" s="41">
        <v>3245.4</v>
      </c>
      <c r="F113" s="41">
        <f>VLOOKUP(C113,'[1]9月'!$B:$Q,16,0)</f>
        <v>3245.4</v>
      </c>
      <c r="G113" s="41">
        <v>3245.4</v>
      </c>
      <c r="H113" s="44">
        <v>5228.42</v>
      </c>
      <c r="I113" s="44"/>
      <c r="J113" s="44">
        <v>1790</v>
      </c>
      <c r="K113" s="52">
        <f t="shared" si="33"/>
        <v>58.4172</v>
      </c>
      <c r="L113" s="53">
        <f t="shared" si="34"/>
        <v>519.264</v>
      </c>
      <c r="M113" s="41">
        <f t="shared" si="35"/>
        <v>22.7178</v>
      </c>
      <c r="N113" s="44">
        <f t="shared" si="36"/>
        <v>418.27</v>
      </c>
      <c r="O113" s="44">
        <f t="shared" si="37"/>
        <v>0</v>
      </c>
      <c r="P113" s="44">
        <f t="shared" si="38"/>
        <v>89.5</v>
      </c>
      <c r="Q113" s="44">
        <f t="shared" si="39"/>
        <v>1108.169</v>
      </c>
      <c r="R113" s="41">
        <f t="shared" si="40"/>
        <v>0</v>
      </c>
      <c r="S113" s="41">
        <f t="shared" si="41"/>
        <v>259.63</v>
      </c>
      <c r="T113" s="41">
        <f t="shared" si="42"/>
        <v>9.74</v>
      </c>
      <c r="U113" s="44">
        <f t="shared" si="43"/>
        <v>104.57</v>
      </c>
      <c r="V113" s="44">
        <f t="shared" si="44"/>
        <v>0</v>
      </c>
      <c r="W113" s="44">
        <f t="shared" si="45"/>
        <v>89.5</v>
      </c>
      <c r="X113" s="41">
        <f t="shared" si="46"/>
        <v>463.44</v>
      </c>
      <c r="Y113" s="41">
        <f t="shared" si="47"/>
        <v>1571.609</v>
      </c>
      <c r="Z113" s="66"/>
      <c r="AA113" s="247" t="s">
        <v>19</v>
      </c>
      <c r="AD113" s="141"/>
    </row>
    <row r="114" s="9" customFormat="1" ht="20" customHeight="1" spans="1:30">
      <c r="A114" s="40">
        <f t="shared" si="32"/>
        <v>111</v>
      </c>
      <c r="B114" s="66" t="s">
        <v>124</v>
      </c>
      <c r="C114" s="42" t="s">
        <v>357</v>
      </c>
      <c r="D114" s="41" t="s">
        <v>358</v>
      </c>
      <c r="E114" s="41">
        <v>3245.4</v>
      </c>
      <c r="F114" s="41">
        <f>VLOOKUP(C114,'[1]9月'!$B:$Q,16,0)</f>
        <v>3245.4</v>
      </c>
      <c r="G114" s="41">
        <v>3245.4</v>
      </c>
      <c r="H114" s="44">
        <v>5228.42</v>
      </c>
      <c r="I114" s="44"/>
      <c r="J114" s="44">
        <v>2544</v>
      </c>
      <c r="K114" s="52">
        <f t="shared" si="33"/>
        <v>58.4172</v>
      </c>
      <c r="L114" s="53">
        <f t="shared" si="34"/>
        <v>519.264</v>
      </c>
      <c r="M114" s="41">
        <f t="shared" si="35"/>
        <v>22.7178</v>
      </c>
      <c r="N114" s="44">
        <f t="shared" si="36"/>
        <v>418.27</v>
      </c>
      <c r="O114" s="44">
        <f t="shared" si="37"/>
        <v>0</v>
      </c>
      <c r="P114" s="44">
        <f t="shared" si="38"/>
        <v>127.2</v>
      </c>
      <c r="Q114" s="44">
        <f t="shared" si="39"/>
        <v>1145.869</v>
      </c>
      <c r="R114" s="41">
        <f t="shared" si="40"/>
        <v>0</v>
      </c>
      <c r="S114" s="41">
        <f t="shared" si="41"/>
        <v>259.63</v>
      </c>
      <c r="T114" s="41">
        <f t="shared" si="42"/>
        <v>9.74</v>
      </c>
      <c r="U114" s="44">
        <f t="shared" si="43"/>
        <v>104.57</v>
      </c>
      <c r="V114" s="44">
        <f t="shared" si="44"/>
        <v>0</v>
      </c>
      <c r="W114" s="44">
        <f t="shared" si="45"/>
        <v>127.2</v>
      </c>
      <c r="X114" s="41">
        <f t="shared" si="46"/>
        <v>501.14</v>
      </c>
      <c r="Y114" s="41">
        <f t="shared" si="47"/>
        <v>1647.009</v>
      </c>
      <c r="Z114" s="66"/>
      <c r="AA114" s="247" t="s">
        <v>19</v>
      </c>
      <c r="AD114" s="141"/>
    </row>
    <row r="115" s="9" customFormat="1" ht="20" customHeight="1" spans="1:30">
      <c r="A115" s="40">
        <f t="shared" si="32"/>
        <v>112</v>
      </c>
      <c r="B115" s="66" t="s">
        <v>320</v>
      </c>
      <c r="C115" s="42" t="s">
        <v>359</v>
      </c>
      <c r="D115" s="41" t="s">
        <v>360</v>
      </c>
      <c r="E115" s="41">
        <v>3245.4</v>
      </c>
      <c r="F115" s="41">
        <f>VLOOKUP(C115,'[1]9月'!$B:$Q,16,0)</f>
        <v>3245.4</v>
      </c>
      <c r="G115" s="41">
        <v>3245.4</v>
      </c>
      <c r="H115" s="44">
        <v>5228.42</v>
      </c>
      <c r="I115" s="44"/>
      <c r="J115" s="44">
        <v>2544</v>
      </c>
      <c r="K115" s="52">
        <f t="shared" si="33"/>
        <v>58.4172</v>
      </c>
      <c r="L115" s="53">
        <f t="shared" si="34"/>
        <v>519.264</v>
      </c>
      <c r="M115" s="41">
        <f t="shared" si="35"/>
        <v>22.7178</v>
      </c>
      <c r="N115" s="44">
        <f t="shared" si="36"/>
        <v>418.27</v>
      </c>
      <c r="O115" s="44">
        <f t="shared" si="37"/>
        <v>0</v>
      </c>
      <c r="P115" s="44">
        <f t="shared" si="38"/>
        <v>127.2</v>
      </c>
      <c r="Q115" s="44">
        <f t="shared" si="39"/>
        <v>1145.869</v>
      </c>
      <c r="R115" s="41">
        <f t="shared" si="40"/>
        <v>0</v>
      </c>
      <c r="S115" s="41">
        <f t="shared" si="41"/>
        <v>259.63</v>
      </c>
      <c r="T115" s="41">
        <f t="shared" si="42"/>
        <v>9.74</v>
      </c>
      <c r="U115" s="44">
        <f t="shared" si="43"/>
        <v>104.57</v>
      </c>
      <c r="V115" s="44">
        <f t="shared" si="44"/>
        <v>0</v>
      </c>
      <c r="W115" s="44">
        <f t="shared" si="45"/>
        <v>127.2</v>
      </c>
      <c r="X115" s="41">
        <f t="shared" si="46"/>
        <v>501.14</v>
      </c>
      <c r="Y115" s="41">
        <f t="shared" si="47"/>
        <v>1647.009</v>
      </c>
      <c r="Z115" s="66"/>
      <c r="AA115" s="247" t="s">
        <v>21</v>
      </c>
      <c r="AD115" s="141"/>
    </row>
    <row r="116" s="9" customFormat="1" ht="20" customHeight="1" spans="1:30">
      <c r="A116" s="40">
        <f t="shared" si="32"/>
        <v>113</v>
      </c>
      <c r="B116" s="66" t="s">
        <v>124</v>
      </c>
      <c r="C116" s="42" t="s">
        <v>361</v>
      </c>
      <c r="D116" s="41" t="s">
        <v>362</v>
      </c>
      <c r="E116" s="41">
        <v>3245.4</v>
      </c>
      <c r="F116" s="41">
        <f>VLOOKUP(C116,'[1]9月'!$B:$Q,16,0)</f>
        <v>3245.4</v>
      </c>
      <c r="G116" s="41">
        <v>3245.4</v>
      </c>
      <c r="H116" s="44">
        <v>5228.42</v>
      </c>
      <c r="I116" s="44"/>
      <c r="J116" s="44">
        <v>1790</v>
      </c>
      <c r="K116" s="52">
        <f t="shared" si="33"/>
        <v>58.4172</v>
      </c>
      <c r="L116" s="53">
        <f t="shared" si="34"/>
        <v>519.264</v>
      </c>
      <c r="M116" s="41">
        <f t="shared" si="35"/>
        <v>22.7178</v>
      </c>
      <c r="N116" s="44">
        <f t="shared" si="36"/>
        <v>418.27</v>
      </c>
      <c r="O116" s="44">
        <f t="shared" si="37"/>
        <v>0</v>
      </c>
      <c r="P116" s="44">
        <f t="shared" si="38"/>
        <v>89.5</v>
      </c>
      <c r="Q116" s="44">
        <f t="shared" si="39"/>
        <v>1108.169</v>
      </c>
      <c r="R116" s="41">
        <f t="shared" si="40"/>
        <v>0</v>
      </c>
      <c r="S116" s="41">
        <f t="shared" si="41"/>
        <v>259.63</v>
      </c>
      <c r="T116" s="41">
        <f t="shared" si="42"/>
        <v>9.74</v>
      </c>
      <c r="U116" s="44">
        <f t="shared" si="43"/>
        <v>104.57</v>
      </c>
      <c r="V116" s="44">
        <f t="shared" si="44"/>
        <v>0</v>
      </c>
      <c r="W116" s="44">
        <f t="shared" si="45"/>
        <v>89.5</v>
      </c>
      <c r="X116" s="41">
        <f t="shared" si="46"/>
        <v>463.44</v>
      </c>
      <c r="Y116" s="41">
        <f t="shared" si="47"/>
        <v>1571.609</v>
      </c>
      <c r="Z116" s="66"/>
      <c r="AA116" s="247" t="s">
        <v>19</v>
      </c>
      <c r="AD116" s="141"/>
    </row>
    <row r="117" s="9" customFormat="1" ht="20" customHeight="1" spans="1:30">
      <c r="A117" s="40">
        <f t="shared" si="32"/>
        <v>114</v>
      </c>
      <c r="B117" s="66" t="s">
        <v>124</v>
      </c>
      <c r="C117" s="42" t="s">
        <v>363</v>
      </c>
      <c r="D117" s="41" t="s">
        <v>364</v>
      </c>
      <c r="E117" s="41">
        <v>3245.4</v>
      </c>
      <c r="F117" s="41">
        <f>VLOOKUP(C117,'[1]9月'!$B:$Q,16,0)</f>
        <v>3245.4</v>
      </c>
      <c r="G117" s="41">
        <v>3245.4</v>
      </c>
      <c r="H117" s="44">
        <v>5228.42</v>
      </c>
      <c r="I117" s="44"/>
      <c r="J117" s="44">
        <v>2544</v>
      </c>
      <c r="K117" s="52">
        <f t="shared" si="33"/>
        <v>58.4172</v>
      </c>
      <c r="L117" s="53">
        <f t="shared" si="34"/>
        <v>519.264</v>
      </c>
      <c r="M117" s="41">
        <f t="shared" si="35"/>
        <v>22.7178</v>
      </c>
      <c r="N117" s="44">
        <f t="shared" si="36"/>
        <v>418.27</v>
      </c>
      <c r="O117" s="44">
        <f t="shared" si="37"/>
        <v>0</v>
      </c>
      <c r="P117" s="44">
        <f t="shared" si="38"/>
        <v>127.2</v>
      </c>
      <c r="Q117" s="44">
        <f t="shared" si="39"/>
        <v>1145.869</v>
      </c>
      <c r="R117" s="41">
        <f t="shared" si="40"/>
        <v>0</v>
      </c>
      <c r="S117" s="41">
        <f t="shared" si="41"/>
        <v>259.63</v>
      </c>
      <c r="T117" s="41">
        <f t="shared" si="42"/>
        <v>9.74</v>
      </c>
      <c r="U117" s="44">
        <f t="shared" si="43"/>
        <v>104.57</v>
      </c>
      <c r="V117" s="44">
        <f t="shared" si="44"/>
        <v>0</v>
      </c>
      <c r="W117" s="44">
        <f t="shared" si="45"/>
        <v>127.2</v>
      </c>
      <c r="X117" s="41">
        <f t="shared" si="46"/>
        <v>501.14</v>
      </c>
      <c r="Y117" s="41">
        <f t="shared" si="47"/>
        <v>1647.009</v>
      </c>
      <c r="Z117" s="66"/>
      <c r="AA117" s="247" t="s">
        <v>19</v>
      </c>
      <c r="AD117" s="141"/>
    </row>
    <row r="118" s="9" customFormat="1" ht="20" customHeight="1" spans="1:30">
      <c r="A118" s="40">
        <f t="shared" si="32"/>
        <v>115</v>
      </c>
      <c r="B118" s="66" t="s">
        <v>124</v>
      </c>
      <c r="C118" s="42" t="s">
        <v>365</v>
      </c>
      <c r="D118" s="41" t="s">
        <v>366</v>
      </c>
      <c r="E118" s="41">
        <v>3245.4</v>
      </c>
      <c r="F118" s="41">
        <f>VLOOKUP(C118,'[1]9月'!$B:$Q,16,0)</f>
        <v>3245.4</v>
      </c>
      <c r="G118" s="41">
        <v>3245.4</v>
      </c>
      <c r="H118" s="44">
        <v>5228.42</v>
      </c>
      <c r="I118" s="44"/>
      <c r="J118" s="44">
        <v>1790</v>
      </c>
      <c r="K118" s="52">
        <f t="shared" si="33"/>
        <v>58.4172</v>
      </c>
      <c r="L118" s="53">
        <f t="shared" si="34"/>
        <v>519.264</v>
      </c>
      <c r="M118" s="41">
        <f t="shared" si="35"/>
        <v>22.7178</v>
      </c>
      <c r="N118" s="44">
        <f t="shared" si="36"/>
        <v>418.27</v>
      </c>
      <c r="O118" s="44">
        <f t="shared" si="37"/>
        <v>0</v>
      </c>
      <c r="P118" s="44">
        <f t="shared" si="38"/>
        <v>89.5</v>
      </c>
      <c r="Q118" s="44">
        <f t="shared" si="39"/>
        <v>1108.169</v>
      </c>
      <c r="R118" s="41">
        <f t="shared" si="40"/>
        <v>0</v>
      </c>
      <c r="S118" s="41">
        <f t="shared" si="41"/>
        <v>259.63</v>
      </c>
      <c r="T118" s="41">
        <f t="shared" si="42"/>
        <v>9.74</v>
      </c>
      <c r="U118" s="44">
        <f t="shared" si="43"/>
        <v>104.57</v>
      </c>
      <c r="V118" s="44">
        <f t="shared" si="44"/>
        <v>0</v>
      </c>
      <c r="W118" s="44">
        <f t="shared" si="45"/>
        <v>89.5</v>
      </c>
      <c r="X118" s="41">
        <f t="shared" si="46"/>
        <v>463.44</v>
      </c>
      <c r="Y118" s="41">
        <f t="shared" si="47"/>
        <v>1571.609</v>
      </c>
      <c r="Z118" s="66"/>
      <c r="AA118" s="247" t="s">
        <v>19</v>
      </c>
      <c r="AD118" s="141"/>
    </row>
    <row r="119" s="9" customFormat="1" ht="20" customHeight="1" spans="1:30">
      <c r="A119" s="40">
        <f t="shared" si="32"/>
        <v>116</v>
      </c>
      <c r="B119" s="66" t="s">
        <v>124</v>
      </c>
      <c r="C119" s="42" t="s">
        <v>367</v>
      </c>
      <c r="D119" s="41" t="s">
        <v>368</v>
      </c>
      <c r="E119" s="41">
        <v>3245.4</v>
      </c>
      <c r="F119" s="41">
        <f>VLOOKUP(C119,'[1]9月'!$B:$Q,16,0)</f>
        <v>3245.4</v>
      </c>
      <c r="G119" s="41">
        <v>3245.4</v>
      </c>
      <c r="H119" s="44">
        <v>5228.42</v>
      </c>
      <c r="I119" s="44"/>
      <c r="J119" s="44">
        <v>2544</v>
      </c>
      <c r="K119" s="52">
        <f t="shared" si="33"/>
        <v>58.4172</v>
      </c>
      <c r="L119" s="53">
        <f t="shared" si="34"/>
        <v>519.264</v>
      </c>
      <c r="M119" s="41">
        <f t="shared" si="35"/>
        <v>22.7178</v>
      </c>
      <c r="N119" s="44">
        <f t="shared" si="36"/>
        <v>418.27</v>
      </c>
      <c r="O119" s="44">
        <f t="shared" si="37"/>
        <v>0</v>
      </c>
      <c r="P119" s="44">
        <f t="shared" si="38"/>
        <v>127.2</v>
      </c>
      <c r="Q119" s="44">
        <f t="shared" si="39"/>
        <v>1145.869</v>
      </c>
      <c r="R119" s="41">
        <f t="shared" si="40"/>
        <v>0</v>
      </c>
      <c r="S119" s="41">
        <f t="shared" si="41"/>
        <v>259.63</v>
      </c>
      <c r="T119" s="41">
        <f t="shared" si="42"/>
        <v>9.74</v>
      </c>
      <c r="U119" s="44">
        <f t="shared" si="43"/>
        <v>104.57</v>
      </c>
      <c r="V119" s="44">
        <f t="shared" si="44"/>
        <v>0</v>
      </c>
      <c r="W119" s="44">
        <f t="shared" si="45"/>
        <v>127.2</v>
      </c>
      <c r="X119" s="41">
        <f t="shared" si="46"/>
        <v>501.14</v>
      </c>
      <c r="Y119" s="41">
        <f t="shared" si="47"/>
        <v>1647.009</v>
      </c>
      <c r="Z119" s="66"/>
      <c r="AA119" s="247" t="s">
        <v>19</v>
      </c>
      <c r="AD119" s="141"/>
    </row>
    <row r="120" s="9" customFormat="1" ht="20" customHeight="1" spans="1:30">
      <c r="A120" s="40">
        <f t="shared" si="32"/>
        <v>117</v>
      </c>
      <c r="B120" s="66" t="s">
        <v>124</v>
      </c>
      <c r="C120" s="42" t="s">
        <v>369</v>
      </c>
      <c r="D120" s="41" t="s">
        <v>370</v>
      </c>
      <c r="E120" s="41">
        <v>3245.4</v>
      </c>
      <c r="F120" s="41">
        <f>VLOOKUP(C120,'[1]9月'!$B:$Q,16,0)</f>
        <v>3245.4</v>
      </c>
      <c r="G120" s="41">
        <v>3245.4</v>
      </c>
      <c r="H120" s="44">
        <v>5228.42</v>
      </c>
      <c r="I120" s="44"/>
      <c r="J120" s="44">
        <v>1790</v>
      </c>
      <c r="K120" s="52">
        <f t="shared" si="33"/>
        <v>58.4172</v>
      </c>
      <c r="L120" s="53">
        <f t="shared" si="34"/>
        <v>519.264</v>
      </c>
      <c r="M120" s="41">
        <f t="shared" si="35"/>
        <v>22.7178</v>
      </c>
      <c r="N120" s="44">
        <f t="shared" si="36"/>
        <v>418.27</v>
      </c>
      <c r="O120" s="44">
        <f t="shared" si="37"/>
        <v>0</v>
      </c>
      <c r="P120" s="44">
        <f t="shared" si="38"/>
        <v>89.5</v>
      </c>
      <c r="Q120" s="44">
        <f t="shared" si="39"/>
        <v>1108.169</v>
      </c>
      <c r="R120" s="41">
        <f t="shared" si="40"/>
        <v>0</v>
      </c>
      <c r="S120" s="41">
        <f t="shared" si="41"/>
        <v>259.63</v>
      </c>
      <c r="T120" s="41">
        <f t="shared" si="42"/>
        <v>9.74</v>
      </c>
      <c r="U120" s="44">
        <f t="shared" si="43"/>
        <v>104.57</v>
      </c>
      <c r="V120" s="44">
        <f t="shared" si="44"/>
        <v>0</v>
      </c>
      <c r="W120" s="44">
        <f t="shared" si="45"/>
        <v>89.5</v>
      </c>
      <c r="X120" s="41">
        <f t="shared" si="46"/>
        <v>463.44</v>
      </c>
      <c r="Y120" s="41">
        <f t="shared" si="47"/>
        <v>1571.609</v>
      </c>
      <c r="Z120" s="66"/>
      <c r="AA120" s="247" t="s">
        <v>19</v>
      </c>
      <c r="AD120" s="141"/>
    </row>
    <row r="121" s="9" customFormat="1" ht="20" customHeight="1" spans="1:30">
      <c r="A121" s="40">
        <f t="shared" si="32"/>
        <v>118</v>
      </c>
      <c r="B121" s="66" t="s">
        <v>124</v>
      </c>
      <c r="C121" s="42" t="s">
        <v>371</v>
      </c>
      <c r="D121" s="41" t="s">
        <v>372</v>
      </c>
      <c r="E121" s="41">
        <v>3245.4</v>
      </c>
      <c r="F121" s="41">
        <f>VLOOKUP(C121,'[1]9月'!$B:$Q,16,0)</f>
        <v>3245.4</v>
      </c>
      <c r="G121" s="41">
        <v>3245.4</v>
      </c>
      <c r="H121" s="44">
        <v>5228.42</v>
      </c>
      <c r="I121" s="44"/>
      <c r="J121" s="44">
        <v>1790</v>
      </c>
      <c r="K121" s="52">
        <f t="shared" si="33"/>
        <v>58.4172</v>
      </c>
      <c r="L121" s="53">
        <f t="shared" si="34"/>
        <v>519.264</v>
      </c>
      <c r="M121" s="41">
        <f t="shared" si="35"/>
        <v>22.7178</v>
      </c>
      <c r="N121" s="44">
        <f t="shared" si="36"/>
        <v>418.27</v>
      </c>
      <c r="O121" s="44">
        <f t="shared" si="37"/>
        <v>0</v>
      </c>
      <c r="P121" s="44">
        <f t="shared" si="38"/>
        <v>89.5</v>
      </c>
      <c r="Q121" s="44">
        <f t="shared" si="39"/>
        <v>1108.169</v>
      </c>
      <c r="R121" s="41">
        <f t="shared" si="40"/>
        <v>0</v>
      </c>
      <c r="S121" s="41">
        <f t="shared" si="41"/>
        <v>259.63</v>
      </c>
      <c r="T121" s="41">
        <f t="shared" si="42"/>
        <v>9.74</v>
      </c>
      <c r="U121" s="44">
        <f t="shared" si="43"/>
        <v>104.57</v>
      </c>
      <c r="V121" s="44">
        <f t="shared" si="44"/>
        <v>0</v>
      </c>
      <c r="W121" s="44">
        <f t="shared" si="45"/>
        <v>89.5</v>
      </c>
      <c r="X121" s="41">
        <f t="shared" si="46"/>
        <v>463.44</v>
      </c>
      <c r="Y121" s="41">
        <f t="shared" si="47"/>
        <v>1571.609</v>
      </c>
      <c r="Z121" s="66"/>
      <c r="AA121" s="247" t="s">
        <v>19</v>
      </c>
      <c r="AD121" s="141"/>
    </row>
    <row r="122" s="9" customFormat="1" ht="20" customHeight="1" spans="1:30">
      <c r="A122" s="40">
        <f t="shared" si="32"/>
        <v>119</v>
      </c>
      <c r="B122" s="66" t="s">
        <v>124</v>
      </c>
      <c r="C122" s="42" t="s">
        <v>373</v>
      </c>
      <c r="D122" s="41" t="s">
        <v>374</v>
      </c>
      <c r="E122" s="41">
        <v>3245.4</v>
      </c>
      <c r="F122" s="41">
        <f>VLOOKUP(C122,'[1]9月'!$B:$Q,16,0)</f>
        <v>3245.4</v>
      </c>
      <c r="G122" s="41">
        <v>3245.4</v>
      </c>
      <c r="H122" s="44">
        <v>5228.42</v>
      </c>
      <c r="I122" s="44"/>
      <c r="J122" s="44">
        <v>2544</v>
      </c>
      <c r="K122" s="52">
        <f t="shared" si="33"/>
        <v>58.4172</v>
      </c>
      <c r="L122" s="53">
        <f t="shared" si="34"/>
        <v>519.264</v>
      </c>
      <c r="M122" s="41">
        <f t="shared" si="35"/>
        <v>22.7178</v>
      </c>
      <c r="N122" s="44">
        <f t="shared" si="36"/>
        <v>418.27</v>
      </c>
      <c r="O122" s="44">
        <f t="shared" si="37"/>
        <v>0</v>
      </c>
      <c r="P122" s="44">
        <f t="shared" si="38"/>
        <v>127.2</v>
      </c>
      <c r="Q122" s="44">
        <f t="shared" si="39"/>
        <v>1145.869</v>
      </c>
      <c r="R122" s="41">
        <f t="shared" si="40"/>
        <v>0</v>
      </c>
      <c r="S122" s="41">
        <f t="shared" si="41"/>
        <v>259.63</v>
      </c>
      <c r="T122" s="41">
        <f t="shared" si="42"/>
        <v>9.74</v>
      </c>
      <c r="U122" s="44">
        <f t="shared" si="43"/>
        <v>104.57</v>
      </c>
      <c r="V122" s="44">
        <f t="shared" si="44"/>
        <v>0</v>
      </c>
      <c r="W122" s="44">
        <f t="shared" si="45"/>
        <v>127.2</v>
      </c>
      <c r="X122" s="41">
        <f t="shared" si="46"/>
        <v>501.14</v>
      </c>
      <c r="Y122" s="41">
        <f t="shared" si="47"/>
        <v>1647.009</v>
      </c>
      <c r="Z122" s="66"/>
      <c r="AA122" s="247" t="s">
        <v>19</v>
      </c>
      <c r="AD122" s="141"/>
    </row>
    <row r="123" s="9" customFormat="1" ht="20" customHeight="1" spans="1:30">
      <c r="A123" s="40">
        <f t="shared" si="32"/>
        <v>120</v>
      </c>
      <c r="B123" s="66" t="s">
        <v>124</v>
      </c>
      <c r="C123" s="42" t="s">
        <v>375</v>
      </c>
      <c r="D123" s="41" t="s">
        <v>376</v>
      </c>
      <c r="E123" s="41">
        <v>3245.4</v>
      </c>
      <c r="F123" s="41">
        <f>VLOOKUP(C123,'[1]9月'!$B:$Q,16,0)</f>
        <v>3245.4</v>
      </c>
      <c r="G123" s="41">
        <v>3245.4</v>
      </c>
      <c r="H123" s="44">
        <v>5228.42</v>
      </c>
      <c r="I123" s="44"/>
      <c r="J123" s="44">
        <v>1790</v>
      </c>
      <c r="K123" s="52">
        <f t="shared" si="33"/>
        <v>58.4172</v>
      </c>
      <c r="L123" s="53">
        <f t="shared" si="34"/>
        <v>519.264</v>
      </c>
      <c r="M123" s="41">
        <f t="shared" si="35"/>
        <v>22.7178</v>
      </c>
      <c r="N123" s="44">
        <f t="shared" si="36"/>
        <v>418.27</v>
      </c>
      <c r="O123" s="44">
        <f t="shared" si="37"/>
        <v>0</v>
      </c>
      <c r="P123" s="44">
        <f t="shared" si="38"/>
        <v>89.5</v>
      </c>
      <c r="Q123" s="44">
        <f t="shared" si="39"/>
        <v>1108.169</v>
      </c>
      <c r="R123" s="41">
        <f t="shared" si="40"/>
        <v>0</v>
      </c>
      <c r="S123" s="41">
        <f t="shared" si="41"/>
        <v>259.63</v>
      </c>
      <c r="T123" s="41">
        <f t="shared" si="42"/>
        <v>9.74</v>
      </c>
      <c r="U123" s="44">
        <f t="shared" si="43"/>
        <v>104.57</v>
      </c>
      <c r="V123" s="44">
        <f t="shared" si="44"/>
        <v>0</v>
      </c>
      <c r="W123" s="44">
        <f t="shared" si="45"/>
        <v>89.5</v>
      </c>
      <c r="X123" s="41">
        <f t="shared" si="46"/>
        <v>463.44</v>
      </c>
      <c r="Y123" s="41">
        <f t="shared" si="47"/>
        <v>1571.609</v>
      </c>
      <c r="Z123" s="66"/>
      <c r="AA123" s="247" t="s">
        <v>19</v>
      </c>
      <c r="AD123" s="141"/>
    </row>
    <row r="124" s="9" customFormat="1" ht="20" customHeight="1" spans="1:30">
      <c r="A124" s="40">
        <f t="shared" si="32"/>
        <v>121</v>
      </c>
      <c r="B124" s="66" t="s">
        <v>124</v>
      </c>
      <c r="C124" s="42" t="s">
        <v>377</v>
      </c>
      <c r="D124" s="41" t="s">
        <v>378</v>
      </c>
      <c r="E124" s="41">
        <v>3245.4</v>
      </c>
      <c r="F124" s="41">
        <f>VLOOKUP(C124,'[1]9月'!$B:$Q,16,0)</f>
        <v>3245.4</v>
      </c>
      <c r="G124" s="41">
        <v>3245.4</v>
      </c>
      <c r="H124" s="44">
        <v>5228.42</v>
      </c>
      <c r="I124" s="44"/>
      <c r="J124" s="44">
        <v>1790</v>
      </c>
      <c r="K124" s="52">
        <f t="shared" si="33"/>
        <v>58.4172</v>
      </c>
      <c r="L124" s="53">
        <f t="shared" si="34"/>
        <v>519.264</v>
      </c>
      <c r="M124" s="41">
        <f t="shared" si="35"/>
        <v>22.7178</v>
      </c>
      <c r="N124" s="44">
        <f t="shared" si="36"/>
        <v>418.27</v>
      </c>
      <c r="O124" s="44">
        <f t="shared" si="37"/>
        <v>0</v>
      </c>
      <c r="P124" s="44">
        <f t="shared" si="38"/>
        <v>89.5</v>
      </c>
      <c r="Q124" s="44">
        <f t="shared" si="39"/>
        <v>1108.169</v>
      </c>
      <c r="R124" s="41">
        <f t="shared" si="40"/>
        <v>0</v>
      </c>
      <c r="S124" s="41">
        <f t="shared" si="41"/>
        <v>259.63</v>
      </c>
      <c r="T124" s="41">
        <f t="shared" si="42"/>
        <v>9.74</v>
      </c>
      <c r="U124" s="44">
        <f t="shared" si="43"/>
        <v>104.57</v>
      </c>
      <c r="V124" s="44">
        <f t="shared" si="44"/>
        <v>0</v>
      </c>
      <c r="W124" s="44">
        <f t="shared" si="45"/>
        <v>89.5</v>
      </c>
      <c r="X124" s="41">
        <f t="shared" si="46"/>
        <v>463.44</v>
      </c>
      <c r="Y124" s="41">
        <f t="shared" si="47"/>
        <v>1571.609</v>
      </c>
      <c r="Z124" s="66"/>
      <c r="AA124" s="247" t="s">
        <v>19</v>
      </c>
      <c r="AD124" s="141"/>
    </row>
    <row r="125" s="9" customFormat="1" ht="20" customHeight="1" spans="1:30">
      <c r="A125" s="40">
        <f t="shared" si="32"/>
        <v>122</v>
      </c>
      <c r="B125" s="66" t="s">
        <v>124</v>
      </c>
      <c r="C125" s="42" t="s">
        <v>379</v>
      </c>
      <c r="D125" s="41" t="s">
        <v>380</v>
      </c>
      <c r="E125" s="41">
        <v>3245.4</v>
      </c>
      <c r="F125" s="41">
        <f>VLOOKUP(C125,'[1]9月'!$B:$Q,16,0)</f>
        <v>3245.4</v>
      </c>
      <c r="G125" s="41">
        <v>3245.4</v>
      </c>
      <c r="H125" s="44">
        <v>5228.42</v>
      </c>
      <c r="I125" s="44"/>
      <c r="J125" s="44">
        <v>1790</v>
      </c>
      <c r="K125" s="52">
        <f t="shared" si="33"/>
        <v>58.4172</v>
      </c>
      <c r="L125" s="53">
        <f t="shared" si="34"/>
        <v>519.264</v>
      </c>
      <c r="M125" s="41">
        <f t="shared" si="35"/>
        <v>22.7178</v>
      </c>
      <c r="N125" s="44">
        <f t="shared" si="36"/>
        <v>418.27</v>
      </c>
      <c r="O125" s="44">
        <f t="shared" si="37"/>
        <v>0</v>
      </c>
      <c r="P125" s="44">
        <f t="shared" si="38"/>
        <v>89.5</v>
      </c>
      <c r="Q125" s="44">
        <f t="shared" si="39"/>
        <v>1108.169</v>
      </c>
      <c r="R125" s="41">
        <f t="shared" si="40"/>
        <v>0</v>
      </c>
      <c r="S125" s="41">
        <f t="shared" si="41"/>
        <v>259.63</v>
      </c>
      <c r="T125" s="41">
        <f t="shared" si="42"/>
        <v>9.74</v>
      </c>
      <c r="U125" s="44">
        <f t="shared" si="43"/>
        <v>104.57</v>
      </c>
      <c r="V125" s="44">
        <f t="shared" si="44"/>
        <v>0</v>
      </c>
      <c r="W125" s="44">
        <f t="shared" si="45"/>
        <v>89.5</v>
      </c>
      <c r="X125" s="41">
        <f t="shared" si="46"/>
        <v>463.44</v>
      </c>
      <c r="Y125" s="41">
        <f t="shared" si="47"/>
        <v>1571.609</v>
      </c>
      <c r="Z125" s="66"/>
      <c r="AA125" s="247" t="s">
        <v>19</v>
      </c>
      <c r="AD125" s="141"/>
    </row>
    <row r="126" s="9" customFormat="1" ht="20" customHeight="1" spans="1:30">
      <c r="A126" s="40">
        <f t="shared" si="32"/>
        <v>123</v>
      </c>
      <c r="B126" s="66" t="s">
        <v>124</v>
      </c>
      <c r="C126" s="42" t="s">
        <v>381</v>
      </c>
      <c r="D126" s="41" t="s">
        <v>382</v>
      </c>
      <c r="E126" s="41">
        <v>3245.4</v>
      </c>
      <c r="F126" s="41">
        <f>VLOOKUP(C126,'[1]9月'!$B:$Q,16,0)</f>
        <v>3245.4</v>
      </c>
      <c r="G126" s="41">
        <v>3245.4</v>
      </c>
      <c r="H126" s="44">
        <v>5228.42</v>
      </c>
      <c r="I126" s="44"/>
      <c r="J126" s="44">
        <v>1790</v>
      </c>
      <c r="K126" s="52">
        <f t="shared" si="33"/>
        <v>58.4172</v>
      </c>
      <c r="L126" s="53">
        <f t="shared" si="34"/>
        <v>519.264</v>
      </c>
      <c r="M126" s="41">
        <f t="shared" si="35"/>
        <v>22.7178</v>
      </c>
      <c r="N126" s="44">
        <f t="shared" si="36"/>
        <v>418.27</v>
      </c>
      <c r="O126" s="44">
        <f t="shared" si="37"/>
        <v>0</v>
      </c>
      <c r="P126" s="44">
        <f t="shared" si="38"/>
        <v>89.5</v>
      </c>
      <c r="Q126" s="44">
        <f t="shared" si="39"/>
        <v>1108.169</v>
      </c>
      <c r="R126" s="41">
        <f t="shared" si="40"/>
        <v>0</v>
      </c>
      <c r="S126" s="41">
        <f t="shared" si="41"/>
        <v>259.63</v>
      </c>
      <c r="T126" s="41">
        <f t="shared" si="42"/>
        <v>9.74</v>
      </c>
      <c r="U126" s="44">
        <f t="shared" si="43"/>
        <v>104.57</v>
      </c>
      <c r="V126" s="44">
        <f t="shared" si="44"/>
        <v>0</v>
      </c>
      <c r="W126" s="44">
        <f t="shared" si="45"/>
        <v>89.5</v>
      </c>
      <c r="X126" s="41">
        <f t="shared" si="46"/>
        <v>463.44</v>
      </c>
      <c r="Y126" s="41">
        <f t="shared" si="47"/>
        <v>1571.609</v>
      </c>
      <c r="Z126" s="66"/>
      <c r="AA126" s="247" t="s">
        <v>19</v>
      </c>
      <c r="AD126" s="141"/>
    </row>
    <row r="127" s="9" customFormat="1" ht="20" customHeight="1" spans="1:30">
      <c r="A127" s="40">
        <f t="shared" si="32"/>
        <v>124</v>
      </c>
      <c r="B127" s="66" t="s">
        <v>124</v>
      </c>
      <c r="C127" s="42" t="s">
        <v>383</v>
      </c>
      <c r="D127" s="41" t="s">
        <v>384</v>
      </c>
      <c r="E127" s="41">
        <v>3245.4</v>
      </c>
      <c r="F127" s="41">
        <f>VLOOKUP(C127,'[1]9月'!$B:$Q,16,0)</f>
        <v>3245.4</v>
      </c>
      <c r="G127" s="41">
        <v>3245.4</v>
      </c>
      <c r="H127" s="44">
        <v>5228.42</v>
      </c>
      <c r="I127" s="44"/>
      <c r="J127" s="44">
        <v>1790</v>
      </c>
      <c r="K127" s="52">
        <f t="shared" si="33"/>
        <v>58.4172</v>
      </c>
      <c r="L127" s="53">
        <f t="shared" si="34"/>
        <v>519.264</v>
      </c>
      <c r="M127" s="41">
        <f t="shared" si="35"/>
        <v>22.7178</v>
      </c>
      <c r="N127" s="44">
        <f t="shared" si="36"/>
        <v>418.27</v>
      </c>
      <c r="O127" s="44">
        <f t="shared" si="37"/>
        <v>0</v>
      </c>
      <c r="P127" s="44">
        <f t="shared" si="38"/>
        <v>89.5</v>
      </c>
      <c r="Q127" s="44">
        <f t="shared" si="39"/>
        <v>1108.169</v>
      </c>
      <c r="R127" s="41">
        <f t="shared" si="40"/>
        <v>0</v>
      </c>
      <c r="S127" s="41">
        <f t="shared" si="41"/>
        <v>259.63</v>
      </c>
      <c r="T127" s="41">
        <f t="shared" si="42"/>
        <v>9.74</v>
      </c>
      <c r="U127" s="44">
        <f t="shared" si="43"/>
        <v>104.57</v>
      </c>
      <c r="V127" s="44">
        <f t="shared" si="44"/>
        <v>0</v>
      </c>
      <c r="W127" s="44">
        <f t="shared" si="45"/>
        <v>89.5</v>
      </c>
      <c r="X127" s="41">
        <f t="shared" si="46"/>
        <v>463.44</v>
      </c>
      <c r="Y127" s="41">
        <f t="shared" si="47"/>
        <v>1571.609</v>
      </c>
      <c r="Z127" s="66"/>
      <c r="AA127" s="247" t="s">
        <v>19</v>
      </c>
      <c r="AD127" s="141"/>
    </row>
    <row r="128" s="9" customFormat="1" ht="20" customHeight="1" spans="1:30">
      <c r="A128" s="40">
        <f t="shared" si="32"/>
        <v>125</v>
      </c>
      <c r="B128" s="66" t="s">
        <v>124</v>
      </c>
      <c r="C128" s="42" t="s">
        <v>385</v>
      </c>
      <c r="D128" s="41" t="s">
        <v>386</v>
      </c>
      <c r="E128" s="41">
        <v>3245.4</v>
      </c>
      <c r="F128" s="41">
        <f>VLOOKUP(C128,'[1]9月'!$B:$Q,16,0)</f>
        <v>3245.4</v>
      </c>
      <c r="G128" s="41">
        <v>3245.4</v>
      </c>
      <c r="H128" s="44">
        <v>5228.42</v>
      </c>
      <c r="I128" s="44"/>
      <c r="J128" s="44">
        <v>1790</v>
      </c>
      <c r="K128" s="52">
        <f t="shared" si="33"/>
        <v>58.4172</v>
      </c>
      <c r="L128" s="53">
        <f t="shared" si="34"/>
        <v>519.264</v>
      </c>
      <c r="M128" s="41">
        <f t="shared" si="35"/>
        <v>22.7178</v>
      </c>
      <c r="N128" s="44">
        <f t="shared" si="36"/>
        <v>418.27</v>
      </c>
      <c r="O128" s="44">
        <f t="shared" si="37"/>
        <v>0</v>
      </c>
      <c r="P128" s="44">
        <f t="shared" si="38"/>
        <v>89.5</v>
      </c>
      <c r="Q128" s="44">
        <f t="shared" si="39"/>
        <v>1108.169</v>
      </c>
      <c r="R128" s="41">
        <f t="shared" si="40"/>
        <v>0</v>
      </c>
      <c r="S128" s="41">
        <f t="shared" si="41"/>
        <v>259.63</v>
      </c>
      <c r="T128" s="41">
        <f t="shared" si="42"/>
        <v>9.74</v>
      </c>
      <c r="U128" s="44">
        <f t="shared" si="43"/>
        <v>104.57</v>
      </c>
      <c r="V128" s="44">
        <f t="shared" si="44"/>
        <v>0</v>
      </c>
      <c r="W128" s="44">
        <f t="shared" si="45"/>
        <v>89.5</v>
      </c>
      <c r="X128" s="41">
        <f t="shared" si="46"/>
        <v>463.44</v>
      </c>
      <c r="Y128" s="41">
        <f t="shared" si="47"/>
        <v>1571.609</v>
      </c>
      <c r="Z128" s="66"/>
      <c r="AA128" s="247" t="s">
        <v>19</v>
      </c>
      <c r="AD128" s="141"/>
    </row>
    <row r="129" s="9" customFormat="1" ht="20" customHeight="1" spans="1:30">
      <c r="A129" s="40">
        <f t="shared" si="32"/>
        <v>126</v>
      </c>
      <c r="B129" s="66" t="s">
        <v>124</v>
      </c>
      <c r="C129" s="42" t="s">
        <v>387</v>
      </c>
      <c r="D129" s="41" t="s">
        <v>388</v>
      </c>
      <c r="E129" s="41">
        <v>3245.4</v>
      </c>
      <c r="F129" s="41">
        <f>VLOOKUP(C129,'[1]9月'!$B:$Q,16,0)</f>
        <v>3245.4</v>
      </c>
      <c r="G129" s="41">
        <v>3245.4</v>
      </c>
      <c r="H129" s="44">
        <v>5228.42</v>
      </c>
      <c r="I129" s="44"/>
      <c r="J129" s="44">
        <v>1790</v>
      </c>
      <c r="K129" s="52">
        <f t="shared" si="33"/>
        <v>58.4172</v>
      </c>
      <c r="L129" s="53">
        <f t="shared" si="34"/>
        <v>519.264</v>
      </c>
      <c r="M129" s="41">
        <f t="shared" si="35"/>
        <v>22.7178</v>
      </c>
      <c r="N129" s="44">
        <f t="shared" si="36"/>
        <v>418.27</v>
      </c>
      <c r="O129" s="44">
        <f t="shared" si="37"/>
        <v>0</v>
      </c>
      <c r="P129" s="44">
        <f t="shared" si="38"/>
        <v>89.5</v>
      </c>
      <c r="Q129" s="44">
        <f t="shared" si="39"/>
        <v>1108.169</v>
      </c>
      <c r="R129" s="41">
        <f t="shared" si="40"/>
        <v>0</v>
      </c>
      <c r="S129" s="41">
        <f t="shared" si="41"/>
        <v>259.63</v>
      </c>
      <c r="T129" s="41">
        <f t="shared" si="42"/>
        <v>9.74</v>
      </c>
      <c r="U129" s="44">
        <f t="shared" si="43"/>
        <v>104.57</v>
      </c>
      <c r="V129" s="44">
        <f t="shared" si="44"/>
        <v>0</v>
      </c>
      <c r="W129" s="44">
        <f t="shared" si="45"/>
        <v>89.5</v>
      </c>
      <c r="X129" s="41">
        <f t="shared" si="46"/>
        <v>463.44</v>
      </c>
      <c r="Y129" s="41">
        <f t="shared" si="47"/>
        <v>1571.609</v>
      </c>
      <c r="Z129" s="66"/>
      <c r="AA129" s="247" t="s">
        <v>19</v>
      </c>
      <c r="AD129" s="141"/>
    </row>
    <row r="130" s="9" customFormat="1" ht="20" customHeight="1" spans="1:30">
      <c r="A130" s="40">
        <f t="shared" si="32"/>
        <v>127</v>
      </c>
      <c r="B130" s="66" t="s">
        <v>124</v>
      </c>
      <c r="C130" s="42" t="s">
        <v>389</v>
      </c>
      <c r="D130" s="41" t="s">
        <v>390</v>
      </c>
      <c r="E130" s="41">
        <v>3245.4</v>
      </c>
      <c r="F130" s="41">
        <f>VLOOKUP(C130,'[1]9月'!$B:$Q,16,0)</f>
        <v>3245.4</v>
      </c>
      <c r="G130" s="41">
        <v>3245.4</v>
      </c>
      <c r="H130" s="44">
        <v>5228.42</v>
      </c>
      <c r="I130" s="44"/>
      <c r="J130" s="44">
        <v>1790</v>
      </c>
      <c r="K130" s="52">
        <f t="shared" si="33"/>
        <v>58.4172</v>
      </c>
      <c r="L130" s="53">
        <f t="shared" si="34"/>
        <v>519.264</v>
      </c>
      <c r="M130" s="41">
        <f t="shared" si="35"/>
        <v>22.7178</v>
      </c>
      <c r="N130" s="44">
        <f t="shared" si="36"/>
        <v>418.27</v>
      </c>
      <c r="O130" s="44">
        <f t="shared" si="37"/>
        <v>0</v>
      </c>
      <c r="P130" s="44">
        <f t="shared" si="38"/>
        <v>89.5</v>
      </c>
      <c r="Q130" s="44">
        <f t="shared" si="39"/>
        <v>1108.169</v>
      </c>
      <c r="R130" s="41">
        <f t="shared" si="40"/>
        <v>0</v>
      </c>
      <c r="S130" s="41">
        <f t="shared" si="41"/>
        <v>259.63</v>
      </c>
      <c r="T130" s="41">
        <f t="shared" si="42"/>
        <v>9.74</v>
      </c>
      <c r="U130" s="44">
        <f t="shared" si="43"/>
        <v>104.57</v>
      </c>
      <c r="V130" s="44">
        <f t="shared" si="44"/>
        <v>0</v>
      </c>
      <c r="W130" s="44">
        <f t="shared" si="45"/>
        <v>89.5</v>
      </c>
      <c r="X130" s="41">
        <f t="shared" si="46"/>
        <v>463.44</v>
      </c>
      <c r="Y130" s="41">
        <f t="shared" si="47"/>
        <v>1571.609</v>
      </c>
      <c r="Z130" s="66"/>
      <c r="AA130" s="247" t="s">
        <v>19</v>
      </c>
      <c r="AD130" s="141"/>
    </row>
    <row r="131" s="9" customFormat="1" ht="20" customHeight="1" spans="1:30">
      <c r="A131" s="40">
        <f t="shared" si="32"/>
        <v>128</v>
      </c>
      <c r="B131" s="66" t="s">
        <v>124</v>
      </c>
      <c r="C131" s="42" t="s">
        <v>391</v>
      </c>
      <c r="D131" s="41" t="s">
        <v>392</v>
      </c>
      <c r="E131" s="41">
        <v>3245.4</v>
      </c>
      <c r="F131" s="41">
        <f>VLOOKUP(C131,'[1]9月'!$B:$Q,16,0)</f>
        <v>3245.4</v>
      </c>
      <c r="G131" s="41">
        <v>3245.4</v>
      </c>
      <c r="H131" s="44">
        <v>5228.42</v>
      </c>
      <c r="I131" s="44"/>
      <c r="J131" s="44">
        <v>1790</v>
      </c>
      <c r="K131" s="52">
        <f t="shared" si="33"/>
        <v>58.4172</v>
      </c>
      <c r="L131" s="53">
        <f t="shared" si="34"/>
        <v>519.264</v>
      </c>
      <c r="M131" s="41">
        <f t="shared" si="35"/>
        <v>22.7178</v>
      </c>
      <c r="N131" s="44">
        <f t="shared" si="36"/>
        <v>418.27</v>
      </c>
      <c r="O131" s="44">
        <f t="shared" si="37"/>
        <v>0</v>
      </c>
      <c r="P131" s="44">
        <f t="shared" si="38"/>
        <v>89.5</v>
      </c>
      <c r="Q131" s="44">
        <f t="shared" si="39"/>
        <v>1108.169</v>
      </c>
      <c r="R131" s="41">
        <f t="shared" si="40"/>
        <v>0</v>
      </c>
      <c r="S131" s="41">
        <f t="shared" si="41"/>
        <v>259.63</v>
      </c>
      <c r="T131" s="41">
        <f t="shared" si="42"/>
        <v>9.74</v>
      </c>
      <c r="U131" s="44">
        <f t="shared" si="43"/>
        <v>104.57</v>
      </c>
      <c r="V131" s="44">
        <f t="shared" si="44"/>
        <v>0</v>
      </c>
      <c r="W131" s="44">
        <f t="shared" si="45"/>
        <v>89.5</v>
      </c>
      <c r="X131" s="41">
        <f t="shared" si="46"/>
        <v>463.44</v>
      </c>
      <c r="Y131" s="41">
        <f t="shared" si="47"/>
        <v>1571.609</v>
      </c>
      <c r="Z131" s="66"/>
      <c r="AA131" s="247" t="s">
        <v>19</v>
      </c>
      <c r="AD131" s="141"/>
    </row>
    <row r="132" s="9" customFormat="1" ht="20" customHeight="1" spans="1:30">
      <c r="A132" s="40">
        <f t="shared" si="32"/>
        <v>129</v>
      </c>
      <c r="B132" s="66" t="s">
        <v>124</v>
      </c>
      <c r="C132" s="42" t="s">
        <v>393</v>
      </c>
      <c r="D132" s="41" t="s">
        <v>394</v>
      </c>
      <c r="E132" s="41">
        <v>3245.4</v>
      </c>
      <c r="F132" s="41">
        <f>VLOOKUP(C132,'[1]9月'!$B:$Q,16,0)</f>
        <v>3245.4</v>
      </c>
      <c r="G132" s="41">
        <v>3245.4</v>
      </c>
      <c r="H132" s="44">
        <v>5228.42</v>
      </c>
      <c r="I132" s="44"/>
      <c r="J132" s="44">
        <v>1790</v>
      </c>
      <c r="K132" s="52">
        <f t="shared" si="33"/>
        <v>58.4172</v>
      </c>
      <c r="L132" s="53">
        <f t="shared" si="34"/>
        <v>519.264</v>
      </c>
      <c r="M132" s="41">
        <f t="shared" si="35"/>
        <v>22.7178</v>
      </c>
      <c r="N132" s="44">
        <f t="shared" si="36"/>
        <v>418.27</v>
      </c>
      <c r="O132" s="44">
        <f t="shared" si="37"/>
        <v>0</v>
      </c>
      <c r="P132" s="44">
        <f t="shared" si="38"/>
        <v>89.5</v>
      </c>
      <c r="Q132" s="44">
        <f t="shared" si="39"/>
        <v>1108.169</v>
      </c>
      <c r="R132" s="41">
        <f t="shared" si="40"/>
        <v>0</v>
      </c>
      <c r="S132" s="41">
        <f t="shared" si="41"/>
        <v>259.63</v>
      </c>
      <c r="T132" s="41">
        <f t="shared" si="42"/>
        <v>9.74</v>
      </c>
      <c r="U132" s="44">
        <f t="shared" si="43"/>
        <v>104.57</v>
      </c>
      <c r="V132" s="44">
        <f t="shared" si="44"/>
        <v>0</v>
      </c>
      <c r="W132" s="44">
        <f t="shared" si="45"/>
        <v>89.5</v>
      </c>
      <c r="X132" s="41">
        <f t="shared" si="46"/>
        <v>463.44</v>
      </c>
      <c r="Y132" s="41">
        <f t="shared" si="47"/>
        <v>1571.609</v>
      </c>
      <c r="Z132" s="66"/>
      <c r="AA132" s="247" t="s">
        <v>19</v>
      </c>
      <c r="AD132" s="141"/>
    </row>
    <row r="133" s="9" customFormat="1" ht="20" customHeight="1" spans="1:30">
      <c r="A133" s="40">
        <f t="shared" si="32"/>
        <v>130</v>
      </c>
      <c r="B133" s="66" t="s">
        <v>124</v>
      </c>
      <c r="C133" s="42" t="s">
        <v>395</v>
      </c>
      <c r="D133" s="350" t="s">
        <v>396</v>
      </c>
      <c r="E133" s="41">
        <v>3245.4</v>
      </c>
      <c r="F133" s="41">
        <f>VLOOKUP(C133,'[1]9月'!$B:$Q,16,0)</f>
        <v>3245.4</v>
      </c>
      <c r="G133" s="41">
        <v>3245.4</v>
      </c>
      <c r="H133" s="44">
        <v>5228.42</v>
      </c>
      <c r="I133" s="44"/>
      <c r="J133" s="44">
        <v>1790</v>
      </c>
      <c r="K133" s="52">
        <f t="shared" si="33"/>
        <v>58.4172</v>
      </c>
      <c r="L133" s="53">
        <f t="shared" si="34"/>
        <v>519.264</v>
      </c>
      <c r="M133" s="41">
        <f t="shared" si="35"/>
        <v>22.7178</v>
      </c>
      <c r="N133" s="44">
        <f t="shared" si="36"/>
        <v>418.27</v>
      </c>
      <c r="O133" s="44">
        <f t="shared" si="37"/>
        <v>0</v>
      </c>
      <c r="P133" s="44">
        <f t="shared" si="38"/>
        <v>89.5</v>
      </c>
      <c r="Q133" s="44">
        <f t="shared" si="39"/>
        <v>1108.169</v>
      </c>
      <c r="R133" s="41">
        <f t="shared" si="40"/>
        <v>0</v>
      </c>
      <c r="S133" s="41">
        <f t="shared" si="41"/>
        <v>259.63</v>
      </c>
      <c r="T133" s="41">
        <f t="shared" si="42"/>
        <v>9.74</v>
      </c>
      <c r="U133" s="44">
        <f t="shared" si="43"/>
        <v>104.57</v>
      </c>
      <c r="V133" s="44">
        <f t="shared" si="44"/>
        <v>0</v>
      </c>
      <c r="W133" s="44">
        <f t="shared" si="45"/>
        <v>89.5</v>
      </c>
      <c r="X133" s="41">
        <f t="shared" si="46"/>
        <v>463.44</v>
      </c>
      <c r="Y133" s="41">
        <f t="shared" si="47"/>
        <v>1571.609</v>
      </c>
      <c r="Z133" s="66"/>
      <c r="AA133" s="247" t="s">
        <v>19</v>
      </c>
      <c r="AD133" s="141"/>
    </row>
    <row r="134" s="9" customFormat="1" ht="20" customHeight="1" spans="1:30">
      <c r="A134" s="40">
        <f t="shared" si="32"/>
        <v>131</v>
      </c>
      <c r="B134" s="66" t="s">
        <v>124</v>
      </c>
      <c r="C134" s="42" t="s">
        <v>397</v>
      </c>
      <c r="D134" s="41" t="s">
        <v>398</v>
      </c>
      <c r="E134" s="41">
        <v>3245.4</v>
      </c>
      <c r="F134" s="41">
        <f>VLOOKUP(C134,'[1]9月'!$B:$Q,16,0)</f>
        <v>3245.4</v>
      </c>
      <c r="G134" s="41">
        <v>3245.4</v>
      </c>
      <c r="H134" s="44">
        <v>5228.42</v>
      </c>
      <c r="I134" s="44"/>
      <c r="J134" s="44">
        <v>2544</v>
      </c>
      <c r="K134" s="52">
        <f t="shared" si="33"/>
        <v>58.4172</v>
      </c>
      <c r="L134" s="53">
        <f t="shared" si="34"/>
        <v>519.264</v>
      </c>
      <c r="M134" s="41">
        <f t="shared" si="35"/>
        <v>22.7178</v>
      </c>
      <c r="N134" s="44">
        <f t="shared" si="36"/>
        <v>418.27</v>
      </c>
      <c r="O134" s="44">
        <f t="shared" si="37"/>
        <v>0</v>
      </c>
      <c r="P134" s="44">
        <f t="shared" si="38"/>
        <v>127.2</v>
      </c>
      <c r="Q134" s="44">
        <f t="shared" si="39"/>
        <v>1145.869</v>
      </c>
      <c r="R134" s="41">
        <f t="shared" si="40"/>
        <v>0</v>
      </c>
      <c r="S134" s="41">
        <f t="shared" si="41"/>
        <v>259.63</v>
      </c>
      <c r="T134" s="41">
        <f t="shared" si="42"/>
        <v>9.74</v>
      </c>
      <c r="U134" s="44">
        <f t="shared" si="43"/>
        <v>104.57</v>
      </c>
      <c r="V134" s="44">
        <f t="shared" si="44"/>
        <v>0</v>
      </c>
      <c r="W134" s="44">
        <f t="shared" si="45"/>
        <v>127.2</v>
      </c>
      <c r="X134" s="41">
        <f t="shared" si="46"/>
        <v>501.14</v>
      </c>
      <c r="Y134" s="41">
        <f t="shared" si="47"/>
        <v>1647.009</v>
      </c>
      <c r="Z134" s="66"/>
      <c r="AA134" s="247" t="s">
        <v>19</v>
      </c>
      <c r="AD134" s="141"/>
    </row>
    <row r="135" s="9" customFormat="1" ht="20" customHeight="1" spans="1:30">
      <c r="A135" s="40">
        <f t="shared" si="32"/>
        <v>132</v>
      </c>
      <c r="B135" s="66" t="s">
        <v>124</v>
      </c>
      <c r="C135" s="42" t="s">
        <v>399</v>
      </c>
      <c r="D135" s="41" t="s">
        <v>400</v>
      </c>
      <c r="E135" s="41">
        <v>3245.4</v>
      </c>
      <c r="F135" s="41">
        <f>VLOOKUP(C135,'[1]9月'!$B:$Q,16,0)</f>
        <v>3245.4</v>
      </c>
      <c r="G135" s="41">
        <v>3245.4</v>
      </c>
      <c r="H135" s="44">
        <v>5228.42</v>
      </c>
      <c r="I135" s="44"/>
      <c r="J135" s="44">
        <v>1790</v>
      </c>
      <c r="K135" s="52">
        <f t="shared" si="33"/>
        <v>58.4172</v>
      </c>
      <c r="L135" s="53">
        <f t="shared" si="34"/>
        <v>519.264</v>
      </c>
      <c r="M135" s="41">
        <f t="shared" si="35"/>
        <v>22.7178</v>
      </c>
      <c r="N135" s="44">
        <f t="shared" si="36"/>
        <v>418.27</v>
      </c>
      <c r="O135" s="44">
        <f t="shared" si="37"/>
        <v>0</v>
      </c>
      <c r="P135" s="44">
        <f t="shared" si="38"/>
        <v>89.5</v>
      </c>
      <c r="Q135" s="44">
        <f t="shared" si="39"/>
        <v>1108.169</v>
      </c>
      <c r="R135" s="41">
        <f t="shared" si="40"/>
        <v>0</v>
      </c>
      <c r="S135" s="41">
        <f t="shared" si="41"/>
        <v>259.63</v>
      </c>
      <c r="T135" s="41">
        <f t="shared" si="42"/>
        <v>9.74</v>
      </c>
      <c r="U135" s="44">
        <f t="shared" si="43"/>
        <v>104.57</v>
      </c>
      <c r="V135" s="44">
        <f t="shared" si="44"/>
        <v>0</v>
      </c>
      <c r="W135" s="44">
        <f t="shared" si="45"/>
        <v>89.5</v>
      </c>
      <c r="X135" s="41">
        <f t="shared" si="46"/>
        <v>463.44</v>
      </c>
      <c r="Y135" s="41">
        <f t="shared" si="47"/>
        <v>1571.609</v>
      </c>
      <c r="Z135" s="66"/>
      <c r="AA135" s="247" t="s">
        <v>19</v>
      </c>
      <c r="AD135" s="141"/>
    </row>
    <row r="136" s="9" customFormat="1" ht="20" customHeight="1" spans="1:30">
      <c r="A136" s="40">
        <f t="shared" si="32"/>
        <v>133</v>
      </c>
      <c r="B136" s="66" t="s">
        <v>124</v>
      </c>
      <c r="C136" s="42" t="s">
        <v>401</v>
      </c>
      <c r="D136" s="41" t="s">
        <v>402</v>
      </c>
      <c r="E136" s="41">
        <v>3245.4</v>
      </c>
      <c r="F136" s="41">
        <f>VLOOKUP(C136,'[1]9月'!$B:$Q,16,0)</f>
        <v>3245.4</v>
      </c>
      <c r="G136" s="41">
        <v>3245.4</v>
      </c>
      <c r="H136" s="44">
        <v>5228.42</v>
      </c>
      <c r="I136" s="44"/>
      <c r="J136" s="44">
        <v>1790</v>
      </c>
      <c r="K136" s="52">
        <f t="shared" si="33"/>
        <v>58.4172</v>
      </c>
      <c r="L136" s="53">
        <f t="shared" si="34"/>
        <v>519.264</v>
      </c>
      <c r="M136" s="41">
        <f t="shared" si="35"/>
        <v>22.7178</v>
      </c>
      <c r="N136" s="44">
        <f t="shared" si="36"/>
        <v>418.27</v>
      </c>
      <c r="O136" s="44">
        <f t="shared" si="37"/>
        <v>0</v>
      </c>
      <c r="P136" s="44">
        <f t="shared" si="38"/>
        <v>89.5</v>
      </c>
      <c r="Q136" s="44">
        <f t="shared" si="39"/>
        <v>1108.169</v>
      </c>
      <c r="R136" s="41">
        <f t="shared" si="40"/>
        <v>0</v>
      </c>
      <c r="S136" s="41">
        <f t="shared" si="41"/>
        <v>259.63</v>
      </c>
      <c r="T136" s="41">
        <f t="shared" si="42"/>
        <v>9.74</v>
      </c>
      <c r="U136" s="44">
        <f t="shared" si="43"/>
        <v>104.57</v>
      </c>
      <c r="V136" s="44">
        <f t="shared" si="44"/>
        <v>0</v>
      </c>
      <c r="W136" s="44">
        <f t="shared" si="45"/>
        <v>89.5</v>
      </c>
      <c r="X136" s="41">
        <f t="shared" si="46"/>
        <v>463.44</v>
      </c>
      <c r="Y136" s="41">
        <f t="shared" si="47"/>
        <v>1571.609</v>
      </c>
      <c r="Z136" s="66"/>
      <c r="AA136" s="247" t="s">
        <v>19</v>
      </c>
      <c r="AD136" s="141"/>
    </row>
    <row r="137" s="9" customFormat="1" ht="20" customHeight="1" spans="1:30">
      <c r="A137" s="40">
        <f t="shared" si="32"/>
        <v>134</v>
      </c>
      <c r="B137" s="66" t="s">
        <v>124</v>
      </c>
      <c r="C137" s="42" t="s">
        <v>403</v>
      </c>
      <c r="D137" s="41" t="s">
        <v>404</v>
      </c>
      <c r="E137" s="41">
        <v>3245.4</v>
      </c>
      <c r="F137" s="41">
        <f>VLOOKUP(C137,'[1]9月'!$B:$Q,16,0)</f>
        <v>3245.4</v>
      </c>
      <c r="G137" s="41">
        <v>3245.4</v>
      </c>
      <c r="H137" s="44">
        <v>5228.42</v>
      </c>
      <c r="I137" s="44"/>
      <c r="J137" s="44">
        <v>2544</v>
      </c>
      <c r="K137" s="52">
        <f t="shared" si="33"/>
        <v>58.4172</v>
      </c>
      <c r="L137" s="53">
        <f t="shared" si="34"/>
        <v>519.264</v>
      </c>
      <c r="M137" s="41">
        <f t="shared" si="35"/>
        <v>22.7178</v>
      </c>
      <c r="N137" s="44">
        <f t="shared" si="36"/>
        <v>418.27</v>
      </c>
      <c r="O137" s="44">
        <f t="shared" si="37"/>
        <v>0</v>
      </c>
      <c r="P137" s="44">
        <f t="shared" si="38"/>
        <v>127.2</v>
      </c>
      <c r="Q137" s="44">
        <f t="shared" si="39"/>
        <v>1145.869</v>
      </c>
      <c r="R137" s="41">
        <f t="shared" si="40"/>
        <v>0</v>
      </c>
      <c r="S137" s="41">
        <f t="shared" si="41"/>
        <v>259.63</v>
      </c>
      <c r="T137" s="41">
        <f t="shared" si="42"/>
        <v>9.74</v>
      </c>
      <c r="U137" s="44">
        <f t="shared" si="43"/>
        <v>104.57</v>
      </c>
      <c r="V137" s="44">
        <f t="shared" si="44"/>
        <v>0</v>
      </c>
      <c r="W137" s="44">
        <f t="shared" si="45"/>
        <v>127.2</v>
      </c>
      <c r="X137" s="41">
        <f t="shared" si="46"/>
        <v>501.14</v>
      </c>
      <c r="Y137" s="41">
        <f t="shared" si="47"/>
        <v>1647.009</v>
      </c>
      <c r="Z137" s="66"/>
      <c r="AA137" s="247" t="s">
        <v>19</v>
      </c>
      <c r="AD137" s="141"/>
    </row>
    <row r="138" s="9" customFormat="1" ht="20" customHeight="1" spans="1:30">
      <c r="A138" s="40">
        <f t="shared" si="32"/>
        <v>135</v>
      </c>
      <c r="B138" s="66" t="s">
        <v>124</v>
      </c>
      <c r="C138" s="42" t="s">
        <v>405</v>
      </c>
      <c r="D138" s="41" t="s">
        <v>406</v>
      </c>
      <c r="E138" s="41">
        <v>3245.4</v>
      </c>
      <c r="F138" s="41">
        <f>VLOOKUP(C138,'[1]9月'!$B:$Q,16,0)</f>
        <v>3245.4</v>
      </c>
      <c r="G138" s="41">
        <v>3245.4</v>
      </c>
      <c r="H138" s="44">
        <v>5228.42</v>
      </c>
      <c r="I138" s="44"/>
      <c r="J138" s="44">
        <v>2544</v>
      </c>
      <c r="K138" s="52">
        <f t="shared" si="33"/>
        <v>58.4172</v>
      </c>
      <c r="L138" s="53">
        <f t="shared" si="34"/>
        <v>519.264</v>
      </c>
      <c r="M138" s="41">
        <f t="shared" si="35"/>
        <v>22.7178</v>
      </c>
      <c r="N138" s="44">
        <f t="shared" si="36"/>
        <v>418.27</v>
      </c>
      <c r="O138" s="44">
        <f t="shared" si="37"/>
        <v>0</v>
      </c>
      <c r="P138" s="44">
        <f t="shared" si="38"/>
        <v>127.2</v>
      </c>
      <c r="Q138" s="44">
        <f t="shared" si="39"/>
        <v>1145.869</v>
      </c>
      <c r="R138" s="41">
        <f t="shared" si="40"/>
        <v>0</v>
      </c>
      <c r="S138" s="41">
        <f t="shared" si="41"/>
        <v>259.63</v>
      </c>
      <c r="T138" s="41">
        <f t="shared" si="42"/>
        <v>9.74</v>
      </c>
      <c r="U138" s="44">
        <f t="shared" si="43"/>
        <v>104.57</v>
      </c>
      <c r="V138" s="44">
        <f t="shared" si="44"/>
        <v>0</v>
      </c>
      <c r="W138" s="44">
        <f t="shared" si="45"/>
        <v>127.2</v>
      </c>
      <c r="X138" s="41">
        <f t="shared" si="46"/>
        <v>501.14</v>
      </c>
      <c r="Y138" s="41">
        <f t="shared" si="47"/>
        <v>1647.009</v>
      </c>
      <c r="Z138" s="66"/>
      <c r="AA138" s="247" t="s">
        <v>19</v>
      </c>
      <c r="AD138" s="141"/>
    </row>
    <row r="139" s="9" customFormat="1" ht="20" customHeight="1" spans="1:30">
      <c r="A139" s="40">
        <f t="shared" si="32"/>
        <v>136</v>
      </c>
      <c r="B139" s="66" t="s">
        <v>124</v>
      </c>
      <c r="C139" s="42" t="s">
        <v>407</v>
      </c>
      <c r="D139" s="41" t="s">
        <v>408</v>
      </c>
      <c r="E139" s="41">
        <v>3245.4</v>
      </c>
      <c r="F139" s="41">
        <f>VLOOKUP(C139,'[1]9月'!$B:$Q,16,0)</f>
        <v>3245.4</v>
      </c>
      <c r="G139" s="41">
        <v>3245.4</v>
      </c>
      <c r="H139" s="44">
        <v>5228.42</v>
      </c>
      <c r="I139" s="44"/>
      <c r="J139" s="44">
        <v>2544</v>
      </c>
      <c r="K139" s="52">
        <f t="shared" si="33"/>
        <v>58.4172</v>
      </c>
      <c r="L139" s="53">
        <f t="shared" si="34"/>
        <v>519.264</v>
      </c>
      <c r="M139" s="41">
        <f t="shared" si="35"/>
        <v>22.7178</v>
      </c>
      <c r="N139" s="44">
        <f t="shared" si="36"/>
        <v>418.27</v>
      </c>
      <c r="O139" s="44">
        <f t="shared" si="37"/>
        <v>0</v>
      </c>
      <c r="P139" s="44">
        <f t="shared" si="38"/>
        <v>127.2</v>
      </c>
      <c r="Q139" s="44">
        <f t="shared" si="39"/>
        <v>1145.869</v>
      </c>
      <c r="R139" s="41">
        <f t="shared" si="40"/>
        <v>0</v>
      </c>
      <c r="S139" s="41">
        <f t="shared" si="41"/>
        <v>259.63</v>
      </c>
      <c r="T139" s="41">
        <f t="shared" si="42"/>
        <v>9.74</v>
      </c>
      <c r="U139" s="44">
        <f t="shared" si="43"/>
        <v>104.57</v>
      </c>
      <c r="V139" s="44">
        <f t="shared" si="44"/>
        <v>0</v>
      </c>
      <c r="W139" s="44">
        <f t="shared" si="45"/>
        <v>127.2</v>
      </c>
      <c r="X139" s="41">
        <f t="shared" si="46"/>
        <v>501.14</v>
      </c>
      <c r="Y139" s="41">
        <f t="shared" si="47"/>
        <v>1647.009</v>
      </c>
      <c r="Z139" s="66"/>
      <c r="AA139" s="247" t="s">
        <v>19</v>
      </c>
      <c r="AD139" s="141"/>
    </row>
    <row r="140" s="9" customFormat="1" ht="20" customHeight="1" spans="1:30">
      <c r="A140" s="40">
        <f t="shared" si="32"/>
        <v>137</v>
      </c>
      <c r="B140" s="66" t="s">
        <v>124</v>
      </c>
      <c r="C140" s="42" t="s">
        <v>409</v>
      </c>
      <c r="D140" s="41" t="s">
        <v>410</v>
      </c>
      <c r="E140" s="41">
        <v>3245.4</v>
      </c>
      <c r="F140" s="41">
        <f>VLOOKUP(C140,'[1]9月'!$B:$Q,16,0)</f>
        <v>3245.4</v>
      </c>
      <c r="G140" s="41">
        <v>3245.4</v>
      </c>
      <c r="H140" s="44">
        <v>5228.42</v>
      </c>
      <c r="I140" s="44"/>
      <c r="J140" s="44">
        <v>2544</v>
      </c>
      <c r="K140" s="52">
        <f t="shared" si="33"/>
        <v>58.4172</v>
      </c>
      <c r="L140" s="53">
        <f t="shared" si="34"/>
        <v>519.264</v>
      </c>
      <c r="M140" s="41">
        <f t="shared" si="35"/>
        <v>22.7178</v>
      </c>
      <c r="N140" s="44">
        <f t="shared" si="36"/>
        <v>418.27</v>
      </c>
      <c r="O140" s="44">
        <f t="shared" si="37"/>
        <v>0</v>
      </c>
      <c r="P140" s="44">
        <f t="shared" si="38"/>
        <v>127.2</v>
      </c>
      <c r="Q140" s="44">
        <f t="shared" si="39"/>
        <v>1145.869</v>
      </c>
      <c r="R140" s="41">
        <f t="shared" si="40"/>
        <v>0</v>
      </c>
      <c r="S140" s="41">
        <f t="shared" si="41"/>
        <v>259.63</v>
      </c>
      <c r="T140" s="41">
        <f t="shared" si="42"/>
        <v>9.74</v>
      </c>
      <c r="U140" s="44">
        <f t="shared" si="43"/>
        <v>104.57</v>
      </c>
      <c r="V140" s="44">
        <f t="shared" si="44"/>
        <v>0</v>
      </c>
      <c r="W140" s="44">
        <f t="shared" si="45"/>
        <v>127.2</v>
      </c>
      <c r="X140" s="41">
        <f t="shared" si="46"/>
        <v>501.14</v>
      </c>
      <c r="Y140" s="41">
        <f t="shared" si="47"/>
        <v>1647.009</v>
      </c>
      <c r="Z140" s="66"/>
      <c r="AA140" s="247" t="s">
        <v>19</v>
      </c>
      <c r="AD140" s="141"/>
    </row>
    <row r="141" s="9" customFormat="1" ht="20" customHeight="1" spans="1:30">
      <c r="A141" s="40">
        <f t="shared" si="32"/>
        <v>138</v>
      </c>
      <c r="B141" s="66" t="s">
        <v>124</v>
      </c>
      <c r="C141" s="42" t="s">
        <v>411</v>
      </c>
      <c r="D141" s="41" t="s">
        <v>412</v>
      </c>
      <c r="E141" s="41">
        <v>3245.4</v>
      </c>
      <c r="F141" s="41">
        <f>VLOOKUP(C141,'[1]9月'!$B:$Q,16,0)</f>
        <v>3245.4</v>
      </c>
      <c r="G141" s="41">
        <v>3245.4</v>
      </c>
      <c r="H141" s="44">
        <v>5228.42</v>
      </c>
      <c r="I141" s="44"/>
      <c r="J141" s="44">
        <v>3180</v>
      </c>
      <c r="K141" s="52">
        <f t="shared" si="33"/>
        <v>58.4172</v>
      </c>
      <c r="L141" s="53">
        <f t="shared" si="34"/>
        <v>519.264</v>
      </c>
      <c r="M141" s="41">
        <f t="shared" si="35"/>
        <v>22.7178</v>
      </c>
      <c r="N141" s="44">
        <f t="shared" si="36"/>
        <v>418.27</v>
      </c>
      <c r="O141" s="44">
        <f t="shared" si="37"/>
        <v>0</v>
      </c>
      <c r="P141" s="44">
        <f t="shared" si="38"/>
        <v>159</v>
      </c>
      <c r="Q141" s="44">
        <f t="shared" si="39"/>
        <v>1177.669</v>
      </c>
      <c r="R141" s="41">
        <f t="shared" si="40"/>
        <v>0</v>
      </c>
      <c r="S141" s="41">
        <f t="shared" si="41"/>
        <v>259.63</v>
      </c>
      <c r="T141" s="41">
        <f t="shared" si="42"/>
        <v>9.74</v>
      </c>
      <c r="U141" s="44">
        <f t="shared" si="43"/>
        <v>104.57</v>
      </c>
      <c r="V141" s="44">
        <f t="shared" si="44"/>
        <v>0</v>
      </c>
      <c r="W141" s="44">
        <f t="shared" si="45"/>
        <v>159</v>
      </c>
      <c r="X141" s="41">
        <f t="shared" si="46"/>
        <v>532.94</v>
      </c>
      <c r="Y141" s="41">
        <f t="shared" si="47"/>
        <v>1710.609</v>
      </c>
      <c r="Z141" s="66"/>
      <c r="AA141" s="247" t="s">
        <v>19</v>
      </c>
      <c r="AD141" s="141"/>
    </row>
    <row r="142" s="9" customFormat="1" ht="20" customHeight="1" spans="1:30">
      <c r="A142" s="40">
        <f t="shared" si="32"/>
        <v>139</v>
      </c>
      <c r="B142" s="66" t="s">
        <v>124</v>
      </c>
      <c r="C142" s="42" t="s">
        <v>413</v>
      </c>
      <c r="D142" s="41" t="s">
        <v>414</v>
      </c>
      <c r="E142" s="41">
        <v>3245.4</v>
      </c>
      <c r="F142" s="41">
        <f>VLOOKUP(C142,'[1]9月'!$B:$Q,16,0)</f>
        <v>3245.4</v>
      </c>
      <c r="G142" s="41">
        <v>3245.4</v>
      </c>
      <c r="H142" s="44">
        <v>5228.42</v>
      </c>
      <c r="I142" s="44"/>
      <c r="J142" s="44">
        <v>1790</v>
      </c>
      <c r="K142" s="52">
        <f t="shared" si="33"/>
        <v>58.4172</v>
      </c>
      <c r="L142" s="53">
        <f t="shared" si="34"/>
        <v>519.264</v>
      </c>
      <c r="M142" s="41">
        <f t="shared" si="35"/>
        <v>22.7178</v>
      </c>
      <c r="N142" s="44">
        <f t="shared" si="36"/>
        <v>418.27</v>
      </c>
      <c r="O142" s="44">
        <f t="shared" si="37"/>
        <v>0</v>
      </c>
      <c r="P142" s="44">
        <f t="shared" si="38"/>
        <v>89.5</v>
      </c>
      <c r="Q142" s="44">
        <f t="shared" si="39"/>
        <v>1108.169</v>
      </c>
      <c r="R142" s="41">
        <f t="shared" si="40"/>
        <v>0</v>
      </c>
      <c r="S142" s="41">
        <f t="shared" si="41"/>
        <v>259.63</v>
      </c>
      <c r="T142" s="41">
        <f t="shared" si="42"/>
        <v>9.74</v>
      </c>
      <c r="U142" s="44">
        <f t="shared" si="43"/>
        <v>104.57</v>
      </c>
      <c r="V142" s="44">
        <f t="shared" si="44"/>
        <v>0</v>
      </c>
      <c r="W142" s="44">
        <f t="shared" si="45"/>
        <v>89.5</v>
      </c>
      <c r="X142" s="41">
        <f t="shared" si="46"/>
        <v>463.44</v>
      </c>
      <c r="Y142" s="41">
        <f t="shared" si="47"/>
        <v>1571.609</v>
      </c>
      <c r="Z142" s="66"/>
      <c r="AA142" s="247" t="s">
        <v>19</v>
      </c>
      <c r="AD142" s="141"/>
    </row>
    <row r="143" s="9" customFormat="1" ht="20" customHeight="1" spans="1:30">
      <c r="A143" s="40">
        <f t="shared" si="32"/>
        <v>140</v>
      </c>
      <c r="B143" s="66" t="s">
        <v>124</v>
      </c>
      <c r="C143" s="42" t="s">
        <v>415</v>
      </c>
      <c r="D143" s="45" t="s">
        <v>416</v>
      </c>
      <c r="E143" s="41">
        <v>3245.4</v>
      </c>
      <c r="F143" s="41">
        <f>VLOOKUP(C143,'[1]9月'!$B:$Q,16,0)</f>
        <v>3245.4</v>
      </c>
      <c r="G143" s="41">
        <v>3245.4</v>
      </c>
      <c r="H143" s="44">
        <v>5228.42</v>
      </c>
      <c r="I143" s="44"/>
      <c r="J143" s="44">
        <v>0</v>
      </c>
      <c r="K143" s="52">
        <f t="shared" si="33"/>
        <v>58.4172</v>
      </c>
      <c r="L143" s="53">
        <f t="shared" si="34"/>
        <v>519.264</v>
      </c>
      <c r="M143" s="41">
        <f t="shared" si="35"/>
        <v>22.7178</v>
      </c>
      <c r="N143" s="44">
        <f t="shared" si="36"/>
        <v>418.27</v>
      </c>
      <c r="O143" s="44">
        <f t="shared" si="37"/>
        <v>0</v>
      </c>
      <c r="P143" s="44">
        <f t="shared" si="38"/>
        <v>0</v>
      </c>
      <c r="Q143" s="44">
        <f t="shared" si="39"/>
        <v>1018.669</v>
      </c>
      <c r="R143" s="41">
        <f t="shared" si="40"/>
        <v>0</v>
      </c>
      <c r="S143" s="41">
        <f t="shared" si="41"/>
        <v>259.63</v>
      </c>
      <c r="T143" s="41">
        <f t="shared" si="42"/>
        <v>9.74</v>
      </c>
      <c r="U143" s="44">
        <f t="shared" si="43"/>
        <v>104.57</v>
      </c>
      <c r="V143" s="44">
        <f t="shared" si="44"/>
        <v>0</v>
      </c>
      <c r="W143" s="44">
        <f t="shared" si="45"/>
        <v>0</v>
      </c>
      <c r="X143" s="41">
        <f t="shared" si="46"/>
        <v>373.94</v>
      </c>
      <c r="Y143" s="41">
        <f t="shared" si="47"/>
        <v>1392.609</v>
      </c>
      <c r="Z143" s="66"/>
      <c r="AA143" s="247" t="s">
        <v>19</v>
      </c>
      <c r="AD143" s="141"/>
    </row>
    <row r="144" s="9" customFormat="1" ht="20" customHeight="1" spans="1:30">
      <c r="A144" s="40">
        <f t="shared" si="32"/>
        <v>141</v>
      </c>
      <c r="B144" s="66" t="s">
        <v>124</v>
      </c>
      <c r="C144" s="42" t="s">
        <v>417</v>
      </c>
      <c r="D144" s="57" t="s">
        <v>418</v>
      </c>
      <c r="E144" s="41">
        <v>3245.4</v>
      </c>
      <c r="F144" s="41">
        <f>VLOOKUP(C144,'[1]9月'!$B:$Q,16,0)</f>
        <v>3245.4</v>
      </c>
      <c r="G144" s="41">
        <v>3245.4</v>
      </c>
      <c r="H144" s="44">
        <v>5228.42</v>
      </c>
      <c r="I144" s="44"/>
      <c r="J144" s="44">
        <v>1790</v>
      </c>
      <c r="K144" s="52">
        <f t="shared" si="33"/>
        <v>58.4172</v>
      </c>
      <c r="L144" s="53">
        <f t="shared" si="34"/>
        <v>519.264</v>
      </c>
      <c r="M144" s="41">
        <f t="shared" si="35"/>
        <v>22.7178</v>
      </c>
      <c r="N144" s="44">
        <f t="shared" si="36"/>
        <v>418.27</v>
      </c>
      <c r="O144" s="44">
        <f t="shared" si="37"/>
        <v>0</v>
      </c>
      <c r="P144" s="44">
        <f t="shared" si="38"/>
        <v>89.5</v>
      </c>
      <c r="Q144" s="44">
        <f t="shared" si="39"/>
        <v>1108.169</v>
      </c>
      <c r="R144" s="41">
        <f t="shared" si="40"/>
        <v>0</v>
      </c>
      <c r="S144" s="41">
        <f t="shared" si="41"/>
        <v>259.63</v>
      </c>
      <c r="T144" s="41">
        <f t="shared" si="42"/>
        <v>9.74</v>
      </c>
      <c r="U144" s="44">
        <f t="shared" si="43"/>
        <v>104.57</v>
      </c>
      <c r="V144" s="44">
        <f t="shared" si="44"/>
        <v>0</v>
      </c>
      <c r="W144" s="44">
        <f t="shared" si="45"/>
        <v>89.5</v>
      </c>
      <c r="X144" s="41">
        <f t="shared" si="46"/>
        <v>463.44</v>
      </c>
      <c r="Y144" s="41">
        <f t="shared" si="47"/>
        <v>1571.609</v>
      </c>
      <c r="Z144" s="66"/>
      <c r="AA144" s="247" t="s">
        <v>19</v>
      </c>
      <c r="AD144" s="141"/>
    </row>
    <row r="145" s="9" customFormat="1" ht="20" customHeight="1" spans="1:30">
      <c r="A145" s="40">
        <f t="shared" si="32"/>
        <v>142</v>
      </c>
      <c r="B145" s="66" t="s">
        <v>124</v>
      </c>
      <c r="C145" s="42" t="s">
        <v>419</v>
      </c>
      <c r="D145" s="344" t="s">
        <v>420</v>
      </c>
      <c r="E145" s="41">
        <v>3245.4</v>
      </c>
      <c r="F145" s="41">
        <f>VLOOKUP(C145,'[1]9月'!$B:$Q,16,0)</f>
        <v>3245.4</v>
      </c>
      <c r="G145" s="41">
        <v>3245.4</v>
      </c>
      <c r="H145" s="44">
        <v>5228.42</v>
      </c>
      <c r="I145" s="44"/>
      <c r="J145" s="44">
        <v>1790</v>
      </c>
      <c r="K145" s="52">
        <f t="shared" si="33"/>
        <v>58.4172</v>
      </c>
      <c r="L145" s="53">
        <f t="shared" si="34"/>
        <v>519.264</v>
      </c>
      <c r="M145" s="41">
        <f t="shared" si="35"/>
        <v>22.7178</v>
      </c>
      <c r="N145" s="44">
        <f t="shared" si="36"/>
        <v>418.27</v>
      </c>
      <c r="O145" s="44">
        <f t="shared" si="37"/>
        <v>0</v>
      </c>
      <c r="P145" s="44">
        <f t="shared" si="38"/>
        <v>89.5</v>
      </c>
      <c r="Q145" s="44">
        <f t="shared" si="39"/>
        <v>1108.169</v>
      </c>
      <c r="R145" s="41">
        <f t="shared" si="40"/>
        <v>0</v>
      </c>
      <c r="S145" s="41">
        <f t="shared" si="41"/>
        <v>259.63</v>
      </c>
      <c r="T145" s="41">
        <f t="shared" si="42"/>
        <v>9.74</v>
      </c>
      <c r="U145" s="44">
        <f t="shared" si="43"/>
        <v>104.57</v>
      </c>
      <c r="V145" s="44">
        <f t="shared" si="44"/>
        <v>0</v>
      </c>
      <c r="W145" s="44">
        <f t="shared" si="45"/>
        <v>89.5</v>
      </c>
      <c r="X145" s="41">
        <f t="shared" si="46"/>
        <v>463.44</v>
      </c>
      <c r="Y145" s="41">
        <f t="shared" si="47"/>
        <v>1571.609</v>
      </c>
      <c r="Z145" s="66"/>
      <c r="AA145" s="247" t="s">
        <v>19</v>
      </c>
      <c r="AD145" s="141"/>
    </row>
    <row r="146" s="9" customFormat="1" ht="20" customHeight="1" spans="1:30">
      <c r="A146" s="40">
        <f t="shared" si="32"/>
        <v>143</v>
      </c>
      <c r="B146" s="66" t="s">
        <v>124</v>
      </c>
      <c r="C146" s="42" t="s">
        <v>421</v>
      </c>
      <c r="D146" s="344" t="s">
        <v>422</v>
      </c>
      <c r="E146" s="41">
        <v>3245.4</v>
      </c>
      <c r="F146" s="41">
        <f>VLOOKUP(C146,'[1]9月'!$B:$Q,16,0)</f>
        <v>3245.4</v>
      </c>
      <c r="G146" s="41">
        <v>3245.4</v>
      </c>
      <c r="H146" s="44">
        <v>0</v>
      </c>
      <c r="I146" s="44"/>
      <c r="J146" s="44">
        <v>0</v>
      </c>
      <c r="K146" s="52">
        <f t="shared" si="33"/>
        <v>58.4172</v>
      </c>
      <c r="L146" s="53">
        <f t="shared" si="34"/>
        <v>519.264</v>
      </c>
      <c r="M146" s="41">
        <f t="shared" si="35"/>
        <v>22.7178</v>
      </c>
      <c r="N146" s="44">
        <f t="shared" si="36"/>
        <v>0</v>
      </c>
      <c r="O146" s="44">
        <f t="shared" si="37"/>
        <v>0</v>
      </c>
      <c r="P146" s="44">
        <f t="shared" si="38"/>
        <v>0</v>
      </c>
      <c r="Q146" s="44">
        <f t="shared" si="39"/>
        <v>600.399</v>
      </c>
      <c r="R146" s="41">
        <f t="shared" si="40"/>
        <v>0</v>
      </c>
      <c r="S146" s="41">
        <f t="shared" si="41"/>
        <v>259.63</v>
      </c>
      <c r="T146" s="41">
        <f t="shared" si="42"/>
        <v>9.74</v>
      </c>
      <c r="U146" s="44">
        <f t="shared" si="43"/>
        <v>0</v>
      </c>
      <c r="V146" s="44">
        <f t="shared" si="44"/>
        <v>0</v>
      </c>
      <c r="W146" s="44">
        <f t="shared" si="45"/>
        <v>0</v>
      </c>
      <c r="X146" s="41">
        <f t="shared" si="46"/>
        <v>269.37</v>
      </c>
      <c r="Y146" s="41">
        <f t="shared" si="47"/>
        <v>869.769</v>
      </c>
      <c r="Z146" s="66"/>
      <c r="AA146" s="247" t="s">
        <v>19</v>
      </c>
      <c r="AD146" s="141"/>
    </row>
    <row r="147" s="9" customFormat="1" ht="20" customHeight="1" spans="1:30">
      <c r="A147" s="40">
        <f t="shared" si="32"/>
        <v>144</v>
      </c>
      <c r="B147" s="66" t="s">
        <v>124</v>
      </c>
      <c r="C147" s="42" t="s">
        <v>423</v>
      </c>
      <c r="D147" s="57" t="s">
        <v>424</v>
      </c>
      <c r="E147" s="41">
        <v>3245.4</v>
      </c>
      <c r="F147" s="41">
        <f>VLOOKUP(C147,'[1]9月'!$B:$Q,16,0)</f>
        <v>3245.4</v>
      </c>
      <c r="G147" s="41">
        <v>3245.4</v>
      </c>
      <c r="H147" s="44">
        <v>5228.42</v>
      </c>
      <c r="I147" s="44"/>
      <c r="J147" s="44">
        <v>1790</v>
      </c>
      <c r="K147" s="52">
        <f t="shared" si="33"/>
        <v>58.4172</v>
      </c>
      <c r="L147" s="53">
        <f t="shared" si="34"/>
        <v>519.264</v>
      </c>
      <c r="M147" s="41">
        <f t="shared" si="35"/>
        <v>22.7178</v>
      </c>
      <c r="N147" s="44">
        <f t="shared" si="36"/>
        <v>418.27</v>
      </c>
      <c r="O147" s="44">
        <f t="shared" si="37"/>
        <v>0</v>
      </c>
      <c r="P147" s="44">
        <f t="shared" si="38"/>
        <v>89.5</v>
      </c>
      <c r="Q147" s="44">
        <f t="shared" si="39"/>
        <v>1108.169</v>
      </c>
      <c r="R147" s="41">
        <f t="shared" si="40"/>
        <v>0</v>
      </c>
      <c r="S147" s="41">
        <f t="shared" si="41"/>
        <v>259.63</v>
      </c>
      <c r="T147" s="41">
        <f t="shared" si="42"/>
        <v>9.74</v>
      </c>
      <c r="U147" s="44">
        <f t="shared" si="43"/>
        <v>104.57</v>
      </c>
      <c r="V147" s="44">
        <f t="shared" si="44"/>
        <v>0</v>
      </c>
      <c r="W147" s="44">
        <f t="shared" si="45"/>
        <v>89.5</v>
      </c>
      <c r="X147" s="41">
        <f t="shared" si="46"/>
        <v>463.44</v>
      </c>
      <c r="Y147" s="41">
        <f t="shared" si="47"/>
        <v>1571.609</v>
      </c>
      <c r="Z147" s="66"/>
      <c r="AA147" s="247" t="s">
        <v>19</v>
      </c>
      <c r="AD147" s="141"/>
    </row>
    <row r="148" s="9" customFormat="1" ht="20" customHeight="1" spans="1:30">
      <c r="A148" s="40">
        <f t="shared" si="32"/>
        <v>145</v>
      </c>
      <c r="B148" s="66" t="s">
        <v>320</v>
      </c>
      <c r="C148" s="42" t="s">
        <v>425</v>
      </c>
      <c r="D148" s="57" t="s">
        <v>426</v>
      </c>
      <c r="E148" s="41">
        <v>3245.4</v>
      </c>
      <c r="F148" s="41">
        <f>VLOOKUP(C148,'[1]9月'!$B:$Q,16,0)</f>
        <v>3245.4</v>
      </c>
      <c r="G148" s="41">
        <v>3245.4</v>
      </c>
      <c r="H148" s="44">
        <v>5228.42</v>
      </c>
      <c r="I148" s="44"/>
      <c r="J148" s="44">
        <v>2544</v>
      </c>
      <c r="K148" s="52">
        <f t="shared" si="33"/>
        <v>58.4172</v>
      </c>
      <c r="L148" s="53">
        <f t="shared" si="34"/>
        <v>519.264</v>
      </c>
      <c r="M148" s="41">
        <f t="shared" si="35"/>
        <v>22.7178</v>
      </c>
      <c r="N148" s="44">
        <f t="shared" si="36"/>
        <v>418.27</v>
      </c>
      <c r="O148" s="44">
        <f t="shared" si="37"/>
        <v>0</v>
      </c>
      <c r="P148" s="44">
        <f t="shared" si="38"/>
        <v>127.2</v>
      </c>
      <c r="Q148" s="44">
        <f t="shared" si="39"/>
        <v>1145.869</v>
      </c>
      <c r="R148" s="41">
        <f t="shared" si="40"/>
        <v>0</v>
      </c>
      <c r="S148" s="41">
        <f t="shared" si="41"/>
        <v>259.63</v>
      </c>
      <c r="T148" s="41">
        <f t="shared" si="42"/>
        <v>9.74</v>
      </c>
      <c r="U148" s="44">
        <f t="shared" si="43"/>
        <v>104.57</v>
      </c>
      <c r="V148" s="44">
        <f t="shared" si="44"/>
        <v>0</v>
      </c>
      <c r="W148" s="44">
        <f t="shared" si="45"/>
        <v>127.2</v>
      </c>
      <c r="X148" s="41">
        <f t="shared" si="46"/>
        <v>501.14</v>
      </c>
      <c r="Y148" s="41">
        <f t="shared" si="47"/>
        <v>1647.009</v>
      </c>
      <c r="Z148" s="66"/>
      <c r="AA148" s="247" t="s">
        <v>21</v>
      </c>
      <c r="AD148" s="141"/>
    </row>
    <row r="149" s="9" customFormat="1" ht="20" customHeight="1" spans="1:30">
      <c r="A149" s="40">
        <f t="shared" si="32"/>
        <v>146</v>
      </c>
      <c r="B149" s="66" t="s">
        <v>124</v>
      </c>
      <c r="C149" s="42" t="s">
        <v>427</v>
      </c>
      <c r="D149" s="57" t="s">
        <v>428</v>
      </c>
      <c r="E149" s="41">
        <v>3245.4</v>
      </c>
      <c r="F149" s="41">
        <f>VLOOKUP(C149,'[1]9月'!$B:$Q,16,0)</f>
        <v>3245.4</v>
      </c>
      <c r="G149" s="41">
        <v>3245.4</v>
      </c>
      <c r="H149" s="44">
        <v>5228.42</v>
      </c>
      <c r="I149" s="44"/>
      <c r="J149" s="44">
        <v>2544</v>
      </c>
      <c r="K149" s="52">
        <f t="shared" si="33"/>
        <v>58.4172</v>
      </c>
      <c r="L149" s="53">
        <f t="shared" si="34"/>
        <v>519.264</v>
      </c>
      <c r="M149" s="41">
        <f t="shared" si="35"/>
        <v>22.7178</v>
      </c>
      <c r="N149" s="44">
        <f t="shared" si="36"/>
        <v>418.27</v>
      </c>
      <c r="O149" s="44">
        <f t="shared" si="37"/>
        <v>0</v>
      </c>
      <c r="P149" s="44">
        <f t="shared" si="38"/>
        <v>127.2</v>
      </c>
      <c r="Q149" s="44">
        <f t="shared" si="39"/>
        <v>1145.869</v>
      </c>
      <c r="R149" s="41">
        <f t="shared" si="40"/>
        <v>0</v>
      </c>
      <c r="S149" s="41">
        <f t="shared" si="41"/>
        <v>259.63</v>
      </c>
      <c r="T149" s="41">
        <f t="shared" si="42"/>
        <v>9.74</v>
      </c>
      <c r="U149" s="44">
        <f t="shared" si="43"/>
        <v>104.57</v>
      </c>
      <c r="V149" s="44">
        <f t="shared" si="44"/>
        <v>0</v>
      </c>
      <c r="W149" s="44">
        <f t="shared" si="45"/>
        <v>127.2</v>
      </c>
      <c r="X149" s="41">
        <f t="shared" si="46"/>
        <v>501.14</v>
      </c>
      <c r="Y149" s="41">
        <f t="shared" si="47"/>
        <v>1647.009</v>
      </c>
      <c r="Z149" s="66"/>
      <c r="AA149" s="247" t="s">
        <v>19</v>
      </c>
      <c r="AD149" s="141"/>
    </row>
    <row r="150" s="9" customFormat="1" ht="20" customHeight="1" spans="1:30">
      <c r="A150" s="40">
        <f t="shared" ref="A150:A213" si="48">ROW()-3</f>
        <v>147</v>
      </c>
      <c r="B150" s="66" t="s">
        <v>98</v>
      </c>
      <c r="C150" s="46" t="s">
        <v>431</v>
      </c>
      <c r="D150" s="47" t="s">
        <v>432</v>
      </c>
      <c r="E150" s="41">
        <v>3245.4</v>
      </c>
      <c r="F150" s="41">
        <f>VLOOKUP(C150,'[1]9月'!$B:$Q,16,0)</f>
        <v>3245.4</v>
      </c>
      <c r="G150" s="41">
        <v>3245.4</v>
      </c>
      <c r="H150" s="44">
        <v>5228.42</v>
      </c>
      <c r="I150" s="44"/>
      <c r="J150" s="44">
        <v>1790</v>
      </c>
      <c r="K150" s="52">
        <f t="shared" ref="K150:K213" si="49">E150*0.018</f>
        <v>58.4172</v>
      </c>
      <c r="L150" s="53">
        <f t="shared" ref="L150:L213" si="50">F150*0.16</f>
        <v>519.264</v>
      </c>
      <c r="M150" s="41">
        <f t="shared" ref="M150:M213" si="51">G150*0.007</f>
        <v>22.7178</v>
      </c>
      <c r="N150" s="44">
        <f t="shared" ref="N150:N213" si="52">ROUND(H150*0.08,2)</f>
        <v>418.27</v>
      </c>
      <c r="O150" s="44">
        <f t="shared" ref="O150:O213" si="53">I150*50%</f>
        <v>0</v>
      </c>
      <c r="P150" s="44">
        <f t="shared" ref="P150:P213" si="54">J150*5%</f>
        <v>89.5</v>
      </c>
      <c r="Q150" s="44">
        <f t="shared" ref="Q150:Q213" si="55">SUM(K150:P150)</f>
        <v>1108.169</v>
      </c>
      <c r="R150" s="41">
        <f t="shared" ref="R150:R213" si="56">E150*0</f>
        <v>0</v>
      </c>
      <c r="S150" s="41">
        <f t="shared" ref="S150:S213" si="57">ROUND(F150*0.08,2)</f>
        <v>259.63</v>
      </c>
      <c r="T150" s="41">
        <f t="shared" ref="T150:T213" si="58">ROUND(G150*0.003,2)</f>
        <v>9.74</v>
      </c>
      <c r="U150" s="44">
        <f t="shared" ref="U150:U213" si="59">ROUND(H150*0.02,2)</f>
        <v>104.57</v>
      </c>
      <c r="V150" s="44">
        <f t="shared" ref="V150:V213" si="60">I150*50%</f>
        <v>0</v>
      </c>
      <c r="W150" s="44">
        <f t="shared" ref="W150:W213" si="61">J150*5%</f>
        <v>89.5</v>
      </c>
      <c r="X150" s="41">
        <f t="shared" ref="X150:X213" si="62">SUM(R150:W150)</f>
        <v>463.44</v>
      </c>
      <c r="Y150" s="41">
        <f t="shared" ref="Y150:Y213" si="63">Q150+X150</f>
        <v>1571.609</v>
      </c>
      <c r="Z150" s="66"/>
      <c r="AA150" s="247" t="s">
        <v>26</v>
      </c>
      <c r="AD150" s="141"/>
    </row>
    <row r="151" s="9" customFormat="1" ht="20" customHeight="1" spans="1:30">
      <c r="A151" s="40">
        <f t="shared" si="48"/>
        <v>148</v>
      </c>
      <c r="B151" s="66" t="s">
        <v>124</v>
      </c>
      <c r="C151" s="46" t="s">
        <v>433</v>
      </c>
      <c r="D151" s="47" t="s">
        <v>434</v>
      </c>
      <c r="E151" s="41">
        <v>3245.4</v>
      </c>
      <c r="F151" s="41">
        <f>VLOOKUP(C151,'[1]9月'!$B:$Q,16,0)</f>
        <v>3245.4</v>
      </c>
      <c r="G151" s="41">
        <v>3245.4</v>
      </c>
      <c r="H151" s="44">
        <v>5228.42</v>
      </c>
      <c r="I151" s="44"/>
      <c r="J151" s="44">
        <v>1790</v>
      </c>
      <c r="K151" s="52">
        <f t="shared" si="49"/>
        <v>58.4172</v>
      </c>
      <c r="L151" s="53">
        <f t="shared" si="50"/>
        <v>519.264</v>
      </c>
      <c r="M151" s="41">
        <f t="shared" si="51"/>
        <v>22.7178</v>
      </c>
      <c r="N151" s="44">
        <f t="shared" si="52"/>
        <v>418.27</v>
      </c>
      <c r="O151" s="44">
        <f t="shared" si="53"/>
        <v>0</v>
      </c>
      <c r="P151" s="44">
        <f t="shared" si="54"/>
        <v>89.5</v>
      </c>
      <c r="Q151" s="44">
        <f t="shared" si="55"/>
        <v>1108.169</v>
      </c>
      <c r="R151" s="41">
        <f t="shared" si="56"/>
        <v>0</v>
      </c>
      <c r="S151" s="41">
        <f t="shared" si="57"/>
        <v>259.63</v>
      </c>
      <c r="T151" s="41">
        <f t="shared" si="58"/>
        <v>9.74</v>
      </c>
      <c r="U151" s="44">
        <f t="shared" si="59"/>
        <v>104.57</v>
      </c>
      <c r="V151" s="44">
        <f t="shared" si="60"/>
        <v>0</v>
      </c>
      <c r="W151" s="44">
        <f t="shared" si="61"/>
        <v>89.5</v>
      </c>
      <c r="X151" s="41">
        <f t="shared" si="62"/>
        <v>463.44</v>
      </c>
      <c r="Y151" s="41">
        <f t="shared" si="63"/>
        <v>1571.609</v>
      </c>
      <c r="Z151" s="66"/>
      <c r="AA151" s="247" t="s">
        <v>19</v>
      </c>
      <c r="AD151" s="141"/>
    </row>
    <row r="152" s="9" customFormat="1" ht="20" customHeight="1" spans="1:30">
      <c r="A152" s="40">
        <f t="shared" si="48"/>
        <v>149</v>
      </c>
      <c r="B152" s="66" t="s">
        <v>124</v>
      </c>
      <c r="C152" s="46" t="s">
        <v>435</v>
      </c>
      <c r="D152" s="47" t="s">
        <v>436</v>
      </c>
      <c r="E152" s="41">
        <v>3245.4</v>
      </c>
      <c r="F152" s="41">
        <f>VLOOKUP(C152,'[1]9月'!$B:$Q,16,0)</f>
        <v>3245.4</v>
      </c>
      <c r="G152" s="41">
        <v>3245.4</v>
      </c>
      <c r="H152" s="44">
        <v>5228.42</v>
      </c>
      <c r="I152" s="44"/>
      <c r="J152" s="44">
        <v>1790</v>
      </c>
      <c r="K152" s="52">
        <f t="shared" si="49"/>
        <v>58.4172</v>
      </c>
      <c r="L152" s="53">
        <f t="shared" si="50"/>
        <v>519.264</v>
      </c>
      <c r="M152" s="41">
        <f t="shared" si="51"/>
        <v>22.7178</v>
      </c>
      <c r="N152" s="44">
        <f t="shared" si="52"/>
        <v>418.27</v>
      </c>
      <c r="O152" s="44">
        <f t="shared" si="53"/>
        <v>0</v>
      </c>
      <c r="P152" s="44">
        <f t="shared" si="54"/>
        <v>89.5</v>
      </c>
      <c r="Q152" s="44">
        <f t="shared" si="55"/>
        <v>1108.169</v>
      </c>
      <c r="R152" s="41">
        <f t="shared" si="56"/>
        <v>0</v>
      </c>
      <c r="S152" s="41">
        <f t="shared" si="57"/>
        <v>259.63</v>
      </c>
      <c r="T152" s="41">
        <f t="shared" si="58"/>
        <v>9.74</v>
      </c>
      <c r="U152" s="44">
        <f t="shared" si="59"/>
        <v>104.57</v>
      </c>
      <c r="V152" s="44">
        <f t="shared" si="60"/>
        <v>0</v>
      </c>
      <c r="W152" s="44">
        <f t="shared" si="61"/>
        <v>89.5</v>
      </c>
      <c r="X152" s="41">
        <f t="shared" si="62"/>
        <v>463.44</v>
      </c>
      <c r="Y152" s="41">
        <f t="shared" si="63"/>
        <v>1571.609</v>
      </c>
      <c r="Z152" s="66"/>
      <c r="AA152" s="247" t="s">
        <v>19</v>
      </c>
      <c r="AD152" s="141"/>
    </row>
    <row r="153" s="9" customFormat="1" ht="20" customHeight="1" spans="1:30">
      <c r="A153" s="40">
        <f t="shared" si="48"/>
        <v>150</v>
      </c>
      <c r="B153" s="66" t="s">
        <v>124</v>
      </c>
      <c r="C153" s="46" t="s">
        <v>437</v>
      </c>
      <c r="D153" s="47" t="s">
        <v>438</v>
      </c>
      <c r="E153" s="41">
        <v>3245.4</v>
      </c>
      <c r="F153" s="41">
        <f>VLOOKUP(C153,'[1]9月'!$B:$Q,16,0)</f>
        <v>3245.4</v>
      </c>
      <c r="G153" s="41">
        <v>3245.4</v>
      </c>
      <c r="H153" s="44">
        <v>5228.42</v>
      </c>
      <c r="I153" s="44"/>
      <c r="J153" s="44">
        <v>1790</v>
      </c>
      <c r="K153" s="52">
        <f t="shared" si="49"/>
        <v>58.4172</v>
      </c>
      <c r="L153" s="53">
        <f t="shared" si="50"/>
        <v>519.264</v>
      </c>
      <c r="M153" s="41">
        <f t="shared" si="51"/>
        <v>22.7178</v>
      </c>
      <c r="N153" s="44">
        <f t="shared" si="52"/>
        <v>418.27</v>
      </c>
      <c r="O153" s="44">
        <f t="shared" si="53"/>
        <v>0</v>
      </c>
      <c r="P153" s="44">
        <f t="shared" si="54"/>
        <v>89.5</v>
      </c>
      <c r="Q153" s="44">
        <f t="shared" si="55"/>
        <v>1108.169</v>
      </c>
      <c r="R153" s="41">
        <f t="shared" si="56"/>
        <v>0</v>
      </c>
      <c r="S153" s="41">
        <f t="shared" si="57"/>
        <v>259.63</v>
      </c>
      <c r="T153" s="41">
        <f t="shared" si="58"/>
        <v>9.74</v>
      </c>
      <c r="U153" s="44">
        <f t="shared" si="59"/>
        <v>104.57</v>
      </c>
      <c r="V153" s="44">
        <f t="shared" si="60"/>
        <v>0</v>
      </c>
      <c r="W153" s="44">
        <f t="shared" si="61"/>
        <v>89.5</v>
      </c>
      <c r="X153" s="41">
        <f t="shared" si="62"/>
        <v>463.44</v>
      </c>
      <c r="Y153" s="41">
        <f t="shared" si="63"/>
        <v>1571.609</v>
      </c>
      <c r="Z153" s="66"/>
      <c r="AA153" s="247" t="s">
        <v>19</v>
      </c>
      <c r="AD153" s="141"/>
    </row>
    <row r="154" s="9" customFormat="1" ht="20" customHeight="1" spans="1:30">
      <c r="A154" s="40">
        <f t="shared" si="48"/>
        <v>151</v>
      </c>
      <c r="B154" s="66" t="s">
        <v>124</v>
      </c>
      <c r="C154" s="46" t="s">
        <v>441</v>
      </c>
      <c r="D154" s="45" t="s">
        <v>442</v>
      </c>
      <c r="E154" s="41">
        <v>3245.4</v>
      </c>
      <c r="F154" s="41">
        <v>3245.4</v>
      </c>
      <c r="G154" s="41">
        <v>3245.4</v>
      </c>
      <c r="H154" s="44">
        <v>5228.42</v>
      </c>
      <c r="I154" s="44"/>
      <c r="J154" s="44">
        <v>1790</v>
      </c>
      <c r="K154" s="52">
        <f t="shared" si="49"/>
        <v>58.4172</v>
      </c>
      <c r="L154" s="53">
        <f t="shared" si="50"/>
        <v>519.264</v>
      </c>
      <c r="M154" s="41">
        <f t="shared" si="51"/>
        <v>22.7178</v>
      </c>
      <c r="N154" s="44">
        <f t="shared" si="52"/>
        <v>418.27</v>
      </c>
      <c r="O154" s="44">
        <f t="shared" si="53"/>
        <v>0</v>
      </c>
      <c r="P154" s="44">
        <f t="shared" si="54"/>
        <v>89.5</v>
      </c>
      <c r="Q154" s="44">
        <f t="shared" si="55"/>
        <v>1108.169</v>
      </c>
      <c r="R154" s="41">
        <f t="shared" si="56"/>
        <v>0</v>
      </c>
      <c r="S154" s="41">
        <f t="shared" si="57"/>
        <v>259.63</v>
      </c>
      <c r="T154" s="41">
        <f t="shared" si="58"/>
        <v>9.74</v>
      </c>
      <c r="U154" s="44">
        <f t="shared" si="59"/>
        <v>104.57</v>
      </c>
      <c r="V154" s="44">
        <f t="shared" si="60"/>
        <v>0</v>
      </c>
      <c r="W154" s="44">
        <f t="shared" si="61"/>
        <v>89.5</v>
      </c>
      <c r="X154" s="41">
        <f t="shared" si="62"/>
        <v>463.44</v>
      </c>
      <c r="Y154" s="41">
        <f t="shared" si="63"/>
        <v>1571.609</v>
      </c>
      <c r="Z154" s="66"/>
      <c r="AA154" s="247" t="s">
        <v>19</v>
      </c>
      <c r="AD154" s="141"/>
    </row>
    <row r="155" s="9" customFormat="1" ht="20" customHeight="1" spans="1:30">
      <c r="A155" s="40">
        <f t="shared" si="48"/>
        <v>152</v>
      </c>
      <c r="B155" s="66" t="s">
        <v>443</v>
      </c>
      <c r="C155" s="42" t="s">
        <v>444</v>
      </c>
      <c r="D155" s="41" t="s">
        <v>445</v>
      </c>
      <c r="E155" s="41">
        <v>3245.4</v>
      </c>
      <c r="F155" s="41">
        <f>VLOOKUP(C155,'[1]9月'!$B:$Q,16,0)</f>
        <v>3245.4</v>
      </c>
      <c r="G155" s="41">
        <v>3245.4</v>
      </c>
      <c r="H155" s="44">
        <v>5228.42</v>
      </c>
      <c r="I155" s="44"/>
      <c r="J155" s="44">
        <v>1790</v>
      </c>
      <c r="K155" s="52">
        <f t="shared" si="49"/>
        <v>58.4172</v>
      </c>
      <c r="L155" s="53">
        <f t="shared" si="50"/>
        <v>519.264</v>
      </c>
      <c r="M155" s="41">
        <f t="shared" si="51"/>
        <v>22.7178</v>
      </c>
      <c r="N155" s="44">
        <f t="shared" si="52"/>
        <v>418.27</v>
      </c>
      <c r="O155" s="44">
        <f t="shared" si="53"/>
        <v>0</v>
      </c>
      <c r="P155" s="44">
        <f t="shared" si="54"/>
        <v>89.5</v>
      </c>
      <c r="Q155" s="44">
        <f t="shared" si="55"/>
        <v>1108.169</v>
      </c>
      <c r="R155" s="41">
        <f t="shared" si="56"/>
        <v>0</v>
      </c>
      <c r="S155" s="41">
        <f t="shared" si="57"/>
        <v>259.63</v>
      </c>
      <c r="T155" s="41">
        <f t="shared" si="58"/>
        <v>9.74</v>
      </c>
      <c r="U155" s="44">
        <f t="shared" si="59"/>
        <v>104.57</v>
      </c>
      <c r="V155" s="44">
        <f t="shared" si="60"/>
        <v>0</v>
      </c>
      <c r="W155" s="44">
        <f t="shared" si="61"/>
        <v>89.5</v>
      </c>
      <c r="X155" s="41">
        <f t="shared" si="62"/>
        <v>463.44</v>
      </c>
      <c r="Y155" s="41">
        <f t="shared" si="63"/>
        <v>1571.609</v>
      </c>
      <c r="Z155" s="66"/>
      <c r="AA155" s="247" t="s">
        <v>15</v>
      </c>
      <c r="AD155" s="141"/>
    </row>
    <row r="156" s="9" customFormat="1" ht="20" customHeight="1" spans="1:30">
      <c r="A156" s="40">
        <f t="shared" si="48"/>
        <v>153</v>
      </c>
      <c r="B156" s="66" t="s">
        <v>443</v>
      </c>
      <c r="C156" s="42" t="s">
        <v>446</v>
      </c>
      <c r="D156" s="41" t="s">
        <v>447</v>
      </c>
      <c r="E156" s="41">
        <v>3245.4</v>
      </c>
      <c r="F156" s="41">
        <f>VLOOKUP(C156,'[1]9月'!$B:$Q,16,0)</f>
        <v>3245.4</v>
      </c>
      <c r="G156" s="41">
        <v>3245.4</v>
      </c>
      <c r="H156" s="44">
        <v>5228.42</v>
      </c>
      <c r="I156" s="44"/>
      <c r="J156" s="44">
        <v>1790</v>
      </c>
      <c r="K156" s="52">
        <f t="shared" si="49"/>
        <v>58.4172</v>
      </c>
      <c r="L156" s="53">
        <f t="shared" si="50"/>
        <v>519.264</v>
      </c>
      <c r="M156" s="41">
        <f t="shared" si="51"/>
        <v>22.7178</v>
      </c>
      <c r="N156" s="44">
        <f t="shared" si="52"/>
        <v>418.27</v>
      </c>
      <c r="O156" s="44">
        <f t="shared" si="53"/>
        <v>0</v>
      </c>
      <c r="P156" s="44">
        <f t="shared" si="54"/>
        <v>89.5</v>
      </c>
      <c r="Q156" s="44">
        <f t="shared" si="55"/>
        <v>1108.169</v>
      </c>
      <c r="R156" s="41">
        <f t="shared" si="56"/>
        <v>0</v>
      </c>
      <c r="S156" s="41">
        <f t="shared" si="57"/>
        <v>259.63</v>
      </c>
      <c r="T156" s="41">
        <f t="shared" si="58"/>
        <v>9.74</v>
      </c>
      <c r="U156" s="44">
        <f t="shared" si="59"/>
        <v>104.57</v>
      </c>
      <c r="V156" s="44">
        <f t="shared" si="60"/>
        <v>0</v>
      </c>
      <c r="W156" s="44">
        <f t="shared" si="61"/>
        <v>89.5</v>
      </c>
      <c r="X156" s="41">
        <f t="shared" si="62"/>
        <v>463.44</v>
      </c>
      <c r="Y156" s="41">
        <f t="shared" si="63"/>
        <v>1571.609</v>
      </c>
      <c r="Z156" s="66"/>
      <c r="AA156" s="247" t="s">
        <v>15</v>
      </c>
      <c r="AD156" s="141"/>
    </row>
    <row r="157" s="9" customFormat="1" ht="20" customHeight="1" spans="1:30">
      <c r="A157" s="40">
        <f t="shared" si="48"/>
        <v>154</v>
      </c>
      <c r="B157" s="66" t="s">
        <v>443</v>
      </c>
      <c r="C157" s="42" t="s">
        <v>448</v>
      </c>
      <c r="D157" s="41" t="s">
        <v>449</v>
      </c>
      <c r="E157" s="41">
        <v>3245.4</v>
      </c>
      <c r="F157" s="41">
        <f>VLOOKUP(C157,'[1]9月'!$B:$Q,16,0)</f>
        <v>3245.4</v>
      </c>
      <c r="G157" s="41">
        <v>3245.4</v>
      </c>
      <c r="H157" s="44">
        <v>5228.42</v>
      </c>
      <c r="I157" s="44"/>
      <c r="J157" s="44">
        <v>1790</v>
      </c>
      <c r="K157" s="52">
        <f t="shared" si="49"/>
        <v>58.4172</v>
      </c>
      <c r="L157" s="53">
        <f t="shared" si="50"/>
        <v>519.264</v>
      </c>
      <c r="M157" s="41">
        <f t="shared" si="51"/>
        <v>22.7178</v>
      </c>
      <c r="N157" s="44">
        <f t="shared" si="52"/>
        <v>418.27</v>
      </c>
      <c r="O157" s="44">
        <f t="shared" si="53"/>
        <v>0</v>
      </c>
      <c r="P157" s="44">
        <f t="shared" si="54"/>
        <v>89.5</v>
      </c>
      <c r="Q157" s="44">
        <f t="shared" si="55"/>
        <v>1108.169</v>
      </c>
      <c r="R157" s="41">
        <f t="shared" si="56"/>
        <v>0</v>
      </c>
      <c r="S157" s="41">
        <f t="shared" si="57"/>
        <v>259.63</v>
      </c>
      <c r="T157" s="41">
        <f t="shared" si="58"/>
        <v>9.74</v>
      </c>
      <c r="U157" s="44">
        <f t="shared" si="59"/>
        <v>104.57</v>
      </c>
      <c r="V157" s="44">
        <f t="shared" si="60"/>
        <v>0</v>
      </c>
      <c r="W157" s="44">
        <f t="shared" si="61"/>
        <v>89.5</v>
      </c>
      <c r="X157" s="41">
        <f t="shared" si="62"/>
        <v>463.44</v>
      </c>
      <c r="Y157" s="41">
        <f t="shared" si="63"/>
        <v>1571.609</v>
      </c>
      <c r="Z157" s="66"/>
      <c r="AA157" s="247" t="s">
        <v>15</v>
      </c>
      <c r="AD157" s="141"/>
    </row>
    <row r="158" s="9" customFormat="1" ht="20" customHeight="1" spans="1:30">
      <c r="A158" s="40">
        <f t="shared" si="48"/>
        <v>155</v>
      </c>
      <c r="B158" s="66" t="s">
        <v>443</v>
      </c>
      <c r="C158" s="42" t="s">
        <v>450</v>
      </c>
      <c r="D158" s="41" t="s">
        <v>451</v>
      </c>
      <c r="E158" s="41">
        <v>3245.4</v>
      </c>
      <c r="F158" s="41">
        <f>VLOOKUP(C158,'[1]9月'!$B:$Q,16,0)</f>
        <v>3245.4</v>
      </c>
      <c r="G158" s="41">
        <v>3245.4</v>
      </c>
      <c r="H158" s="44">
        <v>5228.42</v>
      </c>
      <c r="I158" s="44"/>
      <c r="J158" s="44">
        <v>1790</v>
      </c>
      <c r="K158" s="52">
        <f t="shared" si="49"/>
        <v>58.4172</v>
      </c>
      <c r="L158" s="53">
        <f t="shared" si="50"/>
        <v>519.264</v>
      </c>
      <c r="M158" s="41">
        <f t="shared" si="51"/>
        <v>22.7178</v>
      </c>
      <c r="N158" s="44">
        <f t="shared" si="52"/>
        <v>418.27</v>
      </c>
      <c r="O158" s="44">
        <f t="shared" si="53"/>
        <v>0</v>
      </c>
      <c r="P158" s="44">
        <f t="shared" si="54"/>
        <v>89.5</v>
      </c>
      <c r="Q158" s="44">
        <f t="shared" si="55"/>
        <v>1108.169</v>
      </c>
      <c r="R158" s="41">
        <f t="shared" si="56"/>
        <v>0</v>
      </c>
      <c r="S158" s="41">
        <f t="shared" si="57"/>
        <v>259.63</v>
      </c>
      <c r="T158" s="41">
        <f t="shared" si="58"/>
        <v>9.74</v>
      </c>
      <c r="U158" s="44">
        <f t="shared" si="59"/>
        <v>104.57</v>
      </c>
      <c r="V158" s="44">
        <f t="shared" si="60"/>
        <v>0</v>
      </c>
      <c r="W158" s="44">
        <f t="shared" si="61"/>
        <v>89.5</v>
      </c>
      <c r="X158" s="41">
        <f t="shared" si="62"/>
        <v>463.44</v>
      </c>
      <c r="Y158" s="41">
        <f t="shared" si="63"/>
        <v>1571.609</v>
      </c>
      <c r="Z158" s="66"/>
      <c r="AA158" s="247" t="s">
        <v>15</v>
      </c>
      <c r="AD158" s="141"/>
    </row>
    <row r="159" s="9" customFormat="1" ht="20" customHeight="1" spans="1:30">
      <c r="A159" s="40">
        <f t="shared" si="48"/>
        <v>156</v>
      </c>
      <c r="B159" s="66" t="s">
        <v>443</v>
      </c>
      <c r="C159" s="42" t="s">
        <v>452</v>
      </c>
      <c r="D159" s="41" t="s">
        <v>453</v>
      </c>
      <c r="E159" s="41">
        <v>3245.4</v>
      </c>
      <c r="F159" s="41">
        <f>VLOOKUP(C159,'[1]9月'!$B:$Q,16,0)</f>
        <v>3245.4</v>
      </c>
      <c r="G159" s="41">
        <v>3245.4</v>
      </c>
      <c r="H159" s="44">
        <v>5228.42</v>
      </c>
      <c r="I159" s="44"/>
      <c r="J159" s="44">
        <v>1790</v>
      </c>
      <c r="K159" s="52">
        <f t="shared" si="49"/>
        <v>58.4172</v>
      </c>
      <c r="L159" s="53">
        <f t="shared" si="50"/>
        <v>519.264</v>
      </c>
      <c r="M159" s="41">
        <f t="shared" si="51"/>
        <v>22.7178</v>
      </c>
      <c r="N159" s="44">
        <f t="shared" si="52"/>
        <v>418.27</v>
      </c>
      <c r="O159" s="44">
        <f t="shared" si="53"/>
        <v>0</v>
      </c>
      <c r="P159" s="44">
        <f t="shared" si="54"/>
        <v>89.5</v>
      </c>
      <c r="Q159" s="44">
        <f t="shared" si="55"/>
        <v>1108.169</v>
      </c>
      <c r="R159" s="41">
        <f t="shared" si="56"/>
        <v>0</v>
      </c>
      <c r="S159" s="41">
        <f t="shared" si="57"/>
        <v>259.63</v>
      </c>
      <c r="T159" s="41">
        <f t="shared" si="58"/>
        <v>9.74</v>
      </c>
      <c r="U159" s="44">
        <f t="shared" si="59"/>
        <v>104.57</v>
      </c>
      <c r="V159" s="44">
        <f t="shared" si="60"/>
        <v>0</v>
      </c>
      <c r="W159" s="44">
        <f t="shared" si="61"/>
        <v>89.5</v>
      </c>
      <c r="X159" s="41">
        <f t="shared" si="62"/>
        <v>463.44</v>
      </c>
      <c r="Y159" s="41">
        <f t="shared" si="63"/>
        <v>1571.609</v>
      </c>
      <c r="Z159" s="66"/>
      <c r="AA159" s="247" t="s">
        <v>15</v>
      </c>
      <c r="AD159" s="141"/>
    </row>
    <row r="160" s="9" customFormat="1" ht="20" customHeight="1" spans="1:30">
      <c r="A160" s="40">
        <f t="shared" si="48"/>
        <v>157</v>
      </c>
      <c r="B160" s="66" t="s">
        <v>443</v>
      </c>
      <c r="C160" s="42" t="s">
        <v>454</v>
      </c>
      <c r="D160" s="41" t="s">
        <v>455</v>
      </c>
      <c r="E160" s="41">
        <v>3245.4</v>
      </c>
      <c r="F160" s="41">
        <f>VLOOKUP(C160,'[1]9月'!$B:$Q,16,0)</f>
        <v>3245.4</v>
      </c>
      <c r="G160" s="41">
        <v>3245.4</v>
      </c>
      <c r="H160" s="44">
        <v>5228.42</v>
      </c>
      <c r="I160" s="44"/>
      <c r="J160" s="44">
        <v>1790</v>
      </c>
      <c r="K160" s="52">
        <f t="shared" si="49"/>
        <v>58.4172</v>
      </c>
      <c r="L160" s="53">
        <f t="shared" si="50"/>
        <v>519.264</v>
      </c>
      <c r="M160" s="41">
        <f t="shared" si="51"/>
        <v>22.7178</v>
      </c>
      <c r="N160" s="44">
        <f t="shared" si="52"/>
        <v>418.27</v>
      </c>
      <c r="O160" s="44">
        <f t="shared" si="53"/>
        <v>0</v>
      </c>
      <c r="P160" s="44">
        <f t="shared" si="54"/>
        <v>89.5</v>
      </c>
      <c r="Q160" s="44">
        <f t="shared" si="55"/>
        <v>1108.169</v>
      </c>
      <c r="R160" s="41">
        <f t="shared" si="56"/>
        <v>0</v>
      </c>
      <c r="S160" s="41">
        <f t="shared" si="57"/>
        <v>259.63</v>
      </c>
      <c r="T160" s="41">
        <f t="shared" si="58"/>
        <v>9.74</v>
      </c>
      <c r="U160" s="44">
        <f t="shared" si="59"/>
        <v>104.57</v>
      </c>
      <c r="V160" s="44">
        <f t="shared" si="60"/>
        <v>0</v>
      </c>
      <c r="W160" s="44">
        <f t="shared" si="61"/>
        <v>89.5</v>
      </c>
      <c r="X160" s="41">
        <f t="shared" si="62"/>
        <v>463.44</v>
      </c>
      <c r="Y160" s="41">
        <f t="shared" si="63"/>
        <v>1571.609</v>
      </c>
      <c r="Z160" s="66"/>
      <c r="AA160" s="247" t="s">
        <v>15</v>
      </c>
      <c r="AD160" s="141"/>
    </row>
    <row r="161" s="9" customFormat="1" ht="20" customHeight="1" spans="1:30">
      <c r="A161" s="40">
        <f t="shared" si="48"/>
        <v>158</v>
      </c>
      <c r="B161" s="66" t="s">
        <v>443</v>
      </c>
      <c r="C161" s="42" t="s">
        <v>456</v>
      </c>
      <c r="D161" s="41" t="s">
        <v>457</v>
      </c>
      <c r="E161" s="41">
        <v>3245.4</v>
      </c>
      <c r="F161" s="41">
        <f>VLOOKUP(C161,'[1]9月'!$B:$Q,16,0)</f>
        <v>3245.4</v>
      </c>
      <c r="G161" s="41">
        <v>3245.4</v>
      </c>
      <c r="H161" s="44">
        <v>5228.42</v>
      </c>
      <c r="I161" s="44"/>
      <c r="J161" s="44">
        <v>1790</v>
      </c>
      <c r="K161" s="52">
        <f t="shared" si="49"/>
        <v>58.4172</v>
      </c>
      <c r="L161" s="53">
        <f t="shared" si="50"/>
        <v>519.264</v>
      </c>
      <c r="M161" s="41">
        <f t="shared" si="51"/>
        <v>22.7178</v>
      </c>
      <c r="N161" s="44">
        <f t="shared" si="52"/>
        <v>418.27</v>
      </c>
      <c r="O161" s="44">
        <f t="shared" si="53"/>
        <v>0</v>
      </c>
      <c r="P161" s="44">
        <f t="shared" si="54"/>
        <v>89.5</v>
      </c>
      <c r="Q161" s="44">
        <f t="shared" si="55"/>
        <v>1108.169</v>
      </c>
      <c r="R161" s="41">
        <f t="shared" si="56"/>
        <v>0</v>
      </c>
      <c r="S161" s="41">
        <f t="shared" si="57"/>
        <v>259.63</v>
      </c>
      <c r="T161" s="41">
        <f t="shared" si="58"/>
        <v>9.74</v>
      </c>
      <c r="U161" s="44">
        <f t="shared" si="59"/>
        <v>104.57</v>
      </c>
      <c r="V161" s="44">
        <f t="shared" si="60"/>
        <v>0</v>
      </c>
      <c r="W161" s="44">
        <f t="shared" si="61"/>
        <v>89.5</v>
      </c>
      <c r="X161" s="41">
        <f t="shared" si="62"/>
        <v>463.44</v>
      </c>
      <c r="Y161" s="41">
        <f t="shared" si="63"/>
        <v>1571.609</v>
      </c>
      <c r="Z161" s="66"/>
      <c r="AA161" s="247" t="s">
        <v>15</v>
      </c>
      <c r="AD161" s="141"/>
    </row>
    <row r="162" s="9" customFormat="1" ht="20" customHeight="1" spans="1:30">
      <c r="A162" s="40">
        <f t="shared" si="48"/>
        <v>159</v>
      </c>
      <c r="B162" s="66" t="s">
        <v>443</v>
      </c>
      <c r="C162" s="42" t="s">
        <v>458</v>
      </c>
      <c r="D162" s="41" t="s">
        <v>459</v>
      </c>
      <c r="E162" s="41">
        <v>3245.4</v>
      </c>
      <c r="F162" s="41">
        <f>VLOOKUP(C162,'[1]9月'!$B:$Q,16,0)</f>
        <v>3245.4</v>
      </c>
      <c r="G162" s="41">
        <v>3245.4</v>
      </c>
      <c r="H162" s="44">
        <v>5228.42</v>
      </c>
      <c r="I162" s="44"/>
      <c r="J162" s="44">
        <v>1790</v>
      </c>
      <c r="K162" s="52">
        <f t="shared" si="49"/>
        <v>58.4172</v>
      </c>
      <c r="L162" s="53">
        <f t="shared" si="50"/>
        <v>519.264</v>
      </c>
      <c r="M162" s="41">
        <f t="shared" si="51"/>
        <v>22.7178</v>
      </c>
      <c r="N162" s="44">
        <f t="shared" si="52"/>
        <v>418.27</v>
      </c>
      <c r="O162" s="44">
        <f t="shared" si="53"/>
        <v>0</v>
      </c>
      <c r="P162" s="44">
        <f t="shared" si="54"/>
        <v>89.5</v>
      </c>
      <c r="Q162" s="44">
        <f t="shared" si="55"/>
        <v>1108.169</v>
      </c>
      <c r="R162" s="41">
        <f t="shared" si="56"/>
        <v>0</v>
      </c>
      <c r="S162" s="41">
        <f t="shared" si="57"/>
        <v>259.63</v>
      </c>
      <c r="T162" s="41">
        <f t="shared" si="58"/>
        <v>9.74</v>
      </c>
      <c r="U162" s="44">
        <f t="shared" si="59"/>
        <v>104.57</v>
      </c>
      <c r="V162" s="44">
        <f t="shared" si="60"/>
        <v>0</v>
      </c>
      <c r="W162" s="44">
        <f t="shared" si="61"/>
        <v>89.5</v>
      </c>
      <c r="X162" s="41">
        <f t="shared" si="62"/>
        <v>463.44</v>
      </c>
      <c r="Y162" s="41">
        <f t="shared" si="63"/>
        <v>1571.609</v>
      </c>
      <c r="Z162" s="66"/>
      <c r="AA162" s="247" t="s">
        <v>15</v>
      </c>
      <c r="AD162" s="141"/>
    </row>
    <row r="163" s="9" customFormat="1" ht="20" customHeight="1" spans="1:30">
      <c r="A163" s="40">
        <f t="shared" si="48"/>
        <v>160</v>
      </c>
      <c r="B163" s="66" t="s">
        <v>443</v>
      </c>
      <c r="C163" s="42" t="s">
        <v>460</v>
      </c>
      <c r="D163" s="41" t="s">
        <v>461</v>
      </c>
      <c r="E163" s="41">
        <v>3245.4</v>
      </c>
      <c r="F163" s="41">
        <f>VLOOKUP(C163,'[1]9月'!$B:$Q,16,0)</f>
        <v>3245.4</v>
      </c>
      <c r="G163" s="41">
        <v>3245.4</v>
      </c>
      <c r="H163" s="44">
        <v>5228.42</v>
      </c>
      <c r="I163" s="44"/>
      <c r="J163" s="44">
        <v>1790</v>
      </c>
      <c r="K163" s="52">
        <f t="shared" si="49"/>
        <v>58.4172</v>
      </c>
      <c r="L163" s="53">
        <f t="shared" si="50"/>
        <v>519.264</v>
      </c>
      <c r="M163" s="41">
        <f t="shared" si="51"/>
        <v>22.7178</v>
      </c>
      <c r="N163" s="44">
        <f t="shared" si="52"/>
        <v>418.27</v>
      </c>
      <c r="O163" s="44">
        <f t="shared" si="53"/>
        <v>0</v>
      </c>
      <c r="P163" s="44">
        <f t="shared" si="54"/>
        <v>89.5</v>
      </c>
      <c r="Q163" s="44">
        <f t="shared" si="55"/>
        <v>1108.169</v>
      </c>
      <c r="R163" s="41">
        <f t="shared" si="56"/>
        <v>0</v>
      </c>
      <c r="S163" s="41">
        <f t="shared" si="57"/>
        <v>259.63</v>
      </c>
      <c r="T163" s="41">
        <f t="shared" si="58"/>
        <v>9.74</v>
      </c>
      <c r="U163" s="44">
        <f t="shared" si="59"/>
        <v>104.57</v>
      </c>
      <c r="V163" s="44">
        <f t="shared" si="60"/>
        <v>0</v>
      </c>
      <c r="W163" s="44">
        <f t="shared" si="61"/>
        <v>89.5</v>
      </c>
      <c r="X163" s="41">
        <f t="shared" si="62"/>
        <v>463.44</v>
      </c>
      <c r="Y163" s="41">
        <f t="shared" si="63"/>
        <v>1571.609</v>
      </c>
      <c r="Z163" s="66"/>
      <c r="AA163" s="247" t="s">
        <v>15</v>
      </c>
      <c r="AD163" s="141"/>
    </row>
    <row r="164" s="9" customFormat="1" ht="20" customHeight="1" spans="1:30">
      <c r="A164" s="40">
        <f t="shared" si="48"/>
        <v>161</v>
      </c>
      <c r="B164" s="66" t="s">
        <v>443</v>
      </c>
      <c r="C164" s="42" t="s">
        <v>462</v>
      </c>
      <c r="D164" s="41" t="s">
        <v>463</v>
      </c>
      <c r="E164" s="41">
        <v>3245.4</v>
      </c>
      <c r="F164" s="41">
        <f>VLOOKUP(C164,'[1]9月'!$B:$Q,16,0)</f>
        <v>3245.4</v>
      </c>
      <c r="G164" s="41">
        <v>3245.4</v>
      </c>
      <c r="H164" s="44">
        <v>5228.42</v>
      </c>
      <c r="I164" s="44"/>
      <c r="J164" s="44">
        <v>1790</v>
      </c>
      <c r="K164" s="52">
        <f t="shared" si="49"/>
        <v>58.4172</v>
      </c>
      <c r="L164" s="53">
        <f t="shared" si="50"/>
        <v>519.264</v>
      </c>
      <c r="M164" s="41">
        <f t="shared" si="51"/>
        <v>22.7178</v>
      </c>
      <c r="N164" s="44">
        <f t="shared" si="52"/>
        <v>418.27</v>
      </c>
      <c r="O164" s="44">
        <f t="shared" si="53"/>
        <v>0</v>
      </c>
      <c r="P164" s="44">
        <f t="shared" si="54"/>
        <v>89.5</v>
      </c>
      <c r="Q164" s="44">
        <f t="shared" si="55"/>
        <v>1108.169</v>
      </c>
      <c r="R164" s="41">
        <f t="shared" si="56"/>
        <v>0</v>
      </c>
      <c r="S164" s="41">
        <f t="shared" si="57"/>
        <v>259.63</v>
      </c>
      <c r="T164" s="41">
        <f t="shared" si="58"/>
        <v>9.74</v>
      </c>
      <c r="U164" s="44">
        <f t="shared" si="59"/>
        <v>104.57</v>
      </c>
      <c r="V164" s="44">
        <f t="shared" si="60"/>
        <v>0</v>
      </c>
      <c r="W164" s="44">
        <f t="shared" si="61"/>
        <v>89.5</v>
      </c>
      <c r="X164" s="41">
        <f t="shared" si="62"/>
        <v>463.44</v>
      </c>
      <c r="Y164" s="41">
        <f t="shared" si="63"/>
        <v>1571.609</v>
      </c>
      <c r="Z164" s="66"/>
      <c r="AA164" s="247" t="s">
        <v>15</v>
      </c>
      <c r="AD164" s="141"/>
    </row>
    <row r="165" s="9" customFormat="1" ht="20" customHeight="1" spans="1:30">
      <c r="A165" s="40">
        <f t="shared" si="48"/>
        <v>162</v>
      </c>
      <c r="B165" s="66" t="s">
        <v>443</v>
      </c>
      <c r="C165" s="42" t="s">
        <v>466</v>
      </c>
      <c r="D165" s="41" t="s">
        <v>467</v>
      </c>
      <c r="E165" s="41">
        <v>3245.4</v>
      </c>
      <c r="F165" s="41">
        <f>VLOOKUP(C165,'[1]9月'!$B:$Q,16,0)</f>
        <v>3245.4</v>
      </c>
      <c r="G165" s="41">
        <v>3245.4</v>
      </c>
      <c r="H165" s="44">
        <v>5228.42</v>
      </c>
      <c r="I165" s="44"/>
      <c r="J165" s="44">
        <v>1790</v>
      </c>
      <c r="K165" s="52">
        <f t="shared" si="49"/>
        <v>58.4172</v>
      </c>
      <c r="L165" s="53">
        <f t="shared" si="50"/>
        <v>519.264</v>
      </c>
      <c r="M165" s="41">
        <f t="shared" si="51"/>
        <v>22.7178</v>
      </c>
      <c r="N165" s="44">
        <f t="shared" si="52"/>
        <v>418.27</v>
      </c>
      <c r="O165" s="44">
        <f t="shared" si="53"/>
        <v>0</v>
      </c>
      <c r="P165" s="44">
        <f t="shared" si="54"/>
        <v>89.5</v>
      </c>
      <c r="Q165" s="44">
        <f t="shared" si="55"/>
        <v>1108.169</v>
      </c>
      <c r="R165" s="41">
        <f t="shared" si="56"/>
        <v>0</v>
      </c>
      <c r="S165" s="41">
        <f t="shared" si="57"/>
        <v>259.63</v>
      </c>
      <c r="T165" s="41">
        <f t="shared" si="58"/>
        <v>9.74</v>
      </c>
      <c r="U165" s="44">
        <f t="shared" si="59"/>
        <v>104.57</v>
      </c>
      <c r="V165" s="44">
        <f t="shared" si="60"/>
        <v>0</v>
      </c>
      <c r="W165" s="44">
        <f t="shared" si="61"/>
        <v>89.5</v>
      </c>
      <c r="X165" s="41">
        <f t="shared" si="62"/>
        <v>463.44</v>
      </c>
      <c r="Y165" s="41">
        <f t="shared" si="63"/>
        <v>1571.609</v>
      </c>
      <c r="Z165" s="66"/>
      <c r="AA165" s="247" t="s">
        <v>15</v>
      </c>
      <c r="AD165" s="141"/>
    </row>
    <row r="166" s="9" customFormat="1" ht="20" customHeight="1" spans="1:30">
      <c r="A166" s="40">
        <f t="shared" si="48"/>
        <v>163</v>
      </c>
      <c r="B166" s="66" t="s">
        <v>443</v>
      </c>
      <c r="C166" s="42" t="s">
        <v>468</v>
      </c>
      <c r="D166" s="350" t="s">
        <v>469</v>
      </c>
      <c r="E166" s="41">
        <v>3245.4</v>
      </c>
      <c r="F166" s="41">
        <f>VLOOKUP(C166,'[1]9月'!$B:$Q,16,0)</f>
        <v>3245.4</v>
      </c>
      <c r="G166" s="41">
        <v>3245.4</v>
      </c>
      <c r="H166" s="44">
        <v>5228.42</v>
      </c>
      <c r="I166" s="44"/>
      <c r="J166" s="44">
        <v>1790</v>
      </c>
      <c r="K166" s="52">
        <f t="shared" si="49"/>
        <v>58.4172</v>
      </c>
      <c r="L166" s="53">
        <f t="shared" si="50"/>
        <v>519.264</v>
      </c>
      <c r="M166" s="41">
        <f t="shared" si="51"/>
        <v>22.7178</v>
      </c>
      <c r="N166" s="44">
        <f t="shared" si="52"/>
        <v>418.27</v>
      </c>
      <c r="O166" s="44">
        <f t="shared" si="53"/>
        <v>0</v>
      </c>
      <c r="P166" s="44">
        <f t="shared" si="54"/>
        <v>89.5</v>
      </c>
      <c r="Q166" s="44">
        <f t="shared" si="55"/>
        <v>1108.169</v>
      </c>
      <c r="R166" s="41">
        <f t="shared" si="56"/>
        <v>0</v>
      </c>
      <c r="S166" s="41">
        <f t="shared" si="57"/>
        <v>259.63</v>
      </c>
      <c r="T166" s="41">
        <f t="shared" si="58"/>
        <v>9.74</v>
      </c>
      <c r="U166" s="44">
        <f t="shared" si="59"/>
        <v>104.57</v>
      </c>
      <c r="V166" s="44">
        <f t="shared" si="60"/>
        <v>0</v>
      </c>
      <c r="W166" s="44">
        <f t="shared" si="61"/>
        <v>89.5</v>
      </c>
      <c r="X166" s="41">
        <f t="shared" si="62"/>
        <v>463.44</v>
      </c>
      <c r="Y166" s="41">
        <f t="shared" si="63"/>
        <v>1571.609</v>
      </c>
      <c r="Z166" s="66"/>
      <c r="AA166" s="247" t="s">
        <v>15</v>
      </c>
      <c r="AD166" s="141"/>
    </row>
    <row r="167" s="9" customFormat="1" ht="20" customHeight="1" spans="1:30">
      <c r="A167" s="40">
        <f t="shared" si="48"/>
        <v>164</v>
      </c>
      <c r="B167" s="66" t="s">
        <v>470</v>
      </c>
      <c r="C167" s="46" t="s">
        <v>471</v>
      </c>
      <c r="D167" s="58" t="s">
        <v>472</v>
      </c>
      <c r="E167" s="41">
        <v>3245.4</v>
      </c>
      <c r="F167" s="41">
        <v>3245.4</v>
      </c>
      <c r="G167" s="41">
        <v>3245.4</v>
      </c>
      <c r="H167" s="44">
        <v>5228.42</v>
      </c>
      <c r="I167" s="44"/>
      <c r="J167" s="44">
        <v>1790</v>
      </c>
      <c r="K167" s="52">
        <f t="shared" si="49"/>
        <v>58.4172</v>
      </c>
      <c r="L167" s="53">
        <f t="shared" si="50"/>
        <v>519.264</v>
      </c>
      <c r="M167" s="41">
        <f t="shared" si="51"/>
        <v>22.7178</v>
      </c>
      <c r="N167" s="44">
        <f t="shared" si="52"/>
        <v>418.27</v>
      </c>
      <c r="O167" s="44">
        <f t="shared" si="53"/>
        <v>0</v>
      </c>
      <c r="P167" s="44">
        <f t="shared" si="54"/>
        <v>89.5</v>
      </c>
      <c r="Q167" s="44">
        <f t="shared" si="55"/>
        <v>1108.169</v>
      </c>
      <c r="R167" s="41">
        <f t="shared" si="56"/>
        <v>0</v>
      </c>
      <c r="S167" s="41">
        <f t="shared" si="57"/>
        <v>259.63</v>
      </c>
      <c r="T167" s="41">
        <f t="shared" si="58"/>
        <v>9.74</v>
      </c>
      <c r="U167" s="44">
        <f t="shared" si="59"/>
        <v>104.57</v>
      </c>
      <c r="V167" s="44">
        <f t="shared" si="60"/>
        <v>0</v>
      </c>
      <c r="W167" s="44">
        <f t="shared" si="61"/>
        <v>89.5</v>
      </c>
      <c r="X167" s="41">
        <f t="shared" si="62"/>
        <v>463.44</v>
      </c>
      <c r="Y167" s="41">
        <f t="shared" si="63"/>
        <v>1571.609</v>
      </c>
      <c r="Z167" s="201"/>
      <c r="AA167" s="247" t="s">
        <v>16</v>
      </c>
      <c r="AD167" s="141"/>
    </row>
    <row r="168" s="9" customFormat="1" ht="20" customHeight="1" spans="1:30">
      <c r="A168" s="40">
        <f t="shared" si="48"/>
        <v>165</v>
      </c>
      <c r="B168" s="66" t="s">
        <v>443</v>
      </c>
      <c r="C168" s="46" t="s">
        <v>473</v>
      </c>
      <c r="D168" s="58" t="s">
        <v>474</v>
      </c>
      <c r="E168" s="41">
        <v>3245.4</v>
      </c>
      <c r="F168" s="41">
        <v>3245.4</v>
      </c>
      <c r="G168" s="41">
        <v>3245.4</v>
      </c>
      <c r="H168" s="44">
        <v>5228.42</v>
      </c>
      <c r="I168" s="44"/>
      <c r="J168" s="44">
        <v>1790</v>
      </c>
      <c r="K168" s="52">
        <f t="shared" si="49"/>
        <v>58.4172</v>
      </c>
      <c r="L168" s="53">
        <f t="shared" si="50"/>
        <v>519.264</v>
      </c>
      <c r="M168" s="41">
        <f t="shared" si="51"/>
        <v>22.7178</v>
      </c>
      <c r="N168" s="44">
        <f t="shared" si="52"/>
        <v>418.27</v>
      </c>
      <c r="O168" s="44">
        <f t="shared" si="53"/>
        <v>0</v>
      </c>
      <c r="P168" s="44">
        <f t="shared" si="54"/>
        <v>89.5</v>
      </c>
      <c r="Q168" s="44">
        <f t="shared" si="55"/>
        <v>1108.169</v>
      </c>
      <c r="R168" s="41">
        <f t="shared" si="56"/>
        <v>0</v>
      </c>
      <c r="S168" s="41">
        <f t="shared" si="57"/>
        <v>259.63</v>
      </c>
      <c r="T168" s="41">
        <f t="shared" si="58"/>
        <v>9.74</v>
      </c>
      <c r="U168" s="44">
        <f t="shared" si="59"/>
        <v>104.57</v>
      </c>
      <c r="V168" s="44">
        <f t="shared" si="60"/>
        <v>0</v>
      </c>
      <c r="W168" s="44">
        <f t="shared" si="61"/>
        <v>89.5</v>
      </c>
      <c r="X168" s="41">
        <f t="shared" si="62"/>
        <v>463.44</v>
      </c>
      <c r="Y168" s="41">
        <f t="shared" si="63"/>
        <v>1571.609</v>
      </c>
      <c r="Z168" s="201"/>
      <c r="AA168" s="247" t="s">
        <v>15</v>
      </c>
      <c r="AD168" s="141"/>
    </row>
    <row r="169" s="9" customFormat="1" ht="20" customHeight="1" spans="1:30">
      <c r="A169" s="40">
        <f t="shared" si="48"/>
        <v>166</v>
      </c>
      <c r="B169" s="66" t="s">
        <v>443</v>
      </c>
      <c r="C169" s="46" t="s">
        <v>475</v>
      </c>
      <c r="D169" s="352" t="s">
        <v>476</v>
      </c>
      <c r="E169" s="41">
        <v>3245.4</v>
      </c>
      <c r="F169" s="41">
        <v>3245.4</v>
      </c>
      <c r="G169" s="41">
        <v>3245.4</v>
      </c>
      <c r="H169" s="44">
        <v>0</v>
      </c>
      <c r="I169" s="44"/>
      <c r="J169" s="44">
        <v>1790</v>
      </c>
      <c r="K169" s="52">
        <f t="shared" si="49"/>
        <v>58.4172</v>
      </c>
      <c r="L169" s="53">
        <f t="shared" si="50"/>
        <v>519.264</v>
      </c>
      <c r="M169" s="41">
        <f t="shared" si="51"/>
        <v>22.7178</v>
      </c>
      <c r="N169" s="44">
        <f t="shared" si="52"/>
        <v>0</v>
      </c>
      <c r="O169" s="44">
        <f t="shared" si="53"/>
        <v>0</v>
      </c>
      <c r="P169" s="44">
        <f t="shared" si="54"/>
        <v>89.5</v>
      </c>
      <c r="Q169" s="44">
        <f t="shared" si="55"/>
        <v>689.899</v>
      </c>
      <c r="R169" s="41">
        <f t="shared" si="56"/>
        <v>0</v>
      </c>
      <c r="S169" s="41">
        <f t="shared" si="57"/>
        <v>259.63</v>
      </c>
      <c r="T169" s="41">
        <f t="shared" si="58"/>
        <v>9.74</v>
      </c>
      <c r="U169" s="44">
        <f t="shared" si="59"/>
        <v>0</v>
      </c>
      <c r="V169" s="44">
        <f t="shared" si="60"/>
        <v>0</v>
      </c>
      <c r="W169" s="44">
        <f t="shared" si="61"/>
        <v>89.5</v>
      </c>
      <c r="X169" s="41">
        <f t="shared" si="62"/>
        <v>358.87</v>
      </c>
      <c r="Y169" s="41">
        <f t="shared" si="63"/>
        <v>1048.769</v>
      </c>
      <c r="Z169" s="201"/>
      <c r="AA169" s="247" t="s">
        <v>15</v>
      </c>
      <c r="AD169" s="141"/>
    </row>
    <row r="170" s="9" customFormat="1" ht="20" customHeight="1" spans="1:30">
      <c r="A170" s="40">
        <f t="shared" si="48"/>
        <v>167</v>
      </c>
      <c r="B170" s="66" t="s">
        <v>443</v>
      </c>
      <c r="C170" s="46" t="s">
        <v>477</v>
      </c>
      <c r="D170" s="45" t="s">
        <v>478</v>
      </c>
      <c r="E170" s="41">
        <v>3245.4</v>
      </c>
      <c r="F170" s="41">
        <v>3245.4</v>
      </c>
      <c r="G170" s="41">
        <v>3245.4</v>
      </c>
      <c r="H170" s="44">
        <v>5228.42</v>
      </c>
      <c r="I170" s="44"/>
      <c r="J170" s="44">
        <v>0</v>
      </c>
      <c r="K170" s="52">
        <f t="shared" si="49"/>
        <v>58.4172</v>
      </c>
      <c r="L170" s="53">
        <f t="shared" si="50"/>
        <v>519.264</v>
      </c>
      <c r="M170" s="41">
        <f t="shared" si="51"/>
        <v>22.7178</v>
      </c>
      <c r="N170" s="44">
        <f t="shared" si="52"/>
        <v>418.27</v>
      </c>
      <c r="O170" s="44">
        <f t="shared" si="53"/>
        <v>0</v>
      </c>
      <c r="P170" s="44">
        <f t="shared" si="54"/>
        <v>0</v>
      </c>
      <c r="Q170" s="44">
        <f t="shared" si="55"/>
        <v>1018.669</v>
      </c>
      <c r="R170" s="41">
        <f t="shared" si="56"/>
        <v>0</v>
      </c>
      <c r="S170" s="41">
        <f t="shared" si="57"/>
        <v>259.63</v>
      </c>
      <c r="T170" s="41">
        <f t="shared" si="58"/>
        <v>9.74</v>
      </c>
      <c r="U170" s="44">
        <f t="shared" si="59"/>
        <v>104.57</v>
      </c>
      <c r="V170" s="44">
        <f t="shared" si="60"/>
        <v>0</v>
      </c>
      <c r="W170" s="44">
        <f t="shared" si="61"/>
        <v>0</v>
      </c>
      <c r="X170" s="41">
        <f t="shared" si="62"/>
        <v>373.94</v>
      </c>
      <c r="Y170" s="41">
        <f t="shared" si="63"/>
        <v>1392.609</v>
      </c>
      <c r="Z170" s="201"/>
      <c r="AA170" s="247" t="s">
        <v>15</v>
      </c>
      <c r="AD170" s="141"/>
    </row>
    <row r="171" s="9" customFormat="1" ht="20" customHeight="1" spans="1:30">
      <c r="A171" s="40">
        <f t="shared" si="48"/>
        <v>168</v>
      </c>
      <c r="B171" s="66" t="s">
        <v>443</v>
      </c>
      <c r="C171" s="46" t="s">
        <v>479</v>
      </c>
      <c r="D171" s="45" t="s">
        <v>480</v>
      </c>
      <c r="E171" s="41">
        <v>3245.4</v>
      </c>
      <c r="F171" s="41">
        <v>3245.4</v>
      </c>
      <c r="G171" s="41">
        <v>3245.4</v>
      </c>
      <c r="H171" s="44">
        <v>5228.42</v>
      </c>
      <c r="I171" s="44"/>
      <c r="J171" s="44">
        <v>1790</v>
      </c>
      <c r="K171" s="52">
        <f t="shared" si="49"/>
        <v>58.4172</v>
      </c>
      <c r="L171" s="53">
        <f t="shared" si="50"/>
        <v>519.264</v>
      </c>
      <c r="M171" s="41">
        <f t="shared" si="51"/>
        <v>22.7178</v>
      </c>
      <c r="N171" s="44">
        <f t="shared" si="52"/>
        <v>418.27</v>
      </c>
      <c r="O171" s="44">
        <f t="shared" si="53"/>
        <v>0</v>
      </c>
      <c r="P171" s="44">
        <f t="shared" si="54"/>
        <v>89.5</v>
      </c>
      <c r="Q171" s="44">
        <f t="shared" si="55"/>
        <v>1108.169</v>
      </c>
      <c r="R171" s="41">
        <f t="shared" si="56"/>
        <v>0</v>
      </c>
      <c r="S171" s="41">
        <f t="shared" si="57"/>
        <v>259.63</v>
      </c>
      <c r="T171" s="41">
        <f t="shared" si="58"/>
        <v>9.74</v>
      </c>
      <c r="U171" s="44">
        <f t="shared" si="59"/>
        <v>104.57</v>
      </c>
      <c r="V171" s="44">
        <f t="shared" si="60"/>
        <v>0</v>
      </c>
      <c r="W171" s="44">
        <f t="shared" si="61"/>
        <v>89.5</v>
      </c>
      <c r="X171" s="41">
        <f t="shared" si="62"/>
        <v>463.44</v>
      </c>
      <c r="Y171" s="41">
        <f t="shared" si="63"/>
        <v>1571.609</v>
      </c>
      <c r="Z171" s="201"/>
      <c r="AA171" s="247" t="s">
        <v>15</v>
      </c>
      <c r="AD171" s="141"/>
    </row>
    <row r="172" s="9" customFormat="1" ht="20" customHeight="1" spans="1:30">
      <c r="A172" s="40">
        <f t="shared" si="48"/>
        <v>169</v>
      </c>
      <c r="B172" s="66" t="s">
        <v>470</v>
      </c>
      <c r="C172" s="42" t="s">
        <v>481</v>
      </c>
      <c r="D172" s="41" t="s">
        <v>482</v>
      </c>
      <c r="E172" s="41">
        <v>3245.4</v>
      </c>
      <c r="F172" s="41">
        <f>VLOOKUP(C172,'[1]9月'!$B:$Q,16,0)</f>
        <v>3245.4</v>
      </c>
      <c r="G172" s="41">
        <v>3245.4</v>
      </c>
      <c r="H172" s="44">
        <v>5228.42</v>
      </c>
      <c r="I172" s="44"/>
      <c r="J172" s="44">
        <v>1790</v>
      </c>
      <c r="K172" s="52">
        <f t="shared" si="49"/>
        <v>58.4172</v>
      </c>
      <c r="L172" s="53">
        <f t="shared" si="50"/>
        <v>519.264</v>
      </c>
      <c r="M172" s="41">
        <f t="shared" si="51"/>
        <v>22.7178</v>
      </c>
      <c r="N172" s="44">
        <f t="shared" si="52"/>
        <v>418.27</v>
      </c>
      <c r="O172" s="44">
        <f t="shared" si="53"/>
        <v>0</v>
      </c>
      <c r="P172" s="44">
        <f t="shared" si="54"/>
        <v>89.5</v>
      </c>
      <c r="Q172" s="44">
        <f t="shared" si="55"/>
        <v>1108.169</v>
      </c>
      <c r="R172" s="41">
        <f t="shared" si="56"/>
        <v>0</v>
      </c>
      <c r="S172" s="41">
        <f t="shared" si="57"/>
        <v>259.63</v>
      </c>
      <c r="T172" s="41">
        <f t="shared" si="58"/>
        <v>9.74</v>
      </c>
      <c r="U172" s="44">
        <f t="shared" si="59"/>
        <v>104.57</v>
      </c>
      <c r="V172" s="44">
        <f t="shared" si="60"/>
        <v>0</v>
      </c>
      <c r="W172" s="44">
        <f t="shared" si="61"/>
        <v>89.5</v>
      </c>
      <c r="X172" s="41">
        <f t="shared" si="62"/>
        <v>463.44</v>
      </c>
      <c r="Y172" s="41">
        <f t="shared" si="63"/>
        <v>1571.609</v>
      </c>
      <c r="Z172" s="66"/>
      <c r="AA172" s="247" t="s">
        <v>16</v>
      </c>
      <c r="AD172" s="141"/>
    </row>
    <row r="173" s="9" customFormat="1" ht="20" customHeight="1" spans="1:30">
      <c r="A173" s="40">
        <f t="shared" si="48"/>
        <v>170</v>
      </c>
      <c r="B173" s="66" t="s">
        <v>470</v>
      </c>
      <c r="C173" s="42" t="s">
        <v>483</v>
      </c>
      <c r="D173" s="41" t="s">
        <v>484</v>
      </c>
      <c r="E173" s="41">
        <v>3245.4</v>
      </c>
      <c r="F173" s="41">
        <f>VLOOKUP(C173,'[1]9月'!$B:$Q,16,0)</f>
        <v>3245.4</v>
      </c>
      <c r="G173" s="41">
        <v>3245.4</v>
      </c>
      <c r="H173" s="44">
        <v>5228.42</v>
      </c>
      <c r="I173" s="44"/>
      <c r="J173" s="44">
        <v>1790</v>
      </c>
      <c r="K173" s="52">
        <f t="shared" si="49"/>
        <v>58.4172</v>
      </c>
      <c r="L173" s="53">
        <f t="shared" si="50"/>
        <v>519.264</v>
      </c>
      <c r="M173" s="41">
        <f t="shared" si="51"/>
        <v>22.7178</v>
      </c>
      <c r="N173" s="44">
        <f t="shared" si="52"/>
        <v>418.27</v>
      </c>
      <c r="O173" s="44">
        <f t="shared" si="53"/>
        <v>0</v>
      </c>
      <c r="P173" s="44">
        <f t="shared" si="54"/>
        <v>89.5</v>
      </c>
      <c r="Q173" s="44">
        <f t="shared" si="55"/>
        <v>1108.169</v>
      </c>
      <c r="R173" s="41">
        <f t="shared" si="56"/>
        <v>0</v>
      </c>
      <c r="S173" s="41">
        <f t="shared" si="57"/>
        <v>259.63</v>
      </c>
      <c r="T173" s="41">
        <f t="shared" si="58"/>
        <v>9.74</v>
      </c>
      <c r="U173" s="44">
        <f t="shared" si="59"/>
        <v>104.57</v>
      </c>
      <c r="V173" s="44">
        <f t="shared" si="60"/>
        <v>0</v>
      </c>
      <c r="W173" s="44">
        <f t="shared" si="61"/>
        <v>89.5</v>
      </c>
      <c r="X173" s="41">
        <f t="shared" si="62"/>
        <v>463.44</v>
      </c>
      <c r="Y173" s="41">
        <f t="shared" si="63"/>
        <v>1571.609</v>
      </c>
      <c r="Z173" s="66"/>
      <c r="AA173" s="247" t="s">
        <v>16</v>
      </c>
      <c r="AD173" s="141"/>
    </row>
    <row r="174" s="9" customFormat="1" ht="20" customHeight="1" spans="1:30">
      <c r="A174" s="40">
        <f t="shared" si="48"/>
        <v>171</v>
      </c>
      <c r="B174" s="66" t="s">
        <v>470</v>
      </c>
      <c r="C174" s="42" t="s">
        <v>485</v>
      </c>
      <c r="D174" s="41" t="s">
        <v>486</v>
      </c>
      <c r="E174" s="41">
        <v>3245.4</v>
      </c>
      <c r="F174" s="41">
        <f>VLOOKUP(C174,'[1]9月'!$B:$Q,16,0)</f>
        <v>3245.4</v>
      </c>
      <c r="G174" s="41">
        <v>3245.4</v>
      </c>
      <c r="H174" s="44">
        <v>5228.42</v>
      </c>
      <c r="I174" s="44"/>
      <c r="J174" s="44">
        <v>1790</v>
      </c>
      <c r="K174" s="52">
        <f t="shared" si="49"/>
        <v>58.4172</v>
      </c>
      <c r="L174" s="53">
        <f t="shared" si="50"/>
        <v>519.264</v>
      </c>
      <c r="M174" s="41">
        <f t="shared" si="51"/>
        <v>22.7178</v>
      </c>
      <c r="N174" s="44">
        <f t="shared" si="52"/>
        <v>418.27</v>
      </c>
      <c r="O174" s="44">
        <f t="shared" si="53"/>
        <v>0</v>
      </c>
      <c r="P174" s="44">
        <f t="shared" si="54"/>
        <v>89.5</v>
      </c>
      <c r="Q174" s="44">
        <f t="shared" si="55"/>
        <v>1108.169</v>
      </c>
      <c r="R174" s="41">
        <f t="shared" si="56"/>
        <v>0</v>
      </c>
      <c r="S174" s="41">
        <f t="shared" si="57"/>
        <v>259.63</v>
      </c>
      <c r="T174" s="41">
        <f t="shared" si="58"/>
        <v>9.74</v>
      </c>
      <c r="U174" s="44">
        <f t="shared" si="59"/>
        <v>104.57</v>
      </c>
      <c r="V174" s="44">
        <f t="shared" si="60"/>
        <v>0</v>
      </c>
      <c r="W174" s="44">
        <f t="shared" si="61"/>
        <v>89.5</v>
      </c>
      <c r="X174" s="41">
        <f t="shared" si="62"/>
        <v>463.44</v>
      </c>
      <c r="Y174" s="41">
        <f t="shared" si="63"/>
        <v>1571.609</v>
      </c>
      <c r="Z174" s="66"/>
      <c r="AA174" s="247" t="s">
        <v>16</v>
      </c>
      <c r="AD174" s="141"/>
    </row>
    <row r="175" s="9" customFormat="1" ht="20" customHeight="1" spans="1:30">
      <c r="A175" s="40">
        <f t="shared" si="48"/>
        <v>172</v>
      </c>
      <c r="B175" s="66" t="s">
        <v>470</v>
      </c>
      <c r="C175" s="42" t="s">
        <v>487</v>
      </c>
      <c r="D175" s="41" t="s">
        <v>488</v>
      </c>
      <c r="E175" s="41">
        <v>3245.4</v>
      </c>
      <c r="F175" s="41">
        <f>VLOOKUP(C175,'[1]9月'!$B:$Q,16,0)</f>
        <v>3245.4</v>
      </c>
      <c r="G175" s="41">
        <v>3245.4</v>
      </c>
      <c r="H175" s="44">
        <v>5228.42</v>
      </c>
      <c r="I175" s="44"/>
      <c r="J175" s="44">
        <v>1790</v>
      </c>
      <c r="K175" s="52">
        <f t="shared" si="49"/>
        <v>58.4172</v>
      </c>
      <c r="L175" s="53">
        <f t="shared" si="50"/>
        <v>519.264</v>
      </c>
      <c r="M175" s="41">
        <f t="shared" si="51"/>
        <v>22.7178</v>
      </c>
      <c r="N175" s="44">
        <f t="shared" si="52"/>
        <v>418.27</v>
      </c>
      <c r="O175" s="44">
        <f t="shared" si="53"/>
        <v>0</v>
      </c>
      <c r="P175" s="44">
        <f t="shared" si="54"/>
        <v>89.5</v>
      </c>
      <c r="Q175" s="44">
        <f t="shared" si="55"/>
        <v>1108.169</v>
      </c>
      <c r="R175" s="41">
        <f t="shared" si="56"/>
        <v>0</v>
      </c>
      <c r="S175" s="41">
        <f t="shared" si="57"/>
        <v>259.63</v>
      </c>
      <c r="T175" s="41">
        <f t="shared" si="58"/>
        <v>9.74</v>
      </c>
      <c r="U175" s="44">
        <f t="shared" si="59"/>
        <v>104.57</v>
      </c>
      <c r="V175" s="44">
        <f t="shared" si="60"/>
        <v>0</v>
      </c>
      <c r="W175" s="44">
        <f t="shared" si="61"/>
        <v>89.5</v>
      </c>
      <c r="X175" s="41">
        <f t="shared" si="62"/>
        <v>463.44</v>
      </c>
      <c r="Y175" s="41">
        <f t="shared" si="63"/>
        <v>1571.609</v>
      </c>
      <c r="Z175" s="66"/>
      <c r="AA175" s="247" t="s">
        <v>16</v>
      </c>
      <c r="AD175" s="141"/>
    </row>
    <row r="176" s="9" customFormat="1" ht="20" customHeight="1" spans="1:30">
      <c r="A176" s="40">
        <f t="shared" si="48"/>
        <v>173</v>
      </c>
      <c r="B176" s="66" t="s">
        <v>238</v>
      </c>
      <c r="C176" s="42" t="s">
        <v>489</v>
      </c>
      <c r="D176" s="41" t="s">
        <v>490</v>
      </c>
      <c r="E176" s="41">
        <v>3245.4</v>
      </c>
      <c r="F176" s="41">
        <f>VLOOKUP(C176,'[1]9月'!$B:$Q,16,0)</f>
        <v>3245.4</v>
      </c>
      <c r="G176" s="41">
        <v>3245.4</v>
      </c>
      <c r="H176" s="44">
        <v>5228.42</v>
      </c>
      <c r="I176" s="44"/>
      <c r="J176" s="44">
        <v>1790</v>
      </c>
      <c r="K176" s="52">
        <f t="shared" si="49"/>
        <v>58.4172</v>
      </c>
      <c r="L176" s="53">
        <f t="shared" si="50"/>
        <v>519.264</v>
      </c>
      <c r="M176" s="41">
        <f t="shared" si="51"/>
        <v>22.7178</v>
      </c>
      <c r="N176" s="44">
        <f t="shared" si="52"/>
        <v>418.27</v>
      </c>
      <c r="O176" s="44">
        <f t="shared" si="53"/>
        <v>0</v>
      </c>
      <c r="P176" s="44">
        <f t="shared" si="54"/>
        <v>89.5</v>
      </c>
      <c r="Q176" s="44">
        <f t="shared" si="55"/>
        <v>1108.169</v>
      </c>
      <c r="R176" s="41">
        <f t="shared" si="56"/>
        <v>0</v>
      </c>
      <c r="S176" s="41">
        <f t="shared" si="57"/>
        <v>259.63</v>
      </c>
      <c r="T176" s="41">
        <f t="shared" si="58"/>
        <v>9.74</v>
      </c>
      <c r="U176" s="44">
        <f t="shared" si="59"/>
        <v>104.57</v>
      </c>
      <c r="V176" s="44">
        <f t="shared" si="60"/>
        <v>0</v>
      </c>
      <c r="W176" s="44">
        <f t="shared" si="61"/>
        <v>89.5</v>
      </c>
      <c r="X176" s="41">
        <f t="shared" si="62"/>
        <v>463.44</v>
      </c>
      <c r="Y176" s="41">
        <f t="shared" si="63"/>
        <v>1571.609</v>
      </c>
      <c r="Z176" s="66"/>
      <c r="AA176" s="247" t="s">
        <v>17</v>
      </c>
      <c r="AD176" s="141"/>
    </row>
    <row r="177" s="9" customFormat="1" ht="20" customHeight="1" spans="1:30">
      <c r="A177" s="40">
        <f t="shared" si="48"/>
        <v>174</v>
      </c>
      <c r="B177" s="66" t="s">
        <v>238</v>
      </c>
      <c r="C177" s="42" t="s">
        <v>491</v>
      </c>
      <c r="D177" s="41" t="s">
        <v>492</v>
      </c>
      <c r="E177" s="41">
        <v>3245.4</v>
      </c>
      <c r="F177" s="41">
        <f>VLOOKUP(C177,'[1]9月'!$B:$Q,16,0)</f>
        <v>3245.4</v>
      </c>
      <c r="G177" s="41">
        <v>3245.4</v>
      </c>
      <c r="H177" s="44">
        <v>5228.42</v>
      </c>
      <c r="I177" s="44"/>
      <c r="J177" s="44">
        <v>1790</v>
      </c>
      <c r="K177" s="52">
        <f t="shared" si="49"/>
        <v>58.4172</v>
      </c>
      <c r="L177" s="53">
        <f t="shared" si="50"/>
        <v>519.264</v>
      </c>
      <c r="M177" s="41">
        <f t="shared" si="51"/>
        <v>22.7178</v>
      </c>
      <c r="N177" s="44">
        <f t="shared" si="52"/>
        <v>418.27</v>
      </c>
      <c r="O177" s="44">
        <f t="shared" si="53"/>
        <v>0</v>
      </c>
      <c r="P177" s="44">
        <f t="shared" si="54"/>
        <v>89.5</v>
      </c>
      <c r="Q177" s="44">
        <f t="shared" si="55"/>
        <v>1108.169</v>
      </c>
      <c r="R177" s="41">
        <f t="shared" si="56"/>
        <v>0</v>
      </c>
      <c r="S177" s="41">
        <f t="shared" si="57"/>
        <v>259.63</v>
      </c>
      <c r="T177" s="41">
        <f t="shared" si="58"/>
        <v>9.74</v>
      </c>
      <c r="U177" s="44">
        <f t="shared" si="59"/>
        <v>104.57</v>
      </c>
      <c r="V177" s="44">
        <f t="shared" si="60"/>
        <v>0</v>
      </c>
      <c r="W177" s="44">
        <f t="shared" si="61"/>
        <v>89.5</v>
      </c>
      <c r="X177" s="41">
        <f t="shared" si="62"/>
        <v>463.44</v>
      </c>
      <c r="Y177" s="41">
        <f t="shared" si="63"/>
        <v>1571.609</v>
      </c>
      <c r="Z177" s="66"/>
      <c r="AA177" s="247" t="s">
        <v>17</v>
      </c>
      <c r="AD177" s="141"/>
    </row>
    <row r="178" s="9" customFormat="1" ht="20" customHeight="1" spans="1:30">
      <c r="A178" s="40">
        <f t="shared" si="48"/>
        <v>175</v>
      </c>
      <c r="B178" s="66" t="s">
        <v>238</v>
      </c>
      <c r="C178" s="42" t="s">
        <v>493</v>
      </c>
      <c r="D178" s="41" t="s">
        <v>494</v>
      </c>
      <c r="E178" s="41">
        <v>3245.4</v>
      </c>
      <c r="F178" s="41">
        <f>VLOOKUP(C178,'[1]9月'!$B:$Q,16,0)</f>
        <v>3245.4</v>
      </c>
      <c r="G178" s="41">
        <v>3245.4</v>
      </c>
      <c r="H178" s="44">
        <v>5228.42</v>
      </c>
      <c r="I178" s="44"/>
      <c r="J178" s="44">
        <v>1790</v>
      </c>
      <c r="K178" s="52">
        <f t="shared" si="49"/>
        <v>58.4172</v>
      </c>
      <c r="L178" s="53">
        <f t="shared" si="50"/>
        <v>519.264</v>
      </c>
      <c r="M178" s="41">
        <f t="shared" si="51"/>
        <v>22.7178</v>
      </c>
      <c r="N178" s="44">
        <f t="shared" si="52"/>
        <v>418.27</v>
      </c>
      <c r="O178" s="44">
        <f t="shared" si="53"/>
        <v>0</v>
      </c>
      <c r="P178" s="44">
        <f t="shared" si="54"/>
        <v>89.5</v>
      </c>
      <c r="Q178" s="44">
        <f t="shared" si="55"/>
        <v>1108.169</v>
      </c>
      <c r="R178" s="41">
        <f t="shared" si="56"/>
        <v>0</v>
      </c>
      <c r="S178" s="41">
        <f t="shared" si="57"/>
        <v>259.63</v>
      </c>
      <c r="T178" s="41">
        <f t="shared" si="58"/>
        <v>9.74</v>
      </c>
      <c r="U178" s="44">
        <f t="shared" si="59"/>
        <v>104.57</v>
      </c>
      <c r="V178" s="44">
        <f t="shared" si="60"/>
        <v>0</v>
      </c>
      <c r="W178" s="44">
        <f t="shared" si="61"/>
        <v>89.5</v>
      </c>
      <c r="X178" s="41">
        <f t="shared" si="62"/>
        <v>463.44</v>
      </c>
      <c r="Y178" s="41">
        <f t="shared" si="63"/>
        <v>1571.609</v>
      </c>
      <c r="Z178" s="66"/>
      <c r="AA178" s="247" t="s">
        <v>17</v>
      </c>
      <c r="AD178" s="141"/>
    </row>
    <row r="179" s="9" customFormat="1" ht="20" customHeight="1" spans="1:30">
      <c r="A179" s="40">
        <f t="shared" si="48"/>
        <v>176</v>
      </c>
      <c r="B179" s="66" t="s">
        <v>238</v>
      </c>
      <c r="C179" s="42" t="s">
        <v>495</v>
      </c>
      <c r="D179" s="41" t="s">
        <v>496</v>
      </c>
      <c r="E179" s="41">
        <v>3245.4</v>
      </c>
      <c r="F179" s="41">
        <f>VLOOKUP(C179,'[1]9月'!$B:$Q,16,0)</f>
        <v>3245.4</v>
      </c>
      <c r="G179" s="41">
        <v>3245.4</v>
      </c>
      <c r="H179" s="44">
        <v>5228.42</v>
      </c>
      <c r="I179" s="44"/>
      <c r="J179" s="44">
        <v>1790</v>
      </c>
      <c r="K179" s="52">
        <f t="shared" si="49"/>
        <v>58.4172</v>
      </c>
      <c r="L179" s="53">
        <f t="shared" si="50"/>
        <v>519.264</v>
      </c>
      <c r="M179" s="41">
        <f t="shared" si="51"/>
        <v>22.7178</v>
      </c>
      <c r="N179" s="44">
        <f t="shared" si="52"/>
        <v>418.27</v>
      </c>
      <c r="O179" s="44">
        <f t="shared" si="53"/>
        <v>0</v>
      </c>
      <c r="P179" s="44">
        <f t="shared" si="54"/>
        <v>89.5</v>
      </c>
      <c r="Q179" s="44">
        <f t="shared" si="55"/>
        <v>1108.169</v>
      </c>
      <c r="R179" s="41">
        <f t="shared" si="56"/>
        <v>0</v>
      </c>
      <c r="S179" s="41">
        <f t="shared" si="57"/>
        <v>259.63</v>
      </c>
      <c r="T179" s="41">
        <f t="shared" si="58"/>
        <v>9.74</v>
      </c>
      <c r="U179" s="44">
        <f t="shared" si="59"/>
        <v>104.57</v>
      </c>
      <c r="V179" s="44">
        <f t="shared" si="60"/>
        <v>0</v>
      </c>
      <c r="W179" s="44">
        <f t="shared" si="61"/>
        <v>89.5</v>
      </c>
      <c r="X179" s="41">
        <f t="shared" si="62"/>
        <v>463.44</v>
      </c>
      <c r="Y179" s="41">
        <f t="shared" si="63"/>
        <v>1571.609</v>
      </c>
      <c r="Z179" s="66"/>
      <c r="AA179" s="247" t="s">
        <v>17</v>
      </c>
      <c r="AD179" s="141"/>
    </row>
    <row r="180" s="9" customFormat="1" ht="20" customHeight="1" spans="1:27">
      <c r="A180" s="40">
        <f t="shared" si="48"/>
        <v>177</v>
      </c>
      <c r="B180" s="66" t="s">
        <v>238</v>
      </c>
      <c r="C180" s="46" t="s">
        <v>499</v>
      </c>
      <c r="D180" s="47" t="s">
        <v>500</v>
      </c>
      <c r="E180" s="41">
        <v>3245.4</v>
      </c>
      <c r="F180" s="41">
        <f>VLOOKUP(C180,'[1]9月'!$B:$Q,16,0)</f>
        <v>3245.4</v>
      </c>
      <c r="G180" s="41">
        <v>3245.4</v>
      </c>
      <c r="H180" s="44">
        <v>5228.42</v>
      </c>
      <c r="I180" s="44"/>
      <c r="J180" s="44">
        <v>1790</v>
      </c>
      <c r="K180" s="52">
        <f t="shared" si="49"/>
        <v>58.4172</v>
      </c>
      <c r="L180" s="53">
        <f t="shared" si="50"/>
        <v>519.264</v>
      </c>
      <c r="M180" s="41">
        <f t="shared" si="51"/>
        <v>22.7178</v>
      </c>
      <c r="N180" s="44">
        <f t="shared" si="52"/>
        <v>418.27</v>
      </c>
      <c r="O180" s="44">
        <f t="shared" si="53"/>
        <v>0</v>
      </c>
      <c r="P180" s="44">
        <f t="shared" si="54"/>
        <v>89.5</v>
      </c>
      <c r="Q180" s="44">
        <f t="shared" si="55"/>
        <v>1108.169</v>
      </c>
      <c r="R180" s="41">
        <f t="shared" si="56"/>
        <v>0</v>
      </c>
      <c r="S180" s="41">
        <f t="shared" si="57"/>
        <v>259.63</v>
      </c>
      <c r="T180" s="41">
        <f t="shared" si="58"/>
        <v>9.74</v>
      </c>
      <c r="U180" s="44">
        <f t="shared" si="59"/>
        <v>104.57</v>
      </c>
      <c r="V180" s="44">
        <f t="shared" si="60"/>
        <v>0</v>
      </c>
      <c r="W180" s="44">
        <f t="shared" si="61"/>
        <v>89.5</v>
      </c>
      <c r="X180" s="41">
        <f t="shared" si="62"/>
        <v>463.44</v>
      </c>
      <c r="Y180" s="41">
        <f t="shared" si="63"/>
        <v>1571.609</v>
      </c>
      <c r="Z180" s="201"/>
      <c r="AA180" s="247" t="s">
        <v>17</v>
      </c>
    </row>
    <row r="181" s="9" customFormat="1" ht="20" customHeight="1" spans="1:27">
      <c r="A181" s="40">
        <f t="shared" si="48"/>
        <v>178</v>
      </c>
      <c r="B181" s="66" t="s">
        <v>238</v>
      </c>
      <c r="C181" s="46" t="s">
        <v>501</v>
      </c>
      <c r="D181" s="45" t="s">
        <v>502</v>
      </c>
      <c r="E181" s="41">
        <v>3245.4</v>
      </c>
      <c r="F181" s="41">
        <f>VLOOKUP(C181,'[1]9月'!$B:$Q,16,0)</f>
        <v>3245.4</v>
      </c>
      <c r="G181" s="41">
        <v>3245.4</v>
      </c>
      <c r="H181" s="44">
        <v>5228.42</v>
      </c>
      <c r="I181" s="44"/>
      <c r="J181" s="44">
        <v>1790</v>
      </c>
      <c r="K181" s="52">
        <f t="shared" si="49"/>
        <v>58.4172</v>
      </c>
      <c r="L181" s="53">
        <f t="shared" si="50"/>
        <v>519.264</v>
      </c>
      <c r="M181" s="41">
        <f t="shared" si="51"/>
        <v>22.7178</v>
      </c>
      <c r="N181" s="44">
        <f t="shared" si="52"/>
        <v>418.27</v>
      </c>
      <c r="O181" s="44">
        <f t="shared" si="53"/>
        <v>0</v>
      </c>
      <c r="P181" s="44">
        <f t="shared" si="54"/>
        <v>89.5</v>
      </c>
      <c r="Q181" s="44">
        <f t="shared" si="55"/>
        <v>1108.169</v>
      </c>
      <c r="R181" s="41">
        <f t="shared" si="56"/>
        <v>0</v>
      </c>
      <c r="S181" s="41">
        <f t="shared" si="57"/>
        <v>259.63</v>
      </c>
      <c r="T181" s="41">
        <f t="shared" si="58"/>
        <v>9.74</v>
      </c>
      <c r="U181" s="44">
        <f t="shared" si="59"/>
        <v>104.57</v>
      </c>
      <c r="V181" s="44">
        <f t="shared" si="60"/>
        <v>0</v>
      </c>
      <c r="W181" s="44">
        <f t="shared" si="61"/>
        <v>89.5</v>
      </c>
      <c r="X181" s="41">
        <f t="shared" si="62"/>
        <v>463.44</v>
      </c>
      <c r="Y181" s="41">
        <f t="shared" si="63"/>
        <v>1571.609</v>
      </c>
      <c r="Z181" s="201"/>
      <c r="AA181" s="247" t="s">
        <v>17</v>
      </c>
    </row>
    <row r="182" s="9" customFormat="1" ht="20" customHeight="1" spans="1:30">
      <c r="A182" s="40">
        <f t="shared" si="48"/>
        <v>179</v>
      </c>
      <c r="B182" s="66" t="s">
        <v>503</v>
      </c>
      <c r="C182" s="42" t="s">
        <v>504</v>
      </c>
      <c r="D182" s="41" t="s">
        <v>505</v>
      </c>
      <c r="E182" s="41">
        <v>3245.4</v>
      </c>
      <c r="F182" s="41">
        <f>VLOOKUP(C182,'[1]9月'!$B:$Q,16,0)</f>
        <v>3245.4</v>
      </c>
      <c r="G182" s="41">
        <v>3245.4</v>
      </c>
      <c r="H182" s="44">
        <v>5228.42</v>
      </c>
      <c r="I182" s="44"/>
      <c r="J182" s="44">
        <v>1790</v>
      </c>
      <c r="K182" s="52">
        <f t="shared" si="49"/>
        <v>58.4172</v>
      </c>
      <c r="L182" s="53">
        <f t="shared" si="50"/>
        <v>519.264</v>
      </c>
      <c r="M182" s="41">
        <f t="shared" si="51"/>
        <v>22.7178</v>
      </c>
      <c r="N182" s="44">
        <f t="shared" si="52"/>
        <v>418.27</v>
      </c>
      <c r="O182" s="44">
        <f t="shared" si="53"/>
        <v>0</v>
      </c>
      <c r="P182" s="44">
        <f t="shared" si="54"/>
        <v>89.5</v>
      </c>
      <c r="Q182" s="44">
        <f t="shared" si="55"/>
        <v>1108.169</v>
      </c>
      <c r="R182" s="41">
        <f t="shared" si="56"/>
        <v>0</v>
      </c>
      <c r="S182" s="41">
        <f t="shared" si="57"/>
        <v>259.63</v>
      </c>
      <c r="T182" s="41">
        <f t="shared" si="58"/>
        <v>9.74</v>
      </c>
      <c r="U182" s="44">
        <f t="shared" si="59"/>
        <v>104.57</v>
      </c>
      <c r="V182" s="44">
        <f t="shared" si="60"/>
        <v>0</v>
      </c>
      <c r="W182" s="44">
        <f t="shared" si="61"/>
        <v>89.5</v>
      </c>
      <c r="X182" s="41">
        <f t="shared" si="62"/>
        <v>463.44</v>
      </c>
      <c r="Y182" s="41">
        <f t="shared" si="63"/>
        <v>1571.609</v>
      </c>
      <c r="Z182" s="66"/>
      <c r="AA182" s="247" t="s">
        <v>18</v>
      </c>
      <c r="AD182" s="141"/>
    </row>
    <row r="183" s="9" customFormat="1" ht="20" customHeight="1" spans="1:30">
      <c r="A183" s="40">
        <f t="shared" si="48"/>
        <v>180</v>
      </c>
      <c r="B183" s="66" t="s">
        <v>503</v>
      </c>
      <c r="C183" s="42" t="s">
        <v>506</v>
      </c>
      <c r="D183" s="41" t="s">
        <v>507</v>
      </c>
      <c r="E183" s="41">
        <v>3245.4</v>
      </c>
      <c r="F183" s="41">
        <f>VLOOKUP(C183,'[1]9月'!$B:$Q,16,0)</f>
        <v>3245.4</v>
      </c>
      <c r="G183" s="41">
        <v>3245.4</v>
      </c>
      <c r="H183" s="44">
        <v>5228.42</v>
      </c>
      <c r="I183" s="44"/>
      <c r="J183" s="44">
        <v>1790</v>
      </c>
      <c r="K183" s="52">
        <f t="shared" si="49"/>
        <v>58.4172</v>
      </c>
      <c r="L183" s="53">
        <f t="shared" si="50"/>
        <v>519.264</v>
      </c>
      <c r="M183" s="41">
        <f t="shared" si="51"/>
        <v>22.7178</v>
      </c>
      <c r="N183" s="44">
        <f t="shared" si="52"/>
        <v>418.27</v>
      </c>
      <c r="O183" s="44">
        <f t="shared" si="53"/>
        <v>0</v>
      </c>
      <c r="P183" s="44">
        <f t="shared" si="54"/>
        <v>89.5</v>
      </c>
      <c r="Q183" s="44">
        <f t="shared" si="55"/>
        <v>1108.169</v>
      </c>
      <c r="R183" s="41">
        <f t="shared" si="56"/>
        <v>0</v>
      </c>
      <c r="S183" s="41">
        <f t="shared" si="57"/>
        <v>259.63</v>
      </c>
      <c r="T183" s="41">
        <f t="shared" si="58"/>
        <v>9.74</v>
      </c>
      <c r="U183" s="44">
        <f t="shared" si="59"/>
        <v>104.57</v>
      </c>
      <c r="V183" s="44">
        <f t="shared" si="60"/>
        <v>0</v>
      </c>
      <c r="W183" s="44">
        <f t="shared" si="61"/>
        <v>89.5</v>
      </c>
      <c r="X183" s="41">
        <f t="shared" si="62"/>
        <v>463.44</v>
      </c>
      <c r="Y183" s="41">
        <f t="shared" si="63"/>
        <v>1571.609</v>
      </c>
      <c r="Z183" s="66"/>
      <c r="AA183" s="247" t="s">
        <v>18</v>
      </c>
      <c r="AD183" s="141"/>
    </row>
    <row r="184" s="9" customFormat="1" ht="18" customHeight="1" spans="1:30">
      <c r="A184" s="40">
        <f t="shared" si="48"/>
        <v>181</v>
      </c>
      <c r="B184" s="66" t="s">
        <v>503</v>
      </c>
      <c r="C184" s="42" t="s">
        <v>508</v>
      </c>
      <c r="D184" s="41" t="s">
        <v>509</v>
      </c>
      <c r="E184" s="41">
        <v>3245.4</v>
      </c>
      <c r="F184" s="41">
        <f>VLOOKUP(C184,'[1]9月'!$B:$Q,16,0)</f>
        <v>3245.4</v>
      </c>
      <c r="G184" s="41">
        <v>3245.4</v>
      </c>
      <c r="H184" s="44">
        <v>5228.42</v>
      </c>
      <c r="I184" s="44"/>
      <c r="J184" s="44">
        <v>1790</v>
      </c>
      <c r="K184" s="52">
        <f t="shared" si="49"/>
        <v>58.4172</v>
      </c>
      <c r="L184" s="53">
        <f t="shared" si="50"/>
        <v>519.264</v>
      </c>
      <c r="M184" s="41">
        <f t="shared" si="51"/>
        <v>22.7178</v>
      </c>
      <c r="N184" s="44">
        <f t="shared" si="52"/>
        <v>418.27</v>
      </c>
      <c r="O184" s="44">
        <f t="shared" si="53"/>
        <v>0</v>
      </c>
      <c r="P184" s="44">
        <f t="shared" si="54"/>
        <v>89.5</v>
      </c>
      <c r="Q184" s="44">
        <f t="shared" si="55"/>
        <v>1108.169</v>
      </c>
      <c r="R184" s="41">
        <f t="shared" si="56"/>
        <v>0</v>
      </c>
      <c r="S184" s="41">
        <f t="shared" si="57"/>
        <v>259.63</v>
      </c>
      <c r="T184" s="41">
        <f t="shared" si="58"/>
        <v>9.74</v>
      </c>
      <c r="U184" s="44">
        <f t="shared" si="59"/>
        <v>104.57</v>
      </c>
      <c r="V184" s="44">
        <f t="shared" si="60"/>
        <v>0</v>
      </c>
      <c r="W184" s="44">
        <f t="shared" si="61"/>
        <v>89.5</v>
      </c>
      <c r="X184" s="41">
        <f t="shared" si="62"/>
        <v>463.44</v>
      </c>
      <c r="Y184" s="41">
        <f t="shared" si="63"/>
        <v>1571.609</v>
      </c>
      <c r="Z184" s="66"/>
      <c r="AA184" s="247" t="s">
        <v>18</v>
      </c>
      <c r="AD184" s="141"/>
    </row>
    <row r="185" s="9" customFormat="1" ht="18" customHeight="1" spans="1:30">
      <c r="A185" s="40">
        <f t="shared" si="48"/>
        <v>182</v>
      </c>
      <c r="B185" s="66" t="s">
        <v>503</v>
      </c>
      <c r="C185" s="42" t="s">
        <v>510</v>
      </c>
      <c r="D185" s="41" t="s">
        <v>511</v>
      </c>
      <c r="E185" s="41">
        <v>3245.4</v>
      </c>
      <c r="F185" s="41">
        <f>VLOOKUP(C185,'[1]9月'!$B:$Q,16,0)</f>
        <v>3245.4</v>
      </c>
      <c r="G185" s="41">
        <v>3245.4</v>
      </c>
      <c r="H185" s="44">
        <v>5228.42</v>
      </c>
      <c r="I185" s="44"/>
      <c r="J185" s="44">
        <v>1790</v>
      </c>
      <c r="K185" s="52">
        <f t="shared" si="49"/>
        <v>58.4172</v>
      </c>
      <c r="L185" s="53">
        <f t="shared" si="50"/>
        <v>519.264</v>
      </c>
      <c r="M185" s="41">
        <f t="shared" si="51"/>
        <v>22.7178</v>
      </c>
      <c r="N185" s="44">
        <f t="shared" si="52"/>
        <v>418.27</v>
      </c>
      <c r="O185" s="44">
        <f t="shared" si="53"/>
        <v>0</v>
      </c>
      <c r="P185" s="44">
        <f t="shared" si="54"/>
        <v>89.5</v>
      </c>
      <c r="Q185" s="44">
        <f t="shared" si="55"/>
        <v>1108.169</v>
      </c>
      <c r="R185" s="41">
        <f t="shared" si="56"/>
        <v>0</v>
      </c>
      <c r="S185" s="41">
        <f t="shared" si="57"/>
        <v>259.63</v>
      </c>
      <c r="T185" s="41">
        <f t="shared" si="58"/>
        <v>9.74</v>
      </c>
      <c r="U185" s="44">
        <f t="shared" si="59"/>
        <v>104.57</v>
      </c>
      <c r="V185" s="44">
        <f t="shared" si="60"/>
        <v>0</v>
      </c>
      <c r="W185" s="44">
        <f t="shared" si="61"/>
        <v>89.5</v>
      </c>
      <c r="X185" s="41">
        <f t="shared" si="62"/>
        <v>463.44</v>
      </c>
      <c r="Y185" s="41">
        <f t="shared" si="63"/>
        <v>1571.609</v>
      </c>
      <c r="Z185" s="66"/>
      <c r="AA185" s="247" t="s">
        <v>18</v>
      </c>
      <c r="AD185" s="141"/>
    </row>
    <row r="186" s="9" customFormat="1" ht="18" customHeight="1" spans="1:30">
      <c r="A186" s="40">
        <f t="shared" si="48"/>
        <v>183</v>
      </c>
      <c r="B186" s="66" t="s">
        <v>503</v>
      </c>
      <c r="C186" s="42" t="s">
        <v>512</v>
      </c>
      <c r="D186" s="41" t="s">
        <v>513</v>
      </c>
      <c r="E186" s="41">
        <v>3245.4</v>
      </c>
      <c r="F186" s="41">
        <f>VLOOKUP(C186,'[1]9月'!$B:$Q,16,0)</f>
        <v>3245.4</v>
      </c>
      <c r="G186" s="41">
        <v>3245.4</v>
      </c>
      <c r="H186" s="44">
        <v>5228.42</v>
      </c>
      <c r="I186" s="44"/>
      <c r="J186" s="44">
        <v>1790</v>
      </c>
      <c r="K186" s="52">
        <f t="shared" si="49"/>
        <v>58.4172</v>
      </c>
      <c r="L186" s="53">
        <f t="shared" si="50"/>
        <v>519.264</v>
      </c>
      <c r="M186" s="41">
        <f t="shared" si="51"/>
        <v>22.7178</v>
      </c>
      <c r="N186" s="44">
        <f t="shared" si="52"/>
        <v>418.27</v>
      </c>
      <c r="O186" s="44">
        <f t="shared" si="53"/>
        <v>0</v>
      </c>
      <c r="P186" s="44">
        <f t="shared" si="54"/>
        <v>89.5</v>
      </c>
      <c r="Q186" s="44">
        <f t="shared" si="55"/>
        <v>1108.169</v>
      </c>
      <c r="R186" s="41">
        <f t="shared" si="56"/>
        <v>0</v>
      </c>
      <c r="S186" s="41">
        <f t="shared" si="57"/>
        <v>259.63</v>
      </c>
      <c r="T186" s="41">
        <f t="shared" si="58"/>
        <v>9.74</v>
      </c>
      <c r="U186" s="44">
        <f t="shared" si="59"/>
        <v>104.57</v>
      </c>
      <c r="V186" s="44">
        <f t="shared" si="60"/>
        <v>0</v>
      </c>
      <c r="W186" s="44">
        <f t="shared" si="61"/>
        <v>89.5</v>
      </c>
      <c r="X186" s="41">
        <f t="shared" si="62"/>
        <v>463.44</v>
      </c>
      <c r="Y186" s="41">
        <f t="shared" si="63"/>
        <v>1571.609</v>
      </c>
      <c r="Z186" s="66"/>
      <c r="AA186" s="247" t="s">
        <v>18</v>
      </c>
      <c r="AD186" s="141"/>
    </row>
    <row r="187" s="9" customFormat="1" ht="20" customHeight="1" spans="1:30">
      <c r="A187" s="40">
        <f t="shared" si="48"/>
        <v>184</v>
      </c>
      <c r="B187" s="66" t="s">
        <v>503</v>
      </c>
      <c r="C187" s="42" t="s">
        <v>514</v>
      </c>
      <c r="D187" s="41" t="s">
        <v>515</v>
      </c>
      <c r="E187" s="41">
        <v>3245.4</v>
      </c>
      <c r="F187" s="41">
        <f>VLOOKUP(C187,'[1]9月'!$B:$Q,16,0)</f>
        <v>3245.4</v>
      </c>
      <c r="G187" s="41">
        <v>3245.4</v>
      </c>
      <c r="H187" s="44">
        <v>5228.42</v>
      </c>
      <c r="I187" s="44"/>
      <c r="J187" s="44">
        <v>1790</v>
      </c>
      <c r="K187" s="52">
        <f t="shared" si="49"/>
        <v>58.4172</v>
      </c>
      <c r="L187" s="53">
        <f t="shared" si="50"/>
        <v>519.264</v>
      </c>
      <c r="M187" s="41">
        <f t="shared" si="51"/>
        <v>22.7178</v>
      </c>
      <c r="N187" s="44">
        <f t="shared" si="52"/>
        <v>418.27</v>
      </c>
      <c r="O187" s="44">
        <f t="shared" si="53"/>
        <v>0</v>
      </c>
      <c r="P187" s="44">
        <f t="shared" si="54"/>
        <v>89.5</v>
      </c>
      <c r="Q187" s="44">
        <f t="shared" si="55"/>
        <v>1108.169</v>
      </c>
      <c r="R187" s="41">
        <f t="shared" si="56"/>
        <v>0</v>
      </c>
      <c r="S187" s="41">
        <f t="shared" si="57"/>
        <v>259.63</v>
      </c>
      <c r="T187" s="41">
        <f t="shared" si="58"/>
        <v>9.74</v>
      </c>
      <c r="U187" s="44">
        <f t="shared" si="59"/>
        <v>104.57</v>
      </c>
      <c r="V187" s="44">
        <f t="shared" si="60"/>
        <v>0</v>
      </c>
      <c r="W187" s="44">
        <f t="shared" si="61"/>
        <v>89.5</v>
      </c>
      <c r="X187" s="41">
        <f t="shared" si="62"/>
        <v>463.44</v>
      </c>
      <c r="Y187" s="41">
        <f t="shared" si="63"/>
        <v>1571.609</v>
      </c>
      <c r="Z187" s="66"/>
      <c r="AA187" s="247" t="s">
        <v>18</v>
      </c>
      <c r="AD187" s="141"/>
    </row>
    <row r="188" s="9" customFormat="1" ht="20" customHeight="1" spans="1:30">
      <c r="A188" s="40">
        <f t="shared" si="48"/>
        <v>185</v>
      </c>
      <c r="B188" s="66" t="s">
        <v>503</v>
      </c>
      <c r="C188" s="42" t="s">
        <v>516</v>
      </c>
      <c r="D188" s="41" t="s">
        <v>517</v>
      </c>
      <c r="E188" s="41">
        <v>3245.4</v>
      </c>
      <c r="F188" s="41">
        <f>VLOOKUP(C188,'[1]9月'!$B:$Q,16,0)</f>
        <v>3245.4</v>
      </c>
      <c r="G188" s="41">
        <v>3245.4</v>
      </c>
      <c r="H188" s="44">
        <v>5228.42</v>
      </c>
      <c r="I188" s="44"/>
      <c r="J188" s="44">
        <v>1790</v>
      </c>
      <c r="K188" s="52">
        <f t="shared" si="49"/>
        <v>58.4172</v>
      </c>
      <c r="L188" s="53">
        <f t="shared" si="50"/>
        <v>519.264</v>
      </c>
      <c r="M188" s="41">
        <f t="shared" si="51"/>
        <v>22.7178</v>
      </c>
      <c r="N188" s="44">
        <f t="shared" si="52"/>
        <v>418.27</v>
      </c>
      <c r="O188" s="44">
        <f t="shared" si="53"/>
        <v>0</v>
      </c>
      <c r="P188" s="44">
        <f t="shared" si="54"/>
        <v>89.5</v>
      </c>
      <c r="Q188" s="44">
        <f t="shared" si="55"/>
        <v>1108.169</v>
      </c>
      <c r="R188" s="41">
        <f t="shared" si="56"/>
        <v>0</v>
      </c>
      <c r="S188" s="41">
        <f t="shared" si="57"/>
        <v>259.63</v>
      </c>
      <c r="T188" s="41">
        <f t="shared" si="58"/>
        <v>9.74</v>
      </c>
      <c r="U188" s="44">
        <f t="shared" si="59"/>
        <v>104.57</v>
      </c>
      <c r="V188" s="44">
        <f t="shared" si="60"/>
        <v>0</v>
      </c>
      <c r="W188" s="44">
        <f t="shared" si="61"/>
        <v>89.5</v>
      </c>
      <c r="X188" s="41">
        <f t="shared" si="62"/>
        <v>463.44</v>
      </c>
      <c r="Y188" s="41">
        <f t="shared" si="63"/>
        <v>1571.609</v>
      </c>
      <c r="Z188" s="66"/>
      <c r="AA188" s="247" t="s">
        <v>18</v>
      </c>
      <c r="AD188" s="141"/>
    </row>
    <row r="189" s="9" customFormat="1" ht="20" customHeight="1" spans="1:30">
      <c r="A189" s="40">
        <f t="shared" si="48"/>
        <v>186</v>
      </c>
      <c r="B189" s="66" t="s">
        <v>503</v>
      </c>
      <c r="C189" s="42" t="s">
        <v>518</v>
      </c>
      <c r="D189" s="41" t="s">
        <v>519</v>
      </c>
      <c r="E189" s="41">
        <v>3245.4</v>
      </c>
      <c r="F189" s="41">
        <f>VLOOKUP(C189,'[1]9月'!$B:$Q,16,0)</f>
        <v>3245.4</v>
      </c>
      <c r="G189" s="41">
        <v>3245.4</v>
      </c>
      <c r="H189" s="44">
        <v>5228.42</v>
      </c>
      <c r="I189" s="44"/>
      <c r="J189" s="44">
        <v>1790</v>
      </c>
      <c r="K189" s="52">
        <f t="shared" si="49"/>
        <v>58.4172</v>
      </c>
      <c r="L189" s="53">
        <f t="shared" si="50"/>
        <v>519.264</v>
      </c>
      <c r="M189" s="41">
        <f t="shared" si="51"/>
        <v>22.7178</v>
      </c>
      <c r="N189" s="44">
        <f t="shared" si="52"/>
        <v>418.27</v>
      </c>
      <c r="O189" s="44">
        <f t="shared" si="53"/>
        <v>0</v>
      </c>
      <c r="P189" s="44">
        <f t="shared" si="54"/>
        <v>89.5</v>
      </c>
      <c r="Q189" s="44">
        <f t="shared" si="55"/>
        <v>1108.169</v>
      </c>
      <c r="R189" s="41">
        <f t="shared" si="56"/>
        <v>0</v>
      </c>
      <c r="S189" s="41">
        <f t="shared" si="57"/>
        <v>259.63</v>
      </c>
      <c r="T189" s="41">
        <f t="shared" si="58"/>
        <v>9.74</v>
      </c>
      <c r="U189" s="44">
        <f t="shared" si="59"/>
        <v>104.57</v>
      </c>
      <c r="V189" s="44">
        <f t="shared" si="60"/>
        <v>0</v>
      </c>
      <c r="W189" s="44">
        <f t="shared" si="61"/>
        <v>89.5</v>
      </c>
      <c r="X189" s="41">
        <f t="shared" si="62"/>
        <v>463.44</v>
      </c>
      <c r="Y189" s="41">
        <f t="shared" si="63"/>
        <v>1571.609</v>
      </c>
      <c r="Z189" s="66"/>
      <c r="AA189" s="247" t="s">
        <v>18</v>
      </c>
      <c r="AD189" s="141"/>
    </row>
    <row r="190" s="9" customFormat="1" ht="20" customHeight="1" spans="1:30">
      <c r="A190" s="40">
        <f t="shared" si="48"/>
        <v>187</v>
      </c>
      <c r="B190" s="66" t="s">
        <v>503</v>
      </c>
      <c r="C190" s="42" t="s">
        <v>520</v>
      </c>
      <c r="D190" s="41" t="s">
        <v>521</v>
      </c>
      <c r="E190" s="41">
        <v>3245.4</v>
      </c>
      <c r="F190" s="41">
        <f>VLOOKUP(C190,'[1]9月'!$B:$Q,16,0)</f>
        <v>3245.4</v>
      </c>
      <c r="G190" s="41">
        <v>3245.4</v>
      </c>
      <c r="H190" s="44">
        <v>5228.42</v>
      </c>
      <c r="I190" s="44"/>
      <c r="J190" s="44">
        <v>1790</v>
      </c>
      <c r="K190" s="52">
        <f t="shared" si="49"/>
        <v>58.4172</v>
      </c>
      <c r="L190" s="53">
        <f t="shared" si="50"/>
        <v>519.264</v>
      </c>
      <c r="M190" s="41">
        <f t="shared" si="51"/>
        <v>22.7178</v>
      </c>
      <c r="N190" s="44">
        <f t="shared" si="52"/>
        <v>418.27</v>
      </c>
      <c r="O190" s="44">
        <f t="shared" si="53"/>
        <v>0</v>
      </c>
      <c r="P190" s="44">
        <f t="shared" si="54"/>
        <v>89.5</v>
      </c>
      <c r="Q190" s="44">
        <f t="shared" si="55"/>
        <v>1108.169</v>
      </c>
      <c r="R190" s="41">
        <f t="shared" si="56"/>
        <v>0</v>
      </c>
      <c r="S190" s="41">
        <f t="shared" si="57"/>
        <v>259.63</v>
      </c>
      <c r="T190" s="41">
        <f t="shared" si="58"/>
        <v>9.74</v>
      </c>
      <c r="U190" s="44">
        <f t="shared" si="59"/>
        <v>104.57</v>
      </c>
      <c r="V190" s="44">
        <f t="shared" si="60"/>
        <v>0</v>
      </c>
      <c r="W190" s="44">
        <f t="shared" si="61"/>
        <v>89.5</v>
      </c>
      <c r="X190" s="41">
        <f t="shared" si="62"/>
        <v>463.44</v>
      </c>
      <c r="Y190" s="41">
        <f t="shared" si="63"/>
        <v>1571.609</v>
      </c>
      <c r="Z190" s="66"/>
      <c r="AA190" s="247" t="s">
        <v>18</v>
      </c>
      <c r="AD190" s="141"/>
    </row>
    <row r="191" s="9" customFormat="1" ht="20" customHeight="1" spans="1:30">
      <c r="A191" s="40">
        <f t="shared" si="48"/>
        <v>188</v>
      </c>
      <c r="B191" s="66" t="s">
        <v>503</v>
      </c>
      <c r="C191" s="42" t="s">
        <v>522</v>
      </c>
      <c r="D191" s="41" t="s">
        <v>523</v>
      </c>
      <c r="E191" s="41">
        <v>3245.4</v>
      </c>
      <c r="F191" s="41">
        <f>VLOOKUP(C191,'[1]9月'!$B:$Q,16,0)</f>
        <v>3245.4</v>
      </c>
      <c r="G191" s="41">
        <v>3245.4</v>
      </c>
      <c r="H191" s="44">
        <v>5228.42</v>
      </c>
      <c r="I191" s="44"/>
      <c r="J191" s="44">
        <v>1790</v>
      </c>
      <c r="K191" s="52">
        <f t="shared" si="49"/>
        <v>58.4172</v>
      </c>
      <c r="L191" s="53">
        <f t="shared" si="50"/>
        <v>519.264</v>
      </c>
      <c r="M191" s="41">
        <f t="shared" si="51"/>
        <v>22.7178</v>
      </c>
      <c r="N191" s="44">
        <f t="shared" si="52"/>
        <v>418.27</v>
      </c>
      <c r="O191" s="44">
        <f t="shared" si="53"/>
        <v>0</v>
      </c>
      <c r="P191" s="44">
        <f t="shared" si="54"/>
        <v>89.5</v>
      </c>
      <c r="Q191" s="44">
        <f t="shared" si="55"/>
        <v>1108.169</v>
      </c>
      <c r="R191" s="41">
        <f t="shared" si="56"/>
        <v>0</v>
      </c>
      <c r="S191" s="41">
        <f t="shared" si="57"/>
        <v>259.63</v>
      </c>
      <c r="T191" s="41">
        <f t="shared" si="58"/>
        <v>9.74</v>
      </c>
      <c r="U191" s="44">
        <f t="shared" si="59"/>
        <v>104.57</v>
      </c>
      <c r="V191" s="44">
        <f t="shared" si="60"/>
        <v>0</v>
      </c>
      <c r="W191" s="44">
        <f t="shared" si="61"/>
        <v>89.5</v>
      </c>
      <c r="X191" s="41">
        <f t="shared" si="62"/>
        <v>463.44</v>
      </c>
      <c r="Y191" s="41">
        <f t="shared" si="63"/>
        <v>1571.609</v>
      </c>
      <c r="Z191" s="66"/>
      <c r="AA191" s="247" t="s">
        <v>18</v>
      </c>
      <c r="AD191" s="141"/>
    </row>
    <row r="192" s="9" customFormat="1" ht="20" customHeight="1" spans="1:30">
      <c r="A192" s="40">
        <f t="shared" si="48"/>
        <v>189</v>
      </c>
      <c r="B192" s="66" t="s">
        <v>503</v>
      </c>
      <c r="C192" s="42" t="s">
        <v>524</v>
      </c>
      <c r="D192" s="41" t="s">
        <v>525</v>
      </c>
      <c r="E192" s="41">
        <v>3245.4</v>
      </c>
      <c r="F192" s="41">
        <f>VLOOKUP(C192,'[1]9月'!$B:$Q,16,0)</f>
        <v>3245.4</v>
      </c>
      <c r="G192" s="41">
        <v>3245.4</v>
      </c>
      <c r="H192" s="44">
        <v>5228.42</v>
      </c>
      <c r="I192" s="44"/>
      <c r="J192" s="44">
        <v>1790</v>
      </c>
      <c r="K192" s="52">
        <f t="shared" si="49"/>
        <v>58.4172</v>
      </c>
      <c r="L192" s="53">
        <f t="shared" si="50"/>
        <v>519.264</v>
      </c>
      <c r="M192" s="41">
        <f t="shared" si="51"/>
        <v>22.7178</v>
      </c>
      <c r="N192" s="44">
        <f t="shared" si="52"/>
        <v>418.27</v>
      </c>
      <c r="O192" s="44">
        <f t="shared" si="53"/>
        <v>0</v>
      </c>
      <c r="P192" s="44">
        <f t="shared" si="54"/>
        <v>89.5</v>
      </c>
      <c r="Q192" s="44">
        <f t="shared" si="55"/>
        <v>1108.169</v>
      </c>
      <c r="R192" s="41">
        <f t="shared" si="56"/>
        <v>0</v>
      </c>
      <c r="S192" s="41">
        <f t="shared" si="57"/>
        <v>259.63</v>
      </c>
      <c r="T192" s="41">
        <f t="shared" si="58"/>
        <v>9.74</v>
      </c>
      <c r="U192" s="44">
        <f t="shared" si="59"/>
        <v>104.57</v>
      </c>
      <c r="V192" s="44">
        <f t="shared" si="60"/>
        <v>0</v>
      </c>
      <c r="W192" s="44">
        <f t="shared" si="61"/>
        <v>89.5</v>
      </c>
      <c r="X192" s="41">
        <f t="shared" si="62"/>
        <v>463.44</v>
      </c>
      <c r="Y192" s="41">
        <f t="shared" si="63"/>
        <v>1571.609</v>
      </c>
      <c r="Z192" s="66"/>
      <c r="AA192" s="247" t="s">
        <v>18</v>
      </c>
      <c r="AD192" s="141"/>
    </row>
    <row r="193" s="9" customFormat="1" ht="20" customHeight="1" spans="1:30">
      <c r="A193" s="40">
        <f t="shared" si="48"/>
        <v>190</v>
      </c>
      <c r="B193" s="66" t="s">
        <v>503</v>
      </c>
      <c r="C193" s="42" t="s">
        <v>526</v>
      </c>
      <c r="D193" s="41" t="s">
        <v>527</v>
      </c>
      <c r="E193" s="41">
        <v>3245.4</v>
      </c>
      <c r="F193" s="41">
        <f>VLOOKUP(C193,'[1]9月'!$B:$Q,16,0)</f>
        <v>3245.4</v>
      </c>
      <c r="G193" s="41">
        <v>3245.4</v>
      </c>
      <c r="H193" s="44">
        <v>5228.42</v>
      </c>
      <c r="I193" s="44"/>
      <c r="J193" s="44">
        <v>1790</v>
      </c>
      <c r="K193" s="52">
        <f t="shared" si="49"/>
        <v>58.4172</v>
      </c>
      <c r="L193" s="53">
        <f t="shared" si="50"/>
        <v>519.264</v>
      </c>
      <c r="M193" s="41">
        <f t="shared" si="51"/>
        <v>22.7178</v>
      </c>
      <c r="N193" s="44">
        <f t="shared" si="52"/>
        <v>418.27</v>
      </c>
      <c r="O193" s="44">
        <f t="shared" si="53"/>
        <v>0</v>
      </c>
      <c r="P193" s="44">
        <f t="shared" si="54"/>
        <v>89.5</v>
      </c>
      <c r="Q193" s="44">
        <f t="shared" si="55"/>
        <v>1108.169</v>
      </c>
      <c r="R193" s="41">
        <f t="shared" si="56"/>
        <v>0</v>
      </c>
      <c r="S193" s="41">
        <f t="shared" si="57"/>
        <v>259.63</v>
      </c>
      <c r="T193" s="41">
        <f t="shared" si="58"/>
        <v>9.74</v>
      </c>
      <c r="U193" s="44">
        <f t="shared" si="59"/>
        <v>104.57</v>
      </c>
      <c r="V193" s="44">
        <f t="shared" si="60"/>
        <v>0</v>
      </c>
      <c r="W193" s="44">
        <f t="shared" si="61"/>
        <v>89.5</v>
      </c>
      <c r="X193" s="41">
        <f t="shared" si="62"/>
        <v>463.44</v>
      </c>
      <c r="Y193" s="41">
        <f t="shared" si="63"/>
        <v>1571.609</v>
      </c>
      <c r="Z193" s="66"/>
      <c r="AA193" s="247" t="s">
        <v>18</v>
      </c>
      <c r="AD193" s="141"/>
    </row>
    <row r="194" s="9" customFormat="1" ht="20" customHeight="1" spans="1:30">
      <c r="A194" s="40">
        <f t="shared" si="48"/>
        <v>191</v>
      </c>
      <c r="B194" s="66" t="s">
        <v>503</v>
      </c>
      <c r="C194" s="42" t="s">
        <v>528</v>
      </c>
      <c r="D194" s="41" t="s">
        <v>529</v>
      </c>
      <c r="E194" s="41">
        <v>3245.4</v>
      </c>
      <c r="F194" s="41">
        <f>VLOOKUP(C194,'[1]9月'!$B:$Q,16,0)</f>
        <v>3245.4</v>
      </c>
      <c r="G194" s="41">
        <v>3245.4</v>
      </c>
      <c r="H194" s="44">
        <v>5228.42</v>
      </c>
      <c r="I194" s="44"/>
      <c r="J194" s="44">
        <v>1790</v>
      </c>
      <c r="K194" s="52">
        <f t="shared" si="49"/>
        <v>58.4172</v>
      </c>
      <c r="L194" s="53">
        <f t="shared" si="50"/>
        <v>519.264</v>
      </c>
      <c r="M194" s="41">
        <f t="shared" si="51"/>
        <v>22.7178</v>
      </c>
      <c r="N194" s="44">
        <f t="shared" si="52"/>
        <v>418.27</v>
      </c>
      <c r="O194" s="44">
        <f t="shared" si="53"/>
        <v>0</v>
      </c>
      <c r="P194" s="44">
        <f t="shared" si="54"/>
        <v>89.5</v>
      </c>
      <c r="Q194" s="44">
        <f t="shared" si="55"/>
        <v>1108.169</v>
      </c>
      <c r="R194" s="41">
        <f t="shared" si="56"/>
        <v>0</v>
      </c>
      <c r="S194" s="41">
        <f t="shared" si="57"/>
        <v>259.63</v>
      </c>
      <c r="T194" s="41">
        <f t="shared" si="58"/>
        <v>9.74</v>
      </c>
      <c r="U194" s="44">
        <f t="shared" si="59"/>
        <v>104.57</v>
      </c>
      <c r="V194" s="44">
        <f t="shared" si="60"/>
        <v>0</v>
      </c>
      <c r="W194" s="44">
        <f t="shared" si="61"/>
        <v>89.5</v>
      </c>
      <c r="X194" s="41">
        <f t="shared" si="62"/>
        <v>463.44</v>
      </c>
      <c r="Y194" s="41">
        <f t="shared" si="63"/>
        <v>1571.609</v>
      </c>
      <c r="Z194" s="66"/>
      <c r="AA194" s="247" t="s">
        <v>18</v>
      </c>
      <c r="AD194" s="141"/>
    </row>
    <row r="195" s="9" customFormat="1" ht="20" customHeight="1" spans="1:30">
      <c r="A195" s="40">
        <f t="shared" si="48"/>
        <v>192</v>
      </c>
      <c r="B195" s="66" t="s">
        <v>503</v>
      </c>
      <c r="C195" s="42" t="s">
        <v>530</v>
      </c>
      <c r="D195" s="41" t="s">
        <v>531</v>
      </c>
      <c r="E195" s="41">
        <v>3245.4</v>
      </c>
      <c r="F195" s="41">
        <f>VLOOKUP(C195,'[1]9月'!$B:$Q,16,0)</f>
        <v>3245.4</v>
      </c>
      <c r="G195" s="41">
        <v>3245.4</v>
      </c>
      <c r="H195" s="44">
        <v>5228.42</v>
      </c>
      <c r="I195" s="44"/>
      <c r="J195" s="44">
        <v>1790</v>
      </c>
      <c r="K195" s="52">
        <f t="shared" si="49"/>
        <v>58.4172</v>
      </c>
      <c r="L195" s="53">
        <f t="shared" si="50"/>
        <v>519.264</v>
      </c>
      <c r="M195" s="41">
        <f t="shared" si="51"/>
        <v>22.7178</v>
      </c>
      <c r="N195" s="44">
        <f t="shared" si="52"/>
        <v>418.27</v>
      </c>
      <c r="O195" s="44">
        <f t="shared" si="53"/>
        <v>0</v>
      </c>
      <c r="P195" s="44">
        <f t="shared" si="54"/>
        <v>89.5</v>
      </c>
      <c r="Q195" s="44">
        <f t="shared" si="55"/>
        <v>1108.169</v>
      </c>
      <c r="R195" s="41">
        <f t="shared" si="56"/>
        <v>0</v>
      </c>
      <c r="S195" s="41">
        <f t="shared" si="57"/>
        <v>259.63</v>
      </c>
      <c r="T195" s="41">
        <f t="shared" si="58"/>
        <v>9.74</v>
      </c>
      <c r="U195" s="44">
        <f t="shared" si="59"/>
        <v>104.57</v>
      </c>
      <c r="V195" s="44">
        <f t="shared" si="60"/>
        <v>0</v>
      </c>
      <c r="W195" s="44">
        <f t="shared" si="61"/>
        <v>89.5</v>
      </c>
      <c r="X195" s="41">
        <f t="shared" si="62"/>
        <v>463.44</v>
      </c>
      <c r="Y195" s="41">
        <f t="shared" si="63"/>
        <v>1571.609</v>
      </c>
      <c r="Z195" s="66"/>
      <c r="AA195" s="247" t="s">
        <v>18</v>
      </c>
      <c r="AD195" s="141"/>
    </row>
    <row r="196" s="9" customFormat="1" ht="20" customHeight="1" spans="1:30">
      <c r="A196" s="40">
        <f t="shared" si="48"/>
        <v>193</v>
      </c>
      <c r="B196" s="66" t="s">
        <v>503</v>
      </c>
      <c r="C196" s="42" t="s">
        <v>532</v>
      </c>
      <c r="D196" s="41" t="s">
        <v>533</v>
      </c>
      <c r="E196" s="41">
        <v>3245.4</v>
      </c>
      <c r="F196" s="41">
        <f>VLOOKUP(C196,'[1]9月'!$B:$Q,16,0)</f>
        <v>3245.4</v>
      </c>
      <c r="G196" s="41">
        <v>3245.4</v>
      </c>
      <c r="H196" s="44">
        <v>5228.42</v>
      </c>
      <c r="I196" s="44"/>
      <c r="J196" s="44">
        <v>1790</v>
      </c>
      <c r="K196" s="52">
        <f t="shared" si="49"/>
        <v>58.4172</v>
      </c>
      <c r="L196" s="53">
        <f t="shared" si="50"/>
        <v>519.264</v>
      </c>
      <c r="M196" s="41">
        <f t="shared" si="51"/>
        <v>22.7178</v>
      </c>
      <c r="N196" s="44">
        <f t="shared" si="52"/>
        <v>418.27</v>
      </c>
      <c r="O196" s="44">
        <f t="shared" si="53"/>
        <v>0</v>
      </c>
      <c r="P196" s="44">
        <f t="shared" si="54"/>
        <v>89.5</v>
      </c>
      <c r="Q196" s="44">
        <f t="shared" si="55"/>
        <v>1108.169</v>
      </c>
      <c r="R196" s="41">
        <f t="shared" si="56"/>
        <v>0</v>
      </c>
      <c r="S196" s="41">
        <f t="shared" si="57"/>
        <v>259.63</v>
      </c>
      <c r="T196" s="41">
        <f t="shared" si="58"/>
        <v>9.74</v>
      </c>
      <c r="U196" s="44">
        <f t="shared" si="59"/>
        <v>104.57</v>
      </c>
      <c r="V196" s="44">
        <f t="shared" si="60"/>
        <v>0</v>
      </c>
      <c r="W196" s="44">
        <f t="shared" si="61"/>
        <v>89.5</v>
      </c>
      <c r="X196" s="41">
        <f t="shared" si="62"/>
        <v>463.44</v>
      </c>
      <c r="Y196" s="41">
        <f t="shared" si="63"/>
        <v>1571.609</v>
      </c>
      <c r="Z196" s="66"/>
      <c r="AA196" s="247" t="s">
        <v>18</v>
      </c>
      <c r="AD196" s="141"/>
    </row>
    <row r="197" s="9" customFormat="1" ht="20" customHeight="1" spans="1:30">
      <c r="A197" s="40">
        <f t="shared" si="48"/>
        <v>194</v>
      </c>
      <c r="B197" s="66" t="s">
        <v>503</v>
      </c>
      <c r="C197" s="42" t="s">
        <v>534</v>
      </c>
      <c r="D197" s="41" t="s">
        <v>535</v>
      </c>
      <c r="E197" s="41">
        <v>3245.4</v>
      </c>
      <c r="F197" s="41">
        <f>VLOOKUP(C197,'[1]9月'!$B:$Q,16,0)</f>
        <v>3245.4</v>
      </c>
      <c r="G197" s="41">
        <v>3245.4</v>
      </c>
      <c r="H197" s="44">
        <v>5228.42</v>
      </c>
      <c r="I197" s="44"/>
      <c r="J197" s="44">
        <v>1790</v>
      </c>
      <c r="K197" s="52">
        <f t="shared" si="49"/>
        <v>58.4172</v>
      </c>
      <c r="L197" s="53">
        <f t="shared" si="50"/>
        <v>519.264</v>
      </c>
      <c r="M197" s="41">
        <f t="shared" si="51"/>
        <v>22.7178</v>
      </c>
      <c r="N197" s="44">
        <f t="shared" si="52"/>
        <v>418.27</v>
      </c>
      <c r="O197" s="44">
        <f t="shared" si="53"/>
        <v>0</v>
      </c>
      <c r="P197" s="44">
        <f t="shared" si="54"/>
        <v>89.5</v>
      </c>
      <c r="Q197" s="44">
        <f t="shared" si="55"/>
        <v>1108.169</v>
      </c>
      <c r="R197" s="41">
        <f t="shared" si="56"/>
        <v>0</v>
      </c>
      <c r="S197" s="41">
        <f t="shared" si="57"/>
        <v>259.63</v>
      </c>
      <c r="T197" s="41">
        <f t="shared" si="58"/>
        <v>9.74</v>
      </c>
      <c r="U197" s="44">
        <f t="shared" si="59"/>
        <v>104.57</v>
      </c>
      <c r="V197" s="44">
        <f t="shared" si="60"/>
        <v>0</v>
      </c>
      <c r="W197" s="44">
        <f t="shared" si="61"/>
        <v>89.5</v>
      </c>
      <c r="X197" s="41">
        <f t="shared" si="62"/>
        <v>463.44</v>
      </c>
      <c r="Y197" s="41">
        <f t="shared" si="63"/>
        <v>1571.609</v>
      </c>
      <c r="Z197" s="66"/>
      <c r="AA197" s="247" t="s">
        <v>18</v>
      </c>
      <c r="AD197" s="141"/>
    </row>
    <row r="198" s="9" customFormat="1" ht="20" customHeight="1" spans="1:30">
      <c r="A198" s="40">
        <f t="shared" si="48"/>
        <v>195</v>
      </c>
      <c r="B198" s="66" t="s">
        <v>503</v>
      </c>
      <c r="C198" s="42" t="s">
        <v>536</v>
      </c>
      <c r="D198" s="41" t="s">
        <v>537</v>
      </c>
      <c r="E198" s="41">
        <v>3245.4</v>
      </c>
      <c r="F198" s="41">
        <f>VLOOKUP(C198,'[1]9月'!$B:$Q,16,0)</f>
        <v>3245.4</v>
      </c>
      <c r="G198" s="41">
        <v>3245.4</v>
      </c>
      <c r="H198" s="44">
        <v>5228.42</v>
      </c>
      <c r="I198" s="44"/>
      <c r="J198" s="44">
        <v>1790</v>
      </c>
      <c r="K198" s="52">
        <f t="shared" si="49"/>
        <v>58.4172</v>
      </c>
      <c r="L198" s="53">
        <f t="shared" si="50"/>
        <v>519.264</v>
      </c>
      <c r="M198" s="41">
        <f t="shared" si="51"/>
        <v>22.7178</v>
      </c>
      <c r="N198" s="44">
        <f t="shared" si="52"/>
        <v>418.27</v>
      </c>
      <c r="O198" s="44">
        <f t="shared" si="53"/>
        <v>0</v>
      </c>
      <c r="P198" s="44">
        <f t="shared" si="54"/>
        <v>89.5</v>
      </c>
      <c r="Q198" s="44">
        <f t="shared" si="55"/>
        <v>1108.169</v>
      </c>
      <c r="R198" s="41">
        <f t="shared" si="56"/>
        <v>0</v>
      </c>
      <c r="S198" s="41">
        <f t="shared" si="57"/>
        <v>259.63</v>
      </c>
      <c r="T198" s="41">
        <f t="shared" si="58"/>
        <v>9.74</v>
      </c>
      <c r="U198" s="44">
        <f t="shared" si="59"/>
        <v>104.57</v>
      </c>
      <c r="V198" s="44">
        <f t="shared" si="60"/>
        <v>0</v>
      </c>
      <c r="W198" s="44">
        <f t="shared" si="61"/>
        <v>89.5</v>
      </c>
      <c r="X198" s="41">
        <f t="shared" si="62"/>
        <v>463.44</v>
      </c>
      <c r="Y198" s="41">
        <f t="shared" si="63"/>
        <v>1571.609</v>
      </c>
      <c r="Z198" s="66"/>
      <c r="AA198" s="247" t="s">
        <v>18</v>
      </c>
      <c r="AD198" s="141"/>
    </row>
    <row r="199" s="9" customFormat="1" ht="20" customHeight="1" spans="1:30">
      <c r="A199" s="40">
        <f t="shared" si="48"/>
        <v>196</v>
      </c>
      <c r="B199" s="66" t="s">
        <v>503</v>
      </c>
      <c r="C199" s="42" t="s">
        <v>538</v>
      </c>
      <c r="D199" s="41" t="s">
        <v>539</v>
      </c>
      <c r="E199" s="41">
        <v>3245.4</v>
      </c>
      <c r="F199" s="41">
        <f>VLOOKUP(C199,'[1]9月'!$B:$Q,16,0)</f>
        <v>3245.4</v>
      </c>
      <c r="G199" s="41">
        <v>3245.4</v>
      </c>
      <c r="H199" s="44">
        <v>5228.42</v>
      </c>
      <c r="I199" s="44"/>
      <c r="J199" s="44">
        <v>1790</v>
      </c>
      <c r="K199" s="52">
        <f t="shared" si="49"/>
        <v>58.4172</v>
      </c>
      <c r="L199" s="53">
        <f t="shared" si="50"/>
        <v>519.264</v>
      </c>
      <c r="M199" s="41">
        <f t="shared" si="51"/>
        <v>22.7178</v>
      </c>
      <c r="N199" s="44">
        <f t="shared" si="52"/>
        <v>418.27</v>
      </c>
      <c r="O199" s="44">
        <f t="shared" si="53"/>
        <v>0</v>
      </c>
      <c r="P199" s="44">
        <f t="shared" si="54"/>
        <v>89.5</v>
      </c>
      <c r="Q199" s="44">
        <f t="shared" si="55"/>
        <v>1108.169</v>
      </c>
      <c r="R199" s="41">
        <f t="shared" si="56"/>
        <v>0</v>
      </c>
      <c r="S199" s="41">
        <f t="shared" si="57"/>
        <v>259.63</v>
      </c>
      <c r="T199" s="41">
        <f t="shared" si="58"/>
        <v>9.74</v>
      </c>
      <c r="U199" s="44">
        <f t="shared" si="59"/>
        <v>104.57</v>
      </c>
      <c r="V199" s="44">
        <f t="shared" si="60"/>
        <v>0</v>
      </c>
      <c r="W199" s="44">
        <f t="shared" si="61"/>
        <v>89.5</v>
      </c>
      <c r="X199" s="41">
        <f t="shared" si="62"/>
        <v>463.44</v>
      </c>
      <c r="Y199" s="41">
        <f t="shared" si="63"/>
        <v>1571.609</v>
      </c>
      <c r="Z199" s="66"/>
      <c r="AA199" s="247" t="s">
        <v>18</v>
      </c>
      <c r="AD199" s="141"/>
    </row>
    <row r="200" s="9" customFormat="1" ht="20" customHeight="1" spans="1:30">
      <c r="A200" s="40">
        <f t="shared" si="48"/>
        <v>197</v>
      </c>
      <c r="B200" s="66" t="s">
        <v>503</v>
      </c>
      <c r="C200" s="42" t="s">
        <v>540</v>
      </c>
      <c r="D200" s="41" t="s">
        <v>541</v>
      </c>
      <c r="E200" s="41">
        <v>3245.4</v>
      </c>
      <c r="F200" s="41">
        <f>VLOOKUP(C200,'[1]9月'!$B:$Q,16,0)</f>
        <v>3245.4</v>
      </c>
      <c r="G200" s="41">
        <v>3245.4</v>
      </c>
      <c r="H200" s="44">
        <v>5228.42</v>
      </c>
      <c r="I200" s="44"/>
      <c r="J200" s="44">
        <v>1790</v>
      </c>
      <c r="K200" s="52">
        <f t="shared" si="49"/>
        <v>58.4172</v>
      </c>
      <c r="L200" s="53">
        <f t="shared" si="50"/>
        <v>519.264</v>
      </c>
      <c r="M200" s="41">
        <f t="shared" si="51"/>
        <v>22.7178</v>
      </c>
      <c r="N200" s="44">
        <f t="shared" si="52"/>
        <v>418.27</v>
      </c>
      <c r="O200" s="44">
        <f t="shared" si="53"/>
        <v>0</v>
      </c>
      <c r="P200" s="44">
        <f t="shared" si="54"/>
        <v>89.5</v>
      </c>
      <c r="Q200" s="44">
        <f t="shared" si="55"/>
        <v>1108.169</v>
      </c>
      <c r="R200" s="41">
        <f t="shared" si="56"/>
        <v>0</v>
      </c>
      <c r="S200" s="41">
        <f t="shared" si="57"/>
        <v>259.63</v>
      </c>
      <c r="T200" s="41">
        <f t="shared" si="58"/>
        <v>9.74</v>
      </c>
      <c r="U200" s="44">
        <f t="shared" si="59"/>
        <v>104.57</v>
      </c>
      <c r="V200" s="44">
        <f t="shared" si="60"/>
        <v>0</v>
      </c>
      <c r="W200" s="44">
        <f t="shared" si="61"/>
        <v>89.5</v>
      </c>
      <c r="X200" s="41">
        <f t="shared" si="62"/>
        <v>463.44</v>
      </c>
      <c r="Y200" s="41">
        <f t="shared" si="63"/>
        <v>1571.609</v>
      </c>
      <c r="Z200" s="66"/>
      <c r="AA200" s="247" t="s">
        <v>18</v>
      </c>
      <c r="AD200" s="141"/>
    </row>
    <row r="201" s="9" customFormat="1" ht="20" customHeight="1" spans="1:30">
      <c r="A201" s="40">
        <f t="shared" si="48"/>
        <v>198</v>
      </c>
      <c r="B201" s="66" t="s">
        <v>503</v>
      </c>
      <c r="C201" s="42" t="s">
        <v>542</v>
      </c>
      <c r="D201" s="41" t="s">
        <v>543</v>
      </c>
      <c r="E201" s="41">
        <v>3245.4</v>
      </c>
      <c r="F201" s="41">
        <f>VLOOKUP(C201,'[1]9月'!$B:$Q,16,0)</f>
        <v>3245.4</v>
      </c>
      <c r="G201" s="41">
        <v>3245.4</v>
      </c>
      <c r="H201" s="44">
        <v>5228.42</v>
      </c>
      <c r="I201" s="44"/>
      <c r="J201" s="44">
        <v>1790</v>
      </c>
      <c r="K201" s="52">
        <f t="shared" si="49"/>
        <v>58.4172</v>
      </c>
      <c r="L201" s="53">
        <f t="shared" si="50"/>
        <v>519.264</v>
      </c>
      <c r="M201" s="41">
        <f t="shared" si="51"/>
        <v>22.7178</v>
      </c>
      <c r="N201" s="44">
        <f t="shared" si="52"/>
        <v>418.27</v>
      </c>
      <c r="O201" s="44">
        <f t="shared" si="53"/>
        <v>0</v>
      </c>
      <c r="P201" s="44">
        <f t="shared" si="54"/>
        <v>89.5</v>
      </c>
      <c r="Q201" s="44">
        <f t="shared" si="55"/>
        <v>1108.169</v>
      </c>
      <c r="R201" s="41">
        <f t="shared" si="56"/>
        <v>0</v>
      </c>
      <c r="S201" s="41">
        <f t="shared" si="57"/>
        <v>259.63</v>
      </c>
      <c r="T201" s="41">
        <f t="shared" si="58"/>
        <v>9.74</v>
      </c>
      <c r="U201" s="44">
        <f t="shared" si="59"/>
        <v>104.57</v>
      </c>
      <c r="V201" s="44">
        <f t="shared" si="60"/>
        <v>0</v>
      </c>
      <c r="W201" s="44">
        <f t="shared" si="61"/>
        <v>89.5</v>
      </c>
      <c r="X201" s="41">
        <f t="shared" si="62"/>
        <v>463.44</v>
      </c>
      <c r="Y201" s="41">
        <f t="shared" si="63"/>
        <v>1571.609</v>
      </c>
      <c r="Z201" s="66"/>
      <c r="AA201" s="247" t="s">
        <v>18</v>
      </c>
      <c r="AD201" s="141"/>
    </row>
    <row r="202" s="9" customFormat="1" ht="20" customHeight="1" spans="1:30">
      <c r="A202" s="40">
        <f t="shared" si="48"/>
        <v>199</v>
      </c>
      <c r="B202" s="66" t="s">
        <v>503</v>
      </c>
      <c r="C202" s="42" t="s">
        <v>544</v>
      </c>
      <c r="D202" s="41" t="s">
        <v>545</v>
      </c>
      <c r="E202" s="41">
        <v>3245.4</v>
      </c>
      <c r="F202" s="41">
        <f>VLOOKUP(C202,'[1]9月'!$B:$Q,16,0)</f>
        <v>3245.4</v>
      </c>
      <c r="G202" s="41">
        <v>3245.4</v>
      </c>
      <c r="H202" s="44">
        <v>5228.42</v>
      </c>
      <c r="I202" s="44"/>
      <c r="J202" s="44">
        <v>1790</v>
      </c>
      <c r="K202" s="52">
        <f t="shared" si="49"/>
        <v>58.4172</v>
      </c>
      <c r="L202" s="53">
        <f t="shared" si="50"/>
        <v>519.264</v>
      </c>
      <c r="M202" s="41">
        <f t="shared" si="51"/>
        <v>22.7178</v>
      </c>
      <c r="N202" s="44">
        <f t="shared" si="52"/>
        <v>418.27</v>
      </c>
      <c r="O202" s="44">
        <f t="shared" si="53"/>
        <v>0</v>
      </c>
      <c r="P202" s="44">
        <f t="shared" si="54"/>
        <v>89.5</v>
      </c>
      <c r="Q202" s="44">
        <f t="shared" si="55"/>
        <v>1108.169</v>
      </c>
      <c r="R202" s="41">
        <f t="shared" si="56"/>
        <v>0</v>
      </c>
      <c r="S202" s="41">
        <f t="shared" si="57"/>
        <v>259.63</v>
      </c>
      <c r="T202" s="41">
        <f t="shared" si="58"/>
        <v>9.74</v>
      </c>
      <c r="U202" s="44">
        <f t="shared" si="59"/>
        <v>104.57</v>
      </c>
      <c r="V202" s="44">
        <f t="shared" si="60"/>
        <v>0</v>
      </c>
      <c r="W202" s="44">
        <f t="shared" si="61"/>
        <v>89.5</v>
      </c>
      <c r="X202" s="41">
        <f t="shared" si="62"/>
        <v>463.44</v>
      </c>
      <c r="Y202" s="41">
        <f t="shared" si="63"/>
        <v>1571.609</v>
      </c>
      <c r="Z202" s="66"/>
      <c r="AA202" s="247" t="s">
        <v>18</v>
      </c>
      <c r="AD202" s="141"/>
    </row>
    <row r="203" s="9" customFormat="1" ht="20" customHeight="1" spans="1:30">
      <c r="A203" s="40">
        <f t="shared" si="48"/>
        <v>200</v>
      </c>
      <c r="B203" s="66" t="s">
        <v>503</v>
      </c>
      <c r="C203" s="42" t="s">
        <v>546</v>
      </c>
      <c r="D203" s="41" t="s">
        <v>547</v>
      </c>
      <c r="E203" s="41">
        <v>3245.4</v>
      </c>
      <c r="F203" s="41">
        <f>VLOOKUP(C203,'[1]9月'!$B:$Q,16,0)</f>
        <v>3245.4</v>
      </c>
      <c r="G203" s="41">
        <v>3245.4</v>
      </c>
      <c r="H203" s="44">
        <v>5228.42</v>
      </c>
      <c r="I203" s="44"/>
      <c r="J203" s="44">
        <v>1790</v>
      </c>
      <c r="K203" s="52">
        <f t="shared" si="49"/>
        <v>58.4172</v>
      </c>
      <c r="L203" s="53">
        <f t="shared" si="50"/>
        <v>519.264</v>
      </c>
      <c r="M203" s="41">
        <f t="shared" si="51"/>
        <v>22.7178</v>
      </c>
      <c r="N203" s="44">
        <f t="shared" si="52"/>
        <v>418.27</v>
      </c>
      <c r="O203" s="44">
        <f t="shared" si="53"/>
        <v>0</v>
      </c>
      <c r="P203" s="44">
        <f t="shared" si="54"/>
        <v>89.5</v>
      </c>
      <c r="Q203" s="44">
        <f t="shared" si="55"/>
        <v>1108.169</v>
      </c>
      <c r="R203" s="41">
        <f t="shared" si="56"/>
        <v>0</v>
      </c>
      <c r="S203" s="41">
        <f t="shared" si="57"/>
        <v>259.63</v>
      </c>
      <c r="T203" s="41">
        <f t="shared" si="58"/>
        <v>9.74</v>
      </c>
      <c r="U203" s="44">
        <f t="shared" si="59"/>
        <v>104.57</v>
      </c>
      <c r="V203" s="44">
        <f t="shared" si="60"/>
        <v>0</v>
      </c>
      <c r="W203" s="44">
        <f t="shared" si="61"/>
        <v>89.5</v>
      </c>
      <c r="X203" s="41">
        <f t="shared" si="62"/>
        <v>463.44</v>
      </c>
      <c r="Y203" s="41">
        <f t="shared" si="63"/>
        <v>1571.609</v>
      </c>
      <c r="Z203" s="66"/>
      <c r="AA203" s="247" t="s">
        <v>18</v>
      </c>
      <c r="AD203" s="141"/>
    </row>
    <row r="204" s="9" customFormat="1" ht="20" customHeight="1" spans="1:30">
      <c r="A204" s="40">
        <f t="shared" si="48"/>
        <v>201</v>
      </c>
      <c r="B204" s="66" t="s">
        <v>503</v>
      </c>
      <c r="C204" s="42" t="s">
        <v>550</v>
      </c>
      <c r="D204" s="41" t="s">
        <v>551</v>
      </c>
      <c r="E204" s="41">
        <v>3245.4</v>
      </c>
      <c r="F204" s="41">
        <f>VLOOKUP(C204,'[1]9月'!$B:$Q,16,0)</f>
        <v>3245.4</v>
      </c>
      <c r="G204" s="41">
        <v>3245.4</v>
      </c>
      <c r="H204" s="44">
        <v>5228.42</v>
      </c>
      <c r="I204" s="44"/>
      <c r="J204" s="44">
        <v>1790</v>
      </c>
      <c r="K204" s="52">
        <f t="shared" si="49"/>
        <v>58.4172</v>
      </c>
      <c r="L204" s="53">
        <f t="shared" si="50"/>
        <v>519.264</v>
      </c>
      <c r="M204" s="41">
        <f t="shared" si="51"/>
        <v>22.7178</v>
      </c>
      <c r="N204" s="44">
        <f t="shared" si="52"/>
        <v>418.27</v>
      </c>
      <c r="O204" s="44">
        <f t="shared" si="53"/>
        <v>0</v>
      </c>
      <c r="P204" s="44">
        <f t="shared" si="54"/>
        <v>89.5</v>
      </c>
      <c r="Q204" s="44">
        <f t="shared" si="55"/>
        <v>1108.169</v>
      </c>
      <c r="R204" s="41">
        <f t="shared" si="56"/>
        <v>0</v>
      </c>
      <c r="S204" s="41">
        <f t="shared" si="57"/>
        <v>259.63</v>
      </c>
      <c r="T204" s="41">
        <f t="shared" si="58"/>
        <v>9.74</v>
      </c>
      <c r="U204" s="44">
        <f t="shared" si="59"/>
        <v>104.57</v>
      </c>
      <c r="V204" s="44">
        <f t="shared" si="60"/>
        <v>0</v>
      </c>
      <c r="W204" s="44">
        <f t="shared" si="61"/>
        <v>89.5</v>
      </c>
      <c r="X204" s="41">
        <f t="shared" si="62"/>
        <v>463.44</v>
      </c>
      <c r="Y204" s="41">
        <f t="shared" si="63"/>
        <v>1571.609</v>
      </c>
      <c r="Z204" s="66"/>
      <c r="AA204" s="247" t="s">
        <v>18</v>
      </c>
      <c r="AD204" s="141"/>
    </row>
    <row r="205" s="9" customFormat="1" ht="20" customHeight="1" spans="1:30">
      <c r="A205" s="40">
        <f t="shared" si="48"/>
        <v>202</v>
      </c>
      <c r="B205" s="66" t="s">
        <v>503</v>
      </c>
      <c r="C205" s="46" t="s">
        <v>552</v>
      </c>
      <c r="D205" s="45" t="s">
        <v>553</v>
      </c>
      <c r="E205" s="41">
        <v>3245.4</v>
      </c>
      <c r="F205" s="41">
        <f>VLOOKUP(C205,'[1]9月'!$B:$Q,16,0)</f>
        <v>3245.4</v>
      </c>
      <c r="G205" s="41">
        <v>3245.4</v>
      </c>
      <c r="H205" s="44">
        <v>5228.42</v>
      </c>
      <c r="I205" s="44"/>
      <c r="J205" s="44">
        <v>1790</v>
      </c>
      <c r="K205" s="52">
        <f t="shared" si="49"/>
        <v>58.4172</v>
      </c>
      <c r="L205" s="53">
        <f t="shared" si="50"/>
        <v>519.264</v>
      </c>
      <c r="M205" s="41">
        <f t="shared" si="51"/>
        <v>22.7178</v>
      </c>
      <c r="N205" s="44">
        <f t="shared" si="52"/>
        <v>418.27</v>
      </c>
      <c r="O205" s="44">
        <f t="shared" si="53"/>
        <v>0</v>
      </c>
      <c r="P205" s="44">
        <f t="shared" si="54"/>
        <v>89.5</v>
      </c>
      <c r="Q205" s="44">
        <f t="shared" si="55"/>
        <v>1108.169</v>
      </c>
      <c r="R205" s="41">
        <f t="shared" si="56"/>
        <v>0</v>
      </c>
      <c r="S205" s="41">
        <f t="shared" si="57"/>
        <v>259.63</v>
      </c>
      <c r="T205" s="41">
        <f t="shared" si="58"/>
        <v>9.74</v>
      </c>
      <c r="U205" s="44">
        <f t="shared" si="59"/>
        <v>104.57</v>
      </c>
      <c r="V205" s="44">
        <f t="shared" si="60"/>
        <v>0</v>
      </c>
      <c r="W205" s="44">
        <f t="shared" si="61"/>
        <v>89.5</v>
      </c>
      <c r="X205" s="41">
        <f t="shared" si="62"/>
        <v>463.44</v>
      </c>
      <c r="Y205" s="41">
        <f t="shared" si="63"/>
        <v>1571.609</v>
      </c>
      <c r="Z205" s="66"/>
      <c r="AA205" s="247" t="s">
        <v>18</v>
      </c>
      <c r="AD205" s="141"/>
    </row>
    <row r="206" s="9" customFormat="1" ht="20" customHeight="1" spans="1:30">
      <c r="A206" s="40">
        <f t="shared" si="48"/>
        <v>203</v>
      </c>
      <c r="B206" s="66" t="s">
        <v>170</v>
      </c>
      <c r="C206" s="42" t="s">
        <v>554</v>
      </c>
      <c r="D206" s="41" t="s">
        <v>555</v>
      </c>
      <c r="E206" s="41">
        <v>3245.4</v>
      </c>
      <c r="F206" s="41">
        <f>VLOOKUP(C206,'[1]9月'!$B:$Q,16,0)</f>
        <v>3245.4</v>
      </c>
      <c r="G206" s="41">
        <v>3245.4</v>
      </c>
      <c r="H206" s="44">
        <v>5228.42</v>
      </c>
      <c r="I206" s="44"/>
      <c r="J206" s="44">
        <v>1790</v>
      </c>
      <c r="K206" s="52">
        <f t="shared" si="49"/>
        <v>58.4172</v>
      </c>
      <c r="L206" s="53">
        <f t="shared" si="50"/>
        <v>519.264</v>
      </c>
      <c r="M206" s="41">
        <f t="shared" si="51"/>
        <v>22.7178</v>
      </c>
      <c r="N206" s="44">
        <f t="shared" si="52"/>
        <v>418.27</v>
      </c>
      <c r="O206" s="44">
        <f t="shared" si="53"/>
        <v>0</v>
      </c>
      <c r="P206" s="44">
        <f t="shared" si="54"/>
        <v>89.5</v>
      </c>
      <c r="Q206" s="44">
        <f t="shared" si="55"/>
        <v>1108.169</v>
      </c>
      <c r="R206" s="41">
        <f t="shared" si="56"/>
        <v>0</v>
      </c>
      <c r="S206" s="41">
        <f t="shared" si="57"/>
        <v>259.63</v>
      </c>
      <c r="T206" s="41">
        <f t="shared" si="58"/>
        <v>9.74</v>
      </c>
      <c r="U206" s="44">
        <f t="shared" si="59"/>
        <v>104.57</v>
      </c>
      <c r="V206" s="44">
        <f t="shared" si="60"/>
        <v>0</v>
      </c>
      <c r="W206" s="44">
        <f t="shared" si="61"/>
        <v>89.5</v>
      </c>
      <c r="X206" s="41">
        <f t="shared" si="62"/>
        <v>463.44</v>
      </c>
      <c r="Y206" s="41">
        <f t="shared" si="63"/>
        <v>1571.609</v>
      </c>
      <c r="Z206" s="66"/>
      <c r="AA206" s="247" t="s">
        <v>24</v>
      </c>
      <c r="AD206" s="141"/>
    </row>
    <row r="207" s="9" customFormat="1" ht="20" customHeight="1" spans="1:30">
      <c r="A207" s="40">
        <f t="shared" si="48"/>
        <v>204</v>
      </c>
      <c r="B207" s="66" t="s">
        <v>170</v>
      </c>
      <c r="C207" s="42" t="s">
        <v>556</v>
      </c>
      <c r="D207" s="41" t="s">
        <v>557</v>
      </c>
      <c r="E207" s="41">
        <v>3245.4</v>
      </c>
      <c r="F207" s="41">
        <f>VLOOKUP(C207,'[1]9月'!$B:$Q,16,0)</f>
        <v>3245.4</v>
      </c>
      <c r="G207" s="41">
        <v>3245.4</v>
      </c>
      <c r="H207" s="44">
        <v>5228.42</v>
      </c>
      <c r="I207" s="44"/>
      <c r="J207" s="44">
        <v>1790</v>
      </c>
      <c r="K207" s="52">
        <f t="shared" si="49"/>
        <v>58.4172</v>
      </c>
      <c r="L207" s="53">
        <f t="shared" si="50"/>
        <v>519.264</v>
      </c>
      <c r="M207" s="41">
        <f t="shared" si="51"/>
        <v>22.7178</v>
      </c>
      <c r="N207" s="44">
        <f t="shared" si="52"/>
        <v>418.27</v>
      </c>
      <c r="O207" s="44">
        <f t="shared" si="53"/>
        <v>0</v>
      </c>
      <c r="P207" s="44">
        <f t="shared" si="54"/>
        <v>89.5</v>
      </c>
      <c r="Q207" s="44">
        <f t="shared" si="55"/>
        <v>1108.169</v>
      </c>
      <c r="R207" s="41">
        <f t="shared" si="56"/>
        <v>0</v>
      </c>
      <c r="S207" s="41">
        <f t="shared" si="57"/>
        <v>259.63</v>
      </c>
      <c r="T207" s="41">
        <f t="shared" si="58"/>
        <v>9.74</v>
      </c>
      <c r="U207" s="44">
        <f t="shared" si="59"/>
        <v>104.57</v>
      </c>
      <c r="V207" s="44">
        <f t="shared" si="60"/>
        <v>0</v>
      </c>
      <c r="W207" s="44">
        <f t="shared" si="61"/>
        <v>89.5</v>
      </c>
      <c r="X207" s="41">
        <f t="shared" si="62"/>
        <v>463.44</v>
      </c>
      <c r="Y207" s="41">
        <f t="shared" si="63"/>
        <v>1571.609</v>
      </c>
      <c r="Z207" s="66"/>
      <c r="AA207" s="247" t="s">
        <v>24</v>
      </c>
      <c r="AD207" s="141"/>
    </row>
    <row r="208" s="9" customFormat="1" ht="20" customHeight="1" spans="1:30">
      <c r="A208" s="40">
        <f t="shared" si="48"/>
        <v>205</v>
      </c>
      <c r="B208" s="66" t="s">
        <v>170</v>
      </c>
      <c r="C208" s="42" t="s">
        <v>558</v>
      </c>
      <c r="D208" s="41" t="s">
        <v>559</v>
      </c>
      <c r="E208" s="41">
        <v>3245.4</v>
      </c>
      <c r="F208" s="41">
        <f>VLOOKUP(C208,'[1]9月'!$B:$Q,16,0)</f>
        <v>3245.4</v>
      </c>
      <c r="G208" s="41">
        <v>3245.4</v>
      </c>
      <c r="H208" s="44">
        <v>5228.42</v>
      </c>
      <c r="I208" s="44"/>
      <c r="J208" s="44">
        <v>1790</v>
      </c>
      <c r="K208" s="52">
        <f t="shared" si="49"/>
        <v>58.4172</v>
      </c>
      <c r="L208" s="53">
        <f t="shared" si="50"/>
        <v>519.264</v>
      </c>
      <c r="M208" s="41">
        <f t="shared" si="51"/>
        <v>22.7178</v>
      </c>
      <c r="N208" s="44">
        <f t="shared" si="52"/>
        <v>418.27</v>
      </c>
      <c r="O208" s="44">
        <f t="shared" si="53"/>
        <v>0</v>
      </c>
      <c r="P208" s="44">
        <f t="shared" si="54"/>
        <v>89.5</v>
      </c>
      <c r="Q208" s="44">
        <f t="shared" si="55"/>
        <v>1108.169</v>
      </c>
      <c r="R208" s="41">
        <f t="shared" si="56"/>
        <v>0</v>
      </c>
      <c r="S208" s="41">
        <f t="shared" si="57"/>
        <v>259.63</v>
      </c>
      <c r="T208" s="41">
        <f t="shared" si="58"/>
        <v>9.74</v>
      </c>
      <c r="U208" s="44">
        <f t="shared" si="59"/>
        <v>104.57</v>
      </c>
      <c r="V208" s="44">
        <f t="shared" si="60"/>
        <v>0</v>
      </c>
      <c r="W208" s="44">
        <f t="shared" si="61"/>
        <v>89.5</v>
      </c>
      <c r="X208" s="41">
        <f t="shared" si="62"/>
        <v>463.44</v>
      </c>
      <c r="Y208" s="41">
        <f t="shared" si="63"/>
        <v>1571.609</v>
      </c>
      <c r="Z208" s="66"/>
      <c r="AA208" s="247" t="s">
        <v>24</v>
      </c>
      <c r="AD208" s="141"/>
    </row>
    <row r="209" s="9" customFormat="1" ht="20" customHeight="1" spans="1:30">
      <c r="A209" s="40">
        <f t="shared" si="48"/>
        <v>206</v>
      </c>
      <c r="B209" s="66" t="s">
        <v>170</v>
      </c>
      <c r="C209" s="42" t="s">
        <v>560</v>
      </c>
      <c r="D209" s="41" t="s">
        <v>561</v>
      </c>
      <c r="E209" s="41">
        <v>3245.4</v>
      </c>
      <c r="F209" s="41">
        <f>VLOOKUP(C209,'[1]9月'!$B:$Q,16,0)</f>
        <v>3245.4</v>
      </c>
      <c r="G209" s="41">
        <v>3245.4</v>
      </c>
      <c r="H209" s="44">
        <v>5228.42</v>
      </c>
      <c r="I209" s="44"/>
      <c r="J209" s="44">
        <v>4180</v>
      </c>
      <c r="K209" s="52">
        <f t="shared" si="49"/>
        <v>58.4172</v>
      </c>
      <c r="L209" s="53">
        <f t="shared" si="50"/>
        <v>519.264</v>
      </c>
      <c r="M209" s="41">
        <f t="shared" si="51"/>
        <v>22.7178</v>
      </c>
      <c r="N209" s="44">
        <f t="shared" si="52"/>
        <v>418.27</v>
      </c>
      <c r="O209" s="44">
        <f t="shared" si="53"/>
        <v>0</v>
      </c>
      <c r="P209" s="44">
        <f t="shared" si="54"/>
        <v>209</v>
      </c>
      <c r="Q209" s="44">
        <f t="shared" si="55"/>
        <v>1227.669</v>
      </c>
      <c r="R209" s="41">
        <f t="shared" si="56"/>
        <v>0</v>
      </c>
      <c r="S209" s="41">
        <f t="shared" si="57"/>
        <v>259.63</v>
      </c>
      <c r="T209" s="41">
        <f t="shared" si="58"/>
        <v>9.74</v>
      </c>
      <c r="U209" s="44">
        <f t="shared" si="59"/>
        <v>104.57</v>
      </c>
      <c r="V209" s="44">
        <f t="shared" si="60"/>
        <v>0</v>
      </c>
      <c r="W209" s="44">
        <f t="shared" si="61"/>
        <v>209</v>
      </c>
      <c r="X209" s="41">
        <f t="shared" si="62"/>
        <v>582.94</v>
      </c>
      <c r="Y209" s="41">
        <f t="shared" si="63"/>
        <v>1810.609</v>
      </c>
      <c r="Z209" s="66"/>
      <c r="AA209" s="247" t="s">
        <v>24</v>
      </c>
      <c r="AD209" s="141"/>
    </row>
    <row r="210" s="9" customFormat="1" ht="20" customHeight="1" spans="1:30">
      <c r="A210" s="40">
        <f t="shared" si="48"/>
        <v>207</v>
      </c>
      <c r="B210" s="66" t="s">
        <v>170</v>
      </c>
      <c r="C210" s="42" t="s">
        <v>562</v>
      </c>
      <c r="D210" s="41" t="s">
        <v>563</v>
      </c>
      <c r="E210" s="41">
        <v>3245.4</v>
      </c>
      <c r="F210" s="41">
        <f>VLOOKUP(C210,'[1]9月'!$B:$Q,16,0)</f>
        <v>3245.4</v>
      </c>
      <c r="G210" s="41">
        <v>3245.4</v>
      </c>
      <c r="H210" s="44">
        <v>5228.42</v>
      </c>
      <c r="I210" s="44"/>
      <c r="J210" s="44">
        <v>4180</v>
      </c>
      <c r="K210" s="52">
        <f t="shared" si="49"/>
        <v>58.4172</v>
      </c>
      <c r="L210" s="53">
        <f t="shared" si="50"/>
        <v>519.264</v>
      </c>
      <c r="M210" s="41">
        <f t="shared" si="51"/>
        <v>22.7178</v>
      </c>
      <c r="N210" s="44">
        <f t="shared" si="52"/>
        <v>418.27</v>
      </c>
      <c r="O210" s="44">
        <f t="shared" si="53"/>
        <v>0</v>
      </c>
      <c r="P210" s="44">
        <f t="shared" si="54"/>
        <v>209</v>
      </c>
      <c r="Q210" s="44">
        <f t="shared" si="55"/>
        <v>1227.669</v>
      </c>
      <c r="R210" s="41">
        <f t="shared" si="56"/>
        <v>0</v>
      </c>
      <c r="S210" s="41">
        <f t="shared" si="57"/>
        <v>259.63</v>
      </c>
      <c r="T210" s="41">
        <f t="shared" si="58"/>
        <v>9.74</v>
      </c>
      <c r="U210" s="44">
        <f t="shared" si="59"/>
        <v>104.57</v>
      </c>
      <c r="V210" s="44">
        <f t="shared" si="60"/>
        <v>0</v>
      </c>
      <c r="W210" s="44">
        <f t="shared" si="61"/>
        <v>209</v>
      </c>
      <c r="X210" s="41">
        <f t="shared" si="62"/>
        <v>582.94</v>
      </c>
      <c r="Y210" s="41">
        <f t="shared" si="63"/>
        <v>1810.609</v>
      </c>
      <c r="Z210" s="66"/>
      <c r="AA210" s="247" t="s">
        <v>24</v>
      </c>
      <c r="AD210" s="141"/>
    </row>
    <row r="211" s="9" customFormat="1" ht="20" customHeight="1" spans="1:30">
      <c r="A211" s="40">
        <f t="shared" si="48"/>
        <v>208</v>
      </c>
      <c r="B211" s="66" t="s">
        <v>170</v>
      </c>
      <c r="C211" s="42" t="s">
        <v>564</v>
      </c>
      <c r="D211" s="41" t="s">
        <v>565</v>
      </c>
      <c r="E211" s="41">
        <v>3245.4</v>
      </c>
      <c r="F211" s="41">
        <f>VLOOKUP(C211,'[1]9月'!$B:$Q,16,0)</f>
        <v>3245.4</v>
      </c>
      <c r="G211" s="41">
        <v>3245.4</v>
      </c>
      <c r="H211" s="44">
        <v>5228.42</v>
      </c>
      <c r="I211" s="44"/>
      <c r="J211" s="44">
        <v>4180</v>
      </c>
      <c r="K211" s="52">
        <f t="shared" si="49"/>
        <v>58.4172</v>
      </c>
      <c r="L211" s="53">
        <f t="shared" si="50"/>
        <v>519.264</v>
      </c>
      <c r="M211" s="41">
        <f t="shared" si="51"/>
        <v>22.7178</v>
      </c>
      <c r="N211" s="44">
        <f t="shared" si="52"/>
        <v>418.27</v>
      </c>
      <c r="O211" s="44">
        <f t="shared" si="53"/>
        <v>0</v>
      </c>
      <c r="P211" s="44">
        <f t="shared" si="54"/>
        <v>209</v>
      </c>
      <c r="Q211" s="44">
        <f t="shared" si="55"/>
        <v>1227.669</v>
      </c>
      <c r="R211" s="41">
        <f t="shared" si="56"/>
        <v>0</v>
      </c>
      <c r="S211" s="41">
        <f t="shared" si="57"/>
        <v>259.63</v>
      </c>
      <c r="T211" s="41">
        <f t="shared" si="58"/>
        <v>9.74</v>
      </c>
      <c r="U211" s="44">
        <f t="shared" si="59"/>
        <v>104.57</v>
      </c>
      <c r="V211" s="44">
        <f t="shared" si="60"/>
        <v>0</v>
      </c>
      <c r="W211" s="44">
        <f t="shared" si="61"/>
        <v>209</v>
      </c>
      <c r="X211" s="41">
        <f t="shared" si="62"/>
        <v>582.94</v>
      </c>
      <c r="Y211" s="41">
        <f t="shared" si="63"/>
        <v>1810.609</v>
      </c>
      <c r="Z211" s="66"/>
      <c r="AA211" s="247" t="s">
        <v>24</v>
      </c>
      <c r="AD211" s="141"/>
    </row>
    <row r="212" s="9" customFormat="1" ht="20" customHeight="1" spans="1:30">
      <c r="A212" s="40">
        <f t="shared" si="48"/>
        <v>209</v>
      </c>
      <c r="B212" s="66" t="s">
        <v>173</v>
      </c>
      <c r="C212" s="42" t="s">
        <v>566</v>
      </c>
      <c r="D212" s="41" t="s">
        <v>567</v>
      </c>
      <c r="E212" s="41">
        <v>3245.4</v>
      </c>
      <c r="F212" s="41">
        <f>VLOOKUP(C212,'[1]9月'!$B:$Q,16,0)</f>
        <v>3245.4</v>
      </c>
      <c r="G212" s="41">
        <v>3245.4</v>
      </c>
      <c r="H212" s="44">
        <v>5228.42</v>
      </c>
      <c r="I212" s="44"/>
      <c r="J212" s="44">
        <v>4180</v>
      </c>
      <c r="K212" s="52">
        <f t="shared" si="49"/>
        <v>58.4172</v>
      </c>
      <c r="L212" s="53">
        <f t="shared" si="50"/>
        <v>519.264</v>
      </c>
      <c r="M212" s="41">
        <f t="shared" si="51"/>
        <v>22.7178</v>
      </c>
      <c r="N212" s="44">
        <f t="shared" si="52"/>
        <v>418.27</v>
      </c>
      <c r="O212" s="44">
        <f t="shared" si="53"/>
        <v>0</v>
      </c>
      <c r="P212" s="44">
        <f t="shared" si="54"/>
        <v>209</v>
      </c>
      <c r="Q212" s="44">
        <f t="shared" si="55"/>
        <v>1227.669</v>
      </c>
      <c r="R212" s="41">
        <f t="shared" si="56"/>
        <v>0</v>
      </c>
      <c r="S212" s="41">
        <f t="shared" si="57"/>
        <v>259.63</v>
      </c>
      <c r="T212" s="41">
        <f t="shared" si="58"/>
        <v>9.74</v>
      </c>
      <c r="U212" s="44">
        <f t="shared" si="59"/>
        <v>104.57</v>
      </c>
      <c r="V212" s="44">
        <f t="shared" si="60"/>
        <v>0</v>
      </c>
      <c r="W212" s="44">
        <f t="shared" si="61"/>
        <v>209</v>
      </c>
      <c r="X212" s="41">
        <f t="shared" si="62"/>
        <v>582.94</v>
      </c>
      <c r="Y212" s="41">
        <f t="shared" si="63"/>
        <v>1810.609</v>
      </c>
      <c r="Z212" s="66"/>
      <c r="AA212" s="247" t="s">
        <v>25</v>
      </c>
      <c r="AD212" s="141"/>
    </row>
    <row r="213" s="9" customFormat="1" ht="20" customHeight="1" spans="1:30">
      <c r="A213" s="40">
        <f t="shared" si="48"/>
        <v>210</v>
      </c>
      <c r="B213" s="66" t="s">
        <v>170</v>
      </c>
      <c r="C213" s="42" t="s">
        <v>568</v>
      </c>
      <c r="D213" s="41" t="s">
        <v>569</v>
      </c>
      <c r="E213" s="41">
        <v>3245.4</v>
      </c>
      <c r="F213" s="41">
        <f>VLOOKUP(C213,'[1]9月'!$B:$Q,16,0)</f>
        <v>3245.4</v>
      </c>
      <c r="G213" s="41">
        <v>3245.4</v>
      </c>
      <c r="H213" s="44">
        <v>5228.42</v>
      </c>
      <c r="I213" s="44"/>
      <c r="J213" s="44">
        <v>4180</v>
      </c>
      <c r="K213" s="52">
        <f t="shared" si="49"/>
        <v>58.4172</v>
      </c>
      <c r="L213" s="53">
        <f t="shared" si="50"/>
        <v>519.264</v>
      </c>
      <c r="M213" s="41">
        <f t="shared" si="51"/>
        <v>22.7178</v>
      </c>
      <c r="N213" s="44">
        <f t="shared" si="52"/>
        <v>418.27</v>
      </c>
      <c r="O213" s="44">
        <f t="shared" si="53"/>
        <v>0</v>
      </c>
      <c r="P213" s="44">
        <f t="shared" si="54"/>
        <v>209</v>
      </c>
      <c r="Q213" s="44">
        <f t="shared" si="55"/>
        <v>1227.669</v>
      </c>
      <c r="R213" s="41">
        <f t="shared" si="56"/>
        <v>0</v>
      </c>
      <c r="S213" s="41">
        <f t="shared" si="57"/>
        <v>259.63</v>
      </c>
      <c r="T213" s="41">
        <f t="shared" si="58"/>
        <v>9.74</v>
      </c>
      <c r="U213" s="44">
        <f t="shared" si="59"/>
        <v>104.57</v>
      </c>
      <c r="V213" s="44">
        <f t="shared" si="60"/>
        <v>0</v>
      </c>
      <c r="W213" s="44">
        <f t="shared" si="61"/>
        <v>209</v>
      </c>
      <c r="X213" s="41">
        <f t="shared" si="62"/>
        <v>582.94</v>
      </c>
      <c r="Y213" s="41">
        <f t="shared" si="63"/>
        <v>1810.609</v>
      </c>
      <c r="Z213" s="66"/>
      <c r="AA213" s="247" t="s">
        <v>24</v>
      </c>
      <c r="AD213" s="141"/>
    </row>
    <row r="214" s="9" customFormat="1" ht="20" customHeight="1" spans="1:30">
      <c r="A214" s="40">
        <f t="shared" ref="A214:A277" si="64">ROW()-3</f>
        <v>211</v>
      </c>
      <c r="B214" s="66" t="s">
        <v>170</v>
      </c>
      <c r="C214" s="42" t="s">
        <v>570</v>
      </c>
      <c r="D214" s="41" t="s">
        <v>571</v>
      </c>
      <c r="E214" s="41">
        <v>3245.4</v>
      </c>
      <c r="F214" s="41">
        <f>VLOOKUP(C214,'[1]9月'!$B:$Q,16,0)</f>
        <v>3245.4</v>
      </c>
      <c r="G214" s="41">
        <v>3245.4</v>
      </c>
      <c r="H214" s="44">
        <v>5228.42</v>
      </c>
      <c r="I214" s="44"/>
      <c r="J214" s="44">
        <v>4180</v>
      </c>
      <c r="K214" s="52">
        <f t="shared" ref="K214:K277" si="65">E214*0.018</f>
        <v>58.4172</v>
      </c>
      <c r="L214" s="53">
        <f t="shared" ref="L214:L277" si="66">F214*0.16</f>
        <v>519.264</v>
      </c>
      <c r="M214" s="41">
        <f t="shared" ref="M214:M277" si="67">G214*0.007</f>
        <v>22.7178</v>
      </c>
      <c r="N214" s="44">
        <f t="shared" ref="N214:N277" si="68">ROUND(H214*0.08,2)</f>
        <v>418.27</v>
      </c>
      <c r="O214" s="44">
        <f t="shared" ref="O214:O277" si="69">I214*50%</f>
        <v>0</v>
      </c>
      <c r="P214" s="44">
        <f t="shared" ref="P214:P277" si="70">J214*5%</f>
        <v>209</v>
      </c>
      <c r="Q214" s="44">
        <f t="shared" ref="Q214:Q277" si="71">SUM(K214:P214)</f>
        <v>1227.669</v>
      </c>
      <c r="R214" s="41">
        <f t="shared" ref="R214:R277" si="72">E214*0</f>
        <v>0</v>
      </c>
      <c r="S214" s="41">
        <f t="shared" ref="S214:S277" si="73">ROUND(F214*0.08,2)</f>
        <v>259.63</v>
      </c>
      <c r="T214" s="41">
        <f t="shared" ref="T214:T277" si="74">ROUND(G214*0.003,2)</f>
        <v>9.74</v>
      </c>
      <c r="U214" s="44">
        <f t="shared" ref="U214:U277" si="75">ROUND(H214*0.02,2)</f>
        <v>104.57</v>
      </c>
      <c r="V214" s="44">
        <f t="shared" ref="V214:V277" si="76">I214*50%</f>
        <v>0</v>
      </c>
      <c r="W214" s="44">
        <f t="shared" ref="W214:W277" si="77">J214*5%</f>
        <v>209</v>
      </c>
      <c r="X214" s="41">
        <f t="shared" ref="X214:X277" si="78">SUM(R214:W214)</f>
        <v>582.94</v>
      </c>
      <c r="Y214" s="41">
        <f t="shared" ref="Y214:Y277" si="79">Q214+X214</f>
        <v>1810.609</v>
      </c>
      <c r="Z214" s="66"/>
      <c r="AA214" s="247" t="s">
        <v>24</v>
      </c>
      <c r="AD214" s="141"/>
    </row>
    <row r="215" s="9" customFormat="1" ht="20" customHeight="1" spans="1:30">
      <c r="A215" s="40">
        <f t="shared" si="64"/>
        <v>212</v>
      </c>
      <c r="B215" s="66" t="s">
        <v>170</v>
      </c>
      <c r="C215" s="42" t="s">
        <v>572</v>
      </c>
      <c r="D215" s="41" t="s">
        <v>573</v>
      </c>
      <c r="E215" s="41">
        <v>3245.4</v>
      </c>
      <c r="F215" s="41">
        <f>VLOOKUP(C215,'[1]9月'!$B:$Q,16,0)</f>
        <v>3245.4</v>
      </c>
      <c r="G215" s="41">
        <v>3245.4</v>
      </c>
      <c r="H215" s="44">
        <v>5228.42</v>
      </c>
      <c r="I215" s="44"/>
      <c r="J215" s="44">
        <v>1790</v>
      </c>
      <c r="K215" s="52">
        <f t="shared" si="65"/>
        <v>58.4172</v>
      </c>
      <c r="L215" s="53">
        <f t="shared" si="66"/>
        <v>519.264</v>
      </c>
      <c r="M215" s="41">
        <f t="shared" si="67"/>
        <v>22.7178</v>
      </c>
      <c r="N215" s="44">
        <f t="shared" si="68"/>
        <v>418.27</v>
      </c>
      <c r="O215" s="44">
        <f t="shared" si="69"/>
        <v>0</v>
      </c>
      <c r="P215" s="44">
        <f t="shared" si="70"/>
        <v>89.5</v>
      </c>
      <c r="Q215" s="44">
        <f t="shared" si="71"/>
        <v>1108.169</v>
      </c>
      <c r="R215" s="41">
        <f t="shared" si="72"/>
        <v>0</v>
      </c>
      <c r="S215" s="41">
        <f t="shared" si="73"/>
        <v>259.63</v>
      </c>
      <c r="T215" s="41">
        <f t="shared" si="74"/>
        <v>9.74</v>
      </c>
      <c r="U215" s="44">
        <f t="shared" si="75"/>
        <v>104.57</v>
      </c>
      <c r="V215" s="44">
        <f t="shared" si="76"/>
        <v>0</v>
      </c>
      <c r="W215" s="44">
        <f t="shared" si="77"/>
        <v>89.5</v>
      </c>
      <c r="X215" s="41">
        <f t="shared" si="78"/>
        <v>463.44</v>
      </c>
      <c r="Y215" s="41">
        <f t="shared" si="79"/>
        <v>1571.609</v>
      </c>
      <c r="Z215" s="66"/>
      <c r="AA215" s="247" t="s">
        <v>24</v>
      </c>
      <c r="AD215" s="141"/>
    </row>
    <row r="216" s="9" customFormat="1" ht="20" customHeight="1" spans="1:30">
      <c r="A216" s="40">
        <f t="shared" si="64"/>
        <v>213</v>
      </c>
      <c r="B216" s="66" t="s">
        <v>170</v>
      </c>
      <c r="C216" s="42" t="s">
        <v>574</v>
      </c>
      <c r="D216" s="41" t="s">
        <v>575</v>
      </c>
      <c r="E216" s="41">
        <v>3245.4</v>
      </c>
      <c r="F216" s="41">
        <f>VLOOKUP(C216,'[1]9月'!$B:$Q,16,0)</f>
        <v>3245.4</v>
      </c>
      <c r="G216" s="41">
        <v>3245.4</v>
      </c>
      <c r="H216" s="44">
        <v>5228.42</v>
      </c>
      <c r="I216" s="44"/>
      <c r="J216" s="44">
        <v>1790</v>
      </c>
      <c r="K216" s="52">
        <f t="shared" si="65"/>
        <v>58.4172</v>
      </c>
      <c r="L216" s="53">
        <f t="shared" si="66"/>
        <v>519.264</v>
      </c>
      <c r="M216" s="41">
        <f t="shared" si="67"/>
        <v>22.7178</v>
      </c>
      <c r="N216" s="44">
        <f t="shared" si="68"/>
        <v>418.27</v>
      </c>
      <c r="O216" s="44">
        <f t="shared" si="69"/>
        <v>0</v>
      </c>
      <c r="P216" s="44">
        <f t="shared" si="70"/>
        <v>89.5</v>
      </c>
      <c r="Q216" s="44">
        <f t="shared" si="71"/>
        <v>1108.169</v>
      </c>
      <c r="R216" s="41">
        <f t="shared" si="72"/>
        <v>0</v>
      </c>
      <c r="S216" s="41">
        <f t="shared" si="73"/>
        <v>259.63</v>
      </c>
      <c r="T216" s="41">
        <f t="shared" si="74"/>
        <v>9.74</v>
      </c>
      <c r="U216" s="44">
        <f t="shared" si="75"/>
        <v>104.57</v>
      </c>
      <c r="V216" s="44">
        <f t="shared" si="76"/>
        <v>0</v>
      </c>
      <c r="W216" s="44">
        <f t="shared" si="77"/>
        <v>89.5</v>
      </c>
      <c r="X216" s="41">
        <f t="shared" si="78"/>
        <v>463.44</v>
      </c>
      <c r="Y216" s="41">
        <f t="shared" si="79"/>
        <v>1571.609</v>
      </c>
      <c r="Z216" s="66"/>
      <c r="AA216" s="247" t="s">
        <v>24</v>
      </c>
      <c r="AD216" s="141"/>
    </row>
    <row r="217" s="9" customFormat="1" ht="20" customHeight="1" spans="1:30">
      <c r="A217" s="40">
        <f t="shared" si="64"/>
        <v>214</v>
      </c>
      <c r="B217" s="66" t="s">
        <v>170</v>
      </c>
      <c r="C217" s="42" t="s">
        <v>576</v>
      </c>
      <c r="D217" s="341" t="s">
        <v>577</v>
      </c>
      <c r="E217" s="41">
        <v>3245.4</v>
      </c>
      <c r="F217" s="41">
        <f>VLOOKUP(C217,'[1]9月'!$B:$Q,16,0)</f>
        <v>3245.4</v>
      </c>
      <c r="G217" s="41">
        <v>3245.4</v>
      </c>
      <c r="H217" s="44">
        <v>5228.42</v>
      </c>
      <c r="I217" s="44"/>
      <c r="J217" s="44">
        <v>1790</v>
      </c>
      <c r="K217" s="52">
        <f t="shared" si="65"/>
        <v>58.4172</v>
      </c>
      <c r="L217" s="53">
        <f t="shared" si="66"/>
        <v>519.264</v>
      </c>
      <c r="M217" s="41">
        <f t="shared" si="67"/>
        <v>22.7178</v>
      </c>
      <c r="N217" s="44">
        <f t="shared" si="68"/>
        <v>418.27</v>
      </c>
      <c r="O217" s="44">
        <f t="shared" si="69"/>
        <v>0</v>
      </c>
      <c r="P217" s="44">
        <f t="shared" si="70"/>
        <v>89.5</v>
      </c>
      <c r="Q217" s="44">
        <f t="shared" si="71"/>
        <v>1108.169</v>
      </c>
      <c r="R217" s="41">
        <f t="shared" si="72"/>
        <v>0</v>
      </c>
      <c r="S217" s="41">
        <f t="shared" si="73"/>
        <v>259.63</v>
      </c>
      <c r="T217" s="41">
        <f t="shared" si="74"/>
        <v>9.74</v>
      </c>
      <c r="U217" s="44">
        <f t="shared" si="75"/>
        <v>104.57</v>
      </c>
      <c r="V217" s="44">
        <f t="shared" si="76"/>
        <v>0</v>
      </c>
      <c r="W217" s="44">
        <f t="shared" si="77"/>
        <v>89.5</v>
      </c>
      <c r="X217" s="41">
        <f t="shared" si="78"/>
        <v>463.44</v>
      </c>
      <c r="Y217" s="41">
        <f t="shared" si="79"/>
        <v>1571.609</v>
      </c>
      <c r="Z217" s="66"/>
      <c r="AA217" s="247" t="s">
        <v>24</v>
      </c>
      <c r="AD217" s="141"/>
    </row>
    <row r="218" s="9" customFormat="1" ht="20" customHeight="1" spans="1:30">
      <c r="A218" s="40">
        <f t="shared" si="64"/>
        <v>215</v>
      </c>
      <c r="B218" s="66" t="s">
        <v>170</v>
      </c>
      <c r="C218" s="42" t="s">
        <v>580</v>
      </c>
      <c r="D218" s="41" t="s">
        <v>581</v>
      </c>
      <c r="E218" s="41">
        <v>3245.4</v>
      </c>
      <c r="F218" s="41">
        <f>VLOOKUP(C218,'[1]9月'!$B:$Q,16,0)</f>
        <v>3245.4</v>
      </c>
      <c r="G218" s="41">
        <v>3245.4</v>
      </c>
      <c r="H218" s="44">
        <v>5228.42</v>
      </c>
      <c r="I218" s="44"/>
      <c r="J218" s="44">
        <v>1790</v>
      </c>
      <c r="K218" s="52">
        <f t="shared" si="65"/>
        <v>58.4172</v>
      </c>
      <c r="L218" s="53">
        <f t="shared" si="66"/>
        <v>519.264</v>
      </c>
      <c r="M218" s="41">
        <f t="shared" si="67"/>
        <v>22.7178</v>
      </c>
      <c r="N218" s="44">
        <f t="shared" si="68"/>
        <v>418.27</v>
      </c>
      <c r="O218" s="44">
        <f t="shared" si="69"/>
        <v>0</v>
      </c>
      <c r="P218" s="44">
        <f t="shared" si="70"/>
        <v>89.5</v>
      </c>
      <c r="Q218" s="44">
        <f t="shared" si="71"/>
        <v>1108.169</v>
      </c>
      <c r="R218" s="41">
        <f t="shared" si="72"/>
        <v>0</v>
      </c>
      <c r="S218" s="41">
        <f t="shared" si="73"/>
        <v>259.63</v>
      </c>
      <c r="T218" s="41">
        <f t="shared" si="74"/>
        <v>9.74</v>
      </c>
      <c r="U218" s="44">
        <f t="shared" si="75"/>
        <v>104.57</v>
      </c>
      <c r="V218" s="44">
        <f t="shared" si="76"/>
        <v>0</v>
      </c>
      <c r="W218" s="44">
        <f t="shared" si="77"/>
        <v>89.5</v>
      </c>
      <c r="X218" s="41">
        <f t="shared" si="78"/>
        <v>463.44</v>
      </c>
      <c r="Y218" s="41">
        <f t="shared" si="79"/>
        <v>1571.609</v>
      </c>
      <c r="Z218" s="66"/>
      <c r="AA218" s="247" t="s">
        <v>24</v>
      </c>
      <c r="AD218" s="141"/>
    </row>
    <row r="219" s="9" customFormat="1" ht="20" customHeight="1" spans="1:30">
      <c r="A219" s="40">
        <f t="shared" si="64"/>
        <v>216</v>
      </c>
      <c r="B219" s="66" t="s">
        <v>170</v>
      </c>
      <c r="C219" s="42" t="s">
        <v>582</v>
      </c>
      <c r="D219" s="41" t="s">
        <v>583</v>
      </c>
      <c r="E219" s="41">
        <v>3245.4</v>
      </c>
      <c r="F219" s="41">
        <f>VLOOKUP(C219,'[1]9月'!$B:$Q,16,0)</f>
        <v>3245.4</v>
      </c>
      <c r="G219" s="41">
        <v>3245.4</v>
      </c>
      <c r="H219" s="44">
        <v>5228.42</v>
      </c>
      <c r="I219" s="44"/>
      <c r="J219" s="44">
        <v>1790</v>
      </c>
      <c r="K219" s="52">
        <f t="shared" si="65"/>
        <v>58.4172</v>
      </c>
      <c r="L219" s="53">
        <f t="shared" si="66"/>
        <v>519.264</v>
      </c>
      <c r="M219" s="41">
        <f t="shared" si="67"/>
        <v>22.7178</v>
      </c>
      <c r="N219" s="44">
        <f t="shared" si="68"/>
        <v>418.27</v>
      </c>
      <c r="O219" s="44">
        <f t="shared" si="69"/>
        <v>0</v>
      </c>
      <c r="P219" s="44">
        <f t="shared" si="70"/>
        <v>89.5</v>
      </c>
      <c r="Q219" s="44">
        <f t="shared" si="71"/>
        <v>1108.169</v>
      </c>
      <c r="R219" s="41">
        <f t="shared" si="72"/>
        <v>0</v>
      </c>
      <c r="S219" s="41">
        <f t="shared" si="73"/>
        <v>259.63</v>
      </c>
      <c r="T219" s="41">
        <f t="shared" si="74"/>
        <v>9.74</v>
      </c>
      <c r="U219" s="44">
        <f t="shared" si="75"/>
        <v>104.57</v>
      </c>
      <c r="V219" s="44">
        <f t="shared" si="76"/>
        <v>0</v>
      </c>
      <c r="W219" s="44">
        <f t="shared" si="77"/>
        <v>89.5</v>
      </c>
      <c r="X219" s="41">
        <f t="shared" si="78"/>
        <v>463.44</v>
      </c>
      <c r="Y219" s="41">
        <f t="shared" si="79"/>
        <v>1571.609</v>
      </c>
      <c r="Z219" s="66"/>
      <c r="AA219" s="247" t="s">
        <v>24</v>
      </c>
      <c r="AD219" s="141"/>
    </row>
    <row r="220" s="9" customFormat="1" ht="20" customHeight="1" spans="1:30">
      <c r="A220" s="40">
        <f t="shared" si="64"/>
        <v>217</v>
      </c>
      <c r="B220" s="66" t="s">
        <v>170</v>
      </c>
      <c r="C220" s="42" t="s">
        <v>584</v>
      </c>
      <c r="D220" s="60" t="s">
        <v>585</v>
      </c>
      <c r="E220" s="41">
        <v>3245.4</v>
      </c>
      <c r="F220" s="41">
        <f>VLOOKUP(C220,'[1]9月'!$B:$Q,16,0)</f>
        <v>3245.4</v>
      </c>
      <c r="G220" s="41">
        <v>3245.4</v>
      </c>
      <c r="H220" s="44">
        <v>5228.42</v>
      </c>
      <c r="I220" s="44"/>
      <c r="J220" s="44">
        <v>1790</v>
      </c>
      <c r="K220" s="52">
        <f t="shared" si="65"/>
        <v>58.4172</v>
      </c>
      <c r="L220" s="53">
        <f t="shared" si="66"/>
        <v>519.264</v>
      </c>
      <c r="M220" s="41">
        <f t="shared" si="67"/>
        <v>22.7178</v>
      </c>
      <c r="N220" s="44">
        <f t="shared" si="68"/>
        <v>418.27</v>
      </c>
      <c r="O220" s="44">
        <f t="shared" si="69"/>
        <v>0</v>
      </c>
      <c r="P220" s="44">
        <f t="shared" si="70"/>
        <v>89.5</v>
      </c>
      <c r="Q220" s="44">
        <f t="shared" si="71"/>
        <v>1108.169</v>
      </c>
      <c r="R220" s="41">
        <f t="shared" si="72"/>
        <v>0</v>
      </c>
      <c r="S220" s="41">
        <f t="shared" si="73"/>
        <v>259.63</v>
      </c>
      <c r="T220" s="41">
        <f t="shared" si="74"/>
        <v>9.74</v>
      </c>
      <c r="U220" s="44">
        <f t="shared" si="75"/>
        <v>104.57</v>
      </c>
      <c r="V220" s="44">
        <f t="shared" si="76"/>
        <v>0</v>
      </c>
      <c r="W220" s="44">
        <f t="shared" si="77"/>
        <v>89.5</v>
      </c>
      <c r="X220" s="41">
        <f t="shared" si="78"/>
        <v>463.44</v>
      </c>
      <c r="Y220" s="41">
        <f t="shared" si="79"/>
        <v>1571.609</v>
      </c>
      <c r="Z220" s="66"/>
      <c r="AA220" s="247" t="s">
        <v>24</v>
      </c>
      <c r="AD220" s="141"/>
    </row>
    <row r="221" s="9" customFormat="1" ht="20" customHeight="1" spans="1:30">
      <c r="A221" s="40">
        <f t="shared" si="64"/>
        <v>218</v>
      </c>
      <c r="B221" s="66" t="s">
        <v>170</v>
      </c>
      <c r="C221" s="42" t="s">
        <v>586</v>
      </c>
      <c r="D221" s="345" t="s">
        <v>587</v>
      </c>
      <c r="E221" s="41">
        <v>3245.4</v>
      </c>
      <c r="F221" s="41">
        <f>VLOOKUP(C221,'[1]9月'!$B:$Q,16,0)</f>
        <v>3245.4</v>
      </c>
      <c r="G221" s="41">
        <v>3245.4</v>
      </c>
      <c r="H221" s="44">
        <v>5228.42</v>
      </c>
      <c r="I221" s="44"/>
      <c r="J221" s="44">
        <v>1790</v>
      </c>
      <c r="K221" s="52">
        <f t="shared" si="65"/>
        <v>58.4172</v>
      </c>
      <c r="L221" s="53">
        <f t="shared" si="66"/>
        <v>519.264</v>
      </c>
      <c r="M221" s="41">
        <f t="shared" si="67"/>
        <v>22.7178</v>
      </c>
      <c r="N221" s="44">
        <f t="shared" si="68"/>
        <v>418.27</v>
      </c>
      <c r="O221" s="44">
        <f t="shared" si="69"/>
        <v>0</v>
      </c>
      <c r="P221" s="44">
        <f t="shared" si="70"/>
        <v>89.5</v>
      </c>
      <c r="Q221" s="44">
        <f t="shared" si="71"/>
        <v>1108.169</v>
      </c>
      <c r="R221" s="41">
        <f t="shared" si="72"/>
        <v>0</v>
      </c>
      <c r="S221" s="41">
        <f t="shared" si="73"/>
        <v>259.63</v>
      </c>
      <c r="T221" s="41">
        <f t="shared" si="74"/>
        <v>9.74</v>
      </c>
      <c r="U221" s="44">
        <f t="shared" si="75"/>
        <v>104.57</v>
      </c>
      <c r="V221" s="44">
        <f t="shared" si="76"/>
        <v>0</v>
      </c>
      <c r="W221" s="44">
        <f t="shared" si="77"/>
        <v>89.5</v>
      </c>
      <c r="X221" s="41">
        <f t="shared" si="78"/>
        <v>463.44</v>
      </c>
      <c r="Y221" s="41">
        <f t="shared" si="79"/>
        <v>1571.609</v>
      </c>
      <c r="Z221" s="66"/>
      <c r="AA221" s="247" t="s">
        <v>24</v>
      </c>
      <c r="AD221" s="141"/>
    </row>
    <row r="222" s="9" customFormat="1" ht="20" customHeight="1" spans="1:30">
      <c r="A222" s="40">
        <f t="shared" si="64"/>
        <v>219</v>
      </c>
      <c r="B222" s="66" t="s">
        <v>170</v>
      </c>
      <c r="C222" s="46" t="s">
        <v>590</v>
      </c>
      <c r="D222" s="47" t="s">
        <v>591</v>
      </c>
      <c r="E222" s="41">
        <v>3245.4</v>
      </c>
      <c r="F222" s="41">
        <f>VLOOKUP(C222,'[1]9月'!$B:$Q,16,0)</f>
        <v>3245.4</v>
      </c>
      <c r="G222" s="41">
        <v>3245.4</v>
      </c>
      <c r="H222" s="44">
        <v>5228.42</v>
      </c>
      <c r="I222" s="44"/>
      <c r="J222" s="44">
        <v>0</v>
      </c>
      <c r="K222" s="52">
        <f t="shared" si="65"/>
        <v>58.4172</v>
      </c>
      <c r="L222" s="53">
        <f t="shared" si="66"/>
        <v>519.264</v>
      </c>
      <c r="M222" s="41">
        <f t="shared" si="67"/>
        <v>22.7178</v>
      </c>
      <c r="N222" s="44">
        <f t="shared" si="68"/>
        <v>418.27</v>
      </c>
      <c r="O222" s="44">
        <f t="shared" si="69"/>
        <v>0</v>
      </c>
      <c r="P222" s="44">
        <f t="shared" si="70"/>
        <v>0</v>
      </c>
      <c r="Q222" s="44">
        <f t="shared" si="71"/>
        <v>1018.669</v>
      </c>
      <c r="R222" s="41">
        <f t="shared" si="72"/>
        <v>0</v>
      </c>
      <c r="S222" s="41">
        <f t="shared" si="73"/>
        <v>259.63</v>
      </c>
      <c r="T222" s="41">
        <f t="shared" si="74"/>
        <v>9.74</v>
      </c>
      <c r="U222" s="44">
        <f t="shared" si="75"/>
        <v>104.57</v>
      </c>
      <c r="V222" s="44">
        <f t="shared" si="76"/>
        <v>0</v>
      </c>
      <c r="W222" s="44">
        <f t="shared" si="77"/>
        <v>0</v>
      </c>
      <c r="X222" s="41">
        <f t="shared" si="78"/>
        <v>373.94</v>
      </c>
      <c r="Y222" s="41">
        <f t="shared" si="79"/>
        <v>1392.609</v>
      </c>
      <c r="Z222" s="66"/>
      <c r="AA222" s="247" t="s">
        <v>24</v>
      </c>
      <c r="AD222" s="141"/>
    </row>
    <row r="223" s="9" customFormat="1" ht="20" customHeight="1" spans="1:30">
      <c r="A223" s="40">
        <f t="shared" si="64"/>
        <v>220</v>
      </c>
      <c r="B223" s="66" t="s">
        <v>170</v>
      </c>
      <c r="C223" s="46" t="s">
        <v>594</v>
      </c>
      <c r="D223" s="47" t="s">
        <v>595</v>
      </c>
      <c r="E223" s="41">
        <v>3245.4</v>
      </c>
      <c r="F223" s="41">
        <f>VLOOKUP(C223,'[1]9月'!$B:$Q,16,0)</f>
        <v>3245.4</v>
      </c>
      <c r="G223" s="41">
        <v>3245.4</v>
      </c>
      <c r="H223" s="44">
        <v>5228.42</v>
      </c>
      <c r="I223" s="44"/>
      <c r="J223" s="44">
        <v>1790</v>
      </c>
      <c r="K223" s="52">
        <f t="shared" si="65"/>
        <v>58.4172</v>
      </c>
      <c r="L223" s="53">
        <f t="shared" si="66"/>
        <v>519.264</v>
      </c>
      <c r="M223" s="41">
        <f t="shared" si="67"/>
        <v>22.7178</v>
      </c>
      <c r="N223" s="44">
        <f t="shared" si="68"/>
        <v>418.27</v>
      </c>
      <c r="O223" s="44">
        <f t="shared" si="69"/>
        <v>0</v>
      </c>
      <c r="P223" s="44">
        <f t="shared" si="70"/>
        <v>89.5</v>
      </c>
      <c r="Q223" s="44">
        <f t="shared" si="71"/>
        <v>1108.169</v>
      </c>
      <c r="R223" s="41">
        <f t="shared" si="72"/>
        <v>0</v>
      </c>
      <c r="S223" s="41">
        <f t="shared" si="73"/>
        <v>259.63</v>
      </c>
      <c r="T223" s="41">
        <f t="shared" si="74"/>
        <v>9.74</v>
      </c>
      <c r="U223" s="44">
        <f t="shared" si="75"/>
        <v>104.57</v>
      </c>
      <c r="V223" s="44">
        <f t="shared" si="76"/>
        <v>0</v>
      </c>
      <c r="W223" s="44">
        <f t="shared" si="77"/>
        <v>89.5</v>
      </c>
      <c r="X223" s="41">
        <f t="shared" si="78"/>
        <v>463.44</v>
      </c>
      <c r="Y223" s="41">
        <f t="shared" si="79"/>
        <v>1571.609</v>
      </c>
      <c r="Z223" s="66"/>
      <c r="AA223" s="247" t="s">
        <v>24</v>
      </c>
      <c r="AD223" s="141"/>
    </row>
    <row r="224" s="9" customFormat="1" ht="20" customHeight="1" spans="1:30">
      <c r="A224" s="40">
        <f t="shared" si="64"/>
        <v>221</v>
      </c>
      <c r="B224" s="66" t="s">
        <v>170</v>
      </c>
      <c r="C224" s="46" t="s">
        <v>596</v>
      </c>
      <c r="D224" s="47" t="s">
        <v>597</v>
      </c>
      <c r="E224" s="41">
        <v>3245.4</v>
      </c>
      <c r="F224" s="41">
        <f>VLOOKUP(C224,'[1]9月'!$B:$Q,16,0)</f>
        <v>3245.4</v>
      </c>
      <c r="G224" s="41">
        <v>3245.4</v>
      </c>
      <c r="H224" s="44">
        <v>5228.42</v>
      </c>
      <c r="I224" s="44"/>
      <c r="J224" s="44">
        <v>1790</v>
      </c>
      <c r="K224" s="52">
        <f t="shared" si="65"/>
        <v>58.4172</v>
      </c>
      <c r="L224" s="53">
        <f t="shared" si="66"/>
        <v>519.264</v>
      </c>
      <c r="M224" s="41">
        <f t="shared" si="67"/>
        <v>22.7178</v>
      </c>
      <c r="N224" s="44">
        <f t="shared" si="68"/>
        <v>418.27</v>
      </c>
      <c r="O224" s="44">
        <f t="shared" si="69"/>
        <v>0</v>
      </c>
      <c r="P224" s="44">
        <f t="shared" si="70"/>
        <v>89.5</v>
      </c>
      <c r="Q224" s="44">
        <f t="shared" si="71"/>
        <v>1108.169</v>
      </c>
      <c r="R224" s="41">
        <f t="shared" si="72"/>
        <v>0</v>
      </c>
      <c r="S224" s="41">
        <f t="shared" si="73"/>
        <v>259.63</v>
      </c>
      <c r="T224" s="41">
        <f t="shared" si="74"/>
        <v>9.74</v>
      </c>
      <c r="U224" s="44">
        <f t="shared" si="75"/>
        <v>104.57</v>
      </c>
      <c r="V224" s="44">
        <f t="shared" si="76"/>
        <v>0</v>
      </c>
      <c r="W224" s="44">
        <f t="shared" si="77"/>
        <v>89.5</v>
      </c>
      <c r="X224" s="41">
        <f t="shared" si="78"/>
        <v>463.44</v>
      </c>
      <c r="Y224" s="41">
        <f t="shared" si="79"/>
        <v>1571.609</v>
      </c>
      <c r="Z224" s="66"/>
      <c r="AA224" s="247" t="s">
        <v>24</v>
      </c>
      <c r="AD224" s="141"/>
    </row>
    <row r="225" s="9" customFormat="1" ht="20" customHeight="1" spans="1:30">
      <c r="A225" s="40">
        <f t="shared" si="64"/>
        <v>222</v>
      </c>
      <c r="B225" s="66" t="s">
        <v>170</v>
      </c>
      <c r="C225" s="46" t="s">
        <v>598</v>
      </c>
      <c r="D225" s="47" t="s">
        <v>599</v>
      </c>
      <c r="E225" s="41">
        <v>3245.4</v>
      </c>
      <c r="F225" s="41">
        <v>3245.4</v>
      </c>
      <c r="G225" s="41">
        <v>3245.4</v>
      </c>
      <c r="H225" s="44">
        <v>5228.42</v>
      </c>
      <c r="I225" s="44"/>
      <c r="J225" s="44">
        <v>1790</v>
      </c>
      <c r="K225" s="52">
        <f t="shared" si="65"/>
        <v>58.4172</v>
      </c>
      <c r="L225" s="53">
        <f t="shared" si="66"/>
        <v>519.264</v>
      </c>
      <c r="M225" s="41">
        <f t="shared" si="67"/>
        <v>22.7178</v>
      </c>
      <c r="N225" s="44">
        <f t="shared" si="68"/>
        <v>418.27</v>
      </c>
      <c r="O225" s="44">
        <f t="shared" si="69"/>
        <v>0</v>
      </c>
      <c r="P225" s="44">
        <f t="shared" si="70"/>
        <v>89.5</v>
      </c>
      <c r="Q225" s="44">
        <f t="shared" si="71"/>
        <v>1108.169</v>
      </c>
      <c r="R225" s="41">
        <f t="shared" si="72"/>
        <v>0</v>
      </c>
      <c r="S225" s="41">
        <f t="shared" si="73"/>
        <v>259.63</v>
      </c>
      <c r="T225" s="41">
        <f t="shared" si="74"/>
        <v>9.74</v>
      </c>
      <c r="U225" s="44">
        <f t="shared" si="75"/>
        <v>104.57</v>
      </c>
      <c r="V225" s="44">
        <f t="shared" si="76"/>
        <v>0</v>
      </c>
      <c r="W225" s="44">
        <f t="shared" si="77"/>
        <v>89.5</v>
      </c>
      <c r="X225" s="41">
        <f t="shared" si="78"/>
        <v>463.44</v>
      </c>
      <c r="Y225" s="41">
        <f t="shared" si="79"/>
        <v>1571.609</v>
      </c>
      <c r="Z225" s="66"/>
      <c r="AA225" s="247" t="s">
        <v>24</v>
      </c>
      <c r="AD225" s="141"/>
    </row>
    <row r="226" s="9" customFormat="1" ht="20" customHeight="1" spans="1:30">
      <c r="A226" s="40">
        <f t="shared" si="64"/>
        <v>223</v>
      </c>
      <c r="B226" s="66" t="s">
        <v>170</v>
      </c>
      <c r="C226" s="46" t="s">
        <v>600</v>
      </c>
      <c r="D226" s="47" t="s">
        <v>601</v>
      </c>
      <c r="E226" s="41">
        <v>3245.4</v>
      </c>
      <c r="F226" s="41">
        <f>VLOOKUP(C226,'[1]9月'!$B:$Q,16,0)</f>
        <v>3245.4</v>
      </c>
      <c r="G226" s="41">
        <v>3245.4</v>
      </c>
      <c r="H226" s="44">
        <v>5228.42</v>
      </c>
      <c r="I226" s="44"/>
      <c r="J226" s="44">
        <v>1790</v>
      </c>
      <c r="K226" s="52">
        <f t="shared" si="65"/>
        <v>58.4172</v>
      </c>
      <c r="L226" s="53">
        <f t="shared" si="66"/>
        <v>519.264</v>
      </c>
      <c r="M226" s="41">
        <f t="shared" si="67"/>
        <v>22.7178</v>
      </c>
      <c r="N226" s="44">
        <f t="shared" si="68"/>
        <v>418.27</v>
      </c>
      <c r="O226" s="44">
        <f t="shared" si="69"/>
        <v>0</v>
      </c>
      <c r="P226" s="44">
        <f t="shared" si="70"/>
        <v>89.5</v>
      </c>
      <c r="Q226" s="44">
        <f t="shared" si="71"/>
        <v>1108.169</v>
      </c>
      <c r="R226" s="41">
        <f t="shared" si="72"/>
        <v>0</v>
      </c>
      <c r="S226" s="41">
        <f t="shared" si="73"/>
        <v>259.63</v>
      </c>
      <c r="T226" s="41">
        <f t="shared" si="74"/>
        <v>9.74</v>
      </c>
      <c r="U226" s="44">
        <f t="shared" si="75"/>
        <v>104.57</v>
      </c>
      <c r="V226" s="44">
        <f t="shared" si="76"/>
        <v>0</v>
      </c>
      <c r="W226" s="44">
        <f t="shared" si="77"/>
        <v>89.5</v>
      </c>
      <c r="X226" s="41">
        <f t="shared" si="78"/>
        <v>463.44</v>
      </c>
      <c r="Y226" s="41">
        <f t="shared" si="79"/>
        <v>1571.609</v>
      </c>
      <c r="Z226" s="66"/>
      <c r="AA226" s="247" t="s">
        <v>24</v>
      </c>
      <c r="AD226" s="141"/>
    </row>
    <row r="227" spans="1:30">
      <c r="A227" s="233">
        <f t="shared" si="64"/>
        <v>224</v>
      </c>
      <c r="B227" s="72" t="s">
        <v>170</v>
      </c>
      <c r="C227" s="248" t="s">
        <v>602</v>
      </c>
      <c r="D227" s="249" t="s">
        <v>603</v>
      </c>
      <c r="E227" s="72">
        <v>3245.4</v>
      </c>
      <c r="F227" s="72">
        <f>VLOOKUP(C227,'[1]9月'!$B:$Q,16,0)</f>
        <v>3245.4</v>
      </c>
      <c r="G227" s="72">
        <v>3245.4</v>
      </c>
      <c r="H227" s="69">
        <v>5228.42</v>
      </c>
      <c r="I227" s="69"/>
      <c r="J227" s="69">
        <v>1790</v>
      </c>
      <c r="K227" s="70">
        <f t="shared" si="65"/>
        <v>58.4172</v>
      </c>
      <c r="L227" s="71">
        <f t="shared" si="66"/>
        <v>519.264</v>
      </c>
      <c r="M227" s="72">
        <f t="shared" si="67"/>
        <v>22.7178</v>
      </c>
      <c r="N227" s="69">
        <f t="shared" si="68"/>
        <v>418.27</v>
      </c>
      <c r="O227" s="69">
        <f t="shared" si="69"/>
        <v>0</v>
      </c>
      <c r="P227" s="69">
        <f t="shared" si="70"/>
        <v>89.5</v>
      </c>
      <c r="Q227" s="69">
        <f t="shared" si="71"/>
        <v>1108.169</v>
      </c>
      <c r="R227" s="72">
        <f t="shared" si="72"/>
        <v>0</v>
      </c>
      <c r="S227" s="72">
        <f t="shared" si="73"/>
        <v>259.63</v>
      </c>
      <c r="T227" s="72">
        <f t="shared" si="74"/>
        <v>9.74</v>
      </c>
      <c r="U227" s="69">
        <f t="shared" si="75"/>
        <v>104.57</v>
      </c>
      <c r="V227" s="69">
        <f t="shared" si="76"/>
        <v>0</v>
      </c>
      <c r="W227" s="69">
        <f t="shared" si="77"/>
        <v>89.5</v>
      </c>
      <c r="X227" s="72">
        <f t="shared" si="78"/>
        <v>463.44</v>
      </c>
      <c r="Y227" s="72">
        <f t="shared" si="79"/>
        <v>1571.609</v>
      </c>
      <c r="Z227" s="72"/>
      <c r="AA227" s="254" t="s">
        <v>24</v>
      </c>
      <c r="AD227" s="141"/>
    </row>
    <row r="228" s="9" customFormat="1" ht="20" customHeight="1" spans="1:30">
      <c r="A228" s="40">
        <f t="shared" si="64"/>
        <v>225</v>
      </c>
      <c r="B228" s="66" t="s">
        <v>170</v>
      </c>
      <c r="C228" s="46" t="s">
        <v>604</v>
      </c>
      <c r="D228" s="47" t="s">
        <v>605</v>
      </c>
      <c r="E228" s="41">
        <v>3245.4</v>
      </c>
      <c r="F228" s="41">
        <f>VLOOKUP(C228,'[1]9月'!$B:$Q,16,0)</f>
        <v>3245.4</v>
      </c>
      <c r="G228" s="41">
        <v>3245.4</v>
      </c>
      <c r="H228" s="44">
        <v>5228.42</v>
      </c>
      <c r="I228" s="44"/>
      <c r="J228" s="44">
        <v>1790</v>
      </c>
      <c r="K228" s="52">
        <f t="shared" si="65"/>
        <v>58.4172</v>
      </c>
      <c r="L228" s="53">
        <f t="shared" si="66"/>
        <v>519.264</v>
      </c>
      <c r="M228" s="41">
        <f t="shared" si="67"/>
        <v>22.7178</v>
      </c>
      <c r="N228" s="44">
        <f t="shared" si="68"/>
        <v>418.27</v>
      </c>
      <c r="O228" s="44">
        <f t="shared" si="69"/>
        <v>0</v>
      </c>
      <c r="P228" s="44">
        <f t="shared" si="70"/>
        <v>89.5</v>
      </c>
      <c r="Q228" s="44">
        <f t="shared" si="71"/>
        <v>1108.169</v>
      </c>
      <c r="R228" s="41">
        <f t="shared" si="72"/>
        <v>0</v>
      </c>
      <c r="S228" s="41">
        <f t="shared" si="73"/>
        <v>259.63</v>
      </c>
      <c r="T228" s="41">
        <f t="shared" si="74"/>
        <v>9.74</v>
      </c>
      <c r="U228" s="44">
        <f t="shared" si="75"/>
        <v>104.57</v>
      </c>
      <c r="V228" s="44">
        <f t="shared" si="76"/>
        <v>0</v>
      </c>
      <c r="W228" s="44">
        <f t="shared" si="77"/>
        <v>89.5</v>
      </c>
      <c r="X228" s="41">
        <f t="shared" si="78"/>
        <v>463.44</v>
      </c>
      <c r="Y228" s="41">
        <f t="shared" si="79"/>
        <v>1571.609</v>
      </c>
      <c r="Z228" s="66"/>
      <c r="AA228" s="247" t="s">
        <v>24</v>
      </c>
      <c r="AD228" s="141"/>
    </row>
    <row r="229" s="9" customFormat="1" ht="20" customHeight="1" spans="1:30">
      <c r="A229" s="40">
        <f t="shared" si="64"/>
        <v>226</v>
      </c>
      <c r="B229" s="66" t="s">
        <v>170</v>
      </c>
      <c r="C229" s="46" t="s">
        <v>606</v>
      </c>
      <c r="D229" s="45" t="s">
        <v>607</v>
      </c>
      <c r="E229" s="41">
        <v>3245.4</v>
      </c>
      <c r="F229" s="41">
        <f>VLOOKUP(C229,'[1]9月'!$B:$Q,16,0)</f>
        <v>3245.4</v>
      </c>
      <c r="G229" s="41">
        <v>3245.4</v>
      </c>
      <c r="H229" s="44">
        <v>5228.42</v>
      </c>
      <c r="I229" s="44"/>
      <c r="J229" s="44">
        <v>1790</v>
      </c>
      <c r="K229" s="52">
        <f t="shared" si="65"/>
        <v>58.4172</v>
      </c>
      <c r="L229" s="53">
        <f t="shared" si="66"/>
        <v>519.264</v>
      </c>
      <c r="M229" s="41">
        <f t="shared" si="67"/>
        <v>22.7178</v>
      </c>
      <c r="N229" s="44">
        <f t="shared" si="68"/>
        <v>418.27</v>
      </c>
      <c r="O229" s="44">
        <f t="shared" si="69"/>
        <v>0</v>
      </c>
      <c r="P229" s="44">
        <f t="shared" si="70"/>
        <v>89.5</v>
      </c>
      <c r="Q229" s="44">
        <f t="shared" si="71"/>
        <v>1108.169</v>
      </c>
      <c r="R229" s="41">
        <f t="shared" si="72"/>
        <v>0</v>
      </c>
      <c r="S229" s="41">
        <f t="shared" si="73"/>
        <v>259.63</v>
      </c>
      <c r="T229" s="41">
        <f t="shared" si="74"/>
        <v>9.74</v>
      </c>
      <c r="U229" s="44">
        <f t="shared" si="75"/>
        <v>104.57</v>
      </c>
      <c r="V229" s="44">
        <f t="shared" si="76"/>
        <v>0</v>
      </c>
      <c r="W229" s="44">
        <f t="shared" si="77"/>
        <v>89.5</v>
      </c>
      <c r="X229" s="41">
        <f t="shared" si="78"/>
        <v>463.44</v>
      </c>
      <c r="Y229" s="41">
        <f t="shared" si="79"/>
        <v>1571.609</v>
      </c>
      <c r="Z229" s="66"/>
      <c r="AA229" s="247" t="s">
        <v>24</v>
      </c>
      <c r="AD229" s="141"/>
    </row>
    <row r="230" s="9" customFormat="1" ht="20" customHeight="1" spans="1:30">
      <c r="A230" s="40">
        <f t="shared" si="64"/>
        <v>227</v>
      </c>
      <c r="B230" s="66" t="s">
        <v>170</v>
      </c>
      <c r="C230" s="46" t="s">
        <v>610</v>
      </c>
      <c r="D230" s="45" t="s">
        <v>611</v>
      </c>
      <c r="E230" s="41">
        <v>3245.4</v>
      </c>
      <c r="F230" s="41">
        <f>VLOOKUP(C230,'[1]9月'!$B:$Q,16,0)</f>
        <v>3245.4</v>
      </c>
      <c r="G230" s="41">
        <v>3245.4</v>
      </c>
      <c r="H230" s="44">
        <v>5228.42</v>
      </c>
      <c r="I230" s="44"/>
      <c r="J230" s="44">
        <v>0</v>
      </c>
      <c r="K230" s="52">
        <f t="shared" si="65"/>
        <v>58.4172</v>
      </c>
      <c r="L230" s="53">
        <f t="shared" si="66"/>
        <v>519.264</v>
      </c>
      <c r="M230" s="41">
        <f t="shared" si="67"/>
        <v>22.7178</v>
      </c>
      <c r="N230" s="44">
        <f t="shared" si="68"/>
        <v>418.27</v>
      </c>
      <c r="O230" s="44">
        <f t="shared" si="69"/>
        <v>0</v>
      </c>
      <c r="P230" s="44">
        <f t="shared" si="70"/>
        <v>0</v>
      </c>
      <c r="Q230" s="44">
        <f t="shared" si="71"/>
        <v>1018.669</v>
      </c>
      <c r="R230" s="41">
        <f t="shared" si="72"/>
        <v>0</v>
      </c>
      <c r="S230" s="41">
        <f t="shared" si="73"/>
        <v>259.63</v>
      </c>
      <c r="T230" s="41">
        <f t="shared" si="74"/>
        <v>9.74</v>
      </c>
      <c r="U230" s="44">
        <f t="shared" si="75"/>
        <v>104.57</v>
      </c>
      <c r="V230" s="44">
        <f t="shared" si="76"/>
        <v>0</v>
      </c>
      <c r="W230" s="44">
        <f t="shared" si="77"/>
        <v>0</v>
      </c>
      <c r="X230" s="41">
        <f t="shared" si="78"/>
        <v>373.94</v>
      </c>
      <c r="Y230" s="41">
        <f t="shared" si="79"/>
        <v>1392.609</v>
      </c>
      <c r="Z230" s="66"/>
      <c r="AA230" s="247" t="s">
        <v>24</v>
      </c>
      <c r="AD230" s="141"/>
    </row>
    <row r="231" s="9" customFormat="1" ht="20" customHeight="1" spans="1:30">
      <c r="A231" s="40">
        <f t="shared" si="64"/>
        <v>228</v>
      </c>
      <c r="B231" s="66" t="s">
        <v>170</v>
      </c>
      <c r="C231" s="46" t="s">
        <v>612</v>
      </c>
      <c r="D231" s="45" t="s">
        <v>613</v>
      </c>
      <c r="E231" s="41">
        <v>3245.4</v>
      </c>
      <c r="F231" s="41">
        <f>VLOOKUP(C231,'[1]9月'!$B:$Q,16,0)</f>
        <v>3245.4</v>
      </c>
      <c r="G231" s="41">
        <v>3245.4</v>
      </c>
      <c r="H231" s="44">
        <v>5228.42</v>
      </c>
      <c r="I231" s="44"/>
      <c r="J231" s="44">
        <v>1790</v>
      </c>
      <c r="K231" s="52">
        <f t="shared" si="65"/>
        <v>58.4172</v>
      </c>
      <c r="L231" s="53">
        <f t="shared" si="66"/>
        <v>519.264</v>
      </c>
      <c r="M231" s="41">
        <f t="shared" si="67"/>
        <v>22.7178</v>
      </c>
      <c r="N231" s="44">
        <f t="shared" si="68"/>
        <v>418.27</v>
      </c>
      <c r="O231" s="44">
        <f t="shared" si="69"/>
        <v>0</v>
      </c>
      <c r="P231" s="44">
        <f t="shared" si="70"/>
        <v>89.5</v>
      </c>
      <c r="Q231" s="44">
        <f t="shared" si="71"/>
        <v>1108.169</v>
      </c>
      <c r="R231" s="41">
        <f t="shared" si="72"/>
        <v>0</v>
      </c>
      <c r="S231" s="41">
        <f t="shared" si="73"/>
        <v>259.63</v>
      </c>
      <c r="T231" s="41">
        <f t="shared" si="74"/>
        <v>9.74</v>
      </c>
      <c r="U231" s="44">
        <f t="shared" si="75"/>
        <v>104.57</v>
      </c>
      <c r="V231" s="44">
        <f t="shared" si="76"/>
        <v>0</v>
      </c>
      <c r="W231" s="44">
        <f t="shared" si="77"/>
        <v>89.5</v>
      </c>
      <c r="X231" s="41">
        <f t="shared" si="78"/>
        <v>463.44</v>
      </c>
      <c r="Y231" s="41">
        <f t="shared" si="79"/>
        <v>1571.609</v>
      </c>
      <c r="Z231" s="66"/>
      <c r="AA231" s="247" t="s">
        <v>24</v>
      </c>
      <c r="AD231" s="141"/>
    </row>
    <row r="232" s="9" customFormat="1" ht="20" customHeight="1" spans="1:30">
      <c r="A232" s="40">
        <f t="shared" si="64"/>
        <v>229</v>
      </c>
      <c r="B232" s="66" t="s">
        <v>103</v>
      </c>
      <c r="C232" s="46" t="s">
        <v>616</v>
      </c>
      <c r="D232" s="45" t="s">
        <v>617</v>
      </c>
      <c r="E232" s="41">
        <v>3245.4</v>
      </c>
      <c r="F232" s="41">
        <v>3245.4</v>
      </c>
      <c r="G232" s="41">
        <v>3245.4</v>
      </c>
      <c r="H232" s="44">
        <v>5228.42</v>
      </c>
      <c r="I232" s="44"/>
      <c r="J232" s="44">
        <v>3180</v>
      </c>
      <c r="K232" s="52">
        <f t="shared" si="65"/>
        <v>58.4172</v>
      </c>
      <c r="L232" s="53">
        <f t="shared" si="66"/>
        <v>519.264</v>
      </c>
      <c r="M232" s="41">
        <f t="shared" si="67"/>
        <v>22.7178</v>
      </c>
      <c r="N232" s="44">
        <f t="shared" si="68"/>
        <v>418.27</v>
      </c>
      <c r="O232" s="44">
        <f t="shared" si="69"/>
        <v>0</v>
      </c>
      <c r="P232" s="44">
        <f t="shared" si="70"/>
        <v>159</v>
      </c>
      <c r="Q232" s="44">
        <f t="shared" si="71"/>
        <v>1177.669</v>
      </c>
      <c r="R232" s="41">
        <f t="shared" si="72"/>
        <v>0</v>
      </c>
      <c r="S232" s="41">
        <f t="shared" si="73"/>
        <v>259.63</v>
      </c>
      <c r="T232" s="41">
        <f t="shared" si="74"/>
        <v>9.74</v>
      </c>
      <c r="U232" s="44">
        <f t="shared" si="75"/>
        <v>104.57</v>
      </c>
      <c r="V232" s="44">
        <f t="shared" si="76"/>
        <v>0</v>
      </c>
      <c r="W232" s="44">
        <f t="shared" si="77"/>
        <v>159</v>
      </c>
      <c r="X232" s="41">
        <f t="shared" si="78"/>
        <v>532.94</v>
      </c>
      <c r="Y232" s="41">
        <f t="shared" si="79"/>
        <v>1710.609</v>
      </c>
      <c r="Z232" s="66"/>
      <c r="AA232" s="247" t="s">
        <v>26</v>
      </c>
      <c r="AD232" s="141"/>
    </row>
    <row r="233" s="9" customFormat="1" ht="20" customHeight="1" spans="1:30">
      <c r="A233" s="40">
        <f t="shared" si="64"/>
        <v>230</v>
      </c>
      <c r="B233" s="66" t="s">
        <v>173</v>
      </c>
      <c r="C233" s="46" t="s">
        <v>620</v>
      </c>
      <c r="D233" s="342" t="s">
        <v>621</v>
      </c>
      <c r="E233" s="41">
        <v>3245.4</v>
      </c>
      <c r="F233" s="41">
        <v>3245.4</v>
      </c>
      <c r="G233" s="41">
        <v>3245.4</v>
      </c>
      <c r="H233" s="44">
        <v>5228.42</v>
      </c>
      <c r="I233" s="44"/>
      <c r="J233" s="44">
        <v>3180</v>
      </c>
      <c r="K233" s="52">
        <f t="shared" si="65"/>
        <v>58.4172</v>
      </c>
      <c r="L233" s="53">
        <f t="shared" si="66"/>
        <v>519.264</v>
      </c>
      <c r="M233" s="41">
        <f t="shared" si="67"/>
        <v>22.7178</v>
      </c>
      <c r="N233" s="44">
        <f t="shared" si="68"/>
        <v>418.27</v>
      </c>
      <c r="O233" s="44">
        <f t="shared" si="69"/>
        <v>0</v>
      </c>
      <c r="P233" s="44">
        <f t="shared" si="70"/>
        <v>159</v>
      </c>
      <c r="Q233" s="44">
        <f t="shared" si="71"/>
        <v>1177.669</v>
      </c>
      <c r="R233" s="41">
        <f t="shared" si="72"/>
        <v>0</v>
      </c>
      <c r="S233" s="41">
        <f t="shared" si="73"/>
        <v>259.63</v>
      </c>
      <c r="T233" s="41">
        <f t="shared" si="74"/>
        <v>9.74</v>
      </c>
      <c r="U233" s="44">
        <f t="shared" si="75"/>
        <v>104.57</v>
      </c>
      <c r="V233" s="44">
        <f t="shared" si="76"/>
        <v>0</v>
      </c>
      <c r="W233" s="44">
        <f t="shared" si="77"/>
        <v>159</v>
      </c>
      <c r="X233" s="41">
        <f t="shared" si="78"/>
        <v>532.94</v>
      </c>
      <c r="Y233" s="41">
        <f t="shared" si="79"/>
        <v>1710.609</v>
      </c>
      <c r="Z233" s="66"/>
      <c r="AA233" s="247" t="s">
        <v>25</v>
      </c>
      <c r="AD233" s="141"/>
    </row>
    <row r="234" s="9" customFormat="1" ht="20" customHeight="1" spans="1:30">
      <c r="A234" s="40">
        <f t="shared" si="64"/>
        <v>231</v>
      </c>
      <c r="B234" s="66" t="s">
        <v>103</v>
      </c>
      <c r="C234" s="46" t="s">
        <v>622</v>
      </c>
      <c r="D234" s="58" t="s">
        <v>623</v>
      </c>
      <c r="E234" s="41">
        <v>3245.4</v>
      </c>
      <c r="F234" s="41">
        <v>3245.4</v>
      </c>
      <c r="G234" s="41">
        <v>3245.4</v>
      </c>
      <c r="H234" s="44">
        <v>5228.42</v>
      </c>
      <c r="I234" s="44"/>
      <c r="J234" s="44">
        <v>3180</v>
      </c>
      <c r="K234" s="52">
        <f t="shared" si="65"/>
        <v>58.4172</v>
      </c>
      <c r="L234" s="53">
        <f t="shared" si="66"/>
        <v>519.264</v>
      </c>
      <c r="M234" s="41">
        <f t="shared" si="67"/>
        <v>22.7178</v>
      </c>
      <c r="N234" s="44">
        <f t="shared" si="68"/>
        <v>418.27</v>
      </c>
      <c r="O234" s="44">
        <f t="shared" si="69"/>
        <v>0</v>
      </c>
      <c r="P234" s="44">
        <f t="shared" si="70"/>
        <v>159</v>
      </c>
      <c r="Q234" s="44">
        <f t="shared" si="71"/>
        <v>1177.669</v>
      </c>
      <c r="R234" s="41">
        <f t="shared" si="72"/>
        <v>0</v>
      </c>
      <c r="S234" s="41">
        <f t="shared" si="73"/>
        <v>259.63</v>
      </c>
      <c r="T234" s="41">
        <f t="shared" si="74"/>
        <v>9.74</v>
      </c>
      <c r="U234" s="44">
        <f t="shared" si="75"/>
        <v>104.57</v>
      </c>
      <c r="V234" s="44">
        <f t="shared" si="76"/>
        <v>0</v>
      </c>
      <c r="W234" s="44">
        <f t="shared" si="77"/>
        <v>159</v>
      </c>
      <c r="X234" s="41">
        <f t="shared" si="78"/>
        <v>532.94</v>
      </c>
      <c r="Y234" s="41">
        <f t="shared" si="79"/>
        <v>1710.609</v>
      </c>
      <c r="Z234" s="66"/>
      <c r="AA234" s="247" t="s">
        <v>26</v>
      </c>
      <c r="AD234" s="141"/>
    </row>
    <row r="235" s="9" customFormat="1" ht="20" customHeight="1" spans="1:30">
      <c r="A235" s="40">
        <f t="shared" si="64"/>
        <v>232</v>
      </c>
      <c r="B235" s="66" t="s">
        <v>320</v>
      </c>
      <c r="C235" s="46" t="s">
        <v>626</v>
      </c>
      <c r="D235" s="45" t="s">
        <v>627</v>
      </c>
      <c r="E235" s="41">
        <v>3245.4</v>
      </c>
      <c r="F235" s="41">
        <v>3245.4</v>
      </c>
      <c r="G235" s="41">
        <v>3245.4</v>
      </c>
      <c r="H235" s="44">
        <v>5228.42</v>
      </c>
      <c r="I235" s="44"/>
      <c r="J235" s="44">
        <v>1790</v>
      </c>
      <c r="K235" s="52">
        <f t="shared" si="65"/>
        <v>58.4172</v>
      </c>
      <c r="L235" s="53">
        <f t="shared" si="66"/>
        <v>519.264</v>
      </c>
      <c r="M235" s="41">
        <f t="shared" si="67"/>
        <v>22.7178</v>
      </c>
      <c r="N235" s="44">
        <f t="shared" si="68"/>
        <v>418.27</v>
      </c>
      <c r="O235" s="44">
        <f t="shared" si="69"/>
        <v>0</v>
      </c>
      <c r="P235" s="44">
        <f t="shared" si="70"/>
        <v>89.5</v>
      </c>
      <c r="Q235" s="44">
        <f t="shared" si="71"/>
        <v>1108.169</v>
      </c>
      <c r="R235" s="41">
        <f t="shared" si="72"/>
        <v>0</v>
      </c>
      <c r="S235" s="41">
        <f t="shared" si="73"/>
        <v>259.63</v>
      </c>
      <c r="T235" s="41">
        <f t="shared" si="74"/>
        <v>9.74</v>
      </c>
      <c r="U235" s="44">
        <f t="shared" si="75"/>
        <v>104.57</v>
      </c>
      <c r="V235" s="44">
        <f t="shared" si="76"/>
        <v>0</v>
      </c>
      <c r="W235" s="44">
        <f t="shared" si="77"/>
        <v>89.5</v>
      </c>
      <c r="X235" s="41">
        <f t="shared" si="78"/>
        <v>463.44</v>
      </c>
      <c r="Y235" s="41">
        <f t="shared" si="79"/>
        <v>1571.609</v>
      </c>
      <c r="Z235" s="66"/>
      <c r="AA235" s="247" t="s">
        <v>21</v>
      </c>
      <c r="AD235" s="141"/>
    </row>
    <row r="236" s="9" customFormat="1" ht="20" customHeight="1" spans="1:30">
      <c r="A236" s="40">
        <f t="shared" si="64"/>
        <v>233</v>
      </c>
      <c r="B236" s="66" t="s">
        <v>170</v>
      </c>
      <c r="C236" s="46" t="s">
        <v>628</v>
      </c>
      <c r="D236" s="45" t="s">
        <v>629</v>
      </c>
      <c r="E236" s="41">
        <v>3245.4</v>
      </c>
      <c r="F236" s="41">
        <v>3245.4</v>
      </c>
      <c r="G236" s="41">
        <v>3245.4</v>
      </c>
      <c r="H236" s="44">
        <v>5228.42</v>
      </c>
      <c r="I236" s="44"/>
      <c r="J236" s="44">
        <v>1790</v>
      </c>
      <c r="K236" s="52">
        <f t="shared" si="65"/>
        <v>58.4172</v>
      </c>
      <c r="L236" s="53">
        <f t="shared" si="66"/>
        <v>519.264</v>
      </c>
      <c r="M236" s="41">
        <f t="shared" si="67"/>
        <v>22.7178</v>
      </c>
      <c r="N236" s="44">
        <f t="shared" si="68"/>
        <v>418.27</v>
      </c>
      <c r="O236" s="44">
        <f t="shared" si="69"/>
        <v>0</v>
      </c>
      <c r="P236" s="44">
        <f t="shared" si="70"/>
        <v>89.5</v>
      </c>
      <c r="Q236" s="44">
        <f t="shared" si="71"/>
        <v>1108.169</v>
      </c>
      <c r="R236" s="41">
        <f t="shared" si="72"/>
        <v>0</v>
      </c>
      <c r="S236" s="41">
        <f t="shared" si="73"/>
        <v>259.63</v>
      </c>
      <c r="T236" s="41">
        <f t="shared" si="74"/>
        <v>9.74</v>
      </c>
      <c r="U236" s="44">
        <f t="shared" si="75"/>
        <v>104.57</v>
      </c>
      <c r="V236" s="44">
        <f t="shared" si="76"/>
        <v>0</v>
      </c>
      <c r="W236" s="44">
        <f t="shared" si="77"/>
        <v>89.5</v>
      </c>
      <c r="X236" s="41">
        <f t="shared" si="78"/>
        <v>463.44</v>
      </c>
      <c r="Y236" s="41">
        <f t="shared" si="79"/>
        <v>1571.609</v>
      </c>
      <c r="Z236" s="66"/>
      <c r="AA236" s="247" t="s">
        <v>24</v>
      </c>
      <c r="AD236" s="141"/>
    </row>
    <row r="237" s="9" customFormat="1" ht="20" customHeight="1" spans="1:34">
      <c r="A237" s="90">
        <f t="shared" si="64"/>
        <v>234</v>
      </c>
      <c r="B237" s="66" t="s">
        <v>217</v>
      </c>
      <c r="C237" s="61" t="s">
        <v>636</v>
      </c>
      <c r="D237" s="62" t="s">
        <v>637</v>
      </c>
      <c r="E237" s="44">
        <v>3820</v>
      </c>
      <c r="F237" s="44">
        <v>3820</v>
      </c>
      <c r="G237" s="44">
        <v>3820</v>
      </c>
      <c r="H237" s="44">
        <v>5228.42</v>
      </c>
      <c r="I237" s="44"/>
      <c r="J237" s="44">
        <v>4180</v>
      </c>
      <c r="K237" s="73">
        <f t="shared" si="65"/>
        <v>68.76</v>
      </c>
      <c r="L237" s="74">
        <f t="shared" si="66"/>
        <v>611.2</v>
      </c>
      <c r="M237" s="44">
        <f t="shared" si="67"/>
        <v>26.74</v>
      </c>
      <c r="N237" s="44">
        <f t="shared" si="68"/>
        <v>418.27</v>
      </c>
      <c r="O237" s="44">
        <f t="shared" si="69"/>
        <v>0</v>
      </c>
      <c r="P237" s="44">
        <f t="shared" si="70"/>
        <v>209</v>
      </c>
      <c r="Q237" s="44">
        <f t="shared" si="71"/>
        <v>1333.97</v>
      </c>
      <c r="R237" s="41">
        <f t="shared" si="72"/>
        <v>0</v>
      </c>
      <c r="S237" s="44">
        <f t="shared" si="73"/>
        <v>305.6</v>
      </c>
      <c r="T237" s="44">
        <f t="shared" si="74"/>
        <v>11.46</v>
      </c>
      <c r="U237" s="44">
        <f t="shared" si="75"/>
        <v>104.57</v>
      </c>
      <c r="V237" s="44">
        <f t="shared" si="76"/>
        <v>0</v>
      </c>
      <c r="W237" s="44">
        <f t="shared" si="77"/>
        <v>209</v>
      </c>
      <c r="X237" s="41">
        <f t="shared" si="78"/>
        <v>630.63</v>
      </c>
      <c r="Y237" s="44">
        <f t="shared" si="79"/>
        <v>1964.6</v>
      </c>
      <c r="Z237" s="207"/>
      <c r="AA237" s="255" t="s">
        <v>35</v>
      </c>
      <c r="AB237" s="30"/>
      <c r="AC237" s="30"/>
      <c r="AD237" s="141"/>
      <c r="AE237" s="30"/>
      <c r="AF237" s="30"/>
      <c r="AG237" s="30"/>
      <c r="AH237" s="30"/>
    </row>
    <row r="238" s="9" customFormat="1" ht="20" customHeight="1" spans="1:34">
      <c r="A238" s="90">
        <f t="shared" si="64"/>
        <v>235</v>
      </c>
      <c r="B238" s="66" t="s">
        <v>443</v>
      </c>
      <c r="C238" s="61" t="s">
        <v>638</v>
      </c>
      <c r="D238" s="63" t="s">
        <v>639</v>
      </c>
      <c r="E238" s="44">
        <v>3245.4</v>
      </c>
      <c r="F238" s="44">
        <v>3245.5</v>
      </c>
      <c r="G238" s="44">
        <v>3245.4</v>
      </c>
      <c r="H238" s="44">
        <v>5228.42</v>
      </c>
      <c r="I238" s="44"/>
      <c r="J238" s="44">
        <v>1790</v>
      </c>
      <c r="K238" s="73">
        <f t="shared" si="65"/>
        <v>58.4172</v>
      </c>
      <c r="L238" s="74">
        <f t="shared" si="66"/>
        <v>519.28</v>
      </c>
      <c r="M238" s="44">
        <f t="shared" si="67"/>
        <v>22.7178</v>
      </c>
      <c r="N238" s="44">
        <f t="shared" si="68"/>
        <v>418.27</v>
      </c>
      <c r="O238" s="44">
        <f t="shared" si="69"/>
        <v>0</v>
      </c>
      <c r="P238" s="44">
        <f t="shared" si="70"/>
        <v>89.5</v>
      </c>
      <c r="Q238" s="44">
        <f t="shared" si="71"/>
        <v>1108.185</v>
      </c>
      <c r="R238" s="41">
        <f t="shared" si="72"/>
        <v>0</v>
      </c>
      <c r="S238" s="44">
        <f t="shared" si="73"/>
        <v>259.64</v>
      </c>
      <c r="T238" s="44">
        <f t="shared" si="74"/>
        <v>9.74</v>
      </c>
      <c r="U238" s="44">
        <f t="shared" si="75"/>
        <v>104.57</v>
      </c>
      <c r="V238" s="44">
        <f t="shared" si="76"/>
        <v>0</v>
      </c>
      <c r="W238" s="44">
        <f t="shared" si="77"/>
        <v>89.5</v>
      </c>
      <c r="X238" s="41">
        <f t="shared" si="78"/>
        <v>463.45</v>
      </c>
      <c r="Y238" s="44">
        <f t="shared" si="79"/>
        <v>1571.635</v>
      </c>
      <c r="Z238" s="207"/>
      <c r="AA238" s="255" t="s">
        <v>15</v>
      </c>
      <c r="AB238" s="30"/>
      <c r="AC238" s="30"/>
      <c r="AD238" s="141"/>
      <c r="AE238" s="30"/>
      <c r="AF238" s="30"/>
      <c r="AG238" s="30"/>
      <c r="AH238" s="30"/>
    </row>
    <row r="239" s="9" customFormat="1" ht="20" customHeight="1" spans="1:34">
      <c r="A239" s="90">
        <f t="shared" si="64"/>
        <v>236</v>
      </c>
      <c r="B239" s="66" t="s">
        <v>238</v>
      </c>
      <c r="C239" s="61" t="s">
        <v>644</v>
      </c>
      <c r="D239" s="63" t="s">
        <v>645</v>
      </c>
      <c r="E239" s="44">
        <v>3245.4</v>
      </c>
      <c r="F239" s="44">
        <v>3245.5</v>
      </c>
      <c r="G239" s="44">
        <v>3245.4</v>
      </c>
      <c r="H239" s="44">
        <v>5228.42</v>
      </c>
      <c r="I239" s="44"/>
      <c r="J239" s="44">
        <v>1790</v>
      </c>
      <c r="K239" s="73">
        <f t="shared" si="65"/>
        <v>58.4172</v>
      </c>
      <c r="L239" s="74">
        <f t="shared" si="66"/>
        <v>519.28</v>
      </c>
      <c r="M239" s="44">
        <f t="shared" si="67"/>
        <v>22.7178</v>
      </c>
      <c r="N239" s="44">
        <f t="shared" si="68"/>
        <v>418.27</v>
      </c>
      <c r="O239" s="44">
        <f t="shared" si="69"/>
        <v>0</v>
      </c>
      <c r="P239" s="44">
        <f t="shared" si="70"/>
        <v>89.5</v>
      </c>
      <c r="Q239" s="44">
        <f t="shared" si="71"/>
        <v>1108.185</v>
      </c>
      <c r="R239" s="41">
        <f t="shared" si="72"/>
        <v>0</v>
      </c>
      <c r="S239" s="44">
        <f t="shared" si="73"/>
        <v>259.64</v>
      </c>
      <c r="T239" s="44">
        <f t="shared" si="74"/>
        <v>9.74</v>
      </c>
      <c r="U239" s="44">
        <f t="shared" si="75"/>
        <v>104.57</v>
      </c>
      <c r="V239" s="44">
        <f t="shared" si="76"/>
        <v>0</v>
      </c>
      <c r="W239" s="44">
        <f t="shared" si="77"/>
        <v>89.5</v>
      </c>
      <c r="X239" s="41">
        <f t="shared" si="78"/>
        <v>463.45</v>
      </c>
      <c r="Y239" s="44">
        <f t="shared" si="79"/>
        <v>1571.635</v>
      </c>
      <c r="Z239" s="207"/>
      <c r="AA239" s="255" t="s">
        <v>17</v>
      </c>
      <c r="AB239" s="30"/>
      <c r="AC239" s="30"/>
      <c r="AD239" s="141"/>
      <c r="AE239" s="30"/>
      <c r="AF239" s="30"/>
      <c r="AG239" s="30"/>
      <c r="AH239" s="30"/>
    </row>
    <row r="240" spans="1:34">
      <c r="A240" s="232">
        <f t="shared" si="64"/>
        <v>237</v>
      </c>
      <c r="B240" s="72" t="s">
        <v>320</v>
      </c>
      <c r="C240" s="250" t="s">
        <v>650</v>
      </c>
      <c r="D240" s="251" t="s">
        <v>651</v>
      </c>
      <c r="E240" s="69">
        <v>3245.4</v>
      </c>
      <c r="F240" s="69">
        <v>3245.5</v>
      </c>
      <c r="G240" s="69">
        <v>3245.4</v>
      </c>
      <c r="H240" s="69">
        <v>5228.42</v>
      </c>
      <c r="I240" s="69"/>
      <c r="J240" s="69">
        <v>1790</v>
      </c>
      <c r="K240" s="75">
        <f t="shared" si="65"/>
        <v>58.4172</v>
      </c>
      <c r="L240" s="76">
        <f t="shared" si="66"/>
        <v>519.28</v>
      </c>
      <c r="M240" s="69">
        <f t="shared" si="67"/>
        <v>22.7178</v>
      </c>
      <c r="N240" s="69">
        <f t="shared" si="68"/>
        <v>418.27</v>
      </c>
      <c r="O240" s="69">
        <f t="shared" si="69"/>
        <v>0</v>
      </c>
      <c r="P240" s="69">
        <f t="shared" si="70"/>
        <v>89.5</v>
      </c>
      <c r="Q240" s="69">
        <f t="shared" si="71"/>
        <v>1108.185</v>
      </c>
      <c r="R240" s="72">
        <f t="shared" si="72"/>
        <v>0</v>
      </c>
      <c r="S240" s="69">
        <f t="shared" si="73"/>
        <v>259.64</v>
      </c>
      <c r="T240" s="69">
        <f t="shared" si="74"/>
        <v>9.74</v>
      </c>
      <c r="U240" s="69">
        <f t="shared" si="75"/>
        <v>104.57</v>
      </c>
      <c r="V240" s="69">
        <f t="shared" si="76"/>
        <v>0</v>
      </c>
      <c r="W240" s="69">
        <f t="shared" si="77"/>
        <v>89.5</v>
      </c>
      <c r="X240" s="72">
        <f t="shared" si="78"/>
        <v>463.45</v>
      </c>
      <c r="Y240" s="69">
        <f t="shared" si="79"/>
        <v>1571.635</v>
      </c>
      <c r="Z240" s="69"/>
      <c r="AA240" s="256" t="s">
        <v>21</v>
      </c>
      <c r="AB240" s="30"/>
      <c r="AC240" s="30"/>
      <c r="AD240" s="141"/>
      <c r="AE240" s="30"/>
      <c r="AF240" s="30"/>
      <c r="AG240" s="30"/>
      <c r="AH240" s="30"/>
    </row>
    <row r="241" s="9" customFormat="1" ht="20" customHeight="1" spans="1:34">
      <c r="A241" s="90">
        <f t="shared" si="64"/>
        <v>238</v>
      </c>
      <c r="B241" s="66" t="s">
        <v>320</v>
      </c>
      <c r="C241" s="61" t="s">
        <v>652</v>
      </c>
      <c r="D241" s="62" t="s">
        <v>653</v>
      </c>
      <c r="E241" s="44">
        <v>3245.4</v>
      </c>
      <c r="F241" s="44">
        <v>3245.5</v>
      </c>
      <c r="G241" s="44">
        <v>3245.4</v>
      </c>
      <c r="H241" s="44">
        <v>5228.42</v>
      </c>
      <c r="I241" s="44"/>
      <c r="J241" s="44">
        <v>1790</v>
      </c>
      <c r="K241" s="73">
        <f t="shared" si="65"/>
        <v>58.4172</v>
      </c>
      <c r="L241" s="74">
        <f t="shared" si="66"/>
        <v>519.28</v>
      </c>
      <c r="M241" s="44">
        <f t="shared" si="67"/>
        <v>22.7178</v>
      </c>
      <c r="N241" s="44">
        <f t="shared" si="68"/>
        <v>418.27</v>
      </c>
      <c r="O241" s="44">
        <f t="shared" si="69"/>
        <v>0</v>
      </c>
      <c r="P241" s="44">
        <f t="shared" si="70"/>
        <v>89.5</v>
      </c>
      <c r="Q241" s="44">
        <f t="shared" si="71"/>
        <v>1108.185</v>
      </c>
      <c r="R241" s="41">
        <f t="shared" si="72"/>
        <v>0</v>
      </c>
      <c r="S241" s="44">
        <f t="shared" si="73"/>
        <v>259.64</v>
      </c>
      <c r="T241" s="44">
        <f t="shared" si="74"/>
        <v>9.74</v>
      </c>
      <c r="U241" s="44">
        <f t="shared" si="75"/>
        <v>104.57</v>
      </c>
      <c r="V241" s="44">
        <f t="shared" si="76"/>
        <v>0</v>
      </c>
      <c r="W241" s="44">
        <f t="shared" si="77"/>
        <v>89.5</v>
      </c>
      <c r="X241" s="41">
        <f t="shared" si="78"/>
        <v>463.45</v>
      </c>
      <c r="Y241" s="44">
        <f t="shared" si="79"/>
        <v>1571.635</v>
      </c>
      <c r="Z241" s="207"/>
      <c r="AA241" s="255" t="s">
        <v>21</v>
      </c>
      <c r="AB241" s="30"/>
      <c r="AC241" s="30"/>
      <c r="AD241" s="141"/>
      <c r="AE241" s="30"/>
      <c r="AF241" s="30"/>
      <c r="AG241" s="30"/>
      <c r="AH241" s="30"/>
    </row>
    <row r="242" s="9" customFormat="1" ht="20" customHeight="1" spans="1:34">
      <c r="A242" s="90">
        <f t="shared" si="64"/>
        <v>239</v>
      </c>
      <c r="B242" s="66" t="s">
        <v>320</v>
      </c>
      <c r="C242" s="61" t="s">
        <v>656</v>
      </c>
      <c r="D242" s="62" t="s">
        <v>657</v>
      </c>
      <c r="E242" s="44">
        <v>3245.4</v>
      </c>
      <c r="F242" s="44">
        <v>3245.5</v>
      </c>
      <c r="G242" s="44">
        <v>3245.4</v>
      </c>
      <c r="H242" s="44">
        <v>5228.42</v>
      </c>
      <c r="I242" s="44"/>
      <c r="J242" s="44">
        <v>1790</v>
      </c>
      <c r="K242" s="73">
        <f t="shared" si="65"/>
        <v>58.4172</v>
      </c>
      <c r="L242" s="74">
        <f t="shared" si="66"/>
        <v>519.28</v>
      </c>
      <c r="M242" s="44">
        <f t="shared" si="67"/>
        <v>22.7178</v>
      </c>
      <c r="N242" s="44">
        <f t="shared" si="68"/>
        <v>418.27</v>
      </c>
      <c r="O242" s="44">
        <f t="shared" si="69"/>
        <v>0</v>
      </c>
      <c r="P242" s="44">
        <f t="shared" si="70"/>
        <v>89.5</v>
      </c>
      <c r="Q242" s="44">
        <f t="shared" si="71"/>
        <v>1108.185</v>
      </c>
      <c r="R242" s="41">
        <f t="shared" si="72"/>
        <v>0</v>
      </c>
      <c r="S242" s="44">
        <f t="shared" si="73"/>
        <v>259.64</v>
      </c>
      <c r="T242" s="44">
        <f t="shared" si="74"/>
        <v>9.74</v>
      </c>
      <c r="U242" s="44">
        <f t="shared" si="75"/>
        <v>104.57</v>
      </c>
      <c r="V242" s="44">
        <f t="shared" si="76"/>
        <v>0</v>
      </c>
      <c r="W242" s="44">
        <f t="shared" si="77"/>
        <v>89.5</v>
      </c>
      <c r="X242" s="41">
        <f t="shared" si="78"/>
        <v>463.45</v>
      </c>
      <c r="Y242" s="44">
        <f t="shared" si="79"/>
        <v>1571.635</v>
      </c>
      <c r="Z242" s="207"/>
      <c r="AA242" s="255" t="s">
        <v>21</v>
      </c>
      <c r="AB242" s="30"/>
      <c r="AC242" s="30"/>
      <c r="AD242" s="141"/>
      <c r="AE242" s="30"/>
      <c r="AF242" s="30"/>
      <c r="AG242" s="30"/>
      <c r="AH242" s="30"/>
    </row>
    <row r="243" spans="1:34">
      <c r="A243" s="232">
        <f t="shared" si="64"/>
        <v>240</v>
      </c>
      <c r="B243" s="72" t="s">
        <v>170</v>
      </c>
      <c r="C243" s="250" t="s">
        <v>658</v>
      </c>
      <c r="D243" s="251" t="s">
        <v>659</v>
      </c>
      <c r="E243" s="69">
        <v>3245.4</v>
      </c>
      <c r="F243" s="69">
        <v>3245.5</v>
      </c>
      <c r="G243" s="69">
        <v>3245.4</v>
      </c>
      <c r="H243" s="69">
        <v>5228.42</v>
      </c>
      <c r="I243" s="69"/>
      <c r="J243" s="69">
        <v>1790</v>
      </c>
      <c r="K243" s="75">
        <f t="shared" si="65"/>
        <v>58.4172</v>
      </c>
      <c r="L243" s="76">
        <f t="shared" si="66"/>
        <v>519.28</v>
      </c>
      <c r="M243" s="69">
        <f t="shared" si="67"/>
        <v>22.7178</v>
      </c>
      <c r="N243" s="69">
        <f t="shared" si="68"/>
        <v>418.27</v>
      </c>
      <c r="O243" s="69">
        <f t="shared" si="69"/>
        <v>0</v>
      </c>
      <c r="P243" s="69">
        <f t="shared" si="70"/>
        <v>89.5</v>
      </c>
      <c r="Q243" s="69">
        <f t="shared" si="71"/>
        <v>1108.185</v>
      </c>
      <c r="R243" s="72">
        <f t="shared" si="72"/>
        <v>0</v>
      </c>
      <c r="S243" s="69">
        <f t="shared" si="73"/>
        <v>259.64</v>
      </c>
      <c r="T243" s="69">
        <f t="shared" si="74"/>
        <v>9.74</v>
      </c>
      <c r="U243" s="69">
        <f t="shared" si="75"/>
        <v>104.57</v>
      </c>
      <c r="V243" s="69">
        <f t="shared" si="76"/>
        <v>0</v>
      </c>
      <c r="W243" s="69">
        <f t="shared" si="77"/>
        <v>89.5</v>
      </c>
      <c r="X243" s="72">
        <f t="shared" si="78"/>
        <v>463.45</v>
      </c>
      <c r="Y243" s="69">
        <f t="shared" si="79"/>
        <v>1571.635</v>
      </c>
      <c r="Z243" s="69"/>
      <c r="AA243" s="256" t="s">
        <v>24</v>
      </c>
      <c r="AB243" s="30"/>
      <c r="AC243" s="30"/>
      <c r="AD243" s="141"/>
      <c r="AE243" s="30"/>
      <c r="AF243" s="30"/>
      <c r="AG243" s="30"/>
      <c r="AH243" s="30"/>
    </row>
    <row r="244" s="30" customFormat="1" ht="20" customHeight="1" spans="1:30">
      <c r="A244" s="90">
        <f t="shared" si="64"/>
        <v>241</v>
      </c>
      <c r="B244" s="66" t="s">
        <v>199</v>
      </c>
      <c r="C244" s="61" t="s">
        <v>664</v>
      </c>
      <c r="D244" s="252" t="s">
        <v>665</v>
      </c>
      <c r="E244" s="44">
        <v>3245.4</v>
      </c>
      <c r="F244" s="44">
        <v>3245.5</v>
      </c>
      <c r="G244" s="44">
        <v>3245.4</v>
      </c>
      <c r="H244" s="44">
        <v>5228.42</v>
      </c>
      <c r="I244" s="44"/>
      <c r="J244" s="44">
        <v>1790</v>
      </c>
      <c r="K244" s="73">
        <f t="shared" si="65"/>
        <v>58.4172</v>
      </c>
      <c r="L244" s="74">
        <f t="shared" si="66"/>
        <v>519.28</v>
      </c>
      <c r="M244" s="44">
        <f t="shared" si="67"/>
        <v>22.7178</v>
      </c>
      <c r="N244" s="44">
        <f t="shared" si="68"/>
        <v>418.27</v>
      </c>
      <c r="O244" s="44">
        <f t="shared" si="69"/>
        <v>0</v>
      </c>
      <c r="P244" s="44">
        <f t="shared" si="70"/>
        <v>89.5</v>
      </c>
      <c r="Q244" s="44">
        <f t="shared" si="71"/>
        <v>1108.185</v>
      </c>
      <c r="R244" s="41">
        <f t="shared" si="72"/>
        <v>0</v>
      </c>
      <c r="S244" s="44">
        <f t="shared" si="73"/>
        <v>259.64</v>
      </c>
      <c r="T244" s="44">
        <f t="shared" si="74"/>
        <v>9.74</v>
      </c>
      <c r="U244" s="44">
        <f t="shared" si="75"/>
        <v>104.57</v>
      </c>
      <c r="V244" s="44">
        <f t="shared" si="76"/>
        <v>0</v>
      </c>
      <c r="W244" s="44">
        <f t="shared" si="77"/>
        <v>89.5</v>
      </c>
      <c r="X244" s="41">
        <f t="shared" si="78"/>
        <v>463.45</v>
      </c>
      <c r="Y244" s="44">
        <f t="shared" si="79"/>
        <v>1571.635</v>
      </c>
      <c r="Z244" s="207"/>
      <c r="AA244" s="255" t="s">
        <v>25</v>
      </c>
      <c r="AD244" s="141"/>
    </row>
    <row r="245" s="30" customFormat="1" ht="20" customHeight="1" spans="1:30">
      <c r="A245" s="90">
        <f t="shared" si="64"/>
        <v>242</v>
      </c>
      <c r="B245" s="66" t="s">
        <v>199</v>
      </c>
      <c r="C245" s="61" t="s">
        <v>666</v>
      </c>
      <c r="D245" s="252" t="s">
        <v>667</v>
      </c>
      <c r="E245" s="44">
        <v>3245.4</v>
      </c>
      <c r="F245" s="44">
        <v>3245.5</v>
      </c>
      <c r="G245" s="44">
        <v>3245.4</v>
      </c>
      <c r="H245" s="44">
        <v>5228.42</v>
      </c>
      <c r="I245" s="44"/>
      <c r="J245" s="44">
        <v>3180</v>
      </c>
      <c r="K245" s="73">
        <f t="shared" si="65"/>
        <v>58.4172</v>
      </c>
      <c r="L245" s="74">
        <f t="shared" si="66"/>
        <v>519.28</v>
      </c>
      <c r="M245" s="44">
        <f t="shared" si="67"/>
        <v>22.7178</v>
      </c>
      <c r="N245" s="44">
        <f t="shared" si="68"/>
        <v>418.27</v>
      </c>
      <c r="O245" s="44">
        <f t="shared" si="69"/>
        <v>0</v>
      </c>
      <c r="P245" s="44">
        <f t="shared" si="70"/>
        <v>159</v>
      </c>
      <c r="Q245" s="44">
        <f t="shared" si="71"/>
        <v>1177.685</v>
      </c>
      <c r="R245" s="41">
        <f t="shared" si="72"/>
        <v>0</v>
      </c>
      <c r="S245" s="44">
        <f t="shared" si="73"/>
        <v>259.64</v>
      </c>
      <c r="T245" s="44">
        <f t="shared" si="74"/>
        <v>9.74</v>
      </c>
      <c r="U245" s="44">
        <f t="shared" si="75"/>
        <v>104.57</v>
      </c>
      <c r="V245" s="44">
        <f t="shared" si="76"/>
        <v>0</v>
      </c>
      <c r="W245" s="44">
        <f t="shared" si="77"/>
        <v>159</v>
      </c>
      <c r="X245" s="41">
        <f t="shared" si="78"/>
        <v>532.95</v>
      </c>
      <c r="Y245" s="44">
        <f t="shared" si="79"/>
        <v>1710.635</v>
      </c>
      <c r="Z245" s="207"/>
      <c r="AA245" s="255" t="s">
        <v>25</v>
      </c>
      <c r="AD245" s="141"/>
    </row>
    <row r="246" spans="1:34">
      <c r="A246" s="232">
        <f t="shared" si="64"/>
        <v>243</v>
      </c>
      <c r="B246" s="72" t="s">
        <v>199</v>
      </c>
      <c r="C246" s="250" t="s">
        <v>668</v>
      </c>
      <c r="D246" s="356" t="s">
        <v>669</v>
      </c>
      <c r="E246" s="69">
        <v>3245.4</v>
      </c>
      <c r="F246" s="69">
        <v>3245.5</v>
      </c>
      <c r="G246" s="69">
        <v>3245.4</v>
      </c>
      <c r="H246" s="69">
        <v>5228.42</v>
      </c>
      <c r="I246" s="69"/>
      <c r="J246" s="69">
        <v>1790</v>
      </c>
      <c r="K246" s="75">
        <f t="shared" si="65"/>
        <v>58.4172</v>
      </c>
      <c r="L246" s="76">
        <f t="shared" si="66"/>
        <v>519.28</v>
      </c>
      <c r="M246" s="69">
        <f t="shared" si="67"/>
        <v>22.7178</v>
      </c>
      <c r="N246" s="69">
        <f t="shared" si="68"/>
        <v>418.27</v>
      </c>
      <c r="O246" s="69">
        <f t="shared" si="69"/>
        <v>0</v>
      </c>
      <c r="P246" s="69">
        <f t="shared" si="70"/>
        <v>89.5</v>
      </c>
      <c r="Q246" s="69">
        <f t="shared" si="71"/>
        <v>1108.185</v>
      </c>
      <c r="R246" s="72">
        <f t="shared" si="72"/>
        <v>0</v>
      </c>
      <c r="S246" s="69">
        <f t="shared" si="73"/>
        <v>259.64</v>
      </c>
      <c r="T246" s="69">
        <f t="shared" si="74"/>
        <v>9.74</v>
      </c>
      <c r="U246" s="69">
        <f t="shared" si="75"/>
        <v>104.57</v>
      </c>
      <c r="V246" s="69">
        <f t="shared" si="76"/>
        <v>0</v>
      </c>
      <c r="W246" s="69">
        <f t="shared" si="77"/>
        <v>89.5</v>
      </c>
      <c r="X246" s="72">
        <f t="shared" si="78"/>
        <v>463.45</v>
      </c>
      <c r="Y246" s="69">
        <f t="shared" si="79"/>
        <v>1571.635</v>
      </c>
      <c r="Z246" s="69"/>
      <c r="AA246" s="256" t="s">
        <v>25</v>
      </c>
      <c r="AB246" s="30"/>
      <c r="AC246" s="30"/>
      <c r="AD246" s="141"/>
      <c r="AE246" s="30"/>
      <c r="AF246" s="30"/>
      <c r="AG246" s="30"/>
      <c r="AH246" s="30"/>
    </row>
    <row r="247" s="30" customFormat="1" ht="20" customHeight="1" spans="1:30">
      <c r="A247" s="90">
        <f t="shared" si="64"/>
        <v>244</v>
      </c>
      <c r="B247" s="66" t="s">
        <v>285</v>
      </c>
      <c r="C247" s="61" t="s">
        <v>672</v>
      </c>
      <c r="D247" s="252" t="s">
        <v>673</v>
      </c>
      <c r="E247" s="44">
        <v>3820</v>
      </c>
      <c r="F247" s="44">
        <v>3820</v>
      </c>
      <c r="G247" s="44">
        <v>3820</v>
      </c>
      <c r="H247" s="44">
        <v>5228.42</v>
      </c>
      <c r="I247" s="44"/>
      <c r="J247" s="44">
        <v>4180</v>
      </c>
      <c r="K247" s="73">
        <f t="shared" si="65"/>
        <v>68.76</v>
      </c>
      <c r="L247" s="74">
        <f t="shared" si="66"/>
        <v>611.2</v>
      </c>
      <c r="M247" s="44">
        <f t="shared" si="67"/>
        <v>26.74</v>
      </c>
      <c r="N247" s="44">
        <f t="shared" si="68"/>
        <v>418.27</v>
      </c>
      <c r="O247" s="44">
        <f t="shared" si="69"/>
        <v>0</v>
      </c>
      <c r="P247" s="44">
        <f t="shared" si="70"/>
        <v>209</v>
      </c>
      <c r="Q247" s="44">
        <f t="shared" si="71"/>
        <v>1333.97</v>
      </c>
      <c r="R247" s="41">
        <f t="shared" si="72"/>
        <v>0</v>
      </c>
      <c r="S247" s="44">
        <f t="shared" si="73"/>
        <v>305.6</v>
      </c>
      <c r="T247" s="44">
        <f t="shared" si="74"/>
        <v>11.46</v>
      </c>
      <c r="U247" s="44">
        <f t="shared" si="75"/>
        <v>104.57</v>
      </c>
      <c r="V247" s="44">
        <f t="shared" si="76"/>
        <v>0</v>
      </c>
      <c r="W247" s="44">
        <f t="shared" si="77"/>
        <v>209</v>
      </c>
      <c r="X247" s="41">
        <f t="shared" si="78"/>
        <v>630.63</v>
      </c>
      <c r="Y247" s="44">
        <f t="shared" si="79"/>
        <v>1964.6</v>
      </c>
      <c r="Z247" s="207"/>
      <c r="AA247" s="255" t="s">
        <v>35</v>
      </c>
      <c r="AD247" s="141"/>
    </row>
    <row r="248" s="30" customFormat="1" ht="20" customHeight="1" spans="1:34">
      <c r="A248" s="40">
        <f t="shared" si="64"/>
        <v>245</v>
      </c>
      <c r="B248" s="66" t="s">
        <v>184</v>
      </c>
      <c r="C248" s="65" t="s">
        <v>676</v>
      </c>
      <c r="D248" s="66" t="s">
        <v>677</v>
      </c>
      <c r="E248" s="41">
        <v>3245.4</v>
      </c>
      <c r="F248" s="41">
        <f>VLOOKUP(C248,'[1]9月'!$B:$Q,16,0)</f>
        <v>3245.4</v>
      </c>
      <c r="G248" s="41">
        <v>3245.4</v>
      </c>
      <c r="H248" s="44">
        <v>5228.42</v>
      </c>
      <c r="I248" s="44"/>
      <c r="J248" s="44">
        <v>3180</v>
      </c>
      <c r="K248" s="52">
        <f t="shared" si="65"/>
        <v>58.4172</v>
      </c>
      <c r="L248" s="53">
        <f t="shared" si="66"/>
        <v>519.264</v>
      </c>
      <c r="M248" s="41">
        <f t="shared" si="67"/>
        <v>22.7178</v>
      </c>
      <c r="N248" s="44">
        <f t="shared" si="68"/>
        <v>418.27</v>
      </c>
      <c r="O248" s="44">
        <f t="shared" si="69"/>
        <v>0</v>
      </c>
      <c r="P248" s="44">
        <f t="shared" si="70"/>
        <v>159</v>
      </c>
      <c r="Q248" s="44">
        <f t="shared" si="71"/>
        <v>1177.669</v>
      </c>
      <c r="R248" s="41">
        <f t="shared" si="72"/>
        <v>0</v>
      </c>
      <c r="S248" s="41">
        <f t="shared" si="73"/>
        <v>259.63</v>
      </c>
      <c r="T248" s="41">
        <f t="shared" si="74"/>
        <v>9.74</v>
      </c>
      <c r="U248" s="44">
        <f t="shared" si="75"/>
        <v>104.57</v>
      </c>
      <c r="V248" s="44">
        <f t="shared" si="76"/>
        <v>0</v>
      </c>
      <c r="W248" s="44">
        <f t="shared" si="77"/>
        <v>159</v>
      </c>
      <c r="X248" s="41">
        <f t="shared" si="78"/>
        <v>532.94</v>
      </c>
      <c r="Y248" s="41">
        <f t="shared" si="79"/>
        <v>1710.609</v>
      </c>
      <c r="Z248" s="66"/>
      <c r="AA248" s="247" t="s">
        <v>11</v>
      </c>
      <c r="AB248" s="9"/>
      <c r="AC248" s="9"/>
      <c r="AD248" s="141"/>
      <c r="AE248" s="9"/>
      <c r="AF248" s="9"/>
      <c r="AG248" s="9"/>
      <c r="AH248" s="9"/>
    </row>
    <row r="249" s="30" customFormat="1" ht="20" customHeight="1" spans="1:34">
      <c r="A249" s="40">
        <f t="shared" si="64"/>
        <v>246</v>
      </c>
      <c r="B249" s="66" t="s">
        <v>145</v>
      </c>
      <c r="C249" s="65" t="s">
        <v>678</v>
      </c>
      <c r="D249" s="66" t="s">
        <v>679</v>
      </c>
      <c r="E249" s="41">
        <v>3245.4</v>
      </c>
      <c r="F249" s="41">
        <f>VLOOKUP(C249,'[1]9月'!$B:$Q,16,0)</f>
        <v>3245.4</v>
      </c>
      <c r="G249" s="41">
        <v>3245.4</v>
      </c>
      <c r="H249" s="44">
        <v>5228.42</v>
      </c>
      <c r="I249" s="44"/>
      <c r="J249" s="44">
        <v>3180</v>
      </c>
      <c r="K249" s="52">
        <f t="shared" si="65"/>
        <v>58.4172</v>
      </c>
      <c r="L249" s="53">
        <f t="shared" si="66"/>
        <v>519.264</v>
      </c>
      <c r="M249" s="41">
        <f t="shared" si="67"/>
        <v>22.7178</v>
      </c>
      <c r="N249" s="44">
        <f t="shared" si="68"/>
        <v>418.27</v>
      </c>
      <c r="O249" s="44">
        <f t="shared" si="69"/>
        <v>0</v>
      </c>
      <c r="P249" s="44">
        <f t="shared" si="70"/>
        <v>159</v>
      </c>
      <c r="Q249" s="44">
        <f t="shared" si="71"/>
        <v>1177.669</v>
      </c>
      <c r="R249" s="41">
        <f t="shared" si="72"/>
        <v>0</v>
      </c>
      <c r="S249" s="41">
        <f t="shared" si="73"/>
        <v>259.63</v>
      </c>
      <c r="T249" s="41">
        <f t="shared" si="74"/>
        <v>9.74</v>
      </c>
      <c r="U249" s="44">
        <f t="shared" si="75"/>
        <v>104.57</v>
      </c>
      <c r="V249" s="44">
        <f t="shared" si="76"/>
        <v>0</v>
      </c>
      <c r="W249" s="44">
        <f t="shared" si="77"/>
        <v>159</v>
      </c>
      <c r="X249" s="41">
        <f t="shared" si="78"/>
        <v>532.94</v>
      </c>
      <c r="Y249" s="41">
        <f t="shared" si="79"/>
        <v>1710.609</v>
      </c>
      <c r="Z249" s="66"/>
      <c r="AA249" s="247" t="s">
        <v>13</v>
      </c>
      <c r="AB249" s="9"/>
      <c r="AC249" s="9"/>
      <c r="AD249" s="141"/>
      <c r="AE249" s="9"/>
      <c r="AF249" s="9"/>
      <c r="AG249" s="9"/>
      <c r="AH249" s="9"/>
    </row>
    <row r="250" s="30" customFormat="1" ht="20" customHeight="1" spans="1:34">
      <c r="A250" s="40">
        <f t="shared" si="64"/>
        <v>247</v>
      </c>
      <c r="B250" s="66" t="s">
        <v>103</v>
      </c>
      <c r="C250" s="48" t="s">
        <v>680</v>
      </c>
      <c r="D250" s="66" t="s">
        <v>681</v>
      </c>
      <c r="E250" s="41">
        <v>3245.4</v>
      </c>
      <c r="F250" s="41">
        <f>VLOOKUP(C250,'[1]9月'!$B:$Q,16,0)</f>
        <v>3245.4</v>
      </c>
      <c r="G250" s="41">
        <v>3245.4</v>
      </c>
      <c r="H250" s="44">
        <v>5228.42</v>
      </c>
      <c r="I250" s="44"/>
      <c r="J250" s="44">
        <v>3180</v>
      </c>
      <c r="K250" s="52">
        <f t="shared" si="65"/>
        <v>58.4172</v>
      </c>
      <c r="L250" s="53">
        <f t="shared" si="66"/>
        <v>519.264</v>
      </c>
      <c r="M250" s="41">
        <f t="shared" si="67"/>
        <v>22.7178</v>
      </c>
      <c r="N250" s="44">
        <f t="shared" si="68"/>
        <v>418.27</v>
      </c>
      <c r="O250" s="44">
        <f t="shared" si="69"/>
        <v>0</v>
      </c>
      <c r="P250" s="44">
        <f t="shared" si="70"/>
        <v>159</v>
      </c>
      <c r="Q250" s="44">
        <f t="shared" si="71"/>
        <v>1177.669</v>
      </c>
      <c r="R250" s="41">
        <f t="shared" si="72"/>
        <v>0</v>
      </c>
      <c r="S250" s="41">
        <f t="shared" si="73"/>
        <v>259.63</v>
      </c>
      <c r="T250" s="41">
        <f t="shared" si="74"/>
        <v>9.74</v>
      </c>
      <c r="U250" s="44">
        <f t="shared" si="75"/>
        <v>104.57</v>
      </c>
      <c r="V250" s="44">
        <f t="shared" si="76"/>
        <v>0</v>
      </c>
      <c r="W250" s="44">
        <f t="shared" si="77"/>
        <v>159</v>
      </c>
      <c r="X250" s="41">
        <f t="shared" si="78"/>
        <v>532.94</v>
      </c>
      <c r="Y250" s="41">
        <f t="shared" si="79"/>
        <v>1710.609</v>
      </c>
      <c r="Z250" s="66"/>
      <c r="AA250" s="247" t="s">
        <v>26</v>
      </c>
      <c r="AB250" s="9"/>
      <c r="AC250" s="9"/>
      <c r="AD250" s="141"/>
      <c r="AE250" s="9"/>
      <c r="AF250" s="9"/>
      <c r="AG250" s="9"/>
      <c r="AH250" s="9"/>
    </row>
    <row r="251" s="30" customFormat="1" ht="20" customHeight="1" spans="1:34">
      <c r="A251" s="40">
        <f t="shared" si="64"/>
        <v>248</v>
      </c>
      <c r="B251" s="66" t="s">
        <v>103</v>
      </c>
      <c r="C251" s="48" t="s">
        <v>682</v>
      </c>
      <c r="D251" s="66" t="s">
        <v>683</v>
      </c>
      <c r="E251" s="41">
        <v>3245.4</v>
      </c>
      <c r="F251" s="41">
        <f>VLOOKUP(C251,'[1]9月'!$B:$Q,16,0)</f>
        <v>3245.4</v>
      </c>
      <c r="G251" s="41">
        <v>3245.4</v>
      </c>
      <c r="H251" s="44">
        <v>5228.42</v>
      </c>
      <c r="I251" s="44"/>
      <c r="J251" s="44">
        <v>3180</v>
      </c>
      <c r="K251" s="52">
        <f t="shared" si="65"/>
        <v>58.4172</v>
      </c>
      <c r="L251" s="53">
        <f t="shared" si="66"/>
        <v>519.264</v>
      </c>
      <c r="M251" s="41">
        <f t="shared" si="67"/>
        <v>22.7178</v>
      </c>
      <c r="N251" s="44">
        <f t="shared" si="68"/>
        <v>418.27</v>
      </c>
      <c r="O251" s="44">
        <f t="shared" si="69"/>
        <v>0</v>
      </c>
      <c r="P251" s="44">
        <f t="shared" si="70"/>
        <v>159</v>
      </c>
      <c r="Q251" s="44">
        <f t="shared" si="71"/>
        <v>1177.669</v>
      </c>
      <c r="R251" s="41">
        <f t="shared" si="72"/>
        <v>0</v>
      </c>
      <c r="S251" s="41">
        <f t="shared" si="73"/>
        <v>259.63</v>
      </c>
      <c r="T251" s="41">
        <f t="shared" si="74"/>
        <v>9.74</v>
      </c>
      <c r="U251" s="44">
        <f t="shared" si="75"/>
        <v>104.57</v>
      </c>
      <c r="V251" s="44">
        <f t="shared" si="76"/>
        <v>0</v>
      </c>
      <c r="W251" s="44">
        <f t="shared" si="77"/>
        <v>159</v>
      </c>
      <c r="X251" s="41">
        <f t="shared" si="78"/>
        <v>532.94</v>
      </c>
      <c r="Y251" s="41">
        <f t="shared" si="79"/>
        <v>1710.609</v>
      </c>
      <c r="Z251" s="66"/>
      <c r="AA251" s="247" t="s">
        <v>26</v>
      </c>
      <c r="AB251" s="9"/>
      <c r="AC251" s="9"/>
      <c r="AD251" s="141"/>
      <c r="AE251" s="9"/>
      <c r="AF251" s="9"/>
      <c r="AG251" s="9"/>
      <c r="AH251" s="9"/>
    </row>
    <row r="252" s="30" customFormat="1" ht="20" customHeight="1" spans="1:34">
      <c r="A252" s="40">
        <f t="shared" si="64"/>
        <v>249</v>
      </c>
      <c r="B252" s="66" t="s">
        <v>684</v>
      </c>
      <c r="C252" s="48" t="s">
        <v>685</v>
      </c>
      <c r="D252" s="66" t="s">
        <v>686</v>
      </c>
      <c r="E252" s="41">
        <v>3245.4</v>
      </c>
      <c r="F252" s="41">
        <f>VLOOKUP(C252,'[1]9月'!$B:$Q,16,0)</f>
        <v>3245.4</v>
      </c>
      <c r="G252" s="41">
        <v>3245.4</v>
      </c>
      <c r="H252" s="44">
        <v>5228.42</v>
      </c>
      <c r="I252" s="44"/>
      <c r="J252" s="44">
        <v>3180</v>
      </c>
      <c r="K252" s="52">
        <f t="shared" si="65"/>
        <v>58.4172</v>
      </c>
      <c r="L252" s="53">
        <f t="shared" si="66"/>
        <v>519.264</v>
      </c>
      <c r="M252" s="41">
        <f t="shared" si="67"/>
        <v>22.7178</v>
      </c>
      <c r="N252" s="44">
        <f t="shared" si="68"/>
        <v>418.27</v>
      </c>
      <c r="O252" s="44">
        <f t="shared" si="69"/>
        <v>0</v>
      </c>
      <c r="P252" s="44">
        <f t="shared" si="70"/>
        <v>159</v>
      </c>
      <c r="Q252" s="44">
        <f t="shared" si="71"/>
        <v>1177.669</v>
      </c>
      <c r="R252" s="41">
        <f t="shared" si="72"/>
        <v>0</v>
      </c>
      <c r="S252" s="41">
        <f t="shared" si="73"/>
        <v>259.63</v>
      </c>
      <c r="T252" s="41">
        <f t="shared" si="74"/>
        <v>9.74</v>
      </c>
      <c r="U252" s="44">
        <f t="shared" si="75"/>
        <v>104.57</v>
      </c>
      <c r="V252" s="44">
        <f t="shared" si="76"/>
        <v>0</v>
      </c>
      <c r="W252" s="44">
        <f t="shared" si="77"/>
        <v>159</v>
      </c>
      <c r="X252" s="41">
        <f t="shared" si="78"/>
        <v>532.94</v>
      </c>
      <c r="Y252" s="41">
        <f t="shared" si="79"/>
        <v>1710.609</v>
      </c>
      <c r="Z252" s="66"/>
      <c r="AA252" s="247" t="s">
        <v>22</v>
      </c>
      <c r="AB252" s="9"/>
      <c r="AC252" s="9"/>
      <c r="AD252" s="141"/>
      <c r="AE252" s="9"/>
      <c r="AF252" s="9"/>
      <c r="AG252" s="9"/>
      <c r="AH252" s="9"/>
    </row>
    <row r="253" s="30" customFormat="1" ht="20" customHeight="1" spans="1:34">
      <c r="A253" s="40">
        <f t="shared" si="64"/>
        <v>250</v>
      </c>
      <c r="B253" s="66" t="s">
        <v>285</v>
      </c>
      <c r="C253" s="48" t="s">
        <v>687</v>
      </c>
      <c r="D253" s="66" t="s">
        <v>688</v>
      </c>
      <c r="E253" s="41">
        <v>3245.4</v>
      </c>
      <c r="F253" s="41">
        <f>VLOOKUP(C253,'[1]9月'!$B:$Q,16,0)</f>
        <v>3245.4</v>
      </c>
      <c r="G253" s="41">
        <v>3245.4</v>
      </c>
      <c r="H253" s="44">
        <v>5228.42</v>
      </c>
      <c r="I253" s="44"/>
      <c r="J253" s="44">
        <v>3180</v>
      </c>
      <c r="K253" s="52">
        <f t="shared" si="65"/>
        <v>58.4172</v>
      </c>
      <c r="L253" s="53">
        <f t="shared" si="66"/>
        <v>519.264</v>
      </c>
      <c r="M253" s="41">
        <f t="shared" si="67"/>
        <v>22.7178</v>
      </c>
      <c r="N253" s="44">
        <f t="shared" si="68"/>
        <v>418.27</v>
      </c>
      <c r="O253" s="44">
        <f t="shared" si="69"/>
        <v>0</v>
      </c>
      <c r="P253" s="44">
        <f t="shared" si="70"/>
        <v>159</v>
      </c>
      <c r="Q253" s="44">
        <f t="shared" si="71"/>
        <v>1177.669</v>
      </c>
      <c r="R253" s="41">
        <f t="shared" si="72"/>
        <v>0</v>
      </c>
      <c r="S253" s="41">
        <f t="shared" si="73"/>
        <v>259.63</v>
      </c>
      <c r="T253" s="41">
        <f t="shared" si="74"/>
        <v>9.74</v>
      </c>
      <c r="U253" s="44">
        <f t="shared" si="75"/>
        <v>104.57</v>
      </c>
      <c r="V253" s="44">
        <f t="shared" si="76"/>
        <v>0</v>
      </c>
      <c r="W253" s="44">
        <f t="shared" si="77"/>
        <v>159</v>
      </c>
      <c r="X253" s="41">
        <f t="shared" si="78"/>
        <v>532.94</v>
      </c>
      <c r="Y253" s="41">
        <f t="shared" si="79"/>
        <v>1710.609</v>
      </c>
      <c r="Z253" s="66"/>
      <c r="AA253" s="247" t="s">
        <v>31</v>
      </c>
      <c r="AB253" s="9"/>
      <c r="AC253" s="9"/>
      <c r="AD253" s="141"/>
      <c r="AE253" s="9"/>
      <c r="AF253" s="9"/>
      <c r="AG253" s="9"/>
      <c r="AH253" s="9"/>
    </row>
    <row r="254" s="30" customFormat="1" ht="20" customHeight="1" spans="1:34">
      <c r="A254" s="40">
        <f t="shared" si="64"/>
        <v>251</v>
      </c>
      <c r="B254" s="66" t="s">
        <v>167</v>
      </c>
      <c r="C254" s="48" t="s">
        <v>689</v>
      </c>
      <c r="D254" s="66" t="s">
        <v>690</v>
      </c>
      <c r="E254" s="41">
        <v>3245.4</v>
      </c>
      <c r="F254" s="41">
        <f>VLOOKUP(C254,'[1]9月'!$B:$Q,16,0)</f>
        <v>3245.4</v>
      </c>
      <c r="G254" s="41">
        <v>3245.4</v>
      </c>
      <c r="H254" s="44">
        <v>5228.42</v>
      </c>
      <c r="I254" s="44"/>
      <c r="J254" s="44">
        <v>1790</v>
      </c>
      <c r="K254" s="52">
        <f t="shared" si="65"/>
        <v>58.4172</v>
      </c>
      <c r="L254" s="53">
        <f t="shared" si="66"/>
        <v>519.264</v>
      </c>
      <c r="M254" s="41">
        <f t="shared" si="67"/>
        <v>22.7178</v>
      </c>
      <c r="N254" s="44">
        <f t="shared" si="68"/>
        <v>418.27</v>
      </c>
      <c r="O254" s="44">
        <f t="shared" si="69"/>
        <v>0</v>
      </c>
      <c r="P254" s="44">
        <f t="shared" si="70"/>
        <v>89.5</v>
      </c>
      <c r="Q254" s="44">
        <f t="shared" si="71"/>
        <v>1108.169</v>
      </c>
      <c r="R254" s="41">
        <f t="shared" si="72"/>
        <v>0</v>
      </c>
      <c r="S254" s="41">
        <f t="shared" si="73"/>
        <v>259.63</v>
      </c>
      <c r="T254" s="41">
        <f t="shared" si="74"/>
        <v>9.74</v>
      </c>
      <c r="U254" s="44">
        <f t="shared" si="75"/>
        <v>104.57</v>
      </c>
      <c r="V254" s="44">
        <f t="shared" si="76"/>
        <v>0</v>
      </c>
      <c r="W254" s="44">
        <f t="shared" si="77"/>
        <v>89.5</v>
      </c>
      <c r="X254" s="41">
        <f t="shared" si="78"/>
        <v>463.44</v>
      </c>
      <c r="Y254" s="41">
        <f t="shared" si="79"/>
        <v>1571.609</v>
      </c>
      <c r="Z254" s="66"/>
      <c r="AA254" s="247" t="s">
        <v>12</v>
      </c>
      <c r="AB254" s="9"/>
      <c r="AC254" s="9"/>
      <c r="AD254" s="141"/>
      <c r="AE254" s="9"/>
      <c r="AF254" s="9"/>
      <c r="AG254" s="9"/>
      <c r="AH254" s="9"/>
    </row>
    <row r="255" s="30" customFormat="1" ht="20" customHeight="1" spans="1:34">
      <c r="A255" s="40">
        <f t="shared" si="64"/>
        <v>252</v>
      </c>
      <c r="B255" s="66" t="s">
        <v>164</v>
      </c>
      <c r="C255" s="48" t="s">
        <v>691</v>
      </c>
      <c r="D255" s="66" t="s">
        <v>692</v>
      </c>
      <c r="E255" s="41">
        <v>3245.4</v>
      </c>
      <c r="F255" s="41">
        <f>VLOOKUP(C255,'[1]9月'!$B:$Q,16,0)</f>
        <v>3245.4</v>
      </c>
      <c r="G255" s="41">
        <v>3245.4</v>
      </c>
      <c r="H255" s="44">
        <v>5228.42</v>
      </c>
      <c r="I255" s="44"/>
      <c r="J255" s="44">
        <v>3180</v>
      </c>
      <c r="K255" s="52">
        <f t="shared" si="65"/>
        <v>58.4172</v>
      </c>
      <c r="L255" s="53">
        <f t="shared" si="66"/>
        <v>519.264</v>
      </c>
      <c r="M255" s="41">
        <f t="shared" si="67"/>
        <v>22.7178</v>
      </c>
      <c r="N255" s="44">
        <f t="shared" si="68"/>
        <v>418.27</v>
      </c>
      <c r="O255" s="44">
        <f t="shared" si="69"/>
        <v>0</v>
      </c>
      <c r="P255" s="44">
        <f t="shared" si="70"/>
        <v>159</v>
      </c>
      <c r="Q255" s="44">
        <f t="shared" si="71"/>
        <v>1177.669</v>
      </c>
      <c r="R255" s="41">
        <f t="shared" si="72"/>
        <v>0</v>
      </c>
      <c r="S255" s="41">
        <f t="shared" si="73"/>
        <v>259.63</v>
      </c>
      <c r="T255" s="41">
        <f t="shared" si="74"/>
        <v>9.74</v>
      </c>
      <c r="U255" s="44">
        <f t="shared" si="75"/>
        <v>104.57</v>
      </c>
      <c r="V255" s="44">
        <f t="shared" si="76"/>
        <v>0</v>
      </c>
      <c r="W255" s="44">
        <f t="shared" si="77"/>
        <v>159</v>
      </c>
      <c r="X255" s="41">
        <f t="shared" si="78"/>
        <v>532.94</v>
      </c>
      <c r="Y255" s="41">
        <f t="shared" si="79"/>
        <v>1710.609</v>
      </c>
      <c r="Z255" s="66"/>
      <c r="AA255" s="247" t="s">
        <v>25</v>
      </c>
      <c r="AB255" s="9"/>
      <c r="AC255" s="9"/>
      <c r="AD255" s="141"/>
      <c r="AE255" s="9"/>
      <c r="AF255" s="9"/>
      <c r="AG255" s="9"/>
      <c r="AH255" s="9"/>
    </row>
    <row r="256" ht="20" customHeight="1" spans="1:30">
      <c r="A256" s="40">
        <f t="shared" si="64"/>
        <v>253</v>
      </c>
      <c r="B256" s="66" t="s">
        <v>167</v>
      </c>
      <c r="C256" s="48" t="s">
        <v>693</v>
      </c>
      <c r="D256" s="41" t="s">
        <v>694</v>
      </c>
      <c r="E256" s="41">
        <v>3342.69</v>
      </c>
      <c r="F256" s="41">
        <v>3342.69</v>
      </c>
      <c r="G256" s="41">
        <v>3342.69</v>
      </c>
      <c r="H256" s="44">
        <v>5228.42</v>
      </c>
      <c r="I256" s="44"/>
      <c r="J256" s="44">
        <v>3180</v>
      </c>
      <c r="K256" s="52">
        <f t="shared" si="65"/>
        <v>60.16842</v>
      </c>
      <c r="L256" s="53">
        <f t="shared" si="66"/>
        <v>534.8304</v>
      </c>
      <c r="M256" s="41">
        <f t="shared" si="67"/>
        <v>23.39883</v>
      </c>
      <c r="N256" s="44">
        <f t="shared" si="68"/>
        <v>418.27</v>
      </c>
      <c r="O256" s="44">
        <f t="shared" si="69"/>
        <v>0</v>
      </c>
      <c r="P256" s="44">
        <f t="shared" si="70"/>
        <v>159</v>
      </c>
      <c r="Q256" s="44">
        <f t="shared" si="71"/>
        <v>1195.66765</v>
      </c>
      <c r="R256" s="41">
        <f t="shared" si="72"/>
        <v>0</v>
      </c>
      <c r="S256" s="41">
        <f t="shared" si="73"/>
        <v>267.42</v>
      </c>
      <c r="T256" s="41">
        <f t="shared" si="74"/>
        <v>10.03</v>
      </c>
      <c r="U256" s="44">
        <f t="shared" si="75"/>
        <v>104.57</v>
      </c>
      <c r="V256" s="44">
        <f t="shared" si="76"/>
        <v>0</v>
      </c>
      <c r="W256" s="44">
        <f t="shared" si="77"/>
        <v>159</v>
      </c>
      <c r="X256" s="41">
        <f t="shared" si="78"/>
        <v>541.02</v>
      </c>
      <c r="Y256" s="41">
        <f t="shared" si="79"/>
        <v>1736.68765</v>
      </c>
      <c r="Z256" s="66"/>
      <c r="AA256" s="247" t="s">
        <v>12</v>
      </c>
      <c r="AD256" s="141"/>
    </row>
    <row r="257" ht="20" customHeight="1" spans="1:30">
      <c r="A257" s="40">
        <f t="shared" si="64"/>
        <v>254</v>
      </c>
      <c r="B257" s="66" t="s">
        <v>167</v>
      </c>
      <c r="C257" s="48" t="s">
        <v>695</v>
      </c>
      <c r="D257" s="41" t="s">
        <v>696</v>
      </c>
      <c r="E257" s="41">
        <v>3245.4</v>
      </c>
      <c r="F257" s="41">
        <f>VLOOKUP(C257,'[1]9月'!$B:$Q,16,0)</f>
        <v>3245.4</v>
      </c>
      <c r="G257" s="41">
        <v>3245.4</v>
      </c>
      <c r="H257" s="44">
        <v>5228.42</v>
      </c>
      <c r="I257" s="44"/>
      <c r="J257" s="44">
        <v>3180</v>
      </c>
      <c r="K257" s="52">
        <f t="shared" si="65"/>
        <v>58.4172</v>
      </c>
      <c r="L257" s="53">
        <f t="shared" si="66"/>
        <v>519.264</v>
      </c>
      <c r="M257" s="41">
        <f t="shared" si="67"/>
        <v>22.7178</v>
      </c>
      <c r="N257" s="44">
        <f t="shared" si="68"/>
        <v>418.27</v>
      </c>
      <c r="O257" s="44">
        <f t="shared" si="69"/>
        <v>0</v>
      </c>
      <c r="P257" s="44">
        <f t="shared" si="70"/>
        <v>159</v>
      </c>
      <c r="Q257" s="44">
        <f t="shared" si="71"/>
        <v>1177.669</v>
      </c>
      <c r="R257" s="41">
        <f t="shared" si="72"/>
        <v>0</v>
      </c>
      <c r="S257" s="41">
        <f t="shared" si="73"/>
        <v>259.63</v>
      </c>
      <c r="T257" s="41">
        <f t="shared" si="74"/>
        <v>9.74</v>
      </c>
      <c r="U257" s="44">
        <f t="shared" si="75"/>
        <v>104.57</v>
      </c>
      <c r="V257" s="44">
        <f t="shared" si="76"/>
        <v>0</v>
      </c>
      <c r="W257" s="44">
        <f t="shared" si="77"/>
        <v>159</v>
      </c>
      <c r="X257" s="41">
        <f t="shared" si="78"/>
        <v>532.94</v>
      </c>
      <c r="Y257" s="41">
        <f t="shared" si="79"/>
        <v>1710.609</v>
      </c>
      <c r="Z257" s="66"/>
      <c r="AA257" s="247" t="s">
        <v>12</v>
      </c>
      <c r="AD257" s="141"/>
    </row>
    <row r="258" ht="20" customHeight="1" spans="1:30">
      <c r="A258" s="40">
        <f t="shared" si="64"/>
        <v>255</v>
      </c>
      <c r="B258" s="66" t="s">
        <v>167</v>
      </c>
      <c r="C258" s="48" t="s">
        <v>697</v>
      </c>
      <c r="D258" s="41" t="s">
        <v>698</v>
      </c>
      <c r="E258" s="41">
        <v>3820</v>
      </c>
      <c r="F258" s="41">
        <f>VLOOKUP(C258,'[1]9月'!$B:$Q,16,0)</f>
        <v>3820</v>
      </c>
      <c r="G258" s="41">
        <v>3820</v>
      </c>
      <c r="H258" s="44">
        <v>5228.42</v>
      </c>
      <c r="I258" s="44"/>
      <c r="J258" s="44">
        <v>4180</v>
      </c>
      <c r="K258" s="52">
        <f t="shared" si="65"/>
        <v>68.76</v>
      </c>
      <c r="L258" s="53">
        <f t="shared" si="66"/>
        <v>611.2</v>
      </c>
      <c r="M258" s="41">
        <f t="shared" si="67"/>
        <v>26.74</v>
      </c>
      <c r="N258" s="44">
        <f t="shared" si="68"/>
        <v>418.27</v>
      </c>
      <c r="O258" s="44">
        <f t="shared" si="69"/>
        <v>0</v>
      </c>
      <c r="P258" s="44">
        <f t="shared" si="70"/>
        <v>209</v>
      </c>
      <c r="Q258" s="44">
        <f t="shared" si="71"/>
        <v>1333.97</v>
      </c>
      <c r="R258" s="41">
        <f t="shared" si="72"/>
        <v>0</v>
      </c>
      <c r="S258" s="41">
        <f t="shared" si="73"/>
        <v>305.6</v>
      </c>
      <c r="T258" s="41">
        <f t="shared" si="74"/>
        <v>11.46</v>
      </c>
      <c r="U258" s="44">
        <f t="shared" si="75"/>
        <v>104.57</v>
      </c>
      <c r="V258" s="44">
        <f t="shared" si="76"/>
        <v>0</v>
      </c>
      <c r="W258" s="44">
        <f t="shared" si="77"/>
        <v>209</v>
      </c>
      <c r="X258" s="41">
        <f t="shared" si="78"/>
        <v>630.63</v>
      </c>
      <c r="Y258" s="41">
        <f t="shared" si="79"/>
        <v>1964.6</v>
      </c>
      <c r="Z258" s="66"/>
      <c r="AA258" s="247" t="s">
        <v>12</v>
      </c>
      <c r="AD258" s="141"/>
    </row>
    <row r="259" ht="20" customHeight="1" spans="1:30">
      <c r="A259" s="40">
        <f t="shared" si="64"/>
        <v>256</v>
      </c>
      <c r="B259" s="66" t="s">
        <v>167</v>
      </c>
      <c r="C259" s="48" t="s">
        <v>699</v>
      </c>
      <c r="D259" s="41" t="s">
        <v>700</v>
      </c>
      <c r="E259" s="41">
        <v>3245.4</v>
      </c>
      <c r="F259" s="41">
        <f>VLOOKUP(C259,'[1]9月'!$B:$Q,16,0)</f>
        <v>3245.4</v>
      </c>
      <c r="G259" s="41">
        <v>3245.4</v>
      </c>
      <c r="H259" s="44">
        <v>5228.42</v>
      </c>
      <c r="I259" s="44"/>
      <c r="J259" s="44">
        <v>3180</v>
      </c>
      <c r="K259" s="52">
        <f t="shared" si="65"/>
        <v>58.4172</v>
      </c>
      <c r="L259" s="53">
        <f t="shared" si="66"/>
        <v>519.264</v>
      </c>
      <c r="M259" s="41">
        <f t="shared" si="67"/>
        <v>22.7178</v>
      </c>
      <c r="N259" s="44">
        <f t="shared" si="68"/>
        <v>418.27</v>
      </c>
      <c r="O259" s="44">
        <f t="shared" si="69"/>
        <v>0</v>
      </c>
      <c r="P259" s="44">
        <f t="shared" si="70"/>
        <v>159</v>
      </c>
      <c r="Q259" s="44">
        <f t="shared" si="71"/>
        <v>1177.669</v>
      </c>
      <c r="R259" s="41">
        <f t="shared" si="72"/>
        <v>0</v>
      </c>
      <c r="S259" s="41">
        <f t="shared" si="73"/>
        <v>259.63</v>
      </c>
      <c r="T259" s="41">
        <f t="shared" si="74"/>
        <v>9.74</v>
      </c>
      <c r="U259" s="44">
        <f t="shared" si="75"/>
        <v>104.57</v>
      </c>
      <c r="V259" s="44">
        <f t="shared" si="76"/>
        <v>0</v>
      </c>
      <c r="W259" s="44">
        <f t="shared" si="77"/>
        <v>159</v>
      </c>
      <c r="X259" s="41">
        <f t="shared" si="78"/>
        <v>532.94</v>
      </c>
      <c r="Y259" s="41">
        <f t="shared" si="79"/>
        <v>1710.609</v>
      </c>
      <c r="Z259" s="66"/>
      <c r="AA259" s="247" t="s">
        <v>12</v>
      </c>
      <c r="AD259" s="141"/>
    </row>
    <row r="260" ht="20" customHeight="1" spans="1:30">
      <c r="A260" s="40">
        <f t="shared" si="64"/>
        <v>257</v>
      </c>
      <c r="B260" s="66" t="s">
        <v>199</v>
      </c>
      <c r="C260" s="48" t="s">
        <v>701</v>
      </c>
      <c r="D260" s="41" t="s">
        <v>702</v>
      </c>
      <c r="E260" s="41">
        <v>3820</v>
      </c>
      <c r="F260" s="41">
        <f>VLOOKUP(C260,'[1]9月'!$B:$Q,16,0)</f>
        <v>3820</v>
      </c>
      <c r="G260" s="41">
        <v>3820</v>
      </c>
      <c r="H260" s="44">
        <v>5228.42</v>
      </c>
      <c r="I260" s="44"/>
      <c r="J260" s="44">
        <v>4180</v>
      </c>
      <c r="K260" s="52">
        <f t="shared" si="65"/>
        <v>68.76</v>
      </c>
      <c r="L260" s="53">
        <f t="shared" si="66"/>
        <v>611.2</v>
      </c>
      <c r="M260" s="41">
        <f t="shared" si="67"/>
        <v>26.74</v>
      </c>
      <c r="N260" s="44">
        <f t="shared" si="68"/>
        <v>418.27</v>
      </c>
      <c r="O260" s="44">
        <f t="shared" si="69"/>
        <v>0</v>
      </c>
      <c r="P260" s="44">
        <f t="shared" si="70"/>
        <v>209</v>
      </c>
      <c r="Q260" s="44">
        <f t="shared" si="71"/>
        <v>1333.97</v>
      </c>
      <c r="R260" s="41">
        <f t="shared" si="72"/>
        <v>0</v>
      </c>
      <c r="S260" s="41">
        <f t="shared" si="73"/>
        <v>305.6</v>
      </c>
      <c r="T260" s="41">
        <f t="shared" si="74"/>
        <v>11.46</v>
      </c>
      <c r="U260" s="44">
        <f t="shared" si="75"/>
        <v>104.57</v>
      </c>
      <c r="V260" s="44">
        <f t="shared" si="76"/>
        <v>0</v>
      </c>
      <c r="W260" s="44">
        <f t="shared" si="77"/>
        <v>209</v>
      </c>
      <c r="X260" s="41">
        <f t="shared" si="78"/>
        <v>630.63</v>
      </c>
      <c r="Y260" s="41">
        <f t="shared" si="79"/>
        <v>1964.6</v>
      </c>
      <c r="Z260" s="66"/>
      <c r="AA260" s="247" t="s">
        <v>12</v>
      </c>
      <c r="AD260" s="141"/>
    </row>
    <row r="261" ht="20" customHeight="1" spans="1:30">
      <c r="A261" s="40">
        <f t="shared" si="64"/>
        <v>258</v>
      </c>
      <c r="B261" s="66" t="s">
        <v>173</v>
      </c>
      <c r="C261" s="48" t="s">
        <v>703</v>
      </c>
      <c r="D261" s="41" t="s">
        <v>704</v>
      </c>
      <c r="E261" s="41">
        <v>3245.4</v>
      </c>
      <c r="F261" s="41">
        <f>VLOOKUP(C261,'[1]9月'!$B:$Q,16,0)</f>
        <v>3245.4</v>
      </c>
      <c r="G261" s="41">
        <v>3245.4</v>
      </c>
      <c r="H261" s="44">
        <v>5228.42</v>
      </c>
      <c r="I261" s="44"/>
      <c r="J261" s="44">
        <v>3180</v>
      </c>
      <c r="K261" s="52">
        <f t="shared" si="65"/>
        <v>58.4172</v>
      </c>
      <c r="L261" s="53">
        <f t="shared" si="66"/>
        <v>519.264</v>
      </c>
      <c r="M261" s="41">
        <f t="shared" si="67"/>
        <v>22.7178</v>
      </c>
      <c r="N261" s="44">
        <f t="shared" si="68"/>
        <v>418.27</v>
      </c>
      <c r="O261" s="44">
        <f t="shared" si="69"/>
        <v>0</v>
      </c>
      <c r="P261" s="44">
        <f t="shared" si="70"/>
        <v>159</v>
      </c>
      <c r="Q261" s="44">
        <f t="shared" si="71"/>
        <v>1177.669</v>
      </c>
      <c r="R261" s="41">
        <f t="shared" si="72"/>
        <v>0</v>
      </c>
      <c r="S261" s="41">
        <f t="shared" si="73"/>
        <v>259.63</v>
      </c>
      <c r="T261" s="41">
        <f t="shared" si="74"/>
        <v>9.74</v>
      </c>
      <c r="U261" s="44">
        <f t="shared" si="75"/>
        <v>104.57</v>
      </c>
      <c r="V261" s="44">
        <f t="shared" si="76"/>
        <v>0</v>
      </c>
      <c r="W261" s="44">
        <f t="shared" si="77"/>
        <v>159</v>
      </c>
      <c r="X261" s="41">
        <f t="shared" si="78"/>
        <v>532.94</v>
      </c>
      <c r="Y261" s="41">
        <f t="shared" si="79"/>
        <v>1710.609</v>
      </c>
      <c r="Z261" s="66"/>
      <c r="AA261" s="247" t="s">
        <v>25</v>
      </c>
      <c r="AD261" s="141"/>
    </row>
    <row r="262" ht="20" customHeight="1" spans="1:30">
      <c r="A262" s="40">
        <f t="shared" si="64"/>
        <v>259</v>
      </c>
      <c r="B262" s="66" t="s">
        <v>173</v>
      </c>
      <c r="C262" s="48" t="s">
        <v>705</v>
      </c>
      <c r="D262" s="41" t="s">
        <v>706</v>
      </c>
      <c r="E262" s="41">
        <v>3245.4</v>
      </c>
      <c r="F262" s="41">
        <f>VLOOKUP(C262,'[1]9月'!$B:$Q,16,0)</f>
        <v>3245.4</v>
      </c>
      <c r="G262" s="41">
        <v>3245.4</v>
      </c>
      <c r="H262" s="44">
        <v>5228.42</v>
      </c>
      <c r="I262" s="44"/>
      <c r="J262" s="44">
        <v>3180</v>
      </c>
      <c r="K262" s="52">
        <f t="shared" si="65"/>
        <v>58.4172</v>
      </c>
      <c r="L262" s="53">
        <f t="shared" si="66"/>
        <v>519.264</v>
      </c>
      <c r="M262" s="41">
        <f t="shared" si="67"/>
        <v>22.7178</v>
      </c>
      <c r="N262" s="44">
        <f t="shared" si="68"/>
        <v>418.27</v>
      </c>
      <c r="O262" s="44">
        <f t="shared" si="69"/>
        <v>0</v>
      </c>
      <c r="P262" s="44">
        <f t="shared" si="70"/>
        <v>159</v>
      </c>
      <c r="Q262" s="44">
        <f t="shared" si="71"/>
        <v>1177.669</v>
      </c>
      <c r="R262" s="41">
        <f t="shared" si="72"/>
        <v>0</v>
      </c>
      <c r="S262" s="41">
        <f t="shared" si="73"/>
        <v>259.63</v>
      </c>
      <c r="T262" s="41">
        <f t="shared" si="74"/>
        <v>9.74</v>
      </c>
      <c r="U262" s="44">
        <f t="shared" si="75"/>
        <v>104.57</v>
      </c>
      <c r="V262" s="44">
        <f t="shared" si="76"/>
        <v>0</v>
      </c>
      <c r="W262" s="44">
        <f t="shared" si="77"/>
        <v>159</v>
      </c>
      <c r="X262" s="41">
        <f t="shared" si="78"/>
        <v>532.94</v>
      </c>
      <c r="Y262" s="41">
        <f t="shared" si="79"/>
        <v>1710.609</v>
      </c>
      <c r="Z262" s="66"/>
      <c r="AA262" s="247" t="s">
        <v>25</v>
      </c>
      <c r="AD262" s="141"/>
    </row>
    <row r="263" ht="20" customHeight="1" spans="1:30">
      <c r="A263" s="40">
        <f t="shared" si="64"/>
        <v>260</v>
      </c>
      <c r="B263" s="66" t="s">
        <v>164</v>
      </c>
      <c r="C263" s="48" t="s">
        <v>707</v>
      </c>
      <c r="D263" s="41" t="s">
        <v>708</v>
      </c>
      <c r="E263" s="41">
        <v>3245.4</v>
      </c>
      <c r="F263" s="41">
        <f>VLOOKUP(C263,'[1]9月'!$B:$Q,16,0)</f>
        <v>3245.4</v>
      </c>
      <c r="G263" s="41">
        <v>3245.4</v>
      </c>
      <c r="H263" s="44">
        <v>5228.42</v>
      </c>
      <c r="I263" s="44"/>
      <c r="J263" s="44">
        <v>3180</v>
      </c>
      <c r="K263" s="52">
        <f t="shared" si="65"/>
        <v>58.4172</v>
      </c>
      <c r="L263" s="53">
        <f t="shared" si="66"/>
        <v>519.264</v>
      </c>
      <c r="M263" s="41">
        <f t="shared" si="67"/>
        <v>22.7178</v>
      </c>
      <c r="N263" s="44">
        <f t="shared" si="68"/>
        <v>418.27</v>
      </c>
      <c r="O263" s="44">
        <f t="shared" si="69"/>
        <v>0</v>
      </c>
      <c r="P263" s="44">
        <f t="shared" si="70"/>
        <v>159</v>
      </c>
      <c r="Q263" s="44">
        <f t="shared" si="71"/>
        <v>1177.669</v>
      </c>
      <c r="R263" s="41">
        <f t="shared" si="72"/>
        <v>0</v>
      </c>
      <c r="S263" s="41">
        <f t="shared" si="73"/>
        <v>259.63</v>
      </c>
      <c r="T263" s="41">
        <f t="shared" si="74"/>
        <v>9.74</v>
      </c>
      <c r="U263" s="44">
        <f t="shared" si="75"/>
        <v>104.57</v>
      </c>
      <c r="V263" s="44">
        <f t="shared" si="76"/>
        <v>0</v>
      </c>
      <c r="W263" s="44">
        <f t="shared" si="77"/>
        <v>159</v>
      </c>
      <c r="X263" s="41">
        <f t="shared" si="78"/>
        <v>532.94</v>
      </c>
      <c r="Y263" s="41">
        <f t="shared" si="79"/>
        <v>1710.609</v>
      </c>
      <c r="Z263" s="66"/>
      <c r="AA263" s="247" t="s">
        <v>25</v>
      </c>
      <c r="AD263" s="141"/>
    </row>
    <row r="264" ht="20" customHeight="1" spans="1:30">
      <c r="A264" s="40">
        <f t="shared" si="64"/>
        <v>261</v>
      </c>
      <c r="B264" s="66" t="s">
        <v>103</v>
      </c>
      <c r="C264" s="48" t="s">
        <v>709</v>
      </c>
      <c r="D264" s="41" t="s">
        <v>710</v>
      </c>
      <c r="E264" s="41">
        <v>3245.4</v>
      </c>
      <c r="F264" s="41">
        <f>VLOOKUP(C264,'[1]9月'!$B:$Q,16,0)</f>
        <v>3245.4</v>
      </c>
      <c r="G264" s="41">
        <v>3245.4</v>
      </c>
      <c r="H264" s="44">
        <v>5228.42</v>
      </c>
      <c r="I264" s="44"/>
      <c r="J264" s="44">
        <v>3180</v>
      </c>
      <c r="K264" s="52">
        <f t="shared" si="65"/>
        <v>58.4172</v>
      </c>
      <c r="L264" s="53">
        <f t="shared" si="66"/>
        <v>519.264</v>
      </c>
      <c r="M264" s="41">
        <f t="shared" si="67"/>
        <v>22.7178</v>
      </c>
      <c r="N264" s="44">
        <f t="shared" si="68"/>
        <v>418.27</v>
      </c>
      <c r="O264" s="44">
        <f t="shared" si="69"/>
        <v>0</v>
      </c>
      <c r="P264" s="44">
        <f t="shared" si="70"/>
        <v>159</v>
      </c>
      <c r="Q264" s="44">
        <f t="shared" si="71"/>
        <v>1177.669</v>
      </c>
      <c r="R264" s="41">
        <f t="shared" si="72"/>
        <v>0</v>
      </c>
      <c r="S264" s="41">
        <f t="shared" si="73"/>
        <v>259.63</v>
      </c>
      <c r="T264" s="41">
        <f t="shared" si="74"/>
        <v>9.74</v>
      </c>
      <c r="U264" s="44">
        <f t="shared" si="75"/>
        <v>104.57</v>
      </c>
      <c r="V264" s="44">
        <f t="shared" si="76"/>
        <v>0</v>
      </c>
      <c r="W264" s="44">
        <f t="shared" si="77"/>
        <v>159</v>
      </c>
      <c r="X264" s="41">
        <f t="shared" si="78"/>
        <v>532.94</v>
      </c>
      <c r="Y264" s="41">
        <f t="shared" si="79"/>
        <v>1710.609</v>
      </c>
      <c r="Z264" s="66"/>
      <c r="AA264" s="247" t="s">
        <v>26</v>
      </c>
      <c r="AD264" s="141"/>
    </row>
    <row r="265" ht="20" customHeight="1" spans="1:30">
      <c r="A265" s="40">
        <f t="shared" si="64"/>
        <v>262</v>
      </c>
      <c r="B265" s="66" t="s">
        <v>285</v>
      </c>
      <c r="C265" s="48" t="s">
        <v>711</v>
      </c>
      <c r="D265" s="41" t="s">
        <v>712</v>
      </c>
      <c r="E265" s="41">
        <v>3245.4</v>
      </c>
      <c r="F265" s="41">
        <f>VLOOKUP(C265,'[1]9月'!$B:$Q,16,0)</f>
        <v>3245.4</v>
      </c>
      <c r="G265" s="41">
        <v>3245.4</v>
      </c>
      <c r="H265" s="44">
        <v>5228.42</v>
      </c>
      <c r="I265" s="44"/>
      <c r="J265" s="44">
        <v>4180</v>
      </c>
      <c r="K265" s="52">
        <f t="shared" si="65"/>
        <v>58.4172</v>
      </c>
      <c r="L265" s="53">
        <f t="shared" si="66"/>
        <v>519.264</v>
      </c>
      <c r="M265" s="41">
        <f t="shared" si="67"/>
        <v>22.7178</v>
      </c>
      <c r="N265" s="44">
        <f t="shared" si="68"/>
        <v>418.27</v>
      </c>
      <c r="O265" s="44">
        <f t="shared" si="69"/>
        <v>0</v>
      </c>
      <c r="P265" s="44">
        <f t="shared" si="70"/>
        <v>209</v>
      </c>
      <c r="Q265" s="44">
        <f t="shared" si="71"/>
        <v>1227.669</v>
      </c>
      <c r="R265" s="41">
        <f t="shared" si="72"/>
        <v>0</v>
      </c>
      <c r="S265" s="41">
        <f t="shared" si="73"/>
        <v>259.63</v>
      </c>
      <c r="T265" s="41">
        <f t="shared" si="74"/>
        <v>9.74</v>
      </c>
      <c r="U265" s="44">
        <f t="shared" si="75"/>
        <v>104.57</v>
      </c>
      <c r="V265" s="44">
        <f t="shared" si="76"/>
        <v>0</v>
      </c>
      <c r="W265" s="44">
        <f t="shared" si="77"/>
        <v>209</v>
      </c>
      <c r="X265" s="41">
        <f t="shared" si="78"/>
        <v>582.94</v>
      </c>
      <c r="Y265" s="41">
        <f t="shared" si="79"/>
        <v>1810.609</v>
      </c>
      <c r="Z265" s="66"/>
      <c r="AA265" s="247" t="s">
        <v>34</v>
      </c>
      <c r="AD265" s="141"/>
    </row>
    <row r="266" ht="20" customHeight="1" spans="1:30">
      <c r="A266" s="40">
        <f t="shared" si="64"/>
        <v>263</v>
      </c>
      <c r="B266" s="66" t="s">
        <v>103</v>
      </c>
      <c r="C266" s="48" t="s">
        <v>713</v>
      </c>
      <c r="D266" s="341" t="s">
        <v>714</v>
      </c>
      <c r="E266" s="41">
        <v>3245.4</v>
      </c>
      <c r="F266" s="41">
        <f>VLOOKUP(C266,'[1]9月'!$B:$Q,16,0)</f>
        <v>3245.4</v>
      </c>
      <c r="G266" s="41">
        <v>3245.4</v>
      </c>
      <c r="H266" s="44">
        <v>5228.42</v>
      </c>
      <c r="I266" s="44"/>
      <c r="J266" s="44">
        <v>4180</v>
      </c>
      <c r="K266" s="52">
        <f t="shared" si="65"/>
        <v>58.4172</v>
      </c>
      <c r="L266" s="53">
        <f t="shared" si="66"/>
        <v>519.264</v>
      </c>
      <c r="M266" s="41">
        <f t="shared" si="67"/>
        <v>22.7178</v>
      </c>
      <c r="N266" s="44">
        <f t="shared" si="68"/>
        <v>418.27</v>
      </c>
      <c r="O266" s="44">
        <f t="shared" si="69"/>
        <v>0</v>
      </c>
      <c r="P266" s="44">
        <f t="shared" si="70"/>
        <v>209</v>
      </c>
      <c r="Q266" s="44">
        <f t="shared" si="71"/>
        <v>1227.669</v>
      </c>
      <c r="R266" s="41">
        <f t="shared" si="72"/>
        <v>0</v>
      </c>
      <c r="S266" s="41">
        <f t="shared" si="73"/>
        <v>259.63</v>
      </c>
      <c r="T266" s="41">
        <f t="shared" si="74"/>
        <v>9.74</v>
      </c>
      <c r="U266" s="44">
        <f t="shared" si="75"/>
        <v>104.57</v>
      </c>
      <c r="V266" s="44">
        <f t="shared" si="76"/>
        <v>0</v>
      </c>
      <c r="W266" s="44">
        <f t="shared" si="77"/>
        <v>209</v>
      </c>
      <c r="X266" s="41">
        <f t="shared" si="78"/>
        <v>582.94</v>
      </c>
      <c r="Y266" s="41">
        <f t="shared" si="79"/>
        <v>1810.609</v>
      </c>
      <c r="Z266" s="66"/>
      <c r="AA266" s="247" t="s">
        <v>26</v>
      </c>
      <c r="AD266" s="141"/>
    </row>
    <row r="267" ht="20" customHeight="1" spans="1:30">
      <c r="A267" s="40">
        <f t="shared" si="64"/>
        <v>264</v>
      </c>
      <c r="B267" s="66" t="s">
        <v>715</v>
      </c>
      <c r="C267" s="48" t="s">
        <v>716</v>
      </c>
      <c r="D267" s="41" t="s">
        <v>717</v>
      </c>
      <c r="E267" s="41">
        <v>3245.4</v>
      </c>
      <c r="F267" s="41">
        <f>VLOOKUP(C267,'[1]9月'!$B:$Q,16,0)</f>
        <v>3245.4</v>
      </c>
      <c r="G267" s="41">
        <v>3245.4</v>
      </c>
      <c r="H267" s="44">
        <v>5228.42</v>
      </c>
      <c r="I267" s="44"/>
      <c r="J267" s="44">
        <v>1790</v>
      </c>
      <c r="K267" s="52">
        <f t="shared" si="65"/>
        <v>58.4172</v>
      </c>
      <c r="L267" s="53">
        <f t="shared" si="66"/>
        <v>519.264</v>
      </c>
      <c r="M267" s="41">
        <f t="shared" si="67"/>
        <v>22.7178</v>
      </c>
      <c r="N267" s="44">
        <f t="shared" si="68"/>
        <v>418.27</v>
      </c>
      <c r="O267" s="44">
        <f t="shared" si="69"/>
        <v>0</v>
      </c>
      <c r="P267" s="44">
        <f t="shared" si="70"/>
        <v>89.5</v>
      </c>
      <c r="Q267" s="44">
        <f t="shared" si="71"/>
        <v>1108.169</v>
      </c>
      <c r="R267" s="41">
        <f t="shared" si="72"/>
        <v>0</v>
      </c>
      <c r="S267" s="41">
        <f t="shared" si="73"/>
        <v>259.63</v>
      </c>
      <c r="T267" s="41">
        <f t="shared" si="74"/>
        <v>9.74</v>
      </c>
      <c r="U267" s="44">
        <f t="shared" si="75"/>
        <v>104.57</v>
      </c>
      <c r="V267" s="44">
        <f t="shared" si="76"/>
        <v>0</v>
      </c>
      <c r="W267" s="44">
        <f t="shared" si="77"/>
        <v>89.5</v>
      </c>
      <c r="X267" s="41">
        <f t="shared" si="78"/>
        <v>463.44</v>
      </c>
      <c r="Y267" s="41">
        <f t="shared" si="79"/>
        <v>1571.609</v>
      </c>
      <c r="Z267" s="66"/>
      <c r="AA267" s="247" t="s">
        <v>20</v>
      </c>
      <c r="AD267" s="141"/>
    </row>
    <row r="268" ht="20" customHeight="1" spans="1:30">
      <c r="A268" s="40">
        <f t="shared" si="64"/>
        <v>265</v>
      </c>
      <c r="B268" s="66" t="s">
        <v>715</v>
      </c>
      <c r="C268" s="48" t="s">
        <v>718</v>
      </c>
      <c r="D268" s="41" t="s">
        <v>719</v>
      </c>
      <c r="E268" s="41">
        <v>3245.4</v>
      </c>
      <c r="F268" s="41">
        <f>VLOOKUP(C268,'[1]9月'!$B:$Q,16,0)</f>
        <v>3245.4</v>
      </c>
      <c r="G268" s="41">
        <v>3245.4</v>
      </c>
      <c r="H268" s="44">
        <v>5228.42</v>
      </c>
      <c r="I268" s="44"/>
      <c r="J268" s="44">
        <v>1790</v>
      </c>
      <c r="K268" s="52">
        <f t="shared" si="65"/>
        <v>58.4172</v>
      </c>
      <c r="L268" s="53">
        <f t="shared" si="66"/>
        <v>519.264</v>
      </c>
      <c r="M268" s="41">
        <f t="shared" si="67"/>
        <v>22.7178</v>
      </c>
      <c r="N268" s="44">
        <f t="shared" si="68"/>
        <v>418.27</v>
      </c>
      <c r="O268" s="44">
        <f t="shared" si="69"/>
        <v>0</v>
      </c>
      <c r="P268" s="44">
        <f t="shared" si="70"/>
        <v>89.5</v>
      </c>
      <c r="Q268" s="44">
        <f t="shared" si="71"/>
        <v>1108.169</v>
      </c>
      <c r="R268" s="41">
        <f t="shared" si="72"/>
        <v>0</v>
      </c>
      <c r="S268" s="41">
        <f t="shared" si="73"/>
        <v>259.63</v>
      </c>
      <c r="T268" s="41">
        <f t="shared" si="74"/>
        <v>9.74</v>
      </c>
      <c r="U268" s="44">
        <f t="shared" si="75"/>
        <v>104.57</v>
      </c>
      <c r="V268" s="44">
        <f t="shared" si="76"/>
        <v>0</v>
      </c>
      <c r="W268" s="44">
        <f t="shared" si="77"/>
        <v>89.5</v>
      </c>
      <c r="X268" s="41">
        <f t="shared" si="78"/>
        <v>463.44</v>
      </c>
      <c r="Y268" s="41">
        <f t="shared" si="79"/>
        <v>1571.609</v>
      </c>
      <c r="Z268" s="66"/>
      <c r="AA268" s="247" t="s">
        <v>20</v>
      </c>
      <c r="AD268" s="141"/>
    </row>
    <row r="269" ht="20" customHeight="1" spans="1:30">
      <c r="A269" s="40">
        <f t="shared" si="64"/>
        <v>266</v>
      </c>
      <c r="B269" s="66" t="s">
        <v>715</v>
      </c>
      <c r="C269" s="48" t="s">
        <v>720</v>
      </c>
      <c r="D269" s="41" t="s">
        <v>721</v>
      </c>
      <c r="E269" s="41">
        <v>3245.4</v>
      </c>
      <c r="F269" s="41">
        <f>VLOOKUP(C269,'[1]9月'!$B:$Q,16,0)</f>
        <v>3245.4</v>
      </c>
      <c r="G269" s="41">
        <v>3245.4</v>
      </c>
      <c r="H269" s="44">
        <v>5228.42</v>
      </c>
      <c r="I269" s="44"/>
      <c r="J269" s="44">
        <v>3180</v>
      </c>
      <c r="K269" s="52">
        <f t="shared" si="65"/>
        <v>58.4172</v>
      </c>
      <c r="L269" s="53">
        <f t="shared" si="66"/>
        <v>519.264</v>
      </c>
      <c r="M269" s="41">
        <f t="shared" si="67"/>
        <v>22.7178</v>
      </c>
      <c r="N269" s="44">
        <f t="shared" si="68"/>
        <v>418.27</v>
      </c>
      <c r="O269" s="44">
        <f t="shared" si="69"/>
        <v>0</v>
      </c>
      <c r="P269" s="44">
        <f t="shared" si="70"/>
        <v>159</v>
      </c>
      <c r="Q269" s="44">
        <f t="shared" si="71"/>
        <v>1177.669</v>
      </c>
      <c r="R269" s="41">
        <f t="shared" si="72"/>
        <v>0</v>
      </c>
      <c r="S269" s="41">
        <f t="shared" si="73"/>
        <v>259.63</v>
      </c>
      <c r="T269" s="41">
        <f t="shared" si="74"/>
        <v>9.74</v>
      </c>
      <c r="U269" s="44">
        <f t="shared" si="75"/>
        <v>104.57</v>
      </c>
      <c r="V269" s="44">
        <f t="shared" si="76"/>
        <v>0</v>
      </c>
      <c r="W269" s="44">
        <f t="shared" si="77"/>
        <v>159</v>
      </c>
      <c r="X269" s="41">
        <f t="shared" si="78"/>
        <v>532.94</v>
      </c>
      <c r="Y269" s="41">
        <f t="shared" si="79"/>
        <v>1710.609</v>
      </c>
      <c r="Z269" s="66"/>
      <c r="AA269" s="247" t="s">
        <v>20</v>
      </c>
      <c r="AD269" s="141"/>
    </row>
    <row r="270" ht="20" customHeight="1" spans="1:30">
      <c r="A270" s="40">
        <f t="shared" si="64"/>
        <v>267</v>
      </c>
      <c r="B270" s="66" t="s">
        <v>715</v>
      </c>
      <c r="C270" s="48" t="s">
        <v>722</v>
      </c>
      <c r="D270" s="41" t="s">
        <v>723</v>
      </c>
      <c r="E270" s="41">
        <v>3245.4</v>
      </c>
      <c r="F270" s="41">
        <f>VLOOKUP(C270,'[1]9月'!$B:$Q,16,0)</f>
        <v>3245.4</v>
      </c>
      <c r="G270" s="41">
        <v>3245.4</v>
      </c>
      <c r="H270" s="44">
        <v>5228.42</v>
      </c>
      <c r="I270" s="44"/>
      <c r="J270" s="44">
        <v>1790</v>
      </c>
      <c r="K270" s="52">
        <f t="shared" si="65"/>
        <v>58.4172</v>
      </c>
      <c r="L270" s="53">
        <f t="shared" si="66"/>
        <v>519.264</v>
      </c>
      <c r="M270" s="41">
        <f t="shared" si="67"/>
        <v>22.7178</v>
      </c>
      <c r="N270" s="44">
        <f t="shared" si="68"/>
        <v>418.27</v>
      </c>
      <c r="O270" s="44">
        <f t="shared" si="69"/>
        <v>0</v>
      </c>
      <c r="P270" s="44">
        <f t="shared" si="70"/>
        <v>89.5</v>
      </c>
      <c r="Q270" s="44">
        <f t="shared" si="71"/>
        <v>1108.169</v>
      </c>
      <c r="R270" s="41">
        <f t="shared" si="72"/>
        <v>0</v>
      </c>
      <c r="S270" s="41">
        <f t="shared" si="73"/>
        <v>259.63</v>
      </c>
      <c r="T270" s="41">
        <f t="shared" si="74"/>
        <v>9.74</v>
      </c>
      <c r="U270" s="44">
        <f t="shared" si="75"/>
        <v>104.57</v>
      </c>
      <c r="V270" s="44">
        <f t="shared" si="76"/>
        <v>0</v>
      </c>
      <c r="W270" s="44">
        <f t="shared" si="77"/>
        <v>89.5</v>
      </c>
      <c r="X270" s="41">
        <f t="shared" si="78"/>
        <v>463.44</v>
      </c>
      <c r="Y270" s="41">
        <f t="shared" si="79"/>
        <v>1571.609</v>
      </c>
      <c r="Z270" s="66"/>
      <c r="AA270" s="247" t="s">
        <v>20</v>
      </c>
      <c r="AD270" s="141"/>
    </row>
    <row r="271" ht="20" customHeight="1" spans="1:30">
      <c r="A271" s="40">
        <f t="shared" si="64"/>
        <v>268</v>
      </c>
      <c r="B271" s="66" t="s">
        <v>715</v>
      </c>
      <c r="C271" s="48" t="s">
        <v>724</v>
      </c>
      <c r="D271" s="41" t="s">
        <v>725</v>
      </c>
      <c r="E271" s="41">
        <v>3245.4</v>
      </c>
      <c r="F271" s="41">
        <f>VLOOKUP(C271,'[1]9月'!$B:$Q,16,0)</f>
        <v>3245.4</v>
      </c>
      <c r="G271" s="41">
        <v>3245.4</v>
      </c>
      <c r="H271" s="44">
        <v>5228.42</v>
      </c>
      <c r="I271" s="44"/>
      <c r="J271" s="44">
        <v>3180</v>
      </c>
      <c r="K271" s="52">
        <f t="shared" si="65"/>
        <v>58.4172</v>
      </c>
      <c r="L271" s="53">
        <f t="shared" si="66"/>
        <v>519.264</v>
      </c>
      <c r="M271" s="41">
        <f t="shared" si="67"/>
        <v>22.7178</v>
      </c>
      <c r="N271" s="44">
        <f t="shared" si="68"/>
        <v>418.27</v>
      </c>
      <c r="O271" s="44">
        <f t="shared" si="69"/>
        <v>0</v>
      </c>
      <c r="P271" s="44">
        <f t="shared" si="70"/>
        <v>159</v>
      </c>
      <c r="Q271" s="44">
        <f t="shared" si="71"/>
        <v>1177.669</v>
      </c>
      <c r="R271" s="41">
        <f t="shared" si="72"/>
        <v>0</v>
      </c>
      <c r="S271" s="41">
        <f t="shared" si="73"/>
        <v>259.63</v>
      </c>
      <c r="T271" s="41">
        <f t="shared" si="74"/>
        <v>9.74</v>
      </c>
      <c r="U271" s="44">
        <f t="shared" si="75"/>
        <v>104.57</v>
      </c>
      <c r="V271" s="44">
        <f t="shared" si="76"/>
        <v>0</v>
      </c>
      <c r="W271" s="44">
        <f t="shared" si="77"/>
        <v>159</v>
      </c>
      <c r="X271" s="41">
        <f t="shared" si="78"/>
        <v>532.94</v>
      </c>
      <c r="Y271" s="41">
        <f t="shared" si="79"/>
        <v>1710.609</v>
      </c>
      <c r="Z271" s="66"/>
      <c r="AA271" s="247" t="s">
        <v>20</v>
      </c>
      <c r="AD271" s="141"/>
    </row>
    <row r="272" ht="20" customHeight="1" spans="1:30">
      <c r="A272" s="40">
        <f t="shared" si="64"/>
        <v>269</v>
      </c>
      <c r="B272" s="66" t="s">
        <v>715</v>
      </c>
      <c r="C272" s="48" t="s">
        <v>726</v>
      </c>
      <c r="D272" s="41" t="s">
        <v>727</v>
      </c>
      <c r="E272" s="41">
        <v>3245.4</v>
      </c>
      <c r="F272" s="41">
        <f>VLOOKUP(C272,'[1]9月'!$B:$Q,16,0)</f>
        <v>3245.4</v>
      </c>
      <c r="G272" s="41">
        <v>3245.4</v>
      </c>
      <c r="H272" s="44">
        <v>5228.42</v>
      </c>
      <c r="I272" s="44"/>
      <c r="J272" s="44">
        <v>1790</v>
      </c>
      <c r="K272" s="52">
        <f t="shared" si="65"/>
        <v>58.4172</v>
      </c>
      <c r="L272" s="53">
        <f t="shared" si="66"/>
        <v>519.264</v>
      </c>
      <c r="M272" s="41">
        <f t="shared" si="67"/>
        <v>22.7178</v>
      </c>
      <c r="N272" s="44">
        <f t="shared" si="68"/>
        <v>418.27</v>
      </c>
      <c r="O272" s="44">
        <f t="shared" si="69"/>
        <v>0</v>
      </c>
      <c r="P272" s="44">
        <f t="shared" si="70"/>
        <v>89.5</v>
      </c>
      <c r="Q272" s="44">
        <f t="shared" si="71"/>
        <v>1108.169</v>
      </c>
      <c r="R272" s="41">
        <f t="shared" si="72"/>
        <v>0</v>
      </c>
      <c r="S272" s="41">
        <f t="shared" si="73"/>
        <v>259.63</v>
      </c>
      <c r="T272" s="41">
        <f t="shared" si="74"/>
        <v>9.74</v>
      </c>
      <c r="U272" s="44">
        <f t="shared" si="75"/>
        <v>104.57</v>
      </c>
      <c r="V272" s="44">
        <f t="shared" si="76"/>
        <v>0</v>
      </c>
      <c r="W272" s="44">
        <f t="shared" si="77"/>
        <v>89.5</v>
      </c>
      <c r="X272" s="41">
        <f t="shared" si="78"/>
        <v>463.44</v>
      </c>
      <c r="Y272" s="41">
        <f t="shared" si="79"/>
        <v>1571.609</v>
      </c>
      <c r="Z272" s="66"/>
      <c r="AA272" s="247" t="s">
        <v>20</v>
      </c>
      <c r="AD272" s="141"/>
    </row>
    <row r="273" ht="20" customHeight="1" spans="1:30">
      <c r="A273" s="40">
        <f t="shared" si="64"/>
        <v>270</v>
      </c>
      <c r="B273" s="66" t="s">
        <v>285</v>
      </c>
      <c r="C273" s="48" t="s">
        <v>730</v>
      </c>
      <c r="D273" s="41" t="s">
        <v>731</v>
      </c>
      <c r="E273" s="41">
        <v>3245.4</v>
      </c>
      <c r="F273" s="41">
        <f>VLOOKUP(C273,'[1]9月'!$B:$Q,16,0)</f>
        <v>3245.4</v>
      </c>
      <c r="G273" s="41">
        <v>3245.4</v>
      </c>
      <c r="H273" s="44">
        <v>5228.42</v>
      </c>
      <c r="I273" s="44"/>
      <c r="J273" s="44">
        <v>3180</v>
      </c>
      <c r="K273" s="52">
        <f t="shared" si="65"/>
        <v>58.4172</v>
      </c>
      <c r="L273" s="53">
        <f t="shared" si="66"/>
        <v>519.264</v>
      </c>
      <c r="M273" s="41">
        <f t="shared" si="67"/>
        <v>22.7178</v>
      </c>
      <c r="N273" s="44">
        <f t="shared" si="68"/>
        <v>418.27</v>
      </c>
      <c r="O273" s="44">
        <f t="shared" si="69"/>
        <v>0</v>
      </c>
      <c r="P273" s="44">
        <f t="shared" si="70"/>
        <v>159</v>
      </c>
      <c r="Q273" s="44">
        <f t="shared" si="71"/>
        <v>1177.669</v>
      </c>
      <c r="R273" s="41">
        <f t="shared" si="72"/>
        <v>0</v>
      </c>
      <c r="S273" s="41">
        <f t="shared" si="73"/>
        <v>259.63</v>
      </c>
      <c r="T273" s="41">
        <f t="shared" si="74"/>
        <v>9.74</v>
      </c>
      <c r="U273" s="44">
        <f t="shared" si="75"/>
        <v>104.57</v>
      </c>
      <c r="V273" s="44">
        <f t="shared" si="76"/>
        <v>0</v>
      </c>
      <c r="W273" s="44">
        <f t="shared" si="77"/>
        <v>159</v>
      </c>
      <c r="X273" s="41">
        <f t="shared" si="78"/>
        <v>532.94</v>
      </c>
      <c r="Y273" s="41">
        <f t="shared" si="79"/>
        <v>1710.609</v>
      </c>
      <c r="Z273" s="66"/>
      <c r="AA273" s="247" t="s">
        <v>33</v>
      </c>
      <c r="AD273" s="141"/>
    </row>
    <row r="274" ht="20" customHeight="1" spans="1:30">
      <c r="A274" s="40">
        <f t="shared" si="64"/>
        <v>271</v>
      </c>
      <c r="B274" s="66" t="s">
        <v>684</v>
      </c>
      <c r="C274" s="67" t="s">
        <v>732</v>
      </c>
      <c r="D274" s="41" t="s">
        <v>733</v>
      </c>
      <c r="E274" s="41">
        <v>3245.4</v>
      </c>
      <c r="F274" s="41">
        <f>VLOOKUP(C274,'[1]9月'!$B:$Q,16,0)</f>
        <v>3245.4</v>
      </c>
      <c r="G274" s="41">
        <v>3245.4</v>
      </c>
      <c r="H274" s="44">
        <v>5228.42</v>
      </c>
      <c r="I274" s="44"/>
      <c r="J274" s="44">
        <v>1790</v>
      </c>
      <c r="K274" s="52">
        <f t="shared" si="65"/>
        <v>58.4172</v>
      </c>
      <c r="L274" s="53">
        <f t="shared" si="66"/>
        <v>519.264</v>
      </c>
      <c r="M274" s="41">
        <f t="shared" si="67"/>
        <v>22.7178</v>
      </c>
      <c r="N274" s="44">
        <f t="shared" si="68"/>
        <v>418.27</v>
      </c>
      <c r="O274" s="44">
        <f t="shared" si="69"/>
        <v>0</v>
      </c>
      <c r="P274" s="44">
        <f t="shared" si="70"/>
        <v>89.5</v>
      </c>
      <c r="Q274" s="44">
        <f t="shared" si="71"/>
        <v>1108.169</v>
      </c>
      <c r="R274" s="41">
        <f t="shared" si="72"/>
        <v>0</v>
      </c>
      <c r="S274" s="41">
        <f t="shared" si="73"/>
        <v>259.63</v>
      </c>
      <c r="T274" s="41">
        <f t="shared" si="74"/>
        <v>9.74</v>
      </c>
      <c r="U274" s="44">
        <f t="shared" si="75"/>
        <v>104.57</v>
      </c>
      <c r="V274" s="44">
        <f t="shared" si="76"/>
        <v>0</v>
      </c>
      <c r="W274" s="44">
        <f t="shared" si="77"/>
        <v>89.5</v>
      </c>
      <c r="X274" s="41">
        <f t="shared" si="78"/>
        <v>463.44</v>
      </c>
      <c r="Y274" s="41">
        <f t="shared" si="79"/>
        <v>1571.609</v>
      </c>
      <c r="Z274" s="66"/>
      <c r="AA274" s="247" t="s">
        <v>22</v>
      </c>
      <c r="AD274" s="141"/>
    </row>
    <row r="275" ht="20" customHeight="1" spans="1:30">
      <c r="A275" s="40">
        <f t="shared" si="64"/>
        <v>272</v>
      </c>
      <c r="B275" s="66" t="s">
        <v>684</v>
      </c>
      <c r="C275" s="48" t="s">
        <v>734</v>
      </c>
      <c r="D275" s="41" t="s">
        <v>735</v>
      </c>
      <c r="E275" s="41">
        <v>3245.4</v>
      </c>
      <c r="F275" s="41">
        <f>VLOOKUP(C275,'[1]9月'!$B:$Q,16,0)</f>
        <v>3245.4</v>
      </c>
      <c r="G275" s="41">
        <v>3245.4</v>
      </c>
      <c r="H275" s="44">
        <v>5228.42</v>
      </c>
      <c r="I275" s="44"/>
      <c r="J275" s="44">
        <v>1790</v>
      </c>
      <c r="K275" s="52">
        <f t="shared" si="65"/>
        <v>58.4172</v>
      </c>
      <c r="L275" s="53">
        <f t="shared" si="66"/>
        <v>519.264</v>
      </c>
      <c r="M275" s="41">
        <f t="shared" si="67"/>
        <v>22.7178</v>
      </c>
      <c r="N275" s="44">
        <f t="shared" si="68"/>
        <v>418.27</v>
      </c>
      <c r="O275" s="44">
        <f t="shared" si="69"/>
        <v>0</v>
      </c>
      <c r="P275" s="44">
        <f t="shared" si="70"/>
        <v>89.5</v>
      </c>
      <c r="Q275" s="44">
        <f t="shared" si="71"/>
        <v>1108.169</v>
      </c>
      <c r="R275" s="41">
        <f t="shared" si="72"/>
        <v>0</v>
      </c>
      <c r="S275" s="41">
        <f t="shared" si="73"/>
        <v>259.63</v>
      </c>
      <c r="T275" s="41">
        <f t="shared" si="74"/>
        <v>9.74</v>
      </c>
      <c r="U275" s="44">
        <f t="shared" si="75"/>
        <v>104.57</v>
      </c>
      <c r="V275" s="44">
        <f t="shared" si="76"/>
        <v>0</v>
      </c>
      <c r="W275" s="44">
        <f t="shared" si="77"/>
        <v>89.5</v>
      </c>
      <c r="X275" s="41">
        <f t="shared" si="78"/>
        <v>463.44</v>
      </c>
      <c r="Y275" s="41">
        <f t="shared" si="79"/>
        <v>1571.609</v>
      </c>
      <c r="Z275" s="66"/>
      <c r="AA275" s="247" t="s">
        <v>22</v>
      </c>
      <c r="AD275" s="141"/>
    </row>
    <row r="276" ht="20" customHeight="1" spans="1:30">
      <c r="A276" s="40">
        <f t="shared" si="64"/>
        <v>273</v>
      </c>
      <c r="B276" s="66" t="s">
        <v>738</v>
      </c>
      <c r="C276" s="48" t="s">
        <v>739</v>
      </c>
      <c r="D276" s="41" t="s">
        <v>740</v>
      </c>
      <c r="E276" s="41">
        <v>3245.4</v>
      </c>
      <c r="F276" s="41">
        <f>VLOOKUP(C276,'[1]9月'!$B:$Q,16,0)</f>
        <v>3245.4</v>
      </c>
      <c r="G276" s="41">
        <v>3245.4</v>
      </c>
      <c r="H276" s="44">
        <v>5228.42</v>
      </c>
      <c r="I276" s="44"/>
      <c r="J276" s="44">
        <v>1790</v>
      </c>
      <c r="K276" s="52">
        <f t="shared" si="65"/>
        <v>58.4172</v>
      </c>
      <c r="L276" s="53">
        <f t="shared" si="66"/>
        <v>519.264</v>
      </c>
      <c r="M276" s="41">
        <f t="shared" si="67"/>
        <v>22.7178</v>
      </c>
      <c r="N276" s="44">
        <f t="shared" si="68"/>
        <v>418.27</v>
      </c>
      <c r="O276" s="44">
        <f t="shared" si="69"/>
        <v>0</v>
      </c>
      <c r="P276" s="44">
        <f t="shared" si="70"/>
        <v>89.5</v>
      </c>
      <c r="Q276" s="44">
        <f t="shared" si="71"/>
        <v>1108.169</v>
      </c>
      <c r="R276" s="41">
        <f t="shared" si="72"/>
        <v>0</v>
      </c>
      <c r="S276" s="41">
        <f t="shared" si="73"/>
        <v>259.63</v>
      </c>
      <c r="T276" s="41">
        <f t="shared" si="74"/>
        <v>9.74</v>
      </c>
      <c r="U276" s="44">
        <f t="shared" si="75"/>
        <v>104.57</v>
      </c>
      <c r="V276" s="44">
        <f t="shared" si="76"/>
        <v>0</v>
      </c>
      <c r="W276" s="44">
        <f t="shared" si="77"/>
        <v>89.5</v>
      </c>
      <c r="X276" s="41">
        <f t="shared" si="78"/>
        <v>463.44</v>
      </c>
      <c r="Y276" s="41">
        <f t="shared" si="79"/>
        <v>1571.609</v>
      </c>
      <c r="Z276" s="66"/>
      <c r="AA276" s="247" t="s">
        <v>23</v>
      </c>
      <c r="AD276" s="141"/>
    </row>
    <row r="277" ht="20" customHeight="1" spans="1:30">
      <c r="A277" s="40">
        <f t="shared" si="64"/>
        <v>274</v>
      </c>
      <c r="B277" s="66" t="s">
        <v>738</v>
      </c>
      <c r="C277" s="48" t="s">
        <v>741</v>
      </c>
      <c r="D277" s="41" t="s">
        <v>742</v>
      </c>
      <c r="E277" s="41">
        <v>3245.4</v>
      </c>
      <c r="F277" s="41">
        <f>VLOOKUP(C277,'[1]9月'!$B:$Q,16,0)</f>
        <v>3245.4</v>
      </c>
      <c r="G277" s="41">
        <v>3245.4</v>
      </c>
      <c r="H277" s="44">
        <v>5228.42</v>
      </c>
      <c r="I277" s="44"/>
      <c r="J277" s="44">
        <v>1790</v>
      </c>
      <c r="K277" s="52">
        <f t="shared" si="65"/>
        <v>58.4172</v>
      </c>
      <c r="L277" s="53">
        <f t="shared" si="66"/>
        <v>519.264</v>
      </c>
      <c r="M277" s="41">
        <f t="shared" si="67"/>
        <v>22.7178</v>
      </c>
      <c r="N277" s="44">
        <f t="shared" si="68"/>
        <v>418.27</v>
      </c>
      <c r="O277" s="44">
        <f t="shared" si="69"/>
        <v>0</v>
      </c>
      <c r="P277" s="44">
        <f t="shared" si="70"/>
        <v>89.5</v>
      </c>
      <c r="Q277" s="44">
        <f t="shared" si="71"/>
        <v>1108.169</v>
      </c>
      <c r="R277" s="41">
        <f t="shared" si="72"/>
        <v>0</v>
      </c>
      <c r="S277" s="41">
        <f t="shared" si="73"/>
        <v>259.63</v>
      </c>
      <c r="T277" s="41">
        <f t="shared" si="74"/>
        <v>9.74</v>
      </c>
      <c r="U277" s="44">
        <f t="shared" si="75"/>
        <v>104.57</v>
      </c>
      <c r="V277" s="44">
        <f t="shared" si="76"/>
        <v>0</v>
      </c>
      <c r="W277" s="44">
        <f t="shared" si="77"/>
        <v>89.5</v>
      </c>
      <c r="X277" s="41">
        <f t="shared" si="78"/>
        <v>463.44</v>
      </c>
      <c r="Y277" s="41">
        <f t="shared" si="79"/>
        <v>1571.609</v>
      </c>
      <c r="Z277" s="66"/>
      <c r="AA277" s="247" t="s">
        <v>23</v>
      </c>
      <c r="AD277" s="141"/>
    </row>
    <row r="278" ht="20" customHeight="1" spans="1:30">
      <c r="A278" s="40">
        <f t="shared" ref="A278:A341" si="80">ROW()-3</f>
        <v>275</v>
      </c>
      <c r="B278" s="66" t="s">
        <v>738</v>
      </c>
      <c r="C278" s="48" t="s">
        <v>743</v>
      </c>
      <c r="D278" s="41" t="s">
        <v>744</v>
      </c>
      <c r="E278" s="41">
        <v>3245.4</v>
      </c>
      <c r="F278" s="41">
        <f>VLOOKUP(C278,'[1]9月'!$B:$Q,16,0)</f>
        <v>3245.4</v>
      </c>
      <c r="G278" s="41">
        <v>3245.4</v>
      </c>
      <c r="H278" s="44">
        <v>5228.42</v>
      </c>
      <c r="I278" s="44"/>
      <c r="J278" s="44">
        <v>1790</v>
      </c>
      <c r="K278" s="52">
        <f t="shared" ref="K278:K341" si="81">E278*0.018</f>
        <v>58.4172</v>
      </c>
      <c r="L278" s="53">
        <f t="shared" ref="L278:L341" si="82">F278*0.16</f>
        <v>519.264</v>
      </c>
      <c r="M278" s="41">
        <f t="shared" ref="M278:M341" si="83">G278*0.007</f>
        <v>22.7178</v>
      </c>
      <c r="N278" s="44">
        <f t="shared" ref="N278:N341" si="84">ROUND(H278*0.08,2)</f>
        <v>418.27</v>
      </c>
      <c r="O278" s="44">
        <f t="shared" ref="O278:O341" si="85">I278*50%</f>
        <v>0</v>
      </c>
      <c r="P278" s="44">
        <f t="shared" ref="P278:P341" si="86">J278*5%</f>
        <v>89.5</v>
      </c>
      <c r="Q278" s="44">
        <f t="shared" ref="Q278:Q341" si="87">SUM(K278:P278)</f>
        <v>1108.169</v>
      </c>
      <c r="R278" s="41">
        <f t="shared" ref="R278:R341" si="88">E278*0</f>
        <v>0</v>
      </c>
      <c r="S278" s="41">
        <f t="shared" ref="S278:S341" si="89">ROUND(F278*0.08,2)</f>
        <v>259.63</v>
      </c>
      <c r="T278" s="41">
        <f t="shared" ref="T278:T341" si="90">ROUND(G278*0.003,2)</f>
        <v>9.74</v>
      </c>
      <c r="U278" s="44">
        <f t="shared" ref="U278:U341" si="91">ROUND(H278*0.02,2)</f>
        <v>104.57</v>
      </c>
      <c r="V278" s="44">
        <f t="shared" ref="V278:V341" si="92">I278*50%</f>
        <v>0</v>
      </c>
      <c r="W278" s="44">
        <f t="shared" ref="W278:W341" si="93">J278*5%</f>
        <v>89.5</v>
      </c>
      <c r="X278" s="41">
        <f t="shared" ref="X278:X341" si="94">SUM(R278:W278)</f>
        <v>463.44</v>
      </c>
      <c r="Y278" s="41">
        <f t="shared" ref="Y278:Y341" si="95">Q278+X278</f>
        <v>1571.609</v>
      </c>
      <c r="Z278" s="66"/>
      <c r="AA278" s="247" t="s">
        <v>23</v>
      </c>
      <c r="AD278" s="141"/>
    </row>
    <row r="279" ht="20" customHeight="1" spans="1:30">
      <c r="A279" s="40">
        <f t="shared" si="80"/>
        <v>276</v>
      </c>
      <c r="B279" s="66" t="s">
        <v>738</v>
      </c>
      <c r="C279" s="48" t="s">
        <v>745</v>
      </c>
      <c r="D279" s="41" t="s">
        <v>746</v>
      </c>
      <c r="E279" s="41">
        <v>3245.4</v>
      </c>
      <c r="F279" s="41">
        <f>VLOOKUP(C279,'[1]9月'!$B:$Q,16,0)</f>
        <v>3245.4</v>
      </c>
      <c r="G279" s="41">
        <v>3245.4</v>
      </c>
      <c r="H279" s="44">
        <v>5228.42</v>
      </c>
      <c r="I279" s="44"/>
      <c r="J279" s="44">
        <v>1790</v>
      </c>
      <c r="K279" s="52">
        <f t="shared" si="81"/>
        <v>58.4172</v>
      </c>
      <c r="L279" s="53">
        <f t="shared" si="82"/>
        <v>519.264</v>
      </c>
      <c r="M279" s="41">
        <f t="shared" si="83"/>
        <v>22.7178</v>
      </c>
      <c r="N279" s="44">
        <f t="shared" si="84"/>
        <v>418.27</v>
      </c>
      <c r="O279" s="44">
        <f t="shared" si="85"/>
        <v>0</v>
      </c>
      <c r="P279" s="44">
        <f t="shared" si="86"/>
        <v>89.5</v>
      </c>
      <c r="Q279" s="44">
        <f t="shared" si="87"/>
        <v>1108.169</v>
      </c>
      <c r="R279" s="41">
        <f t="shared" si="88"/>
        <v>0</v>
      </c>
      <c r="S279" s="41">
        <f t="shared" si="89"/>
        <v>259.63</v>
      </c>
      <c r="T279" s="41">
        <f t="shared" si="90"/>
        <v>9.74</v>
      </c>
      <c r="U279" s="44">
        <f t="shared" si="91"/>
        <v>104.57</v>
      </c>
      <c r="V279" s="44">
        <f t="shared" si="92"/>
        <v>0</v>
      </c>
      <c r="W279" s="44">
        <f t="shared" si="93"/>
        <v>89.5</v>
      </c>
      <c r="X279" s="41">
        <f t="shared" si="94"/>
        <v>463.44</v>
      </c>
      <c r="Y279" s="41">
        <f t="shared" si="95"/>
        <v>1571.609</v>
      </c>
      <c r="Z279" s="66"/>
      <c r="AA279" s="247" t="s">
        <v>23</v>
      </c>
      <c r="AD279" s="141"/>
    </row>
    <row r="280" ht="20" customHeight="1" spans="1:30">
      <c r="A280" s="40">
        <f t="shared" si="80"/>
        <v>277</v>
      </c>
      <c r="B280" s="66" t="s">
        <v>738</v>
      </c>
      <c r="C280" s="48" t="s">
        <v>747</v>
      </c>
      <c r="D280" s="41" t="s">
        <v>748</v>
      </c>
      <c r="E280" s="41">
        <v>3245.4</v>
      </c>
      <c r="F280" s="41">
        <f>VLOOKUP(C280,'[1]9月'!$B:$Q,16,0)</f>
        <v>3245.4</v>
      </c>
      <c r="G280" s="41">
        <v>3245.4</v>
      </c>
      <c r="H280" s="44">
        <v>5228.42</v>
      </c>
      <c r="I280" s="44"/>
      <c r="J280" s="44">
        <v>1790</v>
      </c>
      <c r="K280" s="52">
        <f t="shared" si="81"/>
        <v>58.4172</v>
      </c>
      <c r="L280" s="53">
        <f t="shared" si="82"/>
        <v>519.264</v>
      </c>
      <c r="M280" s="41">
        <f t="shared" si="83"/>
        <v>22.7178</v>
      </c>
      <c r="N280" s="44">
        <f t="shared" si="84"/>
        <v>418.27</v>
      </c>
      <c r="O280" s="44">
        <f t="shared" si="85"/>
        <v>0</v>
      </c>
      <c r="P280" s="44">
        <f t="shared" si="86"/>
        <v>89.5</v>
      </c>
      <c r="Q280" s="44">
        <f t="shared" si="87"/>
        <v>1108.169</v>
      </c>
      <c r="R280" s="41">
        <f t="shared" si="88"/>
        <v>0</v>
      </c>
      <c r="S280" s="41">
        <f t="shared" si="89"/>
        <v>259.63</v>
      </c>
      <c r="T280" s="41">
        <f t="shared" si="90"/>
        <v>9.74</v>
      </c>
      <c r="U280" s="44">
        <f t="shared" si="91"/>
        <v>104.57</v>
      </c>
      <c r="V280" s="44">
        <f t="shared" si="92"/>
        <v>0</v>
      </c>
      <c r="W280" s="44">
        <f t="shared" si="93"/>
        <v>89.5</v>
      </c>
      <c r="X280" s="41">
        <f t="shared" si="94"/>
        <v>463.44</v>
      </c>
      <c r="Y280" s="41">
        <f t="shared" si="95"/>
        <v>1571.609</v>
      </c>
      <c r="Z280" s="66"/>
      <c r="AA280" s="247" t="s">
        <v>23</v>
      </c>
      <c r="AD280" s="141"/>
    </row>
    <row r="281" ht="19" customHeight="1" spans="1:30">
      <c r="A281" s="233">
        <f t="shared" si="80"/>
        <v>278</v>
      </c>
      <c r="B281" s="72" t="s">
        <v>738</v>
      </c>
      <c r="C281" s="234" t="s">
        <v>749</v>
      </c>
      <c r="D281" s="72" t="s">
        <v>750</v>
      </c>
      <c r="E281" s="72">
        <v>3245.4</v>
      </c>
      <c r="F281" s="72">
        <f>VLOOKUP(C281,'[1]9月'!$B:$Q,16,0)</f>
        <v>3245.4</v>
      </c>
      <c r="G281" s="72">
        <v>3245.4</v>
      </c>
      <c r="H281" s="69">
        <v>5228.42</v>
      </c>
      <c r="I281" s="69"/>
      <c r="J281" s="69">
        <v>1790</v>
      </c>
      <c r="K281" s="70">
        <f t="shared" si="81"/>
        <v>58.4172</v>
      </c>
      <c r="L281" s="71">
        <f t="shared" si="82"/>
        <v>519.264</v>
      </c>
      <c r="M281" s="72">
        <f t="shared" si="83"/>
        <v>22.7178</v>
      </c>
      <c r="N281" s="69">
        <f t="shared" si="84"/>
        <v>418.27</v>
      </c>
      <c r="O281" s="69">
        <f t="shared" si="85"/>
        <v>0</v>
      </c>
      <c r="P281" s="69">
        <f t="shared" si="86"/>
        <v>89.5</v>
      </c>
      <c r="Q281" s="69">
        <f t="shared" si="87"/>
        <v>1108.169</v>
      </c>
      <c r="R281" s="72">
        <f t="shared" si="88"/>
        <v>0</v>
      </c>
      <c r="S281" s="72">
        <f t="shared" si="89"/>
        <v>259.63</v>
      </c>
      <c r="T281" s="72">
        <f t="shared" si="90"/>
        <v>9.74</v>
      </c>
      <c r="U281" s="69">
        <f t="shared" si="91"/>
        <v>104.57</v>
      </c>
      <c r="V281" s="69">
        <f t="shared" si="92"/>
        <v>0</v>
      </c>
      <c r="W281" s="69">
        <f t="shared" si="93"/>
        <v>89.5</v>
      </c>
      <c r="X281" s="72">
        <f t="shared" si="94"/>
        <v>463.44</v>
      </c>
      <c r="Y281" s="72">
        <f t="shared" si="95"/>
        <v>1571.609</v>
      </c>
      <c r="Z281" s="72"/>
      <c r="AA281" s="254" t="s">
        <v>23</v>
      </c>
      <c r="AD281" s="141"/>
    </row>
    <row r="282" ht="20" customHeight="1" spans="1:30">
      <c r="A282" s="40">
        <f t="shared" si="80"/>
        <v>279</v>
      </c>
      <c r="B282" s="66" t="s">
        <v>738</v>
      </c>
      <c r="C282" s="48" t="s">
        <v>751</v>
      </c>
      <c r="D282" s="41" t="s">
        <v>752</v>
      </c>
      <c r="E282" s="41">
        <v>3245.4</v>
      </c>
      <c r="F282" s="41">
        <f>VLOOKUP(C282,'[1]9月'!$B:$Q,16,0)</f>
        <v>3245.4</v>
      </c>
      <c r="G282" s="41">
        <v>3245.4</v>
      </c>
      <c r="H282" s="44">
        <v>5228.42</v>
      </c>
      <c r="I282" s="44"/>
      <c r="J282" s="44">
        <v>1790</v>
      </c>
      <c r="K282" s="52">
        <f t="shared" si="81"/>
        <v>58.4172</v>
      </c>
      <c r="L282" s="53">
        <f t="shared" si="82"/>
        <v>519.264</v>
      </c>
      <c r="M282" s="41">
        <f t="shared" si="83"/>
        <v>22.7178</v>
      </c>
      <c r="N282" s="44">
        <f t="shared" si="84"/>
        <v>418.27</v>
      </c>
      <c r="O282" s="44">
        <f t="shared" si="85"/>
        <v>0</v>
      </c>
      <c r="P282" s="44">
        <f t="shared" si="86"/>
        <v>89.5</v>
      </c>
      <c r="Q282" s="44">
        <f t="shared" si="87"/>
        <v>1108.169</v>
      </c>
      <c r="R282" s="41">
        <f t="shared" si="88"/>
        <v>0</v>
      </c>
      <c r="S282" s="41">
        <f t="shared" si="89"/>
        <v>259.63</v>
      </c>
      <c r="T282" s="41">
        <f t="shared" si="90"/>
        <v>9.74</v>
      </c>
      <c r="U282" s="44">
        <f t="shared" si="91"/>
        <v>104.57</v>
      </c>
      <c r="V282" s="44">
        <f t="shared" si="92"/>
        <v>0</v>
      </c>
      <c r="W282" s="44">
        <f t="shared" si="93"/>
        <v>89.5</v>
      </c>
      <c r="X282" s="41">
        <f t="shared" si="94"/>
        <v>463.44</v>
      </c>
      <c r="Y282" s="41">
        <f t="shared" si="95"/>
        <v>1571.609</v>
      </c>
      <c r="Z282" s="66"/>
      <c r="AA282" s="247" t="s">
        <v>23</v>
      </c>
      <c r="AD282" s="141"/>
    </row>
    <row r="283" ht="20" customHeight="1" spans="1:30">
      <c r="A283" s="40">
        <f t="shared" si="80"/>
        <v>280</v>
      </c>
      <c r="B283" s="66" t="s">
        <v>738</v>
      </c>
      <c r="C283" s="48" t="s">
        <v>753</v>
      </c>
      <c r="D283" s="41" t="s">
        <v>754</v>
      </c>
      <c r="E283" s="41">
        <v>3245.4</v>
      </c>
      <c r="F283" s="41">
        <f>VLOOKUP(C283,'[1]9月'!$B:$Q,16,0)</f>
        <v>3245.4</v>
      </c>
      <c r="G283" s="41">
        <v>3245.4</v>
      </c>
      <c r="H283" s="44">
        <v>5228.42</v>
      </c>
      <c r="I283" s="44"/>
      <c r="J283" s="44">
        <v>1790</v>
      </c>
      <c r="K283" s="52">
        <f t="shared" si="81"/>
        <v>58.4172</v>
      </c>
      <c r="L283" s="53">
        <f t="shared" si="82"/>
        <v>519.264</v>
      </c>
      <c r="M283" s="41">
        <f t="shared" si="83"/>
        <v>22.7178</v>
      </c>
      <c r="N283" s="44">
        <f t="shared" si="84"/>
        <v>418.27</v>
      </c>
      <c r="O283" s="44">
        <f t="shared" si="85"/>
        <v>0</v>
      </c>
      <c r="P283" s="44">
        <f t="shared" si="86"/>
        <v>89.5</v>
      </c>
      <c r="Q283" s="44">
        <f t="shared" si="87"/>
        <v>1108.169</v>
      </c>
      <c r="R283" s="41">
        <f t="shared" si="88"/>
        <v>0</v>
      </c>
      <c r="S283" s="41">
        <f t="shared" si="89"/>
        <v>259.63</v>
      </c>
      <c r="T283" s="41">
        <f t="shared" si="90"/>
        <v>9.74</v>
      </c>
      <c r="U283" s="44">
        <f t="shared" si="91"/>
        <v>104.57</v>
      </c>
      <c r="V283" s="44">
        <f t="shared" si="92"/>
        <v>0</v>
      </c>
      <c r="W283" s="44">
        <f t="shared" si="93"/>
        <v>89.5</v>
      </c>
      <c r="X283" s="41">
        <f t="shared" si="94"/>
        <v>463.44</v>
      </c>
      <c r="Y283" s="41">
        <f t="shared" si="95"/>
        <v>1571.609</v>
      </c>
      <c r="Z283" s="66"/>
      <c r="AA283" s="247" t="s">
        <v>23</v>
      </c>
      <c r="AD283" s="141"/>
    </row>
    <row r="284" ht="20" customHeight="1" spans="1:30">
      <c r="A284" s="40">
        <f t="shared" si="80"/>
        <v>281</v>
      </c>
      <c r="B284" s="66" t="s">
        <v>738</v>
      </c>
      <c r="C284" s="48" t="s">
        <v>755</v>
      </c>
      <c r="D284" s="41" t="s">
        <v>756</v>
      </c>
      <c r="E284" s="41">
        <v>3245.4</v>
      </c>
      <c r="F284" s="41">
        <f>VLOOKUP(C284,'[1]9月'!$B:$Q,16,0)</f>
        <v>3245.4</v>
      </c>
      <c r="G284" s="41">
        <v>3245.4</v>
      </c>
      <c r="H284" s="44">
        <v>5228.42</v>
      </c>
      <c r="I284" s="44"/>
      <c r="J284" s="44">
        <v>1790</v>
      </c>
      <c r="K284" s="52">
        <f t="shared" si="81"/>
        <v>58.4172</v>
      </c>
      <c r="L284" s="53">
        <f t="shared" si="82"/>
        <v>519.264</v>
      </c>
      <c r="M284" s="41">
        <f t="shared" si="83"/>
        <v>22.7178</v>
      </c>
      <c r="N284" s="44">
        <f t="shared" si="84"/>
        <v>418.27</v>
      </c>
      <c r="O284" s="44">
        <f t="shared" si="85"/>
        <v>0</v>
      </c>
      <c r="P284" s="44">
        <f t="shared" si="86"/>
        <v>89.5</v>
      </c>
      <c r="Q284" s="44">
        <f t="shared" si="87"/>
        <v>1108.169</v>
      </c>
      <c r="R284" s="41">
        <f t="shared" si="88"/>
        <v>0</v>
      </c>
      <c r="S284" s="41">
        <f t="shared" si="89"/>
        <v>259.63</v>
      </c>
      <c r="T284" s="41">
        <f t="shared" si="90"/>
        <v>9.74</v>
      </c>
      <c r="U284" s="44">
        <f t="shared" si="91"/>
        <v>104.57</v>
      </c>
      <c r="V284" s="44">
        <f t="shared" si="92"/>
        <v>0</v>
      </c>
      <c r="W284" s="44">
        <f t="shared" si="93"/>
        <v>89.5</v>
      </c>
      <c r="X284" s="41">
        <f t="shared" si="94"/>
        <v>463.44</v>
      </c>
      <c r="Y284" s="41">
        <f t="shared" si="95"/>
        <v>1571.609</v>
      </c>
      <c r="Z284" s="66"/>
      <c r="AA284" s="247" t="s">
        <v>23</v>
      </c>
      <c r="AD284" s="141"/>
    </row>
    <row r="285" ht="20" customHeight="1" spans="1:30">
      <c r="A285" s="40">
        <f t="shared" si="80"/>
        <v>282</v>
      </c>
      <c r="B285" s="66" t="s">
        <v>170</v>
      </c>
      <c r="C285" s="48" t="s">
        <v>757</v>
      </c>
      <c r="D285" s="41" t="s">
        <v>758</v>
      </c>
      <c r="E285" s="41">
        <v>3245.4</v>
      </c>
      <c r="F285" s="41">
        <f>VLOOKUP(C285,'[1]9月'!$B:$Q,16,0)</f>
        <v>3245.4</v>
      </c>
      <c r="G285" s="41">
        <v>3245.4</v>
      </c>
      <c r="H285" s="44">
        <v>5228.42</v>
      </c>
      <c r="I285" s="44"/>
      <c r="J285" s="44">
        <v>3180</v>
      </c>
      <c r="K285" s="52">
        <f t="shared" si="81"/>
        <v>58.4172</v>
      </c>
      <c r="L285" s="53">
        <f t="shared" si="82"/>
        <v>519.264</v>
      </c>
      <c r="M285" s="41">
        <f t="shared" si="83"/>
        <v>22.7178</v>
      </c>
      <c r="N285" s="44">
        <f t="shared" si="84"/>
        <v>418.27</v>
      </c>
      <c r="O285" s="44">
        <f t="shared" si="85"/>
        <v>0</v>
      </c>
      <c r="P285" s="44">
        <f t="shared" si="86"/>
        <v>159</v>
      </c>
      <c r="Q285" s="44">
        <f t="shared" si="87"/>
        <v>1177.669</v>
      </c>
      <c r="R285" s="41">
        <f t="shared" si="88"/>
        <v>0</v>
      </c>
      <c r="S285" s="41">
        <f t="shared" si="89"/>
        <v>259.63</v>
      </c>
      <c r="T285" s="41">
        <f t="shared" si="90"/>
        <v>9.74</v>
      </c>
      <c r="U285" s="44">
        <f t="shared" si="91"/>
        <v>104.57</v>
      </c>
      <c r="V285" s="44">
        <f t="shared" si="92"/>
        <v>0</v>
      </c>
      <c r="W285" s="44">
        <f t="shared" si="93"/>
        <v>159</v>
      </c>
      <c r="X285" s="41">
        <f t="shared" si="94"/>
        <v>532.94</v>
      </c>
      <c r="Y285" s="41">
        <f t="shared" si="95"/>
        <v>1710.609</v>
      </c>
      <c r="Z285" s="66"/>
      <c r="AA285" s="247" t="s">
        <v>24</v>
      </c>
      <c r="AD285" s="141"/>
    </row>
    <row r="286" ht="20" customHeight="1" spans="1:30">
      <c r="A286" s="40">
        <f t="shared" si="80"/>
        <v>283</v>
      </c>
      <c r="B286" s="66" t="s">
        <v>738</v>
      </c>
      <c r="C286" s="48" t="s">
        <v>759</v>
      </c>
      <c r="D286" s="41" t="s">
        <v>760</v>
      </c>
      <c r="E286" s="41">
        <v>3245.4</v>
      </c>
      <c r="F286" s="41">
        <f>VLOOKUP(C286,'[1]9月'!$B:$Q,16,0)</f>
        <v>3245.4</v>
      </c>
      <c r="G286" s="41">
        <v>3245.4</v>
      </c>
      <c r="H286" s="44">
        <v>5228.42</v>
      </c>
      <c r="I286" s="44"/>
      <c r="J286" s="44">
        <v>1790</v>
      </c>
      <c r="K286" s="52">
        <f t="shared" si="81"/>
        <v>58.4172</v>
      </c>
      <c r="L286" s="53">
        <f t="shared" si="82"/>
        <v>519.264</v>
      </c>
      <c r="M286" s="41">
        <f t="shared" si="83"/>
        <v>22.7178</v>
      </c>
      <c r="N286" s="44">
        <f t="shared" si="84"/>
        <v>418.27</v>
      </c>
      <c r="O286" s="44">
        <f t="shared" si="85"/>
        <v>0</v>
      </c>
      <c r="P286" s="44">
        <f t="shared" si="86"/>
        <v>89.5</v>
      </c>
      <c r="Q286" s="44">
        <f t="shared" si="87"/>
        <v>1108.169</v>
      </c>
      <c r="R286" s="41">
        <f t="shared" si="88"/>
        <v>0</v>
      </c>
      <c r="S286" s="41">
        <f t="shared" si="89"/>
        <v>259.63</v>
      </c>
      <c r="T286" s="41">
        <f t="shared" si="90"/>
        <v>9.74</v>
      </c>
      <c r="U286" s="44">
        <f t="shared" si="91"/>
        <v>104.57</v>
      </c>
      <c r="V286" s="44">
        <f t="shared" si="92"/>
        <v>0</v>
      </c>
      <c r="W286" s="44">
        <f t="shared" si="93"/>
        <v>89.5</v>
      </c>
      <c r="X286" s="41">
        <f t="shared" si="94"/>
        <v>463.44</v>
      </c>
      <c r="Y286" s="41">
        <f t="shared" si="95"/>
        <v>1571.609</v>
      </c>
      <c r="Z286" s="66"/>
      <c r="AA286" s="247" t="s">
        <v>23</v>
      </c>
      <c r="AD286" s="141"/>
    </row>
    <row r="287" ht="20" customHeight="1" spans="1:30">
      <c r="A287" s="40">
        <f t="shared" si="80"/>
        <v>284</v>
      </c>
      <c r="B287" s="66" t="s">
        <v>738</v>
      </c>
      <c r="C287" s="48" t="s">
        <v>761</v>
      </c>
      <c r="D287" s="41" t="s">
        <v>762</v>
      </c>
      <c r="E287" s="41">
        <v>3245.4</v>
      </c>
      <c r="F287" s="41">
        <f>VLOOKUP(C287,'[1]9月'!$B:$Q,16,0)</f>
        <v>3245.4</v>
      </c>
      <c r="G287" s="41">
        <v>3245.4</v>
      </c>
      <c r="H287" s="44">
        <v>5228.42</v>
      </c>
      <c r="I287" s="44"/>
      <c r="J287" s="44">
        <v>1790</v>
      </c>
      <c r="K287" s="52">
        <f t="shared" si="81"/>
        <v>58.4172</v>
      </c>
      <c r="L287" s="53">
        <f t="shared" si="82"/>
        <v>519.264</v>
      </c>
      <c r="M287" s="41">
        <f t="shared" si="83"/>
        <v>22.7178</v>
      </c>
      <c r="N287" s="44">
        <f t="shared" si="84"/>
        <v>418.27</v>
      </c>
      <c r="O287" s="44">
        <f t="shared" si="85"/>
        <v>0</v>
      </c>
      <c r="P287" s="44">
        <f t="shared" si="86"/>
        <v>89.5</v>
      </c>
      <c r="Q287" s="44">
        <f t="shared" si="87"/>
        <v>1108.169</v>
      </c>
      <c r="R287" s="41">
        <f t="shared" si="88"/>
        <v>0</v>
      </c>
      <c r="S287" s="41">
        <f t="shared" si="89"/>
        <v>259.63</v>
      </c>
      <c r="T287" s="41">
        <f t="shared" si="90"/>
        <v>9.74</v>
      </c>
      <c r="U287" s="44">
        <f t="shared" si="91"/>
        <v>104.57</v>
      </c>
      <c r="V287" s="44">
        <f t="shared" si="92"/>
        <v>0</v>
      </c>
      <c r="W287" s="44">
        <f t="shared" si="93"/>
        <v>89.5</v>
      </c>
      <c r="X287" s="41">
        <f t="shared" si="94"/>
        <v>463.44</v>
      </c>
      <c r="Y287" s="41">
        <f t="shared" si="95"/>
        <v>1571.609</v>
      </c>
      <c r="Z287" s="66"/>
      <c r="AA287" s="247" t="s">
        <v>23</v>
      </c>
      <c r="AD287" s="141"/>
    </row>
    <row r="288" ht="20" customHeight="1" spans="1:30">
      <c r="A288" s="40">
        <f t="shared" si="80"/>
        <v>285</v>
      </c>
      <c r="B288" s="66" t="s">
        <v>738</v>
      </c>
      <c r="C288" s="48" t="s">
        <v>763</v>
      </c>
      <c r="D288" s="41" t="s">
        <v>764</v>
      </c>
      <c r="E288" s="41">
        <v>3245.4</v>
      </c>
      <c r="F288" s="41">
        <f>VLOOKUP(C288,'[1]9月'!$B:$Q,16,0)</f>
        <v>3245.4</v>
      </c>
      <c r="G288" s="41">
        <v>3245.4</v>
      </c>
      <c r="H288" s="44">
        <v>5228.42</v>
      </c>
      <c r="I288" s="44"/>
      <c r="J288" s="44">
        <v>1790</v>
      </c>
      <c r="K288" s="52">
        <f t="shared" si="81"/>
        <v>58.4172</v>
      </c>
      <c r="L288" s="53">
        <f t="shared" si="82"/>
        <v>519.264</v>
      </c>
      <c r="M288" s="41">
        <f t="shared" si="83"/>
        <v>22.7178</v>
      </c>
      <c r="N288" s="44">
        <f t="shared" si="84"/>
        <v>418.27</v>
      </c>
      <c r="O288" s="44">
        <f t="shared" si="85"/>
        <v>0</v>
      </c>
      <c r="P288" s="44">
        <f t="shared" si="86"/>
        <v>89.5</v>
      </c>
      <c r="Q288" s="44">
        <f t="shared" si="87"/>
        <v>1108.169</v>
      </c>
      <c r="R288" s="41">
        <f t="shared" si="88"/>
        <v>0</v>
      </c>
      <c r="S288" s="41">
        <f t="shared" si="89"/>
        <v>259.63</v>
      </c>
      <c r="T288" s="41">
        <f t="shared" si="90"/>
        <v>9.74</v>
      </c>
      <c r="U288" s="44">
        <f t="shared" si="91"/>
        <v>104.57</v>
      </c>
      <c r="V288" s="44">
        <f t="shared" si="92"/>
        <v>0</v>
      </c>
      <c r="W288" s="44">
        <f t="shared" si="93"/>
        <v>89.5</v>
      </c>
      <c r="X288" s="41">
        <f t="shared" si="94"/>
        <v>463.44</v>
      </c>
      <c r="Y288" s="41">
        <f t="shared" si="95"/>
        <v>1571.609</v>
      </c>
      <c r="Z288" s="66"/>
      <c r="AA288" s="247" t="s">
        <v>23</v>
      </c>
      <c r="AD288" s="141"/>
    </row>
    <row r="289" ht="20" customHeight="1" spans="1:30">
      <c r="A289" s="40">
        <f t="shared" si="80"/>
        <v>286</v>
      </c>
      <c r="B289" s="66" t="s">
        <v>738</v>
      </c>
      <c r="C289" s="48" t="s">
        <v>765</v>
      </c>
      <c r="D289" s="41" t="s">
        <v>766</v>
      </c>
      <c r="E289" s="41">
        <v>3245.4</v>
      </c>
      <c r="F289" s="41">
        <f>VLOOKUP(C289,'[1]9月'!$B:$Q,16,0)</f>
        <v>3245.4</v>
      </c>
      <c r="G289" s="41">
        <v>3245.4</v>
      </c>
      <c r="H289" s="44">
        <v>5228.42</v>
      </c>
      <c r="I289" s="44"/>
      <c r="J289" s="44">
        <v>1790</v>
      </c>
      <c r="K289" s="52">
        <f t="shared" si="81"/>
        <v>58.4172</v>
      </c>
      <c r="L289" s="53">
        <f t="shared" si="82"/>
        <v>519.264</v>
      </c>
      <c r="M289" s="41">
        <f t="shared" si="83"/>
        <v>22.7178</v>
      </c>
      <c r="N289" s="44">
        <f t="shared" si="84"/>
        <v>418.27</v>
      </c>
      <c r="O289" s="44">
        <f t="shared" si="85"/>
        <v>0</v>
      </c>
      <c r="P289" s="44">
        <f t="shared" si="86"/>
        <v>89.5</v>
      </c>
      <c r="Q289" s="44">
        <f t="shared" si="87"/>
        <v>1108.169</v>
      </c>
      <c r="R289" s="41">
        <f t="shared" si="88"/>
        <v>0</v>
      </c>
      <c r="S289" s="41">
        <f t="shared" si="89"/>
        <v>259.63</v>
      </c>
      <c r="T289" s="41">
        <f t="shared" si="90"/>
        <v>9.74</v>
      </c>
      <c r="U289" s="44">
        <f t="shared" si="91"/>
        <v>104.57</v>
      </c>
      <c r="V289" s="44">
        <f t="shared" si="92"/>
        <v>0</v>
      </c>
      <c r="W289" s="44">
        <f t="shared" si="93"/>
        <v>89.5</v>
      </c>
      <c r="X289" s="41">
        <f t="shared" si="94"/>
        <v>463.44</v>
      </c>
      <c r="Y289" s="41">
        <f t="shared" si="95"/>
        <v>1571.609</v>
      </c>
      <c r="Z289" s="66"/>
      <c r="AA289" s="247" t="s">
        <v>23</v>
      </c>
      <c r="AD289" s="141"/>
    </row>
    <row r="290" ht="20" customHeight="1" spans="1:30">
      <c r="A290" s="40">
        <f t="shared" si="80"/>
        <v>287</v>
      </c>
      <c r="B290" s="66" t="s">
        <v>738</v>
      </c>
      <c r="C290" s="48" t="s">
        <v>767</v>
      </c>
      <c r="D290" s="41" t="s">
        <v>768</v>
      </c>
      <c r="E290" s="41">
        <v>3245.4</v>
      </c>
      <c r="F290" s="41">
        <f>VLOOKUP(C290,'[1]9月'!$B:$Q,16,0)</f>
        <v>3245.4</v>
      </c>
      <c r="G290" s="41">
        <v>3245.4</v>
      </c>
      <c r="H290" s="44">
        <v>5228.42</v>
      </c>
      <c r="I290" s="44"/>
      <c r="J290" s="44">
        <v>1790</v>
      </c>
      <c r="K290" s="52">
        <f t="shared" si="81"/>
        <v>58.4172</v>
      </c>
      <c r="L290" s="53">
        <f t="shared" si="82"/>
        <v>519.264</v>
      </c>
      <c r="M290" s="41">
        <f t="shared" si="83"/>
        <v>22.7178</v>
      </c>
      <c r="N290" s="44">
        <f t="shared" si="84"/>
        <v>418.27</v>
      </c>
      <c r="O290" s="44">
        <f t="shared" si="85"/>
        <v>0</v>
      </c>
      <c r="P290" s="44">
        <f t="shared" si="86"/>
        <v>89.5</v>
      </c>
      <c r="Q290" s="44">
        <f t="shared" si="87"/>
        <v>1108.169</v>
      </c>
      <c r="R290" s="41">
        <f t="shared" si="88"/>
        <v>0</v>
      </c>
      <c r="S290" s="41">
        <f t="shared" si="89"/>
        <v>259.63</v>
      </c>
      <c r="T290" s="41">
        <f t="shared" si="90"/>
        <v>9.74</v>
      </c>
      <c r="U290" s="44">
        <f t="shared" si="91"/>
        <v>104.57</v>
      </c>
      <c r="V290" s="44">
        <f t="shared" si="92"/>
        <v>0</v>
      </c>
      <c r="W290" s="44">
        <f t="shared" si="93"/>
        <v>89.5</v>
      </c>
      <c r="X290" s="41">
        <f t="shared" si="94"/>
        <v>463.44</v>
      </c>
      <c r="Y290" s="41">
        <f t="shared" si="95"/>
        <v>1571.609</v>
      </c>
      <c r="Z290" s="66"/>
      <c r="AA290" s="247" t="s">
        <v>23</v>
      </c>
      <c r="AD290" s="141"/>
    </row>
    <row r="291" ht="20" customHeight="1" spans="1:30">
      <c r="A291" s="40">
        <f t="shared" si="80"/>
        <v>288</v>
      </c>
      <c r="B291" s="66" t="s">
        <v>738</v>
      </c>
      <c r="C291" s="48" t="s">
        <v>770</v>
      </c>
      <c r="D291" s="41" t="s">
        <v>771</v>
      </c>
      <c r="E291" s="41">
        <v>3245.4</v>
      </c>
      <c r="F291" s="41">
        <f>VLOOKUP(C291,'[1]9月'!$B:$Q,16,0)</f>
        <v>3245.4</v>
      </c>
      <c r="G291" s="41">
        <v>3245.4</v>
      </c>
      <c r="H291" s="44">
        <v>5228.42</v>
      </c>
      <c r="I291" s="44"/>
      <c r="J291" s="44">
        <v>1790</v>
      </c>
      <c r="K291" s="52">
        <f t="shared" si="81"/>
        <v>58.4172</v>
      </c>
      <c r="L291" s="53">
        <f t="shared" si="82"/>
        <v>519.264</v>
      </c>
      <c r="M291" s="41">
        <f t="shared" si="83"/>
        <v>22.7178</v>
      </c>
      <c r="N291" s="44">
        <f t="shared" si="84"/>
        <v>418.27</v>
      </c>
      <c r="O291" s="44">
        <f t="shared" si="85"/>
        <v>0</v>
      </c>
      <c r="P291" s="44">
        <f t="shared" si="86"/>
        <v>89.5</v>
      </c>
      <c r="Q291" s="44">
        <f t="shared" si="87"/>
        <v>1108.169</v>
      </c>
      <c r="R291" s="41">
        <f t="shared" si="88"/>
        <v>0</v>
      </c>
      <c r="S291" s="41">
        <f t="shared" si="89"/>
        <v>259.63</v>
      </c>
      <c r="T291" s="41">
        <f t="shared" si="90"/>
        <v>9.74</v>
      </c>
      <c r="U291" s="44">
        <f t="shared" si="91"/>
        <v>104.57</v>
      </c>
      <c r="V291" s="44">
        <f t="shared" si="92"/>
        <v>0</v>
      </c>
      <c r="W291" s="44">
        <f t="shared" si="93"/>
        <v>89.5</v>
      </c>
      <c r="X291" s="41">
        <f t="shared" si="94"/>
        <v>463.44</v>
      </c>
      <c r="Y291" s="41">
        <f t="shared" si="95"/>
        <v>1571.609</v>
      </c>
      <c r="Z291" s="66"/>
      <c r="AA291" s="247" t="s">
        <v>23</v>
      </c>
      <c r="AD291" s="141"/>
    </row>
    <row r="292" ht="20" customHeight="1" spans="1:30">
      <c r="A292" s="40">
        <f t="shared" si="80"/>
        <v>289</v>
      </c>
      <c r="B292" s="66" t="s">
        <v>913</v>
      </c>
      <c r="C292" s="48" t="s">
        <v>773</v>
      </c>
      <c r="D292" s="41" t="s">
        <v>774</v>
      </c>
      <c r="E292" s="41">
        <v>3245.4</v>
      </c>
      <c r="F292" s="41">
        <f>VLOOKUP(C292,'[1]9月'!$B:$Q,16,0)</f>
        <v>3245.4</v>
      </c>
      <c r="G292" s="41">
        <v>3245.4</v>
      </c>
      <c r="H292" s="44">
        <v>5228.42</v>
      </c>
      <c r="I292" s="44"/>
      <c r="J292" s="44">
        <v>0</v>
      </c>
      <c r="K292" s="52">
        <f t="shared" si="81"/>
        <v>58.4172</v>
      </c>
      <c r="L292" s="53">
        <f t="shared" si="82"/>
        <v>519.264</v>
      </c>
      <c r="M292" s="41">
        <f t="shared" si="83"/>
        <v>22.7178</v>
      </c>
      <c r="N292" s="44">
        <f t="shared" si="84"/>
        <v>418.27</v>
      </c>
      <c r="O292" s="44">
        <f t="shared" si="85"/>
        <v>0</v>
      </c>
      <c r="P292" s="44">
        <f t="shared" si="86"/>
        <v>0</v>
      </c>
      <c r="Q292" s="44">
        <f t="shared" si="87"/>
        <v>1018.669</v>
      </c>
      <c r="R292" s="41">
        <f t="shared" si="88"/>
        <v>0</v>
      </c>
      <c r="S292" s="41">
        <f t="shared" si="89"/>
        <v>259.63</v>
      </c>
      <c r="T292" s="41">
        <f t="shared" si="90"/>
        <v>9.74</v>
      </c>
      <c r="U292" s="44">
        <f t="shared" si="91"/>
        <v>104.57</v>
      </c>
      <c r="V292" s="44">
        <f t="shared" si="92"/>
        <v>0</v>
      </c>
      <c r="W292" s="44">
        <f t="shared" si="93"/>
        <v>0</v>
      </c>
      <c r="X292" s="41">
        <f t="shared" si="94"/>
        <v>373.94</v>
      </c>
      <c r="Y292" s="41">
        <f t="shared" si="95"/>
        <v>1392.609</v>
      </c>
      <c r="Z292" s="66"/>
      <c r="AA292" s="247" t="s">
        <v>23</v>
      </c>
      <c r="AD292" s="141"/>
    </row>
    <row r="293" ht="20" customHeight="1" spans="1:30">
      <c r="A293" s="40">
        <f t="shared" si="80"/>
        <v>290</v>
      </c>
      <c r="B293" s="66" t="s">
        <v>913</v>
      </c>
      <c r="C293" s="48" t="s">
        <v>776</v>
      </c>
      <c r="D293" s="41" t="s">
        <v>777</v>
      </c>
      <c r="E293" s="41">
        <v>3245.4</v>
      </c>
      <c r="F293" s="41">
        <f>VLOOKUP(C293,'[1]9月'!$B:$Q,16,0)</f>
        <v>3245.4</v>
      </c>
      <c r="G293" s="41">
        <v>3245.4</v>
      </c>
      <c r="H293" s="44">
        <v>5228.42</v>
      </c>
      <c r="I293" s="44"/>
      <c r="J293" s="44">
        <v>0</v>
      </c>
      <c r="K293" s="52">
        <f t="shared" si="81"/>
        <v>58.4172</v>
      </c>
      <c r="L293" s="53">
        <f t="shared" si="82"/>
        <v>519.264</v>
      </c>
      <c r="M293" s="41">
        <f t="shared" si="83"/>
        <v>22.7178</v>
      </c>
      <c r="N293" s="44">
        <f t="shared" si="84"/>
        <v>418.27</v>
      </c>
      <c r="O293" s="44">
        <f t="shared" si="85"/>
        <v>0</v>
      </c>
      <c r="P293" s="44">
        <f t="shared" si="86"/>
        <v>0</v>
      </c>
      <c r="Q293" s="44">
        <f t="shared" si="87"/>
        <v>1018.669</v>
      </c>
      <c r="R293" s="41">
        <f t="shared" si="88"/>
        <v>0</v>
      </c>
      <c r="S293" s="41">
        <f t="shared" si="89"/>
        <v>259.63</v>
      </c>
      <c r="T293" s="41">
        <f t="shared" si="90"/>
        <v>9.74</v>
      </c>
      <c r="U293" s="44">
        <f t="shared" si="91"/>
        <v>104.57</v>
      </c>
      <c r="V293" s="44">
        <f t="shared" si="92"/>
        <v>0</v>
      </c>
      <c r="W293" s="44">
        <f t="shared" si="93"/>
        <v>0</v>
      </c>
      <c r="X293" s="41">
        <f t="shared" si="94"/>
        <v>373.94</v>
      </c>
      <c r="Y293" s="41">
        <f t="shared" si="95"/>
        <v>1392.609</v>
      </c>
      <c r="Z293" s="66"/>
      <c r="AA293" s="247" t="s">
        <v>23</v>
      </c>
      <c r="AD293" s="141"/>
    </row>
    <row r="294" ht="20" customHeight="1" spans="1:30">
      <c r="A294" s="40">
        <f t="shared" si="80"/>
        <v>291</v>
      </c>
      <c r="B294" s="66" t="s">
        <v>738</v>
      </c>
      <c r="C294" s="48" t="s">
        <v>779</v>
      </c>
      <c r="D294" s="41" t="s">
        <v>780</v>
      </c>
      <c r="E294" s="41">
        <v>3245.4</v>
      </c>
      <c r="F294" s="41">
        <f>VLOOKUP(C294,'[1]9月'!$B:$Q,16,0)</f>
        <v>3245.4</v>
      </c>
      <c r="G294" s="41">
        <v>3245.4</v>
      </c>
      <c r="H294" s="44">
        <v>5228.42</v>
      </c>
      <c r="I294" s="44"/>
      <c r="J294" s="44">
        <v>1790</v>
      </c>
      <c r="K294" s="52">
        <f t="shared" si="81"/>
        <v>58.4172</v>
      </c>
      <c r="L294" s="53">
        <f t="shared" si="82"/>
        <v>519.264</v>
      </c>
      <c r="M294" s="41">
        <f t="shared" si="83"/>
        <v>22.7178</v>
      </c>
      <c r="N294" s="44">
        <f t="shared" si="84"/>
        <v>418.27</v>
      </c>
      <c r="O294" s="44">
        <f t="shared" si="85"/>
        <v>0</v>
      </c>
      <c r="P294" s="44">
        <f t="shared" si="86"/>
        <v>89.5</v>
      </c>
      <c r="Q294" s="44">
        <f t="shared" si="87"/>
        <v>1108.169</v>
      </c>
      <c r="R294" s="41">
        <f t="shared" si="88"/>
        <v>0</v>
      </c>
      <c r="S294" s="41">
        <f t="shared" si="89"/>
        <v>259.63</v>
      </c>
      <c r="T294" s="41">
        <f t="shared" si="90"/>
        <v>9.74</v>
      </c>
      <c r="U294" s="44">
        <f t="shared" si="91"/>
        <v>104.57</v>
      </c>
      <c r="V294" s="44">
        <f t="shared" si="92"/>
        <v>0</v>
      </c>
      <c r="W294" s="44">
        <f t="shared" si="93"/>
        <v>89.5</v>
      </c>
      <c r="X294" s="41">
        <f t="shared" si="94"/>
        <v>463.44</v>
      </c>
      <c r="Y294" s="41">
        <f t="shared" si="95"/>
        <v>1571.609</v>
      </c>
      <c r="Z294" s="66"/>
      <c r="AA294" s="247" t="s">
        <v>23</v>
      </c>
      <c r="AD294" s="141"/>
    </row>
    <row r="295" ht="20" customHeight="1" spans="1:30">
      <c r="A295" s="40">
        <f t="shared" si="80"/>
        <v>292</v>
      </c>
      <c r="B295" s="66" t="s">
        <v>738</v>
      </c>
      <c r="C295" s="48" t="s">
        <v>782</v>
      </c>
      <c r="D295" s="41" t="s">
        <v>783</v>
      </c>
      <c r="E295" s="41">
        <v>3245.4</v>
      </c>
      <c r="F295" s="41">
        <f>VLOOKUP(C295,'[1]9月'!$B:$Q,16,0)</f>
        <v>3245.4</v>
      </c>
      <c r="G295" s="41">
        <v>3245.4</v>
      </c>
      <c r="H295" s="44">
        <v>5228.42</v>
      </c>
      <c r="I295" s="44"/>
      <c r="J295" s="44">
        <v>1790</v>
      </c>
      <c r="K295" s="52">
        <f t="shared" si="81"/>
        <v>58.4172</v>
      </c>
      <c r="L295" s="53">
        <f t="shared" si="82"/>
        <v>519.264</v>
      </c>
      <c r="M295" s="41">
        <f t="shared" si="83"/>
        <v>22.7178</v>
      </c>
      <c r="N295" s="44">
        <f t="shared" si="84"/>
        <v>418.27</v>
      </c>
      <c r="O295" s="44">
        <f t="shared" si="85"/>
        <v>0</v>
      </c>
      <c r="P295" s="44">
        <f t="shared" si="86"/>
        <v>89.5</v>
      </c>
      <c r="Q295" s="44">
        <f t="shared" si="87"/>
        <v>1108.169</v>
      </c>
      <c r="R295" s="41">
        <f t="shared" si="88"/>
        <v>0</v>
      </c>
      <c r="S295" s="41">
        <f t="shared" si="89"/>
        <v>259.63</v>
      </c>
      <c r="T295" s="41">
        <f t="shared" si="90"/>
        <v>9.74</v>
      </c>
      <c r="U295" s="44">
        <f t="shared" si="91"/>
        <v>104.57</v>
      </c>
      <c r="V295" s="44">
        <f t="shared" si="92"/>
        <v>0</v>
      </c>
      <c r="W295" s="44">
        <f t="shared" si="93"/>
        <v>89.5</v>
      </c>
      <c r="X295" s="41">
        <f t="shared" si="94"/>
        <v>463.44</v>
      </c>
      <c r="Y295" s="41">
        <f t="shared" si="95"/>
        <v>1571.609</v>
      </c>
      <c r="Z295" s="66"/>
      <c r="AA295" s="247" t="s">
        <v>23</v>
      </c>
      <c r="AD295" s="141"/>
    </row>
    <row r="296" ht="20" customHeight="1" spans="1:30">
      <c r="A296" s="40">
        <f t="shared" si="80"/>
        <v>293</v>
      </c>
      <c r="B296" s="66" t="s">
        <v>738</v>
      </c>
      <c r="C296" s="48" t="s">
        <v>785</v>
      </c>
      <c r="D296" s="41" t="s">
        <v>786</v>
      </c>
      <c r="E296" s="41">
        <v>3245.4</v>
      </c>
      <c r="F296" s="41">
        <f>VLOOKUP(C296,'[1]9月'!$B:$Q,16,0)</f>
        <v>3245.4</v>
      </c>
      <c r="G296" s="41">
        <v>3245.4</v>
      </c>
      <c r="H296" s="44">
        <v>5228.42</v>
      </c>
      <c r="I296" s="44"/>
      <c r="J296" s="44">
        <v>1790</v>
      </c>
      <c r="K296" s="52">
        <f t="shared" si="81"/>
        <v>58.4172</v>
      </c>
      <c r="L296" s="53">
        <f t="shared" si="82"/>
        <v>519.264</v>
      </c>
      <c r="M296" s="41">
        <f t="shared" si="83"/>
        <v>22.7178</v>
      </c>
      <c r="N296" s="44">
        <f t="shared" si="84"/>
        <v>418.27</v>
      </c>
      <c r="O296" s="44">
        <f t="shared" si="85"/>
        <v>0</v>
      </c>
      <c r="P296" s="44">
        <f t="shared" si="86"/>
        <v>89.5</v>
      </c>
      <c r="Q296" s="44">
        <f t="shared" si="87"/>
        <v>1108.169</v>
      </c>
      <c r="R296" s="41">
        <f t="shared" si="88"/>
        <v>0</v>
      </c>
      <c r="S296" s="41">
        <f t="shared" si="89"/>
        <v>259.63</v>
      </c>
      <c r="T296" s="41">
        <f t="shared" si="90"/>
        <v>9.74</v>
      </c>
      <c r="U296" s="44">
        <f t="shared" si="91"/>
        <v>104.57</v>
      </c>
      <c r="V296" s="44">
        <f t="shared" si="92"/>
        <v>0</v>
      </c>
      <c r="W296" s="44">
        <f t="shared" si="93"/>
        <v>89.5</v>
      </c>
      <c r="X296" s="41">
        <f t="shared" si="94"/>
        <v>463.44</v>
      </c>
      <c r="Y296" s="41">
        <f t="shared" si="95"/>
        <v>1571.609</v>
      </c>
      <c r="Z296" s="66"/>
      <c r="AA296" s="247" t="s">
        <v>23</v>
      </c>
      <c r="AD296" s="141"/>
    </row>
    <row r="297" ht="20" customHeight="1" spans="1:30">
      <c r="A297" s="40">
        <f t="shared" si="80"/>
        <v>294</v>
      </c>
      <c r="B297" s="66" t="s">
        <v>738</v>
      </c>
      <c r="C297" s="48" t="s">
        <v>788</v>
      </c>
      <c r="D297" s="41" t="s">
        <v>789</v>
      </c>
      <c r="E297" s="41">
        <v>3245.4</v>
      </c>
      <c r="F297" s="41">
        <f>VLOOKUP(C297,'[1]9月'!$B:$Q,16,0)</f>
        <v>3245.4</v>
      </c>
      <c r="G297" s="41">
        <v>3245.4</v>
      </c>
      <c r="H297" s="44">
        <v>5228.42</v>
      </c>
      <c r="I297" s="44"/>
      <c r="J297" s="44">
        <v>1790</v>
      </c>
      <c r="K297" s="52">
        <f t="shared" si="81"/>
        <v>58.4172</v>
      </c>
      <c r="L297" s="53">
        <f t="shared" si="82"/>
        <v>519.264</v>
      </c>
      <c r="M297" s="41">
        <f t="shared" si="83"/>
        <v>22.7178</v>
      </c>
      <c r="N297" s="44">
        <f t="shared" si="84"/>
        <v>418.27</v>
      </c>
      <c r="O297" s="44">
        <f t="shared" si="85"/>
        <v>0</v>
      </c>
      <c r="P297" s="44">
        <f t="shared" si="86"/>
        <v>89.5</v>
      </c>
      <c r="Q297" s="44">
        <f t="shared" si="87"/>
        <v>1108.169</v>
      </c>
      <c r="R297" s="41">
        <f t="shared" si="88"/>
        <v>0</v>
      </c>
      <c r="S297" s="41">
        <f t="shared" si="89"/>
        <v>259.63</v>
      </c>
      <c r="T297" s="41">
        <f t="shared" si="90"/>
        <v>9.74</v>
      </c>
      <c r="U297" s="44">
        <f t="shared" si="91"/>
        <v>104.57</v>
      </c>
      <c r="V297" s="44">
        <f t="shared" si="92"/>
        <v>0</v>
      </c>
      <c r="W297" s="44">
        <f t="shared" si="93"/>
        <v>89.5</v>
      </c>
      <c r="X297" s="41">
        <f t="shared" si="94"/>
        <v>463.44</v>
      </c>
      <c r="Y297" s="41">
        <f t="shared" si="95"/>
        <v>1571.609</v>
      </c>
      <c r="Z297" s="66"/>
      <c r="AA297" s="247" t="s">
        <v>23</v>
      </c>
      <c r="AD297" s="141"/>
    </row>
    <row r="298" ht="20" customHeight="1" spans="1:30">
      <c r="A298" s="40">
        <f t="shared" si="80"/>
        <v>295</v>
      </c>
      <c r="B298" s="66" t="s">
        <v>145</v>
      </c>
      <c r="C298" s="48" t="s">
        <v>791</v>
      </c>
      <c r="D298" s="41" t="s">
        <v>792</v>
      </c>
      <c r="E298" s="41">
        <v>3245.4</v>
      </c>
      <c r="F298" s="41">
        <f>VLOOKUP(C298,'[1]9月'!$B:$Q,16,0)</f>
        <v>3245.4</v>
      </c>
      <c r="G298" s="41">
        <v>3245.4</v>
      </c>
      <c r="H298" s="44">
        <v>5228.42</v>
      </c>
      <c r="I298" s="44"/>
      <c r="J298" s="44">
        <v>3180</v>
      </c>
      <c r="K298" s="52">
        <f t="shared" si="81"/>
        <v>58.4172</v>
      </c>
      <c r="L298" s="53">
        <f t="shared" si="82"/>
        <v>519.264</v>
      </c>
      <c r="M298" s="41">
        <f t="shared" si="83"/>
        <v>22.7178</v>
      </c>
      <c r="N298" s="44">
        <f t="shared" si="84"/>
        <v>418.27</v>
      </c>
      <c r="O298" s="44">
        <f t="shared" si="85"/>
        <v>0</v>
      </c>
      <c r="P298" s="44">
        <f t="shared" si="86"/>
        <v>159</v>
      </c>
      <c r="Q298" s="44">
        <f t="shared" si="87"/>
        <v>1177.669</v>
      </c>
      <c r="R298" s="41">
        <f t="shared" si="88"/>
        <v>0</v>
      </c>
      <c r="S298" s="41">
        <f t="shared" si="89"/>
        <v>259.63</v>
      </c>
      <c r="T298" s="41">
        <f t="shared" si="90"/>
        <v>9.74</v>
      </c>
      <c r="U298" s="44">
        <f t="shared" si="91"/>
        <v>104.57</v>
      </c>
      <c r="V298" s="44">
        <f t="shared" si="92"/>
        <v>0</v>
      </c>
      <c r="W298" s="44">
        <f t="shared" si="93"/>
        <v>159</v>
      </c>
      <c r="X298" s="41">
        <f t="shared" si="94"/>
        <v>532.94</v>
      </c>
      <c r="Y298" s="41">
        <f t="shared" si="95"/>
        <v>1710.609</v>
      </c>
      <c r="Z298" s="66"/>
      <c r="AA298" s="247" t="s">
        <v>9</v>
      </c>
      <c r="AD298" s="141"/>
    </row>
    <row r="299" ht="20" customHeight="1" spans="1:30">
      <c r="A299" s="40">
        <f t="shared" si="80"/>
        <v>296</v>
      </c>
      <c r="B299" s="66" t="s">
        <v>684</v>
      </c>
      <c r="C299" s="48" t="s">
        <v>794</v>
      </c>
      <c r="D299" s="41" t="s">
        <v>795</v>
      </c>
      <c r="E299" s="41">
        <v>3245.4</v>
      </c>
      <c r="F299" s="41">
        <f>VLOOKUP(C299,'[1]9月'!$B:$Q,16,0)</f>
        <v>3245.4</v>
      </c>
      <c r="G299" s="41">
        <v>3245.4</v>
      </c>
      <c r="H299" s="44">
        <v>5228.42</v>
      </c>
      <c r="I299" s="44"/>
      <c r="J299" s="44">
        <v>1790</v>
      </c>
      <c r="K299" s="52">
        <f t="shared" si="81"/>
        <v>58.4172</v>
      </c>
      <c r="L299" s="53">
        <f t="shared" si="82"/>
        <v>519.264</v>
      </c>
      <c r="M299" s="41">
        <f t="shared" si="83"/>
        <v>22.7178</v>
      </c>
      <c r="N299" s="44">
        <f t="shared" si="84"/>
        <v>418.27</v>
      </c>
      <c r="O299" s="44">
        <f t="shared" si="85"/>
        <v>0</v>
      </c>
      <c r="P299" s="44">
        <f t="shared" si="86"/>
        <v>89.5</v>
      </c>
      <c r="Q299" s="44">
        <f t="shared" si="87"/>
        <v>1108.169</v>
      </c>
      <c r="R299" s="41">
        <f t="shared" si="88"/>
        <v>0</v>
      </c>
      <c r="S299" s="41">
        <f t="shared" si="89"/>
        <v>259.63</v>
      </c>
      <c r="T299" s="41">
        <f t="shared" si="90"/>
        <v>9.74</v>
      </c>
      <c r="U299" s="44">
        <f t="shared" si="91"/>
        <v>104.57</v>
      </c>
      <c r="V299" s="44">
        <f t="shared" si="92"/>
        <v>0</v>
      </c>
      <c r="W299" s="44">
        <f t="shared" si="93"/>
        <v>89.5</v>
      </c>
      <c r="X299" s="41">
        <f t="shared" si="94"/>
        <v>463.44</v>
      </c>
      <c r="Y299" s="41">
        <f t="shared" si="95"/>
        <v>1571.609</v>
      </c>
      <c r="Z299" s="66"/>
      <c r="AA299" s="247" t="s">
        <v>22</v>
      </c>
      <c r="AD299" s="141"/>
    </row>
    <row r="300" ht="20" customHeight="1" spans="1:30">
      <c r="A300" s="40">
        <f t="shared" si="80"/>
        <v>297</v>
      </c>
      <c r="B300" s="66" t="s">
        <v>738</v>
      </c>
      <c r="C300" s="48" t="s">
        <v>797</v>
      </c>
      <c r="D300" s="41" t="s">
        <v>798</v>
      </c>
      <c r="E300" s="41">
        <v>3245.4</v>
      </c>
      <c r="F300" s="41">
        <f>VLOOKUP(C300,'[1]9月'!$B:$Q,16,0)</f>
        <v>3245.4</v>
      </c>
      <c r="G300" s="41">
        <v>3245.4</v>
      </c>
      <c r="H300" s="44">
        <v>5228.42</v>
      </c>
      <c r="I300" s="44"/>
      <c r="J300" s="44">
        <v>1790</v>
      </c>
      <c r="K300" s="52">
        <f t="shared" si="81"/>
        <v>58.4172</v>
      </c>
      <c r="L300" s="53">
        <f t="shared" si="82"/>
        <v>519.264</v>
      </c>
      <c r="M300" s="41">
        <f t="shared" si="83"/>
        <v>22.7178</v>
      </c>
      <c r="N300" s="44">
        <f t="shared" si="84"/>
        <v>418.27</v>
      </c>
      <c r="O300" s="44">
        <f t="shared" si="85"/>
        <v>0</v>
      </c>
      <c r="P300" s="44">
        <f t="shared" si="86"/>
        <v>89.5</v>
      </c>
      <c r="Q300" s="44">
        <f t="shared" si="87"/>
        <v>1108.169</v>
      </c>
      <c r="R300" s="41">
        <f t="shared" si="88"/>
        <v>0</v>
      </c>
      <c r="S300" s="41">
        <f t="shared" si="89"/>
        <v>259.63</v>
      </c>
      <c r="T300" s="41">
        <f t="shared" si="90"/>
        <v>9.74</v>
      </c>
      <c r="U300" s="44">
        <f t="shared" si="91"/>
        <v>104.57</v>
      </c>
      <c r="V300" s="44">
        <f t="shared" si="92"/>
        <v>0</v>
      </c>
      <c r="W300" s="44">
        <f t="shared" si="93"/>
        <v>89.5</v>
      </c>
      <c r="X300" s="41">
        <f t="shared" si="94"/>
        <v>463.44</v>
      </c>
      <c r="Y300" s="41">
        <f t="shared" si="95"/>
        <v>1571.609</v>
      </c>
      <c r="Z300" s="66"/>
      <c r="AA300" s="247" t="s">
        <v>23</v>
      </c>
      <c r="AD300" s="141"/>
    </row>
    <row r="301" ht="20" customHeight="1" spans="1:30">
      <c r="A301" s="40">
        <f t="shared" si="80"/>
        <v>298</v>
      </c>
      <c r="B301" s="66" t="s">
        <v>738</v>
      </c>
      <c r="C301" s="48" t="s">
        <v>800</v>
      </c>
      <c r="D301" s="41" t="s">
        <v>801</v>
      </c>
      <c r="E301" s="41">
        <v>3245.4</v>
      </c>
      <c r="F301" s="41">
        <f>VLOOKUP(C301,'[1]9月'!$B:$Q,16,0)</f>
        <v>3245.4</v>
      </c>
      <c r="G301" s="41">
        <v>3245.4</v>
      </c>
      <c r="H301" s="44">
        <v>5228.42</v>
      </c>
      <c r="I301" s="44"/>
      <c r="J301" s="44">
        <v>1790</v>
      </c>
      <c r="K301" s="52">
        <f t="shared" si="81"/>
        <v>58.4172</v>
      </c>
      <c r="L301" s="53">
        <f t="shared" si="82"/>
        <v>519.264</v>
      </c>
      <c r="M301" s="41">
        <f t="shared" si="83"/>
        <v>22.7178</v>
      </c>
      <c r="N301" s="44">
        <f t="shared" si="84"/>
        <v>418.27</v>
      </c>
      <c r="O301" s="44">
        <f t="shared" si="85"/>
        <v>0</v>
      </c>
      <c r="P301" s="44">
        <f t="shared" si="86"/>
        <v>89.5</v>
      </c>
      <c r="Q301" s="44">
        <f t="shared" si="87"/>
        <v>1108.169</v>
      </c>
      <c r="R301" s="41">
        <f t="shared" si="88"/>
        <v>0</v>
      </c>
      <c r="S301" s="41">
        <f t="shared" si="89"/>
        <v>259.63</v>
      </c>
      <c r="T301" s="41">
        <f t="shared" si="90"/>
        <v>9.74</v>
      </c>
      <c r="U301" s="44">
        <f t="shared" si="91"/>
        <v>104.57</v>
      </c>
      <c r="V301" s="44">
        <f t="shared" si="92"/>
        <v>0</v>
      </c>
      <c r="W301" s="44">
        <f t="shared" si="93"/>
        <v>89.5</v>
      </c>
      <c r="X301" s="41">
        <f t="shared" si="94"/>
        <v>463.44</v>
      </c>
      <c r="Y301" s="41">
        <f t="shared" si="95"/>
        <v>1571.609</v>
      </c>
      <c r="Z301" s="66"/>
      <c r="AA301" s="247" t="s">
        <v>23</v>
      </c>
      <c r="AD301" s="141"/>
    </row>
    <row r="302" ht="20" customHeight="1" spans="1:30">
      <c r="A302" s="40">
        <f t="shared" si="80"/>
        <v>299</v>
      </c>
      <c r="B302" s="66" t="s">
        <v>738</v>
      </c>
      <c r="C302" s="48" t="s">
        <v>803</v>
      </c>
      <c r="D302" s="41" t="s">
        <v>804</v>
      </c>
      <c r="E302" s="41">
        <v>3245.4</v>
      </c>
      <c r="F302" s="41">
        <f>VLOOKUP(C302,'[1]9月'!$B:$Q,16,0)</f>
        <v>3245.4</v>
      </c>
      <c r="G302" s="41">
        <v>3245.4</v>
      </c>
      <c r="H302" s="44">
        <v>5228.42</v>
      </c>
      <c r="I302" s="44"/>
      <c r="J302" s="44">
        <v>1790</v>
      </c>
      <c r="K302" s="52">
        <f t="shared" si="81"/>
        <v>58.4172</v>
      </c>
      <c r="L302" s="53">
        <f t="shared" si="82"/>
        <v>519.264</v>
      </c>
      <c r="M302" s="41">
        <f t="shared" si="83"/>
        <v>22.7178</v>
      </c>
      <c r="N302" s="44">
        <f t="shared" si="84"/>
        <v>418.27</v>
      </c>
      <c r="O302" s="44">
        <f t="shared" si="85"/>
        <v>0</v>
      </c>
      <c r="P302" s="44">
        <f t="shared" si="86"/>
        <v>89.5</v>
      </c>
      <c r="Q302" s="44">
        <f t="shared" si="87"/>
        <v>1108.169</v>
      </c>
      <c r="R302" s="41">
        <f t="shared" si="88"/>
        <v>0</v>
      </c>
      <c r="S302" s="41">
        <f t="shared" si="89"/>
        <v>259.63</v>
      </c>
      <c r="T302" s="41">
        <f t="shared" si="90"/>
        <v>9.74</v>
      </c>
      <c r="U302" s="44">
        <f t="shared" si="91"/>
        <v>104.57</v>
      </c>
      <c r="V302" s="44">
        <f t="shared" si="92"/>
        <v>0</v>
      </c>
      <c r="W302" s="44">
        <f t="shared" si="93"/>
        <v>89.5</v>
      </c>
      <c r="X302" s="41">
        <f t="shared" si="94"/>
        <v>463.44</v>
      </c>
      <c r="Y302" s="41">
        <f t="shared" si="95"/>
        <v>1571.609</v>
      </c>
      <c r="Z302" s="66"/>
      <c r="AA302" s="247" t="s">
        <v>23</v>
      </c>
      <c r="AD302" s="141"/>
    </row>
    <row r="303" ht="20" customHeight="1" spans="1:30">
      <c r="A303" s="40">
        <f t="shared" si="80"/>
        <v>300</v>
      </c>
      <c r="B303" s="66" t="s">
        <v>738</v>
      </c>
      <c r="C303" s="77" t="s">
        <v>806</v>
      </c>
      <c r="D303" s="41" t="s">
        <v>807</v>
      </c>
      <c r="E303" s="41">
        <v>3245.4</v>
      </c>
      <c r="F303" s="41">
        <f>VLOOKUP(C303,'[1]9月'!$B:$Q,16,0)</f>
        <v>3245.4</v>
      </c>
      <c r="G303" s="41">
        <v>3245.4</v>
      </c>
      <c r="H303" s="44">
        <v>5228.42</v>
      </c>
      <c r="I303" s="44"/>
      <c r="J303" s="44">
        <v>1790</v>
      </c>
      <c r="K303" s="52">
        <f t="shared" si="81"/>
        <v>58.4172</v>
      </c>
      <c r="L303" s="53">
        <f t="shared" si="82"/>
        <v>519.264</v>
      </c>
      <c r="M303" s="41">
        <f t="shared" si="83"/>
        <v>22.7178</v>
      </c>
      <c r="N303" s="44">
        <f t="shared" si="84"/>
        <v>418.27</v>
      </c>
      <c r="O303" s="44">
        <f t="shared" si="85"/>
        <v>0</v>
      </c>
      <c r="P303" s="44">
        <f t="shared" si="86"/>
        <v>89.5</v>
      </c>
      <c r="Q303" s="44">
        <f t="shared" si="87"/>
        <v>1108.169</v>
      </c>
      <c r="R303" s="41">
        <f t="shared" si="88"/>
        <v>0</v>
      </c>
      <c r="S303" s="41">
        <f t="shared" si="89"/>
        <v>259.63</v>
      </c>
      <c r="T303" s="41">
        <f t="shared" si="90"/>
        <v>9.74</v>
      </c>
      <c r="U303" s="44">
        <f t="shared" si="91"/>
        <v>104.57</v>
      </c>
      <c r="V303" s="44">
        <f t="shared" si="92"/>
        <v>0</v>
      </c>
      <c r="W303" s="44">
        <f t="shared" si="93"/>
        <v>89.5</v>
      </c>
      <c r="X303" s="41">
        <f t="shared" si="94"/>
        <v>463.44</v>
      </c>
      <c r="Y303" s="41">
        <f t="shared" si="95"/>
        <v>1571.609</v>
      </c>
      <c r="Z303" s="66"/>
      <c r="AA303" s="247" t="s">
        <v>23</v>
      </c>
      <c r="AD303" s="141"/>
    </row>
    <row r="304" ht="20" customHeight="1" spans="1:30">
      <c r="A304" s="40">
        <f t="shared" si="80"/>
        <v>301</v>
      </c>
      <c r="B304" s="66" t="s">
        <v>684</v>
      </c>
      <c r="C304" s="46" t="s">
        <v>808</v>
      </c>
      <c r="D304" s="45" t="s">
        <v>809</v>
      </c>
      <c r="E304" s="41">
        <v>3245.4</v>
      </c>
      <c r="F304" s="41">
        <f>VLOOKUP(C304,'[1]9月'!$B:$Q,16,0)</f>
        <v>3245.4</v>
      </c>
      <c r="G304" s="41">
        <v>3245.4</v>
      </c>
      <c r="H304" s="63">
        <v>5228.42</v>
      </c>
      <c r="I304" s="44"/>
      <c r="J304" s="44">
        <v>1790</v>
      </c>
      <c r="K304" s="52">
        <f t="shared" si="81"/>
        <v>58.4172</v>
      </c>
      <c r="L304" s="53">
        <f t="shared" si="82"/>
        <v>519.264</v>
      </c>
      <c r="M304" s="41">
        <f t="shared" si="83"/>
        <v>22.7178</v>
      </c>
      <c r="N304" s="44">
        <f t="shared" si="84"/>
        <v>418.27</v>
      </c>
      <c r="O304" s="44">
        <f t="shared" si="85"/>
        <v>0</v>
      </c>
      <c r="P304" s="44">
        <f t="shared" si="86"/>
        <v>89.5</v>
      </c>
      <c r="Q304" s="44">
        <f t="shared" si="87"/>
        <v>1108.169</v>
      </c>
      <c r="R304" s="41">
        <f t="shared" si="88"/>
        <v>0</v>
      </c>
      <c r="S304" s="41">
        <f t="shared" si="89"/>
        <v>259.63</v>
      </c>
      <c r="T304" s="41">
        <f t="shared" si="90"/>
        <v>9.74</v>
      </c>
      <c r="U304" s="44">
        <f t="shared" si="91"/>
        <v>104.57</v>
      </c>
      <c r="V304" s="44">
        <f t="shared" si="92"/>
        <v>0</v>
      </c>
      <c r="W304" s="44">
        <f t="shared" si="93"/>
        <v>89.5</v>
      </c>
      <c r="X304" s="41">
        <f t="shared" si="94"/>
        <v>463.44</v>
      </c>
      <c r="Y304" s="41">
        <f t="shared" si="95"/>
        <v>1571.609</v>
      </c>
      <c r="Z304" s="66"/>
      <c r="AA304" s="247" t="s">
        <v>22</v>
      </c>
      <c r="AD304" s="141"/>
    </row>
    <row r="305" ht="20" customHeight="1" spans="1:30">
      <c r="A305" s="40">
        <f t="shared" si="80"/>
        <v>302</v>
      </c>
      <c r="B305" s="66" t="s">
        <v>738</v>
      </c>
      <c r="C305" s="46" t="s">
        <v>810</v>
      </c>
      <c r="D305" s="45" t="s">
        <v>811</v>
      </c>
      <c r="E305" s="41">
        <v>3245.4</v>
      </c>
      <c r="F305" s="41">
        <f>VLOOKUP(C305,'[1]9月'!$B:$Q,16,0)</f>
        <v>3245.4</v>
      </c>
      <c r="G305" s="41">
        <v>3245.4</v>
      </c>
      <c r="H305" s="63">
        <v>5228.42</v>
      </c>
      <c r="I305" s="44"/>
      <c r="J305" s="44">
        <v>1790</v>
      </c>
      <c r="K305" s="52">
        <f t="shared" si="81"/>
        <v>58.4172</v>
      </c>
      <c r="L305" s="53">
        <f t="shared" si="82"/>
        <v>519.264</v>
      </c>
      <c r="M305" s="41">
        <f t="shared" si="83"/>
        <v>22.7178</v>
      </c>
      <c r="N305" s="44">
        <f t="shared" si="84"/>
        <v>418.27</v>
      </c>
      <c r="O305" s="44">
        <f t="shared" si="85"/>
        <v>0</v>
      </c>
      <c r="P305" s="44">
        <f t="shared" si="86"/>
        <v>89.5</v>
      </c>
      <c r="Q305" s="44">
        <f t="shared" si="87"/>
        <v>1108.169</v>
      </c>
      <c r="R305" s="41">
        <f t="shared" si="88"/>
        <v>0</v>
      </c>
      <c r="S305" s="41">
        <f t="shared" si="89"/>
        <v>259.63</v>
      </c>
      <c r="T305" s="41">
        <f t="shared" si="90"/>
        <v>9.74</v>
      </c>
      <c r="U305" s="44">
        <f t="shared" si="91"/>
        <v>104.57</v>
      </c>
      <c r="V305" s="44">
        <f t="shared" si="92"/>
        <v>0</v>
      </c>
      <c r="W305" s="44">
        <f t="shared" si="93"/>
        <v>89.5</v>
      </c>
      <c r="X305" s="41">
        <f t="shared" si="94"/>
        <v>463.44</v>
      </c>
      <c r="Y305" s="41">
        <f t="shared" si="95"/>
        <v>1571.609</v>
      </c>
      <c r="Z305" s="66"/>
      <c r="AA305" s="247" t="s">
        <v>23</v>
      </c>
      <c r="AD305" s="141"/>
    </row>
    <row r="306" ht="20" customHeight="1" spans="1:30">
      <c r="A306" s="40">
        <f t="shared" si="80"/>
        <v>303</v>
      </c>
      <c r="B306" s="66" t="s">
        <v>684</v>
      </c>
      <c r="C306" s="46" t="s">
        <v>812</v>
      </c>
      <c r="D306" s="45" t="s">
        <v>813</v>
      </c>
      <c r="E306" s="41">
        <v>3245.4</v>
      </c>
      <c r="F306" s="41">
        <f>VLOOKUP(C306,'[1]9月'!$B:$Q,16,0)</f>
        <v>3245.4</v>
      </c>
      <c r="G306" s="41">
        <v>3245.4</v>
      </c>
      <c r="H306" s="63">
        <v>5228.42</v>
      </c>
      <c r="I306" s="44"/>
      <c r="J306" s="44">
        <v>1790</v>
      </c>
      <c r="K306" s="52">
        <f t="shared" si="81"/>
        <v>58.4172</v>
      </c>
      <c r="L306" s="53">
        <f t="shared" si="82"/>
        <v>519.264</v>
      </c>
      <c r="M306" s="41">
        <f t="shared" si="83"/>
        <v>22.7178</v>
      </c>
      <c r="N306" s="44">
        <f t="shared" si="84"/>
        <v>418.27</v>
      </c>
      <c r="O306" s="44">
        <f t="shared" si="85"/>
        <v>0</v>
      </c>
      <c r="P306" s="44">
        <f t="shared" si="86"/>
        <v>89.5</v>
      </c>
      <c r="Q306" s="44">
        <f t="shared" si="87"/>
        <v>1108.169</v>
      </c>
      <c r="R306" s="41">
        <f t="shared" si="88"/>
        <v>0</v>
      </c>
      <c r="S306" s="41">
        <f t="shared" si="89"/>
        <v>259.63</v>
      </c>
      <c r="T306" s="41">
        <f t="shared" si="90"/>
        <v>9.74</v>
      </c>
      <c r="U306" s="44">
        <f t="shared" si="91"/>
        <v>104.57</v>
      </c>
      <c r="V306" s="44">
        <f t="shared" si="92"/>
        <v>0</v>
      </c>
      <c r="W306" s="44">
        <f t="shared" si="93"/>
        <v>89.5</v>
      </c>
      <c r="X306" s="41">
        <f t="shared" si="94"/>
        <v>463.44</v>
      </c>
      <c r="Y306" s="41">
        <f t="shared" si="95"/>
        <v>1571.609</v>
      </c>
      <c r="Z306" s="66"/>
      <c r="AA306" s="247" t="s">
        <v>22</v>
      </c>
      <c r="AD306" s="141"/>
    </row>
    <row r="307" ht="20" customHeight="1" spans="1:30">
      <c r="A307" s="40">
        <f t="shared" si="80"/>
        <v>304</v>
      </c>
      <c r="B307" s="66" t="s">
        <v>167</v>
      </c>
      <c r="C307" s="78" t="s">
        <v>814</v>
      </c>
      <c r="D307" s="43" t="s">
        <v>815</v>
      </c>
      <c r="E307" s="41">
        <v>3245.4</v>
      </c>
      <c r="F307" s="41">
        <f>VLOOKUP(C307,'[1]9月'!$B:$Q,16,0)</f>
        <v>3245.4</v>
      </c>
      <c r="G307" s="41">
        <v>3245.4</v>
      </c>
      <c r="H307" s="63">
        <v>5228.42</v>
      </c>
      <c r="I307" s="44"/>
      <c r="J307" s="44">
        <v>3180</v>
      </c>
      <c r="K307" s="52">
        <f t="shared" si="81"/>
        <v>58.4172</v>
      </c>
      <c r="L307" s="53">
        <f t="shared" si="82"/>
        <v>519.264</v>
      </c>
      <c r="M307" s="41">
        <f t="shared" si="83"/>
        <v>22.7178</v>
      </c>
      <c r="N307" s="44">
        <f t="shared" si="84"/>
        <v>418.27</v>
      </c>
      <c r="O307" s="44">
        <f t="shared" si="85"/>
        <v>0</v>
      </c>
      <c r="P307" s="44">
        <f t="shared" si="86"/>
        <v>159</v>
      </c>
      <c r="Q307" s="44">
        <f t="shared" si="87"/>
        <v>1177.669</v>
      </c>
      <c r="R307" s="41">
        <f t="shared" si="88"/>
        <v>0</v>
      </c>
      <c r="S307" s="41">
        <f t="shared" si="89"/>
        <v>259.63</v>
      </c>
      <c r="T307" s="41">
        <f t="shared" si="90"/>
        <v>9.74</v>
      </c>
      <c r="U307" s="44">
        <f t="shared" si="91"/>
        <v>104.57</v>
      </c>
      <c r="V307" s="44">
        <f t="shared" si="92"/>
        <v>0</v>
      </c>
      <c r="W307" s="44">
        <f t="shared" si="93"/>
        <v>159</v>
      </c>
      <c r="X307" s="41">
        <f t="shared" si="94"/>
        <v>532.94</v>
      </c>
      <c r="Y307" s="41">
        <f t="shared" si="95"/>
        <v>1710.609</v>
      </c>
      <c r="Z307" s="66"/>
      <c r="AA307" s="247" t="s">
        <v>12</v>
      </c>
      <c r="AD307" s="141"/>
    </row>
    <row r="308" ht="20" customHeight="1" spans="1:30">
      <c r="A308" s="40">
        <f t="shared" si="80"/>
        <v>305</v>
      </c>
      <c r="B308" s="66" t="s">
        <v>715</v>
      </c>
      <c r="C308" s="78" t="s">
        <v>818</v>
      </c>
      <c r="D308" s="43" t="s">
        <v>819</v>
      </c>
      <c r="E308" s="41">
        <v>3245.4</v>
      </c>
      <c r="F308" s="41">
        <v>3245.4</v>
      </c>
      <c r="G308" s="41">
        <v>3245.4</v>
      </c>
      <c r="H308" s="63">
        <v>5228.42</v>
      </c>
      <c r="I308" s="44"/>
      <c r="J308" s="44">
        <v>0</v>
      </c>
      <c r="K308" s="52">
        <f t="shared" si="81"/>
        <v>58.4172</v>
      </c>
      <c r="L308" s="53">
        <f t="shared" si="82"/>
        <v>519.264</v>
      </c>
      <c r="M308" s="41">
        <f t="shared" si="83"/>
        <v>22.7178</v>
      </c>
      <c r="N308" s="44">
        <f t="shared" si="84"/>
        <v>418.27</v>
      </c>
      <c r="O308" s="44">
        <f t="shared" si="85"/>
        <v>0</v>
      </c>
      <c r="P308" s="44">
        <f t="shared" si="86"/>
        <v>0</v>
      </c>
      <c r="Q308" s="44">
        <f t="shared" si="87"/>
        <v>1018.669</v>
      </c>
      <c r="R308" s="41">
        <f t="shared" si="88"/>
        <v>0</v>
      </c>
      <c r="S308" s="41">
        <f t="shared" si="89"/>
        <v>259.63</v>
      </c>
      <c r="T308" s="41">
        <f t="shared" si="90"/>
        <v>9.74</v>
      </c>
      <c r="U308" s="44">
        <f t="shared" si="91"/>
        <v>104.57</v>
      </c>
      <c r="V308" s="44">
        <f t="shared" si="92"/>
        <v>0</v>
      </c>
      <c r="W308" s="44">
        <f t="shared" si="93"/>
        <v>0</v>
      </c>
      <c r="X308" s="41">
        <f t="shared" si="94"/>
        <v>373.94</v>
      </c>
      <c r="Y308" s="41">
        <f t="shared" si="95"/>
        <v>1392.609</v>
      </c>
      <c r="Z308" s="66"/>
      <c r="AA308" s="247" t="s">
        <v>20</v>
      </c>
      <c r="AD308" s="141"/>
    </row>
    <row r="309" ht="20" customHeight="1" spans="1:30">
      <c r="A309" s="40">
        <f t="shared" si="80"/>
        <v>306</v>
      </c>
      <c r="B309" s="66" t="s">
        <v>684</v>
      </c>
      <c r="C309" s="78" t="s">
        <v>820</v>
      </c>
      <c r="D309" s="43" t="s">
        <v>821</v>
      </c>
      <c r="E309" s="41">
        <v>3245.4</v>
      </c>
      <c r="F309" s="41">
        <v>3245.4</v>
      </c>
      <c r="G309" s="41">
        <v>3245.4</v>
      </c>
      <c r="H309" s="63">
        <v>5228.42</v>
      </c>
      <c r="I309" s="44"/>
      <c r="J309" s="44">
        <v>1790</v>
      </c>
      <c r="K309" s="52">
        <f t="shared" si="81"/>
        <v>58.4172</v>
      </c>
      <c r="L309" s="53">
        <f t="shared" si="82"/>
        <v>519.264</v>
      </c>
      <c r="M309" s="41">
        <f t="shared" si="83"/>
        <v>22.7178</v>
      </c>
      <c r="N309" s="44">
        <f t="shared" si="84"/>
        <v>418.27</v>
      </c>
      <c r="O309" s="44">
        <f t="shared" si="85"/>
        <v>0</v>
      </c>
      <c r="P309" s="44">
        <f t="shared" si="86"/>
        <v>89.5</v>
      </c>
      <c r="Q309" s="44">
        <f t="shared" si="87"/>
        <v>1108.169</v>
      </c>
      <c r="R309" s="41">
        <f t="shared" si="88"/>
        <v>0</v>
      </c>
      <c r="S309" s="41">
        <f t="shared" si="89"/>
        <v>259.63</v>
      </c>
      <c r="T309" s="41">
        <f t="shared" si="90"/>
        <v>9.74</v>
      </c>
      <c r="U309" s="44">
        <f t="shared" si="91"/>
        <v>104.57</v>
      </c>
      <c r="V309" s="44">
        <f t="shared" si="92"/>
        <v>0</v>
      </c>
      <c r="W309" s="44">
        <f t="shared" si="93"/>
        <v>89.5</v>
      </c>
      <c r="X309" s="41">
        <f t="shared" si="94"/>
        <v>463.44</v>
      </c>
      <c r="Y309" s="41">
        <f t="shared" si="95"/>
        <v>1571.609</v>
      </c>
      <c r="Z309" s="66"/>
      <c r="AA309" s="247" t="s">
        <v>22</v>
      </c>
      <c r="AD309" s="141"/>
    </row>
    <row r="310" ht="20" customHeight="1" spans="1:30">
      <c r="A310" s="40">
        <f t="shared" si="80"/>
        <v>307</v>
      </c>
      <c r="B310" s="66" t="s">
        <v>167</v>
      </c>
      <c r="C310" s="78" t="s">
        <v>822</v>
      </c>
      <c r="D310" s="43" t="s">
        <v>823</v>
      </c>
      <c r="E310" s="41">
        <v>3820</v>
      </c>
      <c r="F310" s="41">
        <v>3820</v>
      </c>
      <c r="G310" s="41">
        <v>3820</v>
      </c>
      <c r="H310" s="63">
        <v>5228.42</v>
      </c>
      <c r="I310" s="44"/>
      <c r="J310" s="44">
        <v>4180</v>
      </c>
      <c r="K310" s="52">
        <f t="shared" si="81"/>
        <v>68.76</v>
      </c>
      <c r="L310" s="53">
        <f t="shared" si="82"/>
        <v>611.2</v>
      </c>
      <c r="M310" s="41">
        <f t="shared" si="83"/>
        <v>26.74</v>
      </c>
      <c r="N310" s="44">
        <f t="shared" si="84"/>
        <v>418.27</v>
      </c>
      <c r="O310" s="44">
        <f t="shared" si="85"/>
        <v>0</v>
      </c>
      <c r="P310" s="44">
        <f t="shared" si="86"/>
        <v>209</v>
      </c>
      <c r="Q310" s="44">
        <f t="shared" si="87"/>
        <v>1333.97</v>
      </c>
      <c r="R310" s="41">
        <f t="shared" si="88"/>
        <v>0</v>
      </c>
      <c r="S310" s="41">
        <f t="shared" si="89"/>
        <v>305.6</v>
      </c>
      <c r="T310" s="41">
        <f t="shared" si="90"/>
        <v>11.46</v>
      </c>
      <c r="U310" s="44">
        <f t="shared" si="91"/>
        <v>104.57</v>
      </c>
      <c r="V310" s="44">
        <f t="shared" si="92"/>
        <v>0</v>
      </c>
      <c r="W310" s="44">
        <f t="shared" si="93"/>
        <v>209</v>
      </c>
      <c r="X310" s="41">
        <f t="shared" si="94"/>
        <v>630.63</v>
      </c>
      <c r="Y310" s="41">
        <f t="shared" si="95"/>
        <v>1964.6</v>
      </c>
      <c r="Z310" s="66"/>
      <c r="AA310" s="247" t="s">
        <v>12</v>
      </c>
      <c r="AD310" s="141"/>
    </row>
    <row r="311" ht="20" customHeight="1" spans="1:30">
      <c r="A311" s="40">
        <f t="shared" si="80"/>
        <v>308</v>
      </c>
      <c r="B311" s="66" t="s">
        <v>684</v>
      </c>
      <c r="C311" s="193" t="s">
        <v>824</v>
      </c>
      <c r="D311" s="79" t="s">
        <v>825</v>
      </c>
      <c r="E311" s="41">
        <v>3245.4</v>
      </c>
      <c r="F311" s="41">
        <v>3245.4</v>
      </c>
      <c r="G311" s="41">
        <v>3245.4</v>
      </c>
      <c r="H311" s="63">
        <v>5228.42</v>
      </c>
      <c r="I311" s="44"/>
      <c r="J311" s="44">
        <v>1790</v>
      </c>
      <c r="K311" s="52">
        <f t="shared" si="81"/>
        <v>58.4172</v>
      </c>
      <c r="L311" s="53">
        <f t="shared" si="82"/>
        <v>519.264</v>
      </c>
      <c r="M311" s="41">
        <f t="shared" si="83"/>
        <v>22.7178</v>
      </c>
      <c r="N311" s="44">
        <f t="shared" si="84"/>
        <v>418.27</v>
      </c>
      <c r="O311" s="44">
        <f t="shared" si="85"/>
        <v>0</v>
      </c>
      <c r="P311" s="44">
        <f t="shared" si="86"/>
        <v>89.5</v>
      </c>
      <c r="Q311" s="44">
        <f t="shared" si="87"/>
        <v>1108.169</v>
      </c>
      <c r="R311" s="41">
        <f t="shared" si="88"/>
        <v>0</v>
      </c>
      <c r="S311" s="41">
        <f t="shared" si="89"/>
        <v>259.63</v>
      </c>
      <c r="T311" s="41">
        <f t="shared" si="90"/>
        <v>9.74</v>
      </c>
      <c r="U311" s="44">
        <f t="shared" si="91"/>
        <v>104.57</v>
      </c>
      <c r="V311" s="44">
        <f t="shared" si="92"/>
        <v>0</v>
      </c>
      <c r="W311" s="44">
        <f t="shared" si="93"/>
        <v>89.5</v>
      </c>
      <c r="X311" s="41">
        <f t="shared" si="94"/>
        <v>463.44</v>
      </c>
      <c r="Y311" s="41">
        <f t="shared" si="95"/>
        <v>1571.609</v>
      </c>
      <c r="Z311" s="66"/>
      <c r="AA311" s="247" t="s">
        <v>22</v>
      </c>
      <c r="AD311" s="141"/>
    </row>
    <row r="312" ht="20" customHeight="1" spans="1:30">
      <c r="A312" s="40">
        <f t="shared" si="80"/>
        <v>309</v>
      </c>
      <c r="B312" s="66" t="s">
        <v>103</v>
      </c>
      <c r="C312" s="193" t="s">
        <v>826</v>
      </c>
      <c r="D312" s="347" t="s">
        <v>827</v>
      </c>
      <c r="E312" s="41">
        <v>3245.4</v>
      </c>
      <c r="F312" s="41">
        <v>3245.4</v>
      </c>
      <c r="G312" s="41">
        <v>3245.4</v>
      </c>
      <c r="H312" s="63">
        <v>5228.42</v>
      </c>
      <c r="I312" s="44"/>
      <c r="J312" s="44">
        <v>3180</v>
      </c>
      <c r="K312" s="52">
        <f t="shared" si="81"/>
        <v>58.4172</v>
      </c>
      <c r="L312" s="53">
        <f t="shared" si="82"/>
        <v>519.264</v>
      </c>
      <c r="M312" s="41">
        <f t="shared" si="83"/>
        <v>22.7178</v>
      </c>
      <c r="N312" s="44">
        <f t="shared" si="84"/>
        <v>418.27</v>
      </c>
      <c r="O312" s="44">
        <f t="shared" si="85"/>
        <v>0</v>
      </c>
      <c r="P312" s="44">
        <f t="shared" si="86"/>
        <v>159</v>
      </c>
      <c r="Q312" s="44">
        <f t="shared" si="87"/>
        <v>1177.669</v>
      </c>
      <c r="R312" s="41">
        <f t="shared" si="88"/>
        <v>0</v>
      </c>
      <c r="S312" s="41">
        <f t="shared" si="89"/>
        <v>259.63</v>
      </c>
      <c r="T312" s="41">
        <f t="shared" si="90"/>
        <v>9.74</v>
      </c>
      <c r="U312" s="44">
        <f t="shared" si="91"/>
        <v>104.57</v>
      </c>
      <c r="V312" s="44">
        <f t="shared" si="92"/>
        <v>0</v>
      </c>
      <c r="W312" s="44">
        <f t="shared" si="93"/>
        <v>159</v>
      </c>
      <c r="X312" s="41">
        <f t="shared" si="94"/>
        <v>532.94</v>
      </c>
      <c r="Y312" s="41">
        <f t="shared" si="95"/>
        <v>1710.609</v>
      </c>
      <c r="Z312" s="66"/>
      <c r="AA312" s="247" t="s">
        <v>26</v>
      </c>
      <c r="AD312" s="141"/>
    </row>
    <row r="313" ht="20" customHeight="1" spans="1:30">
      <c r="A313" s="40">
        <f t="shared" si="80"/>
        <v>310</v>
      </c>
      <c r="B313" s="66" t="s">
        <v>738</v>
      </c>
      <c r="C313" s="46" t="s">
        <v>828</v>
      </c>
      <c r="D313" s="79" t="s">
        <v>829</v>
      </c>
      <c r="E313" s="41">
        <v>3245.4</v>
      </c>
      <c r="F313" s="41">
        <v>3245.4</v>
      </c>
      <c r="G313" s="41">
        <v>3245.4</v>
      </c>
      <c r="H313" s="63">
        <v>5228.42</v>
      </c>
      <c r="I313" s="44"/>
      <c r="J313" s="44">
        <v>1790</v>
      </c>
      <c r="K313" s="52">
        <f t="shared" si="81"/>
        <v>58.4172</v>
      </c>
      <c r="L313" s="53">
        <f t="shared" si="82"/>
        <v>519.264</v>
      </c>
      <c r="M313" s="41">
        <f t="shared" si="83"/>
        <v>22.7178</v>
      </c>
      <c r="N313" s="44">
        <f t="shared" si="84"/>
        <v>418.27</v>
      </c>
      <c r="O313" s="44">
        <f t="shared" si="85"/>
        <v>0</v>
      </c>
      <c r="P313" s="44">
        <f t="shared" si="86"/>
        <v>89.5</v>
      </c>
      <c r="Q313" s="44">
        <f t="shared" si="87"/>
        <v>1108.169</v>
      </c>
      <c r="R313" s="41">
        <f t="shared" si="88"/>
        <v>0</v>
      </c>
      <c r="S313" s="41">
        <f t="shared" si="89"/>
        <v>259.63</v>
      </c>
      <c r="T313" s="41">
        <f t="shared" si="90"/>
        <v>9.74</v>
      </c>
      <c r="U313" s="44">
        <f t="shared" si="91"/>
        <v>104.57</v>
      </c>
      <c r="V313" s="44">
        <f t="shared" si="92"/>
        <v>0</v>
      </c>
      <c r="W313" s="44">
        <f t="shared" si="93"/>
        <v>89.5</v>
      </c>
      <c r="X313" s="41">
        <f t="shared" si="94"/>
        <v>463.44</v>
      </c>
      <c r="Y313" s="41">
        <f t="shared" si="95"/>
        <v>1571.609</v>
      </c>
      <c r="Z313" s="66"/>
      <c r="AA313" s="247" t="s">
        <v>23</v>
      </c>
      <c r="AD313" s="141"/>
    </row>
    <row r="314" ht="20" customHeight="1" spans="1:30">
      <c r="A314" s="40">
        <f t="shared" si="80"/>
        <v>311</v>
      </c>
      <c r="B314" s="66" t="s">
        <v>684</v>
      </c>
      <c r="C314" s="46" t="s">
        <v>830</v>
      </c>
      <c r="D314" s="79" t="s">
        <v>831</v>
      </c>
      <c r="E314" s="41">
        <v>3245.4</v>
      </c>
      <c r="F314" s="41">
        <v>3245.4</v>
      </c>
      <c r="G314" s="41">
        <v>3245.4</v>
      </c>
      <c r="H314" s="63">
        <v>5228.42</v>
      </c>
      <c r="I314" s="44"/>
      <c r="J314" s="44">
        <v>1790</v>
      </c>
      <c r="K314" s="52">
        <f t="shared" si="81"/>
        <v>58.4172</v>
      </c>
      <c r="L314" s="53">
        <f t="shared" si="82"/>
        <v>519.264</v>
      </c>
      <c r="M314" s="41">
        <f t="shared" si="83"/>
        <v>22.7178</v>
      </c>
      <c r="N314" s="44">
        <f t="shared" si="84"/>
        <v>418.27</v>
      </c>
      <c r="O314" s="44">
        <f t="shared" si="85"/>
        <v>0</v>
      </c>
      <c r="P314" s="44">
        <f t="shared" si="86"/>
        <v>89.5</v>
      </c>
      <c r="Q314" s="44">
        <f t="shared" si="87"/>
        <v>1108.169</v>
      </c>
      <c r="R314" s="41">
        <f t="shared" si="88"/>
        <v>0</v>
      </c>
      <c r="S314" s="41">
        <f t="shared" si="89"/>
        <v>259.63</v>
      </c>
      <c r="T314" s="41">
        <f t="shared" si="90"/>
        <v>9.74</v>
      </c>
      <c r="U314" s="44">
        <f t="shared" si="91"/>
        <v>104.57</v>
      </c>
      <c r="V314" s="44">
        <f t="shared" si="92"/>
        <v>0</v>
      </c>
      <c r="W314" s="44">
        <f t="shared" si="93"/>
        <v>89.5</v>
      </c>
      <c r="X314" s="41">
        <f t="shared" si="94"/>
        <v>463.44</v>
      </c>
      <c r="Y314" s="41">
        <f t="shared" si="95"/>
        <v>1571.609</v>
      </c>
      <c r="Z314" s="66"/>
      <c r="AA314" s="247" t="s">
        <v>22</v>
      </c>
      <c r="AD314" s="141"/>
    </row>
    <row r="315" ht="20" customHeight="1" spans="1:30">
      <c r="A315" s="40">
        <f t="shared" si="80"/>
        <v>312</v>
      </c>
      <c r="B315" s="66" t="s">
        <v>684</v>
      </c>
      <c r="C315" s="46" t="s">
        <v>832</v>
      </c>
      <c r="D315" s="79" t="s">
        <v>833</v>
      </c>
      <c r="E315" s="41">
        <v>3245.4</v>
      </c>
      <c r="F315" s="41">
        <v>3245.4</v>
      </c>
      <c r="G315" s="41">
        <v>3245.4</v>
      </c>
      <c r="H315" s="63">
        <v>5228.42</v>
      </c>
      <c r="I315" s="44"/>
      <c r="J315" s="44">
        <v>1790</v>
      </c>
      <c r="K315" s="52">
        <f t="shared" si="81"/>
        <v>58.4172</v>
      </c>
      <c r="L315" s="53">
        <f t="shared" si="82"/>
        <v>519.264</v>
      </c>
      <c r="M315" s="41">
        <f t="shared" si="83"/>
        <v>22.7178</v>
      </c>
      <c r="N315" s="44">
        <f t="shared" si="84"/>
        <v>418.27</v>
      </c>
      <c r="O315" s="44">
        <f t="shared" si="85"/>
        <v>0</v>
      </c>
      <c r="P315" s="44">
        <f t="shared" si="86"/>
        <v>89.5</v>
      </c>
      <c r="Q315" s="44">
        <f t="shared" si="87"/>
        <v>1108.169</v>
      </c>
      <c r="R315" s="41">
        <f t="shared" si="88"/>
        <v>0</v>
      </c>
      <c r="S315" s="41">
        <f t="shared" si="89"/>
        <v>259.63</v>
      </c>
      <c r="T315" s="41">
        <f t="shared" si="90"/>
        <v>9.74</v>
      </c>
      <c r="U315" s="44">
        <f t="shared" si="91"/>
        <v>104.57</v>
      </c>
      <c r="V315" s="44">
        <f t="shared" si="92"/>
        <v>0</v>
      </c>
      <c r="W315" s="44">
        <f t="shared" si="93"/>
        <v>89.5</v>
      </c>
      <c r="X315" s="41">
        <f t="shared" si="94"/>
        <v>463.44</v>
      </c>
      <c r="Y315" s="41">
        <f t="shared" si="95"/>
        <v>1571.609</v>
      </c>
      <c r="Z315" s="66"/>
      <c r="AA315" s="247" t="s">
        <v>22</v>
      </c>
      <c r="AD315" s="141"/>
    </row>
    <row r="316" ht="20" customHeight="1" spans="1:30">
      <c r="A316" s="40">
        <f t="shared" si="80"/>
        <v>313</v>
      </c>
      <c r="B316" s="66" t="s">
        <v>145</v>
      </c>
      <c r="C316" s="80" t="s">
        <v>836</v>
      </c>
      <c r="D316" s="81" t="s">
        <v>837</v>
      </c>
      <c r="E316" s="41">
        <v>3245.4</v>
      </c>
      <c r="F316" s="41">
        <v>3245.5</v>
      </c>
      <c r="G316" s="41">
        <v>3245.4</v>
      </c>
      <c r="H316" s="63">
        <v>5228.42</v>
      </c>
      <c r="I316" s="44"/>
      <c r="J316" s="44">
        <v>0</v>
      </c>
      <c r="K316" s="52">
        <f t="shared" si="81"/>
        <v>58.4172</v>
      </c>
      <c r="L316" s="53">
        <f t="shared" si="82"/>
        <v>519.28</v>
      </c>
      <c r="M316" s="41">
        <f t="shared" si="83"/>
        <v>22.7178</v>
      </c>
      <c r="N316" s="44">
        <f t="shared" si="84"/>
        <v>418.27</v>
      </c>
      <c r="O316" s="44">
        <f t="shared" si="85"/>
        <v>0</v>
      </c>
      <c r="P316" s="44">
        <f t="shared" si="86"/>
        <v>0</v>
      </c>
      <c r="Q316" s="44">
        <f t="shared" si="87"/>
        <v>1018.685</v>
      </c>
      <c r="R316" s="41">
        <f t="shared" si="88"/>
        <v>0</v>
      </c>
      <c r="S316" s="41">
        <f t="shared" si="89"/>
        <v>259.64</v>
      </c>
      <c r="T316" s="41">
        <f t="shared" si="90"/>
        <v>9.74</v>
      </c>
      <c r="U316" s="44">
        <f t="shared" si="91"/>
        <v>104.57</v>
      </c>
      <c r="V316" s="44">
        <f t="shared" si="92"/>
        <v>0</v>
      </c>
      <c r="W316" s="44">
        <f t="shared" si="93"/>
        <v>0</v>
      </c>
      <c r="X316" s="41">
        <f t="shared" si="94"/>
        <v>373.95</v>
      </c>
      <c r="Y316" s="41">
        <f t="shared" si="95"/>
        <v>1392.635</v>
      </c>
      <c r="Z316" s="66"/>
      <c r="AA316" s="247" t="s">
        <v>13</v>
      </c>
      <c r="AD316" s="141"/>
    </row>
    <row r="317" customFormat="1" ht="20" customHeight="1" spans="1:34">
      <c r="A317" s="40">
        <f t="shared" si="80"/>
        <v>314</v>
      </c>
      <c r="B317" s="66" t="s">
        <v>145</v>
      </c>
      <c r="C317" s="80" t="s">
        <v>838</v>
      </c>
      <c r="D317" s="81" t="s">
        <v>839</v>
      </c>
      <c r="E317" s="41">
        <v>3245.4</v>
      </c>
      <c r="F317" s="41">
        <v>3245.5</v>
      </c>
      <c r="G317" s="41">
        <v>3245.4</v>
      </c>
      <c r="H317" s="63">
        <v>5228.42</v>
      </c>
      <c r="I317" s="44"/>
      <c r="J317" s="44">
        <v>0</v>
      </c>
      <c r="K317" s="52">
        <f t="shared" si="81"/>
        <v>58.4172</v>
      </c>
      <c r="L317" s="53">
        <f t="shared" si="82"/>
        <v>519.28</v>
      </c>
      <c r="M317" s="41">
        <f t="shared" si="83"/>
        <v>22.7178</v>
      </c>
      <c r="N317" s="44">
        <f t="shared" si="84"/>
        <v>418.27</v>
      </c>
      <c r="O317" s="44">
        <f t="shared" si="85"/>
        <v>0</v>
      </c>
      <c r="P317" s="44">
        <f t="shared" si="86"/>
        <v>0</v>
      </c>
      <c r="Q317" s="44">
        <f t="shared" si="87"/>
        <v>1018.685</v>
      </c>
      <c r="R317" s="41">
        <f t="shared" si="88"/>
        <v>0</v>
      </c>
      <c r="S317" s="41">
        <f t="shared" si="89"/>
        <v>259.64</v>
      </c>
      <c r="T317" s="41">
        <f t="shared" si="90"/>
        <v>9.74</v>
      </c>
      <c r="U317" s="44">
        <f t="shared" si="91"/>
        <v>104.57</v>
      </c>
      <c r="V317" s="44">
        <f t="shared" si="92"/>
        <v>0</v>
      </c>
      <c r="W317" s="44">
        <f t="shared" si="93"/>
        <v>0</v>
      </c>
      <c r="X317" s="41">
        <f t="shared" si="94"/>
        <v>373.95</v>
      </c>
      <c r="Y317" s="41">
        <f t="shared" si="95"/>
        <v>1392.635</v>
      </c>
      <c r="Z317" s="66"/>
      <c r="AA317" s="247" t="s">
        <v>13</v>
      </c>
      <c r="AB317" s="9"/>
      <c r="AC317" s="9"/>
      <c r="AD317" s="141"/>
      <c r="AE317" s="9"/>
      <c r="AF317" s="9"/>
      <c r="AG317" s="9"/>
      <c r="AH317" s="9"/>
    </row>
    <row r="318" customFormat="1" ht="20" customHeight="1" spans="1:34">
      <c r="A318" s="40">
        <f t="shared" si="80"/>
        <v>315</v>
      </c>
      <c r="B318" s="66" t="s">
        <v>145</v>
      </c>
      <c r="C318" s="80" t="s">
        <v>840</v>
      </c>
      <c r="D318" s="81" t="s">
        <v>841</v>
      </c>
      <c r="E318" s="41">
        <v>3245.4</v>
      </c>
      <c r="F318" s="41">
        <v>3245.5</v>
      </c>
      <c r="G318" s="41">
        <v>3245.4</v>
      </c>
      <c r="H318" s="63">
        <v>5228.42</v>
      </c>
      <c r="I318" s="44"/>
      <c r="J318" s="44">
        <v>0</v>
      </c>
      <c r="K318" s="52">
        <f t="shared" si="81"/>
        <v>58.4172</v>
      </c>
      <c r="L318" s="53">
        <f t="shared" si="82"/>
        <v>519.28</v>
      </c>
      <c r="M318" s="41">
        <f t="shared" si="83"/>
        <v>22.7178</v>
      </c>
      <c r="N318" s="44">
        <f t="shared" si="84"/>
        <v>418.27</v>
      </c>
      <c r="O318" s="44">
        <f t="shared" si="85"/>
        <v>0</v>
      </c>
      <c r="P318" s="44">
        <f t="shared" si="86"/>
        <v>0</v>
      </c>
      <c r="Q318" s="44">
        <f t="shared" si="87"/>
        <v>1018.685</v>
      </c>
      <c r="R318" s="41">
        <f t="shared" si="88"/>
        <v>0</v>
      </c>
      <c r="S318" s="41">
        <f t="shared" si="89"/>
        <v>259.64</v>
      </c>
      <c r="T318" s="41">
        <f t="shared" si="90"/>
        <v>9.74</v>
      </c>
      <c r="U318" s="44">
        <f t="shared" si="91"/>
        <v>104.57</v>
      </c>
      <c r="V318" s="44">
        <f t="shared" si="92"/>
        <v>0</v>
      </c>
      <c r="W318" s="44">
        <f t="shared" si="93"/>
        <v>0</v>
      </c>
      <c r="X318" s="41">
        <f t="shared" si="94"/>
        <v>373.95</v>
      </c>
      <c r="Y318" s="41">
        <f t="shared" si="95"/>
        <v>1392.635</v>
      </c>
      <c r="Z318" s="66"/>
      <c r="AA318" s="247" t="s">
        <v>13</v>
      </c>
      <c r="AB318" s="9"/>
      <c r="AC318" s="9"/>
      <c r="AD318" s="141"/>
      <c r="AE318" s="9"/>
      <c r="AF318" s="9"/>
      <c r="AG318" s="9"/>
      <c r="AH318" s="9"/>
    </row>
    <row r="319" customFormat="1" ht="20" customHeight="1" spans="1:34">
      <c r="A319" s="40">
        <f t="shared" si="80"/>
        <v>316</v>
      </c>
      <c r="B319" s="66" t="s">
        <v>170</v>
      </c>
      <c r="C319" s="46" t="s">
        <v>842</v>
      </c>
      <c r="D319" s="343" t="s">
        <v>843</v>
      </c>
      <c r="E319" s="41">
        <v>3245.4</v>
      </c>
      <c r="F319" s="41">
        <v>3245.5</v>
      </c>
      <c r="G319" s="41">
        <v>3245.4</v>
      </c>
      <c r="H319" s="63">
        <v>5228.42</v>
      </c>
      <c r="I319" s="44"/>
      <c r="J319" s="88">
        <v>4180</v>
      </c>
      <c r="K319" s="52">
        <f t="shared" si="81"/>
        <v>58.4172</v>
      </c>
      <c r="L319" s="53">
        <f t="shared" si="82"/>
        <v>519.28</v>
      </c>
      <c r="M319" s="41">
        <f t="shared" si="83"/>
        <v>22.7178</v>
      </c>
      <c r="N319" s="44">
        <f t="shared" si="84"/>
        <v>418.27</v>
      </c>
      <c r="O319" s="44">
        <f t="shared" si="85"/>
        <v>0</v>
      </c>
      <c r="P319" s="44">
        <f t="shared" si="86"/>
        <v>209</v>
      </c>
      <c r="Q319" s="44">
        <f t="shared" si="87"/>
        <v>1227.685</v>
      </c>
      <c r="R319" s="41">
        <f t="shared" si="88"/>
        <v>0</v>
      </c>
      <c r="S319" s="41">
        <f t="shared" si="89"/>
        <v>259.64</v>
      </c>
      <c r="T319" s="41">
        <f t="shared" si="90"/>
        <v>9.74</v>
      </c>
      <c r="U319" s="44">
        <f t="shared" si="91"/>
        <v>104.57</v>
      </c>
      <c r="V319" s="44">
        <f t="shared" si="92"/>
        <v>0</v>
      </c>
      <c r="W319" s="44">
        <f t="shared" si="93"/>
        <v>209</v>
      </c>
      <c r="X319" s="41">
        <f t="shared" si="94"/>
        <v>582.95</v>
      </c>
      <c r="Y319" s="41">
        <f t="shared" si="95"/>
        <v>1810.635</v>
      </c>
      <c r="Z319" s="66"/>
      <c r="AA319" s="247" t="s">
        <v>24</v>
      </c>
      <c r="AB319" s="9"/>
      <c r="AC319" s="9"/>
      <c r="AD319" s="141"/>
      <c r="AE319" s="9"/>
      <c r="AF319" s="9"/>
      <c r="AG319" s="9"/>
      <c r="AH319" s="9"/>
    </row>
    <row r="320" s="9" customFormat="1" ht="20" customHeight="1" spans="1:30">
      <c r="A320" s="40">
        <f t="shared" si="80"/>
        <v>317</v>
      </c>
      <c r="B320" s="66" t="s">
        <v>170</v>
      </c>
      <c r="C320" s="46" t="s">
        <v>844</v>
      </c>
      <c r="D320" s="343" t="s">
        <v>845</v>
      </c>
      <c r="E320" s="41">
        <v>3245.4</v>
      </c>
      <c r="F320" s="41">
        <v>3245.5</v>
      </c>
      <c r="G320" s="41">
        <v>3245.4</v>
      </c>
      <c r="H320" s="63">
        <v>5228.42</v>
      </c>
      <c r="I320" s="44"/>
      <c r="J320" s="88">
        <v>4180</v>
      </c>
      <c r="K320" s="52">
        <f t="shared" si="81"/>
        <v>58.4172</v>
      </c>
      <c r="L320" s="53">
        <f t="shared" si="82"/>
        <v>519.28</v>
      </c>
      <c r="M320" s="41">
        <f t="shared" si="83"/>
        <v>22.7178</v>
      </c>
      <c r="N320" s="44">
        <f t="shared" si="84"/>
        <v>418.27</v>
      </c>
      <c r="O320" s="44">
        <f t="shared" si="85"/>
        <v>0</v>
      </c>
      <c r="P320" s="44">
        <f t="shared" si="86"/>
        <v>209</v>
      </c>
      <c r="Q320" s="44">
        <f t="shared" si="87"/>
        <v>1227.685</v>
      </c>
      <c r="R320" s="41">
        <f t="shared" si="88"/>
        <v>0</v>
      </c>
      <c r="S320" s="41">
        <f t="shared" si="89"/>
        <v>259.64</v>
      </c>
      <c r="T320" s="41">
        <f t="shared" si="90"/>
        <v>9.74</v>
      </c>
      <c r="U320" s="44">
        <f t="shared" si="91"/>
        <v>104.57</v>
      </c>
      <c r="V320" s="44">
        <f t="shared" si="92"/>
        <v>0</v>
      </c>
      <c r="W320" s="44">
        <f t="shared" si="93"/>
        <v>209</v>
      </c>
      <c r="X320" s="41">
        <f t="shared" si="94"/>
        <v>582.95</v>
      </c>
      <c r="Y320" s="41">
        <f t="shared" si="95"/>
        <v>1810.635</v>
      </c>
      <c r="Z320" s="66"/>
      <c r="AA320" s="247" t="s">
        <v>24</v>
      </c>
      <c r="AD320" s="141"/>
    </row>
    <row r="321" s="9" customFormat="1" ht="20" customHeight="1" spans="1:30">
      <c r="A321" s="40">
        <f t="shared" si="80"/>
        <v>318</v>
      </c>
      <c r="B321" s="66" t="s">
        <v>170</v>
      </c>
      <c r="C321" s="46" t="s">
        <v>846</v>
      </c>
      <c r="D321" s="58" t="s">
        <v>847</v>
      </c>
      <c r="E321" s="82">
        <v>3245.4</v>
      </c>
      <c r="F321" s="82">
        <v>3245.5</v>
      </c>
      <c r="G321" s="82">
        <v>3245.4</v>
      </c>
      <c r="H321" s="185">
        <v>5228.42</v>
      </c>
      <c r="I321" s="68"/>
      <c r="J321" s="68">
        <v>1790</v>
      </c>
      <c r="K321" s="52">
        <f t="shared" si="81"/>
        <v>58.4172</v>
      </c>
      <c r="L321" s="53">
        <f t="shared" si="82"/>
        <v>519.28</v>
      </c>
      <c r="M321" s="41">
        <f t="shared" si="83"/>
        <v>22.7178</v>
      </c>
      <c r="N321" s="44">
        <f t="shared" si="84"/>
        <v>418.27</v>
      </c>
      <c r="O321" s="44">
        <f t="shared" si="85"/>
        <v>0</v>
      </c>
      <c r="P321" s="44">
        <f t="shared" si="86"/>
        <v>89.5</v>
      </c>
      <c r="Q321" s="44">
        <f t="shared" si="87"/>
        <v>1108.185</v>
      </c>
      <c r="R321" s="41">
        <f t="shared" si="88"/>
        <v>0</v>
      </c>
      <c r="S321" s="41">
        <f t="shared" si="89"/>
        <v>259.64</v>
      </c>
      <c r="T321" s="41">
        <f t="shared" si="90"/>
        <v>9.74</v>
      </c>
      <c r="U321" s="44">
        <f t="shared" si="91"/>
        <v>104.57</v>
      </c>
      <c r="V321" s="44">
        <f t="shared" si="92"/>
        <v>0</v>
      </c>
      <c r="W321" s="44">
        <f t="shared" si="93"/>
        <v>89.5</v>
      </c>
      <c r="X321" s="41">
        <f t="shared" si="94"/>
        <v>463.45</v>
      </c>
      <c r="Y321" s="41">
        <f t="shared" si="95"/>
        <v>1571.635</v>
      </c>
      <c r="Z321" s="66"/>
      <c r="AA321" s="247" t="s">
        <v>24</v>
      </c>
      <c r="AD321" s="141"/>
    </row>
    <row r="322" s="9" customFormat="1" ht="20" customHeight="1" spans="1:30">
      <c r="A322" s="40">
        <f t="shared" si="80"/>
        <v>319</v>
      </c>
      <c r="B322" s="66" t="s">
        <v>145</v>
      </c>
      <c r="C322" s="46" t="s">
        <v>848</v>
      </c>
      <c r="D322" s="352" t="s">
        <v>849</v>
      </c>
      <c r="E322" s="82">
        <v>3245.4</v>
      </c>
      <c r="F322" s="82">
        <v>3245.5</v>
      </c>
      <c r="G322" s="82">
        <v>3245.4</v>
      </c>
      <c r="H322" s="185">
        <v>5228.42</v>
      </c>
      <c r="I322" s="68"/>
      <c r="J322" s="68">
        <v>3180</v>
      </c>
      <c r="K322" s="52">
        <f t="shared" si="81"/>
        <v>58.4172</v>
      </c>
      <c r="L322" s="53">
        <f t="shared" si="82"/>
        <v>519.28</v>
      </c>
      <c r="M322" s="41">
        <f t="shared" si="83"/>
        <v>22.7178</v>
      </c>
      <c r="N322" s="44">
        <f t="shared" si="84"/>
        <v>418.27</v>
      </c>
      <c r="O322" s="44">
        <f t="shared" si="85"/>
        <v>0</v>
      </c>
      <c r="P322" s="44">
        <f t="shared" si="86"/>
        <v>159</v>
      </c>
      <c r="Q322" s="44">
        <f t="shared" si="87"/>
        <v>1177.685</v>
      </c>
      <c r="R322" s="41">
        <f t="shared" si="88"/>
        <v>0</v>
      </c>
      <c r="S322" s="41">
        <f t="shared" si="89"/>
        <v>259.64</v>
      </c>
      <c r="T322" s="41">
        <f t="shared" si="90"/>
        <v>9.74</v>
      </c>
      <c r="U322" s="44">
        <f t="shared" si="91"/>
        <v>104.57</v>
      </c>
      <c r="V322" s="44">
        <f t="shared" si="92"/>
        <v>0</v>
      </c>
      <c r="W322" s="44">
        <f t="shared" si="93"/>
        <v>159</v>
      </c>
      <c r="X322" s="41">
        <f t="shared" si="94"/>
        <v>532.95</v>
      </c>
      <c r="Y322" s="41">
        <f t="shared" si="95"/>
        <v>1710.635</v>
      </c>
      <c r="Z322" s="66"/>
      <c r="AA322" s="247" t="s">
        <v>9</v>
      </c>
      <c r="AD322" s="141"/>
    </row>
    <row r="323" s="9" customFormat="1" ht="20" customHeight="1" spans="1:30">
      <c r="A323" s="40">
        <f t="shared" si="80"/>
        <v>320</v>
      </c>
      <c r="B323" s="66" t="s">
        <v>167</v>
      </c>
      <c r="C323" s="46" t="s">
        <v>850</v>
      </c>
      <c r="D323" s="45" t="s">
        <v>851</v>
      </c>
      <c r="E323" s="82">
        <v>3245.4</v>
      </c>
      <c r="F323" s="82">
        <v>3245.5</v>
      </c>
      <c r="G323" s="41">
        <v>3245.4</v>
      </c>
      <c r="H323" s="185">
        <v>5228.42</v>
      </c>
      <c r="I323" s="68"/>
      <c r="J323" s="88">
        <v>3180</v>
      </c>
      <c r="K323" s="52">
        <f t="shared" si="81"/>
        <v>58.4172</v>
      </c>
      <c r="L323" s="53">
        <f t="shared" si="82"/>
        <v>519.28</v>
      </c>
      <c r="M323" s="41">
        <f t="shared" si="83"/>
        <v>22.7178</v>
      </c>
      <c r="N323" s="44">
        <f t="shared" si="84"/>
        <v>418.27</v>
      </c>
      <c r="O323" s="44">
        <f t="shared" si="85"/>
        <v>0</v>
      </c>
      <c r="P323" s="44">
        <f t="shared" si="86"/>
        <v>159</v>
      </c>
      <c r="Q323" s="44">
        <f t="shared" si="87"/>
        <v>1177.685</v>
      </c>
      <c r="R323" s="41">
        <f t="shared" si="88"/>
        <v>0</v>
      </c>
      <c r="S323" s="41">
        <f t="shared" si="89"/>
        <v>259.64</v>
      </c>
      <c r="T323" s="41">
        <f t="shared" si="90"/>
        <v>9.74</v>
      </c>
      <c r="U323" s="44">
        <f t="shared" si="91"/>
        <v>104.57</v>
      </c>
      <c r="V323" s="44">
        <f t="shared" si="92"/>
        <v>0</v>
      </c>
      <c r="W323" s="44">
        <f t="shared" si="93"/>
        <v>159</v>
      </c>
      <c r="X323" s="41">
        <f t="shared" si="94"/>
        <v>532.95</v>
      </c>
      <c r="Y323" s="41">
        <f t="shared" si="95"/>
        <v>1710.635</v>
      </c>
      <c r="Z323" s="66"/>
      <c r="AA323" s="247" t="s">
        <v>12</v>
      </c>
      <c r="AD323" s="141"/>
    </row>
    <row r="324" s="9" customFormat="1" ht="20" customHeight="1" spans="1:30">
      <c r="A324" s="40">
        <f t="shared" si="80"/>
        <v>321</v>
      </c>
      <c r="B324" s="66" t="s">
        <v>167</v>
      </c>
      <c r="C324" s="61" t="s">
        <v>852</v>
      </c>
      <c r="D324" s="45" t="s">
        <v>853</v>
      </c>
      <c r="E324" s="82">
        <v>3245.4</v>
      </c>
      <c r="F324" s="82">
        <v>3245.5</v>
      </c>
      <c r="G324" s="82">
        <v>3245.4</v>
      </c>
      <c r="H324" s="185">
        <v>5228.42</v>
      </c>
      <c r="I324" s="68"/>
      <c r="J324" s="88">
        <v>3180</v>
      </c>
      <c r="K324" s="52">
        <f t="shared" si="81"/>
        <v>58.4172</v>
      </c>
      <c r="L324" s="53">
        <f t="shared" si="82"/>
        <v>519.28</v>
      </c>
      <c r="M324" s="41">
        <f t="shared" si="83"/>
        <v>22.7178</v>
      </c>
      <c r="N324" s="44">
        <f t="shared" si="84"/>
        <v>418.27</v>
      </c>
      <c r="O324" s="44">
        <f t="shared" si="85"/>
        <v>0</v>
      </c>
      <c r="P324" s="44">
        <f t="shared" si="86"/>
        <v>159</v>
      </c>
      <c r="Q324" s="44">
        <f t="shared" si="87"/>
        <v>1177.685</v>
      </c>
      <c r="R324" s="41">
        <f t="shared" si="88"/>
        <v>0</v>
      </c>
      <c r="S324" s="41">
        <f t="shared" si="89"/>
        <v>259.64</v>
      </c>
      <c r="T324" s="41">
        <f t="shared" si="90"/>
        <v>9.74</v>
      </c>
      <c r="U324" s="44">
        <f t="shared" si="91"/>
        <v>104.57</v>
      </c>
      <c r="V324" s="44">
        <f t="shared" si="92"/>
        <v>0</v>
      </c>
      <c r="W324" s="44">
        <f t="shared" si="93"/>
        <v>159</v>
      </c>
      <c r="X324" s="41">
        <f t="shared" si="94"/>
        <v>532.95</v>
      </c>
      <c r="Y324" s="41">
        <f t="shared" si="95"/>
        <v>1710.635</v>
      </c>
      <c r="Z324" s="66"/>
      <c r="AA324" s="247" t="s">
        <v>12</v>
      </c>
      <c r="AD324" s="141"/>
    </row>
    <row r="325" s="9" customFormat="1" ht="20" customHeight="1" spans="1:30">
      <c r="A325" s="40">
        <f t="shared" si="80"/>
        <v>322</v>
      </c>
      <c r="B325" s="66" t="s">
        <v>167</v>
      </c>
      <c r="C325" s="61" t="s">
        <v>854</v>
      </c>
      <c r="D325" s="45" t="s">
        <v>855</v>
      </c>
      <c r="E325" s="82">
        <v>3245.4</v>
      </c>
      <c r="F325" s="82">
        <v>3245.5</v>
      </c>
      <c r="G325" s="82">
        <v>3245.4</v>
      </c>
      <c r="H325" s="185">
        <v>5228.42</v>
      </c>
      <c r="I325" s="68"/>
      <c r="J325" s="88">
        <v>3180</v>
      </c>
      <c r="K325" s="52">
        <f t="shared" si="81"/>
        <v>58.4172</v>
      </c>
      <c r="L325" s="53">
        <f t="shared" si="82"/>
        <v>519.28</v>
      </c>
      <c r="M325" s="41">
        <f t="shared" si="83"/>
        <v>22.7178</v>
      </c>
      <c r="N325" s="44">
        <f t="shared" si="84"/>
        <v>418.27</v>
      </c>
      <c r="O325" s="44">
        <f t="shared" si="85"/>
        <v>0</v>
      </c>
      <c r="P325" s="44">
        <f t="shared" si="86"/>
        <v>159</v>
      </c>
      <c r="Q325" s="44">
        <f t="shared" si="87"/>
        <v>1177.685</v>
      </c>
      <c r="R325" s="41">
        <f t="shared" si="88"/>
        <v>0</v>
      </c>
      <c r="S325" s="41">
        <f t="shared" si="89"/>
        <v>259.64</v>
      </c>
      <c r="T325" s="41">
        <f t="shared" si="90"/>
        <v>9.74</v>
      </c>
      <c r="U325" s="44">
        <f t="shared" si="91"/>
        <v>104.57</v>
      </c>
      <c r="V325" s="44">
        <f t="shared" si="92"/>
        <v>0</v>
      </c>
      <c r="W325" s="44">
        <f t="shared" si="93"/>
        <v>159</v>
      </c>
      <c r="X325" s="41">
        <f t="shared" si="94"/>
        <v>532.95</v>
      </c>
      <c r="Y325" s="41">
        <f t="shared" si="95"/>
        <v>1710.635</v>
      </c>
      <c r="Z325" s="66"/>
      <c r="AA325" s="247" t="s">
        <v>12</v>
      </c>
      <c r="AD325" s="141"/>
    </row>
    <row r="326" s="9" customFormat="1" ht="20" customHeight="1" spans="1:34">
      <c r="A326" s="90">
        <f t="shared" si="80"/>
        <v>323</v>
      </c>
      <c r="B326" s="66" t="s">
        <v>167</v>
      </c>
      <c r="C326" s="61" t="s">
        <v>632</v>
      </c>
      <c r="D326" s="63" t="s">
        <v>633</v>
      </c>
      <c r="E326" s="68">
        <v>3245.4</v>
      </c>
      <c r="F326" s="68">
        <v>3245.5</v>
      </c>
      <c r="G326" s="68">
        <v>3245.4</v>
      </c>
      <c r="H326" s="68">
        <v>5228.42</v>
      </c>
      <c r="I326" s="68"/>
      <c r="J326" s="44">
        <v>3180</v>
      </c>
      <c r="K326" s="73">
        <f t="shared" si="81"/>
        <v>58.4172</v>
      </c>
      <c r="L326" s="74">
        <f t="shared" si="82"/>
        <v>519.28</v>
      </c>
      <c r="M326" s="44">
        <f t="shared" si="83"/>
        <v>22.7178</v>
      </c>
      <c r="N326" s="44">
        <f t="shared" si="84"/>
        <v>418.27</v>
      </c>
      <c r="O326" s="44">
        <f t="shared" si="85"/>
        <v>0</v>
      </c>
      <c r="P326" s="44">
        <f t="shared" si="86"/>
        <v>159</v>
      </c>
      <c r="Q326" s="44">
        <f t="shared" si="87"/>
        <v>1177.685</v>
      </c>
      <c r="R326" s="41">
        <f t="shared" si="88"/>
        <v>0</v>
      </c>
      <c r="S326" s="44">
        <f t="shared" si="89"/>
        <v>259.64</v>
      </c>
      <c r="T326" s="44">
        <f t="shared" si="90"/>
        <v>9.74</v>
      </c>
      <c r="U326" s="44">
        <f t="shared" si="91"/>
        <v>104.57</v>
      </c>
      <c r="V326" s="44">
        <f t="shared" si="92"/>
        <v>0</v>
      </c>
      <c r="W326" s="44">
        <f t="shared" si="93"/>
        <v>159</v>
      </c>
      <c r="X326" s="41">
        <f t="shared" si="94"/>
        <v>532.95</v>
      </c>
      <c r="Y326" s="44">
        <f t="shared" si="95"/>
        <v>1710.635</v>
      </c>
      <c r="Z326" s="207"/>
      <c r="AA326" s="255" t="s">
        <v>12</v>
      </c>
      <c r="AB326" s="30"/>
      <c r="AC326" s="30"/>
      <c r="AD326" s="141"/>
      <c r="AE326" s="30"/>
      <c r="AF326" s="30"/>
      <c r="AG326" s="30"/>
      <c r="AH326" s="30"/>
    </row>
    <row r="327" s="9" customFormat="1" ht="20" customHeight="1" spans="1:30">
      <c r="A327" s="40">
        <f t="shared" si="80"/>
        <v>324</v>
      </c>
      <c r="B327" s="66" t="s">
        <v>167</v>
      </c>
      <c r="C327" s="61" t="s">
        <v>693</v>
      </c>
      <c r="D327" s="45" t="s">
        <v>858</v>
      </c>
      <c r="E327" s="82">
        <v>3245.4</v>
      </c>
      <c r="F327" s="82">
        <v>3245.5</v>
      </c>
      <c r="G327" s="82">
        <v>3245.4</v>
      </c>
      <c r="H327" s="185">
        <v>5228.42</v>
      </c>
      <c r="I327" s="68"/>
      <c r="J327" s="88">
        <v>3180</v>
      </c>
      <c r="K327" s="52">
        <f t="shared" si="81"/>
        <v>58.4172</v>
      </c>
      <c r="L327" s="53">
        <f t="shared" si="82"/>
        <v>519.28</v>
      </c>
      <c r="M327" s="41">
        <f t="shared" si="83"/>
        <v>22.7178</v>
      </c>
      <c r="N327" s="44">
        <f t="shared" si="84"/>
        <v>418.27</v>
      </c>
      <c r="O327" s="44">
        <f t="shared" si="85"/>
        <v>0</v>
      </c>
      <c r="P327" s="44">
        <f t="shared" si="86"/>
        <v>159</v>
      </c>
      <c r="Q327" s="44">
        <f t="shared" si="87"/>
        <v>1177.685</v>
      </c>
      <c r="R327" s="41">
        <f t="shared" si="88"/>
        <v>0</v>
      </c>
      <c r="S327" s="41">
        <f t="shared" si="89"/>
        <v>259.64</v>
      </c>
      <c r="T327" s="41">
        <f t="shared" si="90"/>
        <v>9.74</v>
      </c>
      <c r="U327" s="44">
        <f t="shared" si="91"/>
        <v>104.57</v>
      </c>
      <c r="V327" s="44">
        <f t="shared" si="92"/>
        <v>0</v>
      </c>
      <c r="W327" s="44">
        <f t="shared" si="93"/>
        <v>159</v>
      </c>
      <c r="X327" s="41">
        <f t="shared" si="94"/>
        <v>532.95</v>
      </c>
      <c r="Y327" s="41">
        <f t="shared" si="95"/>
        <v>1710.635</v>
      </c>
      <c r="Z327" s="66"/>
      <c r="AA327" s="255" t="s">
        <v>12</v>
      </c>
      <c r="AD327" s="141"/>
    </row>
    <row r="328" s="9" customFormat="1" ht="20" customHeight="1" spans="1:30">
      <c r="A328" s="40">
        <f t="shared" si="80"/>
        <v>325</v>
      </c>
      <c r="B328" s="66" t="s">
        <v>503</v>
      </c>
      <c r="C328" s="46" t="s">
        <v>861</v>
      </c>
      <c r="D328" s="352" t="s">
        <v>862</v>
      </c>
      <c r="E328" s="82">
        <v>3245.4</v>
      </c>
      <c r="F328" s="82">
        <v>3245.5</v>
      </c>
      <c r="G328" s="82">
        <v>3245.4</v>
      </c>
      <c r="H328" s="185">
        <v>5228.42</v>
      </c>
      <c r="I328" s="68"/>
      <c r="J328" s="44">
        <v>1790</v>
      </c>
      <c r="K328" s="52">
        <f t="shared" si="81"/>
        <v>58.4172</v>
      </c>
      <c r="L328" s="53">
        <f t="shared" si="82"/>
        <v>519.28</v>
      </c>
      <c r="M328" s="41">
        <f t="shared" si="83"/>
        <v>22.7178</v>
      </c>
      <c r="N328" s="44">
        <f t="shared" si="84"/>
        <v>418.27</v>
      </c>
      <c r="O328" s="44">
        <f t="shared" si="85"/>
        <v>0</v>
      </c>
      <c r="P328" s="44">
        <f t="shared" si="86"/>
        <v>89.5</v>
      </c>
      <c r="Q328" s="44">
        <f t="shared" si="87"/>
        <v>1108.185</v>
      </c>
      <c r="R328" s="41">
        <f t="shared" si="88"/>
        <v>0</v>
      </c>
      <c r="S328" s="41">
        <f t="shared" si="89"/>
        <v>259.64</v>
      </c>
      <c r="T328" s="41">
        <f t="shared" si="90"/>
        <v>9.74</v>
      </c>
      <c r="U328" s="44">
        <f t="shared" si="91"/>
        <v>104.57</v>
      </c>
      <c r="V328" s="44">
        <f t="shared" si="92"/>
        <v>0</v>
      </c>
      <c r="W328" s="44">
        <f t="shared" si="93"/>
        <v>89.5</v>
      </c>
      <c r="X328" s="41">
        <f t="shared" si="94"/>
        <v>463.45</v>
      </c>
      <c r="Y328" s="41">
        <f t="shared" si="95"/>
        <v>1571.635</v>
      </c>
      <c r="Z328" s="66"/>
      <c r="AA328" s="247" t="s">
        <v>18</v>
      </c>
      <c r="AD328" s="141"/>
    </row>
    <row r="329" s="9" customFormat="1" ht="20" customHeight="1" spans="1:30">
      <c r="A329" s="40">
        <f t="shared" si="80"/>
        <v>326</v>
      </c>
      <c r="B329" s="66" t="s">
        <v>238</v>
      </c>
      <c r="C329" s="61" t="s">
        <v>863</v>
      </c>
      <c r="D329" s="343" t="s">
        <v>864</v>
      </c>
      <c r="E329" s="82">
        <v>3245.4</v>
      </c>
      <c r="F329" s="82">
        <v>3245.5</v>
      </c>
      <c r="G329" s="82">
        <v>3245.4</v>
      </c>
      <c r="H329" s="185">
        <v>5228.42</v>
      </c>
      <c r="I329" s="68"/>
      <c r="J329" s="88">
        <v>1790</v>
      </c>
      <c r="K329" s="52">
        <f t="shared" si="81"/>
        <v>58.4172</v>
      </c>
      <c r="L329" s="53">
        <f t="shared" si="82"/>
        <v>519.28</v>
      </c>
      <c r="M329" s="41">
        <f t="shared" si="83"/>
        <v>22.7178</v>
      </c>
      <c r="N329" s="44">
        <f t="shared" si="84"/>
        <v>418.27</v>
      </c>
      <c r="O329" s="44">
        <f t="shared" si="85"/>
        <v>0</v>
      </c>
      <c r="P329" s="44">
        <f t="shared" si="86"/>
        <v>89.5</v>
      </c>
      <c r="Q329" s="44">
        <f t="shared" si="87"/>
        <v>1108.185</v>
      </c>
      <c r="R329" s="41">
        <f t="shared" si="88"/>
        <v>0</v>
      </c>
      <c r="S329" s="41">
        <f t="shared" si="89"/>
        <v>259.64</v>
      </c>
      <c r="T329" s="41">
        <f t="shared" si="90"/>
        <v>9.74</v>
      </c>
      <c r="U329" s="44">
        <f t="shared" si="91"/>
        <v>104.57</v>
      </c>
      <c r="V329" s="44">
        <f t="shared" si="92"/>
        <v>0</v>
      </c>
      <c r="W329" s="44">
        <f t="shared" si="93"/>
        <v>89.5</v>
      </c>
      <c r="X329" s="41">
        <f t="shared" si="94"/>
        <v>463.45</v>
      </c>
      <c r="Y329" s="41">
        <f t="shared" si="95"/>
        <v>1571.635</v>
      </c>
      <c r="Z329" s="66"/>
      <c r="AA329" s="247" t="s">
        <v>17</v>
      </c>
      <c r="AD329" s="141"/>
    </row>
    <row r="330" s="9" customFormat="1" ht="20" customHeight="1" spans="1:30">
      <c r="A330" s="40">
        <f t="shared" si="80"/>
        <v>327</v>
      </c>
      <c r="B330" s="66" t="s">
        <v>470</v>
      </c>
      <c r="C330" s="46" t="s">
        <v>865</v>
      </c>
      <c r="D330" s="352" t="s">
        <v>866</v>
      </c>
      <c r="E330" s="82">
        <v>3245.4</v>
      </c>
      <c r="F330" s="82">
        <v>3245.5</v>
      </c>
      <c r="G330" s="82">
        <v>3245.4</v>
      </c>
      <c r="H330" s="185">
        <v>5228.42</v>
      </c>
      <c r="I330" s="68"/>
      <c r="J330" s="44">
        <v>1790</v>
      </c>
      <c r="K330" s="52">
        <f t="shared" si="81"/>
        <v>58.4172</v>
      </c>
      <c r="L330" s="53">
        <f t="shared" si="82"/>
        <v>519.28</v>
      </c>
      <c r="M330" s="41">
        <f t="shared" si="83"/>
        <v>22.7178</v>
      </c>
      <c r="N330" s="44">
        <f t="shared" si="84"/>
        <v>418.27</v>
      </c>
      <c r="O330" s="44">
        <f t="shared" si="85"/>
        <v>0</v>
      </c>
      <c r="P330" s="44">
        <f t="shared" si="86"/>
        <v>89.5</v>
      </c>
      <c r="Q330" s="44">
        <f t="shared" si="87"/>
        <v>1108.185</v>
      </c>
      <c r="R330" s="41">
        <f t="shared" si="88"/>
        <v>0</v>
      </c>
      <c r="S330" s="41">
        <f t="shared" si="89"/>
        <v>259.64</v>
      </c>
      <c r="T330" s="41">
        <f t="shared" si="90"/>
        <v>9.74</v>
      </c>
      <c r="U330" s="44">
        <f t="shared" si="91"/>
        <v>104.57</v>
      </c>
      <c r="V330" s="44">
        <f t="shared" si="92"/>
        <v>0</v>
      </c>
      <c r="W330" s="44">
        <f t="shared" si="93"/>
        <v>89.5</v>
      </c>
      <c r="X330" s="41">
        <f t="shared" si="94"/>
        <v>463.45</v>
      </c>
      <c r="Y330" s="41">
        <f t="shared" si="95"/>
        <v>1571.635</v>
      </c>
      <c r="Z330" s="66"/>
      <c r="AA330" s="247" t="s">
        <v>16</v>
      </c>
      <c r="AD330" s="141"/>
    </row>
    <row r="331" s="9" customFormat="1" ht="20" customHeight="1" spans="1:30">
      <c r="A331" s="40">
        <f t="shared" si="80"/>
        <v>328</v>
      </c>
      <c r="B331" s="66" t="s">
        <v>443</v>
      </c>
      <c r="C331" s="46" t="s">
        <v>867</v>
      </c>
      <c r="D331" s="352" t="s">
        <v>868</v>
      </c>
      <c r="E331" s="82">
        <v>3245.4</v>
      </c>
      <c r="F331" s="82">
        <v>3245.5</v>
      </c>
      <c r="G331" s="82">
        <v>3245.4</v>
      </c>
      <c r="H331" s="185">
        <v>5228.42</v>
      </c>
      <c r="I331" s="68"/>
      <c r="J331" s="44">
        <v>1790</v>
      </c>
      <c r="K331" s="52">
        <f t="shared" si="81"/>
        <v>58.4172</v>
      </c>
      <c r="L331" s="53">
        <f t="shared" si="82"/>
        <v>519.28</v>
      </c>
      <c r="M331" s="41">
        <f t="shared" si="83"/>
        <v>22.7178</v>
      </c>
      <c r="N331" s="44">
        <f t="shared" si="84"/>
        <v>418.27</v>
      </c>
      <c r="O331" s="44">
        <f t="shared" si="85"/>
        <v>0</v>
      </c>
      <c r="P331" s="44">
        <f t="shared" si="86"/>
        <v>89.5</v>
      </c>
      <c r="Q331" s="44">
        <f t="shared" si="87"/>
        <v>1108.185</v>
      </c>
      <c r="R331" s="41">
        <f t="shared" si="88"/>
        <v>0</v>
      </c>
      <c r="S331" s="41">
        <f t="shared" si="89"/>
        <v>259.64</v>
      </c>
      <c r="T331" s="41">
        <f t="shared" si="90"/>
        <v>9.74</v>
      </c>
      <c r="U331" s="44">
        <f t="shared" si="91"/>
        <v>104.57</v>
      </c>
      <c r="V331" s="44">
        <f t="shared" si="92"/>
        <v>0</v>
      </c>
      <c r="W331" s="44">
        <f t="shared" si="93"/>
        <v>89.5</v>
      </c>
      <c r="X331" s="41">
        <f t="shared" si="94"/>
        <v>463.45</v>
      </c>
      <c r="Y331" s="41">
        <f t="shared" si="95"/>
        <v>1571.635</v>
      </c>
      <c r="Z331" s="66"/>
      <c r="AA331" s="247" t="s">
        <v>15</v>
      </c>
      <c r="AD331" s="141"/>
    </row>
    <row r="332" s="9" customFormat="1" ht="20" customHeight="1" spans="1:30">
      <c r="A332" s="40">
        <f t="shared" si="80"/>
        <v>329</v>
      </c>
      <c r="B332" s="66" t="s">
        <v>217</v>
      </c>
      <c r="C332" s="61" t="s">
        <v>869</v>
      </c>
      <c r="D332" s="343" t="s">
        <v>870</v>
      </c>
      <c r="E332" s="82">
        <v>3245.4</v>
      </c>
      <c r="F332" s="82">
        <v>3245.5</v>
      </c>
      <c r="G332" s="82">
        <v>3245.4</v>
      </c>
      <c r="H332" s="185">
        <v>5228.42</v>
      </c>
      <c r="I332" s="68"/>
      <c r="J332" s="88">
        <v>3180</v>
      </c>
      <c r="K332" s="52">
        <f t="shared" si="81"/>
        <v>58.4172</v>
      </c>
      <c r="L332" s="53">
        <f t="shared" si="82"/>
        <v>519.28</v>
      </c>
      <c r="M332" s="41">
        <f t="shared" si="83"/>
        <v>22.7178</v>
      </c>
      <c r="N332" s="44">
        <f t="shared" si="84"/>
        <v>418.27</v>
      </c>
      <c r="O332" s="44">
        <f t="shared" si="85"/>
        <v>0</v>
      </c>
      <c r="P332" s="44">
        <f t="shared" si="86"/>
        <v>159</v>
      </c>
      <c r="Q332" s="44">
        <f t="shared" si="87"/>
        <v>1177.685</v>
      </c>
      <c r="R332" s="41">
        <f t="shared" si="88"/>
        <v>0</v>
      </c>
      <c r="S332" s="41">
        <f t="shared" si="89"/>
        <v>259.64</v>
      </c>
      <c r="T332" s="41">
        <f t="shared" si="90"/>
        <v>9.74</v>
      </c>
      <c r="U332" s="44">
        <f t="shared" si="91"/>
        <v>104.57</v>
      </c>
      <c r="V332" s="44">
        <f t="shared" si="92"/>
        <v>0</v>
      </c>
      <c r="W332" s="44">
        <f t="shared" si="93"/>
        <v>159</v>
      </c>
      <c r="X332" s="41">
        <f t="shared" si="94"/>
        <v>532.95</v>
      </c>
      <c r="Y332" s="41">
        <f t="shared" si="95"/>
        <v>1710.635</v>
      </c>
      <c r="Z332" s="66"/>
      <c r="AA332" s="247" t="s">
        <v>34</v>
      </c>
      <c r="AD332" s="141"/>
    </row>
    <row r="333" s="9" customFormat="1" ht="20" customHeight="1" spans="1:30">
      <c r="A333" s="40">
        <f t="shared" si="80"/>
        <v>330</v>
      </c>
      <c r="B333" s="66" t="s">
        <v>470</v>
      </c>
      <c r="C333" s="46" t="s">
        <v>871</v>
      </c>
      <c r="D333" s="352" t="s">
        <v>872</v>
      </c>
      <c r="E333" s="82">
        <v>3245.4</v>
      </c>
      <c r="F333" s="82">
        <v>3245.5</v>
      </c>
      <c r="G333" s="82">
        <v>3245.4</v>
      </c>
      <c r="H333" s="185">
        <v>5228.42</v>
      </c>
      <c r="I333" s="68"/>
      <c r="J333" s="44">
        <v>1790</v>
      </c>
      <c r="K333" s="52">
        <f t="shared" si="81"/>
        <v>58.4172</v>
      </c>
      <c r="L333" s="53">
        <f t="shared" si="82"/>
        <v>519.28</v>
      </c>
      <c r="M333" s="41">
        <f t="shared" si="83"/>
        <v>22.7178</v>
      </c>
      <c r="N333" s="44">
        <f t="shared" si="84"/>
        <v>418.27</v>
      </c>
      <c r="O333" s="44">
        <f t="shared" si="85"/>
        <v>0</v>
      </c>
      <c r="P333" s="44">
        <f t="shared" si="86"/>
        <v>89.5</v>
      </c>
      <c r="Q333" s="44">
        <f t="shared" si="87"/>
        <v>1108.185</v>
      </c>
      <c r="R333" s="41">
        <f t="shared" si="88"/>
        <v>0</v>
      </c>
      <c r="S333" s="41">
        <f t="shared" si="89"/>
        <v>259.64</v>
      </c>
      <c r="T333" s="41">
        <f t="shared" si="90"/>
        <v>9.74</v>
      </c>
      <c r="U333" s="44">
        <f t="shared" si="91"/>
        <v>104.57</v>
      </c>
      <c r="V333" s="44">
        <f t="shared" si="92"/>
        <v>0</v>
      </c>
      <c r="W333" s="44">
        <f t="shared" si="93"/>
        <v>89.5</v>
      </c>
      <c r="X333" s="41">
        <f t="shared" si="94"/>
        <v>463.45</v>
      </c>
      <c r="Y333" s="41">
        <f t="shared" si="95"/>
        <v>1571.635</v>
      </c>
      <c r="Z333" s="66"/>
      <c r="AA333" s="247" t="s">
        <v>16</v>
      </c>
      <c r="AD333" s="141"/>
    </row>
    <row r="334" s="9" customFormat="1" ht="20" customHeight="1" spans="1:30">
      <c r="A334" s="40">
        <f t="shared" si="80"/>
        <v>331</v>
      </c>
      <c r="B334" s="66" t="s">
        <v>443</v>
      </c>
      <c r="C334" s="83" t="s">
        <v>873</v>
      </c>
      <c r="D334" s="357" t="s">
        <v>874</v>
      </c>
      <c r="E334" s="82">
        <v>3245.4</v>
      </c>
      <c r="F334" s="82">
        <v>3245.5</v>
      </c>
      <c r="G334" s="82">
        <v>3245.4</v>
      </c>
      <c r="H334" s="185">
        <v>5228.42</v>
      </c>
      <c r="I334" s="68"/>
      <c r="J334" s="44">
        <v>1790</v>
      </c>
      <c r="K334" s="52">
        <f t="shared" si="81"/>
        <v>58.4172</v>
      </c>
      <c r="L334" s="53">
        <f t="shared" si="82"/>
        <v>519.28</v>
      </c>
      <c r="M334" s="41">
        <f t="shared" si="83"/>
        <v>22.7178</v>
      </c>
      <c r="N334" s="44">
        <f t="shared" si="84"/>
        <v>418.27</v>
      </c>
      <c r="O334" s="44">
        <f t="shared" si="85"/>
        <v>0</v>
      </c>
      <c r="P334" s="44">
        <f t="shared" si="86"/>
        <v>89.5</v>
      </c>
      <c r="Q334" s="44">
        <f t="shared" si="87"/>
        <v>1108.185</v>
      </c>
      <c r="R334" s="41">
        <f t="shared" si="88"/>
        <v>0</v>
      </c>
      <c r="S334" s="41">
        <f t="shared" si="89"/>
        <v>259.64</v>
      </c>
      <c r="T334" s="41">
        <f t="shared" si="90"/>
        <v>9.74</v>
      </c>
      <c r="U334" s="44">
        <f t="shared" si="91"/>
        <v>104.57</v>
      </c>
      <c r="V334" s="44">
        <f t="shared" si="92"/>
        <v>0</v>
      </c>
      <c r="W334" s="44">
        <f t="shared" si="93"/>
        <v>89.5</v>
      </c>
      <c r="X334" s="41">
        <f t="shared" si="94"/>
        <v>463.45</v>
      </c>
      <c r="Y334" s="41">
        <f t="shared" si="95"/>
        <v>1571.635</v>
      </c>
      <c r="Z334" s="66"/>
      <c r="AA334" s="247" t="s">
        <v>15</v>
      </c>
      <c r="AD334" s="141"/>
    </row>
    <row r="335" s="30" customFormat="1" ht="20" customHeight="1" spans="1:34">
      <c r="A335" s="40">
        <f t="shared" si="80"/>
        <v>332</v>
      </c>
      <c r="B335" s="66" t="s">
        <v>443</v>
      </c>
      <c r="C335" s="46" t="s">
        <v>875</v>
      </c>
      <c r="D335" s="358" t="s">
        <v>876</v>
      </c>
      <c r="E335" s="41">
        <v>3245.4</v>
      </c>
      <c r="F335" s="41">
        <v>3245.5</v>
      </c>
      <c r="G335" s="41">
        <v>3245.4</v>
      </c>
      <c r="H335" s="63">
        <v>5228.42</v>
      </c>
      <c r="I335" s="44"/>
      <c r="J335" s="44">
        <v>1790</v>
      </c>
      <c r="K335" s="52">
        <f t="shared" si="81"/>
        <v>58.4172</v>
      </c>
      <c r="L335" s="53">
        <f t="shared" si="82"/>
        <v>519.28</v>
      </c>
      <c r="M335" s="41">
        <f t="shared" si="83"/>
        <v>22.7178</v>
      </c>
      <c r="N335" s="44">
        <f t="shared" si="84"/>
        <v>418.27</v>
      </c>
      <c r="O335" s="44">
        <f t="shared" si="85"/>
        <v>0</v>
      </c>
      <c r="P335" s="44">
        <f t="shared" si="86"/>
        <v>89.5</v>
      </c>
      <c r="Q335" s="44">
        <f t="shared" si="87"/>
        <v>1108.185</v>
      </c>
      <c r="R335" s="41">
        <f t="shared" si="88"/>
        <v>0</v>
      </c>
      <c r="S335" s="41">
        <f t="shared" si="89"/>
        <v>259.64</v>
      </c>
      <c r="T335" s="41">
        <f t="shared" si="90"/>
        <v>9.74</v>
      </c>
      <c r="U335" s="44">
        <f t="shared" si="91"/>
        <v>104.57</v>
      </c>
      <c r="V335" s="44">
        <f t="shared" si="92"/>
        <v>0</v>
      </c>
      <c r="W335" s="44">
        <f t="shared" si="93"/>
        <v>89.5</v>
      </c>
      <c r="X335" s="41">
        <f t="shared" si="94"/>
        <v>463.45</v>
      </c>
      <c r="Y335" s="41">
        <f t="shared" si="95"/>
        <v>1571.635</v>
      </c>
      <c r="Z335" s="66"/>
      <c r="AA335" s="247" t="s">
        <v>15</v>
      </c>
      <c r="AB335" s="9"/>
      <c r="AC335" s="9"/>
      <c r="AD335" s="141"/>
      <c r="AE335" s="9"/>
      <c r="AF335" s="9"/>
      <c r="AG335" s="9"/>
      <c r="AH335" s="9"/>
    </row>
    <row r="336" s="9" customFormat="1" ht="20" customHeight="1" spans="1:30">
      <c r="A336" s="40">
        <f t="shared" si="80"/>
        <v>333</v>
      </c>
      <c r="B336" s="66" t="s">
        <v>170</v>
      </c>
      <c r="C336" s="64" t="s">
        <v>916</v>
      </c>
      <c r="D336" s="343" t="s">
        <v>917</v>
      </c>
      <c r="E336" s="82">
        <v>3245.4</v>
      </c>
      <c r="F336" s="82">
        <v>3245.5</v>
      </c>
      <c r="G336" s="82">
        <v>3245.4</v>
      </c>
      <c r="H336" s="185">
        <v>5228.42</v>
      </c>
      <c r="I336" s="68"/>
      <c r="J336" s="88">
        <v>1790</v>
      </c>
      <c r="K336" s="52">
        <f t="shared" si="81"/>
        <v>58.4172</v>
      </c>
      <c r="L336" s="53">
        <f t="shared" si="82"/>
        <v>519.28</v>
      </c>
      <c r="M336" s="41">
        <f t="shared" si="83"/>
        <v>22.7178</v>
      </c>
      <c r="N336" s="44">
        <f t="shared" si="84"/>
        <v>418.27</v>
      </c>
      <c r="O336" s="44">
        <f t="shared" si="85"/>
        <v>0</v>
      </c>
      <c r="P336" s="44">
        <f t="shared" si="86"/>
        <v>89.5</v>
      </c>
      <c r="Q336" s="44">
        <f t="shared" si="87"/>
        <v>1108.185</v>
      </c>
      <c r="R336" s="41">
        <f t="shared" si="88"/>
        <v>0</v>
      </c>
      <c r="S336" s="41">
        <f t="shared" si="89"/>
        <v>259.64</v>
      </c>
      <c r="T336" s="41">
        <f t="shared" si="90"/>
        <v>9.74</v>
      </c>
      <c r="U336" s="44">
        <f t="shared" si="91"/>
        <v>104.57</v>
      </c>
      <c r="V336" s="44">
        <f t="shared" si="92"/>
        <v>0</v>
      </c>
      <c r="W336" s="44">
        <f t="shared" si="93"/>
        <v>89.5</v>
      </c>
      <c r="X336" s="41">
        <f t="shared" si="94"/>
        <v>463.45</v>
      </c>
      <c r="Y336" s="41">
        <f t="shared" si="95"/>
        <v>1571.635</v>
      </c>
      <c r="Z336" s="66"/>
      <c r="AA336" s="247" t="s">
        <v>24</v>
      </c>
      <c r="AD336" s="141"/>
    </row>
    <row r="337" s="9" customFormat="1" ht="20" customHeight="1" spans="1:30">
      <c r="A337" s="40">
        <f t="shared" si="80"/>
        <v>334</v>
      </c>
      <c r="B337" s="66" t="s">
        <v>98</v>
      </c>
      <c r="C337" s="64" t="s">
        <v>918</v>
      </c>
      <c r="D337" s="45" t="s">
        <v>919</v>
      </c>
      <c r="E337" s="82">
        <v>3245.4</v>
      </c>
      <c r="F337" s="82">
        <v>3245.5</v>
      </c>
      <c r="G337" s="82">
        <v>3245.4</v>
      </c>
      <c r="H337" s="185">
        <v>5228.42</v>
      </c>
      <c r="I337" s="68"/>
      <c r="J337" s="88">
        <v>3180</v>
      </c>
      <c r="K337" s="52">
        <f t="shared" si="81"/>
        <v>58.4172</v>
      </c>
      <c r="L337" s="53">
        <f t="shared" si="82"/>
        <v>519.28</v>
      </c>
      <c r="M337" s="41">
        <f t="shared" si="83"/>
        <v>22.7178</v>
      </c>
      <c r="N337" s="44">
        <f t="shared" si="84"/>
        <v>418.27</v>
      </c>
      <c r="O337" s="44">
        <f t="shared" si="85"/>
        <v>0</v>
      </c>
      <c r="P337" s="44">
        <f t="shared" si="86"/>
        <v>159</v>
      </c>
      <c r="Q337" s="44">
        <f t="shared" si="87"/>
        <v>1177.685</v>
      </c>
      <c r="R337" s="41">
        <f t="shared" si="88"/>
        <v>0</v>
      </c>
      <c r="S337" s="41">
        <f t="shared" si="89"/>
        <v>259.64</v>
      </c>
      <c r="T337" s="41">
        <f t="shared" si="90"/>
        <v>9.74</v>
      </c>
      <c r="U337" s="44">
        <f t="shared" si="91"/>
        <v>104.57</v>
      </c>
      <c r="V337" s="44">
        <f t="shared" si="92"/>
        <v>0</v>
      </c>
      <c r="W337" s="44">
        <f t="shared" si="93"/>
        <v>159</v>
      </c>
      <c r="X337" s="41">
        <f t="shared" si="94"/>
        <v>532.95</v>
      </c>
      <c r="Y337" s="41">
        <f t="shared" si="95"/>
        <v>1710.635</v>
      </c>
      <c r="Z337" s="66"/>
      <c r="AA337" s="247" t="s">
        <v>26</v>
      </c>
      <c r="AD337" s="141"/>
    </row>
    <row r="338" s="9" customFormat="1" ht="20" customHeight="1" spans="1:30">
      <c r="A338" s="40">
        <f t="shared" si="80"/>
        <v>335</v>
      </c>
      <c r="B338" s="66" t="s">
        <v>164</v>
      </c>
      <c r="C338" s="64" t="s">
        <v>920</v>
      </c>
      <c r="D338" s="45" t="s">
        <v>921</v>
      </c>
      <c r="E338" s="82">
        <v>3245.4</v>
      </c>
      <c r="F338" s="82">
        <v>3245.5</v>
      </c>
      <c r="G338" s="82">
        <v>3245.4</v>
      </c>
      <c r="H338" s="185">
        <v>5228.42</v>
      </c>
      <c r="I338" s="68"/>
      <c r="J338" s="88">
        <v>3180</v>
      </c>
      <c r="K338" s="52">
        <f t="shared" si="81"/>
        <v>58.4172</v>
      </c>
      <c r="L338" s="53">
        <f t="shared" si="82"/>
        <v>519.28</v>
      </c>
      <c r="M338" s="41">
        <f t="shared" si="83"/>
        <v>22.7178</v>
      </c>
      <c r="N338" s="44">
        <f t="shared" si="84"/>
        <v>418.27</v>
      </c>
      <c r="O338" s="44">
        <f t="shared" si="85"/>
        <v>0</v>
      </c>
      <c r="P338" s="44">
        <f t="shared" si="86"/>
        <v>159</v>
      </c>
      <c r="Q338" s="44">
        <f t="shared" si="87"/>
        <v>1177.685</v>
      </c>
      <c r="R338" s="41">
        <f t="shared" si="88"/>
        <v>0</v>
      </c>
      <c r="S338" s="41">
        <f t="shared" si="89"/>
        <v>259.64</v>
      </c>
      <c r="T338" s="41">
        <f t="shared" si="90"/>
        <v>9.74</v>
      </c>
      <c r="U338" s="44">
        <f t="shared" si="91"/>
        <v>104.57</v>
      </c>
      <c r="V338" s="44">
        <f t="shared" si="92"/>
        <v>0</v>
      </c>
      <c r="W338" s="44">
        <f t="shared" si="93"/>
        <v>159</v>
      </c>
      <c r="X338" s="41">
        <f t="shared" si="94"/>
        <v>532.95</v>
      </c>
      <c r="Y338" s="41">
        <f t="shared" si="95"/>
        <v>1710.635</v>
      </c>
      <c r="Z338" s="66"/>
      <c r="AA338" s="247" t="s">
        <v>25</v>
      </c>
      <c r="AD338" s="141"/>
    </row>
    <row r="339" s="9" customFormat="1" ht="20" customHeight="1" spans="1:30">
      <c r="A339" s="40">
        <f t="shared" si="80"/>
        <v>336</v>
      </c>
      <c r="B339" s="66" t="s">
        <v>167</v>
      </c>
      <c r="C339" s="64" t="s">
        <v>924</v>
      </c>
      <c r="D339" s="45" t="s">
        <v>925</v>
      </c>
      <c r="E339" s="82">
        <v>3245.4</v>
      </c>
      <c r="F339" s="82">
        <v>3245.5</v>
      </c>
      <c r="G339" s="82">
        <v>3245.4</v>
      </c>
      <c r="H339" s="185">
        <v>5228.42</v>
      </c>
      <c r="I339" s="68"/>
      <c r="J339" s="88">
        <v>3180</v>
      </c>
      <c r="K339" s="52">
        <f t="shared" si="81"/>
        <v>58.4172</v>
      </c>
      <c r="L339" s="53">
        <f t="shared" si="82"/>
        <v>519.28</v>
      </c>
      <c r="M339" s="41">
        <f t="shared" si="83"/>
        <v>22.7178</v>
      </c>
      <c r="N339" s="44">
        <f t="shared" si="84"/>
        <v>418.27</v>
      </c>
      <c r="O339" s="44">
        <f t="shared" si="85"/>
        <v>0</v>
      </c>
      <c r="P339" s="44">
        <f t="shared" si="86"/>
        <v>159</v>
      </c>
      <c r="Q339" s="44">
        <f t="shared" si="87"/>
        <v>1177.685</v>
      </c>
      <c r="R339" s="41">
        <f t="shared" si="88"/>
        <v>0</v>
      </c>
      <c r="S339" s="41">
        <f t="shared" si="89"/>
        <v>259.64</v>
      </c>
      <c r="T339" s="41">
        <f t="shared" si="90"/>
        <v>9.74</v>
      </c>
      <c r="U339" s="44">
        <f t="shared" si="91"/>
        <v>104.57</v>
      </c>
      <c r="V339" s="44">
        <f t="shared" si="92"/>
        <v>0</v>
      </c>
      <c r="W339" s="44">
        <f t="shared" si="93"/>
        <v>159</v>
      </c>
      <c r="X339" s="41">
        <f t="shared" si="94"/>
        <v>532.95</v>
      </c>
      <c r="Y339" s="41">
        <f t="shared" si="95"/>
        <v>1710.635</v>
      </c>
      <c r="Z339" s="66"/>
      <c r="AA339" s="247" t="s">
        <v>12</v>
      </c>
      <c r="AD339" s="141"/>
    </row>
    <row r="340" s="9" customFormat="1" ht="20" customHeight="1" spans="1:30">
      <c r="A340" s="40">
        <f t="shared" si="80"/>
        <v>337</v>
      </c>
      <c r="B340" s="66" t="s">
        <v>167</v>
      </c>
      <c r="C340" s="86" t="s">
        <v>926</v>
      </c>
      <c r="D340" s="86" t="s">
        <v>927</v>
      </c>
      <c r="E340" s="82">
        <v>3245.4</v>
      </c>
      <c r="F340" s="82">
        <v>3245.5</v>
      </c>
      <c r="G340" s="82">
        <v>3245.4</v>
      </c>
      <c r="H340" s="185">
        <v>5228.42</v>
      </c>
      <c r="I340" s="68"/>
      <c r="J340" s="44">
        <v>3180</v>
      </c>
      <c r="K340" s="52">
        <f t="shared" si="81"/>
        <v>58.4172</v>
      </c>
      <c r="L340" s="53">
        <f t="shared" si="82"/>
        <v>519.28</v>
      </c>
      <c r="M340" s="41">
        <f t="shared" si="83"/>
        <v>22.7178</v>
      </c>
      <c r="N340" s="44">
        <f t="shared" si="84"/>
        <v>418.27</v>
      </c>
      <c r="O340" s="44">
        <f t="shared" si="85"/>
        <v>0</v>
      </c>
      <c r="P340" s="44">
        <f t="shared" si="86"/>
        <v>159</v>
      </c>
      <c r="Q340" s="44">
        <f t="shared" si="87"/>
        <v>1177.685</v>
      </c>
      <c r="R340" s="41">
        <f t="shared" si="88"/>
        <v>0</v>
      </c>
      <c r="S340" s="41">
        <f t="shared" si="89"/>
        <v>259.64</v>
      </c>
      <c r="T340" s="41">
        <f t="shared" si="90"/>
        <v>9.74</v>
      </c>
      <c r="U340" s="44">
        <f t="shared" si="91"/>
        <v>104.57</v>
      </c>
      <c r="V340" s="44">
        <f t="shared" si="92"/>
        <v>0</v>
      </c>
      <c r="W340" s="44">
        <f t="shared" si="93"/>
        <v>159</v>
      </c>
      <c r="X340" s="41">
        <f t="shared" si="94"/>
        <v>532.95</v>
      </c>
      <c r="Y340" s="41">
        <f t="shared" si="95"/>
        <v>1710.635</v>
      </c>
      <c r="Z340" s="66"/>
      <c r="AA340" s="247" t="s">
        <v>12</v>
      </c>
      <c r="AD340" s="141"/>
    </row>
    <row r="341" s="9" customFormat="1" ht="20" customHeight="1" spans="1:30">
      <c r="A341" s="40">
        <f t="shared" si="80"/>
        <v>338</v>
      </c>
      <c r="B341" s="66" t="s">
        <v>103</v>
      </c>
      <c r="C341" s="86" t="s">
        <v>928</v>
      </c>
      <c r="D341" s="351" t="s">
        <v>929</v>
      </c>
      <c r="E341" s="82">
        <v>3245.4</v>
      </c>
      <c r="F341" s="82">
        <v>3245.5</v>
      </c>
      <c r="G341" s="82">
        <v>3245.4</v>
      </c>
      <c r="H341" s="185">
        <v>5228.42</v>
      </c>
      <c r="I341" s="68"/>
      <c r="J341" s="44">
        <v>0</v>
      </c>
      <c r="K341" s="52">
        <f t="shared" si="81"/>
        <v>58.4172</v>
      </c>
      <c r="L341" s="53">
        <f t="shared" si="82"/>
        <v>519.28</v>
      </c>
      <c r="M341" s="41">
        <f t="shared" si="83"/>
        <v>22.7178</v>
      </c>
      <c r="N341" s="44">
        <f t="shared" si="84"/>
        <v>418.27</v>
      </c>
      <c r="O341" s="44">
        <f t="shared" si="85"/>
        <v>0</v>
      </c>
      <c r="P341" s="44">
        <f t="shared" si="86"/>
        <v>0</v>
      </c>
      <c r="Q341" s="44">
        <f t="shared" si="87"/>
        <v>1018.685</v>
      </c>
      <c r="R341" s="41">
        <f t="shared" si="88"/>
        <v>0</v>
      </c>
      <c r="S341" s="41">
        <f t="shared" si="89"/>
        <v>259.64</v>
      </c>
      <c r="T341" s="41">
        <f t="shared" si="90"/>
        <v>9.74</v>
      </c>
      <c r="U341" s="44">
        <f t="shared" si="91"/>
        <v>104.57</v>
      </c>
      <c r="V341" s="44">
        <f t="shared" si="92"/>
        <v>0</v>
      </c>
      <c r="W341" s="44">
        <f t="shared" si="93"/>
        <v>0</v>
      </c>
      <c r="X341" s="41">
        <f t="shared" si="94"/>
        <v>373.95</v>
      </c>
      <c r="Y341" s="41">
        <f t="shared" si="95"/>
        <v>1392.635</v>
      </c>
      <c r="Z341" s="66"/>
      <c r="AA341" s="247" t="s">
        <v>26</v>
      </c>
      <c r="AD341" s="141"/>
    </row>
    <row r="342" s="9" customFormat="1" ht="20" customHeight="1" spans="1:30">
      <c r="A342" s="40">
        <f t="shared" ref="A342:A384" si="96">ROW()-3</f>
        <v>339</v>
      </c>
      <c r="B342" s="66" t="s">
        <v>896</v>
      </c>
      <c r="C342" s="64" t="s">
        <v>930</v>
      </c>
      <c r="D342" s="343" t="s">
        <v>931</v>
      </c>
      <c r="E342" s="82">
        <v>3245.4</v>
      </c>
      <c r="F342" s="82">
        <v>3245.5</v>
      </c>
      <c r="G342" s="82">
        <v>3245.4</v>
      </c>
      <c r="H342" s="185">
        <v>5228.42</v>
      </c>
      <c r="I342" s="68"/>
      <c r="J342" s="88">
        <v>1790</v>
      </c>
      <c r="K342" s="52">
        <f t="shared" ref="K342:K384" si="97">E342*0.018</f>
        <v>58.4172</v>
      </c>
      <c r="L342" s="53">
        <f t="shared" ref="L342:L384" si="98">F342*0.16</f>
        <v>519.28</v>
      </c>
      <c r="M342" s="41">
        <f t="shared" ref="M342:M384" si="99">G342*0.007</f>
        <v>22.7178</v>
      </c>
      <c r="N342" s="44">
        <f t="shared" ref="N342:N384" si="100">ROUND(H342*0.08,2)</f>
        <v>418.27</v>
      </c>
      <c r="O342" s="44">
        <f t="shared" ref="O342:O384" si="101">I342*50%</f>
        <v>0</v>
      </c>
      <c r="P342" s="44">
        <f t="shared" ref="P342:P384" si="102">J342*5%</f>
        <v>89.5</v>
      </c>
      <c r="Q342" s="44">
        <f t="shared" ref="Q342:Q384" si="103">SUM(K342:P342)</f>
        <v>1108.185</v>
      </c>
      <c r="R342" s="41">
        <f t="shared" ref="R342:R384" si="104">E342*0</f>
        <v>0</v>
      </c>
      <c r="S342" s="41">
        <f t="shared" ref="S342:S384" si="105">ROUND(F342*0.08,2)</f>
        <v>259.64</v>
      </c>
      <c r="T342" s="41">
        <f t="shared" ref="T342:T384" si="106">ROUND(G342*0.003,2)</f>
        <v>9.74</v>
      </c>
      <c r="U342" s="44">
        <f t="shared" ref="U342:U384" si="107">ROUND(H342*0.02,2)</f>
        <v>104.57</v>
      </c>
      <c r="V342" s="44">
        <f t="shared" ref="V342:V384" si="108">I342*50%</f>
        <v>0</v>
      </c>
      <c r="W342" s="44">
        <f t="shared" ref="W342:W384" si="109">J342*5%</f>
        <v>89.5</v>
      </c>
      <c r="X342" s="41">
        <f t="shared" ref="X342:X384" si="110">SUM(R342:W342)</f>
        <v>463.45</v>
      </c>
      <c r="Y342" s="41">
        <f t="shared" ref="Y342:Y384" si="111">Q342+X342</f>
        <v>1571.635</v>
      </c>
      <c r="Z342" s="66"/>
      <c r="AA342" s="247" t="s">
        <v>19</v>
      </c>
      <c r="AD342" s="141"/>
    </row>
    <row r="343" s="9" customFormat="1" ht="20" customHeight="1" spans="1:30">
      <c r="A343" s="40">
        <f t="shared" si="96"/>
        <v>340</v>
      </c>
      <c r="B343" s="66" t="s">
        <v>503</v>
      </c>
      <c r="C343" s="64" t="s">
        <v>932</v>
      </c>
      <c r="D343" s="343" t="s">
        <v>933</v>
      </c>
      <c r="E343" s="82">
        <v>3245.4</v>
      </c>
      <c r="F343" s="82">
        <v>3245.5</v>
      </c>
      <c r="G343" s="82">
        <v>3245.4</v>
      </c>
      <c r="H343" s="185">
        <v>5228.42</v>
      </c>
      <c r="I343" s="68"/>
      <c r="J343" s="88">
        <v>1790</v>
      </c>
      <c r="K343" s="52">
        <f t="shared" si="97"/>
        <v>58.4172</v>
      </c>
      <c r="L343" s="53">
        <f t="shared" si="98"/>
        <v>519.28</v>
      </c>
      <c r="M343" s="41">
        <f t="shared" si="99"/>
        <v>22.7178</v>
      </c>
      <c r="N343" s="44">
        <f t="shared" si="100"/>
        <v>418.27</v>
      </c>
      <c r="O343" s="44">
        <f t="shared" si="101"/>
        <v>0</v>
      </c>
      <c r="P343" s="44">
        <f t="shared" si="102"/>
        <v>89.5</v>
      </c>
      <c r="Q343" s="44">
        <f t="shared" si="103"/>
        <v>1108.185</v>
      </c>
      <c r="R343" s="41">
        <f t="shared" si="104"/>
        <v>0</v>
      </c>
      <c r="S343" s="41">
        <f t="shared" si="105"/>
        <v>259.64</v>
      </c>
      <c r="T343" s="41">
        <f t="shared" si="106"/>
        <v>9.74</v>
      </c>
      <c r="U343" s="44">
        <f t="shared" si="107"/>
        <v>104.57</v>
      </c>
      <c r="V343" s="44">
        <f t="shared" si="108"/>
        <v>0</v>
      </c>
      <c r="W343" s="44">
        <f t="shared" si="109"/>
        <v>89.5</v>
      </c>
      <c r="X343" s="41">
        <f t="shared" si="110"/>
        <v>463.45</v>
      </c>
      <c r="Y343" s="41">
        <f t="shared" si="111"/>
        <v>1571.635</v>
      </c>
      <c r="Z343" s="66"/>
      <c r="AA343" s="247" t="s">
        <v>18</v>
      </c>
      <c r="AD343" s="141"/>
    </row>
    <row r="344" s="9" customFormat="1" ht="20" customHeight="1" spans="1:30">
      <c r="A344" s="40">
        <f t="shared" si="96"/>
        <v>341</v>
      </c>
      <c r="B344" s="66" t="s">
        <v>184</v>
      </c>
      <c r="C344" s="86" t="s">
        <v>936</v>
      </c>
      <c r="D344" s="351" t="s">
        <v>937</v>
      </c>
      <c r="E344" s="82">
        <v>3245.4</v>
      </c>
      <c r="F344" s="82">
        <v>3245.5</v>
      </c>
      <c r="G344" s="82">
        <v>3245.4</v>
      </c>
      <c r="H344" s="185">
        <v>5228.42</v>
      </c>
      <c r="I344" s="68"/>
      <c r="J344" s="44">
        <v>0</v>
      </c>
      <c r="K344" s="52">
        <f t="shared" si="97"/>
        <v>58.4172</v>
      </c>
      <c r="L344" s="53">
        <f t="shared" si="98"/>
        <v>519.28</v>
      </c>
      <c r="M344" s="41">
        <f t="shared" si="99"/>
        <v>22.7178</v>
      </c>
      <c r="N344" s="44">
        <f t="shared" si="100"/>
        <v>418.27</v>
      </c>
      <c r="O344" s="44">
        <f t="shared" si="101"/>
        <v>0</v>
      </c>
      <c r="P344" s="44">
        <f t="shared" si="102"/>
        <v>0</v>
      </c>
      <c r="Q344" s="44">
        <f t="shared" si="103"/>
        <v>1018.685</v>
      </c>
      <c r="R344" s="41">
        <f t="shared" si="104"/>
        <v>0</v>
      </c>
      <c r="S344" s="41">
        <f t="shared" si="105"/>
        <v>259.64</v>
      </c>
      <c r="T344" s="41">
        <f t="shared" si="106"/>
        <v>9.74</v>
      </c>
      <c r="U344" s="44">
        <f t="shared" si="107"/>
        <v>104.57</v>
      </c>
      <c r="V344" s="44">
        <f t="shared" si="108"/>
        <v>0</v>
      </c>
      <c r="W344" s="44">
        <f t="shared" si="109"/>
        <v>0</v>
      </c>
      <c r="X344" s="41">
        <f t="shared" si="110"/>
        <v>373.95</v>
      </c>
      <c r="Y344" s="41">
        <f t="shared" si="111"/>
        <v>1392.635</v>
      </c>
      <c r="Z344" s="66"/>
      <c r="AA344" s="247" t="s">
        <v>11</v>
      </c>
      <c r="AD344" s="141"/>
    </row>
    <row r="345" s="9" customFormat="1" ht="20" customHeight="1" spans="1:30">
      <c r="A345" s="40">
        <f t="shared" si="96"/>
        <v>342</v>
      </c>
      <c r="B345" s="66" t="s">
        <v>184</v>
      </c>
      <c r="C345" s="86" t="s">
        <v>938</v>
      </c>
      <c r="D345" s="87" t="s">
        <v>939</v>
      </c>
      <c r="E345" s="82">
        <v>3245.4</v>
      </c>
      <c r="F345" s="82">
        <v>3245.5</v>
      </c>
      <c r="G345" s="82">
        <v>3245.4</v>
      </c>
      <c r="H345" s="185">
        <v>5228.42</v>
      </c>
      <c r="I345" s="68"/>
      <c r="J345" s="44">
        <v>0</v>
      </c>
      <c r="K345" s="52">
        <f t="shared" si="97"/>
        <v>58.4172</v>
      </c>
      <c r="L345" s="53">
        <f t="shared" si="98"/>
        <v>519.28</v>
      </c>
      <c r="M345" s="41">
        <f t="shared" si="99"/>
        <v>22.7178</v>
      </c>
      <c r="N345" s="44">
        <f t="shared" si="100"/>
        <v>418.27</v>
      </c>
      <c r="O345" s="44">
        <f t="shared" si="101"/>
        <v>0</v>
      </c>
      <c r="P345" s="44">
        <f t="shared" si="102"/>
        <v>0</v>
      </c>
      <c r="Q345" s="44">
        <f t="shared" si="103"/>
        <v>1018.685</v>
      </c>
      <c r="R345" s="41">
        <f t="shared" si="104"/>
        <v>0</v>
      </c>
      <c r="S345" s="41">
        <f t="shared" si="105"/>
        <v>259.64</v>
      </c>
      <c r="T345" s="41">
        <f t="shared" si="106"/>
        <v>9.74</v>
      </c>
      <c r="U345" s="44">
        <f t="shared" si="107"/>
        <v>104.57</v>
      </c>
      <c r="V345" s="44">
        <f t="shared" si="108"/>
        <v>0</v>
      </c>
      <c r="W345" s="44">
        <f t="shared" si="109"/>
        <v>0</v>
      </c>
      <c r="X345" s="41">
        <f t="shared" si="110"/>
        <v>373.95</v>
      </c>
      <c r="Y345" s="41">
        <f t="shared" si="111"/>
        <v>1392.635</v>
      </c>
      <c r="Z345" s="66"/>
      <c r="AA345" s="247" t="s">
        <v>11</v>
      </c>
      <c r="AD345" s="141"/>
    </row>
    <row r="346" s="9" customFormat="1" ht="20" customHeight="1" spans="1:30">
      <c r="A346" s="40">
        <f t="shared" si="96"/>
        <v>343</v>
      </c>
      <c r="B346" s="66" t="s">
        <v>443</v>
      </c>
      <c r="C346" s="47" t="s">
        <v>934</v>
      </c>
      <c r="D346" s="343" t="s">
        <v>935</v>
      </c>
      <c r="E346" s="82">
        <v>3245.4</v>
      </c>
      <c r="F346" s="82">
        <v>0</v>
      </c>
      <c r="G346" s="82">
        <v>0</v>
      </c>
      <c r="H346" s="82">
        <v>0</v>
      </c>
      <c r="I346" s="82"/>
      <c r="J346" s="44">
        <v>0</v>
      </c>
      <c r="K346" s="52">
        <f t="shared" si="97"/>
        <v>58.4172</v>
      </c>
      <c r="L346" s="53">
        <f t="shared" si="98"/>
        <v>0</v>
      </c>
      <c r="M346" s="41">
        <f t="shared" si="99"/>
        <v>0</v>
      </c>
      <c r="N346" s="44">
        <f t="shared" si="100"/>
        <v>0</v>
      </c>
      <c r="O346" s="44">
        <f t="shared" si="101"/>
        <v>0</v>
      </c>
      <c r="P346" s="44">
        <f t="shared" si="102"/>
        <v>0</v>
      </c>
      <c r="Q346" s="44">
        <f t="shared" si="103"/>
        <v>58.4172</v>
      </c>
      <c r="R346" s="41">
        <f t="shared" si="104"/>
        <v>0</v>
      </c>
      <c r="S346" s="41">
        <f t="shared" si="105"/>
        <v>0</v>
      </c>
      <c r="T346" s="41">
        <f t="shared" si="106"/>
        <v>0</v>
      </c>
      <c r="U346" s="44">
        <f t="shared" si="107"/>
        <v>0</v>
      </c>
      <c r="V346" s="44">
        <f t="shared" si="108"/>
        <v>0</v>
      </c>
      <c r="W346" s="44">
        <f t="shared" si="109"/>
        <v>0</v>
      </c>
      <c r="X346" s="41">
        <f t="shared" si="110"/>
        <v>0</v>
      </c>
      <c r="Y346" s="41">
        <f t="shared" si="111"/>
        <v>58.4172</v>
      </c>
      <c r="Z346" s="66"/>
      <c r="AA346" s="247" t="s">
        <v>15</v>
      </c>
      <c r="AD346" s="141"/>
    </row>
    <row r="347" s="9" customFormat="1" ht="20" customHeight="1" spans="1:30">
      <c r="A347" s="40">
        <f t="shared" si="96"/>
        <v>344</v>
      </c>
      <c r="B347" s="66" t="s">
        <v>217</v>
      </c>
      <c r="C347" s="64" t="s">
        <v>940</v>
      </c>
      <c r="D347" s="45" t="s">
        <v>941</v>
      </c>
      <c r="E347" s="82">
        <v>3245.4</v>
      </c>
      <c r="F347" s="82">
        <v>3245.5</v>
      </c>
      <c r="G347" s="82">
        <v>3245.4</v>
      </c>
      <c r="H347" s="185">
        <v>5228.42</v>
      </c>
      <c r="I347" s="68"/>
      <c r="J347" s="88">
        <v>3180</v>
      </c>
      <c r="K347" s="52">
        <f t="shared" si="97"/>
        <v>58.4172</v>
      </c>
      <c r="L347" s="53">
        <f t="shared" si="98"/>
        <v>519.28</v>
      </c>
      <c r="M347" s="41">
        <f t="shared" si="99"/>
        <v>22.7178</v>
      </c>
      <c r="N347" s="44">
        <f t="shared" si="100"/>
        <v>418.27</v>
      </c>
      <c r="O347" s="44">
        <f t="shared" si="101"/>
        <v>0</v>
      </c>
      <c r="P347" s="44">
        <f t="shared" si="102"/>
        <v>159</v>
      </c>
      <c r="Q347" s="44">
        <f t="shared" si="103"/>
        <v>1177.685</v>
      </c>
      <c r="R347" s="41">
        <f t="shared" si="104"/>
        <v>0</v>
      </c>
      <c r="S347" s="41">
        <f t="shared" si="105"/>
        <v>259.64</v>
      </c>
      <c r="T347" s="41">
        <f t="shared" si="106"/>
        <v>9.74</v>
      </c>
      <c r="U347" s="44">
        <f t="shared" si="107"/>
        <v>104.57</v>
      </c>
      <c r="V347" s="44">
        <f t="shared" si="108"/>
        <v>0</v>
      </c>
      <c r="W347" s="44">
        <f t="shared" si="109"/>
        <v>159</v>
      </c>
      <c r="X347" s="41">
        <f t="shared" si="110"/>
        <v>532.95</v>
      </c>
      <c r="Y347" s="41">
        <f t="shared" si="111"/>
        <v>1710.635</v>
      </c>
      <c r="Z347" s="66"/>
      <c r="AA347" s="247" t="s">
        <v>35</v>
      </c>
      <c r="AD347" s="141"/>
    </row>
    <row r="348" s="9" customFormat="1" ht="20" customHeight="1" spans="1:30">
      <c r="A348" s="40">
        <f t="shared" si="96"/>
        <v>345</v>
      </c>
      <c r="B348" s="66" t="s">
        <v>320</v>
      </c>
      <c r="C348" s="47" t="s">
        <v>943</v>
      </c>
      <c r="D348" s="342" t="s">
        <v>944</v>
      </c>
      <c r="E348" s="82">
        <v>3245.4</v>
      </c>
      <c r="F348" s="82">
        <v>3245.5</v>
      </c>
      <c r="G348" s="82">
        <v>3245.4</v>
      </c>
      <c r="H348" s="185">
        <v>5228.42</v>
      </c>
      <c r="I348" s="68"/>
      <c r="J348" s="44">
        <v>0</v>
      </c>
      <c r="K348" s="52">
        <f t="shared" si="97"/>
        <v>58.4172</v>
      </c>
      <c r="L348" s="53">
        <f t="shared" si="98"/>
        <v>519.28</v>
      </c>
      <c r="M348" s="41">
        <f t="shared" si="99"/>
        <v>22.7178</v>
      </c>
      <c r="N348" s="44">
        <f t="shared" si="100"/>
        <v>418.27</v>
      </c>
      <c r="O348" s="44">
        <f t="shared" si="101"/>
        <v>0</v>
      </c>
      <c r="P348" s="44">
        <f t="shared" si="102"/>
        <v>0</v>
      </c>
      <c r="Q348" s="44">
        <f t="shared" si="103"/>
        <v>1018.685</v>
      </c>
      <c r="R348" s="41">
        <f t="shared" si="104"/>
        <v>0</v>
      </c>
      <c r="S348" s="41">
        <f t="shared" si="105"/>
        <v>259.64</v>
      </c>
      <c r="T348" s="41">
        <f t="shared" si="106"/>
        <v>9.74</v>
      </c>
      <c r="U348" s="44">
        <f t="shared" si="107"/>
        <v>104.57</v>
      </c>
      <c r="V348" s="44">
        <f t="shared" si="108"/>
        <v>0</v>
      </c>
      <c r="W348" s="44">
        <f t="shared" si="109"/>
        <v>0</v>
      </c>
      <c r="X348" s="41">
        <f t="shared" si="110"/>
        <v>373.95</v>
      </c>
      <c r="Y348" s="41">
        <f t="shared" si="111"/>
        <v>1392.635</v>
      </c>
      <c r="Z348" s="66"/>
      <c r="AA348" s="247" t="s">
        <v>21</v>
      </c>
      <c r="AD348" s="141"/>
    </row>
    <row r="349" s="9" customFormat="1" ht="20" customHeight="1" spans="1:30">
      <c r="A349" s="40">
        <f t="shared" si="96"/>
        <v>346</v>
      </c>
      <c r="B349" s="66" t="s">
        <v>167</v>
      </c>
      <c r="C349" s="47" t="s">
        <v>945</v>
      </c>
      <c r="D349" s="342" t="s">
        <v>946</v>
      </c>
      <c r="E349" s="82">
        <v>3245.4</v>
      </c>
      <c r="F349" s="82">
        <v>3245.5</v>
      </c>
      <c r="G349" s="82">
        <v>3245.4</v>
      </c>
      <c r="H349" s="185">
        <v>5228.42</v>
      </c>
      <c r="I349" s="68"/>
      <c r="J349" s="44">
        <v>0</v>
      </c>
      <c r="K349" s="52">
        <f t="shared" si="97"/>
        <v>58.4172</v>
      </c>
      <c r="L349" s="53">
        <f t="shared" si="98"/>
        <v>519.28</v>
      </c>
      <c r="M349" s="41">
        <f t="shared" si="99"/>
        <v>22.7178</v>
      </c>
      <c r="N349" s="44">
        <f t="shared" si="100"/>
        <v>418.27</v>
      </c>
      <c r="O349" s="44">
        <f t="shared" si="101"/>
        <v>0</v>
      </c>
      <c r="P349" s="44">
        <f t="shared" si="102"/>
        <v>0</v>
      </c>
      <c r="Q349" s="44">
        <f t="shared" si="103"/>
        <v>1018.685</v>
      </c>
      <c r="R349" s="41">
        <f t="shared" si="104"/>
        <v>0</v>
      </c>
      <c r="S349" s="41">
        <f t="shared" si="105"/>
        <v>259.64</v>
      </c>
      <c r="T349" s="41">
        <f t="shared" si="106"/>
        <v>9.74</v>
      </c>
      <c r="U349" s="44">
        <f t="shared" si="107"/>
        <v>104.57</v>
      </c>
      <c r="V349" s="44">
        <f t="shared" si="108"/>
        <v>0</v>
      </c>
      <c r="W349" s="44">
        <f t="shared" si="109"/>
        <v>0</v>
      </c>
      <c r="X349" s="41">
        <f t="shared" si="110"/>
        <v>373.95</v>
      </c>
      <c r="Y349" s="41">
        <f t="shared" si="111"/>
        <v>1392.635</v>
      </c>
      <c r="Z349" s="66"/>
      <c r="AA349" s="247" t="s">
        <v>12</v>
      </c>
      <c r="AD349" s="141"/>
    </row>
    <row r="350" s="9" customFormat="1" ht="20" customHeight="1" spans="1:30">
      <c r="A350" s="40">
        <f t="shared" si="96"/>
        <v>347</v>
      </c>
      <c r="B350" s="66" t="s">
        <v>715</v>
      </c>
      <c r="C350" s="47" t="s">
        <v>947</v>
      </c>
      <c r="D350" s="45" t="s">
        <v>948</v>
      </c>
      <c r="E350" s="82">
        <v>3245.4</v>
      </c>
      <c r="F350" s="82">
        <v>0</v>
      </c>
      <c r="G350" s="82">
        <v>0</v>
      </c>
      <c r="H350" s="82">
        <v>0</v>
      </c>
      <c r="I350" s="68"/>
      <c r="J350" s="44">
        <v>0</v>
      </c>
      <c r="K350" s="52">
        <f t="shared" si="97"/>
        <v>58.4172</v>
      </c>
      <c r="L350" s="53">
        <f t="shared" si="98"/>
        <v>0</v>
      </c>
      <c r="M350" s="41">
        <f t="shared" si="99"/>
        <v>0</v>
      </c>
      <c r="N350" s="44">
        <f t="shared" si="100"/>
        <v>0</v>
      </c>
      <c r="O350" s="44">
        <f t="shared" si="101"/>
        <v>0</v>
      </c>
      <c r="P350" s="44">
        <f t="shared" si="102"/>
        <v>0</v>
      </c>
      <c r="Q350" s="44">
        <f t="shared" si="103"/>
        <v>58.4172</v>
      </c>
      <c r="R350" s="41">
        <f t="shared" si="104"/>
        <v>0</v>
      </c>
      <c r="S350" s="41">
        <f t="shared" si="105"/>
        <v>0</v>
      </c>
      <c r="T350" s="41">
        <f t="shared" si="106"/>
        <v>0</v>
      </c>
      <c r="U350" s="44">
        <f t="shared" si="107"/>
        <v>0</v>
      </c>
      <c r="V350" s="44">
        <f t="shared" si="108"/>
        <v>0</v>
      </c>
      <c r="W350" s="44">
        <f t="shared" si="109"/>
        <v>0</v>
      </c>
      <c r="X350" s="41">
        <f t="shared" si="110"/>
        <v>0</v>
      </c>
      <c r="Y350" s="41">
        <f t="shared" si="111"/>
        <v>58.4172</v>
      </c>
      <c r="Z350" s="66"/>
      <c r="AA350" s="247" t="s">
        <v>20</v>
      </c>
      <c r="AD350" s="141"/>
    </row>
    <row r="351" s="9" customFormat="1" ht="20" customHeight="1" spans="1:30">
      <c r="A351" s="40">
        <f t="shared" si="96"/>
        <v>348</v>
      </c>
      <c r="B351" s="66" t="s">
        <v>170</v>
      </c>
      <c r="C351" s="47" t="s">
        <v>949</v>
      </c>
      <c r="D351" s="45" t="s">
        <v>950</v>
      </c>
      <c r="E351" s="82">
        <v>3245.4</v>
      </c>
      <c r="F351" s="82">
        <v>3245.5</v>
      </c>
      <c r="G351" s="82">
        <v>3245.4</v>
      </c>
      <c r="H351" s="185">
        <v>5228.42</v>
      </c>
      <c r="I351" s="68"/>
      <c r="J351" s="44">
        <v>0</v>
      </c>
      <c r="K351" s="52">
        <f t="shared" si="97"/>
        <v>58.4172</v>
      </c>
      <c r="L351" s="53">
        <f t="shared" si="98"/>
        <v>519.28</v>
      </c>
      <c r="M351" s="41">
        <f t="shared" si="99"/>
        <v>22.7178</v>
      </c>
      <c r="N351" s="44">
        <f t="shared" si="100"/>
        <v>418.27</v>
      </c>
      <c r="O351" s="44">
        <f t="shared" si="101"/>
        <v>0</v>
      </c>
      <c r="P351" s="44">
        <f t="shared" si="102"/>
        <v>0</v>
      </c>
      <c r="Q351" s="44">
        <f t="shared" si="103"/>
        <v>1018.685</v>
      </c>
      <c r="R351" s="41">
        <f t="shared" si="104"/>
        <v>0</v>
      </c>
      <c r="S351" s="41">
        <f t="shared" si="105"/>
        <v>259.64</v>
      </c>
      <c r="T351" s="41">
        <f t="shared" si="106"/>
        <v>9.74</v>
      </c>
      <c r="U351" s="44">
        <f t="shared" si="107"/>
        <v>104.57</v>
      </c>
      <c r="V351" s="44">
        <f t="shared" si="108"/>
        <v>0</v>
      </c>
      <c r="W351" s="44">
        <f t="shared" si="109"/>
        <v>0</v>
      </c>
      <c r="X351" s="41">
        <f t="shared" si="110"/>
        <v>373.95</v>
      </c>
      <c r="Y351" s="41">
        <f t="shared" si="111"/>
        <v>1392.635</v>
      </c>
      <c r="Z351" s="66"/>
      <c r="AA351" s="247" t="s">
        <v>24</v>
      </c>
      <c r="AD351" s="141"/>
    </row>
    <row r="352" s="9" customFormat="1" ht="20" customHeight="1" spans="1:30">
      <c r="A352" s="40">
        <f t="shared" si="96"/>
        <v>349</v>
      </c>
      <c r="B352" s="66" t="s">
        <v>715</v>
      </c>
      <c r="C352" s="47" t="s">
        <v>951</v>
      </c>
      <c r="D352" s="45" t="s">
        <v>952</v>
      </c>
      <c r="E352" s="82">
        <v>3245.4</v>
      </c>
      <c r="F352" s="82">
        <v>3245.5</v>
      </c>
      <c r="G352" s="82">
        <v>3245.4</v>
      </c>
      <c r="H352" s="185">
        <v>5228.42</v>
      </c>
      <c r="I352" s="68"/>
      <c r="J352" s="44">
        <v>0</v>
      </c>
      <c r="K352" s="52">
        <f t="shared" si="97"/>
        <v>58.4172</v>
      </c>
      <c r="L352" s="53">
        <f t="shared" si="98"/>
        <v>519.28</v>
      </c>
      <c r="M352" s="41">
        <f t="shared" si="99"/>
        <v>22.7178</v>
      </c>
      <c r="N352" s="44">
        <f t="shared" si="100"/>
        <v>418.27</v>
      </c>
      <c r="O352" s="44">
        <f t="shared" si="101"/>
        <v>0</v>
      </c>
      <c r="P352" s="44">
        <f t="shared" si="102"/>
        <v>0</v>
      </c>
      <c r="Q352" s="44">
        <f t="shared" si="103"/>
        <v>1018.685</v>
      </c>
      <c r="R352" s="41">
        <f t="shared" si="104"/>
        <v>0</v>
      </c>
      <c r="S352" s="41">
        <f t="shared" si="105"/>
        <v>259.64</v>
      </c>
      <c r="T352" s="41">
        <f t="shared" si="106"/>
        <v>9.74</v>
      </c>
      <c r="U352" s="44">
        <f t="shared" si="107"/>
        <v>104.57</v>
      </c>
      <c r="V352" s="44">
        <f t="shared" si="108"/>
        <v>0</v>
      </c>
      <c r="W352" s="44">
        <f t="shared" si="109"/>
        <v>0</v>
      </c>
      <c r="X352" s="41">
        <f t="shared" si="110"/>
        <v>373.95</v>
      </c>
      <c r="Y352" s="41">
        <f t="shared" si="111"/>
        <v>1392.635</v>
      </c>
      <c r="Z352" s="66"/>
      <c r="AA352" s="247" t="s">
        <v>20</v>
      </c>
      <c r="AD352" s="141"/>
    </row>
    <row r="353" s="9" customFormat="1" ht="20" customHeight="1" spans="1:30">
      <c r="A353" s="40">
        <f t="shared" si="96"/>
        <v>350</v>
      </c>
      <c r="B353" s="66" t="s">
        <v>715</v>
      </c>
      <c r="C353" s="47" t="s">
        <v>953</v>
      </c>
      <c r="D353" s="342" t="s">
        <v>954</v>
      </c>
      <c r="E353" s="82">
        <v>3245.4</v>
      </c>
      <c r="F353" s="82">
        <v>3245.5</v>
      </c>
      <c r="G353" s="82">
        <v>3245.4</v>
      </c>
      <c r="H353" s="185">
        <v>5228.42</v>
      </c>
      <c r="I353" s="68"/>
      <c r="J353" s="44">
        <v>0</v>
      </c>
      <c r="K353" s="52">
        <f t="shared" si="97"/>
        <v>58.4172</v>
      </c>
      <c r="L353" s="53">
        <f t="shared" si="98"/>
        <v>519.28</v>
      </c>
      <c r="M353" s="41">
        <f t="shared" si="99"/>
        <v>22.7178</v>
      </c>
      <c r="N353" s="44">
        <f t="shared" si="100"/>
        <v>418.27</v>
      </c>
      <c r="O353" s="44">
        <f t="shared" si="101"/>
        <v>0</v>
      </c>
      <c r="P353" s="44">
        <f t="shared" si="102"/>
        <v>0</v>
      </c>
      <c r="Q353" s="44">
        <f t="shared" si="103"/>
        <v>1018.685</v>
      </c>
      <c r="R353" s="41">
        <f t="shared" si="104"/>
        <v>0</v>
      </c>
      <c r="S353" s="41">
        <f t="shared" si="105"/>
        <v>259.64</v>
      </c>
      <c r="T353" s="41">
        <f t="shared" si="106"/>
        <v>9.74</v>
      </c>
      <c r="U353" s="44">
        <f t="shared" si="107"/>
        <v>104.57</v>
      </c>
      <c r="V353" s="44">
        <f t="shared" si="108"/>
        <v>0</v>
      </c>
      <c r="W353" s="44">
        <f t="shared" si="109"/>
        <v>0</v>
      </c>
      <c r="X353" s="41">
        <f t="shared" si="110"/>
        <v>373.95</v>
      </c>
      <c r="Y353" s="41">
        <f t="shared" si="111"/>
        <v>1392.635</v>
      </c>
      <c r="Z353" s="66"/>
      <c r="AA353" s="247" t="s">
        <v>20</v>
      </c>
      <c r="AD353" s="141"/>
    </row>
    <row r="354" s="9" customFormat="1" ht="20" customHeight="1" spans="1:30">
      <c r="A354" s="40">
        <f t="shared" si="96"/>
        <v>351</v>
      </c>
      <c r="B354" s="66" t="s">
        <v>170</v>
      </c>
      <c r="C354" s="47" t="s">
        <v>955</v>
      </c>
      <c r="D354" s="45" t="s">
        <v>956</v>
      </c>
      <c r="E354" s="82">
        <v>3245.4</v>
      </c>
      <c r="F354" s="82">
        <v>0</v>
      </c>
      <c r="G354" s="82">
        <v>0</v>
      </c>
      <c r="H354" s="82">
        <v>0</v>
      </c>
      <c r="I354" s="68"/>
      <c r="J354" s="44">
        <v>0</v>
      </c>
      <c r="K354" s="52">
        <f t="shared" si="97"/>
        <v>58.4172</v>
      </c>
      <c r="L354" s="53">
        <f t="shared" si="98"/>
        <v>0</v>
      </c>
      <c r="M354" s="41">
        <f t="shared" si="99"/>
        <v>0</v>
      </c>
      <c r="N354" s="44">
        <f t="shared" si="100"/>
        <v>0</v>
      </c>
      <c r="O354" s="44">
        <f t="shared" si="101"/>
        <v>0</v>
      </c>
      <c r="P354" s="44">
        <f t="shared" si="102"/>
        <v>0</v>
      </c>
      <c r="Q354" s="44">
        <f t="shared" si="103"/>
        <v>58.4172</v>
      </c>
      <c r="R354" s="41">
        <f t="shared" si="104"/>
        <v>0</v>
      </c>
      <c r="S354" s="41">
        <f t="shared" si="105"/>
        <v>0</v>
      </c>
      <c r="T354" s="41">
        <f t="shared" si="106"/>
        <v>0</v>
      </c>
      <c r="U354" s="44">
        <f t="shared" si="107"/>
        <v>0</v>
      </c>
      <c r="V354" s="44">
        <f t="shared" si="108"/>
        <v>0</v>
      </c>
      <c r="W354" s="44">
        <f t="shared" si="109"/>
        <v>0</v>
      </c>
      <c r="X354" s="41">
        <f t="shared" si="110"/>
        <v>0</v>
      </c>
      <c r="Y354" s="41">
        <f t="shared" si="111"/>
        <v>58.4172</v>
      </c>
      <c r="Z354" s="66"/>
      <c r="AA354" s="247" t="s">
        <v>24</v>
      </c>
      <c r="AD354" s="141"/>
    </row>
    <row r="355" s="9" customFormat="1" ht="20" customHeight="1" spans="1:30">
      <c r="A355" s="40">
        <f t="shared" si="96"/>
        <v>352</v>
      </c>
      <c r="B355" s="66" t="s">
        <v>170</v>
      </c>
      <c r="C355" s="47" t="s">
        <v>957</v>
      </c>
      <c r="D355" s="342" t="s">
        <v>958</v>
      </c>
      <c r="E355" s="82">
        <v>3245.4</v>
      </c>
      <c r="F355" s="82">
        <v>3245.5</v>
      </c>
      <c r="G355" s="82">
        <v>3245.4</v>
      </c>
      <c r="H355" s="185">
        <v>5228.42</v>
      </c>
      <c r="I355" s="68"/>
      <c r="J355" s="44">
        <v>0</v>
      </c>
      <c r="K355" s="52">
        <f t="shared" si="97"/>
        <v>58.4172</v>
      </c>
      <c r="L355" s="53">
        <f t="shared" si="98"/>
        <v>519.28</v>
      </c>
      <c r="M355" s="41">
        <f t="shared" si="99"/>
        <v>22.7178</v>
      </c>
      <c r="N355" s="44">
        <f t="shared" si="100"/>
        <v>418.27</v>
      </c>
      <c r="O355" s="44">
        <f t="shared" si="101"/>
        <v>0</v>
      </c>
      <c r="P355" s="44">
        <f t="shared" si="102"/>
        <v>0</v>
      </c>
      <c r="Q355" s="44">
        <f t="shared" si="103"/>
        <v>1018.685</v>
      </c>
      <c r="R355" s="41">
        <f t="shared" si="104"/>
        <v>0</v>
      </c>
      <c r="S355" s="41">
        <f t="shared" si="105"/>
        <v>259.64</v>
      </c>
      <c r="T355" s="41">
        <f t="shared" si="106"/>
        <v>9.74</v>
      </c>
      <c r="U355" s="44">
        <f t="shared" si="107"/>
        <v>104.57</v>
      </c>
      <c r="V355" s="44">
        <f t="shared" si="108"/>
        <v>0</v>
      </c>
      <c r="W355" s="44">
        <f t="shared" si="109"/>
        <v>0</v>
      </c>
      <c r="X355" s="41">
        <f t="shared" si="110"/>
        <v>373.95</v>
      </c>
      <c r="Y355" s="41">
        <f t="shared" si="111"/>
        <v>1392.635</v>
      </c>
      <c r="Z355" s="66"/>
      <c r="AA355" s="247" t="s">
        <v>24</v>
      </c>
      <c r="AD355" s="141"/>
    </row>
    <row r="356" s="9" customFormat="1" ht="20" customHeight="1" spans="1:30">
      <c r="A356" s="40">
        <f t="shared" si="96"/>
        <v>353</v>
      </c>
      <c r="B356" s="66" t="s">
        <v>167</v>
      </c>
      <c r="C356" s="47" t="s">
        <v>959</v>
      </c>
      <c r="D356" s="45" t="s">
        <v>960</v>
      </c>
      <c r="E356" s="82">
        <v>3245.4</v>
      </c>
      <c r="F356" s="82">
        <v>3245.5</v>
      </c>
      <c r="G356" s="82">
        <v>3245.4</v>
      </c>
      <c r="H356" s="185">
        <v>5228.42</v>
      </c>
      <c r="I356" s="68"/>
      <c r="J356" s="44">
        <v>0</v>
      </c>
      <c r="K356" s="52">
        <f t="shared" si="97"/>
        <v>58.4172</v>
      </c>
      <c r="L356" s="53">
        <f t="shared" si="98"/>
        <v>519.28</v>
      </c>
      <c r="M356" s="41">
        <f t="shared" si="99"/>
        <v>22.7178</v>
      </c>
      <c r="N356" s="44">
        <f t="shared" si="100"/>
        <v>418.27</v>
      </c>
      <c r="O356" s="44">
        <f t="shared" si="101"/>
        <v>0</v>
      </c>
      <c r="P356" s="44">
        <f t="shared" si="102"/>
        <v>0</v>
      </c>
      <c r="Q356" s="44">
        <f t="shared" si="103"/>
        <v>1018.685</v>
      </c>
      <c r="R356" s="41">
        <f t="shared" si="104"/>
        <v>0</v>
      </c>
      <c r="S356" s="41">
        <f t="shared" si="105"/>
        <v>259.64</v>
      </c>
      <c r="T356" s="41">
        <f t="shared" si="106"/>
        <v>9.74</v>
      </c>
      <c r="U356" s="44">
        <f t="shared" si="107"/>
        <v>104.57</v>
      </c>
      <c r="V356" s="44">
        <f t="shared" si="108"/>
        <v>0</v>
      </c>
      <c r="W356" s="44">
        <f t="shared" si="109"/>
        <v>0</v>
      </c>
      <c r="X356" s="41">
        <f t="shared" si="110"/>
        <v>373.95</v>
      </c>
      <c r="Y356" s="41">
        <f t="shared" si="111"/>
        <v>1392.635</v>
      </c>
      <c r="Z356" s="66"/>
      <c r="AA356" s="247" t="s">
        <v>12</v>
      </c>
      <c r="AD356" s="141"/>
    </row>
    <row r="357" s="9" customFormat="1" ht="20" customHeight="1" spans="1:30">
      <c r="A357" s="40">
        <f t="shared" si="96"/>
        <v>354</v>
      </c>
      <c r="B357" s="66" t="s">
        <v>167</v>
      </c>
      <c r="C357" s="47" t="s">
        <v>961</v>
      </c>
      <c r="D357" s="45" t="s">
        <v>962</v>
      </c>
      <c r="E357" s="82">
        <v>3245.4</v>
      </c>
      <c r="F357" s="82">
        <v>3245.5</v>
      </c>
      <c r="G357" s="82">
        <v>3245.4</v>
      </c>
      <c r="H357" s="185">
        <v>5228.42</v>
      </c>
      <c r="I357" s="68"/>
      <c r="J357" s="44">
        <v>0</v>
      </c>
      <c r="K357" s="52">
        <f t="shared" si="97"/>
        <v>58.4172</v>
      </c>
      <c r="L357" s="53">
        <f t="shared" si="98"/>
        <v>519.28</v>
      </c>
      <c r="M357" s="41">
        <f t="shared" si="99"/>
        <v>22.7178</v>
      </c>
      <c r="N357" s="44">
        <f t="shared" si="100"/>
        <v>418.27</v>
      </c>
      <c r="O357" s="44">
        <f t="shared" si="101"/>
        <v>0</v>
      </c>
      <c r="P357" s="44">
        <f t="shared" si="102"/>
        <v>0</v>
      </c>
      <c r="Q357" s="44">
        <f t="shared" si="103"/>
        <v>1018.685</v>
      </c>
      <c r="R357" s="41">
        <f t="shared" si="104"/>
        <v>0</v>
      </c>
      <c r="S357" s="41">
        <f t="shared" si="105"/>
        <v>259.64</v>
      </c>
      <c r="T357" s="41">
        <f t="shared" si="106"/>
        <v>9.74</v>
      </c>
      <c r="U357" s="44">
        <f t="shared" si="107"/>
        <v>104.57</v>
      </c>
      <c r="V357" s="44">
        <f t="shared" si="108"/>
        <v>0</v>
      </c>
      <c r="W357" s="44">
        <f t="shared" si="109"/>
        <v>0</v>
      </c>
      <c r="X357" s="41">
        <f t="shared" si="110"/>
        <v>373.95</v>
      </c>
      <c r="Y357" s="41">
        <f t="shared" si="111"/>
        <v>1392.635</v>
      </c>
      <c r="Z357" s="66"/>
      <c r="AA357" s="247" t="s">
        <v>12</v>
      </c>
      <c r="AD357" s="141"/>
    </row>
    <row r="358" s="9" customFormat="1" ht="20" customHeight="1" spans="1:30">
      <c r="A358" s="40">
        <f t="shared" si="96"/>
        <v>355</v>
      </c>
      <c r="B358" s="66" t="s">
        <v>443</v>
      </c>
      <c r="C358" s="47" t="s">
        <v>963</v>
      </c>
      <c r="D358" s="45" t="s">
        <v>964</v>
      </c>
      <c r="E358" s="82">
        <v>3245.4</v>
      </c>
      <c r="F358" s="82">
        <v>3245.5</v>
      </c>
      <c r="G358" s="82">
        <v>3245.4</v>
      </c>
      <c r="H358" s="185">
        <v>5228.42</v>
      </c>
      <c r="I358" s="68"/>
      <c r="J358" s="44">
        <v>0</v>
      </c>
      <c r="K358" s="52">
        <f t="shared" si="97"/>
        <v>58.4172</v>
      </c>
      <c r="L358" s="53">
        <f t="shared" si="98"/>
        <v>519.28</v>
      </c>
      <c r="M358" s="41">
        <f t="shared" si="99"/>
        <v>22.7178</v>
      </c>
      <c r="N358" s="44">
        <f t="shared" si="100"/>
        <v>418.27</v>
      </c>
      <c r="O358" s="44">
        <f t="shared" si="101"/>
        <v>0</v>
      </c>
      <c r="P358" s="44">
        <f t="shared" si="102"/>
        <v>0</v>
      </c>
      <c r="Q358" s="44">
        <f t="shared" si="103"/>
        <v>1018.685</v>
      </c>
      <c r="R358" s="41">
        <f t="shared" si="104"/>
        <v>0</v>
      </c>
      <c r="S358" s="41">
        <f t="shared" si="105"/>
        <v>259.64</v>
      </c>
      <c r="T358" s="41">
        <f t="shared" si="106"/>
        <v>9.74</v>
      </c>
      <c r="U358" s="44">
        <f t="shared" si="107"/>
        <v>104.57</v>
      </c>
      <c r="V358" s="44">
        <f t="shared" si="108"/>
        <v>0</v>
      </c>
      <c r="W358" s="44">
        <f t="shared" si="109"/>
        <v>0</v>
      </c>
      <c r="X358" s="41">
        <f t="shared" si="110"/>
        <v>373.95</v>
      </c>
      <c r="Y358" s="41">
        <f t="shared" si="111"/>
        <v>1392.635</v>
      </c>
      <c r="Z358" s="66"/>
      <c r="AA358" s="247" t="s">
        <v>15</v>
      </c>
      <c r="AD358" s="141"/>
    </row>
    <row r="359" s="9" customFormat="1" ht="20" customHeight="1" spans="1:30">
      <c r="A359" s="40">
        <f t="shared" si="96"/>
        <v>356</v>
      </c>
      <c r="B359" s="66" t="s">
        <v>170</v>
      </c>
      <c r="C359" s="47" t="s">
        <v>965</v>
      </c>
      <c r="D359" s="45" t="s">
        <v>966</v>
      </c>
      <c r="E359" s="82">
        <v>3245.4</v>
      </c>
      <c r="F359" s="82">
        <v>3245.5</v>
      </c>
      <c r="G359" s="82">
        <v>3245.4</v>
      </c>
      <c r="H359" s="185">
        <v>5228.42</v>
      </c>
      <c r="I359" s="68"/>
      <c r="J359" s="44">
        <v>0</v>
      </c>
      <c r="K359" s="52">
        <f t="shared" si="97"/>
        <v>58.4172</v>
      </c>
      <c r="L359" s="53">
        <f t="shared" si="98"/>
        <v>519.28</v>
      </c>
      <c r="M359" s="41">
        <f t="shared" si="99"/>
        <v>22.7178</v>
      </c>
      <c r="N359" s="44">
        <f t="shared" si="100"/>
        <v>418.27</v>
      </c>
      <c r="O359" s="44">
        <f t="shared" si="101"/>
        <v>0</v>
      </c>
      <c r="P359" s="44">
        <f t="shared" si="102"/>
        <v>0</v>
      </c>
      <c r="Q359" s="44">
        <f t="shared" si="103"/>
        <v>1018.685</v>
      </c>
      <c r="R359" s="41">
        <f t="shared" si="104"/>
        <v>0</v>
      </c>
      <c r="S359" s="41">
        <f t="shared" si="105"/>
        <v>259.64</v>
      </c>
      <c r="T359" s="41">
        <f t="shared" si="106"/>
        <v>9.74</v>
      </c>
      <c r="U359" s="44">
        <f t="shared" si="107"/>
        <v>104.57</v>
      </c>
      <c r="V359" s="44">
        <f t="shared" si="108"/>
        <v>0</v>
      </c>
      <c r="W359" s="44">
        <f t="shared" si="109"/>
        <v>0</v>
      </c>
      <c r="X359" s="41">
        <f t="shared" si="110"/>
        <v>373.95</v>
      </c>
      <c r="Y359" s="41">
        <f t="shared" si="111"/>
        <v>1392.635</v>
      </c>
      <c r="Z359" s="66"/>
      <c r="AA359" s="247" t="s">
        <v>24</v>
      </c>
      <c r="AD359" s="141"/>
    </row>
    <row r="360" s="9" customFormat="1" ht="20" customHeight="1" spans="1:30">
      <c r="A360" s="40">
        <f t="shared" si="96"/>
        <v>357</v>
      </c>
      <c r="B360" s="66" t="s">
        <v>170</v>
      </c>
      <c r="C360" s="47" t="s">
        <v>967</v>
      </c>
      <c r="D360" s="45" t="s">
        <v>968</v>
      </c>
      <c r="E360" s="82">
        <v>3245.4</v>
      </c>
      <c r="F360" s="82">
        <v>0</v>
      </c>
      <c r="G360" s="82">
        <v>0</v>
      </c>
      <c r="H360" s="82">
        <v>0</v>
      </c>
      <c r="I360" s="68"/>
      <c r="J360" s="44">
        <v>0</v>
      </c>
      <c r="K360" s="52">
        <f t="shared" si="97"/>
        <v>58.4172</v>
      </c>
      <c r="L360" s="53">
        <f t="shared" si="98"/>
        <v>0</v>
      </c>
      <c r="M360" s="41">
        <f t="shared" si="99"/>
        <v>0</v>
      </c>
      <c r="N360" s="44">
        <f t="shared" si="100"/>
        <v>0</v>
      </c>
      <c r="O360" s="44">
        <f t="shared" si="101"/>
        <v>0</v>
      </c>
      <c r="P360" s="44">
        <f t="shared" si="102"/>
        <v>0</v>
      </c>
      <c r="Q360" s="44">
        <f t="shared" si="103"/>
        <v>58.4172</v>
      </c>
      <c r="R360" s="41">
        <f t="shared" si="104"/>
        <v>0</v>
      </c>
      <c r="S360" s="41">
        <f t="shared" si="105"/>
        <v>0</v>
      </c>
      <c r="T360" s="41">
        <f t="shared" si="106"/>
        <v>0</v>
      </c>
      <c r="U360" s="44">
        <f t="shared" si="107"/>
        <v>0</v>
      </c>
      <c r="V360" s="44">
        <f t="shared" si="108"/>
        <v>0</v>
      </c>
      <c r="W360" s="44">
        <f t="shared" si="109"/>
        <v>0</v>
      </c>
      <c r="X360" s="41">
        <f t="shared" si="110"/>
        <v>0</v>
      </c>
      <c r="Y360" s="41">
        <f t="shared" si="111"/>
        <v>58.4172</v>
      </c>
      <c r="Z360" s="66"/>
      <c r="AA360" s="247" t="s">
        <v>24</v>
      </c>
      <c r="AD360" s="141"/>
    </row>
    <row r="361" s="9" customFormat="1" ht="20" customHeight="1" spans="1:30">
      <c r="A361" s="40">
        <f t="shared" si="96"/>
        <v>358</v>
      </c>
      <c r="B361" s="66" t="s">
        <v>170</v>
      </c>
      <c r="C361" s="47" t="s">
        <v>969</v>
      </c>
      <c r="D361" s="45" t="s">
        <v>970</v>
      </c>
      <c r="E361" s="82">
        <v>3245.4</v>
      </c>
      <c r="F361" s="82">
        <v>0</v>
      </c>
      <c r="G361" s="82">
        <v>0</v>
      </c>
      <c r="H361" s="82">
        <v>0</v>
      </c>
      <c r="I361" s="68"/>
      <c r="J361" s="44">
        <v>0</v>
      </c>
      <c r="K361" s="52">
        <f t="shared" si="97"/>
        <v>58.4172</v>
      </c>
      <c r="L361" s="53">
        <f t="shared" si="98"/>
        <v>0</v>
      </c>
      <c r="M361" s="41">
        <f t="shared" si="99"/>
        <v>0</v>
      </c>
      <c r="N361" s="44">
        <f t="shared" si="100"/>
        <v>0</v>
      </c>
      <c r="O361" s="44">
        <f t="shared" si="101"/>
        <v>0</v>
      </c>
      <c r="P361" s="44">
        <f t="shared" si="102"/>
        <v>0</v>
      </c>
      <c r="Q361" s="44">
        <f t="shared" si="103"/>
        <v>58.4172</v>
      </c>
      <c r="R361" s="41">
        <f t="shared" si="104"/>
        <v>0</v>
      </c>
      <c r="S361" s="41">
        <f t="shared" si="105"/>
        <v>0</v>
      </c>
      <c r="T361" s="41">
        <f t="shared" si="106"/>
        <v>0</v>
      </c>
      <c r="U361" s="44">
        <f t="shared" si="107"/>
        <v>0</v>
      </c>
      <c r="V361" s="44">
        <f t="shared" si="108"/>
        <v>0</v>
      </c>
      <c r="W361" s="44">
        <f t="shared" si="109"/>
        <v>0</v>
      </c>
      <c r="X361" s="41">
        <f t="shared" si="110"/>
        <v>0</v>
      </c>
      <c r="Y361" s="41">
        <f t="shared" si="111"/>
        <v>58.4172</v>
      </c>
      <c r="Z361" s="66"/>
      <c r="AA361" s="247" t="s">
        <v>24</v>
      </c>
      <c r="AD361" s="141"/>
    </row>
    <row r="362" s="9" customFormat="1" ht="20" customHeight="1" spans="1:30">
      <c r="A362" s="40">
        <f t="shared" si="96"/>
        <v>359</v>
      </c>
      <c r="B362" s="66" t="s">
        <v>170</v>
      </c>
      <c r="C362" s="64" t="s">
        <v>971</v>
      </c>
      <c r="D362" s="45" t="s">
        <v>972</v>
      </c>
      <c r="E362" s="82">
        <v>3245.4</v>
      </c>
      <c r="F362" s="82">
        <v>3245.5</v>
      </c>
      <c r="G362" s="82">
        <v>3245.4</v>
      </c>
      <c r="H362" s="185">
        <v>5228.42</v>
      </c>
      <c r="I362" s="68"/>
      <c r="J362" s="88">
        <v>1790</v>
      </c>
      <c r="K362" s="52">
        <f t="shared" si="97"/>
        <v>58.4172</v>
      </c>
      <c r="L362" s="53">
        <f t="shared" si="98"/>
        <v>519.28</v>
      </c>
      <c r="M362" s="41">
        <f t="shared" si="99"/>
        <v>22.7178</v>
      </c>
      <c r="N362" s="44">
        <f t="shared" si="100"/>
        <v>418.27</v>
      </c>
      <c r="O362" s="44">
        <f t="shared" si="101"/>
        <v>0</v>
      </c>
      <c r="P362" s="44">
        <f t="shared" si="102"/>
        <v>89.5</v>
      </c>
      <c r="Q362" s="44">
        <f t="shared" si="103"/>
        <v>1108.185</v>
      </c>
      <c r="R362" s="41">
        <f t="shared" si="104"/>
        <v>0</v>
      </c>
      <c r="S362" s="41">
        <f t="shared" si="105"/>
        <v>259.64</v>
      </c>
      <c r="T362" s="41">
        <f t="shared" si="106"/>
        <v>9.74</v>
      </c>
      <c r="U362" s="44">
        <f t="shared" si="107"/>
        <v>104.57</v>
      </c>
      <c r="V362" s="44">
        <f t="shared" si="108"/>
        <v>0</v>
      </c>
      <c r="W362" s="44">
        <f t="shared" si="109"/>
        <v>89.5</v>
      </c>
      <c r="X362" s="41">
        <f t="shared" si="110"/>
        <v>463.45</v>
      </c>
      <c r="Y362" s="41">
        <f t="shared" si="111"/>
        <v>1571.635</v>
      </c>
      <c r="Z362" s="66"/>
      <c r="AA362" s="247" t="s">
        <v>24</v>
      </c>
      <c r="AD362" s="141"/>
    </row>
    <row r="363" s="9" customFormat="1" ht="20" customHeight="1" spans="1:30">
      <c r="A363" s="40">
        <f t="shared" si="96"/>
        <v>360</v>
      </c>
      <c r="B363" s="66" t="s">
        <v>170</v>
      </c>
      <c r="C363" s="47" t="s">
        <v>973</v>
      </c>
      <c r="D363" s="45" t="s">
        <v>974</v>
      </c>
      <c r="E363" s="82">
        <v>3245.4</v>
      </c>
      <c r="F363" s="82">
        <v>3245.5</v>
      </c>
      <c r="G363" s="82">
        <v>3245.4</v>
      </c>
      <c r="H363" s="185">
        <v>5228.42</v>
      </c>
      <c r="I363" s="68"/>
      <c r="J363" s="44">
        <v>0</v>
      </c>
      <c r="K363" s="52">
        <f t="shared" si="97"/>
        <v>58.4172</v>
      </c>
      <c r="L363" s="53">
        <f t="shared" si="98"/>
        <v>519.28</v>
      </c>
      <c r="M363" s="41">
        <f t="shared" si="99"/>
        <v>22.7178</v>
      </c>
      <c r="N363" s="44">
        <f t="shared" si="100"/>
        <v>418.27</v>
      </c>
      <c r="O363" s="44">
        <f t="shared" si="101"/>
        <v>0</v>
      </c>
      <c r="P363" s="44">
        <f t="shared" si="102"/>
        <v>0</v>
      </c>
      <c r="Q363" s="44">
        <f t="shared" si="103"/>
        <v>1018.685</v>
      </c>
      <c r="R363" s="41">
        <f t="shared" si="104"/>
        <v>0</v>
      </c>
      <c r="S363" s="41">
        <f t="shared" si="105"/>
        <v>259.64</v>
      </c>
      <c r="T363" s="41">
        <f t="shared" si="106"/>
        <v>9.74</v>
      </c>
      <c r="U363" s="44">
        <f t="shared" si="107"/>
        <v>104.57</v>
      </c>
      <c r="V363" s="44">
        <f t="shared" si="108"/>
        <v>0</v>
      </c>
      <c r="W363" s="44">
        <f t="shared" si="109"/>
        <v>0</v>
      </c>
      <c r="X363" s="41">
        <f t="shared" si="110"/>
        <v>373.95</v>
      </c>
      <c r="Y363" s="41">
        <f t="shared" si="111"/>
        <v>1392.635</v>
      </c>
      <c r="Z363" s="66"/>
      <c r="AA363" s="247" t="s">
        <v>24</v>
      </c>
      <c r="AD363" s="141"/>
    </row>
    <row r="364" s="9" customFormat="1" ht="20" customHeight="1" spans="1:30">
      <c r="A364" s="40">
        <f t="shared" si="96"/>
        <v>361</v>
      </c>
      <c r="B364" s="66" t="s">
        <v>170</v>
      </c>
      <c r="C364" s="47" t="s">
        <v>975</v>
      </c>
      <c r="D364" s="45" t="s">
        <v>976</v>
      </c>
      <c r="E364" s="82">
        <v>3245.4</v>
      </c>
      <c r="F364" s="82">
        <v>3245.5</v>
      </c>
      <c r="G364" s="82">
        <v>3245.4</v>
      </c>
      <c r="H364" s="185">
        <v>5228.42</v>
      </c>
      <c r="I364" s="68"/>
      <c r="J364" s="44">
        <v>0</v>
      </c>
      <c r="K364" s="52">
        <f t="shared" si="97"/>
        <v>58.4172</v>
      </c>
      <c r="L364" s="53">
        <f t="shared" si="98"/>
        <v>519.28</v>
      </c>
      <c r="M364" s="41">
        <f t="shared" si="99"/>
        <v>22.7178</v>
      </c>
      <c r="N364" s="44">
        <f t="shared" si="100"/>
        <v>418.27</v>
      </c>
      <c r="O364" s="44">
        <f t="shared" si="101"/>
        <v>0</v>
      </c>
      <c r="P364" s="44">
        <f t="shared" si="102"/>
        <v>0</v>
      </c>
      <c r="Q364" s="44">
        <f t="shared" si="103"/>
        <v>1018.685</v>
      </c>
      <c r="R364" s="41">
        <f t="shared" si="104"/>
        <v>0</v>
      </c>
      <c r="S364" s="41">
        <f t="shared" si="105"/>
        <v>259.64</v>
      </c>
      <c r="T364" s="41">
        <f t="shared" si="106"/>
        <v>9.74</v>
      </c>
      <c r="U364" s="44">
        <f t="shared" si="107"/>
        <v>104.57</v>
      </c>
      <c r="V364" s="44">
        <f t="shared" si="108"/>
        <v>0</v>
      </c>
      <c r="W364" s="44">
        <f t="shared" si="109"/>
        <v>0</v>
      </c>
      <c r="X364" s="41">
        <f t="shared" si="110"/>
        <v>373.95</v>
      </c>
      <c r="Y364" s="41">
        <f t="shared" si="111"/>
        <v>1392.635</v>
      </c>
      <c r="Z364" s="66"/>
      <c r="AA364" s="247" t="s">
        <v>24</v>
      </c>
      <c r="AD364" s="141"/>
    </row>
    <row r="365" s="9" customFormat="1" ht="20" customHeight="1" spans="1:30">
      <c r="A365" s="40">
        <f t="shared" si="96"/>
        <v>362</v>
      </c>
      <c r="B365" s="66" t="s">
        <v>170</v>
      </c>
      <c r="C365" s="47" t="s">
        <v>977</v>
      </c>
      <c r="D365" s="45" t="s">
        <v>978</v>
      </c>
      <c r="E365" s="82">
        <v>3245.4</v>
      </c>
      <c r="F365" s="82">
        <v>0</v>
      </c>
      <c r="G365" s="82">
        <v>0</v>
      </c>
      <c r="H365" s="82">
        <v>0</v>
      </c>
      <c r="I365" s="68"/>
      <c r="J365" s="44">
        <v>0</v>
      </c>
      <c r="K365" s="52">
        <f t="shared" si="97"/>
        <v>58.4172</v>
      </c>
      <c r="L365" s="53">
        <f t="shared" si="98"/>
        <v>0</v>
      </c>
      <c r="M365" s="41">
        <f t="shared" si="99"/>
        <v>0</v>
      </c>
      <c r="N365" s="44">
        <f t="shared" si="100"/>
        <v>0</v>
      </c>
      <c r="O365" s="44">
        <f t="shared" si="101"/>
        <v>0</v>
      </c>
      <c r="P365" s="44">
        <f t="shared" si="102"/>
        <v>0</v>
      </c>
      <c r="Q365" s="44">
        <f t="shared" si="103"/>
        <v>58.4172</v>
      </c>
      <c r="R365" s="41">
        <f t="shared" si="104"/>
        <v>0</v>
      </c>
      <c r="S365" s="41">
        <f t="shared" si="105"/>
        <v>0</v>
      </c>
      <c r="T365" s="41">
        <f t="shared" si="106"/>
        <v>0</v>
      </c>
      <c r="U365" s="44">
        <f t="shared" si="107"/>
        <v>0</v>
      </c>
      <c r="V365" s="44">
        <f t="shared" si="108"/>
        <v>0</v>
      </c>
      <c r="W365" s="44">
        <f t="shared" si="109"/>
        <v>0</v>
      </c>
      <c r="X365" s="41">
        <f t="shared" si="110"/>
        <v>0</v>
      </c>
      <c r="Y365" s="41">
        <f t="shared" si="111"/>
        <v>58.4172</v>
      </c>
      <c r="Z365" s="66"/>
      <c r="AA365" s="247" t="s">
        <v>24</v>
      </c>
      <c r="AD365" s="141"/>
    </row>
    <row r="366" s="9" customFormat="1" ht="20" customHeight="1" spans="1:30">
      <c r="A366" s="40">
        <f t="shared" si="96"/>
        <v>363</v>
      </c>
      <c r="B366" s="66" t="s">
        <v>170</v>
      </c>
      <c r="C366" s="47" t="s">
        <v>979</v>
      </c>
      <c r="D366" s="45" t="s">
        <v>980</v>
      </c>
      <c r="E366" s="82">
        <v>3245.4</v>
      </c>
      <c r="F366" s="82">
        <v>3245.5</v>
      </c>
      <c r="G366" s="82">
        <v>3245.4</v>
      </c>
      <c r="H366" s="185">
        <v>5228.42</v>
      </c>
      <c r="I366" s="68"/>
      <c r="J366" s="44">
        <v>0</v>
      </c>
      <c r="K366" s="52">
        <f t="shared" si="97"/>
        <v>58.4172</v>
      </c>
      <c r="L366" s="53">
        <f t="shared" si="98"/>
        <v>519.28</v>
      </c>
      <c r="M366" s="41">
        <f t="shared" si="99"/>
        <v>22.7178</v>
      </c>
      <c r="N366" s="44">
        <f t="shared" si="100"/>
        <v>418.27</v>
      </c>
      <c r="O366" s="44">
        <f t="shared" si="101"/>
        <v>0</v>
      </c>
      <c r="P366" s="44">
        <f t="shared" si="102"/>
        <v>0</v>
      </c>
      <c r="Q366" s="44">
        <f t="shared" si="103"/>
        <v>1018.685</v>
      </c>
      <c r="R366" s="41">
        <f t="shared" si="104"/>
        <v>0</v>
      </c>
      <c r="S366" s="41">
        <f t="shared" si="105"/>
        <v>259.64</v>
      </c>
      <c r="T366" s="41">
        <f t="shared" si="106"/>
        <v>9.74</v>
      </c>
      <c r="U366" s="44">
        <f t="shared" si="107"/>
        <v>104.57</v>
      </c>
      <c r="V366" s="44">
        <f t="shared" si="108"/>
        <v>0</v>
      </c>
      <c r="W366" s="44">
        <f t="shared" si="109"/>
        <v>0</v>
      </c>
      <c r="X366" s="41">
        <f t="shared" si="110"/>
        <v>373.95</v>
      </c>
      <c r="Y366" s="41">
        <f t="shared" si="111"/>
        <v>1392.635</v>
      </c>
      <c r="Z366" s="66"/>
      <c r="AA366" s="247" t="s">
        <v>24</v>
      </c>
      <c r="AD366" s="141"/>
    </row>
    <row r="367" s="9" customFormat="1" ht="20" customHeight="1" spans="1:30">
      <c r="A367" s="40">
        <f t="shared" si="96"/>
        <v>364</v>
      </c>
      <c r="B367" s="66" t="s">
        <v>217</v>
      </c>
      <c r="C367" s="47" t="s">
        <v>981</v>
      </c>
      <c r="D367" s="45" t="s">
        <v>982</v>
      </c>
      <c r="E367" s="82">
        <v>3245.4</v>
      </c>
      <c r="F367" s="82">
        <v>3245.5</v>
      </c>
      <c r="G367" s="82">
        <v>3245.4</v>
      </c>
      <c r="H367" s="185">
        <v>5228.42</v>
      </c>
      <c r="I367" s="68"/>
      <c r="J367" s="44">
        <v>0</v>
      </c>
      <c r="K367" s="52">
        <f t="shared" si="97"/>
        <v>58.4172</v>
      </c>
      <c r="L367" s="53">
        <f t="shared" si="98"/>
        <v>519.28</v>
      </c>
      <c r="M367" s="41">
        <f t="shared" si="99"/>
        <v>22.7178</v>
      </c>
      <c r="N367" s="44">
        <f t="shared" si="100"/>
        <v>418.27</v>
      </c>
      <c r="O367" s="44">
        <f t="shared" si="101"/>
        <v>0</v>
      </c>
      <c r="P367" s="44">
        <f t="shared" si="102"/>
        <v>0</v>
      </c>
      <c r="Q367" s="44">
        <f t="shared" si="103"/>
        <v>1018.685</v>
      </c>
      <c r="R367" s="41">
        <f t="shared" si="104"/>
        <v>0</v>
      </c>
      <c r="S367" s="41">
        <f t="shared" si="105"/>
        <v>259.64</v>
      </c>
      <c r="T367" s="41">
        <f t="shared" si="106"/>
        <v>9.74</v>
      </c>
      <c r="U367" s="44">
        <f t="shared" si="107"/>
        <v>104.57</v>
      </c>
      <c r="V367" s="44">
        <f t="shared" si="108"/>
        <v>0</v>
      </c>
      <c r="W367" s="44">
        <f t="shared" si="109"/>
        <v>0</v>
      </c>
      <c r="X367" s="41">
        <f t="shared" si="110"/>
        <v>373.95</v>
      </c>
      <c r="Y367" s="41">
        <f t="shared" si="111"/>
        <v>1392.635</v>
      </c>
      <c r="Z367" s="66"/>
      <c r="AA367" s="247" t="s">
        <v>30</v>
      </c>
      <c r="AD367" s="141"/>
    </row>
    <row r="368" s="9" customFormat="1" ht="20" customHeight="1" spans="1:30">
      <c r="A368" s="40">
        <f t="shared" si="96"/>
        <v>365</v>
      </c>
      <c r="B368" s="66" t="s">
        <v>684</v>
      </c>
      <c r="C368" s="47" t="s">
        <v>983</v>
      </c>
      <c r="D368" s="45" t="s">
        <v>984</v>
      </c>
      <c r="E368" s="82">
        <v>3245.4</v>
      </c>
      <c r="F368" s="82">
        <v>3245.5</v>
      </c>
      <c r="G368" s="82">
        <v>3245.4</v>
      </c>
      <c r="H368" s="185">
        <v>5228.42</v>
      </c>
      <c r="I368" s="68"/>
      <c r="J368" s="44">
        <v>0</v>
      </c>
      <c r="K368" s="52">
        <f t="shared" si="97"/>
        <v>58.4172</v>
      </c>
      <c r="L368" s="53">
        <f t="shared" si="98"/>
        <v>519.28</v>
      </c>
      <c r="M368" s="41">
        <f t="shared" si="99"/>
        <v>22.7178</v>
      </c>
      <c r="N368" s="44">
        <f t="shared" si="100"/>
        <v>418.27</v>
      </c>
      <c r="O368" s="44">
        <f t="shared" si="101"/>
        <v>0</v>
      </c>
      <c r="P368" s="44">
        <f t="shared" si="102"/>
        <v>0</v>
      </c>
      <c r="Q368" s="44">
        <f t="shared" si="103"/>
        <v>1018.685</v>
      </c>
      <c r="R368" s="41">
        <f t="shared" si="104"/>
        <v>0</v>
      </c>
      <c r="S368" s="41">
        <f t="shared" si="105"/>
        <v>259.64</v>
      </c>
      <c r="T368" s="41">
        <f t="shared" si="106"/>
        <v>9.74</v>
      </c>
      <c r="U368" s="44">
        <f t="shared" si="107"/>
        <v>104.57</v>
      </c>
      <c r="V368" s="44">
        <f t="shared" si="108"/>
        <v>0</v>
      </c>
      <c r="W368" s="44">
        <f t="shared" si="109"/>
        <v>0</v>
      </c>
      <c r="X368" s="41">
        <f t="shared" si="110"/>
        <v>373.95</v>
      </c>
      <c r="Y368" s="41">
        <f t="shared" si="111"/>
        <v>1392.635</v>
      </c>
      <c r="Z368" s="66"/>
      <c r="AA368" s="247" t="s">
        <v>22</v>
      </c>
      <c r="AD368" s="141"/>
    </row>
    <row r="369" s="9" customFormat="1" ht="20" customHeight="1" spans="1:30">
      <c r="A369" s="40">
        <f t="shared" si="96"/>
        <v>366</v>
      </c>
      <c r="B369" s="66" t="s">
        <v>167</v>
      </c>
      <c r="C369" s="64" t="s">
        <v>985</v>
      </c>
      <c r="D369" s="45" t="s">
        <v>986</v>
      </c>
      <c r="E369" s="82">
        <v>3245.4</v>
      </c>
      <c r="F369" s="82">
        <v>3245.5</v>
      </c>
      <c r="G369" s="82">
        <v>3245.4</v>
      </c>
      <c r="H369" s="185">
        <v>5228.42</v>
      </c>
      <c r="I369" s="68"/>
      <c r="J369" s="44">
        <v>0</v>
      </c>
      <c r="K369" s="52">
        <f t="shared" si="97"/>
        <v>58.4172</v>
      </c>
      <c r="L369" s="53">
        <f t="shared" si="98"/>
        <v>519.28</v>
      </c>
      <c r="M369" s="41">
        <f t="shared" si="99"/>
        <v>22.7178</v>
      </c>
      <c r="N369" s="44">
        <f t="shared" si="100"/>
        <v>418.27</v>
      </c>
      <c r="O369" s="44">
        <f t="shared" si="101"/>
        <v>0</v>
      </c>
      <c r="P369" s="44">
        <f t="shared" si="102"/>
        <v>0</v>
      </c>
      <c r="Q369" s="44">
        <f t="shared" si="103"/>
        <v>1018.685</v>
      </c>
      <c r="R369" s="41">
        <f t="shared" si="104"/>
        <v>0</v>
      </c>
      <c r="S369" s="41">
        <f t="shared" si="105"/>
        <v>259.64</v>
      </c>
      <c r="T369" s="41">
        <f t="shared" si="106"/>
        <v>9.74</v>
      </c>
      <c r="U369" s="44">
        <f t="shared" si="107"/>
        <v>104.57</v>
      </c>
      <c r="V369" s="44">
        <f t="shared" si="108"/>
        <v>0</v>
      </c>
      <c r="W369" s="44">
        <f t="shared" si="109"/>
        <v>0</v>
      </c>
      <c r="X369" s="41">
        <f t="shared" si="110"/>
        <v>373.95</v>
      </c>
      <c r="Y369" s="41">
        <f t="shared" si="111"/>
        <v>1392.635</v>
      </c>
      <c r="Z369" s="66"/>
      <c r="AA369" s="247" t="s">
        <v>12</v>
      </c>
      <c r="AD369" s="141"/>
    </row>
    <row r="370" s="9" customFormat="1" ht="20" customHeight="1" spans="1:30">
      <c r="A370" s="40">
        <f t="shared" si="96"/>
        <v>367</v>
      </c>
      <c r="B370" s="66" t="s">
        <v>913</v>
      </c>
      <c r="C370" s="64" t="s">
        <v>987</v>
      </c>
      <c r="D370" s="45" t="s">
        <v>988</v>
      </c>
      <c r="E370" s="82">
        <v>3245.4</v>
      </c>
      <c r="F370" s="82">
        <v>3245.5</v>
      </c>
      <c r="G370" s="82">
        <v>3245.4</v>
      </c>
      <c r="H370" s="185">
        <v>5228.42</v>
      </c>
      <c r="I370" s="68"/>
      <c r="J370" s="44">
        <v>0</v>
      </c>
      <c r="K370" s="52">
        <f t="shared" si="97"/>
        <v>58.4172</v>
      </c>
      <c r="L370" s="53">
        <f t="shared" si="98"/>
        <v>519.28</v>
      </c>
      <c r="M370" s="41">
        <f t="shared" si="99"/>
        <v>22.7178</v>
      </c>
      <c r="N370" s="44">
        <f t="shared" si="100"/>
        <v>418.27</v>
      </c>
      <c r="O370" s="44">
        <f t="shared" si="101"/>
        <v>0</v>
      </c>
      <c r="P370" s="44">
        <f t="shared" si="102"/>
        <v>0</v>
      </c>
      <c r="Q370" s="44">
        <f t="shared" si="103"/>
        <v>1018.685</v>
      </c>
      <c r="R370" s="41">
        <f t="shared" si="104"/>
        <v>0</v>
      </c>
      <c r="S370" s="41">
        <f t="shared" si="105"/>
        <v>259.64</v>
      </c>
      <c r="T370" s="41">
        <f t="shared" si="106"/>
        <v>9.74</v>
      </c>
      <c r="U370" s="44">
        <f t="shared" si="107"/>
        <v>104.57</v>
      </c>
      <c r="V370" s="44">
        <f t="shared" si="108"/>
        <v>0</v>
      </c>
      <c r="W370" s="44">
        <f t="shared" si="109"/>
        <v>0</v>
      </c>
      <c r="X370" s="41">
        <f t="shared" si="110"/>
        <v>373.95</v>
      </c>
      <c r="Y370" s="41">
        <f t="shared" si="111"/>
        <v>1392.635</v>
      </c>
      <c r="Z370" s="66"/>
      <c r="AA370" s="247" t="s">
        <v>23</v>
      </c>
      <c r="AD370" s="141"/>
    </row>
    <row r="371" s="9" customFormat="1" ht="20" customHeight="1" spans="1:30">
      <c r="A371" s="40">
        <f t="shared" si="96"/>
        <v>368</v>
      </c>
      <c r="B371" s="66" t="s">
        <v>170</v>
      </c>
      <c r="C371" s="64" t="s">
        <v>989</v>
      </c>
      <c r="D371" s="45" t="s">
        <v>990</v>
      </c>
      <c r="E371" s="82">
        <v>3245.4</v>
      </c>
      <c r="F371" s="82">
        <v>3245.5</v>
      </c>
      <c r="G371" s="82">
        <v>3245.4</v>
      </c>
      <c r="H371" s="185">
        <v>5228.42</v>
      </c>
      <c r="I371" s="68"/>
      <c r="J371" s="44">
        <v>0</v>
      </c>
      <c r="K371" s="52">
        <f t="shared" si="97"/>
        <v>58.4172</v>
      </c>
      <c r="L371" s="53">
        <f t="shared" si="98"/>
        <v>519.28</v>
      </c>
      <c r="M371" s="41">
        <f t="shared" si="99"/>
        <v>22.7178</v>
      </c>
      <c r="N371" s="44">
        <f t="shared" si="100"/>
        <v>418.27</v>
      </c>
      <c r="O371" s="44">
        <f t="shared" si="101"/>
        <v>0</v>
      </c>
      <c r="P371" s="44">
        <f t="shared" si="102"/>
        <v>0</v>
      </c>
      <c r="Q371" s="44">
        <f t="shared" si="103"/>
        <v>1018.685</v>
      </c>
      <c r="R371" s="41">
        <f t="shared" si="104"/>
        <v>0</v>
      </c>
      <c r="S371" s="41">
        <f t="shared" si="105"/>
        <v>259.64</v>
      </c>
      <c r="T371" s="41">
        <f t="shared" si="106"/>
        <v>9.74</v>
      </c>
      <c r="U371" s="44">
        <f t="shared" si="107"/>
        <v>104.57</v>
      </c>
      <c r="V371" s="44">
        <f t="shared" si="108"/>
        <v>0</v>
      </c>
      <c r="W371" s="44">
        <f t="shared" si="109"/>
        <v>0</v>
      </c>
      <c r="X371" s="41">
        <f t="shared" si="110"/>
        <v>373.95</v>
      </c>
      <c r="Y371" s="41">
        <f t="shared" si="111"/>
        <v>1392.635</v>
      </c>
      <c r="Z371" s="66"/>
      <c r="AA371" s="247" t="s">
        <v>24</v>
      </c>
      <c r="AD371" s="141"/>
    </row>
    <row r="372" s="9" customFormat="1" ht="20" customHeight="1" spans="1:30">
      <c r="A372" s="40">
        <f t="shared" si="96"/>
        <v>369</v>
      </c>
      <c r="B372" s="66" t="s">
        <v>124</v>
      </c>
      <c r="C372" s="64" t="s">
        <v>991</v>
      </c>
      <c r="D372" s="45" t="s">
        <v>992</v>
      </c>
      <c r="E372" s="82">
        <v>3245.4</v>
      </c>
      <c r="F372" s="82">
        <v>3245.5</v>
      </c>
      <c r="G372" s="82">
        <v>3245.4</v>
      </c>
      <c r="H372" s="185">
        <v>5228.42</v>
      </c>
      <c r="I372" s="68"/>
      <c r="J372" s="44">
        <v>0</v>
      </c>
      <c r="K372" s="52">
        <f t="shared" si="97"/>
        <v>58.4172</v>
      </c>
      <c r="L372" s="53">
        <f t="shared" si="98"/>
        <v>519.28</v>
      </c>
      <c r="M372" s="41">
        <f t="shared" si="99"/>
        <v>22.7178</v>
      </c>
      <c r="N372" s="44">
        <f t="shared" si="100"/>
        <v>418.27</v>
      </c>
      <c r="O372" s="44">
        <f t="shared" si="101"/>
        <v>0</v>
      </c>
      <c r="P372" s="44">
        <f t="shared" si="102"/>
        <v>0</v>
      </c>
      <c r="Q372" s="44">
        <f t="shared" si="103"/>
        <v>1018.685</v>
      </c>
      <c r="R372" s="41">
        <f t="shared" si="104"/>
        <v>0</v>
      </c>
      <c r="S372" s="41">
        <f t="shared" si="105"/>
        <v>259.64</v>
      </c>
      <c r="T372" s="41">
        <f t="shared" si="106"/>
        <v>9.74</v>
      </c>
      <c r="U372" s="44">
        <f t="shared" si="107"/>
        <v>104.57</v>
      </c>
      <c r="V372" s="44">
        <f t="shared" si="108"/>
        <v>0</v>
      </c>
      <c r="W372" s="44">
        <f t="shared" si="109"/>
        <v>0</v>
      </c>
      <c r="X372" s="41">
        <f t="shared" si="110"/>
        <v>373.95</v>
      </c>
      <c r="Y372" s="41">
        <f t="shared" si="111"/>
        <v>1392.635</v>
      </c>
      <c r="Z372" s="66"/>
      <c r="AA372" s="247" t="s">
        <v>19</v>
      </c>
      <c r="AD372" s="141"/>
    </row>
    <row r="373" s="9" customFormat="1" ht="20" customHeight="1" spans="1:30">
      <c r="A373" s="40">
        <f t="shared" si="96"/>
        <v>370</v>
      </c>
      <c r="B373" s="66" t="s">
        <v>170</v>
      </c>
      <c r="C373" s="64" t="s">
        <v>993</v>
      </c>
      <c r="D373" s="45" t="s">
        <v>994</v>
      </c>
      <c r="E373" s="82">
        <v>3245.4</v>
      </c>
      <c r="F373" s="82">
        <v>3245.5</v>
      </c>
      <c r="G373" s="82">
        <v>3245.4</v>
      </c>
      <c r="H373" s="185">
        <v>5228.42</v>
      </c>
      <c r="I373" s="68"/>
      <c r="J373" s="44">
        <v>0</v>
      </c>
      <c r="K373" s="52">
        <f t="shared" si="97"/>
        <v>58.4172</v>
      </c>
      <c r="L373" s="53">
        <f t="shared" si="98"/>
        <v>519.28</v>
      </c>
      <c r="M373" s="41">
        <f t="shared" si="99"/>
        <v>22.7178</v>
      </c>
      <c r="N373" s="44">
        <f t="shared" si="100"/>
        <v>418.27</v>
      </c>
      <c r="O373" s="44">
        <f t="shared" si="101"/>
        <v>0</v>
      </c>
      <c r="P373" s="44">
        <f t="shared" si="102"/>
        <v>0</v>
      </c>
      <c r="Q373" s="44">
        <f t="shared" si="103"/>
        <v>1018.685</v>
      </c>
      <c r="R373" s="41">
        <f t="shared" si="104"/>
        <v>0</v>
      </c>
      <c r="S373" s="41">
        <f t="shared" si="105"/>
        <v>259.64</v>
      </c>
      <c r="T373" s="41">
        <f t="shared" si="106"/>
        <v>9.74</v>
      </c>
      <c r="U373" s="44">
        <f t="shared" si="107"/>
        <v>104.57</v>
      </c>
      <c r="V373" s="44">
        <f t="shared" si="108"/>
        <v>0</v>
      </c>
      <c r="W373" s="44">
        <f t="shared" si="109"/>
        <v>0</v>
      </c>
      <c r="X373" s="41">
        <f t="shared" si="110"/>
        <v>373.95</v>
      </c>
      <c r="Y373" s="41">
        <f t="shared" si="111"/>
        <v>1392.635</v>
      </c>
      <c r="Z373" s="66"/>
      <c r="AA373" s="247" t="s">
        <v>24</v>
      </c>
      <c r="AD373" s="141"/>
    </row>
    <row r="374" s="9" customFormat="1" ht="20" customHeight="1" spans="1:30">
      <c r="A374" s="40">
        <f t="shared" si="96"/>
        <v>371</v>
      </c>
      <c r="B374" s="66" t="s">
        <v>167</v>
      </c>
      <c r="C374" s="64" t="s">
        <v>997</v>
      </c>
      <c r="D374" s="45" t="s">
        <v>998</v>
      </c>
      <c r="E374" s="82">
        <v>3245.4</v>
      </c>
      <c r="F374" s="82">
        <v>3245.5</v>
      </c>
      <c r="G374" s="82">
        <v>3245.4</v>
      </c>
      <c r="H374" s="185">
        <v>5228.42</v>
      </c>
      <c r="I374" s="68"/>
      <c r="J374" s="44">
        <v>0</v>
      </c>
      <c r="K374" s="52">
        <f t="shared" si="97"/>
        <v>58.4172</v>
      </c>
      <c r="L374" s="53">
        <f t="shared" si="98"/>
        <v>519.28</v>
      </c>
      <c r="M374" s="41">
        <f t="shared" si="99"/>
        <v>22.7178</v>
      </c>
      <c r="N374" s="44">
        <f t="shared" si="100"/>
        <v>418.27</v>
      </c>
      <c r="O374" s="44">
        <f t="shared" si="101"/>
        <v>0</v>
      </c>
      <c r="P374" s="44">
        <f t="shared" si="102"/>
        <v>0</v>
      </c>
      <c r="Q374" s="44">
        <f t="shared" si="103"/>
        <v>1018.685</v>
      </c>
      <c r="R374" s="41">
        <f t="shared" si="104"/>
        <v>0</v>
      </c>
      <c r="S374" s="41">
        <f t="shared" si="105"/>
        <v>259.64</v>
      </c>
      <c r="T374" s="41">
        <f t="shared" si="106"/>
        <v>9.74</v>
      </c>
      <c r="U374" s="44">
        <f t="shared" si="107"/>
        <v>104.57</v>
      </c>
      <c r="V374" s="44">
        <f t="shared" si="108"/>
        <v>0</v>
      </c>
      <c r="W374" s="44">
        <f t="shared" si="109"/>
        <v>0</v>
      </c>
      <c r="X374" s="41">
        <f t="shared" si="110"/>
        <v>373.95</v>
      </c>
      <c r="Y374" s="41">
        <f t="shared" si="111"/>
        <v>1392.635</v>
      </c>
      <c r="Z374" s="66"/>
      <c r="AA374" s="247" t="s">
        <v>12</v>
      </c>
      <c r="AD374" s="141"/>
    </row>
    <row r="375" s="9" customFormat="1" ht="20" customHeight="1" spans="1:30">
      <c r="A375" s="40">
        <f t="shared" si="96"/>
        <v>372</v>
      </c>
      <c r="B375" s="66" t="s">
        <v>170</v>
      </c>
      <c r="C375" s="64" t="s">
        <v>999</v>
      </c>
      <c r="D375" s="45" t="s">
        <v>1000</v>
      </c>
      <c r="E375" s="82">
        <v>3245.4</v>
      </c>
      <c r="F375" s="82">
        <v>3245.5</v>
      </c>
      <c r="G375" s="82">
        <v>3245.4</v>
      </c>
      <c r="H375" s="185">
        <v>5228.42</v>
      </c>
      <c r="I375" s="68"/>
      <c r="J375" s="44">
        <v>0</v>
      </c>
      <c r="K375" s="52">
        <f t="shared" si="97"/>
        <v>58.4172</v>
      </c>
      <c r="L375" s="53">
        <f t="shared" si="98"/>
        <v>519.28</v>
      </c>
      <c r="M375" s="41">
        <f t="shared" si="99"/>
        <v>22.7178</v>
      </c>
      <c r="N375" s="44">
        <f t="shared" si="100"/>
        <v>418.27</v>
      </c>
      <c r="O375" s="44">
        <f t="shared" si="101"/>
        <v>0</v>
      </c>
      <c r="P375" s="44">
        <f t="shared" si="102"/>
        <v>0</v>
      </c>
      <c r="Q375" s="44">
        <f t="shared" si="103"/>
        <v>1018.685</v>
      </c>
      <c r="R375" s="41">
        <f t="shared" si="104"/>
        <v>0</v>
      </c>
      <c r="S375" s="41">
        <f t="shared" si="105"/>
        <v>259.64</v>
      </c>
      <c r="T375" s="41">
        <f t="shared" si="106"/>
        <v>9.74</v>
      </c>
      <c r="U375" s="44">
        <f t="shared" si="107"/>
        <v>104.57</v>
      </c>
      <c r="V375" s="44">
        <f t="shared" si="108"/>
        <v>0</v>
      </c>
      <c r="W375" s="44">
        <f t="shared" si="109"/>
        <v>0</v>
      </c>
      <c r="X375" s="41">
        <f t="shared" si="110"/>
        <v>373.95</v>
      </c>
      <c r="Y375" s="41">
        <f t="shared" si="111"/>
        <v>1392.635</v>
      </c>
      <c r="Z375" s="66"/>
      <c r="AA375" s="247" t="s">
        <v>24</v>
      </c>
      <c r="AD375" s="141"/>
    </row>
    <row r="376" s="9" customFormat="1" ht="20" customHeight="1" spans="1:30">
      <c r="A376" s="40">
        <f t="shared" si="96"/>
        <v>373</v>
      </c>
      <c r="B376" s="66" t="s">
        <v>170</v>
      </c>
      <c r="C376" s="64" t="s">
        <v>1001</v>
      </c>
      <c r="D376" s="45" t="s">
        <v>1002</v>
      </c>
      <c r="E376" s="82">
        <v>3245.4</v>
      </c>
      <c r="F376" s="82">
        <v>3245.5</v>
      </c>
      <c r="G376" s="82">
        <v>3245.4</v>
      </c>
      <c r="H376" s="185">
        <v>5228.42</v>
      </c>
      <c r="I376" s="68"/>
      <c r="J376" s="44">
        <v>0</v>
      </c>
      <c r="K376" s="52">
        <f t="shared" si="97"/>
        <v>58.4172</v>
      </c>
      <c r="L376" s="53">
        <f t="shared" si="98"/>
        <v>519.28</v>
      </c>
      <c r="M376" s="41">
        <f t="shared" si="99"/>
        <v>22.7178</v>
      </c>
      <c r="N376" s="44">
        <f t="shared" si="100"/>
        <v>418.27</v>
      </c>
      <c r="O376" s="44">
        <f t="shared" si="101"/>
        <v>0</v>
      </c>
      <c r="P376" s="44">
        <f t="shared" si="102"/>
        <v>0</v>
      </c>
      <c r="Q376" s="44">
        <f t="shared" si="103"/>
        <v>1018.685</v>
      </c>
      <c r="R376" s="41">
        <f t="shared" si="104"/>
        <v>0</v>
      </c>
      <c r="S376" s="41">
        <f t="shared" si="105"/>
        <v>259.64</v>
      </c>
      <c r="T376" s="41">
        <f t="shared" si="106"/>
        <v>9.74</v>
      </c>
      <c r="U376" s="44">
        <f t="shared" si="107"/>
        <v>104.57</v>
      </c>
      <c r="V376" s="44">
        <f t="shared" si="108"/>
        <v>0</v>
      </c>
      <c r="W376" s="44">
        <f t="shared" si="109"/>
        <v>0</v>
      </c>
      <c r="X376" s="41">
        <f t="shared" si="110"/>
        <v>373.95</v>
      </c>
      <c r="Y376" s="41">
        <f t="shared" si="111"/>
        <v>1392.635</v>
      </c>
      <c r="Z376" s="66"/>
      <c r="AA376" s="247" t="s">
        <v>24</v>
      </c>
      <c r="AD376" s="141"/>
    </row>
    <row r="377" s="9" customFormat="1" ht="20" customHeight="1" spans="1:30">
      <c r="A377" s="40">
        <f t="shared" si="96"/>
        <v>374</v>
      </c>
      <c r="B377" s="66" t="s">
        <v>167</v>
      </c>
      <c r="C377" s="64" t="s">
        <v>1003</v>
      </c>
      <c r="D377" s="45" t="s">
        <v>1004</v>
      </c>
      <c r="E377" s="82">
        <v>3245.4</v>
      </c>
      <c r="F377" s="82">
        <v>3245.5</v>
      </c>
      <c r="G377" s="82">
        <v>3245.4</v>
      </c>
      <c r="H377" s="185">
        <v>5228.42</v>
      </c>
      <c r="I377" s="68"/>
      <c r="J377" s="44">
        <v>0</v>
      </c>
      <c r="K377" s="52">
        <f t="shared" si="97"/>
        <v>58.4172</v>
      </c>
      <c r="L377" s="53">
        <f t="shared" si="98"/>
        <v>519.28</v>
      </c>
      <c r="M377" s="41">
        <f t="shared" si="99"/>
        <v>22.7178</v>
      </c>
      <c r="N377" s="44">
        <f t="shared" si="100"/>
        <v>418.27</v>
      </c>
      <c r="O377" s="44">
        <f t="shared" si="101"/>
        <v>0</v>
      </c>
      <c r="P377" s="44">
        <f t="shared" si="102"/>
        <v>0</v>
      </c>
      <c r="Q377" s="44">
        <f t="shared" si="103"/>
        <v>1018.685</v>
      </c>
      <c r="R377" s="41">
        <f t="shared" si="104"/>
        <v>0</v>
      </c>
      <c r="S377" s="41">
        <f t="shared" si="105"/>
        <v>259.64</v>
      </c>
      <c r="T377" s="41">
        <f t="shared" si="106"/>
        <v>9.74</v>
      </c>
      <c r="U377" s="44">
        <f t="shared" si="107"/>
        <v>104.57</v>
      </c>
      <c r="V377" s="44">
        <f t="shared" si="108"/>
        <v>0</v>
      </c>
      <c r="W377" s="44">
        <f t="shared" si="109"/>
        <v>0</v>
      </c>
      <c r="X377" s="41">
        <f t="shared" si="110"/>
        <v>373.95</v>
      </c>
      <c r="Y377" s="41">
        <f t="shared" si="111"/>
        <v>1392.635</v>
      </c>
      <c r="Z377" s="66"/>
      <c r="AA377" s="247" t="s">
        <v>12</v>
      </c>
      <c r="AD377" s="141"/>
    </row>
    <row r="378" s="9" customFormat="1" ht="20" customHeight="1" spans="1:30">
      <c r="A378" s="40">
        <f t="shared" si="96"/>
        <v>375</v>
      </c>
      <c r="B378" s="66" t="s">
        <v>170</v>
      </c>
      <c r="C378" s="64" t="s">
        <v>1005</v>
      </c>
      <c r="D378" s="45" t="s">
        <v>1006</v>
      </c>
      <c r="E378" s="82">
        <v>3245.4</v>
      </c>
      <c r="F378" s="82">
        <v>3245.5</v>
      </c>
      <c r="G378" s="82">
        <v>3245.4</v>
      </c>
      <c r="H378" s="185">
        <v>5228.42</v>
      </c>
      <c r="I378" s="68"/>
      <c r="J378" s="44">
        <v>0</v>
      </c>
      <c r="K378" s="52">
        <f t="shared" si="97"/>
        <v>58.4172</v>
      </c>
      <c r="L378" s="53">
        <f t="shared" si="98"/>
        <v>519.28</v>
      </c>
      <c r="M378" s="41">
        <f t="shared" si="99"/>
        <v>22.7178</v>
      </c>
      <c r="N378" s="44">
        <f t="shared" si="100"/>
        <v>418.27</v>
      </c>
      <c r="O378" s="44">
        <f t="shared" si="101"/>
        <v>0</v>
      </c>
      <c r="P378" s="44">
        <f t="shared" si="102"/>
        <v>0</v>
      </c>
      <c r="Q378" s="44">
        <f t="shared" si="103"/>
        <v>1018.685</v>
      </c>
      <c r="R378" s="41">
        <f t="shared" si="104"/>
        <v>0</v>
      </c>
      <c r="S378" s="41">
        <f t="shared" si="105"/>
        <v>259.64</v>
      </c>
      <c r="T378" s="41">
        <f t="shared" si="106"/>
        <v>9.74</v>
      </c>
      <c r="U378" s="44">
        <f t="shared" si="107"/>
        <v>104.57</v>
      </c>
      <c r="V378" s="44">
        <f t="shared" si="108"/>
        <v>0</v>
      </c>
      <c r="W378" s="44">
        <f t="shared" si="109"/>
        <v>0</v>
      </c>
      <c r="X378" s="41">
        <f t="shared" si="110"/>
        <v>373.95</v>
      </c>
      <c r="Y378" s="41">
        <f t="shared" si="111"/>
        <v>1392.635</v>
      </c>
      <c r="Z378" s="66"/>
      <c r="AA378" s="247" t="s">
        <v>24</v>
      </c>
      <c r="AD378" s="141"/>
    </row>
    <row r="379" s="9" customFormat="1" ht="20" customHeight="1" spans="1:30">
      <c r="A379" s="40">
        <f t="shared" si="96"/>
        <v>376</v>
      </c>
      <c r="B379" s="66" t="s">
        <v>170</v>
      </c>
      <c r="C379" s="64" t="s">
        <v>1007</v>
      </c>
      <c r="D379" s="45" t="s">
        <v>1008</v>
      </c>
      <c r="E379" s="82">
        <v>3245.4</v>
      </c>
      <c r="F379" s="82">
        <v>3245.5</v>
      </c>
      <c r="G379" s="82">
        <v>3245.4</v>
      </c>
      <c r="H379" s="185">
        <v>5228.42</v>
      </c>
      <c r="I379" s="68"/>
      <c r="J379" s="44">
        <v>0</v>
      </c>
      <c r="K379" s="52">
        <f t="shared" si="97"/>
        <v>58.4172</v>
      </c>
      <c r="L379" s="53">
        <f t="shared" si="98"/>
        <v>519.28</v>
      </c>
      <c r="M379" s="41">
        <f t="shared" si="99"/>
        <v>22.7178</v>
      </c>
      <c r="N379" s="44">
        <f t="shared" si="100"/>
        <v>418.27</v>
      </c>
      <c r="O379" s="44">
        <f t="shared" si="101"/>
        <v>0</v>
      </c>
      <c r="P379" s="44">
        <f t="shared" si="102"/>
        <v>0</v>
      </c>
      <c r="Q379" s="44">
        <f t="shared" si="103"/>
        <v>1018.685</v>
      </c>
      <c r="R379" s="41">
        <f t="shared" si="104"/>
        <v>0</v>
      </c>
      <c r="S379" s="41">
        <f t="shared" si="105"/>
        <v>259.64</v>
      </c>
      <c r="T379" s="41">
        <f t="shared" si="106"/>
        <v>9.74</v>
      </c>
      <c r="U379" s="44">
        <f t="shared" si="107"/>
        <v>104.57</v>
      </c>
      <c r="V379" s="44">
        <f t="shared" si="108"/>
        <v>0</v>
      </c>
      <c r="W379" s="44">
        <f t="shared" si="109"/>
        <v>0</v>
      </c>
      <c r="X379" s="41">
        <f t="shared" si="110"/>
        <v>373.95</v>
      </c>
      <c r="Y379" s="41">
        <f t="shared" si="111"/>
        <v>1392.635</v>
      </c>
      <c r="Z379" s="66"/>
      <c r="AA379" s="247" t="s">
        <v>24</v>
      </c>
      <c r="AD379" s="141"/>
    </row>
    <row r="380" s="9" customFormat="1" ht="20" customHeight="1" spans="1:30">
      <c r="A380" s="40">
        <f t="shared" si="96"/>
        <v>377</v>
      </c>
      <c r="B380" s="66" t="s">
        <v>170</v>
      </c>
      <c r="C380" s="47" t="s">
        <v>1009</v>
      </c>
      <c r="D380" s="58" t="s">
        <v>1010</v>
      </c>
      <c r="E380" s="82">
        <v>3245.4</v>
      </c>
      <c r="F380" s="82">
        <v>3245.5</v>
      </c>
      <c r="G380" s="82">
        <v>3245.4</v>
      </c>
      <c r="H380" s="185">
        <v>5228.42</v>
      </c>
      <c r="I380" s="68"/>
      <c r="J380" s="44">
        <v>0</v>
      </c>
      <c r="K380" s="52">
        <f t="shared" si="97"/>
        <v>58.4172</v>
      </c>
      <c r="L380" s="53">
        <f t="shared" si="98"/>
        <v>519.28</v>
      </c>
      <c r="M380" s="41">
        <f t="shared" si="99"/>
        <v>22.7178</v>
      </c>
      <c r="N380" s="44">
        <f t="shared" si="100"/>
        <v>418.27</v>
      </c>
      <c r="O380" s="44">
        <f t="shared" si="101"/>
        <v>0</v>
      </c>
      <c r="P380" s="44">
        <f t="shared" si="102"/>
        <v>0</v>
      </c>
      <c r="Q380" s="44">
        <f t="shared" si="103"/>
        <v>1018.685</v>
      </c>
      <c r="R380" s="41">
        <f t="shared" si="104"/>
        <v>0</v>
      </c>
      <c r="S380" s="41">
        <f t="shared" si="105"/>
        <v>259.64</v>
      </c>
      <c r="T380" s="41">
        <f t="shared" si="106"/>
        <v>9.74</v>
      </c>
      <c r="U380" s="44">
        <f t="shared" si="107"/>
        <v>104.57</v>
      </c>
      <c r="V380" s="44">
        <f t="shared" si="108"/>
        <v>0</v>
      </c>
      <c r="W380" s="44">
        <f t="shared" si="109"/>
        <v>0</v>
      </c>
      <c r="X380" s="41">
        <f t="shared" si="110"/>
        <v>373.95</v>
      </c>
      <c r="Y380" s="41">
        <f t="shared" si="111"/>
        <v>1392.635</v>
      </c>
      <c r="Z380" s="66"/>
      <c r="AA380" s="247" t="s">
        <v>24</v>
      </c>
      <c r="AD380" s="141"/>
    </row>
    <row r="381" s="9" customFormat="1" ht="20" customHeight="1" spans="1:30">
      <c r="A381" s="40">
        <f t="shared" si="96"/>
        <v>378</v>
      </c>
      <c r="B381" s="66" t="s">
        <v>170</v>
      </c>
      <c r="C381" s="47" t="s">
        <v>1011</v>
      </c>
      <c r="D381" s="58" t="s">
        <v>1012</v>
      </c>
      <c r="E381" s="82">
        <v>3245.4</v>
      </c>
      <c r="F381" s="82">
        <v>3245.5</v>
      </c>
      <c r="G381" s="82">
        <v>3245.4</v>
      </c>
      <c r="H381" s="185">
        <v>5228.42</v>
      </c>
      <c r="I381" s="68"/>
      <c r="J381" s="44">
        <v>0</v>
      </c>
      <c r="K381" s="52">
        <f t="shared" si="97"/>
        <v>58.4172</v>
      </c>
      <c r="L381" s="53">
        <f t="shared" si="98"/>
        <v>519.28</v>
      </c>
      <c r="M381" s="41">
        <f t="shared" si="99"/>
        <v>22.7178</v>
      </c>
      <c r="N381" s="44">
        <f t="shared" si="100"/>
        <v>418.27</v>
      </c>
      <c r="O381" s="44">
        <f t="shared" si="101"/>
        <v>0</v>
      </c>
      <c r="P381" s="44">
        <f t="shared" si="102"/>
        <v>0</v>
      </c>
      <c r="Q381" s="44">
        <f t="shared" si="103"/>
        <v>1018.685</v>
      </c>
      <c r="R381" s="41">
        <f t="shared" si="104"/>
        <v>0</v>
      </c>
      <c r="S381" s="41">
        <f t="shared" si="105"/>
        <v>259.64</v>
      </c>
      <c r="T381" s="41">
        <f t="shared" si="106"/>
        <v>9.74</v>
      </c>
      <c r="U381" s="44">
        <f t="shared" si="107"/>
        <v>104.57</v>
      </c>
      <c r="V381" s="44">
        <f t="shared" si="108"/>
        <v>0</v>
      </c>
      <c r="W381" s="44">
        <f t="shared" si="109"/>
        <v>0</v>
      </c>
      <c r="X381" s="41">
        <f t="shared" si="110"/>
        <v>373.95</v>
      </c>
      <c r="Y381" s="41">
        <f t="shared" si="111"/>
        <v>1392.635</v>
      </c>
      <c r="Z381" s="66"/>
      <c r="AA381" s="247" t="s">
        <v>24</v>
      </c>
      <c r="AD381" s="141"/>
    </row>
    <row r="382" s="9" customFormat="1" ht="20" customHeight="1" spans="1:30">
      <c r="A382" s="40">
        <f t="shared" si="96"/>
        <v>379</v>
      </c>
      <c r="B382" s="66" t="s">
        <v>98</v>
      </c>
      <c r="C382" s="47" t="s">
        <v>1013</v>
      </c>
      <c r="D382" s="58" t="s">
        <v>1014</v>
      </c>
      <c r="E382" s="82">
        <v>3245.4</v>
      </c>
      <c r="F382" s="82">
        <v>3245.5</v>
      </c>
      <c r="G382" s="82">
        <v>3245.4</v>
      </c>
      <c r="H382" s="185">
        <v>5228.42</v>
      </c>
      <c r="I382" s="68"/>
      <c r="J382" s="44">
        <v>0</v>
      </c>
      <c r="K382" s="52">
        <f t="shared" si="97"/>
        <v>58.4172</v>
      </c>
      <c r="L382" s="53">
        <f t="shared" si="98"/>
        <v>519.28</v>
      </c>
      <c r="M382" s="41">
        <f t="shared" si="99"/>
        <v>22.7178</v>
      </c>
      <c r="N382" s="44">
        <f t="shared" si="100"/>
        <v>418.27</v>
      </c>
      <c r="O382" s="44">
        <f t="shared" si="101"/>
        <v>0</v>
      </c>
      <c r="P382" s="44">
        <f t="shared" si="102"/>
        <v>0</v>
      </c>
      <c r="Q382" s="44">
        <f t="shared" si="103"/>
        <v>1018.685</v>
      </c>
      <c r="R382" s="41">
        <f t="shared" si="104"/>
        <v>0</v>
      </c>
      <c r="S382" s="41">
        <f t="shared" si="105"/>
        <v>259.64</v>
      </c>
      <c r="T382" s="41">
        <f t="shared" si="106"/>
        <v>9.74</v>
      </c>
      <c r="U382" s="44">
        <f t="shared" si="107"/>
        <v>104.57</v>
      </c>
      <c r="V382" s="44">
        <f t="shared" si="108"/>
        <v>0</v>
      </c>
      <c r="W382" s="44">
        <f t="shared" si="109"/>
        <v>0</v>
      </c>
      <c r="X382" s="41">
        <f t="shared" si="110"/>
        <v>373.95</v>
      </c>
      <c r="Y382" s="41">
        <f t="shared" si="111"/>
        <v>1392.635</v>
      </c>
      <c r="Z382" s="66"/>
      <c r="AA382" s="247" t="s">
        <v>26</v>
      </c>
      <c r="AD382" s="141"/>
    </row>
    <row r="383" s="9" customFormat="1" ht="20" customHeight="1" spans="1:30">
      <c r="A383" s="40">
        <f t="shared" si="96"/>
        <v>380</v>
      </c>
      <c r="B383" s="66" t="s">
        <v>98</v>
      </c>
      <c r="C383" s="47" t="s">
        <v>1015</v>
      </c>
      <c r="D383" s="352" t="s">
        <v>1016</v>
      </c>
      <c r="E383" s="82">
        <v>3245.4</v>
      </c>
      <c r="F383" s="82">
        <v>3245.5</v>
      </c>
      <c r="G383" s="82">
        <v>3245.4</v>
      </c>
      <c r="H383" s="185">
        <v>5228.42</v>
      </c>
      <c r="I383" s="68"/>
      <c r="J383" s="44">
        <v>0</v>
      </c>
      <c r="K383" s="52">
        <f t="shared" si="97"/>
        <v>58.4172</v>
      </c>
      <c r="L383" s="53">
        <f t="shared" si="98"/>
        <v>519.28</v>
      </c>
      <c r="M383" s="41">
        <f t="shared" si="99"/>
        <v>22.7178</v>
      </c>
      <c r="N383" s="44">
        <f t="shared" si="100"/>
        <v>418.27</v>
      </c>
      <c r="O383" s="44">
        <f t="shared" si="101"/>
        <v>0</v>
      </c>
      <c r="P383" s="44">
        <f t="shared" si="102"/>
        <v>0</v>
      </c>
      <c r="Q383" s="44">
        <f t="shared" si="103"/>
        <v>1018.685</v>
      </c>
      <c r="R383" s="41">
        <f t="shared" si="104"/>
        <v>0</v>
      </c>
      <c r="S383" s="41">
        <f t="shared" si="105"/>
        <v>259.64</v>
      </c>
      <c r="T383" s="41">
        <f t="shared" si="106"/>
        <v>9.74</v>
      </c>
      <c r="U383" s="44">
        <f t="shared" si="107"/>
        <v>104.57</v>
      </c>
      <c r="V383" s="44">
        <f t="shared" si="108"/>
        <v>0</v>
      </c>
      <c r="W383" s="44">
        <f t="shared" si="109"/>
        <v>0</v>
      </c>
      <c r="X383" s="41">
        <f t="shared" si="110"/>
        <v>373.95</v>
      </c>
      <c r="Y383" s="41">
        <f t="shared" si="111"/>
        <v>1392.635</v>
      </c>
      <c r="Z383" s="66"/>
      <c r="AA383" s="247" t="s">
        <v>26</v>
      </c>
      <c r="AD383" s="141"/>
    </row>
    <row r="384" s="9" customFormat="1" ht="20" customHeight="1" spans="1:30">
      <c r="A384" s="40">
        <f t="shared" si="96"/>
        <v>381</v>
      </c>
      <c r="B384" s="66" t="s">
        <v>913</v>
      </c>
      <c r="C384" s="47" t="s">
        <v>1017</v>
      </c>
      <c r="D384" s="58" t="s">
        <v>1018</v>
      </c>
      <c r="E384" s="82">
        <v>3245.4</v>
      </c>
      <c r="F384" s="82">
        <v>3245.5</v>
      </c>
      <c r="G384" s="82">
        <v>3245.4</v>
      </c>
      <c r="H384" s="185">
        <v>5228.42</v>
      </c>
      <c r="I384" s="68"/>
      <c r="J384" s="44">
        <v>0</v>
      </c>
      <c r="K384" s="52">
        <f t="shared" si="97"/>
        <v>58.4172</v>
      </c>
      <c r="L384" s="53">
        <f t="shared" si="98"/>
        <v>519.28</v>
      </c>
      <c r="M384" s="41">
        <f t="shared" si="99"/>
        <v>22.7178</v>
      </c>
      <c r="N384" s="44">
        <f t="shared" si="100"/>
        <v>418.27</v>
      </c>
      <c r="O384" s="44">
        <f t="shared" si="101"/>
        <v>0</v>
      </c>
      <c r="P384" s="44">
        <f t="shared" si="102"/>
        <v>0</v>
      </c>
      <c r="Q384" s="44">
        <f t="shared" si="103"/>
        <v>1018.685</v>
      </c>
      <c r="R384" s="41">
        <f t="shared" si="104"/>
        <v>0</v>
      </c>
      <c r="S384" s="41">
        <f t="shared" si="105"/>
        <v>259.64</v>
      </c>
      <c r="T384" s="41">
        <f t="shared" si="106"/>
        <v>9.74</v>
      </c>
      <c r="U384" s="44">
        <f t="shared" si="107"/>
        <v>104.57</v>
      </c>
      <c r="V384" s="44">
        <f t="shared" si="108"/>
        <v>0</v>
      </c>
      <c r="W384" s="44">
        <f t="shared" si="109"/>
        <v>0</v>
      </c>
      <c r="X384" s="41">
        <f t="shared" si="110"/>
        <v>373.95</v>
      </c>
      <c r="Y384" s="41">
        <f t="shared" si="111"/>
        <v>1392.635</v>
      </c>
      <c r="Z384" s="66"/>
      <c r="AA384" s="247" t="s">
        <v>23</v>
      </c>
      <c r="AD384" s="141"/>
    </row>
    <row r="385" s="9" customFormat="1" ht="20" customHeight="1" spans="1:30">
      <c r="A385" s="40">
        <f t="shared" ref="A385:A394" si="112">ROW()-3</f>
        <v>382</v>
      </c>
      <c r="B385" s="257" t="s">
        <v>170</v>
      </c>
      <c r="C385" s="114" t="s">
        <v>1020</v>
      </c>
      <c r="D385" s="354" t="s">
        <v>1021</v>
      </c>
      <c r="E385" s="82">
        <v>3245.4</v>
      </c>
      <c r="F385" s="82">
        <v>3245.5</v>
      </c>
      <c r="G385" s="82">
        <v>3245.4</v>
      </c>
      <c r="H385" s="185">
        <v>5228.42</v>
      </c>
      <c r="I385" s="68">
        <v>108</v>
      </c>
      <c r="J385" s="44"/>
      <c r="K385" s="52">
        <f t="shared" ref="K385:K416" si="113">E385*0.018</f>
        <v>58.4172</v>
      </c>
      <c r="L385" s="53">
        <f t="shared" ref="L385:L416" si="114">F385*0.16</f>
        <v>519.28</v>
      </c>
      <c r="M385" s="41">
        <f t="shared" ref="M385:M416" si="115">G385*0.007</f>
        <v>22.7178</v>
      </c>
      <c r="N385" s="44">
        <f t="shared" ref="N385:N416" si="116">ROUND(H385*0.08,2)</f>
        <v>418.27</v>
      </c>
      <c r="O385" s="44">
        <f t="shared" ref="O385:O416" si="117">I385*50%</f>
        <v>54</v>
      </c>
      <c r="P385" s="44">
        <f t="shared" ref="P385:P416" si="118">J385*5%</f>
        <v>0</v>
      </c>
      <c r="Q385" s="44">
        <f t="shared" ref="Q385:Q416" si="119">SUM(K385:P385)</f>
        <v>1072.685</v>
      </c>
      <c r="R385" s="41">
        <f t="shared" ref="R385:R416" si="120">E385*0</f>
        <v>0</v>
      </c>
      <c r="S385" s="41">
        <f t="shared" ref="S385:S416" si="121">ROUND(F385*0.08,2)</f>
        <v>259.64</v>
      </c>
      <c r="T385" s="41">
        <f t="shared" ref="T385:T416" si="122">ROUND(G385*0.003,2)</f>
        <v>9.74</v>
      </c>
      <c r="U385" s="44">
        <f t="shared" ref="U385:U416" si="123">ROUND(H385*0.02,2)</f>
        <v>104.57</v>
      </c>
      <c r="V385" s="44">
        <f t="shared" ref="V385:V416" si="124">I385*50%</f>
        <v>54</v>
      </c>
      <c r="W385" s="44">
        <f t="shared" ref="W385:W416" si="125">J385*5%</f>
        <v>0</v>
      </c>
      <c r="X385" s="41">
        <f t="shared" ref="X385:X416" si="126">SUM(R385:W385)</f>
        <v>427.95</v>
      </c>
      <c r="Y385" s="41">
        <f t="shared" ref="Y385:Y416" si="127">Q385+X385</f>
        <v>1500.635</v>
      </c>
      <c r="Z385" s="66"/>
      <c r="AA385" s="247" t="s">
        <v>24</v>
      </c>
      <c r="AD385" s="142"/>
    </row>
    <row r="386" s="9" customFormat="1" ht="20" customHeight="1" spans="1:30">
      <c r="A386" s="40">
        <f t="shared" si="112"/>
        <v>383</v>
      </c>
      <c r="B386" s="257" t="s">
        <v>170</v>
      </c>
      <c r="C386" s="114" t="s">
        <v>1022</v>
      </c>
      <c r="D386" s="258" t="s">
        <v>1023</v>
      </c>
      <c r="E386" s="82">
        <v>3245.4</v>
      </c>
      <c r="F386" s="82">
        <v>3245.5</v>
      </c>
      <c r="G386" s="82">
        <v>3245.4</v>
      </c>
      <c r="H386" s="185">
        <v>5228.42</v>
      </c>
      <c r="I386" s="68">
        <v>108</v>
      </c>
      <c r="J386" s="44"/>
      <c r="K386" s="52">
        <f t="shared" si="113"/>
        <v>58.4172</v>
      </c>
      <c r="L386" s="53">
        <f t="shared" si="114"/>
        <v>519.28</v>
      </c>
      <c r="M386" s="41">
        <f t="shared" si="115"/>
        <v>22.7178</v>
      </c>
      <c r="N386" s="44">
        <f t="shared" si="116"/>
        <v>418.27</v>
      </c>
      <c r="O386" s="44">
        <f t="shared" si="117"/>
        <v>54</v>
      </c>
      <c r="P386" s="44">
        <f t="shared" si="118"/>
        <v>0</v>
      </c>
      <c r="Q386" s="44">
        <f t="shared" si="119"/>
        <v>1072.685</v>
      </c>
      <c r="R386" s="41">
        <f t="shared" si="120"/>
        <v>0</v>
      </c>
      <c r="S386" s="41">
        <f t="shared" si="121"/>
        <v>259.64</v>
      </c>
      <c r="T386" s="41">
        <f t="shared" si="122"/>
        <v>9.74</v>
      </c>
      <c r="U386" s="44">
        <f t="shared" si="123"/>
        <v>104.57</v>
      </c>
      <c r="V386" s="44">
        <f t="shared" si="124"/>
        <v>54</v>
      </c>
      <c r="W386" s="44">
        <f t="shared" si="125"/>
        <v>0</v>
      </c>
      <c r="X386" s="41">
        <f t="shared" si="126"/>
        <v>427.95</v>
      </c>
      <c r="Y386" s="41">
        <f t="shared" si="127"/>
        <v>1500.635</v>
      </c>
      <c r="Z386" s="66"/>
      <c r="AA386" s="247" t="s">
        <v>24</v>
      </c>
      <c r="AD386" s="142"/>
    </row>
    <row r="387" s="9" customFormat="1" ht="20" customHeight="1" spans="1:30">
      <c r="A387" s="40">
        <f t="shared" si="112"/>
        <v>384</v>
      </c>
      <c r="B387" s="257" t="s">
        <v>170</v>
      </c>
      <c r="C387" s="114" t="s">
        <v>1024</v>
      </c>
      <c r="D387" s="258" t="s">
        <v>1025</v>
      </c>
      <c r="E387" s="82">
        <v>3245.4</v>
      </c>
      <c r="F387" s="82">
        <v>3245.5</v>
      </c>
      <c r="G387" s="82">
        <v>3245.4</v>
      </c>
      <c r="H387" s="185">
        <v>5228.42</v>
      </c>
      <c r="I387" s="68">
        <v>108</v>
      </c>
      <c r="J387" s="44"/>
      <c r="K387" s="52">
        <f t="shared" si="113"/>
        <v>58.4172</v>
      </c>
      <c r="L387" s="53">
        <f t="shared" si="114"/>
        <v>519.28</v>
      </c>
      <c r="M387" s="41">
        <f t="shared" si="115"/>
        <v>22.7178</v>
      </c>
      <c r="N387" s="44">
        <f t="shared" si="116"/>
        <v>418.27</v>
      </c>
      <c r="O387" s="44">
        <f t="shared" si="117"/>
        <v>54</v>
      </c>
      <c r="P387" s="44">
        <f t="shared" si="118"/>
        <v>0</v>
      </c>
      <c r="Q387" s="44">
        <f t="shared" si="119"/>
        <v>1072.685</v>
      </c>
      <c r="R387" s="41">
        <f t="shared" si="120"/>
        <v>0</v>
      </c>
      <c r="S387" s="41">
        <f t="shared" si="121"/>
        <v>259.64</v>
      </c>
      <c r="T387" s="41">
        <f t="shared" si="122"/>
        <v>9.74</v>
      </c>
      <c r="U387" s="44">
        <f t="shared" si="123"/>
        <v>104.57</v>
      </c>
      <c r="V387" s="44">
        <f t="shared" si="124"/>
        <v>54</v>
      </c>
      <c r="W387" s="44">
        <f t="shared" si="125"/>
        <v>0</v>
      </c>
      <c r="X387" s="41">
        <f t="shared" si="126"/>
        <v>427.95</v>
      </c>
      <c r="Y387" s="41">
        <f t="shared" si="127"/>
        <v>1500.635</v>
      </c>
      <c r="Z387" s="66"/>
      <c r="AA387" s="247" t="s">
        <v>24</v>
      </c>
      <c r="AD387" s="142"/>
    </row>
    <row r="388" s="9" customFormat="1" ht="20" customHeight="1" spans="1:30">
      <c r="A388" s="40">
        <f t="shared" si="112"/>
        <v>385</v>
      </c>
      <c r="B388" s="257" t="s">
        <v>170</v>
      </c>
      <c r="C388" s="114" t="s">
        <v>1026</v>
      </c>
      <c r="D388" s="258" t="s">
        <v>1027</v>
      </c>
      <c r="E388" s="82">
        <v>3245.4</v>
      </c>
      <c r="F388" s="82">
        <v>3245.5</v>
      </c>
      <c r="G388" s="82">
        <v>3245.4</v>
      </c>
      <c r="H388" s="185">
        <v>5228.42</v>
      </c>
      <c r="I388" s="68">
        <v>108</v>
      </c>
      <c r="J388" s="44"/>
      <c r="K388" s="52">
        <f t="shared" si="113"/>
        <v>58.4172</v>
      </c>
      <c r="L388" s="53">
        <f t="shared" si="114"/>
        <v>519.28</v>
      </c>
      <c r="M388" s="41">
        <f t="shared" si="115"/>
        <v>22.7178</v>
      </c>
      <c r="N388" s="44">
        <f t="shared" si="116"/>
        <v>418.27</v>
      </c>
      <c r="O388" s="44">
        <f t="shared" si="117"/>
        <v>54</v>
      </c>
      <c r="P388" s="44">
        <f t="shared" si="118"/>
        <v>0</v>
      </c>
      <c r="Q388" s="44">
        <f t="shared" si="119"/>
        <v>1072.685</v>
      </c>
      <c r="R388" s="41">
        <f t="shared" si="120"/>
        <v>0</v>
      </c>
      <c r="S388" s="41">
        <f t="shared" si="121"/>
        <v>259.64</v>
      </c>
      <c r="T388" s="41">
        <f t="shared" si="122"/>
        <v>9.74</v>
      </c>
      <c r="U388" s="44">
        <f t="shared" si="123"/>
        <v>104.57</v>
      </c>
      <c r="V388" s="44">
        <f t="shared" si="124"/>
        <v>54</v>
      </c>
      <c r="W388" s="44">
        <f t="shared" si="125"/>
        <v>0</v>
      </c>
      <c r="X388" s="41">
        <f t="shared" si="126"/>
        <v>427.95</v>
      </c>
      <c r="Y388" s="41">
        <f t="shared" si="127"/>
        <v>1500.635</v>
      </c>
      <c r="Z388" s="66"/>
      <c r="AA388" s="247" t="s">
        <v>24</v>
      </c>
      <c r="AD388" s="142"/>
    </row>
    <row r="389" s="9" customFormat="1" ht="20" customHeight="1" spans="1:30">
      <c r="A389" s="40">
        <f t="shared" si="112"/>
        <v>386</v>
      </c>
      <c r="B389" s="257" t="s">
        <v>170</v>
      </c>
      <c r="C389" s="114" t="s">
        <v>1028</v>
      </c>
      <c r="D389" s="258" t="s">
        <v>1029</v>
      </c>
      <c r="E389" s="82">
        <v>3245.4</v>
      </c>
      <c r="F389" s="82">
        <v>3245.5</v>
      </c>
      <c r="G389" s="82">
        <v>3245.4</v>
      </c>
      <c r="H389" s="185">
        <v>5228.42</v>
      </c>
      <c r="I389" s="68">
        <v>0</v>
      </c>
      <c r="J389" s="44"/>
      <c r="K389" s="52">
        <f t="shared" si="113"/>
        <v>58.4172</v>
      </c>
      <c r="L389" s="53">
        <f t="shared" si="114"/>
        <v>519.28</v>
      </c>
      <c r="M389" s="41">
        <f t="shared" si="115"/>
        <v>22.7178</v>
      </c>
      <c r="N389" s="44">
        <f t="shared" si="116"/>
        <v>418.27</v>
      </c>
      <c r="O389" s="44">
        <f t="shared" si="117"/>
        <v>0</v>
      </c>
      <c r="P389" s="44">
        <f t="shared" si="118"/>
        <v>0</v>
      </c>
      <c r="Q389" s="44">
        <f t="shared" si="119"/>
        <v>1018.685</v>
      </c>
      <c r="R389" s="41">
        <f t="shared" si="120"/>
        <v>0</v>
      </c>
      <c r="S389" s="41">
        <f t="shared" si="121"/>
        <v>259.64</v>
      </c>
      <c r="T389" s="41">
        <f t="shared" si="122"/>
        <v>9.74</v>
      </c>
      <c r="U389" s="44">
        <f t="shared" si="123"/>
        <v>104.57</v>
      </c>
      <c r="V389" s="44">
        <f t="shared" si="124"/>
        <v>0</v>
      </c>
      <c r="W389" s="44">
        <f t="shared" si="125"/>
        <v>0</v>
      </c>
      <c r="X389" s="41">
        <f t="shared" si="126"/>
        <v>373.95</v>
      </c>
      <c r="Y389" s="41">
        <f t="shared" si="127"/>
        <v>1392.635</v>
      </c>
      <c r="Z389" s="66"/>
      <c r="AA389" s="247" t="s">
        <v>24</v>
      </c>
      <c r="AD389" s="142"/>
    </row>
    <row r="390" s="9" customFormat="1" ht="20" customHeight="1" spans="1:30">
      <c r="A390" s="40">
        <f t="shared" si="112"/>
        <v>387</v>
      </c>
      <c r="B390" s="257" t="s">
        <v>170</v>
      </c>
      <c r="C390" s="114" t="s">
        <v>1030</v>
      </c>
      <c r="D390" s="258" t="s">
        <v>1031</v>
      </c>
      <c r="E390" s="82">
        <v>3245.4</v>
      </c>
      <c r="F390" s="82">
        <v>3245.5</v>
      </c>
      <c r="G390" s="82">
        <v>3245.4</v>
      </c>
      <c r="H390" s="185">
        <v>5228.42</v>
      </c>
      <c r="I390" s="68">
        <v>0</v>
      </c>
      <c r="J390" s="44"/>
      <c r="K390" s="52">
        <f t="shared" si="113"/>
        <v>58.4172</v>
      </c>
      <c r="L390" s="53">
        <f t="shared" si="114"/>
        <v>519.28</v>
      </c>
      <c r="M390" s="41">
        <f t="shared" si="115"/>
        <v>22.7178</v>
      </c>
      <c r="N390" s="44">
        <f t="shared" si="116"/>
        <v>418.27</v>
      </c>
      <c r="O390" s="44">
        <f t="shared" si="117"/>
        <v>0</v>
      </c>
      <c r="P390" s="44">
        <f t="shared" si="118"/>
        <v>0</v>
      </c>
      <c r="Q390" s="44">
        <f t="shared" si="119"/>
        <v>1018.685</v>
      </c>
      <c r="R390" s="41">
        <f t="shared" si="120"/>
        <v>0</v>
      </c>
      <c r="S390" s="41">
        <f t="shared" si="121"/>
        <v>259.64</v>
      </c>
      <c r="T390" s="41">
        <f t="shared" si="122"/>
        <v>9.74</v>
      </c>
      <c r="U390" s="44">
        <f t="shared" si="123"/>
        <v>104.57</v>
      </c>
      <c r="V390" s="44">
        <f t="shared" si="124"/>
        <v>0</v>
      </c>
      <c r="W390" s="44">
        <f t="shared" si="125"/>
        <v>0</v>
      </c>
      <c r="X390" s="41">
        <f t="shared" si="126"/>
        <v>373.95</v>
      </c>
      <c r="Y390" s="41">
        <f t="shared" si="127"/>
        <v>1392.635</v>
      </c>
      <c r="Z390" s="66"/>
      <c r="AA390" s="247" t="s">
        <v>24</v>
      </c>
      <c r="AD390" s="142"/>
    </row>
    <row r="391" s="9" customFormat="1" ht="20" customHeight="1" spans="1:30">
      <c r="A391" s="40">
        <f t="shared" si="112"/>
        <v>388</v>
      </c>
      <c r="B391" s="257" t="s">
        <v>170</v>
      </c>
      <c r="C391" s="114" t="s">
        <v>1032</v>
      </c>
      <c r="D391" s="354" t="s">
        <v>1033</v>
      </c>
      <c r="E391" s="82">
        <v>3245.4</v>
      </c>
      <c r="F391" s="82">
        <v>3245.5</v>
      </c>
      <c r="G391" s="82">
        <v>3245.4</v>
      </c>
      <c r="H391" s="185">
        <v>5228.42</v>
      </c>
      <c r="I391" s="68">
        <v>0</v>
      </c>
      <c r="J391" s="44"/>
      <c r="K391" s="52">
        <f t="shared" si="113"/>
        <v>58.4172</v>
      </c>
      <c r="L391" s="53">
        <f t="shared" si="114"/>
        <v>519.28</v>
      </c>
      <c r="M391" s="41">
        <f t="shared" si="115"/>
        <v>22.7178</v>
      </c>
      <c r="N391" s="44">
        <f t="shared" si="116"/>
        <v>418.27</v>
      </c>
      <c r="O391" s="44">
        <f t="shared" si="117"/>
        <v>0</v>
      </c>
      <c r="P391" s="44">
        <f t="shared" si="118"/>
        <v>0</v>
      </c>
      <c r="Q391" s="44">
        <f t="shared" si="119"/>
        <v>1018.685</v>
      </c>
      <c r="R391" s="41">
        <f t="shared" si="120"/>
        <v>0</v>
      </c>
      <c r="S391" s="41">
        <f t="shared" si="121"/>
        <v>259.64</v>
      </c>
      <c r="T391" s="41">
        <f t="shared" si="122"/>
        <v>9.74</v>
      </c>
      <c r="U391" s="44">
        <f t="shared" si="123"/>
        <v>104.57</v>
      </c>
      <c r="V391" s="44">
        <f t="shared" si="124"/>
        <v>0</v>
      </c>
      <c r="W391" s="44">
        <f t="shared" si="125"/>
        <v>0</v>
      </c>
      <c r="X391" s="41">
        <f t="shared" si="126"/>
        <v>373.95</v>
      </c>
      <c r="Y391" s="41">
        <f t="shared" si="127"/>
        <v>1392.635</v>
      </c>
      <c r="Z391" s="66"/>
      <c r="AA391" s="247" t="s">
        <v>24</v>
      </c>
      <c r="AD391" s="142"/>
    </row>
    <row r="392" s="9" customFormat="1" ht="20" customHeight="1" spans="1:30">
      <c r="A392" s="40">
        <f t="shared" si="112"/>
        <v>389</v>
      </c>
      <c r="B392" s="257" t="s">
        <v>170</v>
      </c>
      <c r="C392" s="114" t="s">
        <v>1034</v>
      </c>
      <c r="D392" s="354" t="s">
        <v>1035</v>
      </c>
      <c r="E392" s="82">
        <v>3245.4</v>
      </c>
      <c r="F392" s="82">
        <v>3245.5</v>
      </c>
      <c r="G392" s="82">
        <v>3245.4</v>
      </c>
      <c r="H392" s="185">
        <v>5228.42</v>
      </c>
      <c r="I392" s="68">
        <v>108</v>
      </c>
      <c r="J392" s="44"/>
      <c r="K392" s="52">
        <f t="shared" si="113"/>
        <v>58.4172</v>
      </c>
      <c r="L392" s="53">
        <f t="shared" si="114"/>
        <v>519.28</v>
      </c>
      <c r="M392" s="41">
        <f t="shared" si="115"/>
        <v>22.7178</v>
      </c>
      <c r="N392" s="44">
        <f t="shared" si="116"/>
        <v>418.27</v>
      </c>
      <c r="O392" s="44">
        <f t="shared" si="117"/>
        <v>54</v>
      </c>
      <c r="P392" s="44">
        <f t="shared" si="118"/>
        <v>0</v>
      </c>
      <c r="Q392" s="44">
        <f t="shared" si="119"/>
        <v>1072.685</v>
      </c>
      <c r="R392" s="41">
        <f t="shared" si="120"/>
        <v>0</v>
      </c>
      <c r="S392" s="41">
        <f t="shared" si="121"/>
        <v>259.64</v>
      </c>
      <c r="T392" s="41">
        <f t="shared" si="122"/>
        <v>9.74</v>
      </c>
      <c r="U392" s="44">
        <f t="shared" si="123"/>
        <v>104.57</v>
      </c>
      <c r="V392" s="44">
        <f t="shared" si="124"/>
        <v>54</v>
      </c>
      <c r="W392" s="44">
        <f t="shared" si="125"/>
        <v>0</v>
      </c>
      <c r="X392" s="41">
        <f t="shared" si="126"/>
        <v>427.95</v>
      </c>
      <c r="Y392" s="41">
        <f t="shared" si="127"/>
        <v>1500.635</v>
      </c>
      <c r="Z392" s="66"/>
      <c r="AA392" s="247" t="s">
        <v>24</v>
      </c>
      <c r="AD392" s="142"/>
    </row>
    <row r="393" s="9" customFormat="1" ht="20" customHeight="1" spans="1:30">
      <c r="A393" s="40">
        <f t="shared" si="112"/>
        <v>390</v>
      </c>
      <c r="B393" s="257" t="s">
        <v>170</v>
      </c>
      <c r="C393" s="114" t="s">
        <v>1036</v>
      </c>
      <c r="D393" s="258" t="s">
        <v>1037</v>
      </c>
      <c r="E393" s="82">
        <v>3245.4</v>
      </c>
      <c r="F393" s="82">
        <v>3245.5</v>
      </c>
      <c r="G393" s="82">
        <v>3245.4</v>
      </c>
      <c r="H393" s="185">
        <v>5228.42</v>
      </c>
      <c r="I393" s="68">
        <v>108</v>
      </c>
      <c r="J393" s="44"/>
      <c r="K393" s="52">
        <f t="shared" si="113"/>
        <v>58.4172</v>
      </c>
      <c r="L393" s="53">
        <f t="shared" si="114"/>
        <v>519.28</v>
      </c>
      <c r="M393" s="41">
        <f t="shared" si="115"/>
        <v>22.7178</v>
      </c>
      <c r="N393" s="44">
        <f t="shared" si="116"/>
        <v>418.27</v>
      </c>
      <c r="O393" s="44">
        <f t="shared" si="117"/>
        <v>54</v>
      </c>
      <c r="P393" s="44">
        <f t="shared" si="118"/>
        <v>0</v>
      </c>
      <c r="Q393" s="44">
        <f t="shared" si="119"/>
        <v>1072.685</v>
      </c>
      <c r="R393" s="41">
        <f t="shared" si="120"/>
        <v>0</v>
      </c>
      <c r="S393" s="41">
        <f t="shared" si="121"/>
        <v>259.64</v>
      </c>
      <c r="T393" s="41">
        <f t="shared" si="122"/>
        <v>9.74</v>
      </c>
      <c r="U393" s="44">
        <f t="shared" si="123"/>
        <v>104.57</v>
      </c>
      <c r="V393" s="44">
        <f t="shared" si="124"/>
        <v>54</v>
      </c>
      <c r="W393" s="44">
        <f t="shared" si="125"/>
        <v>0</v>
      </c>
      <c r="X393" s="41">
        <f t="shared" si="126"/>
        <v>427.95</v>
      </c>
      <c r="Y393" s="41">
        <f t="shared" si="127"/>
        <v>1500.635</v>
      </c>
      <c r="Z393" s="66"/>
      <c r="AA393" s="247" t="s">
        <v>24</v>
      </c>
      <c r="AD393" s="142"/>
    </row>
    <row r="394" s="9" customFormat="1" ht="20" customHeight="1" spans="1:30">
      <c r="A394" s="40">
        <f t="shared" si="112"/>
        <v>391</v>
      </c>
      <c r="B394" s="257" t="s">
        <v>170</v>
      </c>
      <c r="C394" s="114" t="s">
        <v>614</v>
      </c>
      <c r="D394" s="354" t="s">
        <v>615</v>
      </c>
      <c r="E394" s="82">
        <v>3245.4</v>
      </c>
      <c r="F394" s="82">
        <v>3245.5</v>
      </c>
      <c r="G394" s="82">
        <v>3245.4</v>
      </c>
      <c r="H394" s="185">
        <v>5228.42</v>
      </c>
      <c r="I394" s="68">
        <v>0</v>
      </c>
      <c r="J394" s="44"/>
      <c r="K394" s="52">
        <f t="shared" si="113"/>
        <v>58.4172</v>
      </c>
      <c r="L394" s="53">
        <f t="shared" si="114"/>
        <v>519.28</v>
      </c>
      <c r="M394" s="41">
        <f t="shared" si="115"/>
        <v>22.7178</v>
      </c>
      <c r="N394" s="44">
        <f t="shared" si="116"/>
        <v>418.27</v>
      </c>
      <c r="O394" s="44">
        <f t="shared" si="117"/>
        <v>0</v>
      </c>
      <c r="P394" s="44">
        <f t="shared" si="118"/>
        <v>0</v>
      </c>
      <c r="Q394" s="44">
        <f t="shared" si="119"/>
        <v>1018.685</v>
      </c>
      <c r="R394" s="41">
        <f t="shared" si="120"/>
        <v>0</v>
      </c>
      <c r="S394" s="41">
        <f t="shared" si="121"/>
        <v>259.64</v>
      </c>
      <c r="T394" s="41">
        <f t="shared" si="122"/>
        <v>9.74</v>
      </c>
      <c r="U394" s="44">
        <f t="shared" si="123"/>
        <v>104.57</v>
      </c>
      <c r="V394" s="44">
        <f t="shared" si="124"/>
        <v>0</v>
      </c>
      <c r="W394" s="44">
        <f t="shared" si="125"/>
        <v>0</v>
      </c>
      <c r="X394" s="41">
        <f t="shared" si="126"/>
        <v>373.95</v>
      </c>
      <c r="Y394" s="41">
        <f t="shared" si="127"/>
        <v>1392.635</v>
      </c>
      <c r="Z394" s="66"/>
      <c r="AA394" s="247" t="s">
        <v>24</v>
      </c>
      <c r="AD394" s="142"/>
    </row>
    <row r="395" s="9" customFormat="1" ht="20" customHeight="1" spans="1:30">
      <c r="A395" s="40">
        <f t="shared" ref="A395:A404" si="128">ROW()-3</f>
        <v>392</v>
      </c>
      <c r="B395" s="257" t="s">
        <v>170</v>
      </c>
      <c r="C395" s="114" t="s">
        <v>1038</v>
      </c>
      <c r="D395" s="258" t="s">
        <v>1039</v>
      </c>
      <c r="E395" s="82">
        <v>3245.4</v>
      </c>
      <c r="F395" s="82">
        <v>3245.5</v>
      </c>
      <c r="G395" s="82">
        <v>3245.4</v>
      </c>
      <c r="H395" s="185">
        <v>5228.42</v>
      </c>
      <c r="I395" s="68">
        <v>108</v>
      </c>
      <c r="J395" s="44"/>
      <c r="K395" s="52">
        <f t="shared" si="113"/>
        <v>58.4172</v>
      </c>
      <c r="L395" s="53">
        <f t="shared" si="114"/>
        <v>519.28</v>
      </c>
      <c r="M395" s="41">
        <f t="shared" si="115"/>
        <v>22.7178</v>
      </c>
      <c r="N395" s="44">
        <f t="shared" si="116"/>
        <v>418.27</v>
      </c>
      <c r="O395" s="44">
        <f t="shared" si="117"/>
        <v>54</v>
      </c>
      <c r="P395" s="44">
        <f t="shared" si="118"/>
        <v>0</v>
      </c>
      <c r="Q395" s="44">
        <f t="shared" si="119"/>
        <v>1072.685</v>
      </c>
      <c r="R395" s="41">
        <f t="shared" si="120"/>
        <v>0</v>
      </c>
      <c r="S395" s="41">
        <f t="shared" si="121"/>
        <v>259.64</v>
      </c>
      <c r="T395" s="41">
        <f t="shared" si="122"/>
        <v>9.74</v>
      </c>
      <c r="U395" s="44">
        <f t="shared" si="123"/>
        <v>104.57</v>
      </c>
      <c r="V395" s="44">
        <f t="shared" si="124"/>
        <v>54</v>
      </c>
      <c r="W395" s="44">
        <f t="shared" si="125"/>
        <v>0</v>
      </c>
      <c r="X395" s="41">
        <f t="shared" si="126"/>
        <v>427.95</v>
      </c>
      <c r="Y395" s="41">
        <f t="shared" si="127"/>
        <v>1500.635</v>
      </c>
      <c r="Z395" s="66"/>
      <c r="AA395" s="247" t="s">
        <v>24</v>
      </c>
      <c r="AD395" s="142"/>
    </row>
    <row r="396" s="9" customFormat="1" ht="20" customHeight="1" spans="1:30">
      <c r="A396" s="40">
        <f t="shared" si="128"/>
        <v>393</v>
      </c>
      <c r="B396" s="257" t="s">
        <v>170</v>
      </c>
      <c r="C396" s="114" t="s">
        <v>784</v>
      </c>
      <c r="D396" s="258" t="s">
        <v>902</v>
      </c>
      <c r="E396" s="82">
        <v>3245.4</v>
      </c>
      <c r="F396" s="82">
        <v>3245.5</v>
      </c>
      <c r="G396" s="82">
        <v>3245.4</v>
      </c>
      <c r="H396" s="185">
        <v>5228.42</v>
      </c>
      <c r="I396" s="68">
        <v>108</v>
      </c>
      <c r="J396" s="44"/>
      <c r="K396" s="52">
        <f t="shared" si="113"/>
        <v>58.4172</v>
      </c>
      <c r="L396" s="53">
        <f t="shared" si="114"/>
        <v>519.28</v>
      </c>
      <c r="M396" s="41">
        <f t="shared" si="115"/>
        <v>22.7178</v>
      </c>
      <c r="N396" s="44">
        <f t="shared" si="116"/>
        <v>418.27</v>
      </c>
      <c r="O396" s="44">
        <f t="shared" si="117"/>
        <v>54</v>
      </c>
      <c r="P396" s="44">
        <f t="shared" si="118"/>
        <v>0</v>
      </c>
      <c r="Q396" s="44">
        <f t="shared" si="119"/>
        <v>1072.685</v>
      </c>
      <c r="R396" s="41">
        <f t="shared" si="120"/>
        <v>0</v>
      </c>
      <c r="S396" s="41">
        <f t="shared" si="121"/>
        <v>259.64</v>
      </c>
      <c r="T396" s="41">
        <f t="shared" si="122"/>
        <v>9.74</v>
      </c>
      <c r="U396" s="44">
        <f t="shared" si="123"/>
        <v>104.57</v>
      </c>
      <c r="V396" s="44">
        <f t="shared" si="124"/>
        <v>54</v>
      </c>
      <c r="W396" s="44">
        <f t="shared" si="125"/>
        <v>0</v>
      </c>
      <c r="X396" s="41">
        <f t="shared" si="126"/>
        <v>427.95</v>
      </c>
      <c r="Y396" s="41">
        <f t="shared" si="127"/>
        <v>1500.635</v>
      </c>
      <c r="Z396" s="66"/>
      <c r="AA396" s="247" t="s">
        <v>24</v>
      </c>
      <c r="AD396" s="142"/>
    </row>
    <row r="397" s="9" customFormat="1" ht="20" customHeight="1" spans="1:30">
      <c r="A397" s="40">
        <f t="shared" si="128"/>
        <v>394</v>
      </c>
      <c r="B397" s="257" t="s">
        <v>170</v>
      </c>
      <c r="C397" s="114" t="s">
        <v>1040</v>
      </c>
      <c r="D397" s="354" t="s">
        <v>1041</v>
      </c>
      <c r="E397" s="82">
        <v>3245.4</v>
      </c>
      <c r="F397" s="82">
        <v>3245.5</v>
      </c>
      <c r="G397" s="82">
        <v>3245.4</v>
      </c>
      <c r="H397" s="185">
        <v>5228.42</v>
      </c>
      <c r="I397" s="68">
        <v>108</v>
      </c>
      <c r="J397" s="44"/>
      <c r="K397" s="52">
        <f t="shared" si="113"/>
        <v>58.4172</v>
      </c>
      <c r="L397" s="53">
        <f t="shared" si="114"/>
        <v>519.28</v>
      </c>
      <c r="M397" s="41">
        <f t="shared" si="115"/>
        <v>22.7178</v>
      </c>
      <c r="N397" s="44">
        <f t="shared" si="116"/>
        <v>418.27</v>
      </c>
      <c r="O397" s="44">
        <f t="shared" si="117"/>
        <v>54</v>
      </c>
      <c r="P397" s="44">
        <f t="shared" si="118"/>
        <v>0</v>
      </c>
      <c r="Q397" s="44">
        <f t="shared" si="119"/>
        <v>1072.685</v>
      </c>
      <c r="R397" s="41">
        <f t="shared" si="120"/>
        <v>0</v>
      </c>
      <c r="S397" s="41">
        <f t="shared" si="121"/>
        <v>259.64</v>
      </c>
      <c r="T397" s="41">
        <f t="shared" si="122"/>
        <v>9.74</v>
      </c>
      <c r="U397" s="44">
        <f t="shared" si="123"/>
        <v>104.57</v>
      </c>
      <c r="V397" s="44">
        <f t="shared" si="124"/>
        <v>54</v>
      </c>
      <c r="W397" s="44">
        <f t="shared" si="125"/>
        <v>0</v>
      </c>
      <c r="X397" s="41">
        <f t="shared" si="126"/>
        <v>427.95</v>
      </c>
      <c r="Y397" s="41">
        <f t="shared" si="127"/>
        <v>1500.635</v>
      </c>
      <c r="Z397" s="66"/>
      <c r="AA397" s="247" t="s">
        <v>24</v>
      </c>
      <c r="AD397" s="142"/>
    </row>
    <row r="398" s="9" customFormat="1" ht="20" customHeight="1" spans="1:30">
      <c r="A398" s="40">
        <f t="shared" si="128"/>
        <v>395</v>
      </c>
      <c r="B398" s="257" t="s">
        <v>170</v>
      </c>
      <c r="C398" s="259" t="s">
        <v>1042</v>
      </c>
      <c r="D398" s="354" t="s">
        <v>1043</v>
      </c>
      <c r="E398" s="82">
        <v>3245.4</v>
      </c>
      <c r="F398" s="82">
        <v>3245.5</v>
      </c>
      <c r="G398" s="82">
        <v>3245.4</v>
      </c>
      <c r="H398" s="185">
        <v>5228.42</v>
      </c>
      <c r="I398" s="68">
        <v>108</v>
      </c>
      <c r="J398" s="44"/>
      <c r="K398" s="52">
        <f t="shared" si="113"/>
        <v>58.4172</v>
      </c>
      <c r="L398" s="53">
        <f t="shared" si="114"/>
        <v>519.28</v>
      </c>
      <c r="M398" s="41">
        <f t="shared" si="115"/>
        <v>22.7178</v>
      </c>
      <c r="N398" s="44">
        <f t="shared" si="116"/>
        <v>418.27</v>
      </c>
      <c r="O398" s="44">
        <f t="shared" si="117"/>
        <v>54</v>
      </c>
      <c r="P398" s="44">
        <f t="shared" si="118"/>
        <v>0</v>
      </c>
      <c r="Q398" s="44">
        <f t="shared" si="119"/>
        <v>1072.685</v>
      </c>
      <c r="R398" s="41">
        <f t="shared" si="120"/>
        <v>0</v>
      </c>
      <c r="S398" s="41">
        <f t="shared" si="121"/>
        <v>259.64</v>
      </c>
      <c r="T398" s="41">
        <f t="shared" si="122"/>
        <v>9.74</v>
      </c>
      <c r="U398" s="44">
        <f t="shared" si="123"/>
        <v>104.57</v>
      </c>
      <c r="V398" s="44">
        <f t="shared" si="124"/>
        <v>54</v>
      </c>
      <c r="W398" s="44">
        <f t="shared" si="125"/>
        <v>0</v>
      </c>
      <c r="X398" s="41">
        <f t="shared" si="126"/>
        <v>427.95</v>
      </c>
      <c r="Y398" s="41">
        <f t="shared" si="127"/>
        <v>1500.635</v>
      </c>
      <c r="Z398" s="66"/>
      <c r="AA398" s="247" t="s">
        <v>24</v>
      </c>
      <c r="AD398" s="142"/>
    </row>
    <row r="399" s="9" customFormat="1" ht="20" customHeight="1" spans="1:30">
      <c r="A399" s="40">
        <f t="shared" si="128"/>
        <v>396</v>
      </c>
      <c r="B399" s="257" t="s">
        <v>170</v>
      </c>
      <c r="C399" s="114" t="s">
        <v>1044</v>
      </c>
      <c r="D399" s="354" t="s">
        <v>1045</v>
      </c>
      <c r="E399" s="82">
        <v>3245.4</v>
      </c>
      <c r="F399" s="82">
        <v>3245.5</v>
      </c>
      <c r="G399" s="82">
        <v>3245.4</v>
      </c>
      <c r="H399" s="185">
        <v>5228.42</v>
      </c>
      <c r="I399" s="68">
        <v>0</v>
      </c>
      <c r="J399" s="44"/>
      <c r="K399" s="52">
        <f t="shared" si="113"/>
        <v>58.4172</v>
      </c>
      <c r="L399" s="53">
        <f t="shared" si="114"/>
        <v>519.28</v>
      </c>
      <c r="M399" s="41">
        <f t="shared" si="115"/>
        <v>22.7178</v>
      </c>
      <c r="N399" s="44">
        <f t="shared" si="116"/>
        <v>418.27</v>
      </c>
      <c r="O399" s="44">
        <f t="shared" si="117"/>
        <v>0</v>
      </c>
      <c r="P399" s="44">
        <f t="shared" si="118"/>
        <v>0</v>
      </c>
      <c r="Q399" s="44">
        <f t="shared" si="119"/>
        <v>1018.685</v>
      </c>
      <c r="R399" s="41">
        <f t="shared" si="120"/>
        <v>0</v>
      </c>
      <c r="S399" s="41">
        <f t="shared" si="121"/>
        <v>259.64</v>
      </c>
      <c r="T399" s="41">
        <f t="shared" si="122"/>
        <v>9.74</v>
      </c>
      <c r="U399" s="44">
        <f t="shared" si="123"/>
        <v>104.57</v>
      </c>
      <c r="V399" s="44">
        <f t="shared" si="124"/>
        <v>0</v>
      </c>
      <c r="W399" s="44">
        <f t="shared" si="125"/>
        <v>0</v>
      </c>
      <c r="X399" s="41">
        <f t="shared" si="126"/>
        <v>373.95</v>
      </c>
      <c r="Y399" s="41">
        <f t="shared" si="127"/>
        <v>1392.635</v>
      </c>
      <c r="Z399" s="66"/>
      <c r="AA399" s="247" t="s">
        <v>24</v>
      </c>
      <c r="AD399" s="142"/>
    </row>
    <row r="400" s="9" customFormat="1" ht="20" customHeight="1" spans="1:30">
      <c r="A400" s="40">
        <f t="shared" si="128"/>
        <v>397</v>
      </c>
      <c r="B400" s="257" t="s">
        <v>1046</v>
      </c>
      <c r="C400" s="114" t="s">
        <v>1047</v>
      </c>
      <c r="D400" s="354" t="s">
        <v>1048</v>
      </c>
      <c r="E400" s="82">
        <v>3245.4</v>
      </c>
      <c r="F400" s="82">
        <v>3245.5</v>
      </c>
      <c r="G400" s="82">
        <v>3245.4</v>
      </c>
      <c r="H400" s="185">
        <v>5228.42</v>
      </c>
      <c r="I400" s="68">
        <v>0</v>
      </c>
      <c r="J400" s="44"/>
      <c r="K400" s="52">
        <f t="shared" si="113"/>
        <v>58.4172</v>
      </c>
      <c r="L400" s="53">
        <f t="shared" si="114"/>
        <v>519.28</v>
      </c>
      <c r="M400" s="41">
        <f t="shared" si="115"/>
        <v>22.7178</v>
      </c>
      <c r="N400" s="44">
        <f t="shared" si="116"/>
        <v>418.27</v>
      </c>
      <c r="O400" s="44">
        <f t="shared" si="117"/>
        <v>0</v>
      </c>
      <c r="P400" s="44">
        <f t="shared" si="118"/>
        <v>0</v>
      </c>
      <c r="Q400" s="44">
        <f t="shared" si="119"/>
        <v>1018.685</v>
      </c>
      <c r="R400" s="41">
        <f t="shared" si="120"/>
        <v>0</v>
      </c>
      <c r="S400" s="41">
        <f t="shared" si="121"/>
        <v>259.64</v>
      </c>
      <c r="T400" s="41">
        <f t="shared" si="122"/>
        <v>9.74</v>
      </c>
      <c r="U400" s="44">
        <f t="shared" si="123"/>
        <v>104.57</v>
      </c>
      <c r="V400" s="44">
        <f t="shared" si="124"/>
        <v>0</v>
      </c>
      <c r="W400" s="44">
        <f t="shared" si="125"/>
        <v>0</v>
      </c>
      <c r="X400" s="41">
        <f t="shared" si="126"/>
        <v>373.95</v>
      </c>
      <c r="Y400" s="41">
        <f t="shared" si="127"/>
        <v>1392.635</v>
      </c>
      <c r="Z400" s="66"/>
      <c r="AA400" s="247" t="s">
        <v>26</v>
      </c>
      <c r="AD400" s="142"/>
    </row>
    <row r="401" s="9" customFormat="1" ht="20" customHeight="1" spans="1:30">
      <c r="A401" s="40">
        <f t="shared" si="128"/>
        <v>398</v>
      </c>
      <c r="B401" s="257" t="s">
        <v>164</v>
      </c>
      <c r="C401" s="114" t="s">
        <v>1049</v>
      </c>
      <c r="D401" s="354" t="s">
        <v>1050</v>
      </c>
      <c r="E401" s="82">
        <v>3245.4</v>
      </c>
      <c r="F401" s="82">
        <v>3245.5</v>
      </c>
      <c r="G401" s="82">
        <v>3245.4</v>
      </c>
      <c r="H401" s="185">
        <v>5228.42</v>
      </c>
      <c r="I401" s="68">
        <v>108</v>
      </c>
      <c r="J401" s="44"/>
      <c r="K401" s="52">
        <f t="shared" si="113"/>
        <v>58.4172</v>
      </c>
      <c r="L401" s="53">
        <f t="shared" si="114"/>
        <v>519.28</v>
      </c>
      <c r="M401" s="41">
        <f t="shared" si="115"/>
        <v>22.7178</v>
      </c>
      <c r="N401" s="44">
        <f t="shared" si="116"/>
        <v>418.27</v>
      </c>
      <c r="O401" s="44">
        <f t="shared" si="117"/>
        <v>54</v>
      </c>
      <c r="P401" s="44">
        <f t="shared" si="118"/>
        <v>0</v>
      </c>
      <c r="Q401" s="44">
        <f t="shared" si="119"/>
        <v>1072.685</v>
      </c>
      <c r="R401" s="41">
        <f t="shared" si="120"/>
        <v>0</v>
      </c>
      <c r="S401" s="41">
        <f t="shared" si="121"/>
        <v>259.64</v>
      </c>
      <c r="T401" s="41">
        <f t="shared" si="122"/>
        <v>9.74</v>
      </c>
      <c r="U401" s="44">
        <f t="shared" si="123"/>
        <v>104.57</v>
      </c>
      <c r="V401" s="44">
        <f t="shared" si="124"/>
        <v>54</v>
      </c>
      <c r="W401" s="44">
        <f t="shared" si="125"/>
        <v>0</v>
      </c>
      <c r="X401" s="41">
        <f t="shared" si="126"/>
        <v>427.95</v>
      </c>
      <c r="Y401" s="41">
        <f t="shared" si="127"/>
        <v>1500.635</v>
      </c>
      <c r="Z401" s="66"/>
      <c r="AA401" s="247" t="s">
        <v>25</v>
      </c>
      <c r="AD401" s="142"/>
    </row>
    <row r="402" s="9" customFormat="1" ht="20" customHeight="1" spans="1:30">
      <c r="A402" s="40">
        <f t="shared" si="128"/>
        <v>399</v>
      </c>
      <c r="B402" s="257" t="s">
        <v>212</v>
      </c>
      <c r="C402" s="114" t="s">
        <v>1051</v>
      </c>
      <c r="D402" s="258" t="s">
        <v>1052</v>
      </c>
      <c r="E402" s="82">
        <v>3245.4</v>
      </c>
      <c r="F402" s="82">
        <v>3245.5</v>
      </c>
      <c r="G402" s="82">
        <v>3245.4</v>
      </c>
      <c r="H402" s="150">
        <v>0</v>
      </c>
      <c r="I402" s="68">
        <v>0</v>
      </c>
      <c r="J402" s="44"/>
      <c r="K402" s="52">
        <f t="shared" si="113"/>
        <v>58.4172</v>
      </c>
      <c r="L402" s="53">
        <f t="shared" si="114"/>
        <v>519.28</v>
      </c>
      <c r="M402" s="41">
        <f t="shared" si="115"/>
        <v>22.7178</v>
      </c>
      <c r="N402" s="44">
        <f t="shared" si="116"/>
        <v>0</v>
      </c>
      <c r="O402" s="44">
        <f t="shared" si="117"/>
        <v>0</v>
      </c>
      <c r="P402" s="44">
        <f t="shared" si="118"/>
        <v>0</v>
      </c>
      <c r="Q402" s="44">
        <f t="shared" si="119"/>
        <v>600.415</v>
      </c>
      <c r="R402" s="41">
        <f t="shared" si="120"/>
        <v>0</v>
      </c>
      <c r="S402" s="41">
        <f t="shared" si="121"/>
        <v>259.64</v>
      </c>
      <c r="T402" s="41">
        <f t="shared" si="122"/>
        <v>9.74</v>
      </c>
      <c r="U402" s="44">
        <f t="shared" si="123"/>
        <v>0</v>
      </c>
      <c r="V402" s="44">
        <f t="shared" si="124"/>
        <v>0</v>
      </c>
      <c r="W402" s="44">
        <f t="shared" si="125"/>
        <v>0</v>
      </c>
      <c r="X402" s="41">
        <f t="shared" si="126"/>
        <v>269.38</v>
      </c>
      <c r="Y402" s="41">
        <f t="shared" si="127"/>
        <v>869.795</v>
      </c>
      <c r="Z402" s="66"/>
      <c r="AA402" s="247" t="s">
        <v>10</v>
      </c>
      <c r="AD402" s="142"/>
    </row>
    <row r="403" s="9" customFormat="1" ht="20" customHeight="1" spans="1:30">
      <c r="A403" s="40">
        <f t="shared" si="128"/>
        <v>400</v>
      </c>
      <c r="B403" s="257" t="s">
        <v>320</v>
      </c>
      <c r="C403" s="114" t="s">
        <v>112</v>
      </c>
      <c r="D403" s="258" t="s">
        <v>1053</v>
      </c>
      <c r="E403" s="82">
        <v>3245.4</v>
      </c>
      <c r="F403" s="82">
        <v>3245.5</v>
      </c>
      <c r="G403" s="82">
        <v>3245.4</v>
      </c>
      <c r="H403" s="185">
        <v>5228.42</v>
      </c>
      <c r="I403" s="68">
        <v>0</v>
      </c>
      <c r="J403" s="44"/>
      <c r="K403" s="52">
        <f t="shared" si="113"/>
        <v>58.4172</v>
      </c>
      <c r="L403" s="53">
        <f t="shared" si="114"/>
        <v>519.28</v>
      </c>
      <c r="M403" s="41">
        <f t="shared" si="115"/>
        <v>22.7178</v>
      </c>
      <c r="N403" s="44">
        <f t="shared" si="116"/>
        <v>418.27</v>
      </c>
      <c r="O403" s="44">
        <f t="shared" si="117"/>
        <v>0</v>
      </c>
      <c r="P403" s="44">
        <f t="shared" si="118"/>
        <v>0</v>
      </c>
      <c r="Q403" s="44">
        <f t="shared" si="119"/>
        <v>1018.685</v>
      </c>
      <c r="R403" s="41">
        <f t="shared" si="120"/>
        <v>0</v>
      </c>
      <c r="S403" s="41">
        <f t="shared" si="121"/>
        <v>259.64</v>
      </c>
      <c r="T403" s="41">
        <f t="shared" si="122"/>
        <v>9.74</v>
      </c>
      <c r="U403" s="44">
        <f t="shared" si="123"/>
        <v>104.57</v>
      </c>
      <c r="V403" s="44">
        <f t="shared" si="124"/>
        <v>0</v>
      </c>
      <c r="W403" s="44">
        <f t="shared" si="125"/>
        <v>0</v>
      </c>
      <c r="X403" s="41">
        <f t="shared" si="126"/>
        <v>373.95</v>
      </c>
      <c r="Y403" s="41">
        <f t="shared" si="127"/>
        <v>1392.635</v>
      </c>
      <c r="Z403" s="66"/>
      <c r="AA403" s="247" t="s">
        <v>26</v>
      </c>
      <c r="AD403" s="142"/>
    </row>
    <row r="404" s="9" customFormat="1" ht="20" customHeight="1" spans="1:30">
      <c r="A404" s="40">
        <f t="shared" si="128"/>
        <v>401</v>
      </c>
      <c r="B404" s="257" t="s">
        <v>167</v>
      </c>
      <c r="C404" s="114" t="s">
        <v>1054</v>
      </c>
      <c r="D404" s="258" t="s">
        <v>1055</v>
      </c>
      <c r="E404" s="82">
        <v>3245.4</v>
      </c>
      <c r="F404" s="82">
        <v>3245.5</v>
      </c>
      <c r="G404" s="82">
        <v>3245.4</v>
      </c>
      <c r="H404" s="185">
        <v>5228.42</v>
      </c>
      <c r="I404" s="68">
        <v>108</v>
      </c>
      <c r="J404" s="44"/>
      <c r="K404" s="52">
        <f t="shared" si="113"/>
        <v>58.4172</v>
      </c>
      <c r="L404" s="53">
        <f t="shared" si="114"/>
        <v>519.28</v>
      </c>
      <c r="M404" s="41">
        <f t="shared" si="115"/>
        <v>22.7178</v>
      </c>
      <c r="N404" s="44">
        <f t="shared" si="116"/>
        <v>418.27</v>
      </c>
      <c r="O404" s="44">
        <f t="shared" si="117"/>
        <v>54</v>
      </c>
      <c r="P404" s="44">
        <f t="shared" si="118"/>
        <v>0</v>
      </c>
      <c r="Q404" s="44">
        <f t="shared" si="119"/>
        <v>1072.685</v>
      </c>
      <c r="R404" s="41">
        <f t="shared" si="120"/>
        <v>0</v>
      </c>
      <c r="S404" s="41">
        <f t="shared" si="121"/>
        <v>259.64</v>
      </c>
      <c r="T404" s="41">
        <f t="shared" si="122"/>
        <v>9.74</v>
      </c>
      <c r="U404" s="44">
        <f t="shared" si="123"/>
        <v>104.57</v>
      </c>
      <c r="V404" s="44">
        <f t="shared" si="124"/>
        <v>54</v>
      </c>
      <c r="W404" s="44">
        <f t="shared" si="125"/>
        <v>0</v>
      </c>
      <c r="X404" s="41">
        <f t="shared" si="126"/>
        <v>427.95</v>
      </c>
      <c r="Y404" s="41">
        <f t="shared" si="127"/>
        <v>1500.635</v>
      </c>
      <c r="Z404" s="66"/>
      <c r="AA404" s="247" t="s">
        <v>12</v>
      </c>
      <c r="AD404" s="142"/>
    </row>
    <row r="405" s="9" customFormat="1" ht="20" customHeight="1" spans="1:30">
      <c r="A405" s="40">
        <f t="shared" ref="A405:A414" si="129">ROW()-3</f>
        <v>402</v>
      </c>
      <c r="B405" s="257" t="s">
        <v>167</v>
      </c>
      <c r="C405" s="114" t="s">
        <v>957</v>
      </c>
      <c r="D405" s="258" t="s">
        <v>1056</v>
      </c>
      <c r="E405" s="82">
        <v>3245.4</v>
      </c>
      <c r="F405" s="82">
        <v>3245.5</v>
      </c>
      <c r="G405" s="82">
        <v>3245.4</v>
      </c>
      <c r="H405" s="185">
        <v>5228.42</v>
      </c>
      <c r="I405" s="68">
        <v>0</v>
      </c>
      <c r="J405" s="44"/>
      <c r="K405" s="52">
        <f t="shared" si="113"/>
        <v>58.4172</v>
      </c>
      <c r="L405" s="53">
        <f t="shared" si="114"/>
        <v>519.28</v>
      </c>
      <c r="M405" s="41">
        <f t="shared" si="115"/>
        <v>22.7178</v>
      </c>
      <c r="N405" s="44">
        <f t="shared" si="116"/>
        <v>418.27</v>
      </c>
      <c r="O405" s="44">
        <f t="shared" si="117"/>
        <v>0</v>
      </c>
      <c r="P405" s="44">
        <f t="shared" si="118"/>
        <v>0</v>
      </c>
      <c r="Q405" s="44">
        <f t="shared" si="119"/>
        <v>1018.685</v>
      </c>
      <c r="R405" s="41">
        <f t="shared" si="120"/>
        <v>0</v>
      </c>
      <c r="S405" s="41">
        <f t="shared" si="121"/>
        <v>259.64</v>
      </c>
      <c r="T405" s="41">
        <f t="shared" si="122"/>
        <v>9.74</v>
      </c>
      <c r="U405" s="44">
        <f t="shared" si="123"/>
        <v>104.57</v>
      </c>
      <c r="V405" s="44">
        <f t="shared" si="124"/>
        <v>0</v>
      </c>
      <c r="W405" s="44">
        <f t="shared" si="125"/>
        <v>0</v>
      </c>
      <c r="X405" s="41">
        <f t="shared" si="126"/>
        <v>373.95</v>
      </c>
      <c r="Y405" s="41">
        <f t="shared" si="127"/>
        <v>1392.635</v>
      </c>
      <c r="Z405" s="66"/>
      <c r="AA405" s="247" t="s">
        <v>12</v>
      </c>
      <c r="AD405" s="142"/>
    </row>
    <row r="406" s="9" customFormat="1" ht="20" customHeight="1" spans="1:30">
      <c r="A406" s="40">
        <f t="shared" si="129"/>
        <v>403</v>
      </c>
      <c r="B406" s="257" t="s">
        <v>167</v>
      </c>
      <c r="C406" s="114" t="s">
        <v>1057</v>
      </c>
      <c r="D406" s="354" t="s">
        <v>1058</v>
      </c>
      <c r="E406" s="82">
        <v>3245.4</v>
      </c>
      <c r="F406" s="82">
        <v>3245.5</v>
      </c>
      <c r="G406" s="82">
        <v>3245.4</v>
      </c>
      <c r="H406" s="185">
        <v>5228.42</v>
      </c>
      <c r="I406" s="68">
        <v>108</v>
      </c>
      <c r="J406" s="44"/>
      <c r="K406" s="52">
        <f t="shared" si="113"/>
        <v>58.4172</v>
      </c>
      <c r="L406" s="53">
        <f t="shared" si="114"/>
        <v>519.28</v>
      </c>
      <c r="M406" s="41">
        <f t="shared" si="115"/>
        <v>22.7178</v>
      </c>
      <c r="N406" s="44">
        <f t="shared" si="116"/>
        <v>418.27</v>
      </c>
      <c r="O406" s="44">
        <f t="shared" si="117"/>
        <v>54</v>
      </c>
      <c r="P406" s="44">
        <f t="shared" si="118"/>
        <v>0</v>
      </c>
      <c r="Q406" s="44">
        <f t="shared" si="119"/>
        <v>1072.685</v>
      </c>
      <c r="R406" s="41">
        <f t="shared" si="120"/>
        <v>0</v>
      </c>
      <c r="S406" s="41">
        <f t="shared" si="121"/>
        <v>259.64</v>
      </c>
      <c r="T406" s="41">
        <f t="shared" si="122"/>
        <v>9.74</v>
      </c>
      <c r="U406" s="44">
        <f t="shared" si="123"/>
        <v>104.57</v>
      </c>
      <c r="V406" s="44">
        <f t="shared" si="124"/>
        <v>54</v>
      </c>
      <c r="W406" s="44">
        <f t="shared" si="125"/>
        <v>0</v>
      </c>
      <c r="X406" s="41">
        <f t="shared" si="126"/>
        <v>427.95</v>
      </c>
      <c r="Y406" s="41">
        <f t="shared" si="127"/>
        <v>1500.635</v>
      </c>
      <c r="Z406" s="66"/>
      <c r="AA406" s="247" t="s">
        <v>12</v>
      </c>
      <c r="AD406" s="142"/>
    </row>
    <row r="407" s="9" customFormat="1" ht="20" customHeight="1" spans="1:30">
      <c r="A407" s="40">
        <f t="shared" si="129"/>
        <v>404</v>
      </c>
      <c r="B407" s="257" t="s">
        <v>167</v>
      </c>
      <c r="C407" s="114" t="s">
        <v>1059</v>
      </c>
      <c r="D407" s="354" t="s">
        <v>1060</v>
      </c>
      <c r="E407" s="82">
        <v>3245.4</v>
      </c>
      <c r="F407" s="82">
        <v>3245.5</v>
      </c>
      <c r="G407" s="82">
        <v>3245.4</v>
      </c>
      <c r="H407" s="185">
        <v>5228.42</v>
      </c>
      <c r="I407" s="68">
        <v>108</v>
      </c>
      <c r="J407" s="44"/>
      <c r="K407" s="52">
        <f t="shared" si="113"/>
        <v>58.4172</v>
      </c>
      <c r="L407" s="53">
        <f t="shared" si="114"/>
        <v>519.28</v>
      </c>
      <c r="M407" s="41">
        <f t="shared" si="115"/>
        <v>22.7178</v>
      </c>
      <c r="N407" s="44">
        <f t="shared" si="116"/>
        <v>418.27</v>
      </c>
      <c r="O407" s="44">
        <f t="shared" si="117"/>
        <v>54</v>
      </c>
      <c r="P407" s="44">
        <f t="shared" si="118"/>
        <v>0</v>
      </c>
      <c r="Q407" s="44">
        <f t="shared" si="119"/>
        <v>1072.685</v>
      </c>
      <c r="R407" s="41">
        <f t="shared" si="120"/>
        <v>0</v>
      </c>
      <c r="S407" s="41">
        <f t="shared" si="121"/>
        <v>259.64</v>
      </c>
      <c r="T407" s="41">
        <f t="shared" si="122"/>
        <v>9.74</v>
      </c>
      <c r="U407" s="44">
        <f t="shared" si="123"/>
        <v>104.57</v>
      </c>
      <c r="V407" s="44">
        <f t="shared" si="124"/>
        <v>54</v>
      </c>
      <c r="W407" s="44">
        <f t="shared" si="125"/>
        <v>0</v>
      </c>
      <c r="X407" s="41">
        <f t="shared" si="126"/>
        <v>427.95</v>
      </c>
      <c r="Y407" s="41">
        <f t="shared" si="127"/>
        <v>1500.635</v>
      </c>
      <c r="Z407" s="66"/>
      <c r="AA407" s="247" t="s">
        <v>12</v>
      </c>
      <c r="AD407" s="142"/>
    </row>
    <row r="408" s="9" customFormat="1" ht="20" customHeight="1" spans="1:30">
      <c r="A408" s="40">
        <f t="shared" si="129"/>
        <v>405</v>
      </c>
      <c r="B408" s="257" t="s">
        <v>167</v>
      </c>
      <c r="C408" s="195" t="s">
        <v>1061</v>
      </c>
      <c r="D408" s="354" t="s">
        <v>1062</v>
      </c>
      <c r="E408" s="82">
        <v>3245.4</v>
      </c>
      <c r="F408" s="82">
        <v>3245.5</v>
      </c>
      <c r="G408" s="82">
        <v>3245.4</v>
      </c>
      <c r="H408" s="185">
        <v>5228.42</v>
      </c>
      <c r="I408" s="68">
        <v>0</v>
      </c>
      <c r="J408" s="88">
        <v>3180</v>
      </c>
      <c r="K408" s="52">
        <f t="shared" si="113"/>
        <v>58.4172</v>
      </c>
      <c r="L408" s="53">
        <f t="shared" si="114"/>
        <v>519.28</v>
      </c>
      <c r="M408" s="41">
        <f t="shared" si="115"/>
        <v>22.7178</v>
      </c>
      <c r="N408" s="44">
        <f t="shared" si="116"/>
        <v>418.27</v>
      </c>
      <c r="O408" s="44">
        <f t="shared" si="117"/>
        <v>0</v>
      </c>
      <c r="P408" s="44">
        <f t="shared" si="118"/>
        <v>159</v>
      </c>
      <c r="Q408" s="44">
        <f t="shared" si="119"/>
        <v>1177.685</v>
      </c>
      <c r="R408" s="41">
        <f t="shared" si="120"/>
        <v>0</v>
      </c>
      <c r="S408" s="41">
        <f t="shared" si="121"/>
        <v>259.64</v>
      </c>
      <c r="T408" s="41">
        <f t="shared" si="122"/>
        <v>9.74</v>
      </c>
      <c r="U408" s="44">
        <f t="shared" si="123"/>
        <v>104.57</v>
      </c>
      <c r="V408" s="44">
        <f t="shared" si="124"/>
        <v>0</v>
      </c>
      <c r="W408" s="44">
        <f t="shared" si="125"/>
        <v>159</v>
      </c>
      <c r="X408" s="41">
        <f t="shared" si="126"/>
        <v>532.95</v>
      </c>
      <c r="Y408" s="41">
        <f t="shared" si="127"/>
        <v>1710.635</v>
      </c>
      <c r="Z408" s="66"/>
      <c r="AA408" s="247" t="s">
        <v>12</v>
      </c>
      <c r="AD408" s="142"/>
    </row>
    <row r="409" s="9" customFormat="1" ht="20" customHeight="1" spans="1:30">
      <c r="A409" s="40">
        <f t="shared" si="129"/>
        <v>406</v>
      </c>
      <c r="B409" s="257" t="s">
        <v>715</v>
      </c>
      <c r="C409" s="114" t="s">
        <v>1063</v>
      </c>
      <c r="D409" s="258" t="s">
        <v>1064</v>
      </c>
      <c r="E409" s="82">
        <v>3245.4</v>
      </c>
      <c r="F409" s="82">
        <v>3245.5</v>
      </c>
      <c r="G409" s="82">
        <v>3245.4</v>
      </c>
      <c r="H409" s="185">
        <v>5228.42</v>
      </c>
      <c r="I409" s="68">
        <v>108</v>
      </c>
      <c r="J409" s="44"/>
      <c r="K409" s="52">
        <f t="shared" si="113"/>
        <v>58.4172</v>
      </c>
      <c r="L409" s="53">
        <f t="shared" si="114"/>
        <v>519.28</v>
      </c>
      <c r="M409" s="41">
        <f t="shared" si="115"/>
        <v>22.7178</v>
      </c>
      <c r="N409" s="44">
        <f t="shared" si="116"/>
        <v>418.27</v>
      </c>
      <c r="O409" s="44">
        <f t="shared" si="117"/>
        <v>54</v>
      </c>
      <c r="P409" s="44">
        <f t="shared" si="118"/>
        <v>0</v>
      </c>
      <c r="Q409" s="44">
        <f t="shared" si="119"/>
        <v>1072.685</v>
      </c>
      <c r="R409" s="41">
        <f t="shared" si="120"/>
        <v>0</v>
      </c>
      <c r="S409" s="41">
        <f t="shared" si="121"/>
        <v>259.64</v>
      </c>
      <c r="T409" s="41">
        <f t="shared" si="122"/>
        <v>9.74</v>
      </c>
      <c r="U409" s="44">
        <f t="shared" si="123"/>
        <v>104.57</v>
      </c>
      <c r="V409" s="44">
        <f t="shared" si="124"/>
        <v>54</v>
      </c>
      <c r="W409" s="44">
        <f t="shared" si="125"/>
        <v>0</v>
      </c>
      <c r="X409" s="41">
        <f t="shared" si="126"/>
        <v>427.95</v>
      </c>
      <c r="Y409" s="41">
        <f t="shared" si="127"/>
        <v>1500.635</v>
      </c>
      <c r="Z409" s="66"/>
      <c r="AA409" s="247" t="s">
        <v>20</v>
      </c>
      <c r="AD409" s="142"/>
    </row>
    <row r="410" s="9" customFormat="1" ht="20" customHeight="1" spans="1:30">
      <c r="A410" s="40">
        <f t="shared" si="129"/>
        <v>407</v>
      </c>
      <c r="B410" s="257" t="s">
        <v>715</v>
      </c>
      <c r="C410" s="114" t="s">
        <v>1065</v>
      </c>
      <c r="D410" s="258" t="s">
        <v>1066</v>
      </c>
      <c r="E410" s="82">
        <v>3245.4</v>
      </c>
      <c r="F410" s="82">
        <v>3245.5</v>
      </c>
      <c r="G410" s="82">
        <v>3245.4</v>
      </c>
      <c r="H410" s="185">
        <v>5228.42</v>
      </c>
      <c r="I410" s="68">
        <v>108</v>
      </c>
      <c r="J410" s="44"/>
      <c r="K410" s="52">
        <f t="shared" si="113"/>
        <v>58.4172</v>
      </c>
      <c r="L410" s="53">
        <f t="shared" si="114"/>
        <v>519.28</v>
      </c>
      <c r="M410" s="41">
        <f t="shared" si="115"/>
        <v>22.7178</v>
      </c>
      <c r="N410" s="44">
        <f t="shared" si="116"/>
        <v>418.27</v>
      </c>
      <c r="O410" s="44">
        <f t="shared" si="117"/>
        <v>54</v>
      </c>
      <c r="P410" s="44">
        <f t="shared" si="118"/>
        <v>0</v>
      </c>
      <c r="Q410" s="44">
        <f t="shared" si="119"/>
        <v>1072.685</v>
      </c>
      <c r="R410" s="41">
        <f t="shared" si="120"/>
        <v>0</v>
      </c>
      <c r="S410" s="41">
        <f t="shared" si="121"/>
        <v>259.64</v>
      </c>
      <c r="T410" s="41">
        <f t="shared" si="122"/>
        <v>9.74</v>
      </c>
      <c r="U410" s="44">
        <f t="shared" si="123"/>
        <v>104.57</v>
      </c>
      <c r="V410" s="44">
        <f t="shared" si="124"/>
        <v>54</v>
      </c>
      <c r="W410" s="44">
        <f t="shared" si="125"/>
        <v>0</v>
      </c>
      <c r="X410" s="41">
        <f t="shared" si="126"/>
        <v>427.95</v>
      </c>
      <c r="Y410" s="41">
        <f t="shared" si="127"/>
        <v>1500.635</v>
      </c>
      <c r="Z410" s="66"/>
      <c r="AA410" s="247" t="s">
        <v>20</v>
      </c>
      <c r="AD410" s="142"/>
    </row>
    <row r="411" s="9" customFormat="1" ht="20" customHeight="1" spans="1:30">
      <c r="A411" s="40">
        <f t="shared" si="129"/>
        <v>408</v>
      </c>
      <c r="B411" s="257" t="s">
        <v>715</v>
      </c>
      <c r="C411" s="114" t="s">
        <v>1067</v>
      </c>
      <c r="D411" s="354" t="s">
        <v>1068</v>
      </c>
      <c r="E411" s="82">
        <v>3245.4</v>
      </c>
      <c r="F411" s="82">
        <v>3245.5</v>
      </c>
      <c r="G411" s="82">
        <v>3245.4</v>
      </c>
      <c r="H411" s="185">
        <v>5228.42</v>
      </c>
      <c r="I411" s="68">
        <v>108</v>
      </c>
      <c r="J411" s="44"/>
      <c r="K411" s="52">
        <f t="shared" si="113"/>
        <v>58.4172</v>
      </c>
      <c r="L411" s="53">
        <f t="shared" si="114"/>
        <v>519.28</v>
      </c>
      <c r="M411" s="41">
        <f t="shared" si="115"/>
        <v>22.7178</v>
      </c>
      <c r="N411" s="44">
        <f t="shared" si="116"/>
        <v>418.27</v>
      </c>
      <c r="O411" s="44">
        <f t="shared" si="117"/>
        <v>54</v>
      </c>
      <c r="P411" s="44">
        <f t="shared" si="118"/>
        <v>0</v>
      </c>
      <c r="Q411" s="44">
        <f t="shared" si="119"/>
        <v>1072.685</v>
      </c>
      <c r="R411" s="41">
        <f t="shared" si="120"/>
        <v>0</v>
      </c>
      <c r="S411" s="41">
        <f t="shared" si="121"/>
        <v>259.64</v>
      </c>
      <c r="T411" s="41">
        <f t="shared" si="122"/>
        <v>9.74</v>
      </c>
      <c r="U411" s="44">
        <f t="shared" si="123"/>
        <v>104.57</v>
      </c>
      <c r="V411" s="44">
        <f t="shared" si="124"/>
        <v>54</v>
      </c>
      <c r="W411" s="44">
        <f t="shared" si="125"/>
        <v>0</v>
      </c>
      <c r="X411" s="41">
        <f t="shared" si="126"/>
        <v>427.95</v>
      </c>
      <c r="Y411" s="41">
        <f t="shared" si="127"/>
        <v>1500.635</v>
      </c>
      <c r="Z411" s="66"/>
      <c r="AA411" s="247" t="s">
        <v>20</v>
      </c>
      <c r="AD411" s="142"/>
    </row>
    <row r="412" s="9" customFormat="1" ht="20" customHeight="1" spans="1:30">
      <c r="A412" s="40">
        <f t="shared" si="129"/>
        <v>409</v>
      </c>
      <c r="B412" s="257" t="s">
        <v>103</v>
      </c>
      <c r="C412" s="114" t="s">
        <v>1069</v>
      </c>
      <c r="D412" s="354" t="s">
        <v>1070</v>
      </c>
      <c r="E412" s="82">
        <v>3245.4</v>
      </c>
      <c r="F412" s="82">
        <v>3245.5</v>
      </c>
      <c r="G412" s="82">
        <v>3245.4</v>
      </c>
      <c r="H412" s="185">
        <v>5228.42</v>
      </c>
      <c r="I412" s="68">
        <v>108</v>
      </c>
      <c r="J412" s="44"/>
      <c r="K412" s="52">
        <f t="shared" si="113"/>
        <v>58.4172</v>
      </c>
      <c r="L412" s="53">
        <f t="shared" si="114"/>
        <v>519.28</v>
      </c>
      <c r="M412" s="41">
        <f t="shared" si="115"/>
        <v>22.7178</v>
      </c>
      <c r="N412" s="44">
        <f t="shared" si="116"/>
        <v>418.27</v>
      </c>
      <c r="O412" s="44">
        <f t="shared" si="117"/>
        <v>54</v>
      </c>
      <c r="P412" s="44">
        <f t="shared" si="118"/>
        <v>0</v>
      </c>
      <c r="Q412" s="44">
        <f t="shared" si="119"/>
        <v>1072.685</v>
      </c>
      <c r="R412" s="41">
        <f t="shared" si="120"/>
        <v>0</v>
      </c>
      <c r="S412" s="41">
        <f t="shared" si="121"/>
        <v>259.64</v>
      </c>
      <c r="T412" s="41">
        <f t="shared" si="122"/>
        <v>9.74</v>
      </c>
      <c r="U412" s="44">
        <f t="shared" si="123"/>
        <v>104.57</v>
      </c>
      <c r="V412" s="44">
        <f t="shared" si="124"/>
        <v>54</v>
      </c>
      <c r="W412" s="44">
        <f t="shared" si="125"/>
        <v>0</v>
      </c>
      <c r="X412" s="41">
        <f t="shared" si="126"/>
        <v>427.95</v>
      </c>
      <c r="Y412" s="41">
        <f t="shared" si="127"/>
        <v>1500.635</v>
      </c>
      <c r="Z412" s="66"/>
      <c r="AA412" s="247" t="s">
        <v>26</v>
      </c>
      <c r="AD412" s="142"/>
    </row>
    <row r="413" s="9" customFormat="1" ht="20" customHeight="1" spans="1:30">
      <c r="A413" s="40">
        <f t="shared" si="129"/>
        <v>410</v>
      </c>
      <c r="B413" s="257" t="s">
        <v>913</v>
      </c>
      <c r="C413" s="114" t="s">
        <v>1071</v>
      </c>
      <c r="D413" s="258" t="s">
        <v>1072</v>
      </c>
      <c r="E413" s="82">
        <v>3245.4</v>
      </c>
      <c r="F413" s="82">
        <v>3245.5</v>
      </c>
      <c r="G413" s="82">
        <v>3245.4</v>
      </c>
      <c r="H413" s="185">
        <v>5228.42</v>
      </c>
      <c r="I413" s="68">
        <v>108</v>
      </c>
      <c r="J413" s="44"/>
      <c r="K413" s="52">
        <f t="shared" si="113"/>
        <v>58.4172</v>
      </c>
      <c r="L413" s="53">
        <f t="shared" si="114"/>
        <v>519.28</v>
      </c>
      <c r="M413" s="41">
        <f t="shared" si="115"/>
        <v>22.7178</v>
      </c>
      <c r="N413" s="44">
        <f t="shared" si="116"/>
        <v>418.27</v>
      </c>
      <c r="O413" s="44">
        <f t="shared" si="117"/>
        <v>54</v>
      </c>
      <c r="P413" s="44">
        <f t="shared" si="118"/>
        <v>0</v>
      </c>
      <c r="Q413" s="44">
        <f t="shared" si="119"/>
        <v>1072.685</v>
      </c>
      <c r="R413" s="41">
        <f t="shared" si="120"/>
        <v>0</v>
      </c>
      <c r="S413" s="41">
        <f t="shared" si="121"/>
        <v>259.64</v>
      </c>
      <c r="T413" s="41">
        <f t="shared" si="122"/>
        <v>9.74</v>
      </c>
      <c r="U413" s="44">
        <f t="shared" si="123"/>
        <v>104.57</v>
      </c>
      <c r="V413" s="44">
        <f t="shared" si="124"/>
        <v>54</v>
      </c>
      <c r="W413" s="44">
        <f t="shared" si="125"/>
        <v>0</v>
      </c>
      <c r="X413" s="41">
        <f t="shared" si="126"/>
        <v>427.95</v>
      </c>
      <c r="Y413" s="41">
        <f t="shared" si="127"/>
        <v>1500.635</v>
      </c>
      <c r="Z413" s="66"/>
      <c r="AA413" s="247" t="s">
        <v>23</v>
      </c>
      <c r="AD413" s="142"/>
    </row>
    <row r="414" s="9" customFormat="1" ht="20" customHeight="1" spans="1:30">
      <c r="A414" s="40">
        <f t="shared" si="129"/>
        <v>411</v>
      </c>
      <c r="B414" s="257" t="s">
        <v>913</v>
      </c>
      <c r="C414" s="114" t="s">
        <v>1073</v>
      </c>
      <c r="D414" s="258" t="s">
        <v>1074</v>
      </c>
      <c r="E414" s="82">
        <v>3245.4</v>
      </c>
      <c r="F414" s="82">
        <v>3245.5</v>
      </c>
      <c r="G414" s="82">
        <v>3245.4</v>
      </c>
      <c r="H414" s="185">
        <v>5228.42</v>
      </c>
      <c r="I414" s="68">
        <v>108</v>
      </c>
      <c r="J414" s="44"/>
      <c r="K414" s="52">
        <f t="shared" si="113"/>
        <v>58.4172</v>
      </c>
      <c r="L414" s="53">
        <f t="shared" si="114"/>
        <v>519.28</v>
      </c>
      <c r="M414" s="41">
        <f t="shared" si="115"/>
        <v>22.7178</v>
      </c>
      <c r="N414" s="44">
        <f t="shared" si="116"/>
        <v>418.27</v>
      </c>
      <c r="O414" s="44">
        <f t="shared" si="117"/>
        <v>54</v>
      </c>
      <c r="P414" s="44">
        <f t="shared" si="118"/>
        <v>0</v>
      </c>
      <c r="Q414" s="44">
        <f t="shared" si="119"/>
        <v>1072.685</v>
      </c>
      <c r="R414" s="41">
        <f t="shared" si="120"/>
        <v>0</v>
      </c>
      <c r="S414" s="41">
        <f t="shared" si="121"/>
        <v>259.64</v>
      </c>
      <c r="T414" s="41">
        <f t="shared" si="122"/>
        <v>9.74</v>
      </c>
      <c r="U414" s="44">
        <f t="shared" si="123"/>
        <v>104.57</v>
      </c>
      <c r="V414" s="44">
        <f t="shared" si="124"/>
        <v>54</v>
      </c>
      <c r="W414" s="44">
        <f t="shared" si="125"/>
        <v>0</v>
      </c>
      <c r="X414" s="41">
        <f t="shared" si="126"/>
        <v>427.95</v>
      </c>
      <c r="Y414" s="41">
        <f t="shared" si="127"/>
        <v>1500.635</v>
      </c>
      <c r="Z414" s="66"/>
      <c r="AA414" s="247" t="s">
        <v>23</v>
      </c>
      <c r="AD414" s="142"/>
    </row>
    <row r="415" s="9" customFormat="1" ht="20" customHeight="1" spans="1:30">
      <c r="A415" s="40">
        <f t="shared" ref="A415:A424" si="130">ROW()-3</f>
        <v>412</v>
      </c>
      <c r="B415" s="257" t="s">
        <v>913</v>
      </c>
      <c r="C415" s="114" t="s">
        <v>1075</v>
      </c>
      <c r="D415" s="258" t="s">
        <v>1076</v>
      </c>
      <c r="E415" s="82">
        <v>3245.4</v>
      </c>
      <c r="F415" s="82">
        <v>3245.5</v>
      </c>
      <c r="G415" s="82">
        <v>3245.4</v>
      </c>
      <c r="H415" s="185">
        <v>5228.42</v>
      </c>
      <c r="I415" s="68">
        <v>108</v>
      </c>
      <c r="J415" s="44"/>
      <c r="K415" s="52">
        <f t="shared" si="113"/>
        <v>58.4172</v>
      </c>
      <c r="L415" s="53">
        <f t="shared" si="114"/>
        <v>519.28</v>
      </c>
      <c r="M415" s="41">
        <f t="shared" si="115"/>
        <v>22.7178</v>
      </c>
      <c r="N415" s="44">
        <f t="shared" si="116"/>
        <v>418.27</v>
      </c>
      <c r="O415" s="44">
        <f t="shared" si="117"/>
        <v>54</v>
      </c>
      <c r="P415" s="44">
        <f t="shared" si="118"/>
        <v>0</v>
      </c>
      <c r="Q415" s="44">
        <f t="shared" si="119"/>
        <v>1072.685</v>
      </c>
      <c r="R415" s="41">
        <f t="shared" si="120"/>
        <v>0</v>
      </c>
      <c r="S415" s="41">
        <f t="shared" si="121"/>
        <v>259.64</v>
      </c>
      <c r="T415" s="41">
        <f t="shared" si="122"/>
        <v>9.74</v>
      </c>
      <c r="U415" s="44">
        <f t="shared" si="123"/>
        <v>104.57</v>
      </c>
      <c r="V415" s="44">
        <f t="shared" si="124"/>
        <v>54</v>
      </c>
      <c r="W415" s="44">
        <f t="shared" si="125"/>
        <v>0</v>
      </c>
      <c r="X415" s="41">
        <f t="shared" si="126"/>
        <v>427.95</v>
      </c>
      <c r="Y415" s="41">
        <f t="shared" si="127"/>
        <v>1500.635</v>
      </c>
      <c r="Z415" s="66"/>
      <c r="AA415" s="247" t="s">
        <v>23</v>
      </c>
      <c r="AD415" s="142"/>
    </row>
    <row r="416" s="9" customFormat="1" ht="20" customHeight="1" spans="1:30">
      <c r="A416" s="40">
        <f t="shared" si="130"/>
        <v>413</v>
      </c>
      <c r="B416" s="257" t="s">
        <v>124</v>
      </c>
      <c r="C416" s="114" t="s">
        <v>1077</v>
      </c>
      <c r="D416" s="258" t="s">
        <v>1078</v>
      </c>
      <c r="E416" s="82">
        <v>3245.4</v>
      </c>
      <c r="F416" s="82">
        <v>3245.5</v>
      </c>
      <c r="G416" s="82">
        <v>3245.4</v>
      </c>
      <c r="H416" s="185">
        <v>5228.42</v>
      </c>
      <c r="I416" s="68">
        <v>108</v>
      </c>
      <c r="J416" s="44"/>
      <c r="K416" s="52">
        <f t="shared" si="113"/>
        <v>58.4172</v>
      </c>
      <c r="L416" s="53">
        <f t="shared" si="114"/>
        <v>519.28</v>
      </c>
      <c r="M416" s="41">
        <f t="shared" si="115"/>
        <v>22.7178</v>
      </c>
      <c r="N416" s="44">
        <f t="shared" si="116"/>
        <v>418.27</v>
      </c>
      <c r="O416" s="44">
        <f t="shared" si="117"/>
        <v>54</v>
      </c>
      <c r="P416" s="44">
        <f t="shared" si="118"/>
        <v>0</v>
      </c>
      <c r="Q416" s="44">
        <f t="shared" si="119"/>
        <v>1072.685</v>
      </c>
      <c r="R416" s="41">
        <f t="shared" si="120"/>
        <v>0</v>
      </c>
      <c r="S416" s="41">
        <f t="shared" si="121"/>
        <v>259.64</v>
      </c>
      <c r="T416" s="41">
        <f t="shared" si="122"/>
        <v>9.74</v>
      </c>
      <c r="U416" s="44">
        <f t="shared" si="123"/>
        <v>104.57</v>
      </c>
      <c r="V416" s="44">
        <f t="shared" si="124"/>
        <v>54</v>
      </c>
      <c r="W416" s="44">
        <f t="shared" si="125"/>
        <v>0</v>
      </c>
      <c r="X416" s="41">
        <f t="shared" si="126"/>
        <v>427.95</v>
      </c>
      <c r="Y416" s="41">
        <f t="shared" si="127"/>
        <v>1500.635</v>
      </c>
      <c r="Z416" s="66"/>
      <c r="AA416" s="247" t="s">
        <v>19</v>
      </c>
      <c r="AD416" s="142"/>
    </row>
    <row r="417" s="9" customFormat="1" ht="20" customHeight="1" spans="1:30">
      <c r="A417" s="40">
        <f t="shared" si="130"/>
        <v>414</v>
      </c>
      <c r="B417" s="257" t="s">
        <v>124</v>
      </c>
      <c r="C417" s="114" t="s">
        <v>1079</v>
      </c>
      <c r="D417" s="258" t="s">
        <v>1080</v>
      </c>
      <c r="E417" s="82">
        <v>3245.4</v>
      </c>
      <c r="F417" s="82">
        <v>3245.5</v>
      </c>
      <c r="G417" s="82">
        <v>3245.4</v>
      </c>
      <c r="H417" s="185">
        <v>5228.42</v>
      </c>
      <c r="I417" s="68">
        <v>108</v>
      </c>
      <c r="J417" s="44"/>
      <c r="K417" s="52">
        <f t="shared" ref="K417:K443" si="131">E417*0.018</f>
        <v>58.4172</v>
      </c>
      <c r="L417" s="53">
        <f t="shared" ref="L417:L443" si="132">F417*0.16</f>
        <v>519.28</v>
      </c>
      <c r="M417" s="41">
        <f t="shared" ref="M417:M443" si="133">G417*0.007</f>
        <v>22.7178</v>
      </c>
      <c r="N417" s="44">
        <f t="shared" ref="N417:N443" si="134">ROUND(H417*0.08,2)</f>
        <v>418.27</v>
      </c>
      <c r="O417" s="44">
        <f t="shared" ref="O417:O443" si="135">I417*50%</f>
        <v>54</v>
      </c>
      <c r="P417" s="44">
        <f t="shared" ref="P417:P443" si="136">J417*5%</f>
        <v>0</v>
      </c>
      <c r="Q417" s="44">
        <f t="shared" ref="Q417:Q443" si="137">SUM(K417:P417)</f>
        <v>1072.685</v>
      </c>
      <c r="R417" s="41">
        <f t="shared" ref="R417:R443" si="138">E417*0</f>
        <v>0</v>
      </c>
      <c r="S417" s="41">
        <f t="shared" ref="S417:S443" si="139">ROUND(F417*0.08,2)</f>
        <v>259.64</v>
      </c>
      <c r="T417" s="41">
        <f t="shared" ref="T417:T443" si="140">ROUND(G417*0.003,2)</f>
        <v>9.74</v>
      </c>
      <c r="U417" s="44">
        <f t="shared" ref="U417:U443" si="141">ROUND(H417*0.02,2)</f>
        <v>104.57</v>
      </c>
      <c r="V417" s="44">
        <f t="shared" ref="V417:V443" si="142">I417*50%</f>
        <v>54</v>
      </c>
      <c r="W417" s="44">
        <f t="shared" ref="W417:W443" si="143">J417*5%</f>
        <v>0</v>
      </c>
      <c r="X417" s="41">
        <f t="shared" ref="X417:X443" si="144">SUM(R417:W417)</f>
        <v>427.95</v>
      </c>
      <c r="Y417" s="41">
        <f t="shared" ref="Y417:Y443" si="145">Q417+X417</f>
        <v>1500.635</v>
      </c>
      <c r="Z417" s="66"/>
      <c r="AA417" s="247" t="s">
        <v>19</v>
      </c>
      <c r="AD417" s="142"/>
    </row>
    <row r="418" s="9" customFormat="1" ht="20" customHeight="1" spans="1:30">
      <c r="A418" s="40">
        <f t="shared" si="130"/>
        <v>415</v>
      </c>
      <c r="B418" s="257" t="s">
        <v>124</v>
      </c>
      <c r="C418" s="114" t="s">
        <v>1081</v>
      </c>
      <c r="D418" s="258" t="s">
        <v>1082</v>
      </c>
      <c r="E418" s="82">
        <v>3245.4</v>
      </c>
      <c r="F418" s="82">
        <v>3245.5</v>
      </c>
      <c r="G418" s="82">
        <v>3245.4</v>
      </c>
      <c r="H418" s="185">
        <v>5228.42</v>
      </c>
      <c r="I418" s="68">
        <v>108</v>
      </c>
      <c r="J418" s="44"/>
      <c r="K418" s="52">
        <f t="shared" si="131"/>
        <v>58.4172</v>
      </c>
      <c r="L418" s="53">
        <f t="shared" si="132"/>
        <v>519.28</v>
      </c>
      <c r="M418" s="41">
        <f t="shared" si="133"/>
        <v>22.7178</v>
      </c>
      <c r="N418" s="44">
        <f t="shared" si="134"/>
        <v>418.27</v>
      </c>
      <c r="O418" s="44">
        <f t="shared" si="135"/>
        <v>54</v>
      </c>
      <c r="P418" s="44">
        <f t="shared" si="136"/>
        <v>0</v>
      </c>
      <c r="Q418" s="44">
        <f t="shared" si="137"/>
        <v>1072.685</v>
      </c>
      <c r="R418" s="41">
        <f t="shared" si="138"/>
        <v>0</v>
      </c>
      <c r="S418" s="41">
        <f t="shared" si="139"/>
        <v>259.64</v>
      </c>
      <c r="T418" s="41">
        <f t="shared" si="140"/>
        <v>9.74</v>
      </c>
      <c r="U418" s="44">
        <f t="shared" si="141"/>
        <v>104.57</v>
      </c>
      <c r="V418" s="44">
        <f t="shared" si="142"/>
        <v>54</v>
      </c>
      <c r="W418" s="44">
        <f t="shared" si="143"/>
        <v>0</v>
      </c>
      <c r="X418" s="41">
        <f t="shared" si="144"/>
        <v>427.95</v>
      </c>
      <c r="Y418" s="41">
        <f t="shared" si="145"/>
        <v>1500.635</v>
      </c>
      <c r="Z418" s="66"/>
      <c r="AA418" s="247" t="s">
        <v>19</v>
      </c>
      <c r="AD418" s="142"/>
    </row>
    <row r="419" s="9" customFormat="1" ht="20" customHeight="1" spans="1:30">
      <c r="A419" s="40">
        <f t="shared" si="130"/>
        <v>416</v>
      </c>
      <c r="B419" s="257" t="s">
        <v>124</v>
      </c>
      <c r="C419" s="114" t="s">
        <v>1083</v>
      </c>
      <c r="D419" s="258" t="s">
        <v>1084</v>
      </c>
      <c r="E419" s="82">
        <v>3245.4</v>
      </c>
      <c r="F419" s="82">
        <v>3245.5</v>
      </c>
      <c r="G419" s="82">
        <v>3245.4</v>
      </c>
      <c r="H419" s="185">
        <v>5228.42</v>
      </c>
      <c r="I419" s="68">
        <v>108</v>
      </c>
      <c r="J419" s="44"/>
      <c r="K419" s="52">
        <f t="shared" si="131"/>
        <v>58.4172</v>
      </c>
      <c r="L419" s="53">
        <f t="shared" si="132"/>
        <v>519.28</v>
      </c>
      <c r="M419" s="41">
        <f t="shared" si="133"/>
        <v>22.7178</v>
      </c>
      <c r="N419" s="44">
        <f t="shared" si="134"/>
        <v>418.27</v>
      </c>
      <c r="O419" s="44">
        <f t="shared" si="135"/>
        <v>54</v>
      </c>
      <c r="P419" s="44">
        <f t="shared" si="136"/>
        <v>0</v>
      </c>
      <c r="Q419" s="44">
        <f t="shared" si="137"/>
        <v>1072.685</v>
      </c>
      <c r="R419" s="41">
        <f t="shared" si="138"/>
        <v>0</v>
      </c>
      <c r="S419" s="41">
        <f t="shared" si="139"/>
        <v>259.64</v>
      </c>
      <c r="T419" s="41">
        <f t="shared" si="140"/>
        <v>9.74</v>
      </c>
      <c r="U419" s="44">
        <f t="shared" si="141"/>
        <v>104.57</v>
      </c>
      <c r="V419" s="44">
        <f t="shared" si="142"/>
        <v>54</v>
      </c>
      <c r="W419" s="44">
        <f t="shared" si="143"/>
        <v>0</v>
      </c>
      <c r="X419" s="41">
        <f t="shared" si="144"/>
        <v>427.95</v>
      </c>
      <c r="Y419" s="41">
        <f t="shared" si="145"/>
        <v>1500.635</v>
      </c>
      <c r="Z419" s="66"/>
      <c r="AA419" s="247" t="s">
        <v>19</v>
      </c>
      <c r="AD419" s="142"/>
    </row>
    <row r="420" s="9" customFormat="1" ht="20" customHeight="1" spans="1:30">
      <c r="A420" s="40">
        <f t="shared" si="130"/>
        <v>417</v>
      </c>
      <c r="B420" s="257" t="s">
        <v>124</v>
      </c>
      <c r="C420" s="114" t="s">
        <v>1085</v>
      </c>
      <c r="D420" s="258" t="s">
        <v>1086</v>
      </c>
      <c r="E420" s="82">
        <v>3245.4</v>
      </c>
      <c r="F420" s="82">
        <v>3245.5</v>
      </c>
      <c r="G420" s="82">
        <v>3245.4</v>
      </c>
      <c r="H420" s="185">
        <v>5228.42</v>
      </c>
      <c r="I420" s="68">
        <v>108</v>
      </c>
      <c r="J420" s="44"/>
      <c r="K420" s="52">
        <f t="shared" si="131"/>
        <v>58.4172</v>
      </c>
      <c r="L420" s="53">
        <f t="shared" si="132"/>
        <v>519.28</v>
      </c>
      <c r="M420" s="41">
        <f t="shared" si="133"/>
        <v>22.7178</v>
      </c>
      <c r="N420" s="44">
        <f t="shared" si="134"/>
        <v>418.27</v>
      </c>
      <c r="O420" s="44">
        <f t="shared" si="135"/>
        <v>54</v>
      </c>
      <c r="P420" s="44">
        <f t="shared" si="136"/>
        <v>0</v>
      </c>
      <c r="Q420" s="44">
        <f t="shared" si="137"/>
        <v>1072.685</v>
      </c>
      <c r="R420" s="41">
        <f t="shared" si="138"/>
        <v>0</v>
      </c>
      <c r="S420" s="41">
        <f t="shared" si="139"/>
        <v>259.64</v>
      </c>
      <c r="T420" s="41">
        <f t="shared" si="140"/>
        <v>9.74</v>
      </c>
      <c r="U420" s="44">
        <f t="shared" si="141"/>
        <v>104.57</v>
      </c>
      <c r="V420" s="44">
        <f t="shared" si="142"/>
        <v>54</v>
      </c>
      <c r="W420" s="44">
        <f t="shared" si="143"/>
        <v>0</v>
      </c>
      <c r="X420" s="41">
        <f t="shared" si="144"/>
        <v>427.95</v>
      </c>
      <c r="Y420" s="41">
        <f t="shared" si="145"/>
        <v>1500.635</v>
      </c>
      <c r="Z420" s="66"/>
      <c r="AA420" s="247" t="s">
        <v>19</v>
      </c>
      <c r="AD420" s="142"/>
    </row>
    <row r="421" s="9" customFormat="1" ht="20" customHeight="1" spans="1:30">
      <c r="A421" s="40">
        <f t="shared" si="130"/>
        <v>418</v>
      </c>
      <c r="B421" s="257" t="s">
        <v>503</v>
      </c>
      <c r="C421" s="114" t="s">
        <v>1087</v>
      </c>
      <c r="D421" s="258" t="s">
        <v>1088</v>
      </c>
      <c r="E421" s="82">
        <v>3245.4</v>
      </c>
      <c r="F421" s="82">
        <v>3245.5</v>
      </c>
      <c r="G421" s="82">
        <v>3245.4</v>
      </c>
      <c r="H421" s="185">
        <v>5228.42</v>
      </c>
      <c r="I421" s="68">
        <v>108</v>
      </c>
      <c r="J421" s="44"/>
      <c r="K421" s="52">
        <f t="shared" si="131"/>
        <v>58.4172</v>
      </c>
      <c r="L421" s="53">
        <f t="shared" si="132"/>
        <v>519.28</v>
      </c>
      <c r="M421" s="41">
        <f t="shared" si="133"/>
        <v>22.7178</v>
      </c>
      <c r="N421" s="44">
        <f t="shared" si="134"/>
        <v>418.27</v>
      </c>
      <c r="O421" s="44">
        <f t="shared" si="135"/>
        <v>54</v>
      </c>
      <c r="P421" s="44">
        <f t="shared" si="136"/>
        <v>0</v>
      </c>
      <c r="Q421" s="44">
        <f t="shared" si="137"/>
        <v>1072.685</v>
      </c>
      <c r="R421" s="41">
        <f t="shared" si="138"/>
        <v>0</v>
      </c>
      <c r="S421" s="41">
        <f t="shared" si="139"/>
        <v>259.64</v>
      </c>
      <c r="T421" s="41">
        <f t="shared" si="140"/>
        <v>9.74</v>
      </c>
      <c r="U421" s="44">
        <f t="shared" si="141"/>
        <v>104.57</v>
      </c>
      <c r="V421" s="44">
        <f t="shared" si="142"/>
        <v>54</v>
      </c>
      <c r="W421" s="44">
        <f t="shared" si="143"/>
        <v>0</v>
      </c>
      <c r="X421" s="41">
        <f t="shared" si="144"/>
        <v>427.95</v>
      </c>
      <c r="Y421" s="41">
        <f t="shared" si="145"/>
        <v>1500.635</v>
      </c>
      <c r="Z421" s="66"/>
      <c r="AA421" s="247" t="s">
        <v>18</v>
      </c>
      <c r="AD421" s="142"/>
    </row>
    <row r="422" s="9" customFormat="1" ht="20" customHeight="1" spans="1:30">
      <c r="A422" s="40">
        <f t="shared" si="130"/>
        <v>419</v>
      </c>
      <c r="B422" s="257" t="s">
        <v>1089</v>
      </c>
      <c r="C422" s="114" t="s">
        <v>1090</v>
      </c>
      <c r="D422" s="258" t="s">
        <v>1091</v>
      </c>
      <c r="E422" s="82">
        <v>3245.4</v>
      </c>
      <c r="F422" s="82">
        <v>3245.5</v>
      </c>
      <c r="G422" s="82">
        <v>3245.4</v>
      </c>
      <c r="H422" s="185">
        <v>5228.42</v>
      </c>
      <c r="I422" s="68">
        <v>0</v>
      </c>
      <c r="J422" s="44"/>
      <c r="K422" s="52">
        <f t="shared" si="131"/>
        <v>58.4172</v>
      </c>
      <c r="L422" s="53">
        <f t="shared" si="132"/>
        <v>519.28</v>
      </c>
      <c r="M422" s="41">
        <f t="shared" si="133"/>
        <v>22.7178</v>
      </c>
      <c r="N422" s="44">
        <f t="shared" si="134"/>
        <v>418.27</v>
      </c>
      <c r="O422" s="44">
        <f t="shared" si="135"/>
        <v>0</v>
      </c>
      <c r="P422" s="44">
        <f t="shared" si="136"/>
        <v>0</v>
      </c>
      <c r="Q422" s="44">
        <f t="shared" si="137"/>
        <v>1018.685</v>
      </c>
      <c r="R422" s="41">
        <f t="shared" si="138"/>
        <v>0</v>
      </c>
      <c r="S422" s="41">
        <f t="shared" si="139"/>
        <v>259.64</v>
      </c>
      <c r="T422" s="41">
        <f t="shared" si="140"/>
        <v>9.74</v>
      </c>
      <c r="U422" s="44">
        <f t="shared" si="141"/>
        <v>104.57</v>
      </c>
      <c r="V422" s="44">
        <f t="shared" si="142"/>
        <v>0</v>
      </c>
      <c r="W422" s="44">
        <f t="shared" si="143"/>
        <v>0</v>
      </c>
      <c r="X422" s="41">
        <f t="shared" si="144"/>
        <v>373.95</v>
      </c>
      <c r="Y422" s="41">
        <f t="shared" si="145"/>
        <v>1392.635</v>
      </c>
      <c r="Z422" s="66"/>
      <c r="AA422" s="247" t="s">
        <v>17</v>
      </c>
      <c r="AD422" s="142"/>
    </row>
    <row r="423" s="9" customFormat="1" ht="20" customHeight="1" spans="1:30">
      <c r="A423" s="40">
        <f t="shared" si="130"/>
        <v>420</v>
      </c>
      <c r="B423" s="257" t="s">
        <v>443</v>
      </c>
      <c r="C423" s="114" t="s">
        <v>1092</v>
      </c>
      <c r="D423" s="258" t="s">
        <v>1093</v>
      </c>
      <c r="E423" s="82">
        <v>3245.4</v>
      </c>
      <c r="F423" s="82">
        <v>3245.5</v>
      </c>
      <c r="G423" s="82">
        <v>3245.4</v>
      </c>
      <c r="H423" s="185">
        <v>5228.42</v>
      </c>
      <c r="I423" s="68">
        <v>108</v>
      </c>
      <c r="J423" s="44"/>
      <c r="K423" s="52">
        <f t="shared" si="131"/>
        <v>58.4172</v>
      </c>
      <c r="L423" s="53">
        <f t="shared" si="132"/>
        <v>519.28</v>
      </c>
      <c r="M423" s="41">
        <f t="shared" si="133"/>
        <v>22.7178</v>
      </c>
      <c r="N423" s="44">
        <f t="shared" si="134"/>
        <v>418.27</v>
      </c>
      <c r="O423" s="44">
        <f t="shared" si="135"/>
        <v>54</v>
      </c>
      <c r="P423" s="44">
        <f t="shared" si="136"/>
        <v>0</v>
      </c>
      <c r="Q423" s="44">
        <f t="shared" si="137"/>
        <v>1072.685</v>
      </c>
      <c r="R423" s="41">
        <f t="shared" si="138"/>
        <v>0</v>
      </c>
      <c r="S423" s="41">
        <f t="shared" si="139"/>
        <v>259.64</v>
      </c>
      <c r="T423" s="41">
        <f t="shared" si="140"/>
        <v>9.74</v>
      </c>
      <c r="U423" s="44">
        <f t="shared" si="141"/>
        <v>104.57</v>
      </c>
      <c r="V423" s="44">
        <f t="shared" si="142"/>
        <v>54</v>
      </c>
      <c r="W423" s="44">
        <f t="shared" si="143"/>
        <v>0</v>
      </c>
      <c r="X423" s="41">
        <f t="shared" si="144"/>
        <v>427.95</v>
      </c>
      <c r="Y423" s="41">
        <f t="shared" si="145"/>
        <v>1500.635</v>
      </c>
      <c r="Z423" s="66"/>
      <c r="AA423" s="247" t="s">
        <v>15</v>
      </c>
      <c r="AD423" s="142"/>
    </row>
    <row r="424" s="9" customFormat="1" ht="20" customHeight="1" spans="1:30">
      <c r="A424" s="40">
        <f t="shared" si="130"/>
        <v>421</v>
      </c>
      <c r="B424" s="257" t="s">
        <v>443</v>
      </c>
      <c r="C424" s="114" t="s">
        <v>1094</v>
      </c>
      <c r="D424" s="258" t="s">
        <v>1095</v>
      </c>
      <c r="E424" s="82">
        <v>3245.4</v>
      </c>
      <c r="F424" s="82">
        <v>3245.5</v>
      </c>
      <c r="G424" s="82">
        <v>3245.4</v>
      </c>
      <c r="H424" s="185">
        <v>5228.42</v>
      </c>
      <c r="I424" s="68">
        <v>108</v>
      </c>
      <c r="J424" s="44"/>
      <c r="K424" s="52">
        <f t="shared" si="131"/>
        <v>58.4172</v>
      </c>
      <c r="L424" s="53">
        <f t="shared" si="132"/>
        <v>519.28</v>
      </c>
      <c r="M424" s="41">
        <f t="shared" si="133"/>
        <v>22.7178</v>
      </c>
      <c r="N424" s="44">
        <f t="shared" si="134"/>
        <v>418.27</v>
      </c>
      <c r="O424" s="44">
        <f t="shared" si="135"/>
        <v>54</v>
      </c>
      <c r="P424" s="44">
        <f t="shared" si="136"/>
        <v>0</v>
      </c>
      <c r="Q424" s="44">
        <f t="shared" si="137"/>
        <v>1072.685</v>
      </c>
      <c r="R424" s="41">
        <f t="shared" si="138"/>
        <v>0</v>
      </c>
      <c r="S424" s="41">
        <f t="shared" si="139"/>
        <v>259.64</v>
      </c>
      <c r="T424" s="41">
        <f t="shared" si="140"/>
        <v>9.74</v>
      </c>
      <c r="U424" s="44">
        <f t="shared" si="141"/>
        <v>104.57</v>
      </c>
      <c r="V424" s="44">
        <f t="shared" si="142"/>
        <v>54</v>
      </c>
      <c r="W424" s="44">
        <f t="shared" si="143"/>
        <v>0</v>
      </c>
      <c r="X424" s="41">
        <f t="shared" si="144"/>
        <v>427.95</v>
      </c>
      <c r="Y424" s="41">
        <f t="shared" si="145"/>
        <v>1500.635</v>
      </c>
      <c r="Z424" s="66"/>
      <c r="AA424" s="247" t="s">
        <v>15</v>
      </c>
      <c r="AD424" s="142"/>
    </row>
    <row r="425" s="9" customFormat="1" ht="20" customHeight="1" spans="1:30">
      <c r="A425" s="40">
        <f t="shared" ref="A425:A434" si="146">ROW()-3</f>
        <v>422</v>
      </c>
      <c r="B425" s="257" t="s">
        <v>217</v>
      </c>
      <c r="C425" s="114" t="s">
        <v>1096</v>
      </c>
      <c r="D425" s="258" t="s">
        <v>1097</v>
      </c>
      <c r="E425" s="82">
        <v>3245.4</v>
      </c>
      <c r="F425" s="82">
        <v>3245.5</v>
      </c>
      <c r="G425" s="82">
        <v>3245.4</v>
      </c>
      <c r="H425" s="185">
        <v>5228.42</v>
      </c>
      <c r="I425" s="68">
        <v>108</v>
      </c>
      <c r="J425" s="44"/>
      <c r="K425" s="52">
        <f t="shared" si="131"/>
        <v>58.4172</v>
      </c>
      <c r="L425" s="53">
        <f t="shared" si="132"/>
        <v>519.28</v>
      </c>
      <c r="M425" s="41">
        <f t="shared" si="133"/>
        <v>22.7178</v>
      </c>
      <c r="N425" s="44">
        <f t="shared" si="134"/>
        <v>418.27</v>
      </c>
      <c r="O425" s="44">
        <f t="shared" si="135"/>
        <v>54</v>
      </c>
      <c r="P425" s="44">
        <f t="shared" si="136"/>
        <v>0</v>
      </c>
      <c r="Q425" s="44">
        <f t="shared" si="137"/>
        <v>1072.685</v>
      </c>
      <c r="R425" s="41">
        <f t="shared" si="138"/>
        <v>0</v>
      </c>
      <c r="S425" s="41">
        <f t="shared" si="139"/>
        <v>259.64</v>
      </c>
      <c r="T425" s="41">
        <f t="shared" si="140"/>
        <v>9.74</v>
      </c>
      <c r="U425" s="44">
        <f t="shared" si="141"/>
        <v>104.57</v>
      </c>
      <c r="V425" s="44">
        <f t="shared" si="142"/>
        <v>54</v>
      </c>
      <c r="W425" s="44">
        <f t="shared" si="143"/>
        <v>0</v>
      </c>
      <c r="X425" s="41">
        <f t="shared" si="144"/>
        <v>427.95</v>
      </c>
      <c r="Y425" s="41">
        <f t="shared" si="145"/>
        <v>1500.635</v>
      </c>
      <c r="Z425" s="66"/>
      <c r="AA425" s="247" t="s">
        <v>34</v>
      </c>
      <c r="AD425" s="142"/>
    </row>
    <row r="426" s="9" customFormat="1" ht="20" customHeight="1" spans="1:30">
      <c r="A426" s="40">
        <f t="shared" si="146"/>
        <v>423</v>
      </c>
      <c r="B426" s="257" t="s">
        <v>167</v>
      </c>
      <c r="C426" s="114" t="s">
        <v>1098</v>
      </c>
      <c r="D426" s="354" t="s">
        <v>1099</v>
      </c>
      <c r="E426" s="82">
        <v>3820</v>
      </c>
      <c r="F426" s="82">
        <v>3820</v>
      </c>
      <c r="G426" s="82">
        <v>3820</v>
      </c>
      <c r="H426" s="185">
        <v>5228.42</v>
      </c>
      <c r="I426" s="68">
        <v>108</v>
      </c>
      <c r="J426" s="88">
        <v>4180</v>
      </c>
      <c r="K426" s="52">
        <f t="shared" si="131"/>
        <v>68.76</v>
      </c>
      <c r="L426" s="53">
        <f t="shared" si="132"/>
        <v>611.2</v>
      </c>
      <c r="M426" s="41">
        <f t="shared" si="133"/>
        <v>26.74</v>
      </c>
      <c r="N426" s="44">
        <f t="shared" si="134"/>
        <v>418.27</v>
      </c>
      <c r="O426" s="44">
        <f t="shared" si="135"/>
        <v>54</v>
      </c>
      <c r="P426" s="44">
        <f t="shared" si="136"/>
        <v>209</v>
      </c>
      <c r="Q426" s="44">
        <f t="shared" si="137"/>
        <v>1387.97</v>
      </c>
      <c r="R426" s="41">
        <f t="shared" si="138"/>
        <v>0</v>
      </c>
      <c r="S426" s="41">
        <f t="shared" si="139"/>
        <v>305.6</v>
      </c>
      <c r="T426" s="41">
        <f t="shared" si="140"/>
        <v>11.46</v>
      </c>
      <c r="U426" s="44">
        <f t="shared" si="141"/>
        <v>104.57</v>
      </c>
      <c r="V426" s="44">
        <f t="shared" si="142"/>
        <v>54</v>
      </c>
      <c r="W426" s="44">
        <f t="shared" si="143"/>
        <v>209</v>
      </c>
      <c r="X426" s="41">
        <f t="shared" si="144"/>
        <v>684.63</v>
      </c>
      <c r="Y426" s="41">
        <f t="shared" si="145"/>
        <v>2072.6</v>
      </c>
      <c r="Z426" s="66"/>
      <c r="AA426" s="247" t="s">
        <v>12</v>
      </c>
      <c r="AD426" s="142"/>
    </row>
    <row r="427" s="9" customFormat="1" ht="20" customHeight="1" spans="1:30">
      <c r="A427" s="40">
        <f t="shared" si="146"/>
        <v>424</v>
      </c>
      <c r="B427" s="257" t="s">
        <v>167</v>
      </c>
      <c r="C427" s="114" t="s">
        <v>1100</v>
      </c>
      <c r="D427" s="354" t="s">
        <v>1101</v>
      </c>
      <c r="E427" s="82">
        <v>3820</v>
      </c>
      <c r="F427" s="82">
        <v>3820</v>
      </c>
      <c r="G427" s="82">
        <v>3820</v>
      </c>
      <c r="H427" s="185">
        <v>5228.42</v>
      </c>
      <c r="I427" s="68">
        <v>108</v>
      </c>
      <c r="J427" s="88">
        <v>4180</v>
      </c>
      <c r="K427" s="52">
        <f t="shared" si="131"/>
        <v>68.76</v>
      </c>
      <c r="L427" s="53">
        <f t="shared" si="132"/>
        <v>611.2</v>
      </c>
      <c r="M427" s="41">
        <f t="shared" si="133"/>
        <v>26.74</v>
      </c>
      <c r="N427" s="44">
        <f t="shared" si="134"/>
        <v>418.27</v>
      </c>
      <c r="O427" s="44">
        <f t="shared" si="135"/>
        <v>54</v>
      </c>
      <c r="P427" s="44">
        <f t="shared" si="136"/>
        <v>209</v>
      </c>
      <c r="Q427" s="44">
        <f t="shared" si="137"/>
        <v>1387.97</v>
      </c>
      <c r="R427" s="41">
        <f t="shared" si="138"/>
        <v>0</v>
      </c>
      <c r="S427" s="41">
        <f t="shared" si="139"/>
        <v>305.6</v>
      </c>
      <c r="T427" s="41">
        <f t="shared" si="140"/>
        <v>11.46</v>
      </c>
      <c r="U427" s="44">
        <f t="shared" si="141"/>
        <v>104.57</v>
      </c>
      <c r="V427" s="44">
        <f t="shared" si="142"/>
        <v>54</v>
      </c>
      <c r="W427" s="44">
        <f t="shared" si="143"/>
        <v>209</v>
      </c>
      <c r="X427" s="41">
        <f t="shared" si="144"/>
        <v>684.63</v>
      </c>
      <c r="Y427" s="41">
        <f t="shared" si="145"/>
        <v>2072.6</v>
      </c>
      <c r="Z427" s="66"/>
      <c r="AA427" s="247" t="s">
        <v>12</v>
      </c>
      <c r="AD427" s="142"/>
    </row>
    <row r="428" s="9" customFormat="1" ht="20" customHeight="1" spans="1:30">
      <c r="A428" s="40">
        <f t="shared" si="146"/>
        <v>425</v>
      </c>
      <c r="B428" s="257" t="s">
        <v>170</v>
      </c>
      <c r="C428" s="114" t="s">
        <v>1102</v>
      </c>
      <c r="D428" s="258" t="s">
        <v>1103</v>
      </c>
      <c r="E428" s="82">
        <v>3245.4</v>
      </c>
      <c r="F428" s="82">
        <v>3245.5</v>
      </c>
      <c r="G428" s="82">
        <v>3245.4</v>
      </c>
      <c r="H428" s="185">
        <v>5228.42</v>
      </c>
      <c r="I428" s="68">
        <v>108</v>
      </c>
      <c r="J428" s="44"/>
      <c r="K428" s="52">
        <f t="shared" si="131"/>
        <v>58.4172</v>
      </c>
      <c r="L428" s="53">
        <f t="shared" si="132"/>
        <v>519.28</v>
      </c>
      <c r="M428" s="41">
        <f t="shared" si="133"/>
        <v>22.7178</v>
      </c>
      <c r="N428" s="44">
        <f t="shared" si="134"/>
        <v>418.27</v>
      </c>
      <c r="O428" s="44">
        <f t="shared" si="135"/>
        <v>54</v>
      </c>
      <c r="P428" s="44">
        <f t="shared" si="136"/>
        <v>0</v>
      </c>
      <c r="Q428" s="44">
        <f t="shared" si="137"/>
        <v>1072.685</v>
      </c>
      <c r="R428" s="41">
        <f t="shared" si="138"/>
        <v>0</v>
      </c>
      <c r="S428" s="41">
        <f t="shared" si="139"/>
        <v>259.64</v>
      </c>
      <c r="T428" s="41">
        <f t="shared" si="140"/>
        <v>9.74</v>
      </c>
      <c r="U428" s="44">
        <f t="shared" si="141"/>
        <v>104.57</v>
      </c>
      <c r="V428" s="44">
        <f t="shared" si="142"/>
        <v>54</v>
      </c>
      <c r="W428" s="44">
        <f t="shared" si="143"/>
        <v>0</v>
      </c>
      <c r="X428" s="41">
        <f t="shared" si="144"/>
        <v>427.95</v>
      </c>
      <c r="Y428" s="41">
        <f t="shared" si="145"/>
        <v>1500.635</v>
      </c>
      <c r="Z428" s="66"/>
      <c r="AA428" s="247" t="s">
        <v>24</v>
      </c>
      <c r="AD428" s="142"/>
    </row>
    <row r="429" s="9" customFormat="1" ht="20" customHeight="1" spans="1:30">
      <c r="A429" s="40">
        <f t="shared" si="146"/>
        <v>426</v>
      </c>
      <c r="B429" s="257" t="s">
        <v>684</v>
      </c>
      <c r="C429" s="114" t="s">
        <v>1104</v>
      </c>
      <c r="D429" s="354" t="s">
        <v>1105</v>
      </c>
      <c r="E429" s="82">
        <v>3245.4</v>
      </c>
      <c r="F429" s="82">
        <v>3245.5</v>
      </c>
      <c r="G429" s="82">
        <v>3245.4</v>
      </c>
      <c r="H429" s="185">
        <v>5228.42</v>
      </c>
      <c r="I429" s="68">
        <v>0</v>
      </c>
      <c r="J429" s="44"/>
      <c r="K429" s="52">
        <f t="shared" si="131"/>
        <v>58.4172</v>
      </c>
      <c r="L429" s="53">
        <f t="shared" si="132"/>
        <v>519.28</v>
      </c>
      <c r="M429" s="41">
        <f t="shared" si="133"/>
        <v>22.7178</v>
      </c>
      <c r="N429" s="44">
        <f t="shared" si="134"/>
        <v>418.27</v>
      </c>
      <c r="O429" s="44">
        <f t="shared" si="135"/>
        <v>0</v>
      </c>
      <c r="P429" s="44">
        <f t="shared" si="136"/>
        <v>0</v>
      </c>
      <c r="Q429" s="44">
        <f t="shared" si="137"/>
        <v>1018.685</v>
      </c>
      <c r="R429" s="41">
        <f t="shared" si="138"/>
        <v>0</v>
      </c>
      <c r="S429" s="41">
        <f t="shared" si="139"/>
        <v>259.64</v>
      </c>
      <c r="T429" s="41">
        <f t="shared" si="140"/>
        <v>9.74</v>
      </c>
      <c r="U429" s="44">
        <f t="shared" si="141"/>
        <v>104.57</v>
      </c>
      <c r="V429" s="44">
        <f t="shared" si="142"/>
        <v>0</v>
      </c>
      <c r="W429" s="44">
        <f t="shared" si="143"/>
        <v>0</v>
      </c>
      <c r="X429" s="41">
        <f t="shared" si="144"/>
        <v>373.95</v>
      </c>
      <c r="Y429" s="41">
        <f t="shared" si="145"/>
        <v>1392.635</v>
      </c>
      <c r="Z429" s="66"/>
      <c r="AA429" s="247" t="s">
        <v>22</v>
      </c>
      <c r="AD429" s="142"/>
    </row>
    <row r="430" s="9" customFormat="1" ht="20" customHeight="1" spans="1:30">
      <c r="A430" s="40">
        <f t="shared" si="146"/>
        <v>427</v>
      </c>
      <c r="B430" s="257" t="s">
        <v>170</v>
      </c>
      <c r="C430" s="114" t="s">
        <v>1106</v>
      </c>
      <c r="D430" s="258" t="s">
        <v>1107</v>
      </c>
      <c r="E430" s="82">
        <v>3245.4</v>
      </c>
      <c r="F430" s="82">
        <v>0</v>
      </c>
      <c r="G430" s="82">
        <v>0</v>
      </c>
      <c r="H430" s="59">
        <v>0</v>
      </c>
      <c r="I430" s="68"/>
      <c r="J430" s="44"/>
      <c r="K430" s="52">
        <f t="shared" si="131"/>
        <v>58.4172</v>
      </c>
      <c r="L430" s="53">
        <f t="shared" si="132"/>
        <v>0</v>
      </c>
      <c r="M430" s="41">
        <f t="shared" si="133"/>
        <v>0</v>
      </c>
      <c r="N430" s="44">
        <f t="shared" si="134"/>
        <v>0</v>
      </c>
      <c r="O430" s="44">
        <f t="shared" si="135"/>
        <v>0</v>
      </c>
      <c r="P430" s="44">
        <f t="shared" si="136"/>
        <v>0</v>
      </c>
      <c r="Q430" s="44">
        <f t="shared" si="137"/>
        <v>58.4172</v>
      </c>
      <c r="R430" s="41">
        <f t="shared" si="138"/>
        <v>0</v>
      </c>
      <c r="S430" s="41">
        <f t="shared" si="139"/>
        <v>0</v>
      </c>
      <c r="T430" s="41">
        <f t="shared" si="140"/>
        <v>0</v>
      </c>
      <c r="U430" s="44">
        <f t="shared" si="141"/>
        <v>0</v>
      </c>
      <c r="V430" s="44">
        <f t="shared" si="142"/>
        <v>0</v>
      </c>
      <c r="W430" s="44">
        <f t="shared" si="143"/>
        <v>0</v>
      </c>
      <c r="X430" s="41">
        <f t="shared" si="144"/>
        <v>0</v>
      </c>
      <c r="Y430" s="41">
        <f t="shared" si="145"/>
        <v>58.4172</v>
      </c>
      <c r="Z430" s="66"/>
      <c r="AA430" s="247" t="s">
        <v>24</v>
      </c>
      <c r="AD430" s="142"/>
    </row>
    <row r="431" s="9" customFormat="1" ht="20" customHeight="1" spans="1:30">
      <c r="A431" s="40">
        <f t="shared" si="146"/>
        <v>428</v>
      </c>
      <c r="B431" s="257" t="s">
        <v>170</v>
      </c>
      <c r="C431" s="114" t="s">
        <v>1108</v>
      </c>
      <c r="D431" s="258" t="s">
        <v>1109</v>
      </c>
      <c r="E431" s="82">
        <v>3245.4</v>
      </c>
      <c r="F431" s="82">
        <v>0</v>
      </c>
      <c r="G431" s="82">
        <v>0</v>
      </c>
      <c r="H431" s="59">
        <v>0</v>
      </c>
      <c r="I431" s="68"/>
      <c r="J431" s="44"/>
      <c r="K431" s="52">
        <f t="shared" si="131"/>
        <v>58.4172</v>
      </c>
      <c r="L431" s="53">
        <f t="shared" si="132"/>
        <v>0</v>
      </c>
      <c r="M431" s="41">
        <f t="shared" si="133"/>
        <v>0</v>
      </c>
      <c r="N431" s="44">
        <f t="shared" si="134"/>
        <v>0</v>
      </c>
      <c r="O431" s="44">
        <f t="shared" si="135"/>
        <v>0</v>
      </c>
      <c r="P431" s="44">
        <f t="shared" si="136"/>
        <v>0</v>
      </c>
      <c r="Q431" s="44">
        <f t="shared" si="137"/>
        <v>58.4172</v>
      </c>
      <c r="R431" s="41">
        <f t="shared" si="138"/>
        <v>0</v>
      </c>
      <c r="S431" s="41">
        <f t="shared" si="139"/>
        <v>0</v>
      </c>
      <c r="T431" s="41">
        <f t="shared" si="140"/>
        <v>0</v>
      </c>
      <c r="U431" s="44">
        <f t="shared" si="141"/>
        <v>0</v>
      </c>
      <c r="V431" s="44">
        <f t="shared" si="142"/>
        <v>0</v>
      </c>
      <c r="W431" s="44">
        <f t="shared" si="143"/>
        <v>0</v>
      </c>
      <c r="X431" s="41">
        <f t="shared" si="144"/>
        <v>0</v>
      </c>
      <c r="Y431" s="41">
        <f t="shared" si="145"/>
        <v>58.4172</v>
      </c>
      <c r="Z431" s="66"/>
      <c r="AA431" s="247" t="s">
        <v>24</v>
      </c>
      <c r="AD431" s="142"/>
    </row>
    <row r="432" s="9" customFormat="1" ht="20" customHeight="1" spans="1:30">
      <c r="A432" s="40">
        <f t="shared" si="146"/>
        <v>429</v>
      </c>
      <c r="B432" s="257" t="s">
        <v>170</v>
      </c>
      <c r="C432" s="114" t="s">
        <v>1110</v>
      </c>
      <c r="D432" s="258" t="s">
        <v>1111</v>
      </c>
      <c r="E432" s="82">
        <v>3245.4</v>
      </c>
      <c r="F432" s="82">
        <v>0</v>
      </c>
      <c r="G432" s="82">
        <v>0</v>
      </c>
      <c r="H432" s="59">
        <v>0</v>
      </c>
      <c r="I432" s="68"/>
      <c r="J432" s="44"/>
      <c r="K432" s="52">
        <f t="shared" si="131"/>
        <v>58.4172</v>
      </c>
      <c r="L432" s="53">
        <f t="shared" si="132"/>
        <v>0</v>
      </c>
      <c r="M432" s="41">
        <f t="shared" si="133"/>
        <v>0</v>
      </c>
      <c r="N432" s="44">
        <f t="shared" si="134"/>
        <v>0</v>
      </c>
      <c r="O432" s="44">
        <f t="shared" si="135"/>
        <v>0</v>
      </c>
      <c r="P432" s="44">
        <f t="shared" si="136"/>
        <v>0</v>
      </c>
      <c r="Q432" s="44">
        <f t="shared" si="137"/>
        <v>58.4172</v>
      </c>
      <c r="R432" s="41">
        <f t="shared" si="138"/>
        <v>0</v>
      </c>
      <c r="S432" s="41">
        <f t="shared" si="139"/>
        <v>0</v>
      </c>
      <c r="T432" s="41">
        <f t="shared" si="140"/>
        <v>0</v>
      </c>
      <c r="U432" s="44">
        <f t="shared" si="141"/>
        <v>0</v>
      </c>
      <c r="V432" s="44">
        <f t="shared" si="142"/>
        <v>0</v>
      </c>
      <c r="W432" s="44">
        <f t="shared" si="143"/>
        <v>0</v>
      </c>
      <c r="X432" s="41">
        <f t="shared" si="144"/>
        <v>0</v>
      </c>
      <c r="Y432" s="41">
        <f t="shared" si="145"/>
        <v>58.4172</v>
      </c>
      <c r="Z432" s="66"/>
      <c r="AA432" s="247" t="s">
        <v>24</v>
      </c>
      <c r="AD432" s="142"/>
    </row>
    <row r="433" s="9" customFormat="1" ht="20" customHeight="1" spans="1:30">
      <c r="A433" s="40">
        <f t="shared" si="146"/>
        <v>430</v>
      </c>
      <c r="B433" s="257" t="s">
        <v>170</v>
      </c>
      <c r="C433" s="114" t="s">
        <v>1112</v>
      </c>
      <c r="D433" s="258" t="s">
        <v>1113</v>
      </c>
      <c r="E433" s="82">
        <v>3245.4</v>
      </c>
      <c r="F433" s="82">
        <v>0</v>
      </c>
      <c r="G433" s="82">
        <v>0</v>
      </c>
      <c r="H433" s="59">
        <v>0</v>
      </c>
      <c r="I433" s="68"/>
      <c r="J433" s="44"/>
      <c r="K433" s="52">
        <f t="shared" si="131"/>
        <v>58.4172</v>
      </c>
      <c r="L433" s="53">
        <f t="shared" si="132"/>
        <v>0</v>
      </c>
      <c r="M433" s="41">
        <f t="shared" si="133"/>
        <v>0</v>
      </c>
      <c r="N433" s="44">
        <f t="shared" si="134"/>
        <v>0</v>
      </c>
      <c r="O433" s="44">
        <f t="shared" si="135"/>
        <v>0</v>
      </c>
      <c r="P433" s="44">
        <f t="shared" si="136"/>
        <v>0</v>
      </c>
      <c r="Q433" s="44">
        <f t="shared" si="137"/>
        <v>58.4172</v>
      </c>
      <c r="R433" s="41">
        <f t="shared" si="138"/>
        <v>0</v>
      </c>
      <c r="S433" s="41">
        <f t="shared" si="139"/>
        <v>0</v>
      </c>
      <c r="T433" s="41">
        <f t="shared" si="140"/>
        <v>0</v>
      </c>
      <c r="U433" s="44">
        <f t="shared" si="141"/>
        <v>0</v>
      </c>
      <c r="V433" s="44">
        <f t="shared" si="142"/>
        <v>0</v>
      </c>
      <c r="W433" s="44">
        <f t="shared" si="143"/>
        <v>0</v>
      </c>
      <c r="X433" s="41">
        <f t="shared" si="144"/>
        <v>0</v>
      </c>
      <c r="Y433" s="41">
        <f t="shared" si="145"/>
        <v>58.4172</v>
      </c>
      <c r="Z433" s="66"/>
      <c r="AA433" s="247" t="s">
        <v>24</v>
      </c>
      <c r="AD433" s="142"/>
    </row>
    <row r="434" s="9" customFormat="1" ht="20" customHeight="1" spans="1:30">
      <c r="A434" s="40">
        <f t="shared" si="146"/>
        <v>431</v>
      </c>
      <c r="B434" s="257" t="s">
        <v>684</v>
      </c>
      <c r="C434" s="114" t="s">
        <v>834</v>
      </c>
      <c r="D434" s="354" t="s">
        <v>835</v>
      </c>
      <c r="E434" s="82">
        <v>3245.4</v>
      </c>
      <c r="F434" s="82">
        <v>0</v>
      </c>
      <c r="G434" s="82">
        <v>0</v>
      </c>
      <c r="H434" s="59">
        <v>0</v>
      </c>
      <c r="I434" s="68"/>
      <c r="J434" s="44"/>
      <c r="K434" s="52">
        <f t="shared" si="131"/>
        <v>58.4172</v>
      </c>
      <c r="L434" s="53">
        <f t="shared" si="132"/>
        <v>0</v>
      </c>
      <c r="M434" s="41">
        <f t="shared" si="133"/>
        <v>0</v>
      </c>
      <c r="N434" s="44">
        <f t="shared" si="134"/>
        <v>0</v>
      </c>
      <c r="O434" s="44">
        <f t="shared" si="135"/>
        <v>0</v>
      </c>
      <c r="P434" s="44">
        <f t="shared" si="136"/>
        <v>0</v>
      </c>
      <c r="Q434" s="44">
        <f t="shared" si="137"/>
        <v>58.4172</v>
      </c>
      <c r="R434" s="41">
        <f t="shared" si="138"/>
        <v>0</v>
      </c>
      <c r="S434" s="41">
        <f t="shared" si="139"/>
        <v>0</v>
      </c>
      <c r="T434" s="41">
        <f t="shared" si="140"/>
        <v>0</v>
      </c>
      <c r="U434" s="44">
        <f t="shared" si="141"/>
        <v>0</v>
      </c>
      <c r="V434" s="44">
        <f t="shared" si="142"/>
        <v>0</v>
      </c>
      <c r="W434" s="44">
        <f t="shared" si="143"/>
        <v>0</v>
      </c>
      <c r="X434" s="41">
        <f t="shared" si="144"/>
        <v>0</v>
      </c>
      <c r="Y434" s="41">
        <f t="shared" si="145"/>
        <v>58.4172</v>
      </c>
      <c r="Z434" s="66"/>
      <c r="AA434" s="247" t="s">
        <v>22</v>
      </c>
      <c r="AD434" s="142"/>
    </row>
    <row r="435" s="9" customFormat="1" ht="20" customHeight="1" spans="1:27">
      <c r="A435" s="40">
        <f t="shared" ref="A435:A443" si="147">ROW()-3</f>
        <v>432</v>
      </c>
      <c r="B435" s="257" t="s">
        <v>167</v>
      </c>
      <c r="C435" s="114" t="s">
        <v>1114</v>
      </c>
      <c r="D435" s="354" t="s">
        <v>1115</v>
      </c>
      <c r="E435" s="82">
        <v>3245.4</v>
      </c>
      <c r="F435" s="82">
        <v>0</v>
      </c>
      <c r="G435" s="82">
        <v>0</v>
      </c>
      <c r="H435" s="59">
        <v>0</v>
      </c>
      <c r="I435" s="59"/>
      <c r="J435" s="54"/>
      <c r="K435" s="52">
        <f t="shared" si="131"/>
        <v>58.4172</v>
      </c>
      <c r="L435" s="53">
        <f t="shared" si="132"/>
        <v>0</v>
      </c>
      <c r="M435" s="41">
        <f t="shared" si="133"/>
        <v>0</v>
      </c>
      <c r="N435" s="44">
        <f t="shared" si="134"/>
        <v>0</v>
      </c>
      <c r="O435" s="44">
        <f t="shared" si="135"/>
        <v>0</v>
      </c>
      <c r="P435" s="44">
        <f t="shared" si="136"/>
        <v>0</v>
      </c>
      <c r="Q435" s="44">
        <f t="shared" si="137"/>
        <v>58.4172</v>
      </c>
      <c r="R435" s="41">
        <f t="shared" si="138"/>
        <v>0</v>
      </c>
      <c r="S435" s="41">
        <f t="shared" si="139"/>
        <v>0</v>
      </c>
      <c r="T435" s="41">
        <f t="shared" si="140"/>
        <v>0</v>
      </c>
      <c r="U435" s="44">
        <f t="shared" si="141"/>
        <v>0</v>
      </c>
      <c r="V435" s="44">
        <f t="shared" si="142"/>
        <v>0</v>
      </c>
      <c r="W435" s="44">
        <f t="shared" si="143"/>
        <v>0</v>
      </c>
      <c r="X435" s="41">
        <f t="shared" si="144"/>
        <v>0</v>
      </c>
      <c r="Y435" s="41">
        <f t="shared" si="145"/>
        <v>58.4172</v>
      </c>
      <c r="Z435" s="201"/>
      <c r="AA435" s="247" t="s">
        <v>12</v>
      </c>
    </row>
    <row r="436" s="9" customFormat="1" ht="20" customHeight="1" spans="1:27">
      <c r="A436" s="40">
        <f t="shared" si="147"/>
        <v>433</v>
      </c>
      <c r="B436" s="257" t="s">
        <v>124</v>
      </c>
      <c r="C436" s="114" t="s">
        <v>1116</v>
      </c>
      <c r="D436" s="258" t="s">
        <v>1117</v>
      </c>
      <c r="E436" s="82">
        <v>3245.4</v>
      </c>
      <c r="F436" s="82">
        <v>0</v>
      </c>
      <c r="G436" s="82">
        <v>0</v>
      </c>
      <c r="H436" s="59">
        <v>0</v>
      </c>
      <c r="I436" s="59"/>
      <c r="J436" s="54"/>
      <c r="K436" s="52">
        <f t="shared" si="131"/>
        <v>58.4172</v>
      </c>
      <c r="L436" s="53">
        <f t="shared" si="132"/>
        <v>0</v>
      </c>
      <c r="M436" s="41">
        <f t="shared" si="133"/>
        <v>0</v>
      </c>
      <c r="N436" s="44">
        <f t="shared" si="134"/>
        <v>0</v>
      </c>
      <c r="O436" s="44">
        <f t="shared" si="135"/>
        <v>0</v>
      </c>
      <c r="P436" s="44">
        <f t="shared" si="136"/>
        <v>0</v>
      </c>
      <c r="Q436" s="44">
        <f t="shared" si="137"/>
        <v>58.4172</v>
      </c>
      <c r="R436" s="41">
        <f t="shared" si="138"/>
        <v>0</v>
      </c>
      <c r="S436" s="41">
        <f t="shared" si="139"/>
        <v>0</v>
      </c>
      <c r="T436" s="41">
        <f t="shared" si="140"/>
        <v>0</v>
      </c>
      <c r="U436" s="44">
        <f t="shared" si="141"/>
        <v>0</v>
      </c>
      <c r="V436" s="44">
        <f t="shared" si="142"/>
        <v>0</v>
      </c>
      <c r="W436" s="44">
        <f t="shared" si="143"/>
        <v>0</v>
      </c>
      <c r="X436" s="41">
        <f t="shared" si="144"/>
        <v>0</v>
      </c>
      <c r="Y436" s="41">
        <f t="shared" si="145"/>
        <v>58.4172</v>
      </c>
      <c r="Z436" s="201"/>
      <c r="AA436" s="247" t="s">
        <v>19</v>
      </c>
    </row>
    <row r="437" s="202" customFormat="1" ht="20" customHeight="1" spans="1:27">
      <c r="A437" s="214">
        <f t="shared" si="147"/>
        <v>434</v>
      </c>
      <c r="B437" s="228" t="s">
        <v>1089</v>
      </c>
      <c r="C437" s="216" t="s">
        <v>1118</v>
      </c>
      <c r="D437" s="218" t="s">
        <v>1119</v>
      </c>
      <c r="E437" s="217">
        <v>3245.4</v>
      </c>
      <c r="F437" s="217">
        <v>0</v>
      </c>
      <c r="G437" s="217">
        <v>0</v>
      </c>
      <c r="H437" s="220">
        <v>0</v>
      </c>
      <c r="I437" s="220">
        <v>0</v>
      </c>
      <c r="J437" s="220">
        <v>0</v>
      </c>
      <c r="K437" s="221">
        <f t="shared" si="131"/>
        <v>58.4172</v>
      </c>
      <c r="L437" s="222">
        <f t="shared" si="132"/>
        <v>0</v>
      </c>
      <c r="M437" s="215">
        <f t="shared" si="133"/>
        <v>0</v>
      </c>
      <c r="N437" s="223">
        <f t="shared" si="134"/>
        <v>0</v>
      </c>
      <c r="O437" s="223">
        <f t="shared" si="135"/>
        <v>0</v>
      </c>
      <c r="P437" s="223">
        <f t="shared" si="136"/>
        <v>0</v>
      </c>
      <c r="Q437" s="223">
        <f t="shared" si="137"/>
        <v>58.4172</v>
      </c>
      <c r="R437" s="215">
        <f t="shared" si="138"/>
        <v>0</v>
      </c>
      <c r="S437" s="215">
        <f t="shared" si="139"/>
        <v>0</v>
      </c>
      <c r="T437" s="215">
        <f t="shared" si="140"/>
        <v>0</v>
      </c>
      <c r="U437" s="223">
        <f t="shared" si="141"/>
        <v>0</v>
      </c>
      <c r="V437" s="223">
        <f t="shared" si="142"/>
        <v>0</v>
      </c>
      <c r="W437" s="223">
        <f t="shared" si="143"/>
        <v>0</v>
      </c>
      <c r="X437" s="215">
        <f t="shared" si="144"/>
        <v>0</v>
      </c>
      <c r="Y437" s="215">
        <f t="shared" si="145"/>
        <v>58.4172</v>
      </c>
      <c r="Z437" s="225"/>
      <c r="AA437" s="260" t="s">
        <v>17</v>
      </c>
    </row>
    <row r="438" s="202" customFormat="1" ht="20" customHeight="1" spans="1:27">
      <c r="A438" s="214">
        <f t="shared" si="147"/>
        <v>435</v>
      </c>
      <c r="B438" s="228" t="s">
        <v>1089</v>
      </c>
      <c r="C438" s="216" t="s">
        <v>1120</v>
      </c>
      <c r="D438" s="218" t="s">
        <v>1121</v>
      </c>
      <c r="E438" s="217">
        <v>3245.4</v>
      </c>
      <c r="F438" s="217">
        <v>0</v>
      </c>
      <c r="G438" s="217">
        <v>0</v>
      </c>
      <c r="H438" s="220">
        <v>0</v>
      </c>
      <c r="I438" s="220">
        <v>0</v>
      </c>
      <c r="J438" s="220">
        <v>0</v>
      </c>
      <c r="K438" s="221">
        <f t="shared" si="131"/>
        <v>58.4172</v>
      </c>
      <c r="L438" s="222">
        <f t="shared" si="132"/>
        <v>0</v>
      </c>
      <c r="M438" s="215">
        <f t="shared" si="133"/>
        <v>0</v>
      </c>
      <c r="N438" s="223">
        <f t="shared" si="134"/>
        <v>0</v>
      </c>
      <c r="O438" s="223">
        <f t="shared" si="135"/>
        <v>0</v>
      </c>
      <c r="P438" s="223">
        <f t="shared" si="136"/>
        <v>0</v>
      </c>
      <c r="Q438" s="223">
        <f t="shared" si="137"/>
        <v>58.4172</v>
      </c>
      <c r="R438" s="215">
        <f t="shared" si="138"/>
        <v>0</v>
      </c>
      <c r="S438" s="215">
        <f t="shared" si="139"/>
        <v>0</v>
      </c>
      <c r="T438" s="215">
        <f t="shared" si="140"/>
        <v>0</v>
      </c>
      <c r="U438" s="223">
        <f t="shared" si="141"/>
        <v>0</v>
      </c>
      <c r="V438" s="223">
        <f t="shared" si="142"/>
        <v>0</v>
      </c>
      <c r="W438" s="223">
        <f t="shared" si="143"/>
        <v>0</v>
      </c>
      <c r="X438" s="215">
        <f t="shared" si="144"/>
        <v>0</v>
      </c>
      <c r="Y438" s="215">
        <f t="shared" si="145"/>
        <v>58.4172</v>
      </c>
      <c r="Z438" s="225"/>
      <c r="AA438" s="260" t="s">
        <v>17</v>
      </c>
    </row>
    <row r="439" s="9" customFormat="1" ht="20" customHeight="1" spans="1:27">
      <c r="A439" s="40">
        <f t="shared" si="147"/>
        <v>436</v>
      </c>
      <c r="B439" s="257" t="s">
        <v>1089</v>
      </c>
      <c r="C439" s="114" t="s">
        <v>1122</v>
      </c>
      <c r="D439" s="258" t="s">
        <v>1123</v>
      </c>
      <c r="E439" s="82">
        <v>3245.4</v>
      </c>
      <c r="F439" s="82">
        <v>0</v>
      </c>
      <c r="G439" s="82">
        <v>0</v>
      </c>
      <c r="H439" s="59">
        <v>0</v>
      </c>
      <c r="I439" s="59"/>
      <c r="J439" s="54"/>
      <c r="K439" s="52">
        <f t="shared" si="131"/>
        <v>58.4172</v>
      </c>
      <c r="L439" s="53">
        <f t="shared" si="132"/>
        <v>0</v>
      </c>
      <c r="M439" s="41">
        <f t="shared" si="133"/>
        <v>0</v>
      </c>
      <c r="N439" s="44">
        <f t="shared" si="134"/>
        <v>0</v>
      </c>
      <c r="O439" s="44">
        <f t="shared" si="135"/>
        <v>0</v>
      </c>
      <c r="P439" s="44">
        <f t="shared" si="136"/>
        <v>0</v>
      </c>
      <c r="Q439" s="44">
        <f t="shared" si="137"/>
        <v>58.4172</v>
      </c>
      <c r="R439" s="41">
        <f t="shared" si="138"/>
        <v>0</v>
      </c>
      <c r="S439" s="41">
        <f t="shared" si="139"/>
        <v>0</v>
      </c>
      <c r="T439" s="41">
        <f t="shared" si="140"/>
        <v>0</v>
      </c>
      <c r="U439" s="44">
        <f t="shared" si="141"/>
        <v>0</v>
      </c>
      <c r="V439" s="44">
        <f t="shared" si="142"/>
        <v>0</v>
      </c>
      <c r="W439" s="44">
        <f t="shared" si="143"/>
        <v>0</v>
      </c>
      <c r="X439" s="41">
        <f t="shared" si="144"/>
        <v>0</v>
      </c>
      <c r="Y439" s="41">
        <f t="shared" si="145"/>
        <v>58.4172</v>
      </c>
      <c r="Z439" s="201"/>
      <c r="AA439" s="247" t="s">
        <v>17</v>
      </c>
    </row>
    <row r="440" s="9" customFormat="1" ht="20" customHeight="1" spans="1:27">
      <c r="A440" s="40">
        <f t="shared" si="147"/>
        <v>437</v>
      </c>
      <c r="B440" s="257" t="s">
        <v>443</v>
      </c>
      <c r="C440" s="114" t="s">
        <v>1124</v>
      </c>
      <c r="D440" s="258" t="s">
        <v>1125</v>
      </c>
      <c r="E440" s="82">
        <v>3245.4</v>
      </c>
      <c r="F440" s="82">
        <v>0</v>
      </c>
      <c r="G440" s="82">
        <v>0</v>
      </c>
      <c r="H440" s="59">
        <v>0</v>
      </c>
      <c r="I440" s="59"/>
      <c r="J440" s="54"/>
      <c r="K440" s="52">
        <f t="shared" si="131"/>
        <v>58.4172</v>
      </c>
      <c r="L440" s="53">
        <f t="shared" si="132"/>
        <v>0</v>
      </c>
      <c r="M440" s="41">
        <f t="shared" si="133"/>
        <v>0</v>
      </c>
      <c r="N440" s="44">
        <f t="shared" si="134"/>
        <v>0</v>
      </c>
      <c r="O440" s="44">
        <f t="shared" si="135"/>
        <v>0</v>
      </c>
      <c r="P440" s="44">
        <f t="shared" si="136"/>
        <v>0</v>
      </c>
      <c r="Q440" s="44">
        <f t="shared" si="137"/>
        <v>58.4172</v>
      </c>
      <c r="R440" s="41">
        <f t="shared" si="138"/>
        <v>0</v>
      </c>
      <c r="S440" s="41">
        <f t="shared" si="139"/>
        <v>0</v>
      </c>
      <c r="T440" s="41">
        <f t="shared" si="140"/>
        <v>0</v>
      </c>
      <c r="U440" s="44">
        <f t="shared" si="141"/>
        <v>0</v>
      </c>
      <c r="V440" s="44">
        <f t="shared" si="142"/>
        <v>0</v>
      </c>
      <c r="W440" s="44">
        <f t="shared" si="143"/>
        <v>0</v>
      </c>
      <c r="X440" s="41">
        <f t="shared" si="144"/>
        <v>0</v>
      </c>
      <c r="Y440" s="41">
        <f t="shared" si="145"/>
        <v>58.4172</v>
      </c>
      <c r="Z440" s="201"/>
      <c r="AA440" s="247" t="s">
        <v>15</v>
      </c>
    </row>
    <row r="441" s="9" customFormat="1" ht="20" customHeight="1" spans="1:27">
      <c r="A441" s="40">
        <f t="shared" si="147"/>
        <v>438</v>
      </c>
      <c r="B441" s="257" t="s">
        <v>443</v>
      </c>
      <c r="C441" s="114" t="s">
        <v>1126</v>
      </c>
      <c r="D441" s="258" t="s">
        <v>1127</v>
      </c>
      <c r="E441" s="82">
        <v>3245.4</v>
      </c>
      <c r="F441" s="82">
        <v>0</v>
      </c>
      <c r="G441" s="82">
        <v>0</v>
      </c>
      <c r="H441" s="59">
        <v>0</v>
      </c>
      <c r="I441" s="59"/>
      <c r="J441" s="54"/>
      <c r="K441" s="52">
        <f t="shared" si="131"/>
        <v>58.4172</v>
      </c>
      <c r="L441" s="53">
        <f t="shared" si="132"/>
        <v>0</v>
      </c>
      <c r="M441" s="41">
        <f t="shared" si="133"/>
        <v>0</v>
      </c>
      <c r="N441" s="44">
        <f t="shared" si="134"/>
        <v>0</v>
      </c>
      <c r="O441" s="44">
        <f t="shared" si="135"/>
        <v>0</v>
      </c>
      <c r="P441" s="44">
        <f t="shared" si="136"/>
        <v>0</v>
      </c>
      <c r="Q441" s="44">
        <f t="shared" si="137"/>
        <v>58.4172</v>
      </c>
      <c r="R441" s="41">
        <f t="shared" si="138"/>
        <v>0</v>
      </c>
      <c r="S441" s="41">
        <f t="shared" si="139"/>
        <v>0</v>
      </c>
      <c r="T441" s="41">
        <f t="shared" si="140"/>
        <v>0</v>
      </c>
      <c r="U441" s="44">
        <f t="shared" si="141"/>
        <v>0</v>
      </c>
      <c r="V441" s="44">
        <f t="shared" si="142"/>
        <v>0</v>
      </c>
      <c r="W441" s="44">
        <f t="shared" si="143"/>
        <v>0</v>
      </c>
      <c r="X441" s="41">
        <f t="shared" si="144"/>
        <v>0</v>
      </c>
      <c r="Y441" s="41">
        <f t="shared" si="145"/>
        <v>58.4172</v>
      </c>
      <c r="Z441" s="201"/>
      <c r="AA441" s="247" t="s">
        <v>15</v>
      </c>
    </row>
    <row r="442" s="9" customFormat="1" ht="20" customHeight="1" spans="1:27">
      <c r="A442" s="40">
        <f t="shared" si="147"/>
        <v>439</v>
      </c>
      <c r="B442" s="257" t="s">
        <v>217</v>
      </c>
      <c r="C442" s="114" t="s">
        <v>1128</v>
      </c>
      <c r="D442" s="258" t="s">
        <v>1129</v>
      </c>
      <c r="E442" s="82">
        <v>3245.4</v>
      </c>
      <c r="F442" s="82">
        <v>0</v>
      </c>
      <c r="G442" s="82">
        <v>0</v>
      </c>
      <c r="H442" s="59">
        <v>0</v>
      </c>
      <c r="I442" s="59"/>
      <c r="J442" s="54"/>
      <c r="K442" s="52">
        <f t="shared" si="131"/>
        <v>58.4172</v>
      </c>
      <c r="L442" s="53">
        <f t="shared" si="132"/>
        <v>0</v>
      </c>
      <c r="M442" s="41">
        <f t="shared" si="133"/>
        <v>0</v>
      </c>
      <c r="N442" s="44">
        <f t="shared" si="134"/>
        <v>0</v>
      </c>
      <c r="O442" s="44">
        <f t="shared" si="135"/>
        <v>0</v>
      </c>
      <c r="P442" s="44">
        <f t="shared" si="136"/>
        <v>0</v>
      </c>
      <c r="Q442" s="44">
        <f t="shared" si="137"/>
        <v>58.4172</v>
      </c>
      <c r="R442" s="41">
        <f t="shared" si="138"/>
        <v>0</v>
      </c>
      <c r="S442" s="41">
        <f t="shared" si="139"/>
        <v>0</v>
      </c>
      <c r="T442" s="41">
        <f t="shared" si="140"/>
        <v>0</v>
      </c>
      <c r="U442" s="44">
        <f t="shared" si="141"/>
        <v>0</v>
      </c>
      <c r="V442" s="44">
        <f t="shared" si="142"/>
        <v>0</v>
      </c>
      <c r="W442" s="44">
        <f t="shared" si="143"/>
        <v>0</v>
      </c>
      <c r="X442" s="41">
        <f t="shared" si="144"/>
        <v>0</v>
      </c>
      <c r="Y442" s="41">
        <f t="shared" si="145"/>
        <v>58.4172</v>
      </c>
      <c r="Z442" s="201"/>
      <c r="AA442" s="247" t="s">
        <v>35</v>
      </c>
    </row>
    <row r="443" s="202" customFormat="1" ht="20" customHeight="1" spans="1:27">
      <c r="A443" s="214">
        <f t="shared" si="147"/>
        <v>440</v>
      </c>
      <c r="B443" s="225" t="s">
        <v>167</v>
      </c>
      <c r="C443" s="240" t="s">
        <v>1130</v>
      </c>
      <c r="D443" s="359" t="s">
        <v>1131</v>
      </c>
      <c r="E443" s="220">
        <v>3245.4</v>
      </c>
      <c r="F443" s="220">
        <v>0</v>
      </c>
      <c r="G443" s="220">
        <v>0</v>
      </c>
      <c r="H443" s="220">
        <v>0</v>
      </c>
      <c r="I443" s="220">
        <v>0</v>
      </c>
      <c r="J443" s="244">
        <v>0</v>
      </c>
      <c r="K443" s="221">
        <f t="shared" si="131"/>
        <v>58.4172</v>
      </c>
      <c r="L443" s="222">
        <f t="shared" si="132"/>
        <v>0</v>
      </c>
      <c r="M443" s="215">
        <f t="shared" si="133"/>
        <v>0</v>
      </c>
      <c r="N443" s="223">
        <f t="shared" si="134"/>
        <v>0</v>
      </c>
      <c r="O443" s="223">
        <f t="shared" si="135"/>
        <v>0</v>
      </c>
      <c r="P443" s="223">
        <f t="shared" si="136"/>
        <v>0</v>
      </c>
      <c r="Q443" s="223">
        <f t="shared" si="137"/>
        <v>58.4172</v>
      </c>
      <c r="R443" s="215">
        <f t="shared" si="138"/>
        <v>0</v>
      </c>
      <c r="S443" s="215">
        <f t="shared" si="139"/>
        <v>0</v>
      </c>
      <c r="T443" s="215">
        <f t="shared" si="140"/>
        <v>0</v>
      </c>
      <c r="U443" s="223">
        <f t="shared" si="141"/>
        <v>0</v>
      </c>
      <c r="V443" s="223">
        <f t="shared" si="142"/>
        <v>0</v>
      </c>
      <c r="W443" s="223">
        <f t="shared" si="143"/>
        <v>0</v>
      </c>
      <c r="X443" s="215">
        <f t="shared" si="144"/>
        <v>0</v>
      </c>
      <c r="Y443" s="215">
        <f t="shared" si="145"/>
        <v>58.4172</v>
      </c>
      <c r="Z443" s="225"/>
      <c r="AA443" s="247" t="s">
        <v>12</v>
      </c>
    </row>
    <row r="444" s="32" customFormat="1" ht="22" customHeight="1" spans="1:34">
      <c r="A444" s="40" t="s">
        <v>45</v>
      </c>
      <c r="B444" s="66"/>
      <c r="C444" s="212">
        <f>A443</f>
        <v>440</v>
      </c>
      <c r="D444" s="213"/>
      <c r="E444" s="119">
        <f>SUM(E4:E443)</f>
        <v>1437841.48999999</v>
      </c>
      <c r="F444" s="119">
        <f>SUM(F4:F443)</f>
        <v>1369699.59</v>
      </c>
      <c r="G444" s="119">
        <f t="shared" ref="E444:M444" si="148">SUM(G4:G443)</f>
        <v>1369688.09</v>
      </c>
      <c r="H444" s="119">
        <f t="shared" si="148"/>
        <v>2175022.71999999</v>
      </c>
      <c r="I444" s="119">
        <f t="shared" si="148"/>
        <v>3564</v>
      </c>
      <c r="J444" s="119">
        <f t="shared" si="148"/>
        <v>836026</v>
      </c>
      <c r="K444" s="119">
        <f t="shared" si="148"/>
        <v>25881.1468199999</v>
      </c>
      <c r="L444" s="119">
        <f t="shared" si="148"/>
        <v>219151.934399999</v>
      </c>
      <c r="M444" s="119">
        <f t="shared" si="148"/>
        <v>9587.81663000007</v>
      </c>
      <c r="N444" s="119">
        <f t="shared" ref="N444:Y444" si="149">SUM(N4:N443)</f>
        <v>174000.319999999</v>
      </c>
      <c r="O444" s="119">
        <f t="shared" si="149"/>
        <v>1782</v>
      </c>
      <c r="P444" s="119">
        <f t="shared" si="149"/>
        <v>41801.3</v>
      </c>
      <c r="Q444" s="119">
        <f t="shared" si="149"/>
        <v>472204.517849999</v>
      </c>
      <c r="R444" s="119">
        <f t="shared" si="149"/>
        <v>0</v>
      </c>
      <c r="S444" s="119">
        <f t="shared" si="149"/>
        <v>109575.4</v>
      </c>
      <c r="T444" s="119">
        <f t="shared" si="149"/>
        <v>4110.58999999996</v>
      </c>
      <c r="U444" s="119">
        <f t="shared" si="149"/>
        <v>43501.1199999999</v>
      </c>
      <c r="V444" s="119">
        <f t="shared" si="149"/>
        <v>1782</v>
      </c>
      <c r="W444" s="119">
        <f t="shared" si="149"/>
        <v>41801.3</v>
      </c>
      <c r="X444" s="119">
        <f t="shared" si="149"/>
        <v>200770.410000002</v>
      </c>
      <c r="Y444" s="119">
        <f t="shared" si="149"/>
        <v>672974.927850001</v>
      </c>
      <c r="Z444" s="201"/>
      <c r="AA444" s="261"/>
      <c r="AB444" s="9"/>
      <c r="AD444" s="141"/>
      <c r="AE444" s="9"/>
      <c r="AF444" s="9"/>
      <c r="AG444" s="9"/>
      <c r="AH444" s="9"/>
    </row>
    <row r="445" spans="1:30">
      <c r="A445" s="120"/>
      <c r="B445" s="120"/>
      <c r="E445" s="120"/>
      <c r="AD445" s="141"/>
    </row>
    <row r="446" spans="1:30">
      <c r="A446" s="121" t="s">
        <v>877</v>
      </c>
      <c r="B446" s="121"/>
      <c r="C446" s="122" t="s">
        <v>878</v>
      </c>
      <c r="D446" s="122"/>
      <c r="E446" s="121" t="s">
        <v>879</v>
      </c>
      <c r="AD446" s="142"/>
    </row>
    <row r="447" ht="16" customHeight="1" spans="1:29">
      <c r="A447" s="121" t="s">
        <v>880</v>
      </c>
      <c r="B447" s="121"/>
      <c r="C447" s="124">
        <f>K444</f>
        <v>25881.1468199999</v>
      </c>
      <c r="D447" s="125"/>
      <c r="E447" s="126">
        <f>COUNTIFS(E4:E443,"&lt;&gt;",E4:E443,"&lt;&gt;0")</f>
        <v>440</v>
      </c>
      <c r="Z447" s="9"/>
      <c r="AC447" s="141"/>
    </row>
    <row r="448" ht="16" customHeight="1" spans="1:30">
      <c r="A448" s="121" t="s">
        <v>881</v>
      </c>
      <c r="B448" s="121"/>
      <c r="C448" s="124">
        <f>L444+S444</f>
        <v>328727.334399999</v>
      </c>
      <c r="D448" s="125"/>
      <c r="E448" s="126">
        <f>COUNTIFS(F4:F443,"&lt;&gt;",F4:F443,"&lt;&gt;0")</f>
        <v>419</v>
      </c>
      <c r="AD448" s="141"/>
    </row>
    <row r="449" ht="16" customHeight="1" spans="1:5">
      <c r="A449" s="121" t="s">
        <v>882</v>
      </c>
      <c r="B449" s="121"/>
      <c r="C449" s="124">
        <f>M444+T444</f>
        <v>13698.40663</v>
      </c>
      <c r="D449" s="125"/>
      <c r="E449" s="126">
        <f>COUNTIFS(G4:G443,"&lt;&gt;",G4:G443,"&lt;&gt;0")</f>
        <v>419</v>
      </c>
    </row>
    <row r="450" ht="16" customHeight="1" spans="1:26">
      <c r="A450" s="123" t="s">
        <v>883</v>
      </c>
      <c r="B450" s="123"/>
      <c r="C450" s="124">
        <f>N444+U444</f>
        <v>217501.439999999</v>
      </c>
      <c r="D450" s="125"/>
      <c r="E450" s="126">
        <f>COUNTIFS(H4:H443,"&lt;&gt;",H4:H443,"&lt;&gt;0")</f>
        <v>416</v>
      </c>
      <c r="Z450" s="9"/>
    </row>
    <row r="451" ht="16" customHeight="1" spans="1:5">
      <c r="A451" s="123" t="s">
        <v>884</v>
      </c>
      <c r="B451" s="123"/>
      <c r="C451" s="124">
        <f>O444+V444</f>
        <v>3564</v>
      </c>
      <c r="D451" s="125"/>
      <c r="E451" s="126">
        <f>COUNTIFS(I4:I443,"&lt;&gt;",I4:I443,"&lt;&gt;0")</f>
        <v>33</v>
      </c>
    </row>
    <row r="452" ht="16" customHeight="1" spans="1:5">
      <c r="A452" s="123" t="s">
        <v>885</v>
      </c>
      <c r="B452" s="123"/>
      <c r="C452" s="128">
        <f>P444+W444</f>
        <v>83602.6</v>
      </c>
      <c r="D452" s="129"/>
      <c r="E452" s="126">
        <f>COUNTIFS(J4:J443,"&lt;&gt;",J4:J443,"&lt;&gt;0")</f>
        <v>330</v>
      </c>
    </row>
    <row r="453" ht="16" customHeight="1" spans="1:5">
      <c r="A453" s="123" t="s">
        <v>886</v>
      </c>
      <c r="B453" s="123"/>
      <c r="C453" s="128">
        <f>SUM(C447:D452)</f>
        <v>672974.927849998</v>
      </c>
      <c r="D453" s="125"/>
      <c r="E453" s="130"/>
    </row>
    <row r="454" spans="1:27">
      <c r="A454" s="18" t="s">
        <v>887</v>
      </c>
      <c r="B454" s="132"/>
      <c r="C454" s="133"/>
      <c r="D454" s="134"/>
      <c r="E454" s="18"/>
      <c r="F454" s="18"/>
      <c r="G454" s="18"/>
      <c r="H454" s="18"/>
      <c r="I454" s="18"/>
      <c r="J454" s="18"/>
      <c r="K454" s="18"/>
      <c r="L454" s="140"/>
      <c r="M454" s="18"/>
      <c r="N454" s="18"/>
      <c r="O454" s="18"/>
      <c r="P454" s="18"/>
      <c r="Q454" s="18"/>
      <c r="R454" s="18"/>
      <c r="S454" s="18"/>
      <c r="T454" s="18"/>
      <c r="V454" s="9"/>
      <c r="W454" s="9"/>
      <c r="X454" s="9"/>
      <c r="Y454" s="9"/>
      <c r="Z454" s="9"/>
      <c r="AA454" s="270"/>
    </row>
    <row r="455" spans="1:27">
      <c r="A455" s="18"/>
      <c r="B455" s="132"/>
      <c r="C455" s="133"/>
      <c r="D455" s="134"/>
      <c r="E455" s="18"/>
      <c r="F455" s="18"/>
      <c r="G455" s="18"/>
      <c r="H455" s="18"/>
      <c r="I455" s="18"/>
      <c r="J455" s="18"/>
      <c r="K455" s="18"/>
      <c r="L455" s="140"/>
      <c r="M455" s="18"/>
      <c r="N455" s="18"/>
      <c r="O455" s="18"/>
      <c r="P455" s="18"/>
      <c r="Q455" s="18"/>
      <c r="R455" s="18"/>
      <c r="S455" s="18"/>
      <c r="T455" s="18"/>
      <c r="V455" s="9"/>
      <c r="W455" s="9"/>
      <c r="X455" s="9"/>
      <c r="Y455" s="9"/>
      <c r="Z455" s="9"/>
      <c r="AA455" s="270"/>
    </row>
    <row r="456" spans="1:27">
      <c r="A456" s="18"/>
      <c r="B456" s="132"/>
      <c r="C456" s="133"/>
      <c r="D456" s="134"/>
      <c r="E456" s="18"/>
      <c r="F456" s="18"/>
      <c r="G456" s="18"/>
      <c r="H456" s="18"/>
      <c r="I456" s="18"/>
      <c r="J456" s="18"/>
      <c r="K456" s="18"/>
      <c r="L456" s="140"/>
      <c r="M456" s="18"/>
      <c r="N456" s="18"/>
      <c r="O456" s="18"/>
      <c r="P456" s="18"/>
      <c r="Q456" s="18"/>
      <c r="R456" s="18"/>
      <c r="S456" s="18"/>
      <c r="T456" s="18"/>
      <c r="V456" s="9"/>
      <c r="W456" s="9"/>
      <c r="X456" s="9"/>
      <c r="Y456" s="9"/>
      <c r="Z456" s="9"/>
      <c r="AA456" s="270"/>
    </row>
    <row r="457" spans="1:27">
      <c r="A457" s="18"/>
      <c r="B457" s="132"/>
      <c r="C457" s="133"/>
      <c r="D457" s="134"/>
      <c r="E457" s="18"/>
      <c r="F457" s="18"/>
      <c r="G457" s="18"/>
      <c r="H457" s="18"/>
      <c r="I457" s="18"/>
      <c r="J457" s="18"/>
      <c r="K457" s="18"/>
      <c r="L457" s="140"/>
      <c r="M457" s="18"/>
      <c r="N457" s="18"/>
      <c r="O457" s="18"/>
      <c r="P457" s="18"/>
      <c r="Q457" s="18"/>
      <c r="R457" s="18"/>
      <c r="S457" s="18"/>
      <c r="T457" s="18"/>
      <c r="V457" s="9"/>
      <c r="W457" s="9"/>
      <c r="X457" s="9"/>
      <c r="Y457" s="9"/>
      <c r="Z457" s="9"/>
      <c r="AA457" s="270"/>
    </row>
    <row r="458" spans="1:27">
      <c r="A458" s="18"/>
      <c r="B458" s="132"/>
      <c r="C458" s="133"/>
      <c r="D458" s="134"/>
      <c r="E458" s="18"/>
      <c r="F458" s="18"/>
      <c r="G458" s="18"/>
      <c r="H458" s="18"/>
      <c r="I458" s="18"/>
      <c r="J458" s="18"/>
      <c r="K458" s="18"/>
      <c r="L458" s="140"/>
      <c r="M458" s="18"/>
      <c r="N458" s="18"/>
      <c r="O458" s="18"/>
      <c r="P458" s="18"/>
      <c r="Q458" s="18"/>
      <c r="R458" s="18"/>
      <c r="S458" s="18"/>
      <c r="T458" s="18"/>
      <c r="V458" s="9"/>
      <c r="W458" s="9"/>
      <c r="X458" s="9"/>
      <c r="Y458" s="9"/>
      <c r="Z458" s="9"/>
      <c r="AA458" s="270"/>
    </row>
    <row r="459" spans="1:27">
      <c r="A459" s="18"/>
      <c r="B459" s="132"/>
      <c r="C459" s="133"/>
      <c r="D459" s="134"/>
      <c r="E459" s="18"/>
      <c r="F459" s="18"/>
      <c r="G459" s="18"/>
      <c r="H459" s="18"/>
      <c r="I459" s="18"/>
      <c r="J459" s="18"/>
      <c r="K459" s="18"/>
      <c r="L459" s="140"/>
      <c r="M459" s="18"/>
      <c r="N459" s="18"/>
      <c r="O459" s="18"/>
      <c r="P459" s="18"/>
      <c r="Q459" s="18"/>
      <c r="R459" s="18"/>
      <c r="S459" s="18"/>
      <c r="T459" s="18"/>
      <c r="V459" s="9"/>
      <c r="W459" s="9"/>
      <c r="X459" s="9"/>
      <c r="Y459" s="9"/>
      <c r="Z459" s="9"/>
      <c r="AA459" s="270"/>
    </row>
    <row r="460" spans="1:27">
      <c r="A460" s="18"/>
      <c r="B460" s="132"/>
      <c r="C460" s="133"/>
      <c r="D460" s="134"/>
      <c r="E460" s="18"/>
      <c r="F460" s="18"/>
      <c r="G460" s="18"/>
      <c r="H460" s="18"/>
      <c r="I460" s="18"/>
      <c r="J460" s="18"/>
      <c r="K460" s="18"/>
      <c r="L460" s="140"/>
      <c r="M460" s="18"/>
      <c r="N460" s="18"/>
      <c r="O460" s="18"/>
      <c r="P460" s="18"/>
      <c r="Q460" s="18"/>
      <c r="R460" s="18"/>
      <c r="S460" s="18"/>
      <c r="T460" s="18"/>
      <c r="V460" s="9"/>
      <c r="W460" s="9"/>
      <c r="X460" s="9"/>
      <c r="Y460" s="9"/>
      <c r="Z460" s="9"/>
      <c r="AA460" s="270"/>
    </row>
    <row r="461" spans="1:27">
      <c r="A461" s="18"/>
      <c r="B461" s="132"/>
      <c r="C461" s="133"/>
      <c r="D461" s="134"/>
      <c r="E461" s="18"/>
      <c r="F461" s="18"/>
      <c r="G461" s="18"/>
      <c r="H461" s="18"/>
      <c r="I461" s="18"/>
      <c r="J461" s="18"/>
      <c r="K461" s="18"/>
      <c r="L461" s="140"/>
      <c r="M461" s="18"/>
      <c r="N461" s="18"/>
      <c r="O461" s="18"/>
      <c r="P461" s="18"/>
      <c r="Q461" s="18"/>
      <c r="R461" s="18"/>
      <c r="S461" s="18"/>
      <c r="T461" s="18"/>
      <c r="V461" s="9"/>
      <c r="W461" s="9"/>
      <c r="X461" s="9"/>
      <c r="Y461" s="9"/>
      <c r="Z461" s="9"/>
      <c r="AA461" s="270"/>
    </row>
    <row r="462" spans="1:27">
      <c r="A462" s="135" t="s">
        <v>888</v>
      </c>
      <c r="B462" s="135"/>
      <c r="C462" s="136"/>
      <c r="D462" s="134"/>
      <c r="E462" s="18"/>
      <c r="F462" s="18"/>
      <c r="G462" s="18"/>
      <c r="H462" s="18"/>
      <c r="I462" s="18"/>
      <c r="J462" s="18"/>
      <c r="K462" s="18"/>
      <c r="L462" s="140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AA462" s="18"/>
    </row>
    <row r="463" spans="1:3">
      <c r="A463" s="135"/>
      <c r="B463" s="135"/>
      <c r="C463" s="136"/>
    </row>
    <row r="464" s="26" customFormat="1" ht="20" customHeight="1" spans="1:30">
      <c r="A464" s="262">
        <f t="shared" ref="A464:A482" si="150">ROW()-3</f>
        <v>461</v>
      </c>
      <c r="B464" s="263" t="s">
        <v>167</v>
      </c>
      <c r="C464" s="24" t="s">
        <v>922</v>
      </c>
      <c r="D464" s="264" t="s">
        <v>923</v>
      </c>
      <c r="E464" s="156">
        <v>3245.5</v>
      </c>
      <c r="F464" s="156">
        <v>0</v>
      </c>
      <c r="G464" s="156">
        <v>0</v>
      </c>
      <c r="H464" s="156">
        <v>0</v>
      </c>
      <c r="I464" s="156">
        <v>0</v>
      </c>
      <c r="J464" s="155">
        <v>0</v>
      </c>
      <c r="K464" s="268">
        <f t="shared" ref="K464:K482" si="151">E464*0.018</f>
        <v>58.419</v>
      </c>
      <c r="L464" s="269">
        <f t="shared" ref="L464:L482" si="152">F464*0.16</f>
        <v>0</v>
      </c>
      <c r="M464" s="155">
        <f t="shared" ref="M464:M482" si="153">G464*0.007</f>
        <v>0</v>
      </c>
      <c r="N464" s="155">
        <f t="shared" ref="N464:N482" si="154">ROUND(H464*0.08,2)</f>
        <v>0</v>
      </c>
      <c r="O464" s="155">
        <f t="shared" ref="O464:O482" si="155">I464*50%</f>
        <v>0</v>
      </c>
      <c r="P464" s="155">
        <f t="shared" ref="P464:P482" si="156">J464*5%</f>
        <v>0</v>
      </c>
      <c r="Q464" s="155">
        <f t="shared" ref="Q464:Q482" si="157">SUM(K464:P464)</f>
        <v>58.419</v>
      </c>
      <c r="R464" s="155">
        <f t="shared" ref="R464:R482" si="158">E464*0</f>
        <v>0</v>
      </c>
      <c r="S464" s="155">
        <f t="shared" ref="S464:S482" si="159">ROUND(F464*0.08,2)</f>
        <v>0</v>
      </c>
      <c r="T464" s="155">
        <f t="shared" ref="T464:T482" si="160">ROUND(G464*0.003,2)</f>
        <v>0</v>
      </c>
      <c r="U464" s="155">
        <f t="shared" ref="U464:U482" si="161">ROUND(H464*0.02,2)</f>
        <v>0</v>
      </c>
      <c r="V464" s="155">
        <f t="shared" ref="V464:V482" si="162">I464*50%</f>
        <v>0</v>
      </c>
      <c r="W464" s="155">
        <f t="shared" ref="W464:W482" si="163">J464*5%</f>
        <v>0</v>
      </c>
      <c r="X464" s="155">
        <f t="shared" ref="X464:X482" si="164">SUM(R464:W464)</f>
        <v>0</v>
      </c>
      <c r="Y464" s="155">
        <f t="shared" ref="Y464:Y482" si="165">Q464+X464</f>
        <v>58.419</v>
      </c>
      <c r="Z464" s="155"/>
      <c r="AA464" s="271"/>
      <c r="AD464" s="272"/>
    </row>
    <row r="465" s="26" customFormat="1" ht="20" customHeight="1" spans="1:30">
      <c r="A465" s="262">
        <f t="shared" si="150"/>
        <v>462</v>
      </c>
      <c r="B465" s="263" t="s">
        <v>167</v>
      </c>
      <c r="C465" s="138" t="s">
        <v>856</v>
      </c>
      <c r="D465" s="264" t="s">
        <v>857</v>
      </c>
      <c r="E465" s="156">
        <v>3245.5</v>
      </c>
      <c r="F465" s="156">
        <v>0</v>
      </c>
      <c r="G465" s="156">
        <v>0</v>
      </c>
      <c r="H465" s="156">
        <v>0</v>
      </c>
      <c r="I465" s="156">
        <v>0</v>
      </c>
      <c r="J465" s="155">
        <v>0</v>
      </c>
      <c r="K465" s="268">
        <f t="shared" si="151"/>
        <v>58.419</v>
      </c>
      <c r="L465" s="269">
        <f t="shared" si="152"/>
        <v>0</v>
      </c>
      <c r="M465" s="155">
        <f t="shared" si="153"/>
        <v>0</v>
      </c>
      <c r="N465" s="155">
        <f t="shared" si="154"/>
        <v>0</v>
      </c>
      <c r="O465" s="155">
        <f t="shared" si="155"/>
        <v>0</v>
      </c>
      <c r="P465" s="155">
        <f t="shared" si="156"/>
        <v>0</v>
      </c>
      <c r="Q465" s="155">
        <f t="shared" si="157"/>
        <v>58.419</v>
      </c>
      <c r="R465" s="155">
        <f t="shared" si="158"/>
        <v>0</v>
      </c>
      <c r="S465" s="155">
        <f t="shared" si="159"/>
        <v>0</v>
      </c>
      <c r="T465" s="155">
        <f t="shared" si="160"/>
        <v>0</v>
      </c>
      <c r="U465" s="155">
        <f t="shared" si="161"/>
        <v>0</v>
      </c>
      <c r="V465" s="155">
        <f t="shared" si="162"/>
        <v>0</v>
      </c>
      <c r="W465" s="155">
        <f t="shared" si="163"/>
        <v>0</v>
      </c>
      <c r="X465" s="155">
        <f t="shared" si="164"/>
        <v>0</v>
      </c>
      <c r="Y465" s="155">
        <f t="shared" si="165"/>
        <v>58.419</v>
      </c>
      <c r="Z465" s="155"/>
      <c r="AA465" s="271"/>
      <c r="AD465" s="272"/>
    </row>
    <row r="466" s="26" customFormat="1" ht="20" customHeight="1" spans="1:30">
      <c r="A466" s="262">
        <f t="shared" si="150"/>
        <v>463</v>
      </c>
      <c r="B466" s="263" t="s">
        <v>684</v>
      </c>
      <c r="C466" s="265" t="s">
        <v>736</v>
      </c>
      <c r="D466" s="155" t="s">
        <v>737</v>
      </c>
      <c r="E466" s="156">
        <v>3245.5</v>
      </c>
      <c r="F466" s="156">
        <v>0</v>
      </c>
      <c r="G466" s="156">
        <v>0</v>
      </c>
      <c r="H466" s="156">
        <v>0</v>
      </c>
      <c r="I466" s="156">
        <v>0</v>
      </c>
      <c r="J466" s="155">
        <v>1790</v>
      </c>
      <c r="K466" s="268">
        <f t="shared" si="151"/>
        <v>58.419</v>
      </c>
      <c r="L466" s="269">
        <f t="shared" si="152"/>
        <v>0</v>
      </c>
      <c r="M466" s="155">
        <f t="shared" si="153"/>
        <v>0</v>
      </c>
      <c r="N466" s="155">
        <f t="shared" si="154"/>
        <v>0</v>
      </c>
      <c r="O466" s="155">
        <f t="shared" si="155"/>
        <v>0</v>
      </c>
      <c r="P466" s="155">
        <f t="shared" si="156"/>
        <v>89.5</v>
      </c>
      <c r="Q466" s="155">
        <f t="shared" si="157"/>
        <v>147.919</v>
      </c>
      <c r="R466" s="155">
        <f t="shared" si="158"/>
        <v>0</v>
      </c>
      <c r="S466" s="155">
        <f t="shared" si="159"/>
        <v>0</v>
      </c>
      <c r="T466" s="155">
        <f t="shared" si="160"/>
        <v>0</v>
      </c>
      <c r="U466" s="155">
        <f t="shared" si="161"/>
        <v>0</v>
      </c>
      <c r="V466" s="155">
        <f t="shared" si="162"/>
        <v>0</v>
      </c>
      <c r="W466" s="155">
        <f t="shared" si="163"/>
        <v>89.5</v>
      </c>
      <c r="X466" s="155">
        <f t="shared" si="164"/>
        <v>89.5</v>
      </c>
      <c r="Y466" s="155">
        <f t="shared" si="165"/>
        <v>237.419</v>
      </c>
      <c r="Z466" s="155"/>
      <c r="AA466" s="271"/>
      <c r="AD466" s="272"/>
    </row>
    <row r="467" s="9" customFormat="1" ht="20" customHeight="1" spans="1:30">
      <c r="A467" s="40">
        <f t="shared" si="150"/>
        <v>464</v>
      </c>
      <c r="B467" s="66" t="s">
        <v>124</v>
      </c>
      <c r="C467" s="47" t="s">
        <v>995</v>
      </c>
      <c r="D467" s="45" t="s">
        <v>996</v>
      </c>
      <c r="E467" s="156">
        <v>3245.5</v>
      </c>
      <c r="F467" s="156">
        <v>3245.5</v>
      </c>
      <c r="G467" s="156">
        <v>3245.5</v>
      </c>
      <c r="H467" s="68">
        <v>0</v>
      </c>
      <c r="I467" s="68">
        <v>0</v>
      </c>
      <c r="J467" s="44">
        <v>0</v>
      </c>
      <c r="K467" s="52">
        <f t="shared" si="151"/>
        <v>58.419</v>
      </c>
      <c r="L467" s="53">
        <f t="shared" si="152"/>
        <v>519.28</v>
      </c>
      <c r="M467" s="41">
        <f t="shared" si="153"/>
        <v>22.7185</v>
      </c>
      <c r="N467" s="44">
        <f t="shared" si="154"/>
        <v>0</v>
      </c>
      <c r="O467" s="44">
        <f t="shared" si="155"/>
        <v>0</v>
      </c>
      <c r="P467" s="44">
        <f t="shared" si="156"/>
        <v>0</v>
      </c>
      <c r="Q467" s="44">
        <f t="shared" si="157"/>
        <v>600.4175</v>
      </c>
      <c r="R467" s="41">
        <f t="shared" si="158"/>
        <v>0</v>
      </c>
      <c r="S467" s="41">
        <f t="shared" si="159"/>
        <v>259.64</v>
      </c>
      <c r="T467" s="41">
        <f t="shared" si="160"/>
        <v>9.74</v>
      </c>
      <c r="U467" s="44">
        <f t="shared" si="161"/>
        <v>0</v>
      </c>
      <c r="V467" s="44">
        <f t="shared" si="162"/>
        <v>0</v>
      </c>
      <c r="W467" s="44">
        <f t="shared" si="163"/>
        <v>0</v>
      </c>
      <c r="X467" s="41">
        <f t="shared" si="164"/>
        <v>269.38</v>
      </c>
      <c r="Y467" s="41">
        <f t="shared" si="165"/>
        <v>869.7975</v>
      </c>
      <c r="Z467" s="41"/>
      <c r="AA467" s="247"/>
      <c r="AD467" s="141"/>
    </row>
    <row r="468" s="9" customFormat="1" ht="20" customHeight="1" spans="1:30">
      <c r="A468" s="40">
        <f t="shared" si="150"/>
        <v>465</v>
      </c>
      <c r="B468" s="66" t="s">
        <v>285</v>
      </c>
      <c r="C468" s="46" t="s">
        <v>624</v>
      </c>
      <c r="D468" s="45" t="s">
        <v>625</v>
      </c>
      <c r="E468" s="41">
        <v>3245.4</v>
      </c>
      <c r="F468" s="41">
        <v>3245.4</v>
      </c>
      <c r="G468" s="41">
        <v>3245.4</v>
      </c>
      <c r="H468" s="44">
        <v>5228.42</v>
      </c>
      <c r="I468" s="44"/>
      <c r="J468" s="44">
        <v>4180</v>
      </c>
      <c r="K468" s="52">
        <f t="shared" si="151"/>
        <v>58.4172</v>
      </c>
      <c r="L468" s="53">
        <f t="shared" si="152"/>
        <v>519.264</v>
      </c>
      <c r="M468" s="41">
        <f t="shared" si="153"/>
        <v>22.7178</v>
      </c>
      <c r="N468" s="44">
        <f t="shared" si="154"/>
        <v>418.27</v>
      </c>
      <c r="O468" s="44">
        <f t="shared" si="155"/>
        <v>0</v>
      </c>
      <c r="P468" s="44">
        <f t="shared" si="156"/>
        <v>209</v>
      </c>
      <c r="Q468" s="44">
        <f t="shared" si="157"/>
        <v>1227.669</v>
      </c>
      <c r="R468" s="41">
        <f t="shared" si="158"/>
        <v>0</v>
      </c>
      <c r="S468" s="41">
        <f t="shared" si="159"/>
        <v>259.63</v>
      </c>
      <c r="T468" s="41">
        <f t="shared" si="160"/>
        <v>9.74</v>
      </c>
      <c r="U468" s="44">
        <f t="shared" si="161"/>
        <v>104.57</v>
      </c>
      <c r="V468" s="44">
        <f t="shared" si="162"/>
        <v>0</v>
      </c>
      <c r="W468" s="44">
        <f t="shared" si="163"/>
        <v>209</v>
      </c>
      <c r="X468" s="41">
        <f t="shared" si="164"/>
        <v>582.94</v>
      </c>
      <c r="Y468" s="41">
        <f t="shared" si="165"/>
        <v>1810.609</v>
      </c>
      <c r="Z468" s="41"/>
      <c r="AA468" s="247"/>
      <c r="AD468" s="141"/>
    </row>
    <row r="469" s="9" customFormat="1" ht="20" customHeight="1" spans="1:30">
      <c r="A469" s="40">
        <f t="shared" si="150"/>
        <v>466</v>
      </c>
      <c r="B469" s="66" t="s">
        <v>285</v>
      </c>
      <c r="C469" s="42" t="s">
        <v>308</v>
      </c>
      <c r="D469" s="41" t="s">
        <v>309</v>
      </c>
      <c r="E469" s="41">
        <v>3820</v>
      </c>
      <c r="F469" s="41">
        <f>VLOOKUP(C469,'[1]9月'!$B:$Q,16,0)</f>
        <v>3820</v>
      </c>
      <c r="G469" s="41">
        <v>3820</v>
      </c>
      <c r="H469" s="44">
        <v>5228.42</v>
      </c>
      <c r="I469" s="44"/>
      <c r="J469" s="44">
        <v>4180</v>
      </c>
      <c r="K469" s="52">
        <f t="shared" si="151"/>
        <v>68.76</v>
      </c>
      <c r="L469" s="53">
        <f t="shared" si="152"/>
        <v>611.2</v>
      </c>
      <c r="M469" s="41">
        <f t="shared" si="153"/>
        <v>26.74</v>
      </c>
      <c r="N469" s="44">
        <f t="shared" si="154"/>
        <v>418.27</v>
      </c>
      <c r="O469" s="44">
        <f t="shared" si="155"/>
        <v>0</v>
      </c>
      <c r="P469" s="44">
        <f t="shared" si="156"/>
        <v>209</v>
      </c>
      <c r="Q469" s="44">
        <f t="shared" si="157"/>
        <v>1333.97</v>
      </c>
      <c r="R469" s="41">
        <f t="shared" si="158"/>
        <v>0</v>
      </c>
      <c r="S469" s="41">
        <f t="shared" si="159"/>
        <v>305.6</v>
      </c>
      <c r="T469" s="41">
        <f t="shared" si="160"/>
        <v>11.46</v>
      </c>
      <c r="U469" s="44">
        <f t="shared" si="161"/>
        <v>104.57</v>
      </c>
      <c r="V469" s="44">
        <f t="shared" si="162"/>
        <v>0</v>
      </c>
      <c r="W469" s="44">
        <f t="shared" si="163"/>
        <v>209</v>
      </c>
      <c r="X469" s="41">
        <f t="shared" si="164"/>
        <v>630.63</v>
      </c>
      <c r="Y469" s="41">
        <f t="shared" si="165"/>
        <v>1964.6</v>
      </c>
      <c r="Z469" s="41"/>
      <c r="AA469" s="247"/>
      <c r="AD469" s="141"/>
    </row>
    <row r="470" s="9" customFormat="1" ht="20" customHeight="1" spans="1:30">
      <c r="A470" s="40">
        <f t="shared" si="150"/>
        <v>467</v>
      </c>
      <c r="B470" s="66" t="s">
        <v>103</v>
      </c>
      <c r="C470" s="42" t="s">
        <v>316</v>
      </c>
      <c r="D470" s="41" t="s">
        <v>317</v>
      </c>
      <c r="E470" s="41">
        <v>3820</v>
      </c>
      <c r="F470" s="41">
        <f>VLOOKUP(C470,'[1]9月'!$B:$Q,16,0)</f>
        <v>3820</v>
      </c>
      <c r="G470" s="41">
        <v>3820</v>
      </c>
      <c r="H470" s="44">
        <v>5228.42</v>
      </c>
      <c r="I470" s="44"/>
      <c r="J470" s="44">
        <v>4180</v>
      </c>
      <c r="K470" s="52">
        <f t="shared" si="151"/>
        <v>68.76</v>
      </c>
      <c r="L470" s="53">
        <f t="shared" si="152"/>
        <v>611.2</v>
      </c>
      <c r="M470" s="41">
        <f t="shared" si="153"/>
        <v>26.74</v>
      </c>
      <c r="N470" s="44">
        <f t="shared" si="154"/>
        <v>418.27</v>
      </c>
      <c r="O470" s="44">
        <f t="shared" si="155"/>
        <v>0</v>
      </c>
      <c r="P470" s="44">
        <f t="shared" si="156"/>
        <v>209</v>
      </c>
      <c r="Q470" s="44">
        <f t="shared" si="157"/>
        <v>1333.97</v>
      </c>
      <c r="R470" s="41">
        <f t="shared" si="158"/>
        <v>0</v>
      </c>
      <c r="S470" s="41">
        <f t="shared" si="159"/>
        <v>305.6</v>
      </c>
      <c r="T470" s="41">
        <f t="shared" si="160"/>
        <v>11.46</v>
      </c>
      <c r="U470" s="44">
        <f t="shared" si="161"/>
        <v>104.57</v>
      </c>
      <c r="V470" s="44">
        <f t="shared" si="162"/>
        <v>0</v>
      </c>
      <c r="W470" s="44">
        <f t="shared" si="163"/>
        <v>209</v>
      </c>
      <c r="X470" s="41">
        <f t="shared" si="164"/>
        <v>630.63</v>
      </c>
      <c r="Y470" s="41">
        <f t="shared" si="165"/>
        <v>1964.6</v>
      </c>
      <c r="Z470" s="41"/>
      <c r="AA470" s="247"/>
      <c r="AD470" s="141"/>
    </row>
    <row r="471" s="30" customFormat="1" ht="20" customHeight="1" spans="1:30">
      <c r="A471" s="90">
        <f t="shared" si="150"/>
        <v>468</v>
      </c>
      <c r="B471" s="66" t="s">
        <v>167</v>
      </c>
      <c r="C471" s="61" t="s">
        <v>630</v>
      </c>
      <c r="D471" s="252" t="s">
        <v>631</v>
      </c>
      <c r="E471" s="44">
        <v>3820</v>
      </c>
      <c r="F471" s="44">
        <v>3820</v>
      </c>
      <c r="G471" s="44">
        <v>3820</v>
      </c>
      <c r="H471" s="44">
        <v>5228.42</v>
      </c>
      <c r="I471" s="44"/>
      <c r="J471" s="44">
        <v>4180</v>
      </c>
      <c r="K471" s="73">
        <f t="shared" si="151"/>
        <v>68.76</v>
      </c>
      <c r="L471" s="74">
        <f t="shared" si="152"/>
        <v>611.2</v>
      </c>
      <c r="M471" s="44">
        <f t="shared" si="153"/>
        <v>26.74</v>
      </c>
      <c r="N471" s="44">
        <f t="shared" si="154"/>
        <v>418.27</v>
      </c>
      <c r="O471" s="44">
        <f t="shared" si="155"/>
        <v>0</v>
      </c>
      <c r="P471" s="44">
        <f t="shared" si="156"/>
        <v>209</v>
      </c>
      <c r="Q471" s="44">
        <f t="shared" si="157"/>
        <v>1333.97</v>
      </c>
      <c r="R471" s="41">
        <f t="shared" si="158"/>
        <v>0</v>
      </c>
      <c r="S471" s="44">
        <f t="shared" si="159"/>
        <v>305.6</v>
      </c>
      <c r="T471" s="44">
        <f t="shared" si="160"/>
        <v>11.46</v>
      </c>
      <c r="U471" s="44">
        <f t="shared" si="161"/>
        <v>104.57</v>
      </c>
      <c r="V471" s="44">
        <f t="shared" si="162"/>
        <v>0</v>
      </c>
      <c r="W471" s="44">
        <f t="shared" si="163"/>
        <v>209</v>
      </c>
      <c r="X471" s="41">
        <f t="shared" si="164"/>
        <v>630.63</v>
      </c>
      <c r="Y471" s="44">
        <f t="shared" si="165"/>
        <v>1964.6</v>
      </c>
      <c r="Z471" s="44"/>
      <c r="AA471" s="255"/>
      <c r="AD471" s="141"/>
    </row>
    <row r="472" s="30" customFormat="1" ht="20" customHeight="1" spans="1:30">
      <c r="A472" s="90">
        <f t="shared" si="150"/>
        <v>469</v>
      </c>
      <c r="B472" s="66" t="s">
        <v>238</v>
      </c>
      <c r="C472" s="61" t="s">
        <v>642</v>
      </c>
      <c r="D472" s="252" t="s">
        <v>643</v>
      </c>
      <c r="E472" s="44">
        <v>3245.4</v>
      </c>
      <c r="F472" s="44">
        <v>3245.5</v>
      </c>
      <c r="G472" s="44">
        <v>3245.4</v>
      </c>
      <c r="H472" s="44">
        <v>5228.42</v>
      </c>
      <c r="I472" s="44"/>
      <c r="J472" s="44">
        <v>1790</v>
      </c>
      <c r="K472" s="73">
        <f t="shared" si="151"/>
        <v>58.4172</v>
      </c>
      <c r="L472" s="74">
        <f t="shared" si="152"/>
        <v>519.28</v>
      </c>
      <c r="M472" s="44">
        <f t="shared" si="153"/>
        <v>22.7178</v>
      </c>
      <c r="N472" s="44">
        <f t="shared" si="154"/>
        <v>418.27</v>
      </c>
      <c r="O472" s="44">
        <f t="shared" si="155"/>
        <v>0</v>
      </c>
      <c r="P472" s="44">
        <f t="shared" si="156"/>
        <v>89.5</v>
      </c>
      <c r="Q472" s="44">
        <f t="shared" si="157"/>
        <v>1108.185</v>
      </c>
      <c r="R472" s="41">
        <f t="shared" si="158"/>
        <v>0</v>
      </c>
      <c r="S472" s="44">
        <f t="shared" si="159"/>
        <v>259.64</v>
      </c>
      <c r="T472" s="44">
        <f t="shared" si="160"/>
        <v>9.74</v>
      </c>
      <c r="U472" s="44">
        <f t="shared" si="161"/>
        <v>104.57</v>
      </c>
      <c r="V472" s="44">
        <f t="shared" si="162"/>
        <v>0</v>
      </c>
      <c r="W472" s="44">
        <f t="shared" si="163"/>
        <v>89.5</v>
      </c>
      <c r="X472" s="41">
        <f t="shared" si="164"/>
        <v>463.45</v>
      </c>
      <c r="Y472" s="44">
        <f t="shared" si="165"/>
        <v>1571.635</v>
      </c>
      <c r="Z472" s="44"/>
      <c r="AA472" s="255"/>
      <c r="AD472" s="141"/>
    </row>
    <row r="473" ht="20" customHeight="1" spans="1:30">
      <c r="A473" s="40">
        <f t="shared" si="150"/>
        <v>470</v>
      </c>
      <c r="B473" s="66" t="s">
        <v>684</v>
      </c>
      <c r="C473" s="48" t="s">
        <v>728</v>
      </c>
      <c r="D473" s="41" t="s">
        <v>729</v>
      </c>
      <c r="E473" s="41">
        <v>3245.4</v>
      </c>
      <c r="F473" s="41">
        <f>VLOOKUP(C473,'[1]9月'!$B:$Q,16,0)</f>
        <v>3245.4</v>
      </c>
      <c r="G473" s="41">
        <v>3245.4</v>
      </c>
      <c r="H473" s="44">
        <v>5228.42</v>
      </c>
      <c r="I473" s="44"/>
      <c r="J473" s="44">
        <v>3180</v>
      </c>
      <c r="K473" s="52">
        <f t="shared" si="151"/>
        <v>58.4172</v>
      </c>
      <c r="L473" s="53">
        <f t="shared" si="152"/>
        <v>519.264</v>
      </c>
      <c r="M473" s="41">
        <f t="shared" si="153"/>
        <v>22.7178</v>
      </c>
      <c r="N473" s="44">
        <f t="shared" si="154"/>
        <v>418.27</v>
      </c>
      <c r="O473" s="44">
        <f t="shared" si="155"/>
        <v>0</v>
      </c>
      <c r="P473" s="44">
        <f t="shared" si="156"/>
        <v>159</v>
      </c>
      <c r="Q473" s="44">
        <f t="shared" si="157"/>
        <v>1177.669</v>
      </c>
      <c r="R473" s="41">
        <f t="shared" si="158"/>
        <v>0</v>
      </c>
      <c r="S473" s="41">
        <f t="shared" si="159"/>
        <v>259.63</v>
      </c>
      <c r="T473" s="41">
        <f t="shared" si="160"/>
        <v>9.74</v>
      </c>
      <c r="U473" s="44">
        <f t="shared" si="161"/>
        <v>104.57</v>
      </c>
      <c r="V473" s="44">
        <f t="shared" si="162"/>
        <v>0</v>
      </c>
      <c r="W473" s="44">
        <f t="shared" si="163"/>
        <v>159</v>
      </c>
      <c r="X473" s="41">
        <f t="shared" si="164"/>
        <v>532.94</v>
      </c>
      <c r="Y473" s="41">
        <f t="shared" si="165"/>
        <v>1710.609</v>
      </c>
      <c r="Z473" s="41"/>
      <c r="AA473" s="247"/>
      <c r="AD473" s="141"/>
    </row>
    <row r="474" s="9" customFormat="1" ht="20" customHeight="1" spans="1:30">
      <c r="A474" s="40">
        <f t="shared" si="150"/>
        <v>471</v>
      </c>
      <c r="B474" s="66" t="s">
        <v>167</v>
      </c>
      <c r="C474" s="42" t="s">
        <v>247</v>
      </c>
      <c r="D474" s="41" t="s">
        <v>248</v>
      </c>
      <c r="E474" s="41">
        <v>3245.4</v>
      </c>
      <c r="F474" s="41">
        <f>VLOOKUP(C474,'[1]9月'!$B:$Q,16,0)</f>
        <v>3245.4</v>
      </c>
      <c r="G474" s="41">
        <v>3245.4</v>
      </c>
      <c r="H474" s="44">
        <v>5228.42</v>
      </c>
      <c r="I474" s="44"/>
      <c r="J474" s="44">
        <v>3180</v>
      </c>
      <c r="K474" s="52">
        <f t="shared" si="151"/>
        <v>58.4172</v>
      </c>
      <c r="L474" s="53">
        <f t="shared" si="152"/>
        <v>519.264</v>
      </c>
      <c r="M474" s="41">
        <f t="shared" si="153"/>
        <v>22.7178</v>
      </c>
      <c r="N474" s="44">
        <f t="shared" si="154"/>
        <v>418.27</v>
      </c>
      <c r="O474" s="44">
        <f t="shared" si="155"/>
        <v>0</v>
      </c>
      <c r="P474" s="44">
        <f t="shared" si="156"/>
        <v>159</v>
      </c>
      <c r="Q474" s="44">
        <f t="shared" si="157"/>
        <v>1177.669</v>
      </c>
      <c r="R474" s="41">
        <f t="shared" si="158"/>
        <v>0</v>
      </c>
      <c r="S474" s="41">
        <f t="shared" si="159"/>
        <v>259.63</v>
      </c>
      <c r="T474" s="41">
        <f t="shared" si="160"/>
        <v>9.74</v>
      </c>
      <c r="U474" s="44">
        <f t="shared" si="161"/>
        <v>104.57</v>
      </c>
      <c r="V474" s="44">
        <f t="shared" si="162"/>
        <v>0</v>
      </c>
      <c r="W474" s="44">
        <f t="shared" si="163"/>
        <v>159</v>
      </c>
      <c r="X474" s="41">
        <f t="shared" si="164"/>
        <v>532.94</v>
      </c>
      <c r="Y474" s="41">
        <f t="shared" si="165"/>
        <v>1710.609</v>
      </c>
      <c r="Z474" s="41"/>
      <c r="AA474" s="247"/>
      <c r="AD474" s="141"/>
    </row>
    <row r="475" s="9" customFormat="1" ht="20" customHeight="1" spans="1:30">
      <c r="A475" s="40">
        <f t="shared" si="150"/>
        <v>472</v>
      </c>
      <c r="B475" s="66" t="s">
        <v>167</v>
      </c>
      <c r="C475" s="42" t="s">
        <v>294</v>
      </c>
      <c r="D475" s="41" t="s">
        <v>295</v>
      </c>
      <c r="E475" s="41">
        <v>3245.4</v>
      </c>
      <c r="F475" s="41">
        <f>VLOOKUP(C475,'[1]9月'!$B:$Q,16,0)</f>
        <v>3245.4</v>
      </c>
      <c r="G475" s="41">
        <v>3245.4</v>
      </c>
      <c r="H475" s="44">
        <v>5228.42</v>
      </c>
      <c r="I475" s="44"/>
      <c r="J475" s="44">
        <v>3180</v>
      </c>
      <c r="K475" s="52">
        <f t="shared" si="151"/>
        <v>58.4172</v>
      </c>
      <c r="L475" s="53">
        <f t="shared" si="152"/>
        <v>519.264</v>
      </c>
      <c r="M475" s="41">
        <f t="shared" si="153"/>
        <v>22.7178</v>
      </c>
      <c r="N475" s="44">
        <f t="shared" si="154"/>
        <v>418.27</v>
      </c>
      <c r="O475" s="44">
        <f t="shared" si="155"/>
        <v>0</v>
      </c>
      <c r="P475" s="44">
        <f t="shared" si="156"/>
        <v>159</v>
      </c>
      <c r="Q475" s="44">
        <f t="shared" si="157"/>
        <v>1177.669</v>
      </c>
      <c r="R475" s="41">
        <f t="shared" si="158"/>
        <v>0</v>
      </c>
      <c r="S475" s="41">
        <f t="shared" si="159"/>
        <v>259.63</v>
      </c>
      <c r="T475" s="41">
        <f t="shared" si="160"/>
        <v>9.74</v>
      </c>
      <c r="U475" s="44">
        <f t="shared" si="161"/>
        <v>104.57</v>
      </c>
      <c r="V475" s="44">
        <f t="shared" si="162"/>
        <v>0</v>
      </c>
      <c r="W475" s="44">
        <f t="shared" si="163"/>
        <v>159</v>
      </c>
      <c r="X475" s="41">
        <f t="shared" si="164"/>
        <v>532.94</v>
      </c>
      <c r="Y475" s="41">
        <f t="shared" si="165"/>
        <v>1710.609</v>
      </c>
      <c r="Z475" s="41"/>
      <c r="AA475" s="247"/>
      <c r="AD475" s="141"/>
    </row>
    <row r="476" s="9" customFormat="1" ht="20" customHeight="1" spans="1:30">
      <c r="A476" s="40">
        <f t="shared" si="150"/>
        <v>473</v>
      </c>
      <c r="B476" s="66" t="s">
        <v>170</v>
      </c>
      <c r="C476" s="46" t="s">
        <v>592</v>
      </c>
      <c r="D476" s="47" t="s">
        <v>593</v>
      </c>
      <c r="E476" s="41">
        <v>3245.4</v>
      </c>
      <c r="F476" s="41">
        <f>VLOOKUP(C476,'[1]9月'!$B:$Q,16,0)</f>
        <v>3245.4</v>
      </c>
      <c r="G476" s="41">
        <v>3245.4</v>
      </c>
      <c r="H476" s="44">
        <v>5228.42</v>
      </c>
      <c r="I476" s="44"/>
      <c r="J476" s="44">
        <v>1790</v>
      </c>
      <c r="K476" s="52">
        <f t="shared" si="151"/>
        <v>58.4172</v>
      </c>
      <c r="L476" s="53">
        <f t="shared" si="152"/>
        <v>519.264</v>
      </c>
      <c r="M476" s="41">
        <f t="shared" si="153"/>
        <v>22.7178</v>
      </c>
      <c r="N476" s="44">
        <f t="shared" si="154"/>
        <v>418.27</v>
      </c>
      <c r="O476" s="44">
        <f t="shared" si="155"/>
        <v>0</v>
      </c>
      <c r="P476" s="44">
        <f t="shared" si="156"/>
        <v>89.5</v>
      </c>
      <c r="Q476" s="44">
        <f t="shared" si="157"/>
        <v>1108.169</v>
      </c>
      <c r="R476" s="41">
        <f t="shared" si="158"/>
        <v>0</v>
      </c>
      <c r="S476" s="41">
        <f t="shared" si="159"/>
        <v>259.63</v>
      </c>
      <c r="T476" s="41">
        <f t="shared" si="160"/>
        <v>9.74</v>
      </c>
      <c r="U476" s="44">
        <f t="shared" si="161"/>
        <v>104.57</v>
      </c>
      <c r="V476" s="44">
        <f t="shared" si="162"/>
        <v>0</v>
      </c>
      <c r="W476" s="44">
        <f t="shared" si="163"/>
        <v>89.5</v>
      </c>
      <c r="X476" s="41">
        <f t="shared" si="164"/>
        <v>463.44</v>
      </c>
      <c r="Y476" s="41">
        <f t="shared" si="165"/>
        <v>1571.609</v>
      </c>
      <c r="Z476" s="41"/>
      <c r="AA476" s="247"/>
      <c r="AD476" s="141"/>
    </row>
    <row r="477" s="9" customFormat="1" ht="20" customHeight="1" spans="1:30">
      <c r="A477" s="40">
        <f t="shared" si="150"/>
        <v>474</v>
      </c>
      <c r="B477" s="66" t="s">
        <v>98</v>
      </c>
      <c r="C477" s="42" t="s">
        <v>101</v>
      </c>
      <c r="D477" s="41" t="s">
        <v>102</v>
      </c>
      <c r="E477" s="41">
        <v>3245.4</v>
      </c>
      <c r="F477" s="41">
        <f>VLOOKUP(C477,'[1]9月'!$B:$Q,16,0)</f>
        <v>3245.4</v>
      </c>
      <c r="G477" s="41">
        <v>3245.4</v>
      </c>
      <c r="H477" s="44">
        <v>5228.42</v>
      </c>
      <c r="I477" s="44"/>
      <c r="J477" s="44">
        <v>3180</v>
      </c>
      <c r="K477" s="52">
        <f t="shared" si="151"/>
        <v>58.4172</v>
      </c>
      <c r="L477" s="53">
        <f t="shared" si="152"/>
        <v>519.264</v>
      </c>
      <c r="M477" s="41">
        <f t="shared" si="153"/>
        <v>22.7178</v>
      </c>
      <c r="N477" s="44">
        <f t="shared" si="154"/>
        <v>418.27</v>
      </c>
      <c r="O477" s="44">
        <f t="shared" si="155"/>
        <v>0</v>
      </c>
      <c r="P477" s="44">
        <f t="shared" si="156"/>
        <v>159</v>
      </c>
      <c r="Q477" s="44">
        <f t="shared" si="157"/>
        <v>1177.669</v>
      </c>
      <c r="R477" s="41">
        <f t="shared" si="158"/>
        <v>0</v>
      </c>
      <c r="S477" s="41">
        <f t="shared" si="159"/>
        <v>259.63</v>
      </c>
      <c r="T477" s="41">
        <f t="shared" si="160"/>
        <v>9.74</v>
      </c>
      <c r="U477" s="44">
        <f t="shared" si="161"/>
        <v>104.57</v>
      </c>
      <c r="V477" s="44">
        <f t="shared" si="162"/>
        <v>0</v>
      </c>
      <c r="W477" s="44">
        <f t="shared" si="163"/>
        <v>159</v>
      </c>
      <c r="X477" s="41">
        <f t="shared" si="164"/>
        <v>532.94</v>
      </c>
      <c r="Y477" s="41">
        <f t="shared" si="165"/>
        <v>1710.609</v>
      </c>
      <c r="Z477" s="41"/>
      <c r="AA477" s="247"/>
      <c r="AD477" s="141"/>
    </row>
    <row r="478" s="9" customFormat="1" ht="20" customHeight="1" spans="1:30">
      <c r="A478" s="40">
        <f t="shared" si="150"/>
        <v>475</v>
      </c>
      <c r="B478" s="66" t="s">
        <v>98</v>
      </c>
      <c r="C478" s="42" t="s">
        <v>141</v>
      </c>
      <c r="D478" s="41" t="s">
        <v>142</v>
      </c>
      <c r="E478" s="41">
        <v>3245.4</v>
      </c>
      <c r="F478" s="41">
        <f>VLOOKUP(C478,'[1]9月'!$B:$Q,16,0)</f>
        <v>3245.4</v>
      </c>
      <c r="G478" s="41">
        <v>3245.4</v>
      </c>
      <c r="H478" s="44">
        <v>5228.42</v>
      </c>
      <c r="I478" s="44"/>
      <c r="J478" s="44">
        <v>3180</v>
      </c>
      <c r="K478" s="52">
        <f t="shared" si="151"/>
        <v>58.4172</v>
      </c>
      <c r="L478" s="53">
        <f t="shared" si="152"/>
        <v>519.264</v>
      </c>
      <c r="M478" s="41">
        <f t="shared" si="153"/>
        <v>22.7178</v>
      </c>
      <c r="N478" s="44">
        <f t="shared" si="154"/>
        <v>418.27</v>
      </c>
      <c r="O478" s="44">
        <f t="shared" si="155"/>
        <v>0</v>
      </c>
      <c r="P478" s="44">
        <f t="shared" si="156"/>
        <v>159</v>
      </c>
      <c r="Q478" s="44">
        <f t="shared" si="157"/>
        <v>1177.669</v>
      </c>
      <c r="R478" s="41">
        <f t="shared" si="158"/>
        <v>0</v>
      </c>
      <c r="S478" s="41">
        <f t="shared" si="159"/>
        <v>259.63</v>
      </c>
      <c r="T478" s="41">
        <f t="shared" si="160"/>
        <v>9.74</v>
      </c>
      <c r="U478" s="44">
        <f t="shared" si="161"/>
        <v>104.57</v>
      </c>
      <c r="V478" s="44">
        <f t="shared" si="162"/>
        <v>0</v>
      </c>
      <c r="W478" s="44">
        <f t="shared" si="163"/>
        <v>159</v>
      </c>
      <c r="X478" s="41">
        <f t="shared" si="164"/>
        <v>532.94</v>
      </c>
      <c r="Y478" s="41">
        <f t="shared" si="165"/>
        <v>1710.609</v>
      </c>
      <c r="Z478" s="41"/>
      <c r="AA478" s="247"/>
      <c r="AD478" s="141"/>
    </row>
    <row r="479" s="30" customFormat="1" ht="20" customHeight="1" spans="1:30">
      <c r="A479" s="90">
        <f t="shared" si="150"/>
        <v>476</v>
      </c>
      <c r="B479" s="66" t="s">
        <v>199</v>
      </c>
      <c r="C479" s="61" t="s">
        <v>670</v>
      </c>
      <c r="D479" s="346" t="s">
        <v>671</v>
      </c>
      <c r="E479" s="44">
        <v>3245.4</v>
      </c>
      <c r="F479" s="44">
        <v>3245.5</v>
      </c>
      <c r="G479" s="44">
        <v>3245.4</v>
      </c>
      <c r="H479" s="44">
        <v>5228.42</v>
      </c>
      <c r="I479" s="44"/>
      <c r="J479" s="44">
        <v>1790</v>
      </c>
      <c r="K479" s="73">
        <f t="shared" si="151"/>
        <v>58.4172</v>
      </c>
      <c r="L479" s="74">
        <f t="shared" si="152"/>
        <v>519.28</v>
      </c>
      <c r="M479" s="44">
        <f t="shared" si="153"/>
        <v>22.7178</v>
      </c>
      <c r="N479" s="44">
        <f t="shared" si="154"/>
        <v>418.27</v>
      </c>
      <c r="O479" s="44">
        <f t="shared" si="155"/>
        <v>0</v>
      </c>
      <c r="P479" s="44">
        <f t="shared" si="156"/>
        <v>89.5</v>
      </c>
      <c r="Q479" s="44">
        <f t="shared" si="157"/>
        <v>1108.185</v>
      </c>
      <c r="R479" s="41">
        <f t="shared" si="158"/>
        <v>0</v>
      </c>
      <c r="S479" s="44">
        <f t="shared" si="159"/>
        <v>259.64</v>
      </c>
      <c r="T479" s="44">
        <f t="shared" si="160"/>
        <v>9.74</v>
      </c>
      <c r="U479" s="44">
        <f t="shared" si="161"/>
        <v>104.57</v>
      </c>
      <c r="V479" s="44">
        <f t="shared" si="162"/>
        <v>0</v>
      </c>
      <c r="W479" s="44">
        <f t="shared" si="163"/>
        <v>89.5</v>
      </c>
      <c r="X479" s="41">
        <f t="shared" si="164"/>
        <v>463.45</v>
      </c>
      <c r="Y479" s="44">
        <f t="shared" si="165"/>
        <v>1571.635</v>
      </c>
      <c r="Z479" s="44"/>
      <c r="AA479" s="255"/>
      <c r="AD479" s="141"/>
    </row>
    <row r="480" s="9" customFormat="1" ht="20" customHeight="1" spans="1:30">
      <c r="A480" s="40">
        <f t="shared" si="150"/>
        <v>477</v>
      </c>
      <c r="B480" s="66" t="s">
        <v>170</v>
      </c>
      <c r="C480" s="42" t="s">
        <v>578</v>
      </c>
      <c r="D480" s="41" t="s">
        <v>579</v>
      </c>
      <c r="E480" s="41">
        <v>3245.4</v>
      </c>
      <c r="F480" s="41">
        <f>VLOOKUP(C480,'[1]9月'!$B:$Q,16,0)</f>
        <v>3245.4</v>
      </c>
      <c r="G480" s="41">
        <v>3245.4</v>
      </c>
      <c r="H480" s="44">
        <v>5228.42</v>
      </c>
      <c r="I480" s="44"/>
      <c r="J480" s="44">
        <v>1790</v>
      </c>
      <c r="K480" s="52">
        <f t="shared" si="151"/>
        <v>58.4172</v>
      </c>
      <c r="L480" s="53">
        <f t="shared" si="152"/>
        <v>519.264</v>
      </c>
      <c r="M480" s="41">
        <f t="shared" si="153"/>
        <v>22.7178</v>
      </c>
      <c r="N480" s="44">
        <f t="shared" si="154"/>
        <v>418.27</v>
      </c>
      <c r="O480" s="44">
        <f t="shared" si="155"/>
        <v>0</v>
      </c>
      <c r="P480" s="44">
        <f t="shared" si="156"/>
        <v>89.5</v>
      </c>
      <c r="Q480" s="44">
        <f t="shared" si="157"/>
        <v>1108.169</v>
      </c>
      <c r="R480" s="41">
        <f t="shared" si="158"/>
        <v>0</v>
      </c>
      <c r="S480" s="41">
        <f t="shared" si="159"/>
        <v>259.63</v>
      </c>
      <c r="T480" s="41">
        <f t="shared" si="160"/>
        <v>9.74</v>
      </c>
      <c r="U480" s="44">
        <f t="shared" si="161"/>
        <v>104.57</v>
      </c>
      <c r="V480" s="44">
        <f t="shared" si="162"/>
        <v>0</v>
      </c>
      <c r="W480" s="44">
        <f t="shared" si="163"/>
        <v>89.5</v>
      </c>
      <c r="X480" s="41">
        <f t="shared" si="164"/>
        <v>463.44</v>
      </c>
      <c r="Y480" s="41">
        <f t="shared" si="165"/>
        <v>1571.609</v>
      </c>
      <c r="Z480" s="41"/>
      <c r="AA480" s="247"/>
      <c r="AD480" s="141"/>
    </row>
    <row r="481" s="9" customFormat="1" ht="20" customHeight="1" spans="1:30">
      <c r="A481" s="40">
        <f t="shared" si="150"/>
        <v>478</v>
      </c>
      <c r="B481" s="66" t="s">
        <v>443</v>
      </c>
      <c r="C481" s="42" t="s">
        <v>464</v>
      </c>
      <c r="D481" s="41" t="s">
        <v>465</v>
      </c>
      <c r="E481" s="41">
        <v>3245.4</v>
      </c>
      <c r="F481" s="41">
        <f>VLOOKUP(C481,'[1]9月'!$B:$Q,16,0)</f>
        <v>3245.4</v>
      </c>
      <c r="G481" s="41">
        <v>3245.4</v>
      </c>
      <c r="H481" s="44">
        <v>5228.42</v>
      </c>
      <c r="I481" s="44"/>
      <c r="J481" s="44">
        <v>1790</v>
      </c>
      <c r="K481" s="52">
        <f t="shared" si="151"/>
        <v>58.4172</v>
      </c>
      <c r="L481" s="53">
        <f t="shared" si="152"/>
        <v>519.264</v>
      </c>
      <c r="M481" s="41">
        <f t="shared" si="153"/>
        <v>22.7178</v>
      </c>
      <c r="N481" s="44">
        <f t="shared" si="154"/>
        <v>418.27</v>
      </c>
      <c r="O481" s="44">
        <f t="shared" si="155"/>
        <v>0</v>
      </c>
      <c r="P481" s="44">
        <f t="shared" si="156"/>
        <v>89.5</v>
      </c>
      <c r="Q481" s="44">
        <f t="shared" si="157"/>
        <v>1108.169</v>
      </c>
      <c r="R481" s="41">
        <f t="shared" si="158"/>
        <v>0</v>
      </c>
      <c r="S481" s="41">
        <f t="shared" si="159"/>
        <v>259.63</v>
      </c>
      <c r="T481" s="41">
        <f t="shared" si="160"/>
        <v>9.74</v>
      </c>
      <c r="U481" s="44">
        <f t="shared" si="161"/>
        <v>104.57</v>
      </c>
      <c r="V481" s="44">
        <f t="shared" si="162"/>
        <v>0</v>
      </c>
      <c r="W481" s="44">
        <f t="shared" si="163"/>
        <v>89.5</v>
      </c>
      <c r="X481" s="41">
        <f t="shared" si="164"/>
        <v>463.44</v>
      </c>
      <c r="Y481" s="41">
        <f t="shared" si="165"/>
        <v>1571.609</v>
      </c>
      <c r="Z481" s="41"/>
      <c r="AA481" s="247"/>
      <c r="AD481" s="141"/>
    </row>
    <row r="482" s="9" customFormat="1" ht="20" customHeight="1" spans="1:30">
      <c r="A482" s="40">
        <f t="shared" si="150"/>
        <v>479</v>
      </c>
      <c r="B482" s="66" t="s">
        <v>124</v>
      </c>
      <c r="C482" s="42" t="s">
        <v>125</v>
      </c>
      <c r="D482" s="41" t="s">
        <v>126</v>
      </c>
      <c r="E482" s="41">
        <v>3245.4</v>
      </c>
      <c r="F482" s="41">
        <f>VLOOKUP(C482,'[1]9月'!$B:$Q,16,0)</f>
        <v>3245.4</v>
      </c>
      <c r="G482" s="41">
        <v>3245.4</v>
      </c>
      <c r="H482" s="44">
        <v>5228.42</v>
      </c>
      <c r="I482" s="44"/>
      <c r="J482" s="44">
        <v>1790</v>
      </c>
      <c r="K482" s="52">
        <f t="shared" si="151"/>
        <v>58.4172</v>
      </c>
      <c r="L482" s="53">
        <f t="shared" si="152"/>
        <v>519.264</v>
      </c>
      <c r="M482" s="41">
        <f t="shared" si="153"/>
        <v>22.7178</v>
      </c>
      <c r="N482" s="44">
        <f t="shared" si="154"/>
        <v>418.27</v>
      </c>
      <c r="O482" s="44">
        <f t="shared" si="155"/>
        <v>0</v>
      </c>
      <c r="P482" s="44">
        <f t="shared" si="156"/>
        <v>89.5</v>
      </c>
      <c r="Q482" s="44">
        <f t="shared" si="157"/>
        <v>1108.169</v>
      </c>
      <c r="R482" s="41">
        <f t="shared" si="158"/>
        <v>0</v>
      </c>
      <c r="S482" s="41">
        <f t="shared" si="159"/>
        <v>259.63</v>
      </c>
      <c r="T482" s="41">
        <f t="shared" si="160"/>
        <v>9.74</v>
      </c>
      <c r="U482" s="44">
        <f t="shared" si="161"/>
        <v>104.57</v>
      </c>
      <c r="V482" s="44">
        <f t="shared" si="162"/>
        <v>0</v>
      </c>
      <c r="W482" s="44">
        <f t="shared" si="163"/>
        <v>89.5</v>
      </c>
      <c r="X482" s="41">
        <f t="shared" si="164"/>
        <v>463.44</v>
      </c>
      <c r="Y482" s="41">
        <f t="shared" si="165"/>
        <v>1571.609</v>
      </c>
      <c r="Z482" s="41"/>
      <c r="AA482" s="247"/>
      <c r="AD482" s="141"/>
    </row>
    <row r="483" spans="6:6">
      <c r="F483" s="267"/>
    </row>
    <row r="484" spans="6:6">
      <c r="F484" s="267"/>
    </row>
    <row r="485" spans="6:6">
      <c r="F485" s="267"/>
    </row>
    <row r="486" spans="6:6">
      <c r="F486" s="267"/>
    </row>
    <row r="487" spans="6:6">
      <c r="F487" s="267"/>
    </row>
    <row r="488" spans="10:27">
      <c r="J488" s="139"/>
      <c r="L488" s="33"/>
      <c r="Y488" s="9"/>
      <c r="Z488" s="9"/>
      <c r="AA488" s="270"/>
    </row>
    <row r="489" spans="10:27">
      <c r="J489" s="139"/>
      <c r="L489" s="33"/>
      <c r="Y489" s="9"/>
      <c r="Z489" s="9"/>
      <c r="AA489" s="270"/>
    </row>
    <row r="490" spans="3:27">
      <c r="C490" s="35"/>
      <c r="D490" s="33"/>
      <c r="I490" s="139"/>
      <c r="L490" s="33"/>
      <c r="X490" s="9"/>
      <c r="Y490" s="9"/>
      <c r="Z490" s="9"/>
      <c r="AA490" s="270"/>
    </row>
    <row r="491" spans="3:27">
      <c r="C491" s="35"/>
      <c r="D491" s="33"/>
      <c r="I491" s="139"/>
      <c r="L491" s="33"/>
      <c r="X491" s="9"/>
      <c r="Y491" s="9"/>
      <c r="Z491" s="9"/>
      <c r="AA491" s="270"/>
    </row>
    <row r="492" spans="3:27">
      <c r="C492" s="35"/>
      <c r="D492" s="33"/>
      <c r="I492" s="139"/>
      <c r="L492" s="33"/>
      <c r="X492" s="9"/>
      <c r="Y492" s="9"/>
      <c r="Z492" s="9"/>
      <c r="AA492" s="270"/>
    </row>
    <row r="493" spans="3:27">
      <c r="C493" s="35"/>
      <c r="D493" s="33"/>
      <c r="I493" s="139"/>
      <c r="L493" s="33"/>
      <c r="X493" s="9"/>
      <c r="Y493" s="9"/>
      <c r="Z493" s="9"/>
      <c r="AA493" s="270"/>
    </row>
    <row r="494" spans="3:27">
      <c r="C494" s="35"/>
      <c r="D494" s="33"/>
      <c r="I494" s="139"/>
      <c r="L494" s="33"/>
      <c r="X494" s="9"/>
      <c r="Y494" s="9"/>
      <c r="Z494" s="9"/>
      <c r="AA494" s="270"/>
    </row>
    <row r="495" spans="3:27">
      <c r="C495" s="35"/>
      <c r="D495" s="33"/>
      <c r="I495" s="139"/>
      <c r="L495" s="33"/>
      <c r="X495" s="9"/>
      <c r="Y495" s="9"/>
      <c r="Z495" s="9"/>
      <c r="AA495" s="270"/>
    </row>
    <row r="496" spans="3:27">
      <c r="C496" s="35"/>
      <c r="D496" s="33"/>
      <c r="I496" s="139"/>
      <c r="L496" s="33"/>
      <c r="X496" s="9"/>
      <c r="Y496" s="9"/>
      <c r="Z496" s="9"/>
      <c r="AA496" s="270"/>
    </row>
    <row r="497" spans="3:27">
      <c r="C497" s="35"/>
      <c r="D497" s="33"/>
      <c r="I497" s="139"/>
      <c r="L497" s="33"/>
      <c r="X497" s="9"/>
      <c r="Y497" s="9"/>
      <c r="Z497" s="9"/>
      <c r="AA497" s="270"/>
    </row>
    <row r="498" spans="3:27">
      <c r="C498" s="35"/>
      <c r="D498" s="33"/>
      <c r="I498" s="139"/>
      <c r="L498" s="33"/>
      <c r="X498" s="9"/>
      <c r="Y498" s="9"/>
      <c r="Z498" s="9"/>
      <c r="AA498" s="270"/>
    </row>
    <row r="499" spans="3:27">
      <c r="C499" s="35"/>
      <c r="D499" s="33"/>
      <c r="I499" s="139"/>
      <c r="L499" s="33"/>
      <c r="X499" s="9"/>
      <c r="Y499" s="9"/>
      <c r="Z499" s="9"/>
      <c r="AA499" s="270"/>
    </row>
    <row r="500" spans="3:27">
      <c r="C500" s="35"/>
      <c r="D500" s="33"/>
      <c r="I500" s="139"/>
      <c r="L500" s="33"/>
      <c r="X500" s="9"/>
      <c r="Y500" s="9"/>
      <c r="Z500" s="9"/>
      <c r="AA500" s="270"/>
    </row>
    <row r="501" spans="3:27">
      <c r="C501" s="35"/>
      <c r="D501" s="33"/>
      <c r="I501" s="139"/>
      <c r="L501" s="33"/>
      <c r="X501" s="9"/>
      <c r="Y501" s="9"/>
      <c r="Z501" s="9"/>
      <c r="AA501" s="270"/>
    </row>
    <row r="502" spans="3:27">
      <c r="C502" s="35"/>
      <c r="D502" s="33"/>
      <c r="I502" s="139"/>
      <c r="L502" s="33"/>
      <c r="X502" s="9"/>
      <c r="Y502" s="9"/>
      <c r="Z502" s="9"/>
      <c r="AA502" s="270"/>
    </row>
    <row r="503" spans="3:27">
      <c r="C503" s="35"/>
      <c r="D503" s="33"/>
      <c r="I503" s="139"/>
      <c r="L503" s="33"/>
      <c r="X503" s="9"/>
      <c r="Y503" s="9"/>
      <c r="Z503" s="9"/>
      <c r="AA503" s="270"/>
    </row>
    <row r="504" spans="3:27">
      <c r="C504" s="35"/>
      <c r="D504" s="33"/>
      <c r="I504" s="139"/>
      <c r="L504" s="33"/>
      <c r="X504" s="9"/>
      <c r="Y504" s="9"/>
      <c r="Z504" s="9"/>
      <c r="AA504" s="270"/>
    </row>
    <row r="505" spans="3:27">
      <c r="C505" s="35"/>
      <c r="D505" s="33"/>
      <c r="I505" s="139"/>
      <c r="L505" s="33"/>
      <c r="X505" s="9"/>
      <c r="Y505" s="9"/>
      <c r="Z505" s="9"/>
      <c r="AA505" s="270"/>
    </row>
    <row r="506" spans="3:27">
      <c r="C506" s="35"/>
      <c r="D506" s="33"/>
      <c r="I506" s="139"/>
      <c r="L506" s="33"/>
      <c r="X506" s="9"/>
      <c r="Y506" s="9"/>
      <c r="Z506" s="9"/>
      <c r="AA506" s="270"/>
    </row>
    <row r="507" spans="10:27">
      <c r="J507" s="139"/>
      <c r="L507" s="33"/>
      <c r="Y507" s="9"/>
      <c r="Z507" s="9"/>
      <c r="AA507" s="270"/>
    </row>
    <row r="508" spans="10:27">
      <c r="J508" s="139"/>
      <c r="L508" s="33"/>
      <c r="Y508" s="9"/>
      <c r="Z508" s="9"/>
      <c r="AA508" s="270"/>
    </row>
    <row r="509" spans="10:27">
      <c r="J509" s="139"/>
      <c r="L509" s="33"/>
      <c r="Y509" s="9"/>
      <c r="Z509" s="9"/>
      <c r="AA509" s="270"/>
    </row>
    <row r="510" spans="10:27">
      <c r="J510" s="139"/>
      <c r="L510" s="33"/>
      <c r="Y510" s="9"/>
      <c r="Z510" s="9"/>
      <c r="AA510" s="270"/>
    </row>
    <row r="511" spans="10:27">
      <c r="J511" s="139"/>
      <c r="L511" s="33"/>
      <c r="Y511" s="9"/>
      <c r="Z511" s="9"/>
      <c r="AA511" s="270"/>
    </row>
    <row r="512" spans="10:27">
      <c r="J512" s="139"/>
      <c r="L512" s="33"/>
      <c r="Y512" s="9"/>
      <c r="Z512" s="9"/>
      <c r="AA512" s="270"/>
    </row>
    <row r="513" spans="10:27">
      <c r="J513" s="139"/>
      <c r="L513" s="33"/>
      <c r="Y513" s="9"/>
      <c r="Z513" s="9"/>
      <c r="AA513" s="270"/>
    </row>
    <row r="514" spans="10:27">
      <c r="J514" s="139"/>
      <c r="L514" s="33"/>
      <c r="Y514" s="9"/>
      <c r="Z514" s="9"/>
      <c r="AA514" s="270"/>
    </row>
    <row r="515" spans="10:27">
      <c r="J515" s="139"/>
      <c r="L515" s="33"/>
      <c r="Y515" s="9"/>
      <c r="Z515" s="9"/>
      <c r="AA515" s="270"/>
    </row>
    <row r="516" spans="10:27">
      <c r="J516" s="139"/>
      <c r="L516" s="33"/>
      <c r="Y516" s="9"/>
      <c r="Z516" s="9"/>
      <c r="AA516" s="270"/>
    </row>
    <row r="517" spans="10:27">
      <c r="J517" s="139"/>
      <c r="L517" s="33"/>
      <c r="Y517" s="9"/>
      <c r="Z517" s="9"/>
      <c r="AA517" s="270"/>
    </row>
    <row r="518" spans="10:27">
      <c r="J518" s="139"/>
      <c r="L518" s="33"/>
      <c r="Y518" s="9"/>
      <c r="Z518" s="9"/>
      <c r="AA518" s="270"/>
    </row>
    <row r="519" spans="10:27">
      <c r="J519" s="139"/>
      <c r="L519" s="33"/>
      <c r="Y519" s="9"/>
      <c r="Z519" s="9"/>
      <c r="AA519" s="270"/>
    </row>
    <row r="520" spans="10:27">
      <c r="J520" s="139"/>
      <c r="L520" s="33"/>
      <c r="Y520" s="9"/>
      <c r="Z520" s="9"/>
      <c r="AA520" s="270"/>
    </row>
    <row r="521" spans="10:27">
      <c r="J521" s="139"/>
      <c r="L521" s="33"/>
      <c r="Y521" s="9"/>
      <c r="Z521" s="9"/>
      <c r="AA521" s="270"/>
    </row>
    <row r="522" spans="10:27">
      <c r="J522" s="139"/>
      <c r="L522" s="33"/>
      <c r="Y522" s="9"/>
      <c r="Z522" s="9"/>
      <c r="AA522" s="270"/>
    </row>
    <row r="523" spans="10:27">
      <c r="J523" s="139"/>
      <c r="L523" s="33"/>
      <c r="Y523" s="9"/>
      <c r="Z523" s="9"/>
      <c r="AA523" s="270"/>
    </row>
  </sheetData>
  <sheetProtection password="CF50" sheet="1" sort="0" autoFilter="0" pivotTables="0" objects="1"/>
  <autoFilter ref="A3:AH444">
    <extLst/>
  </autoFilter>
  <sortState ref="A4:AH399">
    <sortCondition ref="A4:A399"/>
  </sortState>
  <mergeCells count="32">
    <mergeCell ref="A1:Y1"/>
    <mergeCell ref="E2:J2"/>
    <mergeCell ref="K2:Q2"/>
    <mergeCell ref="R2:X2"/>
    <mergeCell ref="C444:D444"/>
    <mergeCell ref="A445:B445"/>
    <mergeCell ref="C445:D445"/>
    <mergeCell ref="A446:B446"/>
    <mergeCell ref="C446:D446"/>
    <mergeCell ref="A447:B447"/>
    <mergeCell ref="C447:D447"/>
    <mergeCell ref="A448:B448"/>
    <mergeCell ref="C448:D448"/>
    <mergeCell ref="A449:B449"/>
    <mergeCell ref="C449:D449"/>
    <mergeCell ref="A450:B450"/>
    <mergeCell ref="C450:D450"/>
    <mergeCell ref="A451:B451"/>
    <mergeCell ref="C451:D451"/>
    <mergeCell ref="A452:B452"/>
    <mergeCell ref="C452:D452"/>
    <mergeCell ref="A453:B453"/>
    <mergeCell ref="C453:D453"/>
    <mergeCell ref="A2:A3"/>
    <mergeCell ref="B2:B3"/>
    <mergeCell ref="C2:C3"/>
    <mergeCell ref="D2:D3"/>
    <mergeCell ref="Y2:Y3"/>
    <mergeCell ref="Z2:Z3"/>
    <mergeCell ref="AA2:AA3"/>
    <mergeCell ref="A454:T458"/>
    <mergeCell ref="A462:C463"/>
  </mergeCells>
  <conditionalFormatting sqref="C342">
    <cfRule type="duplicateValues" dxfId="46" priority="51"/>
  </conditionalFormatting>
  <conditionalFormatting sqref="C344">
    <cfRule type="duplicateValues" dxfId="46" priority="49"/>
  </conditionalFormatting>
  <conditionalFormatting sqref="C426">
    <cfRule type="duplicateValues" dxfId="46" priority="23"/>
  </conditionalFormatting>
  <conditionalFormatting sqref="C443">
    <cfRule type="duplicateValues" dxfId="45" priority="42"/>
  </conditionalFormatting>
  <conditionalFormatting sqref="C465">
    <cfRule type="duplicateValues" dxfId="47" priority="36"/>
    <cfRule type="duplicateValues" dxfId="45" priority="37"/>
    <cfRule type="duplicateValues" dxfId="46" priority="38"/>
  </conditionalFormatting>
  <conditionalFormatting sqref="C466">
    <cfRule type="duplicateValues" dxfId="47" priority="32"/>
    <cfRule type="duplicateValues" dxfId="45" priority="33"/>
    <cfRule type="duplicateValues" dxfId="45" priority="34"/>
    <cfRule type="duplicateValues" dxfId="45" priority="35"/>
  </conditionalFormatting>
  <conditionalFormatting sqref="C467">
    <cfRule type="duplicateValues" dxfId="47" priority="29"/>
    <cfRule type="duplicateValues" dxfId="45" priority="30"/>
    <cfRule type="duplicateValues" dxfId="46" priority="31"/>
  </conditionalFormatting>
  <conditionalFormatting sqref="C$1:C$1048576">
    <cfRule type="duplicateValues" dxfId="45" priority="10"/>
  </conditionalFormatting>
  <conditionalFormatting sqref="C251:C255">
    <cfRule type="duplicateValues" dxfId="46" priority="56"/>
  </conditionalFormatting>
  <conditionalFormatting sqref="C338:C341">
    <cfRule type="duplicateValues" dxfId="46" priority="52"/>
  </conditionalFormatting>
  <conditionalFormatting sqref="C385:C401">
    <cfRule type="duplicateValues" dxfId="46" priority="27"/>
  </conditionalFormatting>
  <conditionalFormatting sqref="C402:C416">
    <cfRule type="duplicateValues" dxfId="46" priority="26"/>
  </conditionalFormatting>
  <conditionalFormatting sqref="C417:C425">
    <cfRule type="duplicateValues" dxfId="46" priority="24"/>
  </conditionalFormatting>
  <conditionalFormatting sqref="C427:C429">
    <cfRule type="duplicateValues" dxfId="46" priority="25"/>
  </conditionalFormatting>
  <conditionalFormatting sqref="C430:C442">
    <cfRule type="duplicateValues" dxfId="46" priority="22"/>
  </conditionalFormatting>
  <conditionalFormatting sqref="C1:C66 C244:C245 C89:C94 C68:C87 C228:C239 C247:C280 C100:C226 C335 C282:C324 C241:C242 C96:C98 C444:C451 C454:C461 C507:C1048576 C468:C489">
    <cfRule type="duplicateValues" dxfId="45" priority="55"/>
  </conditionalFormatting>
  <conditionalFormatting sqref="C1:C66 C244:C245 C89:C94 C68:C87 C228:C239 C247:C280 C100:C226 C335 C282:C324 C241:C242 C96:C98 C444:C451 C454:C463 C507:C1048576 C468:C489">
    <cfRule type="duplicateValues" dxfId="45" priority="54"/>
  </conditionalFormatting>
  <conditionalFormatting sqref="C1:C66 C241:C242 C244:C245 C89:C94 C282:C384 C100:C226 C68:C87 C247:C280 C228:C239 C96:C98 C444:C464 C468:C489 C507:C1048576">
    <cfRule type="duplicateValues" dxfId="47" priority="47"/>
    <cfRule type="duplicateValues" dxfId="45" priority="48"/>
  </conditionalFormatting>
  <conditionalFormatting sqref="C1:C489 C507:C1048576">
    <cfRule type="duplicateValues" dxfId="45" priority="11"/>
  </conditionalFormatting>
  <conditionalFormatting sqref="C4:C66 C89:C94 C244:C245 C247:C280 C282:C384 C443 C100:C226 C241:C242 C228:C239 C68:C87 C96:C98 F483:F487 C468:C482">
    <cfRule type="duplicateValues" dxfId="45" priority="28"/>
  </conditionalFormatting>
  <conditionalFormatting sqref="C328:C334 C336:C337">
    <cfRule type="duplicateValues" dxfId="46" priority="53"/>
  </conditionalFormatting>
  <conditionalFormatting sqref="C343 C345:C384 C464">
    <cfRule type="duplicateValues" dxfId="46" priority="50"/>
  </conditionalFormatting>
  <pageMargins left="0.118055555555556" right="0.0388888888888889" top="0.118055555555556" bottom="0.0388888888888889" header="0.156944444444444" footer="0.118055555555556"/>
  <pageSetup paperSize="9" scale="52" fitToHeight="0" orientation="landscape" horizontalDpi="600"/>
  <headerFooter/>
  <rowBreaks count="1" manualBreakCount="1">
    <brk id="461" max="16383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I523"/>
  <sheetViews>
    <sheetView topLeftCell="U1" workbookViewId="0">
      <pane ySplit="3" topLeftCell="A449" activePane="bottomLeft" state="frozen"/>
      <selection/>
      <selection pane="bottomLeft" activeCell="C2" sqref="C$1:AI$1048576"/>
    </sheetView>
  </sheetViews>
  <sheetFormatPr defaultColWidth="9" defaultRowHeight="13.5"/>
  <cols>
    <col min="1" max="1" width="6.375" style="33" customWidth="1"/>
    <col min="2" max="2" width="16.625" style="33" customWidth="1"/>
    <col min="3" max="3" width="8.75" style="34" customWidth="1"/>
    <col min="4" max="4" width="17.875" style="35" customWidth="1"/>
    <col min="5" max="5" width="11.5" style="33" customWidth="1"/>
    <col min="6" max="6" width="11.875" style="33" customWidth="1"/>
    <col min="7" max="8" width="12.625" style="33" customWidth="1"/>
    <col min="9" max="9" width="11.5" style="33" customWidth="1"/>
    <col min="10" max="10" width="12.625" style="33" customWidth="1"/>
    <col min="11" max="11" width="10.375" style="33" customWidth="1"/>
    <col min="12" max="12" width="11.5" style="139" customWidth="1"/>
    <col min="13" max="14" width="11.5" style="33" customWidth="1"/>
    <col min="15" max="16" width="10.375" style="33" customWidth="1"/>
    <col min="17" max="17" width="11.5" style="33" customWidth="1"/>
    <col min="18" max="18" width="8.375" style="33" customWidth="1"/>
    <col min="19" max="19" width="10.375" style="33" customWidth="1"/>
    <col min="20" max="20" width="9.375" style="33" customWidth="1"/>
    <col min="21" max="23" width="10.375" style="33" customWidth="1"/>
    <col min="24" max="25" width="11.5" style="33" customWidth="1"/>
    <col min="26" max="26" width="7.75" style="33" customWidth="1"/>
    <col min="27" max="27" width="28.625" style="9" customWidth="1"/>
    <col min="28" max="28" width="10.375" style="9" customWidth="1"/>
    <col min="29" max="30" width="11.5" style="9" customWidth="1"/>
    <col min="31" max="32" width="10.375" style="9" customWidth="1"/>
    <col min="33" max="33" width="7.625" style="9" customWidth="1"/>
    <col min="34" max="34" width="11.5" style="9" customWidth="1"/>
    <col min="35" max="35" width="28.625" style="9" customWidth="1"/>
    <col min="36" max="16384" width="9" style="9"/>
  </cols>
  <sheetData>
    <row r="1" ht="29" customHeight="1" spans="1:25">
      <c r="A1" s="36" t="s">
        <v>1132</v>
      </c>
      <c r="B1" s="36"/>
      <c r="C1" s="203"/>
      <c r="D1" s="204"/>
      <c r="E1" s="36"/>
      <c r="F1" s="36"/>
      <c r="G1" s="36"/>
      <c r="H1" s="36"/>
      <c r="I1" s="36"/>
      <c r="J1" s="36"/>
      <c r="K1" s="36"/>
      <c r="L1" s="205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</row>
    <row r="2" ht="20" customHeight="1" spans="1:35">
      <c r="A2" s="5" t="s">
        <v>71</v>
      </c>
      <c r="B2" s="5" t="s">
        <v>72</v>
      </c>
      <c r="C2" s="37" t="s">
        <v>73</v>
      </c>
      <c r="D2" s="38" t="s">
        <v>74</v>
      </c>
      <c r="E2" s="39" t="s">
        <v>75</v>
      </c>
      <c r="F2" s="39"/>
      <c r="G2" s="39"/>
      <c r="H2" s="39"/>
      <c r="I2" s="39"/>
      <c r="J2" s="39"/>
      <c r="K2" s="5" t="s">
        <v>76</v>
      </c>
      <c r="L2" s="7"/>
      <c r="M2" s="5"/>
      <c r="N2" s="5"/>
      <c r="O2" s="5"/>
      <c r="P2" s="5"/>
      <c r="Q2" s="5"/>
      <c r="R2" s="5" t="s">
        <v>77</v>
      </c>
      <c r="S2" s="5"/>
      <c r="T2" s="5"/>
      <c r="U2" s="5"/>
      <c r="V2" s="5"/>
      <c r="W2" s="5"/>
      <c r="X2" s="5"/>
      <c r="Y2" s="54"/>
      <c r="Z2" s="54"/>
      <c r="AA2" s="10"/>
      <c r="AB2" s="5" t="s">
        <v>1133</v>
      </c>
      <c r="AC2" s="5"/>
      <c r="AD2" s="5"/>
      <c r="AE2" s="5"/>
      <c r="AF2" s="5"/>
      <c r="AG2" s="5"/>
      <c r="AH2" s="5"/>
      <c r="AI2" s="10" t="s">
        <v>3</v>
      </c>
    </row>
    <row r="3" ht="24" spans="1:35">
      <c r="A3" s="5"/>
      <c r="B3" s="5"/>
      <c r="C3" s="37"/>
      <c r="D3" s="38"/>
      <c r="E3" s="5" t="s">
        <v>80</v>
      </c>
      <c r="F3" s="5" t="s">
        <v>81</v>
      </c>
      <c r="G3" s="5" t="s">
        <v>83</v>
      </c>
      <c r="H3" s="5" t="s">
        <v>82</v>
      </c>
      <c r="I3" s="5" t="s">
        <v>85</v>
      </c>
      <c r="J3" s="5" t="s">
        <v>84</v>
      </c>
      <c r="K3" s="5" t="s">
        <v>86</v>
      </c>
      <c r="L3" s="7" t="s">
        <v>87</v>
      </c>
      <c r="M3" s="5" t="s">
        <v>89</v>
      </c>
      <c r="N3" s="5" t="s">
        <v>88</v>
      </c>
      <c r="O3" s="5" t="s">
        <v>85</v>
      </c>
      <c r="P3" s="5" t="s">
        <v>84</v>
      </c>
      <c r="Q3" s="5" t="s">
        <v>45</v>
      </c>
      <c r="R3" s="5" t="s">
        <v>91</v>
      </c>
      <c r="S3" s="5" t="s">
        <v>92</v>
      </c>
      <c r="T3" s="5" t="s">
        <v>94</v>
      </c>
      <c r="U3" s="5" t="s">
        <v>93</v>
      </c>
      <c r="V3" s="5" t="s">
        <v>85</v>
      </c>
      <c r="W3" s="5" t="s">
        <v>84</v>
      </c>
      <c r="X3" s="5" t="s">
        <v>45</v>
      </c>
      <c r="Y3" s="55" t="s">
        <v>78</v>
      </c>
      <c r="Z3" s="55" t="s">
        <v>79</v>
      </c>
      <c r="AA3" s="10" t="s">
        <v>3</v>
      </c>
      <c r="AB3" s="5" t="s">
        <v>91</v>
      </c>
      <c r="AC3" s="5" t="s">
        <v>92</v>
      </c>
      <c r="AD3" s="5" t="s">
        <v>94</v>
      </c>
      <c r="AE3" s="5" t="s">
        <v>93</v>
      </c>
      <c r="AF3" s="5" t="s">
        <v>85</v>
      </c>
      <c r="AG3" s="5" t="s">
        <v>84</v>
      </c>
      <c r="AH3" s="5" t="s">
        <v>45</v>
      </c>
      <c r="AI3" s="10" t="s">
        <v>3</v>
      </c>
    </row>
    <row r="4" s="9" customFormat="1" ht="20" customHeight="1" spans="1:35">
      <c r="A4" s="40">
        <f t="shared" ref="A4:A9" si="0">ROW()-3</f>
        <v>1</v>
      </c>
      <c r="B4" s="41" t="s">
        <v>95</v>
      </c>
      <c r="C4" s="42" t="s">
        <v>96</v>
      </c>
      <c r="D4" s="43" t="s">
        <v>97</v>
      </c>
      <c r="E4" s="41">
        <v>3245.4</v>
      </c>
      <c r="F4" s="41">
        <f>VLOOKUP(C4,'[1]9月'!$B:$Q,16,0)</f>
        <v>3245.4</v>
      </c>
      <c r="G4" s="44">
        <v>5228.42</v>
      </c>
      <c r="H4" s="41">
        <v>3245.4</v>
      </c>
      <c r="I4" s="44">
        <v>3180</v>
      </c>
      <c r="J4" s="44"/>
      <c r="K4" s="52">
        <f t="shared" ref="K4:K9" si="1">E4*0.018</f>
        <v>58.4172</v>
      </c>
      <c r="L4" s="53">
        <f t="shared" ref="L4:L9" si="2">F4*0.16</f>
        <v>519.264</v>
      </c>
      <c r="M4" s="44">
        <f t="shared" ref="M4:M9" si="3">ROUND(G4*0.08,2)</f>
        <v>418.27</v>
      </c>
      <c r="N4" s="41">
        <f t="shared" ref="N4:N9" si="4">H4*0.007</f>
        <v>22.7178</v>
      </c>
      <c r="O4" s="44">
        <f t="shared" ref="O4:O9" si="5">I4*5%</f>
        <v>159</v>
      </c>
      <c r="P4" s="44">
        <f t="shared" ref="P4:P9" si="6">J4*50%</f>
        <v>0</v>
      </c>
      <c r="Q4" s="44">
        <f>SUM(K4:P4)</f>
        <v>1177.669</v>
      </c>
      <c r="R4" s="41">
        <f t="shared" ref="R4:R9" si="7">E4*0</f>
        <v>0</v>
      </c>
      <c r="S4" s="41">
        <f t="shared" ref="S4:S9" si="8">ROUND(F4*0.08,2)</f>
        <v>259.63</v>
      </c>
      <c r="T4" s="44">
        <f t="shared" ref="T4:T9" si="9">ROUND(G4*0.02,2)</f>
        <v>104.57</v>
      </c>
      <c r="U4" s="41">
        <f t="shared" ref="U4:U9" si="10">ROUND(H4*0.003,2)</f>
        <v>9.74</v>
      </c>
      <c r="V4" s="44">
        <f t="shared" ref="V4:V9" si="11">I4*5%</f>
        <v>159</v>
      </c>
      <c r="W4" s="44">
        <f t="shared" ref="W4:W9" si="12">J4*50%</f>
        <v>0</v>
      </c>
      <c r="X4" s="41">
        <f>SUM(R4:W4)</f>
        <v>532.94</v>
      </c>
      <c r="Y4" s="41">
        <f t="shared" ref="Y4:Y9" si="13">Q4+X4</f>
        <v>1710.609</v>
      </c>
      <c r="Z4" s="66"/>
      <c r="AA4" s="143" t="s">
        <v>14</v>
      </c>
      <c r="AB4" s="161">
        <f t="shared" ref="AB4:AH4" si="14">K4+R4</f>
        <v>58.4172</v>
      </c>
      <c r="AC4" s="161">
        <f t="shared" si="14"/>
        <v>778.894</v>
      </c>
      <c r="AD4" s="161">
        <f t="shared" si="14"/>
        <v>522.84</v>
      </c>
      <c r="AE4" s="161">
        <f t="shared" si="14"/>
        <v>32.4578</v>
      </c>
      <c r="AF4" s="161">
        <f t="shared" si="14"/>
        <v>318</v>
      </c>
      <c r="AG4" s="161">
        <f t="shared" si="14"/>
        <v>0</v>
      </c>
      <c r="AH4" s="161">
        <f t="shared" si="14"/>
        <v>1710.609</v>
      </c>
      <c r="AI4" s="143" t="s">
        <v>1134</v>
      </c>
    </row>
    <row r="5" s="9" customFormat="1" ht="20" customHeight="1" spans="1:35">
      <c r="A5" s="40">
        <f t="shared" si="0"/>
        <v>2</v>
      </c>
      <c r="B5" s="41" t="s">
        <v>98</v>
      </c>
      <c r="C5" s="42" t="s">
        <v>99</v>
      </c>
      <c r="D5" s="41" t="s">
        <v>100</v>
      </c>
      <c r="E5" s="41">
        <v>3245.4</v>
      </c>
      <c r="F5" s="41">
        <f>VLOOKUP(C5,'[1]9月'!$B:$Q,16,0)</f>
        <v>3245.4</v>
      </c>
      <c r="G5" s="44">
        <v>5228.42</v>
      </c>
      <c r="H5" s="41">
        <v>3245.4</v>
      </c>
      <c r="I5" s="44">
        <v>3180</v>
      </c>
      <c r="J5" s="44"/>
      <c r="K5" s="52">
        <f t="shared" si="1"/>
        <v>58.4172</v>
      </c>
      <c r="L5" s="53">
        <f t="shared" si="2"/>
        <v>519.264</v>
      </c>
      <c r="M5" s="44">
        <f t="shared" si="3"/>
        <v>418.27</v>
      </c>
      <c r="N5" s="41">
        <f t="shared" si="4"/>
        <v>22.7178</v>
      </c>
      <c r="O5" s="44">
        <f t="shared" si="5"/>
        <v>159</v>
      </c>
      <c r="P5" s="44">
        <f t="shared" si="6"/>
        <v>0</v>
      </c>
      <c r="Q5" s="44">
        <f t="shared" ref="Q5:Q68" si="15">SUM(K5:P5)</f>
        <v>1177.669</v>
      </c>
      <c r="R5" s="41">
        <f t="shared" si="7"/>
        <v>0</v>
      </c>
      <c r="S5" s="41">
        <f t="shared" si="8"/>
        <v>259.63</v>
      </c>
      <c r="T5" s="44">
        <f t="shared" si="9"/>
        <v>104.57</v>
      </c>
      <c r="U5" s="41">
        <f t="shared" si="10"/>
        <v>9.74</v>
      </c>
      <c r="V5" s="44">
        <f t="shared" si="11"/>
        <v>159</v>
      </c>
      <c r="W5" s="44">
        <f t="shared" si="12"/>
        <v>0</v>
      </c>
      <c r="X5" s="41">
        <f t="shared" ref="X4:X67" si="16">SUM(R5:W5)</f>
        <v>532.94</v>
      </c>
      <c r="Y5" s="41">
        <f t="shared" si="13"/>
        <v>1710.609</v>
      </c>
      <c r="Z5" s="66"/>
      <c r="AA5" s="143" t="s">
        <v>26</v>
      </c>
      <c r="AB5" s="161">
        <f>K5+R5</f>
        <v>58.4172</v>
      </c>
      <c r="AC5" s="161">
        <f t="shared" ref="AC5:AC68" si="17">L5+S5</f>
        <v>778.894</v>
      </c>
      <c r="AD5" s="161">
        <f t="shared" ref="AD5:AD68" si="18">M5+T5</f>
        <v>522.84</v>
      </c>
      <c r="AE5" s="161">
        <f t="shared" ref="AE5:AE68" si="19">N5+U5</f>
        <v>32.4578</v>
      </c>
      <c r="AF5" s="161">
        <f t="shared" ref="AF5:AF68" si="20">O5+V5</f>
        <v>318</v>
      </c>
      <c r="AG5" s="161">
        <f t="shared" ref="AG5:AG68" si="21">P5+W5</f>
        <v>0</v>
      </c>
      <c r="AH5" s="161">
        <f t="shared" ref="AH5:AH68" si="22">Q5+X5</f>
        <v>1710.609</v>
      </c>
      <c r="AI5" s="143" t="s">
        <v>1135</v>
      </c>
    </row>
    <row r="6" s="9" customFormat="1" ht="20" customHeight="1" spans="1:35">
      <c r="A6" s="40">
        <f t="shared" si="0"/>
        <v>3</v>
      </c>
      <c r="B6" s="41" t="s">
        <v>103</v>
      </c>
      <c r="C6" s="42" t="s">
        <v>104</v>
      </c>
      <c r="D6" s="41" t="s">
        <v>105</v>
      </c>
      <c r="E6" s="41">
        <v>3245.4</v>
      </c>
      <c r="F6" s="41">
        <f>VLOOKUP(C6,'[1]9月'!$B:$Q,16,0)</f>
        <v>3245.4</v>
      </c>
      <c r="G6" s="44">
        <v>5228.42</v>
      </c>
      <c r="H6" s="41">
        <v>3245.4</v>
      </c>
      <c r="I6" s="44">
        <v>3180</v>
      </c>
      <c r="J6" s="44"/>
      <c r="K6" s="52">
        <f t="shared" si="1"/>
        <v>58.4172</v>
      </c>
      <c r="L6" s="53">
        <f t="shared" si="2"/>
        <v>519.264</v>
      </c>
      <c r="M6" s="44">
        <f t="shared" si="3"/>
        <v>418.27</v>
      </c>
      <c r="N6" s="41">
        <f t="shared" si="4"/>
        <v>22.7178</v>
      </c>
      <c r="O6" s="44">
        <f t="shared" si="5"/>
        <v>159</v>
      </c>
      <c r="P6" s="44">
        <f t="shared" si="6"/>
        <v>0</v>
      </c>
      <c r="Q6" s="44">
        <f t="shared" si="15"/>
        <v>1177.669</v>
      </c>
      <c r="R6" s="41">
        <f t="shared" si="7"/>
        <v>0</v>
      </c>
      <c r="S6" s="41">
        <f t="shared" si="8"/>
        <v>259.63</v>
      </c>
      <c r="T6" s="44">
        <f t="shared" si="9"/>
        <v>104.57</v>
      </c>
      <c r="U6" s="41">
        <f t="shared" si="10"/>
        <v>9.74</v>
      </c>
      <c r="V6" s="44">
        <f t="shared" si="11"/>
        <v>159</v>
      </c>
      <c r="W6" s="44">
        <f t="shared" si="12"/>
        <v>0</v>
      </c>
      <c r="X6" s="41">
        <f t="shared" si="16"/>
        <v>532.94</v>
      </c>
      <c r="Y6" s="41">
        <f t="shared" si="13"/>
        <v>1710.609</v>
      </c>
      <c r="Z6" s="66"/>
      <c r="AA6" s="143" t="s">
        <v>26</v>
      </c>
      <c r="AB6" s="161">
        <f t="shared" ref="AB6:AB69" si="23">K6+R6</f>
        <v>58.4172</v>
      </c>
      <c r="AC6" s="161">
        <f t="shared" si="17"/>
        <v>778.894</v>
      </c>
      <c r="AD6" s="161">
        <f t="shared" si="18"/>
        <v>522.84</v>
      </c>
      <c r="AE6" s="161">
        <f t="shared" si="19"/>
        <v>32.4578</v>
      </c>
      <c r="AF6" s="161">
        <f t="shared" si="20"/>
        <v>318</v>
      </c>
      <c r="AG6" s="161">
        <f t="shared" si="21"/>
        <v>0</v>
      </c>
      <c r="AH6" s="161">
        <f t="shared" si="22"/>
        <v>1710.609</v>
      </c>
      <c r="AI6" s="143" t="s">
        <v>1135</v>
      </c>
    </row>
    <row r="7" s="9" customFormat="1" ht="20" customHeight="1" spans="1:35">
      <c r="A7" s="40">
        <f t="shared" si="0"/>
        <v>4</v>
      </c>
      <c r="B7" s="41" t="s">
        <v>98</v>
      </c>
      <c r="C7" s="42" t="s">
        <v>106</v>
      </c>
      <c r="D7" s="41" t="s">
        <v>107</v>
      </c>
      <c r="E7" s="41">
        <v>3245.4</v>
      </c>
      <c r="F7" s="41">
        <f>VLOOKUP(C7,'[1]9月'!$B:$Q,16,0)</f>
        <v>3245.4</v>
      </c>
      <c r="G7" s="44">
        <v>5228.42</v>
      </c>
      <c r="H7" s="41">
        <v>3245.4</v>
      </c>
      <c r="I7" s="44">
        <v>3180</v>
      </c>
      <c r="J7" s="44"/>
      <c r="K7" s="52">
        <f t="shared" si="1"/>
        <v>58.4172</v>
      </c>
      <c r="L7" s="53">
        <f t="shared" si="2"/>
        <v>519.264</v>
      </c>
      <c r="M7" s="44">
        <f t="shared" si="3"/>
        <v>418.27</v>
      </c>
      <c r="N7" s="41">
        <f t="shared" si="4"/>
        <v>22.7178</v>
      </c>
      <c r="O7" s="44">
        <f t="shared" si="5"/>
        <v>159</v>
      </c>
      <c r="P7" s="44">
        <f t="shared" si="6"/>
        <v>0</v>
      </c>
      <c r="Q7" s="44">
        <f t="shared" si="15"/>
        <v>1177.669</v>
      </c>
      <c r="R7" s="41">
        <f t="shared" si="7"/>
        <v>0</v>
      </c>
      <c r="S7" s="41">
        <f t="shared" si="8"/>
        <v>259.63</v>
      </c>
      <c r="T7" s="44">
        <f t="shared" si="9"/>
        <v>104.57</v>
      </c>
      <c r="U7" s="41">
        <f t="shared" si="10"/>
        <v>9.74</v>
      </c>
      <c r="V7" s="44">
        <f t="shared" si="11"/>
        <v>159</v>
      </c>
      <c r="W7" s="44">
        <f t="shared" si="12"/>
        <v>0</v>
      </c>
      <c r="X7" s="41">
        <f t="shared" si="16"/>
        <v>532.94</v>
      </c>
      <c r="Y7" s="41">
        <f t="shared" si="13"/>
        <v>1710.609</v>
      </c>
      <c r="Z7" s="66"/>
      <c r="AA7" s="143" t="s">
        <v>26</v>
      </c>
      <c r="AB7" s="161">
        <f t="shared" si="23"/>
        <v>58.4172</v>
      </c>
      <c r="AC7" s="161">
        <f t="shared" si="17"/>
        <v>778.894</v>
      </c>
      <c r="AD7" s="161">
        <f t="shared" si="18"/>
        <v>522.84</v>
      </c>
      <c r="AE7" s="161">
        <f t="shared" si="19"/>
        <v>32.4578</v>
      </c>
      <c r="AF7" s="161">
        <f t="shared" si="20"/>
        <v>318</v>
      </c>
      <c r="AG7" s="161">
        <f t="shared" si="21"/>
        <v>0</v>
      </c>
      <c r="AH7" s="161">
        <f t="shared" si="22"/>
        <v>1710.609</v>
      </c>
      <c r="AI7" s="143" t="s">
        <v>1135</v>
      </c>
    </row>
    <row r="8" s="9" customFormat="1" ht="20" customHeight="1" spans="1:35">
      <c r="A8" s="40">
        <f t="shared" si="0"/>
        <v>5</v>
      </c>
      <c r="B8" s="41" t="s">
        <v>98</v>
      </c>
      <c r="C8" s="42" t="s">
        <v>108</v>
      </c>
      <c r="D8" s="41" t="s">
        <v>109</v>
      </c>
      <c r="E8" s="41">
        <v>3245.4</v>
      </c>
      <c r="F8" s="41">
        <f>VLOOKUP(C8,'[1]9月'!$B:$Q,16,0)</f>
        <v>3245.4</v>
      </c>
      <c r="G8" s="44">
        <v>5228.42</v>
      </c>
      <c r="H8" s="41">
        <v>3245.4</v>
      </c>
      <c r="I8" s="44">
        <v>4180</v>
      </c>
      <c r="J8" s="44"/>
      <c r="K8" s="52">
        <f t="shared" si="1"/>
        <v>58.4172</v>
      </c>
      <c r="L8" s="53">
        <f t="shared" si="2"/>
        <v>519.264</v>
      </c>
      <c r="M8" s="44">
        <f t="shared" si="3"/>
        <v>418.27</v>
      </c>
      <c r="N8" s="41">
        <f t="shared" si="4"/>
        <v>22.7178</v>
      </c>
      <c r="O8" s="44">
        <f t="shared" si="5"/>
        <v>209</v>
      </c>
      <c r="P8" s="44">
        <f t="shared" si="6"/>
        <v>0</v>
      </c>
      <c r="Q8" s="44">
        <f t="shared" si="15"/>
        <v>1227.669</v>
      </c>
      <c r="R8" s="41">
        <f t="shared" si="7"/>
        <v>0</v>
      </c>
      <c r="S8" s="41">
        <f t="shared" si="8"/>
        <v>259.63</v>
      </c>
      <c r="T8" s="44">
        <f t="shared" si="9"/>
        <v>104.57</v>
      </c>
      <c r="U8" s="41">
        <f t="shared" si="10"/>
        <v>9.74</v>
      </c>
      <c r="V8" s="44">
        <f t="shared" si="11"/>
        <v>209</v>
      </c>
      <c r="W8" s="44">
        <f t="shared" si="12"/>
        <v>0</v>
      </c>
      <c r="X8" s="41">
        <f t="shared" si="16"/>
        <v>582.94</v>
      </c>
      <c r="Y8" s="41">
        <f t="shared" si="13"/>
        <v>1810.609</v>
      </c>
      <c r="Z8" s="66"/>
      <c r="AA8" s="143" t="s">
        <v>26</v>
      </c>
      <c r="AB8" s="161">
        <f t="shared" si="23"/>
        <v>58.4172</v>
      </c>
      <c r="AC8" s="161">
        <f t="shared" si="17"/>
        <v>778.894</v>
      </c>
      <c r="AD8" s="161">
        <f t="shared" si="18"/>
        <v>522.84</v>
      </c>
      <c r="AE8" s="161">
        <f t="shared" si="19"/>
        <v>32.4578</v>
      </c>
      <c r="AF8" s="161">
        <f t="shared" si="20"/>
        <v>418</v>
      </c>
      <c r="AG8" s="161">
        <f t="shared" si="21"/>
        <v>0</v>
      </c>
      <c r="AH8" s="161">
        <f t="shared" si="22"/>
        <v>1810.609</v>
      </c>
      <c r="AI8" s="143" t="s">
        <v>1135</v>
      </c>
    </row>
    <row r="9" s="9" customFormat="1" ht="20" customHeight="1" spans="1:35">
      <c r="A9" s="40">
        <f t="shared" si="0"/>
        <v>6</v>
      </c>
      <c r="B9" s="41" t="s">
        <v>103</v>
      </c>
      <c r="C9" s="42" t="s">
        <v>110</v>
      </c>
      <c r="D9" s="41" t="s">
        <v>111</v>
      </c>
      <c r="E9" s="41">
        <v>3245.4</v>
      </c>
      <c r="F9" s="41">
        <f>VLOOKUP(C9,'[1]9月'!$B:$Q,16,0)</f>
        <v>3245.4</v>
      </c>
      <c r="G9" s="44">
        <v>5228.42</v>
      </c>
      <c r="H9" s="41">
        <v>3245.4</v>
      </c>
      <c r="I9" s="44">
        <v>3180</v>
      </c>
      <c r="J9" s="44"/>
      <c r="K9" s="52">
        <f t="shared" si="1"/>
        <v>58.4172</v>
      </c>
      <c r="L9" s="53">
        <f t="shared" si="2"/>
        <v>519.264</v>
      </c>
      <c r="M9" s="44">
        <f t="shared" si="3"/>
        <v>418.27</v>
      </c>
      <c r="N9" s="41">
        <f t="shared" si="4"/>
        <v>22.7178</v>
      </c>
      <c r="O9" s="44">
        <f t="shared" si="5"/>
        <v>159</v>
      </c>
      <c r="P9" s="44">
        <f t="shared" si="6"/>
        <v>0</v>
      </c>
      <c r="Q9" s="44">
        <f t="shared" si="15"/>
        <v>1177.669</v>
      </c>
      <c r="R9" s="41">
        <f t="shared" si="7"/>
        <v>0</v>
      </c>
      <c r="S9" s="41">
        <f t="shared" si="8"/>
        <v>259.63</v>
      </c>
      <c r="T9" s="44">
        <f t="shared" si="9"/>
        <v>104.57</v>
      </c>
      <c r="U9" s="41">
        <f t="shared" si="10"/>
        <v>9.74</v>
      </c>
      <c r="V9" s="44">
        <f t="shared" si="11"/>
        <v>159</v>
      </c>
      <c r="W9" s="44">
        <f t="shared" si="12"/>
        <v>0</v>
      </c>
      <c r="X9" s="41">
        <f t="shared" si="16"/>
        <v>532.94</v>
      </c>
      <c r="Y9" s="41">
        <f t="shared" si="13"/>
        <v>1710.609</v>
      </c>
      <c r="Z9" s="66"/>
      <c r="AA9" s="143" t="s">
        <v>26</v>
      </c>
      <c r="AB9" s="161">
        <f t="shared" si="23"/>
        <v>58.4172</v>
      </c>
      <c r="AC9" s="161">
        <f t="shared" si="17"/>
        <v>778.894</v>
      </c>
      <c r="AD9" s="161">
        <f t="shared" si="18"/>
        <v>522.84</v>
      </c>
      <c r="AE9" s="161">
        <f t="shared" si="19"/>
        <v>32.4578</v>
      </c>
      <c r="AF9" s="161">
        <f t="shared" si="20"/>
        <v>318</v>
      </c>
      <c r="AG9" s="161">
        <f t="shared" si="21"/>
        <v>0</v>
      </c>
      <c r="AH9" s="161">
        <f t="shared" si="22"/>
        <v>1710.609</v>
      </c>
      <c r="AI9" s="143" t="s">
        <v>1135</v>
      </c>
    </row>
    <row r="10" s="9" customFormat="1" ht="20" customHeight="1" spans="1:35">
      <c r="A10" s="40">
        <f t="shared" ref="A10:A66" si="24">ROW()-3</f>
        <v>7</v>
      </c>
      <c r="B10" s="41" t="s">
        <v>103</v>
      </c>
      <c r="C10" s="42" t="s">
        <v>114</v>
      </c>
      <c r="D10" s="41" t="s">
        <v>115</v>
      </c>
      <c r="E10" s="41">
        <v>3245.4</v>
      </c>
      <c r="F10" s="41">
        <f>VLOOKUP(C10,'[1]9月'!$B:$Q,16,0)</f>
        <v>3245.4</v>
      </c>
      <c r="G10" s="44">
        <v>5228.42</v>
      </c>
      <c r="H10" s="41">
        <v>3245.4</v>
      </c>
      <c r="I10" s="44">
        <v>4180</v>
      </c>
      <c r="J10" s="44"/>
      <c r="K10" s="52">
        <f t="shared" ref="K10:K66" si="25">E10*0.018</f>
        <v>58.4172</v>
      </c>
      <c r="L10" s="53">
        <f t="shared" ref="L10:L66" si="26">F10*0.16</f>
        <v>519.264</v>
      </c>
      <c r="M10" s="44">
        <f t="shared" ref="M10:M66" si="27">ROUND(G10*0.08,2)</f>
        <v>418.27</v>
      </c>
      <c r="N10" s="41">
        <f t="shared" ref="N10:N66" si="28">H10*0.007</f>
        <v>22.7178</v>
      </c>
      <c r="O10" s="44">
        <f t="shared" ref="O10:O66" si="29">I10*5%</f>
        <v>209</v>
      </c>
      <c r="P10" s="44">
        <f t="shared" ref="P10:P66" si="30">J10*50%</f>
        <v>0</v>
      </c>
      <c r="Q10" s="44">
        <f t="shared" si="15"/>
        <v>1227.669</v>
      </c>
      <c r="R10" s="41">
        <f t="shared" ref="R10:R66" si="31">E10*0</f>
        <v>0</v>
      </c>
      <c r="S10" s="41">
        <f t="shared" ref="S10:S66" si="32">ROUND(F10*0.08,2)</f>
        <v>259.63</v>
      </c>
      <c r="T10" s="44">
        <f t="shared" ref="T10:T66" si="33">ROUND(G10*0.02,2)</f>
        <v>104.57</v>
      </c>
      <c r="U10" s="41">
        <f t="shared" ref="U10:U66" si="34">ROUND(H10*0.003,2)</f>
        <v>9.74</v>
      </c>
      <c r="V10" s="44">
        <f t="shared" ref="V10:V66" si="35">I10*5%</f>
        <v>209</v>
      </c>
      <c r="W10" s="44">
        <f t="shared" ref="W10:W66" si="36">J10*50%</f>
        <v>0</v>
      </c>
      <c r="X10" s="41">
        <f t="shared" si="16"/>
        <v>582.94</v>
      </c>
      <c r="Y10" s="41">
        <f t="shared" ref="Y10:Y66" si="37">Q10+X10</f>
        <v>1810.609</v>
      </c>
      <c r="Z10" s="66"/>
      <c r="AA10" s="143" t="s">
        <v>26</v>
      </c>
      <c r="AB10" s="161">
        <f t="shared" si="23"/>
        <v>58.4172</v>
      </c>
      <c r="AC10" s="161">
        <f t="shared" si="17"/>
        <v>778.894</v>
      </c>
      <c r="AD10" s="161">
        <f t="shared" si="18"/>
        <v>522.84</v>
      </c>
      <c r="AE10" s="161">
        <f t="shared" si="19"/>
        <v>32.4578</v>
      </c>
      <c r="AF10" s="161">
        <f t="shared" si="20"/>
        <v>418</v>
      </c>
      <c r="AG10" s="161">
        <f t="shared" si="21"/>
        <v>0</v>
      </c>
      <c r="AH10" s="161">
        <f t="shared" si="22"/>
        <v>1810.609</v>
      </c>
      <c r="AI10" s="143" t="s">
        <v>1135</v>
      </c>
    </row>
    <row r="11" s="9" customFormat="1" ht="20" customHeight="1" spans="1:35">
      <c r="A11" s="40">
        <f t="shared" si="24"/>
        <v>8</v>
      </c>
      <c r="B11" s="41" t="s">
        <v>98</v>
      </c>
      <c r="C11" s="42" t="s">
        <v>116</v>
      </c>
      <c r="D11" s="41" t="s">
        <v>117</v>
      </c>
      <c r="E11" s="41">
        <v>3820</v>
      </c>
      <c r="F11" s="41">
        <f>VLOOKUP(C11,'[1]9月'!$B:$Q,16,0)</f>
        <v>3820</v>
      </c>
      <c r="G11" s="44">
        <v>5228.42</v>
      </c>
      <c r="H11" s="41">
        <v>3820</v>
      </c>
      <c r="I11" s="44">
        <v>4180</v>
      </c>
      <c r="J11" s="44"/>
      <c r="K11" s="52">
        <f t="shared" si="25"/>
        <v>68.76</v>
      </c>
      <c r="L11" s="53">
        <f t="shared" si="26"/>
        <v>611.2</v>
      </c>
      <c r="M11" s="44">
        <f t="shared" si="27"/>
        <v>418.27</v>
      </c>
      <c r="N11" s="41">
        <f t="shared" si="28"/>
        <v>26.74</v>
      </c>
      <c r="O11" s="44">
        <f t="shared" si="29"/>
        <v>209</v>
      </c>
      <c r="P11" s="44">
        <f t="shared" si="30"/>
        <v>0</v>
      </c>
      <c r="Q11" s="44">
        <f t="shared" si="15"/>
        <v>1333.97</v>
      </c>
      <c r="R11" s="41">
        <f t="shared" si="31"/>
        <v>0</v>
      </c>
      <c r="S11" s="41">
        <f t="shared" si="32"/>
        <v>305.6</v>
      </c>
      <c r="T11" s="44">
        <f t="shared" si="33"/>
        <v>104.57</v>
      </c>
      <c r="U11" s="41">
        <f t="shared" si="34"/>
        <v>11.46</v>
      </c>
      <c r="V11" s="44">
        <f t="shared" si="35"/>
        <v>209</v>
      </c>
      <c r="W11" s="44">
        <f t="shared" si="36"/>
        <v>0</v>
      </c>
      <c r="X11" s="41">
        <f t="shared" si="16"/>
        <v>630.63</v>
      </c>
      <c r="Y11" s="41">
        <f t="shared" si="37"/>
        <v>1964.6</v>
      </c>
      <c r="Z11" s="66"/>
      <c r="AA11" s="143" t="s">
        <v>26</v>
      </c>
      <c r="AB11" s="161">
        <f t="shared" si="23"/>
        <v>68.76</v>
      </c>
      <c r="AC11" s="161">
        <f t="shared" si="17"/>
        <v>916.8</v>
      </c>
      <c r="AD11" s="161">
        <f t="shared" si="18"/>
        <v>522.84</v>
      </c>
      <c r="AE11" s="161">
        <f t="shared" si="19"/>
        <v>38.2</v>
      </c>
      <c r="AF11" s="161">
        <f t="shared" si="20"/>
        <v>418</v>
      </c>
      <c r="AG11" s="161">
        <f t="shared" si="21"/>
        <v>0</v>
      </c>
      <c r="AH11" s="161">
        <f t="shared" si="22"/>
        <v>1964.6</v>
      </c>
      <c r="AI11" s="143" t="s">
        <v>1135</v>
      </c>
    </row>
    <row r="12" s="9" customFormat="1" ht="20" customHeight="1" spans="1:35">
      <c r="A12" s="40">
        <f t="shared" si="24"/>
        <v>9</v>
      </c>
      <c r="B12" s="41" t="s">
        <v>98</v>
      </c>
      <c r="C12" s="42" t="s">
        <v>120</v>
      </c>
      <c r="D12" s="45" t="s">
        <v>121</v>
      </c>
      <c r="E12" s="41">
        <v>3245.4</v>
      </c>
      <c r="F12" s="41">
        <f>VLOOKUP(C12,'[1]9月'!$B:$Q,16,0)</f>
        <v>3245.4</v>
      </c>
      <c r="G12" s="44">
        <v>5228.42</v>
      </c>
      <c r="H12" s="41">
        <v>3245.4</v>
      </c>
      <c r="I12" s="44">
        <v>3180</v>
      </c>
      <c r="J12" s="44"/>
      <c r="K12" s="52">
        <f t="shared" si="25"/>
        <v>58.4172</v>
      </c>
      <c r="L12" s="53">
        <f t="shared" si="26"/>
        <v>519.264</v>
      </c>
      <c r="M12" s="44">
        <f t="shared" si="27"/>
        <v>418.27</v>
      </c>
      <c r="N12" s="41">
        <f t="shared" si="28"/>
        <v>22.7178</v>
      </c>
      <c r="O12" s="44">
        <f t="shared" si="29"/>
        <v>159</v>
      </c>
      <c r="P12" s="44">
        <f t="shared" si="30"/>
        <v>0</v>
      </c>
      <c r="Q12" s="44">
        <f t="shared" si="15"/>
        <v>1177.669</v>
      </c>
      <c r="R12" s="41">
        <f t="shared" si="31"/>
        <v>0</v>
      </c>
      <c r="S12" s="41">
        <f t="shared" si="32"/>
        <v>259.63</v>
      </c>
      <c r="T12" s="44">
        <f t="shared" si="33"/>
        <v>104.57</v>
      </c>
      <c r="U12" s="41">
        <f t="shared" si="34"/>
        <v>9.74</v>
      </c>
      <c r="V12" s="44">
        <f t="shared" si="35"/>
        <v>159</v>
      </c>
      <c r="W12" s="44">
        <f t="shared" si="36"/>
        <v>0</v>
      </c>
      <c r="X12" s="41">
        <f t="shared" si="16"/>
        <v>532.94</v>
      </c>
      <c r="Y12" s="41">
        <f t="shared" si="37"/>
        <v>1710.609</v>
      </c>
      <c r="Z12" s="66"/>
      <c r="AA12" s="143" t="s">
        <v>26</v>
      </c>
      <c r="AB12" s="161">
        <f t="shared" si="23"/>
        <v>58.4172</v>
      </c>
      <c r="AC12" s="161">
        <f t="shared" si="17"/>
        <v>778.894</v>
      </c>
      <c r="AD12" s="161">
        <f t="shared" si="18"/>
        <v>522.84</v>
      </c>
      <c r="AE12" s="161">
        <f t="shared" si="19"/>
        <v>32.4578</v>
      </c>
      <c r="AF12" s="161">
        <f t="shared" si="20"/>
        <v>318</v>
      </c>
      <c r="AG12" s="161">
        <f t="shared" si="21"/>
        <v>0</v>
      </c>
      <c r="AH12" s="161">
        <f t="shared" si="22"/>
        <v>1710.609</v>
      </c>
      <c r="AI12" s="143" t="s">
        <v>1135</v>
      </c>
    </row>
    <row r="13" s="9" customFormat="1" ht="20" customHeight="1" spans="1:35">
      <c r="A13" s="40">
        <f t="shared" si="24"/>
        <v>10</v>
      </c>
      <c r="B13" s="41" t="s">
        <v>98</v>
      </c>
      <c r="C13" s="42" t="s">
        <v>122</v>
      </c>
      <c r="D13" s="45" t="s">
        <v>123</v>
      </c>
      <c r="E13" s="41">
        <v>3245.4</v>
      </c>
      <c r="F13" s="41">
        <v>3245.4</v>
      </c>
      <c r="G13" s="44">
        <v>5228.42</v>
      </c>
      <c r="H13" s="41">
        <v>3245.4</v>
      </c>
      <c r="I13" s="44">
        <v>3180</v>
      </c>
      <c r="J13" s="44"/>
      <c r="K13" s="52">
        <f t="shared" si="25"/>
        <v>58.4172</v>
      </c>
      <c r="L13" s="53">
        <f t="shared" si="26"/>
        <v>519.264</v>
      </c>
      <c r="M13" s="44">
        <f t="shared" si="27"/>
        <v>418.27</v>
      </c>
      <c r="N13" s="41">
        <f t="shared" si="28"/>
        <v>22.7178</v>
      </c>
      <c r="O13" s="44">
        <f t="shared" si="29"/>
        <v>159</v>
      </c>
      <c r="P13" s="44">
        <f t="shared" si="30"/>
        <v>0</v>
      </c>
      <c r="Q13" s="44">
        <f t="shared" si="15"/>
        <v>1177.669</v>
      </c>
      <c r="R13" s="41">
        <f t="shared" si="31"/>
        <v>0</v>
      </c>
      <c r="S13" s="41">
        <f t="shared" si="32"/>
        <v>259.63</v>
      </c>
      <c r="T13" s="44">
        <f t="shared" si="33"/>
        <v>104.57</v>
      </c>
      <c r="U13" s="41">
        <f t="shared" si="34"/>
        <v>9.74</v>
      </c>
      <c r="V13" s="44">
        <f t="shared" si="35"/>
        <v>159</v>
      </c>
      <c r="W13" s="44">
        <f t="shared" si="36"/>
        <v>0</v>
      </c>
      <c r="X13" s="41">
        <f t="shared" si="16"/>
        <v>532.94</v>
      </c>
      <c r="Y13" s="41">
        <f t="shared" si="37"/>
        <v>1710.609</v>
      </c>
      <c r="Z13" s="66"/>
      <c r="AA13" s="143" t="s">
        <v>26</v>
      </c>
      <c r="AB13" s="161">
        <f t="shared" si="23"/>
        <v>58.4172</v>
      </c>
      <c r="AC13" s="161">
        <f t="shared" si="17"/>
        <v>778.894</v>
      </c>
      <c r="AD13" s="161">
        <f t="shared" si="18"/>
        <v>522.84</v>
      </c>
      <c r="AE13" s="161">
        <f t="shared" si="19"/>
        <v>32.4578</v>
      </c>
      <c r="AF13" s="161">
        <f t="shared" si="20"/>
        <v>318</v>
      </c>
      <c r="AG13" s="161">
        <f t="shared" si="21"/>
        <v>0</v>
      </c>
      <c r="AH13" s="161">
        <f t="shared" si="22"/>
        <v>1710.609</v>
      </c>
      <c r="AI13" s="143" t="s">
        <v>1135</v>
      </c>
    </row>
    <row r="14" s="9" customFormat="1" ht="20" customHeight="1" spans="1:35">
      <c r="A14" s="40">
        <f t="shared" si="24"/>
        <v>11</v>
      </c>
      <c r="B14" s="41" t="s">
        <v>98</v>
      </c>
      <c r="C14" s="42" t="s">
        <v>127</v>
      </c>
      <c r="D14" s="41" t="s">
        <v>128</v>
      </c>
      <c r="E14" s="41">
        <v>3245.4</v>
      </c>
      <c r="F14" s="41">
        <f>VLOOKUP(C14,'[1]9月'!$B:$Q,16,0)</f>
        <v>3245.4</v>
      </c>
      <c r="G14" s="44">
        <v>5228.42</v>
      </c>
      <c r="H14" s="41">
        <v>3245.4</v>
      </c>
      <c r="I14" s="44">
        <v>1790</v>
      </c>
      <c r="J14" s="44"/>
      <c r="K14" s="52">
        <f t="shared" si="25"/>
        <v>58.4172</v>
      </c>
      <c r="L14" s="53">
        <f t="shared" si="26"/>
        <v>519.264</v>
      </c>
      <c r="M14" s="44">
        <f t="shared" si="27"/>
        <v>418.27</v>
      </c>
      <c r="N14" s="41">
        <f t="shared" si="28"/>
        <v>22.7178</v>
      </c>
      <c r="O14" s="44">
        <f t="shared" si="29"/>
        <v>89.5</v>
      </c>
      <c r="P14" s="44">
        <f t="shared" si="30"/>
        <v>0</v>
      </c>
      <c r="Q14" s="44">
        <f t="shared" si="15"/>
        <v>1108.169</v>
      </c>
      <c r="R14" s="41">
        <f t="shared" si="31"/>
        <v>0</v>
      </c>
      <c r="S14" s="41">
        <f t="shared" si="32"/>
        <v>259.63</v>
      </c>
      <c r="T14" s="44">
        <f t="shared" si="33"/>
        <v>104.57</v>
      </c>
      <c r="U14" s="41">
        <f t="shared" si="34"/>
        <v>9.74</v>
      </c>
      <c r="V14" s="44">
        <f t="shared" si="35"/>
        <v>89.5</v>
      </c>
      <c r="W14" s="44">
        <f t="shared" si="36"/>
        <v>0</v>
      </c>
      <c r="X14" s="41">
        <f t="shared" si="16"/>
        <v>463.44</v>
      </c>
      <c r="Y14" s="41">
        <f t="shared" si="37"/>
        <v>1571.609</v>
      </c>
      <c r="Z14" s="66"/>
      <c r="AA14" s="143" t="s">
        <v>26</v>
      </c>
      <c r="AB14" s="161">
        <f t="shared" si="23"/>
        <v>58.4172</v>
      </c>
      <c r="AC14" s="161">
        <f t="shared" si="17"/>
        <v>778.894</v>
      </c>
      <c r="AD14" s="161">
        <f t="shared" si="18"/>
        <v>522.84</v>
      </c>
      <c r="AE14" s="161">
        <f t="shared" si="19"/>
        <v>32.4578</v>
      </c>
      <c r="AF14" s="161">
        <f t="shared" si="20"/>
        <v>179</v>
      </c>
      <c r="AG14" s="161">
        <f t="shared" si="21"/>
        <v>0</v>
      </c>
      <c r="AH14" s="161">
        <f t="shared" si="22"/>
        <v>1571.609</v>
      </c>
      <c r="AI14" s="143" t="s">
        <v>1135</v>
      </c>
    </row>
    <row r="15" s="9" customFormat="1" ht="20" customHeight="1" spans="1:35">
      <c r="A15" s="40">
        <f t="shared" si="24"/>
        <v>12</v>
      </c>
      <c r="B15" s="41" t="s">
        <v>98</v>
      </c>
      <c r="C15" s="42" t="s">
        <v>129</v>
      </c>
      <c r="D15" s="41" t="s">
        <v>130</v>
      </c>
      <c r="E15" s="41">
        <v>3245.4</v>
      </c>
      <c r="F15" s="41">
        <f>VLOOKUP(C15,'[1]9月'!$B:$Q,16,0)</f>
        <v>3245.4</v>
      </c>
      <c r="G15" s="44">
        <v>5228.42</v>
      </c>
      <c r="H15" s="41">
        <v>3245.4</v>
      </c>
      <c r="I15" s="44">
        <v>1790</v>
      </c>
      <c r="J15" s="44"/>
      <c r="K15" s="52">
        <f t="shared" si="25"/>
        <v>58.4172</v>
      </c>
      <c r="L15" s="53">
        <f t="shared" si="26"/>
        <v>519.264</v>
      </c>
      <c r="M15" s="44">
        <f t="shared" si="27"/>
        <v>418.27</v>
      </c>
      <c r="N15" s="41">
        <f t="shared" si="28"/>
        <v>22.7178</v>
      </c>
      <c r="O15" s="44">
        <f t="shared" si="29"/>
        <v>89.5</v>
      </c>
      <c r="P15" s="44">
        <f t="shared" si="30"/>
        <v>0</v>
      </c>
      <c r="Q15" s="44">
        <f t="shared" si="15"/>
        <v>1108.169</v>
      </c>
      <c r="R15" s="41">
        <f t="shared" si="31"/>
        <v>0</v>
      </c>
      <c r="S15" s="41">
        <f t="shared" si="32"/>
        <v>259.63</v>
      </c>
      <c r="T15" s="44">
        <f t="shared" si="33"/>
        <v>104.57</v>
      </c>
      <c r="U15" s="41">
        <f t="shared" si="34"/>
        <v>9.74</v>
      </c>
      <c r="V15" s="44">
        <f t="shared" si="35"/>
        <v>89.5</v>
      </c>
      <c r="W15" s="44">
        <f t="shared" si="36"/>
        <v>0</v>
      </c>
      <c r="X15" s="41">
        <f t="shared" si="16"/>
        <v>463.44</v>
      </c>
      <c r="Y15" s="41">
        <f t="shared" si="37"/>
        <v>1571.609</v>
      </c>
      <c r="Z15" s="66"/>
      <c r="AA15" s="143" t="s">
        <v>26</v>
      </c>
      <c r="AB15" s="161">
        <f t="shared" si="23"/>
        <v>58.4172</v>
      </c>
      <c r="AC15" s="161">
        <f t="shared" si="17"/>
        <v>778.894</v>
      </c>
      <c r="AD15" s="161">
        <f t="shared" si="18"/>
        <v>522.84</v>
      </c>
      <c r="AE15" s="161">
        <f t="shared" si="19"/>
        <v>32.4578</v>
      </c>
      <c r="AF15" s="161">
        <f t="shared" si="20"/>
        <v>179</v>
      </c>
      <c r="AG15" s="161">
        <f t="shared" si="21"/>
        <v>0</v>
      </c>
      <c r="AH15" s="161">
        <f t="shared" si="22"/>
        <v>1571.609</v>
      </c>
      <c r="AI15" s="143" t="s">
        <v>1135</v>
      </c>
    </row>
    <row r="16" s="9" customFormat="1" ht="20" customHeight="1" spans="1:35">
      <c r="A16" s="40">
        <f t="shared" si="24"/>
        <v>13</v>
      </c>
      <c r="B16" s="41" t="s">
        <v>98</v>
      </c>
      <c r="C16" s="42" t="s">
        <v>131</v>
      </c>
      <c r="D16" s="41" t="s">
        <v>132</v>
      </c>
      <c r="E16" s="41">
        <v>3245.4</v>
      </c>
      <c r="F16" s="41">
        <f>VLOOKUP(C16,'[1]9月'!$B:$Q,16,0)</f>
        <v>3245.4</v>
      </c>
      <c r="G16" s="44">
        <v>5228.42</v>
      </c>
      <c r="H16" s="41">
        <v>3245.4</v>
      </c>
      <c r="I16" s="44">
        <v>1790</v>
      </c>
      <c r="J16" s="44"/>
      <c r="K16" s="52">
        <f t="shared" si="25"/>
        <v>58.4172</v>
      </c>
      <c r="L16" s="53">
        <f t="shared" si="26"/>
        <v>519.264</v>
      </c>
      <c r="M16" s="44">
        <f t="shared" si="27"/>
        <v>418.27</v>
      </c>
      <c r="N16" s="41">
        <f t="shared" si="28"/>
        <v>22.7178</v>
      </c>
      <c r="O16" s="44">
        <f t="shared" si="29"/>
        <v>89.5</v>
      </c>
      <c r="P16" s="44">
        <f t="shared" si="30"/>
        <v>0</v>
      </c>
      <c r="Q16" s="44">
        <f t="shared" si="15"/>
        <v>1108.169</v>
      </c>
      <c r="R16" s="41">
        <f t="shared" si="31"/>
        <v>0</v>
      </c>
      <c r="S16" s="41">
        <f t="shared" si="32"/>
        <v>259.63</v>
      </c>
      <c r="T16" s="44">
        <f t="shared" si="33"/>
        <v>104.57</v>
      </c>
      <c r="U16" s="41">
        <f t="shared" si="34"/>
        <v>9.74</v>
      </c>
      <c r="V16" s="44">
        <f t="shared" si="35"/>
        <v>89.5</v>
      </c>
      <c r="W16" s="44">
        <f t="shared" si="36"/>
        <v>0</v>
      </c>
      <c r="X16" s="41">
        <f t="shared" si="16"/>
        <v>463.44</v>
      </c>
      <c r="Y16" s="41">
        <f t="shared" si="37"/>
        <v>1571.609</v>
      </c>
      <c r="Z16" s="66"/>
      <c r="AA16" s="143" t="s">
        <v>26</v>
      </c>
      <c r="AB16" s="161">
        <f t="shared" si="23"/>
        <v>58.4172</v>
      </c>
      <c r="AC16" s="161">
        <f t="shared" si="17"/>
        <v>778.894</v>
      </c>
      <c r="AD16" s="161">
        <f t="shared" si="18"/>
        <v>522.84</v>
      </c>
      <c r="AE16" s="161">
        <f t="shared" si="19"/>
        <v>32.4578</v>
      </c>
      <c r="AF16" s="161">
        <f t="shared" si="20"/>
        <v>179</v>
      </c>
      <c r="AG16" s="161">
        <f t="shared" si="21"/>
        <v>0</v>
      </c>
      <c r="AH16" s="161">
        <f t="shared" si="22"/>
        <v>1571.609</v>
      </c>
      <c r="AI16" s="143" t="s">
        <v>1135</v>
      </c>
    </row>
    <row r="17" s="9" customFormat="1" ht="20" customHeight="1" spans="1:35">
      <c r="A17" s="40">
        <f t="shared" si="24"/>
        <v>14</v>
      </c>
      <c r="B17" s="41" t="s">
        <v>98</v>
      </c>
      <c r="C17" s="42" t="s">
        <v>133</v>
      </c>
      <c r="D17" s="41" t="s">
        <v>134</v>
      </c>
      <c r="E17" s="41">
        <v>3245.4</v>
      </c>
      <c r="F17" s="41">
        <f>VLOOKUP(C17,'[1]9月'!$B:$Q,16,0)</f>
        <v>3245.4</v>
      </c>
      <c r="G17" s="44">
        <v>5228.42</v>
      </c>
      <c r="H17" s="41">
        <v>3245.4</v>
      </c>
      <c r="I17" s="44">
        <v>1790</v>
      </c>
      <c r="J17" s="44"/>
      <c r="K17" s="52">
        <f t="shared" si="25"/>
        <v>58.4172</v>
      </c>
      <c r="L17" s="53">
        <f t="shared" si="26"/>
        <v>519.264</v>
      </c>
      <c r="M17" s="44">
        <f t="shared" si="27"/>
        <v>418.27</v>
      </c>
      <c r="N17" s="41">
        <f t="shared" si="28"/>
        <v>22.7178</v>
      </c>
      <c r="O17" s="44">
        <f t="shared" si="29"/>
        <v>89.5</v>
      </c>
      <c r="P17" s="44">
        <f t="shared" si="30"/>
        <v>0</v>
      </c>
      <c r="Q17" s="44">
        <f t="shared" si="15"/>
        <v>1108.169</v>
      </c>
      <c r="R17" s="41">
        <f t="shared" si="31"/>
        <v>0</v>
      </c>
      <c r="S17" s="41">
        <f t="shared" si="32"/>
        <v>259.63</v>
      </c>
      <c r="T17" s="44">
        <f t="shared" si="33"/>
        <v>104.57</v>
      </c>
      <c r="U17" s="41">
        <f t="shared" si="34"/>
        <v>9.74</v>
      </c>
      <c r="V17" s="44">
        <f t="shared" si="35"/>
        <v>89.5</v>
      </c>
      <c r="W17" s="44">
        <f t="shared" si="36"/>
        <v>0</v>
      </c>
      <c r="X17" s="41">
        <f t="shared" si="16"/>
        <v>463.44</v>
      </c>
      <c r="Y17" s="41">
        <f t="shared" si="37"/>
        <v>1571.609</v>
      </c>
      <c r="Z17" s="66"/>
      <c r="AA17" s="143" t="s">
        <v>26</v>
      </c>
      <c r="AB17" s="161">
        <f t="shared" si="23"/>
        <v>58.4172</v>
      </c>
      <c r="AC17" s="161">
        <f t="shared" si="17"/>
        <v>778.894</v>
      </c>
      <c r="AD17" s="161">
        <f t="shared" si="18"/>
        <v>522.84</v>
      </c>
      <c r="AE17" s="161">
        <f t="shared" si="19"/>
        <v>32.4578</v>
      </c>
      <c r="AF17" s="161">
        <f t="shared" si="20"/>
        <v>179</v>
      </c>
      <c r="AG17" s="161">
        <f t="shared" si="21"/>
        <v>0</v>
      </c>
      <c r="AH17" s="161">
        <f t="shared" si="22"/>
        <v>1571.609</v>
      </c>
      <c r="AI17" s="143" t="s">
        <v>1135</v>
      </c>
    </row>
    <row r="18" s="9" customFormat="1" ht="20" customHeight="1" spans="1:35">
      <c r="A18" s="40">
        <f t="shared" si="24"/>
        <v>15</v>
      </c>
      <c r="B18" s="41" t="s">
        <v>98</v>
      </c>
      <c r="C18" s="42" t="s">
        <v>135</v>
      </c>
      <c r="D18" s="41" t="s">
        <v>136</v>
      </c>
      <c r="E18" s="41">
        <v>3245.4</v>
      </c>
      <c r="F18" s="41">
        <f>VLOOKUP(C18,'[1]9月'!$B:$Q,16,0)</f>
        <v>3245.4</v>
      </c>
      <c r="G18" s="44">
        <v>5228.42</v>
      </c>
      <c r="H18" s="41">
        <v>3245.4</v>
      </c>
      <c r="I18" s="44">
        <v>3180</v>
      </c>
      <c r="J18" s="44"/>
      <c r="K18" s="52">
        <f t="shared" si="25"/>
        <v>58.4172</v>
      </c>
      <c r="L18" s="53">
        <f t="shared" si="26"/>
        <v>519.264</v>
      </c>
      <c r="M18" s="44">
        <f t="shared" si="27"/>
        <v>418.27</v>
      </c>
      <c r="N18" s="41">
        <f t="shared" si="28"/>
        <v>22.7178</v>
      </c>
      <c r="O18" s="44">
        <f t="shared" si="29"/>
        <v>159</v>
      </c>
      <c r="P18" s="44">
        <f t="shared" si="30"/>
        <v>0</v>
      </c>
      <c r="Q18" s="44">
        <f t="shared" si="15"/>
        <v>1177.669</v>
      </c>
      <c r="R18" s="41">
        <f t="shared" si="31"/>
        <v>0</v>
      </c>
      <c r="S18" s="41">
        <f t="shared" si="32"/>
        <v>259.63</v>
      </c>
      <c r="T18" s="44">
        <f t="shared" si="33"/>
        <v>104.57</v>
      </c>
      <c r="U18" s="41">
        <f t="shared" si="34"/>
        <v>9.74</v>
      </c>
      <c r="V18" s="44">
        <f t="shared" si="35"/>
        <v>159</v>
      </c>
      <c r="W18" s="44">
        <f t="shared" si="36"/>
        <v>0</v>
      </c>
      <c r="X18" s="41">
        <f t="shared" si="16"/>
        <v>532.94</v>
      </c>
      <c r="Y18" s="41">
        <f t="shared" si="37"/>
        <v>1710.609</v>
      </c>
      <c r="Z18" s="66"/>
      <c r="AA18" s="143" t="s">
        <v>26</v>
      </c>
      <c r="AB18" s="161">
        <f t="shared" si="23"/>
        <v>58.4172</v>
      </c>
      <c r="AC18" s="161">
        <f t="shared" si="17"/>
        <v>778.894</v>
      </c>
      <c r="AD18" s="161">
        <f t="shared" si="18"/>
        <v>522.84</v>
      </c>
      <c r="AE18" s="161">
        <f t="shared" si="19"/>
        <v>32.4578</v>
      </c>
      <c r="AF18" s="161">
        <f t="shared" si="20"/>
        <v>318</v>
      </c>
      <c r="AG18" s="161">
        <f t="shared" si="21"/>
        <v>0</v>
      </c>
      <c r="AH18" s="161">
        <f t="shared" si="22"/>
        <v>1710.609</v>
      </c>
      <c r="AI18" s="143" t="s">
        <v>1135</v>
      </c>
    </row>
    <row r="19" s="9" customFormat="1" ht="20" customHeight="1" spans="1:35">
      <c r="A19" s="40">
        <f t="shared" si="24"/>
        <v>16</v>
      </c>
      <c r="B19" s="41" t="s">
        <v>98</v>
      </c>
      <c r="C19" s="42" t="s">
        <v>137</v>
      </c>
      <c r="D19" s="41" t="s">
        <v>138</v>
      </c>
      <c r="E19" s="41">
        <v>3245.4</v>
      </c>
      <c r="F19" s="41">
        <f>VLOOKUP(C19,'[1]9月'!$B:$Q,16,0)</f>
        <v>3245.4</v>
      </c>
      <c r="G19" s="44">
        <v>5228.42</v>
      </c>
      <c r="H19" s="41">
        <v>3245.4</v>
      </c>
      <c r="I19" s="44">
        <v>3180</v>
      </c>
      <c r="J19" s="44"/>
      <c r="K19" s="52">
        <f t="shared" si="25"/>
        <v>58.4172</v>
      </c>
      <c r="L19" s="53">
        <f t="shared" si="26"/>
        <v>519.264</v>
      </c>
      <c r="M19" s="44">
        <f t="shared" si="27"/>
        <v>418.27</v>
      </c>
      <c r="N19" s="41">
        <f t="shared" si="28"/>
        <v>22.7178</v>
      </c>
      <c r="O19" s="44">
        <f t="shared" si="29"/>
        <v>159</v>
      </c>
      <c r="P19" s="44">
        <f t="shared" si="30"/>
        <v>0</v>
      </c>
      <c r="Q19" s="44">
        <f t="shared" si="15"/>
        <v>1177.669</v>
      </c>
      <c r="R19" s="41">
        <f t="shared" si="31"/>
        <v>0</v>
      </c>
      <c r="S19" s="41">
        <f t="shared" si="32"/>
        <v>259.63</v>
      </c>
      <c r="T19" s="44">
        <f t="shared" si="33"/>
        <v>104.57</v>
      </c>
      <c r="U19" s="41">
        <f t="shared" si="34"/>
        <v>9.74</v>
      </c>
      <c r="V19" s="44">
        <f t="shared" si="35"/>
        <v>159</v>
      </c>
      <c r="W19" s="44">
        <f t="shared" si="36"/>
        <v>0</v>
      </c>
      <c r="X19" s="41">
        <f t="shared" si="16"/>
        <v>532.94</v>
      </c>
      <c r="Y19" s="41">
        <f t="shared" si="37"/>
        <v>1710.609</v>
      </c>
      <c r="Z19" s="66"/>
      <c r="AA19" s="143" t="s">
        <v>26</v>
      </c>
      <c r="AB19" s="161">
        <f t="shared" si="23"/>
        <v>58.4172</v>
      </c>
      <c r="AC19" s="161">
        <f t="shared" si="17"/>
        <v>778.894</v>
      </c>
      <c r="AD19" s="161">
        <f t="shared" si="18"/>
        <v>522.84</v>
      </c>
      <c r="AE19" s="161">
        <f t="shared" si="19"/>
        <v>32.4578</v>
      </c>
      <c r="AF19" s="161">
        <f t="shared" si="20"/>
        <v>318</v>
      </c>
      <c r="AG19" s="161">
        <f t="shared" si="21"/>
        <v>0</v>
      </c>
      <c r="AH19" s="161">
        <f t="shared" si="22"/>
        <v>1710.609</v>
      </c>
      <c r="AI19" s="143" t="s">
        <v>1135</v>
      </c>
    </row>
    <row r="20" s="9" customFormat="1" ht="20" customHeight="1" spans="1:35">
      <c r="A20" s="40">
        <f t="shared" si="24"/>
        <v>17</v>
      </c>
      <c r="B20" s="41" t="s">
        <v>98</v>
      </c>
      <c r="C20" s="42" t="s">
        <v>139</v>
      </c>
      <c r="D20" s="341" t="s">
        <v>140</v>
      </c>
      <c r="E20" s="41">
        <v>3245.4</v>
      </c>
      <c r="F20" s="41">
        <f>VLOOKUP(C20,'[1]9月'!$B:$Q,16,0)</f>
        <v>3245.4</v>
      </c>
      <c r="G20" s="44">
        <v>5228.42</v>
      </c>
      <c r="H20" s="41">
        <v>3245.4</v>
      </c>
      <c r="I20" s="44">
        <v>3180</v>
      </c>
      <c r="J20" s="44"/>
      <c r="K20" s="52">
        <f t="shared" si="25"/>
        <v>58.4172</v>
      </c>
      <c r="L20" s="53">
        <f t="shared" si="26"/>
        <v>519.264</v>
      </c>
      <c r="M20" s="44">
        <f t="shared" si="27"/>
        <v>418.27</v>
      </c>
      <c r="N20" s="41">
        <f t="shared" si="28"/>
        <v>22.7178</v>
      </c>
      <c r="O20" s="44">
        <f t="shared" si="29"/>
        <v>159</v>
      </c>
      <c r="P20" s="44">
        <f t="shared" si="30"/>
        <v>0</v>
      </c>
      <c r="Q20" s="44">
        <f t="shared" si="15"/>
        <v>1177.669</v>
      </c>
      <c r="R20" s="41">
        <f t="shared" si="31"/>
        <v>0</v>
      </c>
      <c r="S20" s="41">
        <f t="shared" si="32"/>
        <v>259.63</v>
      </c>
      <c r="T20" s="44">
        <f t="shared" si="33"/>
        <v>104.57</v>
      </c>
      <c r="U20" s="41">
        <f t="shared" si="34"/>
        <v>9.74</v>
      </c>
      <c r="V20" s="44">
        <f t="shared" si="35"/>
        <v>159</v>
      </c>
      <c r="W20" s="44">
        <f t="shared" si="36"/>
        <v>0</v>
      </c>
      <c r="X20" s="41">
        <f t="shared" si="16"/>
        <v>532.94</v>
      </c>
      <c r="Y20" s="41">
        <f t="shared" si="37"/>
        <v>1710.609</v>
      </c>
      <c r="Z20" s="66"/>
      <c r="AA20" s="143" t="s">
        <v>26</v>
      </c>
      <c r="AB20" s="161">
        <f t="shared" si="23"/>
        <v>58.4172</v>
      </c>
      <c r="AC20" s="161">
        <f t="shared" si="17"/>
        <v>778.894</v>
      </c>
      <c r="AD20" s="161">
        <f t="shared" si="18"/>
        <v>522.84</v>
      </c>
      <c r="AE20" s="161">
        <f t="shared" si="19"/>
        <v>32.4578</v>
      </c>
      <c r="AF20" s="161">
        <f t="shared" si="20"/>
        <v>318</v>
      </c>
      <c r="AG20" s="161">
        <f t="shared" si="21"/>
        <v>0</v>
      </c>
      <c r="AH20" s="161">
        <f t="shared" si="22"/>
        <v>1710.609</v>
      </c>
      <c r="AI20" s="143" t="s">
        <v>1135</v>
      </c>
    </row>
    <row r="21" s="9" customFormat="1" ht="20" customHeight="1" spans="1:35">
      <c r="A21" s="40">
        <f t="shared" si="24"/>
        <v>18</v>
      </c>
      <c r="B21" s="41" t="s">
        <v>98</v>
      </c>
      <c r="C21" s="42" t="s">
        <v>143</v>
      </c>
      <c r="D21" s="41" t="s">
        <v>144</v>
      </c>
      <c r="E21" s="41">
        <v>3245.4</v>
      </c>
      <c r="F21" s="41">
        <f>VLOOKUP(C21,'[1]9月'!$B:$Q,16,0)</f>
        <v>3245.4</v>
      </c>
      <c r="G21" s="44">
        <v>5228.42</v>
      </c>
      <c r="H21" s="41">
        <v>3245.4</v>
      </c>
      <c r="I21" s="44">
        <v>3180</v>
      </c>
      <c r="J21" s="44"/>
      <c r="K21" s="52">
        <f t="shared" si="25"/>
        <v>58.4172</v>
      </c>
      <c r="L21" s="53">
        <f t="shared" si="26"/>
        <v>519.264</v>
      </c>
      <c r="M21" s="44">
        <f t="shared" si="27"/>
        <v>418.27</v>
      </c>
      <c r="N21" s="41">
        <f t="shared" si="28"/>
        <v>22.7178</v>
      </c>
      <c r="O21" s="44">
        <f t="shared" si="29"/>
        <v>159</v>
      </c>
      <c r="P21" s="44">
        <f t="shared" si="30"/>
        <v>0</v>
      </c>
      <c r="Q21" s="44">
        <f t="shared" si="15"/>
        <v>1177.669</v>
      </c>
      <c r="R21" s="41">
        <f t="shared" si="31"/>
        <v>0</v>
      </c>
      <c r="S21" s="41">
        <f t="shared" si="32"/>
        <v>259.63</v>
      </c>
      <c r="T21" s="44">
        <f t="shared" si="33"/>
        <v>104.57</v>
      </c>
      <c r="U21" s="41">
        <f t="shared" si="34"/>
        <v>9.74</v>
      </c>
      <c r="V21" s="44">
        <f t="shared" si="35"/>
        <v>159</v>
      </c>
      <c r="W21" s="44">
        <f t="shared" si="36"/>
        <v>0</v>
      </c>
      <c r="X21" s="41">
        <f t="shared" si="16"/>
        <v>532.94</v>
      </c>
      <c r="Y21" s="41">
        <f t="shared" si="37"/>
        <v>1710.609</v>
      </c>
      <c r="Z21" s="66"/>
      <c r="AA21" s="143" t="s">
        <v>26</v>
      </c>
      <c r="AB21" s="161">
        <f t="shared" si="23"/>
        <v>58.4172</v>
      </c>
      <c r="AC21" s="161">
        <f t="shared" si="17"/>
        <v>778.894</v>
      </c>
      <c r="AD21" s="161">
        <f t="shared" si="18"/>
        <v>522.84</v>
      </c>
      <c r="AE21" s="161">
        <f t="shared" si="19"/>
        <v>32.4578</v>
      </c>
      <c r="AF21" s="161">
        <f t="shared" si="20"/>
        <v>318</v>
      </c>
      <c r="AG21" s="161">
        <f t="shared" si="21"/>
        <v>0</v>
      </c>
      <c r="AH21" s="161">
        <f t="shared" si="22"/>
        <v>1710.609</v>
      </c>
      <c r="AI21" s="143" t="s">
        <v>1135</v>
      </c>
    </row>
    <row r="22" s="9" customFormat="1" ht="20" customHeight="1" spans="1:35">
      <c r="A22" s="40">
        <f t="shared" si="24"/>
        <v>19</v>
      </c>
      <c r="B22" s="41" t="s">
        <v>145</v>
      </c>
      <c r="C22" s="42" t="s">
        <v>146</v>
      </c>
      <c r="D22" s="41" t="s">
        <v>147</v>
      </c>
      <c r="E22" s="41">
        <v>3820</v>
      </c>
      <c r="F22" s="41">
        <f>VLOOKUP(C22,'[1]9月'!$B:$Q,16,0)</f>
        <v>3820</v>
      </c>
      <c r="G22" s="44">
        <v>5228.42</v>
      </c>
      <c r="H22" s="41">
        <v>3820</v>
      </c>
      <c r="I22" s="44">
        <v>4180</v>
      </c>
      <c r="J22" s="44"/>
      <c r="K22" s="52">
        <f t="shared" si="25"/>
        <v>68.76</v>
      </c>
      <c r="L22" s="53">
        <f t="shared" si="26"/>
        <v>611.2</v>
      </c>
      <c r="M22" s="44">
        <f t="shared" si="27"/>
        <v>418.27</v>
      </c>
      <c r="N22" s="41">
        <f t="shared" si="28"/>
        <v>26.74</v>
      </c>
      <c r="O22" s="44">
        <f t="shared" si="29"/>
        <v>209</v>
      </c>
      <c r="P22" s="44">
        <f t="shared" si="30"/>
        <v>0</v>
      </c>
      <c r="Q22" s="44">
        <f t="shared" si="15"/>
        <v>1333.97</v>
      </c>
      <c r="R22" s="41">
        <f t="shared" si="31"/>
        <v>0</v>
      </c>
      <c r="S22" s="41">
        <f t="shared" si="32"/>
        <v>305.6</v>
      </c>
      <c r="T22" s="44">
        <f t="shared" si="33"/>
        <v>104.57</v>
      </c>
      <c r="U22" s="41">
        <f t="shared" si="34"/>
        <v>11.46</v>
      </c>
      <c r="V22" s="44">
        <f t="shared" si="35"/>
        <v>209</v>
      </c>
      <c r="W22" s="44">
        <f t="shared" si="36"/>
        <v>0</v>
      </c>
      <c r="X22" s="41">
        <f t="shared" si="16"/>
        <v>630.63</v>
      </c>
      <c r="Y22" s="41">
        <f t="shared" si="37"/>
        <v>1964.6</v>
      </c>
      <c r="Z22" s="66"/>
      <c r="AA22" s="143" t="s">
        <v>13</v>
      </c>
      <c r="AB22" s="161">
        <f t="shared" si="23"/>
        <v>68.76</v>
      </c>
      <c r="AC22" s="161">
        <f t="shared" si="17"/>
        <v>916.8</v>
      </c>
      <c r="AD22" s="161">
        <f t="shared" si="18"/>
        <v>522.84</v>
      </c>
      <c r="AE22" s="161">
        <f t="shared" si="19"/>
        <v>38.2</v>
      </c>
      <c r="AF22" s="161">
        <f t="shared" si="20"/>
        <v>418</v>
      </c>
      <c r="AG22" s="161">
        <f t="shared" si="21"/>
        <v>0</v>
      </c>
      <c r="AH22" s="161">
        <f t="shared" si="22"/>
        <v>1964.6</v>
      </c>
      <c r="AI22" s="143" t="s">
        <v>1134</v>
      </c>
    </row>
    <row r="23" s="9" customFormat="1" ht="20" customHeight="1" spans="1:35">
      <c r="A23" s="40">
        <f t="shared" si="24"/>
        <v>20</v>
      </c>
      <c r="B23" s="41" t="s">
        <v>145</v>
      </c>
      <c r="C23" s="42" t="s">
        <v>148</v>
      </c>
      <c r="D23" s="41" t="s">
        <v>149</v>
      </c>
      <c r="E23" s="41">
        <v>3245.4</v>
      </c>
      <c r="F23" s="41">
        <f>VLOOKUP(C23,'[1]9月'!$B:$Q,16,0)</f>
        <v>3245.4</v>
      </c>
      <c r="G23" s="44">
        <v>5228.42</v>
      </c>
      <c r="H23" s="41">
        <v>3245.4</v>
      </c>
      <c r="I23" s="44">
        <v>3180</v>
      </c>
      <c r="J23" s="44"/>
      <c r="K23" s="52">
        <f t="shared" si="25"/>
        <v>58.4172</v>
      </c>
      <c r="L23" s="53">
        <f t="shared" si="26"/>
        <v>519.264</v>
      </c>
      <c r="M23" s="44">
        <f t="shared" si="27"/>
        <v>418.27</v>
      </c>
      <c r="N23" s="41">
        <f t="shared" si="28"/>
        <v>22.7178</v>
      </c>
      <c r="O23" s="44">
        <f t="shared" si="29"/>
        <v>159</v>
      </c>
      <c r="P23" s="44">
        <f t="shared" si="30"/>
        <v>0</v>
      </c>
      <c r="Q23" s="44">
        <f t="shared" si="15"/>
        <v>1177.669</v>
      </c>
      <c r="R23" s="41">
        <f t="shared" si="31"/>
        <v>0</v>
      </c>
      <c r="S23" s="41">
        <f t="shared" si="32"/>
        <v>259.63</v>
      </c>
      <c r="T23" s="44">
        <f t="shared" si="33"/>
        <v>104.57</v>
      </c>
      <c r="U23" s="41">
        <f t="shared" si="34"/>
        <v>9.74</v>
      </c>
      <c r="V23" s="44">
        <f t="shared" si="35"/>
        <v>159</v>
      </c>
      <c r="W23" s="44">
        <f t="shared" si="36"/>
        <v>0</v>
      </c>
      <c r="X23" s="41">
        <f t="shared" si="16"/>
        <v>532.94</v>
      </c>
      <c r="Y23" s="41">
        <f t="shared" si="37"/>
        <v>1710.609</v>
      </c>
      <c r="Z23" s="66"/>
      <c r="AA23" s="143" t="s">
        <v>9</v>
      </c>
      <c r="AB23" s="161">
        <f t="shared" si="23"/>
        <v>58.4172</v>
      </c>
      <c r="AC23" s="161">
        <f t="shared" si="17"/>
        <v>778.894</v>
      </c>
      <c r="AD23" s="161">
        <f t="shared" si="18"/>
        <v>522.84</v>
      </c>
      <c r="AE23" s="161">
        <f t="shared" si="19"/>
        <v>32.4578</v>
      </c>
      <c r="AF23" s="161">
        <f t="shared" si="20"/>
        <v>318</v>
      </c>
      <c r="AG23" s="161">
        <f t="shared" si="21"/>
        <v>0</v>
      </c>
      <c r="AH23" s="161">
        <f t="shared" si="22"/>
        <v>1710.609</v>
      </c>
      <c r="AI23" s="143" t="s">
        <v>1136</v>
      </c>
    </row>
    <row r="24" s="9" customFormat="1" ht="20" customHeight="1" spans="1:35">
      <c r="A24" s="40">
        <f t="shared" si="24"/>
        <v>21</v>
      </c>
      <c r="B24" s="41" t="s">
        <v>145</v>
      </c>
      <c r="C24" s="42" t="s">
        <v>150</v>
      </c>
      <c r="D24" s="41" t="s">
        <v>151</v>
      </c>
      <c r="E24" s="41">
        <v>3245.4</v>
      </c>
      <c r="F24" s="41">
        <f>VLOOKUP(C24,'[1]9月'!$B:$Q,16,0)</f>
        <v>3245.4</v>
      </c>
      <c r="G24" s="44">
        <v>5228.42</v>
      </c>
      <c r="H24" s="41">
        <v>3245.4</v>
      </c>
      <c r="I24" s="44">
        <v>3180</v>
      </c>
      <c r="J24" s="44"/>
      <c r="K24" s="52">
        <f t="shared" si="25"/>
        <v>58.4172</v>
      </c>
      <c r="L24" s="53">
        <f t="shared" si="26"/>
        <v>519.264</v>
      </c>
      <c r="M24" s="44">
        <f t="shared" si="27"/>
        <v>418.27</v>
      </c>
      <c r="N24" s="41">
        <f t="shared" si="28"/>
        <v>22.7178</v>
      </c>
      <c r="O24" s="44">
        <f t="shared" si="29"/>
        <v>159</v>
      </c>
      <c r="P24" s="44">
        <f t="shared" si="30"/>
        <v>0</v>
      </c>
      <c r="Q24" s="44">
        <f t="shared" si="15"/>
        <v>1177.669</v>
      </c>
      <c r="R24" s="41">
        <f t="shared" si="31"/>
        <v>0</v>
      </c>
      <c r="S24" s="41">
        <f t="shared" si="32"/>
        <v>259.63</v>
      </c>
      <c r="T24" s="44">
        <f t="shared" si="33"/>
        <v>104.57</v>
      </c>
      <c r="U24" s="41">
        <f t="shared" si="34"/>
        <v>9.74</v>
      </c>
      <c r="V24" s="44">
        <f t="shared" si="35"/>
        <v>159</v>
      </c>
      <c r="W24" s="44">
        <f t="shared" si="36"/>
        <v>0</v>
      </c>
      <c r="X24" s="41">
        <f t="shared" si="16"/>
        <v>532.94</v>
      </c>
      <c r="Y24" s="41">
        <f t="shared" si="37"/>
        <v>1710.609</v>
      </c>
      <c r="Z24" s="66"/>
      <c r="AA24" s="143" t="s">
        <v>13</v>
      </c>
      <c r="AB24" s="161">
        <f t="shared" si="23"/>
        <v>58.4172</v>
      </c>
      <c r="AC24" s="161">
        <f t="shared" si="17"/>
        <v>778.894</v>
      </c>
      <c r="AD24" s="161">
        <f t="shared" si="18"/>
        <v>522.84</v>
      </c>
      <c r="AE24" s="161">
        <f t="shared" si="19"/>
        <v>32.4578</v>
      </c>
      <c r="AF24" s="161">
        <f t="shared" si="20"/>
        <v>318</v>
      </c>
      <c r="AG24" s="161">
        <f t="shared" si="21"/>
        <v>0</v>
      </c>
      <c r="AH24" s="161">
        <f t="shared" si="22"/>
        <v>1710.609</v>
      </c>
      <c r="AI24" s="143" t="s">
        <v>1134</v>
      </c>
    </row>
    <row r="25" s="9" customFormat="1" ht="20" customHeight="1" spans="1:35">
      <c r="A25" s="40">
        <f t="shared" si="24"/>
        <v>22</v>
      </c>
      <c r="B25" s="41" t="s">
        <v>145</v>
      </c>
      <c r="C25" s="42" t="s">
        <v>152</v>
      </c>
      <c r="D25" s="41" t="s">
        <v>153</v>
      </c>
      <c r="E25" s="41">
        <v>3245.4</v>
      </c>
      <c r="F25" s="41">
        <f>VLOOKUP(C25,'[1]9月'!$B:$Q,16,0)</f>
        <v>3245.4</v>
      </c>
      <c r="G25" s="44">
        <v>5228.42</v>
      </c>
      <c r="H25" s="41">
        <v>3245.4</v>
      </c>
      <c r="I25" s="44">
        <v>3180</v>
      </c>
      <c r="J25" s="44"/>
      <c r="K25" s="52">
        <f t="shared" si="25"/>
        <v>58.4172</v>
      </c>
      <c r="L25" s="53">
        <f t="shared" si="26"/>
        <v>519.264</v>
      </c>
      <c r="M25" s="44">
        <f t="shared" si="27"/>
        <v>418.27</v>
      </c>
      <c r="N25" s="41">
        <f t="shared" si="28"/>
        <v>22.7178</v>
      </c>
      <c r="O25" s="44">
        <f t="shared" si="29"/>
        <v>159</v>
      </c>
      <c r="P25" s="44">
        <f t="shared" si="30"/>
        <v>0</v>
      </c>
      <c r="Q25" s="44">
        <f t="shared" si="15"/>
        <v>1177.669</v>
      </c>
      <c r="R25" s="41">
        <f t="shared" si="31"/>
        <v>0</v>
      </c>
      <c r="S25" s="41">
        <f t="shared" si="32"/>
        <v>259.63</v>
      </c>
      <c r="T25" s="44">
        <f t="shared" si="33"/>
        <v>104.57</v>
      </c>
      <c r="U25" s="41">
        <f t="shared" si="34"/>
        <v>9.74</v>
      </c>
      <c r="V25" s="44">
        <f t="shared" si="35"/>
        <v>159</v>
      </c>
      <c r="W25" s="44">
        <f t="shared" si="36"/>
        <v>0</v>
      </c>
      <c r="X25" s="41">
        <f t="shared" si="16"/>
        <v>532.94</v>
      </c>
      <c r="Y25" s="41">
        <f t="shared" si="37"/>
        <v>1710.609</v>
      </c>
      <c r="Z25" s="66"/>
      <c r="AA25" s="143" t="s">
        <v>13</v>
      </c>
      <c r="AB25" s="161">
        <f t="shared" si="23"/>
        <v>58.4172</v>
      </c>
      <c r="AC25" s="161">
        <f t="shared" si="17"/>
        <v>778.894</v>
      </c>
      <c r="AD25" s="161">
        <f t="shared" si="18"/>
        <v>522.84</v>
      </c>
      <c r="AE25" s="161">
        <f t="shared" si="19"/>
        <v>32.4578</v>
      </c>
      <c r="AF25" s="161">
        <f t="shared" si="20"/>
        <v>318</v>
      </c>
      <c r="AG25" s="161">
        <f t="shared" si="21"/>
        <v>0</v>
      </c>
      <c r="AH25" s="161">
        <f t="shared" si="22"/>
        <v>1710.609</v>
      </c>
      <c r="AI25" s="143" t="s">
        <v>1134</v>
      </c>
    </row>
    <row r="26" s="9" customFormat="1" ht="20" customHeight="1" spans="1:35">
      <c r="A26" s="40">
        <f t="shared" si="24"/>
        <v>23</v>
      </c>
      <c r="B26" s="41" t="s">
        <v>145</v>
      </c>
      <c r="C26" s="42" t="s">
        <v>154</v>
      </c>
      <c r="D26" s="41" t="s">
        <v>155</v>
      </c>
      <c r="E26" s="41">
        <v>3245.4</v>
      </c>
      <c r="F26" s="41">
        <f>VLOOKUP(C26,'[1]9月'!$B:$Q,16,0)</f>
        <v>3245.4</v>
      </c>
      <c r="G26" s="44">
        <v>5228.42</v>
      </c>
      <c r="H26" s="41">
        <v>3245.4</v>
      </c>
      <c r="I26" s="44">
        <v>3180</v>
      </c>
      <c r="J26" s="44"/>
      <c r="K26" s="52">
        <f t="shared" si="25"/>
        <v>58.4172</v>
      </c>
      <c r="L26" s="53">
        <f t="shared" si="26"/>
        <v>519.264</v>
      </c>
      <c r="M26" s="44">
        <f t="shared" si="27"/>
        <v>418.27</v>
      </c>
      <c r="N26" s="41">
        <f t="shared" si="28"/>
        <v>22.7178</v>
      </c>
      <c r="O26" s="44">
        <f t="shared" si="29"/>
        <v>159</v>
      </c>
      <c r="P26" s="44">
        <f t="shared" si="30"/>
        <v>0</v>
      </c>
      <c r="Q26" s="44">
        <f t="shared" si="15"/>
        <v>1177.669</v>
      </c>
      <c r="R26" s="41">
        <f t="shared" si="31"/>
        <v>0</v>
      </c>
      <c r="S26" s="41">
        <f t="shared" si="32"/>
        <v>259.63</v>
      </c>
      <c r="T26" s="44">
        <f t="shared" si="33"/>
        <v>104.57</v>
      </c>
      <c r="U26" s="41">
        <f t="shared" si="34"/>
        <v>9.74</v>
      </c>
      <c r="V26" s="44">
        <f t="shared" si="35"/>
        <v>159</v>
      </c>
      <c r="W26" s="44">
        <f t="shared" si="36"/>
        <v>0</v>
      </c>
      <c r="X26" s="41">
        <f t="shared" si="16"/>
        <v>532.94</v>
      </c>
      <c r="Y26" s="41">
        <f t="shared" si="37"/>
        <v>1710.609</v>
      </c>
      <c r="Z26" s="66"/>
      <c r="AA26" s="143" t="s">
        <v>13</v>
      </c>
      <c r="AB26" s="161">
        <f t="shared" si="23"/>
        <v>58.4172</v>
      </c>
      <c r="AC26" s="161">
        <f t="shared" si="17"/>
        <v>778.894</v>
      </c>
      <c r="AD26" s="161">
        <f t="shared" si="18"/>
        <v>522.84</v>
      </c>
      <c r="AE26" s="161">
        <f t="shared" si="19"/>
        <v>32.4578</v>
      </c>
      <c r="AF26" s="161">
        <f t="shared" si="20"/>
        <v>318</v>
      </c>
      <c r="AG26" s="161">
        <f t="shared" si="21"/>
        <v>0</v>
      </c>
      <c r="AH26" s="161">
        <f t="shared" si="22"/>
        <v>1710.609</v>
      </c>
      <c r="AI26" s="143" t="s">
        <v>1134</v>
      </c>
    </row>
    <row r="27" s="9" customFormat="1" ht="20" customHeight="1" spans="1:35">
      <c r="A27" s="40">
        <f t="shared" si="24"/>
        <v>24</v>
      </c>
      <c r="B27" s="41" t="s">
        <v>145</v>
      </c>
      <c r="C27" s="42" t="s">
        <v>156</v>
      </c>
      <c r="D27" s="41" t="s">
        <v>157</v>
      </c>
      <c r="E27" s="41">
        <v>3245.4</v>
      </c>
      <c r="F27" s="41">
        <f>VLOOKUP(C27,'[1]9月'!$B:$Q,16,0)</f>
        <v>3245.4</v>
      </c>
      <c r="G27" s="44">
        <v>5228.42</v>
      </c>
      <c r="H27" s="41">
        <v>3245.4</v>
      </c>
      <c r="I27" s="44">
        <v>3180</v>
      </c>
      <c r="J27" s="44"/>
      <c r="K27" s="52">
        <f t="shared" si="25"/>
        <v>58.4172</v>
      </c>
      <c r="L27" s="53">
        <f t="shared" si="26"/>
        <v>519.264</v>
      </c>
      <c r="M27" s="44">
        <f t="shared" si="27"/>
        <v>418.27</v>
      </c>
      <c r="N27" s="41">
        <f t="shared" si="28"/>
        <v>22.7178</v>
      </c>
      <c r="O27" s="44">
        <f t="shared" si="29"/>
        <v>159</v>
      </c>
      <c r="P27" s="44">
        <f t="shared" si="30"/>
        <v>0</v>
      </c>
      <c r="Q27" s="44">
        <f t="shared" si="15"/>
        <v>1177.669</v>
      </c>
      <c r="R27" s="41">
        <f t="shared" si="31"/>
        <v>0</v>
      </c>
      <c r="S27" s="41">
        <f t="shared" si="32"/>
        <v>259.63</v>
      </c>
      <c r="T27" s="44">
        <f t="shared" si="33"/>
        <v>104.57</v>
      </c>
      <c r="U27" s="41">
        <f t="shared" si="34"/>
        <v>9.74</v>
      </c>
      <c r="V27" s="44">
        <f t="shared" si="35"/>
        <v>159</v>
      </c>
      <c r="W27" s="44">
        <f t="shared" si="36"/>
        <v>0</v>
      </c>
      <c r="X27" s="41">
        <f t="shared" si="16"/>
        <v>532.94</v>
      </c>
      <c r="Y27" s="41">
        <f t="shared" si="37"/>
        <v>1710.609</v>
      </c>
      <c r="Z27" s="66"/>
      <c r="AA27" s="143" t="s">
        <v>9</v>
      </c>
      <c r="AB27" s="161">
        <f t="shared" si="23"/>
        <v>58.4172</v>
      </c>
      <c r="AC27" s="161">
        <f t="shared" si="17"/>
        <v>778.894</v>
      </c>
      <c r="AD27" s="161">
        <f t="shared" si="18"/>
        <v>522.84</v>
      </c>
      <c r="AE27" s="161">
        <f t="shared" si="19"/>
        <v>32.4578</v>
      </c>
      <c r="AF27" s="161">
        <f t="shared" si="20"/>
        <v>318</v>
      </c>
      <c r="AG27" s="161">
        <f t="shared" si="21"/>
        <v>0</v>
      </c>
      <c r="AH27" s="161">
        <f t="shared" si="22"/>
        <v>1710.609</v>
      </c>
      <c r="AI27" s="143" t="s">
        <v>1136</v>
      </c>
    </row>
    <row r="28" s="9" customFormat="1" ht="20" customHeight="1" spans="1:35">
      <c r="A28" s="40">
        <f t="shared" si="24"/>
        <v>25</v>
      </c>
      <c r="B28" s="41" t="s">
        <v>145</v>
      </c>
      <c r="C28" s="42" t="s">
        <v>158</v>
      </c>
      <c r="D28" s="341" t="s">
        <v>159</v>
      </c>
      <c r="E28" s="41">
        <v>3245.4</v>
      </c>
      <c r="F28" s="41">
        <f>VLOOKUP(C28,'[1]9月'!$B:$Q,16,0)</f>
        <v>3245.4</v>
      </c>
      <c r="G28" s="44">
        <v>5228.42</v>
      </c>
      <c r="H28" s="41">
        <v>3245.4</v>
      </c>
      <c r="I28" s="44">
        <v>3180</v>
      </c>
      <c r="J28" s="44"/>
      <c r="K28" s="52">
        <f t="shared" si="25"/>
        <v>58.4172</v>
      </c>
      <c r="L28" s="53">
        <f t="shared" si="26"/>
        <v>519.264</v>
      </c>
      <c r="M28" s="44">
        <f t="shared" si="27"/>
        <v>418.27</v>
      </c>
      <c r="N28" s="41">
        <f t="shared" si="28"/>
        <v>22.7178</v>
      </c>
      <c r="O28" s="44">
        <f t="shared" si="29"/>
        <v>159</v>
      </c>
      <c r="P28" s="44">
        <f t="shared" si="30"/>
        <v>0</v>
      </c>
      <c r="Q28" s="44">
        <f t="shared" si="15"/>
        <v>1177.669</v>
      </c>
      <c r="R28" s="41">
        <f t="shared" si="31"/>
        <v>0</v>
      </c>
      <c r="S28" s="41">
        <f t="shared" si="32"/>
        <v>259.63</v>
      </c>
      <c r="T28" s="44">
        <f t="shared" si="33"/>
        <v>104.57</v>
      </c>
      <c r="U28" s="41">
        <f t="shared" si="34"/>
        <v>9.74</v>
      </c>
      <c r="V28" s="44">
        <f t="shared" si="35"/>
        <v>159</v>
      </c>
      <c r="W28" s="44">
        <f t="shared" si="36"/>
        <v>0</v>
      </c>
      <c r="X28" s="41">
        <f t="shared" si="16"/>
        <v>532.94</v>
      </c>
      <c r="Y28" s="41">
        <f t="shared" si="37"/>
        <v>1710.609</v>
      </c>
      <c r="Z28" s="66"/>
      <c r="AA28" s="143" t="s">
        <v>13</v>
      </c>
      <c r="AB28" s="161">
        <f t="shared" si="23"/>
        <v>58.4172</v>
      </c>
      <c r="AC28" s="161">
        <f t="shared" si="17"/>
        <v>778.894</v>
      </c>
      <c r="AD28" s="161">
        <f t="shared" si="18"/>
        <v>522.84</v>
      </c>
      <c r="AE28" s="161">
        <f t="shared" si="19"/>
        <v>32.4578</v>
      </c>
      <c r="AF28" s="161">
        <f t="shared" si="20"/>
        <v>318</v>
      </c>
      <c r="AG28" s="161">
        <f t="shared" si="21"/>
        <v>0</v>
      </c>
      <c r="AH28" s="161">
        <f t="shared" si="22"/>
        <v>1710.609</v>
      </c>
      <c r="AI28" s="143" t="s">
        <v>1134</v>
      </c>
    </row>
    <row r="29" s="9" customFormat="1" ht="20" customHeight="1" spans="1:35">
      <c r="A29" s="40">
        <f t="shared" si="24"/>
        <v>26</v>
      </c>
      <c r="B29" s="41" t="s">
        <v>145</v>
      </c>
      <c r="C29" s="46" t="s">
        <v>160</v>
      </c>
      <c r="D29" s="47" t="s">
        <v>161</v>
      </c>
      <c r="E29" s="41">
        <v>3245.4</v>
      </c>
      <c r="F29" s="41">
        <f>VLOOKUP(C29,'[1]9月'!$B:$Q,16,0)</f>
        <v>3245.4</v>
      </c>
      <c r="G29" s="44">
        <v>5228.42</v>
      </c>
      <c r="H29" s="41">
        <v>3245.4</v>
      </c>
      <c r="I29" s="44">
        <v>3180</v>
      </c>
      <c r="J29" s="44"/>
      <c r="K29" s="52">
        <f t="shared" si="25"/>
        <v>58.4172</v>
      </c>
      <c r="L29" s="53">
        <f t="shared" si="26"/>
        <v>519.264</v>
      </c>
      <c r="M29" s="44">
        <f t="shared" si="27"/>
        <v>418.27</v>
      </c>
      <c r="N29" s="41">
        <f t="shared" si="28"/>
        <v>22.7178</v>
      </c>
      <c r="O29" s="44">
        <f t="shared" si="29"/>
        <v>159</v>
      </c>
      <c r="P29" s="44">
        <f t="shared" si="30"/>
        <v>0</v>
      </c>
      <c r="Q29" s="44">
        <f t="shared" si="15"/>
        <v>1177.669</v>
      </c>
      <c r="R29" s="41">
        <f t="shared" si="31"/>
        <v>0</v>
      </c>
      <c r="S29" s="41">
        <f t="shared" si="32"/>
        <v>259.63</v>
      </c>
      <c r="T29" s="44">
        <f t="shared" si="33"/>
        <v>104.57</v>
      </c>
      <c r="U29" s="41">
        <f t="shared" si="34"/>
        <v>9.74</v>
      </c>
      <c r="V29" s="44">
        <f t="shared" si="35"/>
        <v>159</v>
      </c>
      <c r="W29" s="44">
        <f t="shared" si="36"/>
        <v>0</v>
      </c>
      <c r="X29" s="41">
        <f t="shared" si="16"/>
        <v>532.94</v>
      </c>
      <c r="Y29" s="41">
        <f t="shared" si="37"/>
        <v>1710.609</v>
      </c>
      <c r="Z29" s="66"/>
      <c r="AA29" s="143" t="s">
        <v>9</v>
      </c>
      <c r="AB29" s="161">
        <f t="shared" si="23"/>
        <v>58.4172</v>
      </c>
      <c r="AC29" s="161">
        <f t="shared" si="17"/>
        <v>778.894</v>
      </c>
      <c r="AD29" s="161">
        <f t="shared" si="18"/>
        <v>522.84</v>
      </c>
      <c r="AE29" s="161">
        <f t="shared" si="19"/>
        <v>32.4578</v>
      </c>
      <c r="AF29" s="161">
        <f t="shared" si="20"/>
        <v>318</v>
      </c>
      <c r="AG29" s="161">
        <f t="shared" si="21"/>
        <v>0</v>
      </c>
      <c r="AH29" s="161">
        <f t="shared" si="22"/>
        <v>1710.609</v>
      </c>
      <c r="AI29" s="143" t="s">
        <v>1136</v>
      </c>
    </row>
    <row r="30" s="9" customFormat="1" ht="20" customHeight="1" spans="1:35">
      <c r="A30" s="40">
        <f t="shared" si="24"/>
        <v>27</v>
      </c>
      <c r="B30" s="41" t="s">
        <v>145</v>
      </c>
      <c r="C30" s="46" t="s">
        <v>162</v>
      </c>
      <c r="D30" s="47" t="s">
        <v>163</v>
      </c>
      <c r="E30" s="41">
        <v>3245.4</v>
      </c>
      <c r="F30" s="41">
        <f>VLOOKUP(C30,'[1]9月'!$B:$Q,16,0)</f>
        <v>3245.4</v>
      </c>
      <c r="G30" s="44">
        <v>5228.42</v>
      </c>
      <c r="H30" s="41">
        <v>3245.4</v>
      </c>
      <c r="I30" s="44">
        <v>3180</v>
      </c>
      <c r="J30" s="44"/>
      <c r="K30" s="52">
        <f t="shared" si="25"/>
        <v>58.4172</v>
      </c>
      <c r="L30" s="53">
        <f t="shared" si="26"/>
        <v>519.264</v>
      </c>
      <c r="M30" s="44">
        <f t="shared" si="27"/>
        <v>418.27</v>
      </c>
      <c r="N30" s="41">
        <f t="shared" si="28"/>
        <v>22.7178</v>
      </c>
      <c r="O30" s="44">
        <f t="shared" si="29"/>
        <v>159</v>
      </c>
      <c r="P30" s="44">
        <f t="shared" si="30"/>
        <v>0</v>
      </c>
      <c r="Q30" s="44">
        <f t="shared" si="15"/>
        <v>1177.669</v>
      </c>
      <c r="R30" s="41">
        <f t="shared" si="31"/>
        <v>0</v>
      </c>
      <c r="S30" s="41">
        <f t="shared" si="32"/>
        <v>259.63</v>
      </c>
      <c r="T30" s="44">
        <f t="shared" si="33"/>
        <v>104.57</v>
      </c>
      <c r="U30" s="41">
        <f t="shared" si="34"/>
        <v>9.74</v>
      </c>
      <c r="V30" s="44">
        <f t="shared" si="35"/>
        <v>159</v>
      </c>
      <c r="W30" s="44">
        <f t="shared" si="36"/>
        <v>0</v>
      </c>
      <c r="X30" s="41">
        <f t="shared" si="16"/>
        <v>532.94</v>
      </c>
      <c r="Y30" s="41">
        <f t="shared" si="37"/>
        <v>1710.609</v>
      </c>
      <c r="Z30" s="66"/>
      <c r="AA30" s="143" t="s">
        <v>13</v>
      </c>
      <c r="AB30" s="161">
        <f t="shared" si="23"/>
        <v>58.4172</v>
      </c>
      <c r="AC30" s="161">
        <f t="shared" si="17"/>
        <v>778.894</v>
      </c>
      <c r="AD30" s="161">
        <f t="shared" si="18"/>
        <v>522.84</v>
      </c>
      <c r="AE30" s="161">
        <f t="shared" si="19"/>
        <v>32.4578</v>
      </c>
      <c r="AF30" s="161">
        <f t="shared" si="20"/>
        <v>318</v>
      </c>
      <c r="AG30" s="161">
        <f t="shared" si="21"/>
        <v>0</v>
      </c>
      <c r="AH30" s="161">
        <f t="shared" si="22"/>
        <v>1710.609</v>
      </c>
      <c r="AI30" s="143" t="s">
        <v>1134</v>
      </c>
    </row>
    <row r="31" s="9" customFormat="1" ht="20" customHeight="1" spans="1:35">
      <c r="A31" s="40">
        <f t="shared" si="24"/>
        <v>28</v>
      </c>
      <c r="B31" s="41" t="s">
        <v>164</v>
      </c>
      <c r="C31" s="42" t="s">
        <v>165</v>
      </c>
      <c r="D31" s="41" t="s">
        <v>166</v>
      </c>
      <c r="E31" s="41">
        <v>3245.4</v>
      </c>
      <c r="F31" s="41">
        <f>VLOOKUP(C31,'[1]9月'!$B:$Q,16,0)</f>
        <v>3245.4</v>
      </c>
      <c r="G31" s="44">
        <v>5228.42</v>
      </c>
      <c r="H31" s="41">
        <v>3245.4</v>
      </c>
      <c r="I31" s="44">
        <v>3180</v>
      </c>
      <c r="J31" s="44"/>
      <c r="K31" s="52">
        <f t="shared" si="25"/>
        <v>58.4172</v>
      </c>
      <c r="L31" s="53">
        <f t="shared" si="26"/>
        <v>519.264</v>
      </c>
      <c r="M31" s="44">
        <f t="shared" si="27"/>
        <v>418.27</v>
      </c>
      <c r="N31" s="41">
        <f t="shared" si="28"/>
        <v>22.7178</v>
      </c>
      <c r="O31" s="44">
        <f t="shared" si="29"/>
        <v>159</v>
      </c>
      <c r="P31" s="44">
        <f t="shared" si="30"/>
        <v>0</v>
      </c>
      <c r="Q31" s="44">
        <f t="shared" si="15"/>
        <v>1177.669</v>
      </c>
      <c r="R31" s="41">
        <f t="shared" si="31"/>
        <v>0</v>
      </c>
      <c r="S31" s="41">
        <f t="shared" si="32"/>
        <v>259.63</v>
      </c>
      <c r="T31" s="44">
        <f t="shared" si="33"/>
        <v>104.57</v>
      </c>
      <c r="U31" s="41">
        <f t="shared" si="34"/>
        <v>9.74</v>
      </c>
      <c r="V31" s="44">
        <f t="shared" si="35"/>
        <v>159</v>
      </c>
      <c r="W31" s="44">
        <f t="shared" si="36"/>
        <v>0</v>
      </c>
      <c r="X31" s="41">
        <f t="shared" si="16"/>
        <v>532.94</v>
      </c>
      <c r="Y31" s="41">
        <f t="shared" si="37"/>
        <v>1710.609</v>
      </c>
      <c r="Z31" s="66"/>
      <c r="AA31" s="143" t="s">
        <v>25</v>
      </c>
      <c r="AB31" s="161">
        <f t="shared" si="23"/>
        <v>58.4172</v>
      </c>
      <c r="AC31" s="161">
        <f t="shared" si="17"/>
        <v>778.894</v>
      </c>
      <c r="AD31" s="161">
        <f t="shared" si="18"/>
        <v>522.84</v>
      </c>
      <c r="AE31" s="161">
        <f t="shared" si="19"/>
        <v>32.4578</v>
      </c>
      <c r="AF31" s="161">
        <f t="shared" si="20"/>
        <v>318</v>
      </c>
      <c r="AG31" s="161">
        <f t="shared" si="21"/>
        <v>0</v>
      </c>
      <c r="AH31" s="161">
        <f t="shared" si="22"/>
        <v>1710.609</v>
      </c>
      <c r="AI31" s="143" t="s">
        <v>1137</v>
      </c>
    </row>
    <row r="32" s="9" customFormat="1" ht="20" customHeight="1" spans="1:35">
      <c r="A32" s="40">
        <f t="shared" si="24"/>
        <v>29</v>
      </c>
      <c r="B32" s="41" t="s">
        <v>170</v>
      </c>
      <c r="C32" s="42" t="s">
        <v>171</v>
      </c>
      <c r="D32" s="41" t="s">
        <v>172</v>
      </c>
      <c r="E32" s="41">
        <v>3245.4</v>
      </c>
      <c r="F32" s="41">
        <f>VLOOKUP(C32,'[1]9月'!$B:$Q,16,0)</f>
        <v>3245.4</v>
      </c>
      <c r="G32" s="44">
        <v>5228.42</v>
      </c>
      <c r="H32" s="41">
        <v>3245.4</v>
      </c>
      <c r="I32" s="44">
        <v>3180</v>
      </c>
      <c r="J32" s="44"/>
      <c r="K32" s="52">
        <f t="shared" si="25"/>
        <v>58.4172</v>
      </c>
      <c r="L32" s="53">
        <f t="shared" si="26"/>
        <v>519.264</v>
      </c>
      <c r="M32" s="44">
        <f t="shared" si="27"/>
        <v>418.27</v>
      </c>
      <c r="N32" s="41">
        <f t="shared" si="28"/>
        <v>22.7178</v>
      </c>
      <c r="O32" s="44">
        <f t="shared" si="29"/>
        <v>159</v>
      </c>
      <c r="P32" s="44">
        <f t="shared" si="30"/>
        <v>0</v>
      </c>
      <c r="Q32" s="44">
        <f t="shared" si="15"/>
        <v>1177.669</v>
      </c>
      <c r="R32" s="41">
        <f t="shared" si="31"/>
        <v>0</v>
      </c>
      <c r="S32" s="41">
        <f t="shared" si="32"/>
        <v>259.63</v>
      </c>
      <c r="T32" s="44">
        <f t="shared" si="33"/>
        <v>104.57</v>
      </c>
      <c r="U32" s="41">
        <f t="shared" si="34"/>
        <v>9.74</v>
      </c>
      <c r="V32" s="44">
        <f t="shared" si="35"/>
        <v>159</v>
      </c>
      <c r="W32" s="44">
        <f t="shared" si="36"/>
        <v>0</v>
      </c>
      <c r="X32" s="41">
        <f t="shared" si="16"/>
        <v>532.94</v>
      </c>
      <c r="Y32" s="41">
        <f t="shared" si="37"/>
        <v>1710.609</v>
      </c>
      <c r="Z32" s="66"/>
      <c r="AA32" s="143" t="s">
        <v>24</v>
      </c>
      <c r="AB32" s="161">
        <f t="shared" si="23"/>
        <v>58.4172</v>
      </c>
      <c r="AC32" s="161">
        <f t="shared" si="17"/>
        <v>778.894</v>
      </c>
      <c r="AD32" s="161">
        <f t="shared" si="18"/>
        <v>522.84</v>
      </c>
      <c r="AE32" s="161">
        <f t="shared" si="19"/>
        <v>32.4578</v>
      </c>
      <c r="AF32" s="161">
        <f t="shared" si="20"/>
        <v>318</v>
      </c>
      <c r="AG32" s="161">
        <f t="shared" si="21"/>
        <v>0</v>
      </c>
      <c r="AH32" s="161">
        <f t="shared" si="22"/>
        <v>1710.609</v>
      </c>
      <c r="AI32" s="143" t="s">
        <v>1138</v>
      </c>
    </row>
    <row r="33" s="9" customFormat="1" ht="20" customHeight="1" spans="1:35">
      <c r="A33" s="40">
        <f t="shared" si="24"/>
        <v>30</v>
      </c>
      <c r="B33" s="41" t="s">
        <v>173</v>
      </c>
      <c r="C33" s="42" t="s">
        <v>174</v>
      </c>
      <c r="D33" s="41" t="s">
        <v>175</v>
      </c>
      <c r="E33" s="41">
        <v>3245.4</v>
      </c>
      <c r="F33" s="41">
        <f>VLOOKUP(C33,'[1]9月'!$B:$Q,16,0)</f>
        <v>3245.4</v>
      </c>
      <c r="G33" s="44">
        <v>5228.42</v>
      </c>
      <c r="H33" s="41">
        <v>3245.4</v>
      </c>
      <c r="I33" s="44">
        <v>3180</v>
      </c>
      <c r="J33" s="44"/>
      <c r="K33" s="52">
        <f t="shared" si="25"/>
        <v>58.4172</v>
      </c>
      <c r="L33" s="53">
        <f t="shared" si="26"/>
        <v>519.264</v>
      </c>
      <c r="M33" s="44">
        <f t="shared" si="27"/>
        <v>418.27</v>
      </c>
      <c r="N33" s="41">
        <f t="shared" si="28"/>
        <v>22.7178</v>
      </c>
      <c r="O33" s="44">
        <f t="shared" si="29"/>
        <v>159</v>
      </c>
      <c r="P33" s="44">
        <f t="shared" si="30"/>
        <v>0</v>
      </c>
      <c r="Q33" s="44">
        <f t="shared" si="15"/>
        <v>1177.669</v>
      </c>
      <c r="R33" s="41">
        <f t="shared" si="31"/>
        <v>0</v>
      </c>
      <c r="S33" s="41">
        <f t="shared" si="32"/>
        <v>259.63</v>
      </c>
      <c r="T33" s="44">
        <f t="shared" si="33"/>
        <v>104.57</v>
      </c>
      <c r="U33" s="41">
        <f t="shared" si="34"/>
        <v>9.74</v>
      </c>
      <c r="V33" s="44">
        <f t="shared" si="35"/>
        <v>159</v>
      </c>
      <c r="W33" s="44">
        <f t="shared" si="36"/>
        <v>0</v>
      </c>
      <c r="X33" s="41">
        <f t="shared" si="16"/>
        <v>532.94</v>
      </c>
      <c r="Y33" s="41">
        <f t="shared" si="37"/>
        <v>1710.609</v>
      </c>
      <c r="Z33" s="66"/>
      <c r="AA33" s="143" t="s">
        <v>25</v>
      </c>
      <c r="AB33" s="161">
        <f t="shared" si="23"/>
        <v>58.4172</v>
      </c>
      <c r="AC33" s="161">
        <f t="shared" si="17"/>
        <v>778.894</v>
      </c>
      <c r="AD33" s="161">
        <f t="shared" si="18"/>
        <v>522.84</v>
      </c>
      <c r="AE33" s="161">
        <f t="shared" si="19"/>
        <v>32.4578</v>
      </c>
      <c r="AF33" s="161">
        <f t="shared" si="20"/>
        <v>318</v>
      </c>
      <c r="AG33" s="161">
        <f t="shared" si="21"/>
        <v>0</v>
      </c>
      <c r="AH33" s="161">
        <f t="shared" si="22"/>
        <v>1710.609</v>
      </c>
      <c r="AI33" s="143" t="s">
        <v>1137</v>
      </c>
    </row>
    <row r="34" s="9" customFormat="1" ht="20" customHeight="1" spans="1:35">
      <c r="A34" s="40">
        <f t="shared" si="24"/>
        <v>31</v>
      </c>
      <c r="B34" s="41" t="s">
        <v>173</v>
      </c>
      <c r="C34" s="46" t="s">
        <v>176</v>
      </c>
      <c r="D34" s="342" t="s">
        <v>177</v>
      </c>
      <c r="E34" s="41">
        <v>3245.4</v>
      </c>
      <c r="F34" s="41">
        <f>VLOOKUP(C34,'[1]9月'!$B:$Q,16,0)</f>
        <v>3245.4</v>
      </c>
      <c r="G34" s="44">
        <v>5228.42</v>
      </c>
      <c r="H34" s="41">
        <v>3245.4</v>
      </c>
      <c r="I34" s="44">
        <v>3180</v>
      </c>
      <c r="J34" s="44"/>
      <c r="K34" s="52">
        <f t="shared" si="25"/>
        <v>58.4172</v>
      </c>
      <c r="L34" s="53">
        <f t="shared" si="26"/>
        <v>519.264</v>
      </c>
      <c r="M34" s="44">
        <f t="shared" si="27"/>
        <v>418.27</v>
      </c>
      <c r="N34" s="41">
        <f t="shared" si="28"/>
        <v>22.7178</v>
      </c>
      <c r="O34" s="44">
        <f t="shared" si="29"/>
        <v>159</v>
      </c>
      <c r="P34" s="44">
        <f t="shared" si="30"/>
        <v>0</v>
      </c>
      <c r="Q34" s="44">
        <f t="shared" si="15"/>
        <v>1177.669</v>
      </c>
      <c r="R34" s="41">
        <f t="shared" si="31"/>
        <v>0</v>
      </c>
      <c r="S34" s="41">
        <f t="shared" si="32"/>
        <v>259.63</v>
      </c>
      <c r="T34" s="44">
        <f t="shared" si="33"/>
        <v>104.57</v>
      </c>
      <c r="U34" s="41">
        <f t="shared" si="34"/>
        <v>9.74</v>
      </c>
      <c r="V34" s="44">
        <f t="shared" si="35"/>
        <v>159</v>
      </c>
      <c r="W34" s="44">
        <f t="shared" si="36"/>
        <v>0</v>
      </c>
      <c r="X34" s="41">
        <f t="shared" si="16"/>
        <v>532.94</v>
      </c>
      <c r="Y34" s="41">
        <f t="shared" si="37"/>
        <v>1710.609</v>
      </c>
      <c r="Z34" s="66"/>
      <c r="AA34" s="143" t="s">
        <v>25</v>
      </c>
      <c r="AB34" s="161">
        <f t="shared" si="23"/>
        <v>58.4172</v>
      </c>
      <c r="AC34" s="161">
        <f t="shared" si="17"/>
        <v>778.894</v>
      </c>
      <c r="AD34" s="161">
        <f t="shared" si="18"/>
        <v>522.84</v>
      </c>
      <c r="AE34" s="161">
        <f t="shared" si="19"/>
        <v>32.4578</v>
      </c>
      <c r="AF34" s="161">
        <f t="shared" si="20"/>
        <v>318</v>
      </c>
      <c r="AG34" s="161">
        <f t="shared" si="21"/>
        <v>0</v>
      </c>
      <c r="AH34" s="161">
        <f t="shared" si="22"/>
        <v>1710.609</v>
      </c>
      <c r="AI34" s="143" t="s">
        <v>1137</v>
      </c>
    </row>
    <row r="35" s="9" customFormat="1" ht="20" customHeight="1" spans="1:35">
      <c r="A35" s="40">
        <f t="shared" si="24"/>
        <v>32</v>
      </c>
      <c r="B35" s="41" t="s">
        <v>173</v>
      </c>
      <c r="C35" s="46" t="s">
        <v>178</v>
      </c>
      <c r="D35" s="342" t="s">
        <v>179</v>
      </c>
      <c r="E35" s="41">
        <v>3245.4</v>
      </c>
      <c r="F35" s="41">
        <f>VLOOKUP(C35,'[1]9月'!$B:$Q,16,0)</f>
        <v>3245.4</v>
      </c>
      <c r="G35" s="44">
        <v>5228.42</v>
      </c>
      <c r="H35" s="41">
        <v>3245.4</v>
      </c>
      <c r="I35" s="44">
        <v>3180</v>
      </c>
      <c r="J35" s="44"/>
      <c r="K35" s="52">
        <f t="shared" si="25"/>
        <v>58.4172</v>
      </c>
      <c r="L35" s="53">
        <f t="shared" si="26"/>
        <v>519.264</v>
      </c>
      <c r="M35" s="44">
        <f t="shared" si="27"/>
        <v>418.27</v>
      </c>
      <c r="N35" s="41">
        <f t="shared" si="28"/>
        <v>22.7178</v>
      </c>
      <c r="O35" s="44">
        <f t="shared" si="29"/>
        <v>159</v>
      </c>
      <c r="P35" s="44">
        <f t="shared" si="30"/>
        <v>0</v>
      </c>
      <c r="Q35" s="44">
        <f t="shared" si="15"/>
        <v>1177.669</v>
      </c>
      <c r="R35" s="41">
        <f t="shared" si="31"/>
        <v>0</v>
      </c>
      <c r="S35" s="41">
        <f t="shared" si="32"/>
        <v>259.63</v>
      </c>
      <c r="T35" s="44">
        <f t="shared" si="33"/>
        <v>104.57</v>
      </c>
      <c r="U35" s="41">
        <f t="shared" si="34"/>
        <v>9.74</v>
      </c>
      <c r="V35" s="44">
        <f t="shared" si="35"/>
        <v>159</v>
      </c>
      <c r="W35" s="44">
        <f t="shared" si="36"/>
        <v>0</v>
      </c>
      <c r="X35" s="41">
        <f t="shared" si="16"/>
        <v>532.94</v>
      </c>
      <c r="Y35" s="41">
        <f t="shared" si="37"/>
        <v>1710.609</v>
      </c>
      <c r="Z35" s="66"/>
      <c r="AA35" s="143" t="s">
        <v>25</v>
      </c>
      <c r="AB35" s="161">
        <f t="shared" si="23"/>
        <v>58.4172</v>
      </c>
      <c r="AC35" s="161">
        <f t="shared" si="17"/>
        <v>778.894</v>
      </c>
      <c r="AD35" s="161">
        <f t="shared" si="18"/>
        <v>522.84</v>
      </c>
      <c r="AE35" s="161">
        <f t="shared" si="19"/>
        <v>32.4578</v>
      </c>
      <c r="AF35" s="161">
        <f t="shared" si="20"/>
        <v>318</v>
      </c>
      <c r="AG35" s="161">
        <f t="shared" si="21"/>
        <v>0</v>
      </c>
      <c r="AH35" s="161">
        <f t="shared" si="22"/>
        <v>1710.609</v>
      </c>
      <c r="AI35" s="143" t="s">
        <v>1137</v>
      </c>
    </row>
    <row r="36" s="9" customFormat="1" ht="20" customHeight="1" spans="1:35">
      <c r="A36" s="40">
        <f t="shared" si="24"/>
        <v>33</v>
      </c>
      <c r="B36" s="41" t="s">
        <v>173</v>
      </c>
      <c r="C36" s="46" t="s">
        <v>180</v>
      </c>
      <c r="D36" s="342" t="s">
        <v>181</v>
      </c>
      <c r="E36" s="41">
        <v>3245.4</v>
      </c>
      <c r="F36" s="41">
        <f>VLOOKUP(C36,'[1]9月'!$B:$Q,16,0)</f>
        <v>3245.4</v>
      </c>
      <c r="G36" s="44">
        <v>5228.42</v>
      </c>
      <c r="H36" s="41">
        <v>3245.4</v>
      </c>
      <c r="I36" s="44">
        <v>3180</v>
      </c>
      <c r="J36" s="44"/>
      <c r="K36" s="52">
        <f t="shared" si="25"/>
        <v>58.4172</v>
      </c>
      <c r="L36" s="53">
        <f t="shared" si="26"/>
        <v>519.264</v>
      </c>
      <c r="M36" s="44">
        <f t="shared" si="27"/>
        <v>418.27</v>
      </c>
      <c r="N36" s="41">
        <f t="shared" si="28"/>
        <v>22.7178</v>
      </c>
      <c r="O36" s="44">
        <f t="shared" si="29"/>
        <v>159</v>
      </c>
      <c r="P36" s="44">
        <f t="shared" si="30"/>
        <v>0</v>
      </c>
      <c r="Q36" s="44">
        <f t="shared" si="15"/>
        <v>1177.669</v>
      </c>
      <c r="R36" s="41">
        <f t="shared" si="31"/>
        <v>0</v>
      </c>
      <c r="S36" s="41">
        <f t="shared" si="32"/>
        <v>259.63</v>
      </c>
      <c r="T36" s="44">
        <f t="shared" si="33"/>
        <v>104.57</v>
      </c>
      <c r="U36" s="41">
        <f t="shared" si="34"/>
        <v>9.74</v>
      </c>
      <c r="V36" s="44">
        <f t="shared" si="35"/>
        <v>159</v>
      </c>
      <c r="W36" s="44">
        <f t="shared" si="36"/>
        <v>0</v>
      </c>
      <c r="X36" s="41">
        <f t="shared" si="16"/>
        <v>532.94</v>
      </c>
      <c r="Y36" s="41">
        <f t="shared" si="37"/>
        <v>1710.609</v>
      </c>
      <c r="Z36" s="66"/>
      <c r="AA36" s="143" t="s">
        <v>25</v>
      </c>
      <c r="AB36" s="161">
        <f t="shared" si="23"/>
        <v>58.4172</v>
      </c>
      <c r="AC36" s="161">
        <f t="shared" si="17"/>
        <v>778.894</v>
      </c>
      <c r="AD36" s="161">
        <f t="shared" si="18"/>
        <v>522.84</v>
      </c>
      <c r="AE36" s="161">
        <f t="shared" si="19"/>
        <v>32.4578</v>
      </c>
      <c r="AF36" s="161">
        <f t="shared" si="20"/>
        <v>318</v>
      </c>
      <c r="AG36" s="161">
        <f t="shared" si="21"/>
        <v>0</v>
      </c>
      <c r="AH36" s="161">
        <f t="shared" si="22"/>
        <v>1710.609</v>
      </c>
      <c r="AI36" s="143" t="s">
        <v>1137</v>
      </c>
    </row>
    <row r="37" s="9" customFormat="1" ht="20" customHeight="1" spans="1:35">
      <c r="A37" s="40">
        <f t="shared" si="24"/>
        <v>34</v>
      </c>
      <c r="B37" s="41" t="s">
        <v>173</v>
      </c>
      <c r="C37" s="46" t="s">
        <v>182</v>
      </c>
      <c r="D37" s="342" t="s">
        <v>183</v>
      </c>
      <c r="E37" s="41">
        <v>3245.4</v>
      </c>
      <c r="F37" s="41">
        <f>VLOOKUP(C37,'[1]9月'!$B:$Q,16,0)</f>
        <v>3245.4</v>
      </c>
      <c r="G37" s="44">
        <v>5228.42</v>
      </c>
      <c r="H37" s="41">
        <v>3245.4</v>
      </c>
      <c r="I37" s="44">
        <v>3180</v>
      </c>
      <c r="J37" s="44"/>
      <c r="K37" s="52">
        <f t="shared" si="25"/>
        <v>58.4172</v>
      </c>
      <c r="L37" s="53">
        <f t="shared" si="26"/>
        <v>519.264</v>
      </c>
      <c r="M37" s="44">
        <f t="shared" si="27"/>
        <v>418.27</v>
      </c>
      <c r="N37" s="41">
        <f t="shared" si="28"/>
        <v>22.7178</v>
      </c>
      <c r="O37" s="44">
        <f t="shared" si="29"/>
        <v>159</v>
      </c>
      <c r="P37" s="44">
        <f t="shared" si="30"/>
        <v>0</v>
      </c>
      <c r="Q37" s="44">
        <f t="shared" si="15"/>
        <v>1177.669</v>
      </c>
      <c r="R37" s="41">
        <f t="shared" si="31"/>
        <v>0</v>
      </c>
      <c r="S37" s="41">
        <f t="shared" si="32"/>
        <v>259.63</v>
      </c>
      <c r="T37" s="44">
        <f t="shared" si="33"/>
        <v>104.57</v>
      </c>
      <c r="U37" s="41">
        <f t="shared" si="34"/>
        <v>9.74</v>
      </c>
      <c r="V37" s="44">
        <f t="shared" si="35"/>
        <v>159</v>
      </c>
      <c r="W37" s="44">
        <f t="shared" si="36"/>
        <v>0</v>
      </c>
      <c r="X37" s="41">
        <f t="shared" si="16"/>
        <v>532.94</v>
      </c>
      <c r="Y37" s="41">
        <f t="shared" si="37"/>
        <v>1710.609</v>
      </c>
      <c r="Z37" s="66"/>
      <c r="AA37" s="143" t="s">
        <v>25</v>
      </c>
      <c r="AB37" s="161">
        <f t="shared" si="23"/>
        <v>58.4172</v>
      </c>
      <c r="AC37" s="161">
        <f t="shared" si="17"/>
        <v>778.894</v>
      </c>
      <c r="AD37" s="161">
        <f t="shared" si="18"/>
        <v>522.84</v>
      </c>
      <c r="AE37" s="161">
        <f t="shared" si="19"/>
        <v>32.4578</v>
      </c>
      <c r="AF37" s="161">
        <f t="shared" si="20"/>
        <v>318</v>
      </c>
      <c r="AG37" s="161">
        <f t="shared" si="21"/>
        <v>0</v>
      </c>
      <c r="AH37" s="161">
        <f t="shared" si="22"/>
        <v>1710.609</v>
      </c>
      <c r="AI37" s="143" t="s">
        <v>1137</v>
      </c>
    </row>
    <row r="38" s="9" customFormat="1" ht="20" customHeight="1" spans="1:35">
      <c r="A38" s="40">
        <f t="shared" si="24"/>
        <v>35</v>
      </c>
      <c r="B38" s="41" t="s">
        <v>184</v>
      </c>
      <c r="C38" s="42" t="s">
        <v>185</v>
      </c>
      <c r="D38" s="41" t="s">
        <v>186</v>
      </c>
      <c r="E38" s="41">
        <v>3245.4</v>
      </c>
      <c r="F38" s="41">
        <f>VLOOKUP(C38,'[1]9月'!$B:$Q,16,0)</f>
        <v>3245.4</v>
      </c>
      <c r="G38" s="44">
        <v>5228.42</v>
      </c>
      <c r="H38" s="41">
        <v>3245.4</v>
      </c>
      <c r="I38" s="44">
        <v>0</v>
      </c>
      <c r="J38" s="44"/>
      <c r="K38" s="52">
        <f t="shared" si="25"/>
        <v>58.4172</v>
      </c>
      <c r="L38" s="53">
        <f t="shared" si="26"/>
        <v>519.264</v>
      </c>
      <c r="M38" s="44">
        <f t="shared" si="27"/>
        <v>418.27</v>
      </c>
      <c r="N38" s="41">
        <f t="shared" si="28"/>
        <v>22.7178</v>
      </c>
      <c r="O38" s="44">
        <f t="shared" si="29"/>
        <v>0</v>
      </c>
      <c r="P38" s="44">
        <f t="shared" si="30"/>
        <v>0</v>
      </c>
      <c r="Q38" s="44">
        <f t="shared" si="15"/>
        <v>1018.669</v>
      </c>
      <c r="R38" s="41">
        <f t="shared" si="31"/>
        <v>0</v>
      </c>
      <c r="S38" s="41">
        <f t="shared" si="32"/>
        <v>259.63</v>
      </c>
      <c r="T38" s="44">
        <f t="shared" si="33"/>
        <v>104.57</v>
      </c>
      <c r="U38" s="41">
        <f t="shared" si="34"/>
        <v>9.74</v>
      </c>
      <c r="V38" s="44">
        <f t="shared" si="35"/>
        <v>0</v>
      </c>
      <c r="W38" s="44">
        <f t="shared" si="36"/>
        <v>0</v>
      </c>
      <c r="X38" s="41">
        <f t="shared" si="16"/>
        <v>373.94</v>
      </c>
      <c r="Y38" s="41">
        <f t="shared" si="37"/>
        <v>1392.609</v>
      </c>
      <c r="Z38" s="66"/>
      <c r="AA38" s="143" t="s">
        <v>11</v>
      </c>
      <c r="AB38" s="161">
        <f t="shared" si="23"/>
        <v>58.4172</v>
      </c>
      <c r="AC38" s="161">
        <f t="shared" si="17"/>
        <v>778.894</v>
      </c>
      <c r="AD38" s="161">
        <f t="shared" si="18"/>
        <v>522.84</v>
      </c>
      <c r="AE38" s="161">
        <f t="shared" si="19"/>
        <v>32.4578</v>
      </c>
      <c r="AF38" s="161">
        <f t="shared" si="20"/>
        <v>0</v>
      </c>
      <c r="AG38" s="161">
        <f t="shared" si="21"/>
        <v>0</v>
      </c>
      <c r="AH38" s="161">
        <f t="shared" si="22"/>
        <v>1392.609</v>
      </c>
      <c r="AI38" s="143" t="s">
        <v>1134</v>
      </c>
    </row>
    <row r="39" s="9" customFormat="1" ht="20" customHeight="1" spans="1:35">
      <c r="A39" s="40">
        <f t="shared" si="24"/>
        <v>36</v>
      </c>
      <c r="B39" s="41" t="s">
        <v>184</v>
      </c>
      <c r="C39" s="42" t="s">
        <v>187</v>
      </c>
      <c r="D39" s="41" t="s">
        <v>188</v>
      </c>
      <c r="E39" s="41">
        <v>3245.4</v>
      </c>
      <c r="F39" s="41">
        <f>VLOOKUP(C39,'[1]9月'!$B:$Q,16,0)</f>
        <v>3245.4</v>
      </c>
      <c r="G39" s="44">
        <v>5228.42</v>
      </c>
      <c r="H39" s="41">
        <v>3245.4</v>
      </c>
      <c r="I39" s="44">
        <v>3180</v>
      </c>
      <c r="J39" s="44"/>
      <c r="K39" s="52">
        <f t="shared" si="25"/>
        <v>58.4172</v>
      </c>
      <c r="L39" s="53">
        <f t="shared" si="26"/>
        <v>519.264</v>
      </c>
      <c r="M39" s="44">
        <f t="shared" si="27"/>
        <v>418.27</v>
      </c>
      <c r="N39" s="41">
        <f t="shared" si="28"/>
        <v>22.7178</v>
      </c>
      <c r="O39" s="44">
        <f t="shared" si="29"/>
        <v>159</v>
      </c>
      <c r="P39" s="44">
        <f t="shared" si="30"/>
        <v>0</v>
      </c>
      <c r="Q39" s="44">
        <f t="shared" si="15"/>
        <v>1177.669</v>
      </c>
      <c r="R39" s="41">
        <f t="shared" si="31"/>
        <v>0</v>
      </c>
      <c r="S39" s="41">
        <f t="shared" si="32"/>
        <v>259.63</v>
      </c>
      <c r="T39" s="44">
        <f t="shared" si="33"/>
        <v>104.57</v>
      </c>
      <c r="U39" s="41">
        <f t="shared" si="34"/>
        <v>9.74</v>
      </c>
      <c r="V39" s="44">
        <f t="shared" si="35"/>
        <v>159</v>
      </c>
      <c r="W39" s="44">
        <f t="shared" si="36"/>
        <v>0</v>
      </c>
      <c r="X39" s="41">
        <f t="shared" si="16"/>
        <v>532.94</v>
      </c>
      <c r="Y39" s="41">
        <f t="shared" si="37"/>
        <v>1710.609</v>
      </c>
      <c r="Z39" s="66"/>
      <c r="AA39" s="143" t="s">
        <v>11</v>
      </c>
      <c r="AB39" s="161">
        <f t="shared" si="23"/>
        <v>58.4172</v>
      </c>
      <c r="AC39" s="161">
        <f t="shared" si="17"/>
        <v>778.894</v>
      </c>
      <c r="AD39" s="161">
        <f t="shared" si="18"/>
        <v>522.84</v>
      </c>
      <c r="AE39" s="161">
        <f t="shared" si="19"/>
        <v>32.4578</v>
      </c>
      <c r="AF39" s="161">
        <f t="shared" si="20"/>
        <v>318</v>
      </c>
      <c r="AG39" s="161">
        <f t="shared" si="21"/>
        <v>0</v>
      </c>
      <c r="AH39" s="161">
        <f t="shared" si="22"/>
        <v>1710.609</v>
      </c>
      <c r="AI39" s="143" t="s">
        <v>1134</v>
      </c>
    </row>
    <row r="40" s="9" customFormat="1" ht="20" customHeight="1" spans="1:35">
      <c r="A40" s="40">
        <f t="shared" si="24"/>
        <v>37</v>
      </c>
      <c r="B40" s="41" t="s">
        <v>184</v>
      </c>
      <c r="C40" s="42" t="s">
        <v>189</v>
      </c>
      <c r="D40" s="41" t="s">
        <v>190</v>
      </c>
      <c r="E40" s="41">
        <v>3245.4</v>
      </c>
      <c r="F40" s="41">
        <f>VLOOKUP(C40,'[1]9月'!$B:$Q,16,0)</f>
        <v>3245.4</v>
      </c>
      <c r="G40" s="44">
        <v>5228.42</v>
      </c>
      <c r="H40" s="41">
        <v>3245.4</v>
      </c>
      <c r="I40" s="44">
        <v>3180</v>
      </c>
      <c r="J40" s="44"/>
      <c r="K40" s="52">
        <f t="shared" si="25"/>
        <v>58.4172</v>
      </c>
      <c r="L40" s="53">
        <f t="shared" si="26"/>
        <v>519.264</v>
      </c>
      <c r="M40" s="44">
        <f t="shared" si="27"/>
        <v>418.27</v>
      </c>
      <c r="N40" s="41">
        <f t="shared" si="28"/>
        <v>22.7178</v>
      </c>
      <c r="O40" s="44">
        <f t="shared" si="29"/>
        <v>159</v>
      </c>
      <c r="P40" s="44">
        <f t="shared" si="30"/>
        <v>0</v>
      </c>
      <c r="Q40" s="44">
        <f t="shared" si="15"/>
        <v>1177.669</v>
      </c>
      <c r="R40" s="41">
        <f t="shared" si="31"/>
        <v>0</v>
      </c>
      <c r="S40" s="41">
        <f t="shared" si="32"/>
        <v>259.63</v>
      </c>
      <c r="T40" s="44">
        <f t="shared" si="33"/>
        <v>104.57</v>
      </c>
      <c r="U40" s="41">
        <f t="shared" si="34"/>
        <v>9.74</v>
      </c>
      <c r="V40" s="44">
        <f t="shared" si="35"/>
        <v>159</v>
      </c>
      <c r="W40" s="44">
        <f t="shared" si="36"/>
        <v>0</v>
      </c>
      <c r="X40" s="41">
        <f t="shared" si="16"/>
        <v>532.94</v>
      </c>
      <c r="Y40" s="41">
        <f t="shared" si="37"/>
        <v>1710.609</v>
      </c>
      <c r="Z40" s="66"/>
      <c r="AA40" s="143" t="s">
        <v>11</v>
      </c>
      <c r="AB40" s="161">
        <f t="shared" si="23"/>
        <v>58.4172</v>
      </c>
      <c r="AC40" s="161">
        <f t="shared" si="17"/>
        <v>778.894</v>
      </c>
      <c r="AD40" s="161">
        <f t="shared" si="18"/>
        <v>522.84</v>
      </c>
      <c r="AE40" s="161">
        <f t="shared" si="19"/>
        <v>32.4578</v>
      </c>
      <c r="AF40" s="161">
        <f t="shared" si="20"/>
        <v>318</v>
      </c>
      <c r="AG40" s="161">
        <f t="shared" si="21"/>
        <v>0</v>
      </c>
      <c r="AH40" s="161">
        <f t="shared" si="22"/>
        <v>1710.609</v>
      </c>
      <c r="AI40" s="143" t="s">
        <v>1134</v>
      </c>
    </row>
    <row r="41" s="9" customFormat="1" ht="20" customHeight="1" spans="1:35">
      <c r="A41" s="40">
        <f t="shared" si="24"/>
        <v>38</v>
      </c>
      <c r="B41" s="41" t="s">
        <v>184</v>
      </c>
      <c r="C41" s="42" t="s">
        <v>191</v>
      </c>
      <c r="D41" s="41" t="s">
        <v>192</v>
      </c>
      <c r="E41" s="41">
        <v>3245.4</v>
      </c>
      <c r="F41" s="41">
        <f>VLOOKUP(C41,'[1]9月'!$B:$Q,16,0)</f>
        <v>3245.4</v>
      </c>
      <c r="G41" s="44">
        <v>5228.42</v>
      </c>
      <c r="H41" s="41">
        <v>3245.4</v>
      </c>
      <c r="I41" s="44">
        <v>3180</v>
      </c>
      <c r="J41" s="44"/>
      <c r="K41" s="52">
        <f t="shared" si="25"/>
        <v>58.4172</v>
      </c>
      <c r="L41" s="53">
        <f t="shared" si="26"/>
        <v>519.264</v>
      </c>
      <c r="M41" s="44">
        <f t="shared" si="27"/>
        <v>418.27</v>
      </c>
      <c r="N41" s="41">
        <f t="shared" si="28"/>
        <v>22.7178</v>
      </c>
      <c r="O41" s="44">
        <f t="shared" si="29"/>
        <v>159</v>
      </c>
      <c r="P41" s="44">
        <f t="shared" si="30"/>
        <v>0</v>
      </c>
      <c r="Q41" s="44">
        <f t="shared" si="15"/>
        <v>1177.669</v>
      </c>
      <c r="R41" s="41">
        <f t="shared" si="31"/>
        <v>0</v>
      </c>
      <c r="S41" s="41">
        <f t="shared" si="32"/>
        <v>259.63</v>
      </c>
      <c r="T41" s="44">
        <f t="shared" si="33"/>
        <v>104.57</v>
      </c>
      <c r="U41" s="41">
        <f t="shared" si="34"/>
        <v>9.74</v>
      </c>
      <c r="V41" s="44">
        <f t="shared" si="35"/>
        <v>159</v>
      </c>
      <c r="W41" s="44">
        <f t="shared" si="36"/>
        <v>0</v>
      </c>
      <c r="X41" s="41">
        <f t="shared" si="16"/>
        <v>532.94</v>
      </c>
      <c r="Y41" s="41">
        <f t="shared" si="37"/>
        <v>1710.609</v>
      </c>
      <c r="Z41" s="66"/>
      <c r="AA41" s="143" t="s">
        <v>11</v>
      </c>
      <c r="AB41" s="161">
        <f t="shared" si="23"/>
        <v>58.4172</v>
      </c>
      <c r="AC41" s="161">
        <f t="shared" si="17"/>
        <v>778.894</v>
      </c>
      <c r="AD41" s="161">
        <f t="shared" si="18"/>
        <v>522.84</v>
      </c>
      <c r="AE41" s="161">
        <f t="shared" si="19"/>
        <v>32.4578</v>
      </c>
      <c r="AF41" s="161">
        <f t="shared" si="20"/>
        <v>318</v>
      </c>
      <c r="AG41" s="161">
        <f t="shared" si="21"/>
        <v>0</v>
      </c>
      <c r="AH41" s="161">
        <f t="shared" si="22"/>
        <v>1710.609</v>
      </c>
      <c r="AI41" s="143" t="s">
        <v>1134</v>
      </c>
    </row>
    <row r="42" s="9" customFormat="1" ht="20" customHeight="1" spans="1:35">
      <c r="A42" s="40">
        <f t="shared" si="24"/>
        <v>39</v>
      </c>
      <c r="B42" s="41" t="s">
        <v>184</v>
      </c>
      <c r="C42" s="42" t="s">
        <v>193</v>
      </c>
      <c r="D42" s="41" t="s">
        <v>194</v>
      </c>
      <c r="E42" s="41">
        <v>3245.4</v>
      </c>
      <c r="F42" s="41">
        <f>VLOOKUP(C42,'[1]9月'!$B:$Q,16,0)</f>
        <v>3245.4</v>
      </c>
      <c r="G42" s="44">
        <v>5228.42</v>
      </c>
      <c r="H42" s="41">
        <v>3245.4</v>
      </c>
      <c r="I42" s="44">
        <v>3180</v>
      </c>
      <c r="J42" s="44"/>
      <c r="K42" s="52">
        <f t="shared" si="25"/>
        <v>58.4172</v>
      </c>
      <c r="L42" s="53">
        <f t="shared" si="26"/>
        <v>519.264</v>
      </c>
      <c r="M42" s="44">
        <f t="shared" si="27"/>
        <v>418.27</v>
      </c>
      <c r="N42" s="41">
        <f t="shared" si="28"/>
        <v>22.7178</v>
      </c>
      <c r="O42" s="44">
        <f t="shared" si="29"/>
        <v>159</v>
      </c>
      <c r="P42" s="44">
        <f t="shared" si="30"/>
        <v>0</v>
      </c>
      <c r="Q42" s="44">
        <f t="shared" si="15"/>
        <v>1177.669</v>
      </c>
      <c r="R42" s="41">
        <f t="shared" si="31"/>
        <v>0</v>
      </c>
      <c r="S42" s="41">
        <f t="shared" si="32"/>
        <v>259.63</v>
      </c>
      <c r="T42" s="44">
        <f t="shared" si="33"/>
        <v>104.57</v>
      </c>
      <c r="U42" s="41">
        <f t="shared" si="34"/>
        <v>9.74</v>
      </c>
      <c r="V42" s="44">
        <f t="shared" si="35"/>
        <v>159</v>
      </c>
      <c r="W42" s="44">
        <f t="shared" si="36"/>
        <v>0</v>
      </c>
      <c r="X42" s="41">
        <f t="shared" si="16"/>
        <v>532.94</v>
      </c>
      <c r="Y42" s="41">
        <f t="shared" si="37"/>
        <v>1710.609</v>
      </c>
      <c r="Z42" s="66"/>
      <c r="AA42" s="143" t="s">
        <v>11</v>
      </c>
      <c r="AB42" s="161">
        <f t="shared" si="23"/>
        <v>58.4172</v>
      </c>
      <c r="AC42" s="161">
        <f t="shared" si="17"/>
        <v>778.894</v>
      </c>
      <c r="AD42" s="161">
        <f t="shared" si="18"/>
        <v>522.84</v>
      </c>
      <c r="AE42" s="161">
        <f t="shared" si="19"/>
        <v>32.4578</v>
      </c>
      <c r="AF42" s="161">
        <f t="shared" si="20"/>
        <v>318</v>
      </c>
      <c r="AG42" s="161">
        <f t="shared" si="21"/>
        <v>0</v>
      </c>
      <c r="AH42" s="161">
        <f t="shared" si="22"/>
        <v>1710.609</v>
      </c>
      <c r="AI42" s="143" t="s">
        <v>1134</v>
      </c>
    </row>
    <row r="43" s="9" customFormat="1" ht="20" customHeight="1" spans="1:35">
      <c r="A43" s="40">
        <f t="shared" si="24"/>
        <v>40</v>
      </c>
      <c r="B43" s="41" t="s">
        <v>184</v>
      </c>
      <c r="C43" s="46" t="s">
        <v>195</v>
      </c>
      <c r="D43" s="45" t="s">
        <v>196</v>
      </c>
      <c r="E43" s="41">
        <v>3245.4</v>
      </c>
      <c r="F43" s="41">
        <f>VLOOKUP(C43,'[1]9月'!$B:$Q,16,0)</f>
        <v>3245.4</v>
      </c>
      <c r="G43" s="44">
        <v>5228.42</v>
      </c>
      <c r="H43" s="41">
        <v>3245.4</v>
      </c>
      <c r="I43" s="44">
        <v>3180</v>
      </c>
      <c r="J43" s="44"/>
      <c r="K43" s="52">
        <f t="shared" si="25"/>
        <v>58.4172</v>
      </c>
      <c r="L43" s="53">
        <f t="shared" si="26"/>
        <v>519.264</v>
      </c>
      <c r="M43" s="44">
        <f t="shared" si="27"/>
        <v>418.27</v>
      </c>
      <c r="N43" s="41">
        <f t="shared" si="28"/>
        <v>22.7178</v>
      </c>
      <c r="O43" s="44">
        <f t="shared" si="29"/>
        <v>159</v>
      </c>
      <c r="P43" s="44">
        <f t="shared" si="30"/>
        <v>0</v>
      </c>
      <c r="Q43" s="44">
        <f t="shared" si="15"/>
        <v>1177.669</v>
      </c>
      <c r="R43" s="41">
        <f t="shared" si="31"/>
        <v>0</v>
      </c>
      <c r="S43" s="41">
        <f t="shared" si="32"/>
        <v>259.63</v>
      </c>
      <c r="T43" s="44">
        <f t="shared" si="33"/>
        <v>104.57</v>
      </c>
      <c r="U43" s="41">
        <f t="shared" si="34"/>
        <v>9.74</v>
      </c>
      <c r="V43" s="44">
        <f t="shared" si="35"/>
        <v>159</v>
      </c>
      <c r="W43" s="44">
        <f t="shared" si="36"/>
        <v>0</v>
      </c>
      <c r="X43" s="41">
        <f t="shared" si="16"/>
        <v>532.94</v>
      </c>
      <c r="Y43" s="41">
        <f t="shared" si="37"/>
        <v>1710.609</v>
      </c>
      <c r="Z43" s="66"/>
      <c r="AA43" s="143" t="s">
        <v>11</v>
      </c>
      <c r="AB43" s="161">
        <f t="shared" si="23"/>
        <v>58.4172</v>
      </c>
      <c r="AC43" s="161">
        <f t="shared" si="17"/>
        <v>778.894</v>
      </c>
      <c r="AD43" s="161">
        <f t="shared" si="18"/>
        <v>522.84</v>
      </c>
      <c r="AE43" s="161">
        <f t="shared" si="19"/>
        <v>32.4578</v>
      </c>
      <c r="AF43" s="161">
        <f t="shared" si="20"/>
        <v>318</v>
      </c>
      <c r="AG43" s="161">
        <f t="shared" si="21"/>
        <v>0</v>
      </c>
      <c r="AH43" s="161">
        <f t="shared" si="22"/>
        <v>1710.609</v>
      </c>
      <c r="AI43" s="143" t="s">
        <v>1134</v>
      </c>
    </row>
    <row r="44" s="9" customFormat="1" ht="20" customHeight="1" spans="1:35">
      <c r="A44" s="40">
        <f t="shared" si="24"/>
        <v>41</v>
      </c>
      <c r="B44" s="41" t="s">
        <v>98</v>
      </c>
      <c r="C44" s="42" t="s">
        <v>197</v>
      </c>
      <c r="D44" s="41" t="s">
        <v>198</v>
      </c>
      <c r="E44" s="41">
        <v>3245.4</v>
      </c>
      <c r="F44" s="41">
        <f>VLOOKUP(C44,'[1]9月'!$B:$Q,16,0)</f>
        <v>3245.4</v>
      </c>
      <c r="G44" s="44">
        <v>5228.42</v>
      </c>
      <c r="H44" s="41">
        <v>3245.4</v>
      </c>
      <c r="I44" s="44">
        <v>3180</v>
      </c>
      <c r="J44" s="44"/>
      <c r="K44" s="52">
        <f t="shared" si="25"/>
        <v>58.4172</v>
      </c>
      <c r="L44" s="53">
        <f t="shared" si="26"/>
        <v>519.264</v>
      </c>
      <c r="M44" s="44">
        <f t="shared" si="27"/>
        <v>418.27</v>
      </c>
      <c r="N44" s="41">
        <f t="shared" si="28"/>
        <v>22.7178</v>
      </c>
      <c r="O44" s="44">
        <f t="shared" si="29"/>
        <v>159</v>
      </c>
      <c r="P44" s="44">
        <f t="shared" si="30"/>
        <v>0</v>
      </c>
      <c r="Q44" s="44">
        <f t="shared" si="15"/>
        <v>1177.669</v>
      </c>
      <c r="R44" s="41">
        <f t="shared" si="31"/>
        <v>0</v>
      </c>
      <c r="S44" s="41">
        <f t="shared" si="32"/>
        <v>259.63</v>
      </c>
      <c r="T44" s="44">
        <f t="shared" si="33"/>
        <v>104.57</v>
      </c>
      <c r="U44" s="41">
        <f t="shared" si="34"/>
        <v>9.74</v>
      </c>
      <c r="V44" s="44">
        <f t="shared" si="35"/>
        <v>159</v>
      </c>
      <c r="W44" s="44">
        <f t="shared" si="36"/>
        <v>0</v>
      </c>
      <c r="X44" s="41">
        <f t="shared" si="16"/>
        <v>532.94</v>
      </c>
      <c r="Y44" s="41">
        <f t="shared" si="37"/>
        <v>1710.609</v>
      </c>
      <c r="Z44" s="66"/>
      <c r="AA44" s="143" t="s">
        <v>26</v>
      </c>
      <c r="AB44" s="161">
        <f t="shared" si="23"/>
        <v>58.4172</v>
      </c>
      <c r="AC44" s="161">
        <f t="shared" si="17"/>
        <v>778.894</v>
      </c>
      <c r="AD44" s="161">
        <f t="shared" si="18"/>
        <v>522.84</v>
      </c>
      <c r="AE44" s="161">
        <f t="shared" si="19"/>
        <v>32.4578</v>
      </c>
      <c r="AF44" s="161">
        <f t="shared" si="20"/>
        <v>318</v>
      </c>
      <c r="AG44" s="161">
        <f t="shared" si="21"/>
        <v>0</v>
      </c>
      <c r="AH44" s="161">
        <f t="shared" si="22"/>
        <v>1710.609</v>
      </c>
      <c r="AI44" s="143" t="s">
        <v>1135</v>
      </c>
    </row>
    <row r="45" s="9" customFormat="1" ht="20" customHeight="1" spans="1:35">
      <c r="A45" s="40">
        <f t="shared" si="24"/>
        <v>42</v>
      </c>
      <c r="B45" s="41" t="s">
        <v>199</v>
      </c>
      <c r="C45" s="42" t="s">
        <v>200</v>
      </c>
      <c r="D45" s="41" t="s">
        <v>201</v>
      </c>
      <c r="E45" s="41">
        <v>3820</v>
      </c>
      <c r="F45" s="41">
        <f>VLOOKUP(C45,'[1]9月'!$B:$Q,16,0)</f>
        <v>3820</v>
      </c>
      <c r="G45" s="44">
        <v>5228.42</v>
      </c>
      <c r="H45" s="41">
        <v>3820</v>
      </c>
      <c r="I45" s="44">
        <v>3180</v>
      </c>
      <c r="J45" s="44"/>
      <c r="K45" s="52">
        <f t="shared" si="25"/>
        <v>68.76</v>
      </c>
      <c r="L45" s="53">
        <f t="shared" si="26"/>
        <v>611.2</v>
      </c>
      <c r="M45" s="44">
        <f t="shared" si="27"/>
        <v>418.27</v>
      </c>
      <c r="N45" s="41">
        <f t="shared" si="28"/>
        <v>26.74</v>
      </c>
      <c r="O45" s="44">
        <f t="shared" si="29"/>
        <v>159</v>
      </c>
      <c r="P45" s="44">
        <f t="shared" si="30"/>
        <v>0</v>
      </c>
      <c r="Q45" s="44">
        <f t="shared" si="15"/>
        <v>1283.97</v>
      </c>
      <c r="R45" s="41">
        <f t="shared" si="31"/>
        <v>0</v>
      </c>
      <c r="S45" s="41">
        <f t="shared" si="32"/>
        <v>305.6</v>
      </c>
      <c r="T45" s="44">
        <f t="shared" si="33"/>
        <v>104.57</v>
      </c>
      <c r="U45" s="41">
        <f t="shared" si="34"/>
        <v>11.46</v>
      </c>
      <c r="V45" s="44">
        <f t="shared" si="35"/>
        <v>159</v>
      </c>
      <c r="W45" s="44">
        <f t="shared" si="36"/>
        <v>0</v>
      </c>
      <c r="X45" s="41">
        <f t="shared" si="16"/>
        <v>580.63</v>
      </c>
      <c r="Y45" s="41">
        <f t="shared" si="37"/>
        <v>1864.6</v>
      </c>
      <c r="Z45" s="66"/>
      <c r="AA45" s="143" t="s">
        <v>25</v>
      </c>
      <c r="AB45" s="161">
        <f t="shared" si="23"/>
        <v>68.76</v>
      </c>
      <c r="AC45" s="161">
        <f t="shared" si="17"/>
        <v>916.8</v>
      </c>
      <c r="AD45" s="161">
        <f t="shared" si="18"/>
        <v>522.84</v>
      </c>
      <c r="AE45" s="161">
        <f t="shared" si="19"/>
        <v>38.2</v>
      </c>
      <c r="AF45" s="161">
        <f t="shared" si="20"/>
        <v>318</v>
      </c>
      <c r="AG45" s="161">
        <f t="shared" si="21"/>
        <v>0</v>
      </c>
      <c r="AH45" s="161">
        <f t="shared" si="22"/>
        <v>1864.6</v>
      </c>
      <c r="AI45" s="143" t="s">
        <v>1137</v>
      </c>
    </row>
    <row r="46" s="9" customFormat="1" ht="20" customHeight="1" spans="1:35">
      <c r="A46" s="40">
        <f t="shared" si="24"/>
        <v>43</v>
      </c>
      <c r="B46" s="41" t="s">
        <v>199</v>
      </c>
      <c r="C46" s="42" t="s">
        <v>202</v>
      </c>
      <c r="D46" s="41" t="s">
        <v>203</v>
      </c>
      <c r="E46" s="41">
        <v>3820</v>
      </c>
      <c r="F46" s="41">
        <f>VLOOKUP(C46,'[1]9月'!$B:$Q,16,0)</f>
        <v>3820</v>
      </c>
      <c r="G46" s="44">
        <v>5228.42</v>
      </c>
      <c r="H46" s="41">
        <v>3820</v>
      </c>
      <c r="I46" s="44">
        <v>4180</v>
      </c>
      <c r="J46" s="44"/>
      <c r="K46" s="52">
        <f t="shared" si="25"/>
        <v>68.76</v>
      </c>
      <c r="L46" s="53">
        <f t="shared" si="26"/>
        <v>611.2</v>
      </c>
      <c r="M46" s="44">
        <f t="shared" si="27"/>
        <v>418.27</v>
      </c>
      <c r="N46" s="41">
        <f t="shared" si="28"/>
        <v>26.74</v>
      </c>
      <c r="O46" s="44">
        <f t="shared" si="29"/>
        <v>209</v>
      </c>
      <c r="P46" s="44">
        <f t="shared" si="30"/>
        <v>0</v>
      </c>
      <c r="Q46" s="44">
        <f t="shared" si="15"/>
        <v>1333.97</v>
      </c>
      <c r="R46" s="41">
        <f t="shared" si="31"/>
        <v>0</v>
      </c>
      <c r="S46" s="41">
        <f t="shared" si="32"/>
        <v>305.6</v>
      </c>
      <c r="T46" s="44">
        <f t="shared" si="33"/>
        <v>104.57</v>
      </c>
      <c r="U46" s="41">
        <f t="shared" si="34"/>
        <v>11.46</v>
      </c>
      <c r="V46" s="44">
        <f t="shared" si="35"/>
        <v>209</v>
      </c>
      <c r="W46" s="44">
        <f t="shared" si="36"/>
        <v>0</v>
      </c>
      <c r="X46" s="41">
        <f t="shared" si="16"/>
        <v>630.63</v>
      </c>
      <c r="Y46" s="41">
        <f t="shared" si="37"/>
        <v>1964.6</v>
      </c>
      <c r="Z46" s="66"/>
      <c r="AA46" s="143" t="s">
        <v>25</v>
      </c>
      <c r="AB46" s="161">
        <f t="shared" si="23"/>
        <v>68.76</v>
      </c>
      <c r="AC46" s="161">
        <f t="shared" si="17"/>
        <v>916.8</v>
      </c>
      <c r="AD46" s="161">
        <f t="shared" si="18"/>
        <v>522.84</v>
      </c>
      <c r="AE46" s="161">
        <f t="shared" si="19"/>
        <v>38.2</v>
      </c>
      <c r="AF46" s="161">
        <f t="shared" si="20"/>
        <v>418</v>
      </c>
      <c r="AG46" s="161">
        <f t="shared" si="21"/>
        <v>0</v>
      </c>
      <c r="AH46" s="161">
        <f t="shared" si="22"/>
        <v>1964.6</v>
      </c>
      <c r="AI46" s="143" t="s">
        <v>1137</v>
      </c>
    </row>
    <row r="47" s="9" customFormat="1" ht="20" customHeight="1" spans="1:35">
      <c r="A47" s="40">
        <f t="shared" si="24"/>
        <v>44</v>
      </c>
      <c r="B47" s="41" t="s">
        <v>103</v>
      </c>
      <c r="C47" s="42" t="s">
        <v>204</v>
      </c>
      <c r="D47" s="41" t="s">
        <v>205</v>
      </c>
      <c r="E47" s="41">
        <v>3245.4</v>
      </c>
      <c r="F47" s="41">
        <f>VLOOKUP(C47,'[1]9月'!$B:$Q,16,0)</f>
        <v>3245.4</v>
      </c>
      <c r="G47" s="44">
        <v>5228.42</v>
      </c>
      <c r="H47" s="41">
        <v>3245.4</v>
      </c>
      <c r="I47" s="44">
        <v>3180</v>
      </c>
      <c r="J47" s="44"/>
      <c r="K47" s="52">
        <f t="shared" si="25"/>
        <v>58.4172</v>
      </c>
      <c r="L47" s="53">
        <f t="shared" si="26"/>
        <v>519.264</v>
      </c>
      <c r="M47" s="44">
        <f t="shared" si="27"/>
        <v>418.27</v>
      </c>
      <c r="N47" s="41">
        <f t="shared" si="28"/>
        <v>22.7178</v>
      </c>
      <c r="O47" s="44">
        <f t="shared" si="29"/>
        <v>159</v>
      </c>
      <c r="P47" s="44">
        <f t="shared" si="30"/>
        <v>0</v>
      </c>
      <c r="Q47" s="44">
        <f t="shared" si="15"/>
        <v>1177.669</v>
      </c>
      <c r="R47" s="41">
        <f t="shared" si="31"/>
        <v>0</v>
      </c>
      <c r="S47" s="41">
        <f t="shared" si="32"/>
        <v>259.63</v>
      </c>
      <c r="T47" s="44">
        <f t="shared" si="33"/>
        <v>104.57</v>
      </c>
      <c r="U47" s="41">
        <f t="shared" si="34"/>
        <v>9.74</v>
      </c>
      <c r="V47" s="44">
        <f t="shared" si="35"/>
        <v>159</v>
      </c>
      <c r="W47" s="44">
        <f t="shared" si="36"/>
        <v>0</v>
      </c>
      <c r="X47" s="41">
        <f t="shared" si="16"/>
        <v>532.94</v>
      </c>
      <c r="Y47" s="41">
        <f t="shared" si="37"/>
        <v>1710.609</v>
      </c>
      <c r="Z47" s="66"/>
      <c r="AA47" s="143" t="s">
        <v>26</v>
      </c>
      <c r="AB47" s="161">
        <f t="shared" si="23"/>
        <v>58.4172</v>
      </c>
      <c r="AC47" s="161">
        <f t="shared" si="17"/>
        <v>778.894</v>
      </c>
      <c r="AD47" s="161">
        <f t="shared" si="18"/>
        <v>522.84</v>
      </c>
      <c r="AE47" s="161">
        <f t="shared" si="19"/>
        <v>32.4578</v>
      </c>
      <c r="AF47" s="161">
        <f t="shared" si="20"/>
        <v>318</v>
      </c>
      <c r="AG47" s="161">
        <f t="shared" si="21"/>
        <v>0</v>
      </c>
      <c r="AH47" s="161">
        <f t="shared" si="22"/>
        <v>1710.609</v>
      </c>
      <c r="AI47" s="143" t="s">
        <v>1135</v>
      </c>
    </row>
    <row r="48" s="9" customFormat="1" ht="20" customHeight="1" spans="1:35">
      <c r="A48" s="40">
        <f t="shared" si="24"/>
        <v>45</v>
      </c>
      <c r="B48" s="41" t="s">
        <v>199</v>
      </c>
      <c r="C48" s="42" t="s">
        <v>206</v>
      </c>
      <c r="D48" s="41" t="s">
        <v>207</v>
      </c>
      <c r="E48" s="41">
        <v>3245.4</v>
      </c>
      <c r="F48" s="41">
        <f>VLOOKUP(C48,'[1]9月'!$B:$Q,16,0)</f>
        <v>3245.4</v>
      </c>
      <c r="G48" s="44">
        <v>5228.42</v>
      </c>
      <c r="H48" s="41">
        <v>3245.4</v>
      </c>
      <c r="I48" s="44">
        <v>3180</v>
      </c>
      <c r="J48" s="44"/>
      <c r="K48" s="52">
        <f t="shared" si="25"/>
        <v>58.4172</v>
      </c>
      <c r="L48" s="53">
        <f t="shared" si="26"/>
        <v>519.264</v>
      </c>
      <c r="M48" s="44">
        <f t="shared" si="27"/>
        <v>418.27</v>
      </c>
      <c r="N48" s="41">
        <f t="shared" si="28"/>
        <v>22.7178</v>
      </c>
      <c r="O48" s="44">
        <f t="shared" si="29"/>
        <v>159</v>
      </c>
      <c r="P48" s="44">
        <f t="shared" si="30"/>
        <v>0</v>
      </c>
      <c r="Q48" s="44">
        <f t="shared" si="15"/>
        <v>1177.669</v>
      </c>
      <c r="R48" s="41">
        <f t="shared" si="31"/>
        <v>0</v>
      </c>
      <c r="S48" s="41">
        <f t="shared" si="32"/>
        <v>259.63</v>
      </c>
      <c r="T48" s="44">
        <f t="shared" si="33"/>
        <v>104.57</v>
      </c>
      <c r="U48" s="41">
        <f t="shared" si="34"/>
        <v>9.74</v>
      </c>
      <c r="V48" s="44">
        <f t="shared" si="35"/>
        <v>159</v>
      </c>
      <c r="W48" s="44">
        <f t="shared" si="36"/>
        <v>0</v>
      </c>
      <c r="X48" s="41">
        <f t="shared" si="16"/>
        <v>532.94</v>
      </c>
      <c r="Y48" s="41">
        <f t="shared" si="37"/>
        <v>1710.609</v>
      </c>
      <c r="Z48" s="66"/>
      <c r="AA48" s="143" t="s">
        <v>25</v>
      </c>
      <c r="AB48" s="161">
        <f t="shared" si="23"/>
        <v>58.4172</v>
      </c>
      <c r="AC48" s="161">
        <f t="shared" si="17"/>
        <v>778.894</v>
      </c>
      <c r="AD48" s="161">
        <f t="shared" si="18"/>
        <v>522.84</v>
      </c>
      <c r="AE48" s="161">
        <f t="shared" si="19"/>
        <v>32.4578</v>
      </c>
      <c r="AF48" s="161">
        <f t="shared" si="20"/>
        <v>318</v>
      </c>
      <c r="AG48" s="161">
        <f t="shared" si="21"/>
        <v>0</v>
      </c>
      <c r="AH48" s="161">
        <f t="shared" si="22"/>
        <v>1710.609</v>
      </c>
      <c r="AI48" s="143" t="s">
        <v>1137</v>
      </c>
    </row>
    <row r="49" s="9" customFormat="1" ht="20" customHeight="1" spans="1:35">
      <c r="A49" s="40">
        <f t="shared" si="24"/>
        <v>46</v>
      </c>
      <c r="B49" s="41" t="s">
        <v>103</v>
      </c>
      <c r="C49" s="48" t="s">
        <v>208</v>
      </c>
      <c r="D49" s="41" t="s">
        <v>209</v>
      </c>
      <c r="E49" s="41">
        <v>3820</v>
      </c>
      <c r="F49" s="41">
        <f>VLOOKUP(C49,'[1]9月'!$B:$Q,16,0)</f>
        <v>3820</v>
      </c>
      <c r="G49" s="44">
        <v>5228.42</v>
      </c>
      <c r="H49" s="41">
        <v>3820</v>
      </c>
      <c r="I49" s="44">
        <v>4180</v>
      </c>
      <c r="J49" s="44"/>
      <c r="K49" s="52">
        <f t="shared" si="25"/>
        <v>68.76</v>
      </c>
      <c r="L49" s="53">
        <f t="shared" si="26"/>
        <v>611.2</v>
      </c>
      <c r="M49" s="44">
        <f t="shared" si="27"/>
        <v>418.27</v>
      </c>
      <c r="N49" s="41">
        <f t="shared" si="28"/>
        <v>26.74</v>
      </c>
      <c r="O49" s="44">
        <f t="shared" si="29"/>
        <v>209</v>
      </c>
      <c r="P49" s="44">
        <f t="shared" si="30"/>
        <v>0</v>
      </c>
      <c r="Q49" s="44">
        <f t="shared" si="15"/>
        <v>1333.97</v>
      </c>
      <c r="R49" s="41">
        <f t="shared" si="31"/>
        <v>0</v>
      </c>
      <c r="S49" s="41">
        <f t="shared" si="32"/>
        <v>305.6</v>
      </c>
      <c r="T49" s="44">
        <f t="shared" si="33"/>
        <v>104.57</v>
      </c>
      <c r="U49" s="41">
        <f t="shared" si="34"/>
        <v>11.46</v>
      </c>
      <c r="V49" s="44">
        <f t="shared" si="35"/>
        <v>209</v>
      </c>
      <c r="W49" s="44">
        <f t="shared" si="36"/>
        <v>0</v>
      </c>
      <c r="X49" s="41">
        <f t="shared" si="16"/>
        <v>630.63</v>
      </c>
      <c r="Y49" s="41">
        <f t="shared" si="37"/>
        <v>1964.6</v>
      </c>
      <c r="Z49" s="66"/>
      <c r="AA49" s="143" t="s">
        <v>26</v>
      </c>
      <c r="AB49" s="161">
        <f t="shared" si="23"/>
        <v>68.76</v>
      </c>
      <c r="AC49" s="161">
        <f t="shared" si="17"/>
        <v>916.8</v>
      </c>
      <c r="AD49" s="161">
        <f t="shared" si="18"/>
        <v>522.84</v>
      </c>
      <c r="AE49" s="161">
        <f t="shared" si="19"/>
        <v>38.2</v>
      </c>
      <c r="AF49" s="161">
        <f t="shared" si="20"/>
        <v>418</v>
      </c>
      <c r="AG49" s="161">
        <f t="shared" si="21"/>
        <v>0</v>
      </c>
      <c r="AH49" s="161">
        <f t="shared" si="22"/>
        <v>1964.6</v>
      </c>
      <c r="AI49" s="143" t="s">
        <v>1135</v>
      </c>
    </row>
    <row r="50" s="9" customFormat="1" ht="20" customHeight="1" spans="1:35">
      <c r="A50" s="40">
        <f t="shared" si="24"/>
        <v>47</v>
      </c>
      <c r="B50" s="41" t="s">
        <v>103</v>
      </c>
      <c r="C50" s="46" t="s">
        <v>210</v>
      </c>
      <c r="D50" s="47" t="s">
        <v>211</v>
      </c>
      <c r="E50" s="41">
        <v>3245.4</v>
      </c>
      <c r="F50" s="41">
        <f>VLOOKUP(C50,'[1]9月'!$B:$Q,16,0)</f>
        <v>3245.4</v>
      </c>
      <c r="G50" s="44">
        <v>5228.42</v>
      </c>
      <c r="H50" s="41">
        <v>3245.4</v>
      </c>
      <c r="I50" s="44">
        <v>3180</v>
      </c>
      <c r="J50" s="44"/>
      <c r="K50" s="52">
        <f t="shared" si="25"/>
        <v>58.4172</v>
      </c>
      <c r="L50" s="53">
        <f t="shared" si="26"/>
        <v>519.264</v>
      </c>
      <c r="M50" s="44">
        <f t="shared" si="27"/>
        <v>418.27</v>
      </c>
      <c r="N50" s="41">
        <f t="shared" si="28"/>
        <v>22.7178</v>
      </c>
      <c r="O50" s="44">
        <f t="shared" si="29"/>
        <v>159</v>
      </c>
      <c r="P50" s="44">
        <f t="shared" si="30"/>
        <v>0</v>
      </c>
      <c r="Q50" s="44">
        <f t="shared" si="15"/>
        <v>1177.669</v>
      </c>
      <c r="R50" s="41">
        <f t="shared" si="31"/>
        <v>0</v>
      </c>
      <c r="S50" s="41">
        <f t="shared" si="32"/>
        <v>259.63</v>
      </c>
      <c r="T50" s="44">
        <f t="shared" si="33"/>
        <v>104.57</v>
      </c>
      <c r="U50" s="41">
        <f t="shared" si="34"/>
        <v>9.74</v>
      </c>
      <c r="V50" s="44">
        <f t="shared" si="35"/>
        <v>159</v>
      </c>
      <c r="W50" s="44">
        <f t="shared" si="36"/>
        <v>0</v>
      </c>
      <c r="X50" s="41">
        <f t="shared" si="16"/>
        <v>532.94</v>
      </c>
      <c r="Y50" s="41">
        <f t="shared" si="37"/>
        <v>1710.609</v>
      </c>
      <c r="Z50" s="66"/>
      <c r="AA50" s="143" t="s">
        <v>26</v>
      </c>
      <c r="AB50" s="161">
        <f t="shared" si="23"/>
        <v>58.4172</v>
      </c>
      <c r="AC50" s="161">
        <f t="shared" si="17"/>
        <v>778.894</v>
      </c>
      <c r="AD50" s="161">
        <f t="shared" si="18"/>
        <v>522.84</v>
      </c>
      <c r="AE50" s="161">
        <f t="shared" si="19"/>
        <v>32.4578</v>
      </c>
      <c r="AF50" s="161">
        <f t="shared" si="20"/>
        <v>318</v>
      </c>
      <c r="AG50" s="161">
        <f t="shared" si="21"/>
        <v>0</v>
      </c>
      <c r="AH50" s="161">
        <f t="shared" si="22"/>
        <v>1710.609</v>
      </c>
      <c r="AI50" s="143" t="s">
        <v>1135</v>
      </c>
    </row>
    <row r="51" s="9" customFormat="1" ht="20" customHeight="1" spans="1:35">
      <c r="A51" s="40">
        <f t="shared" si="24"/>
        <v>48</v>
      </c>
      <c r="B51" s="41" t="s">
        <v>212</v>
      </c>
      <c r="C51" s="42" t="s">
        <v>213</v>
      </c>
      <c r="D51" s="41" t="s">
        <v>214</v>
      </c>
      <c r="E51" s="41">
        <v>3245.4</v>
      </c>
      <c r="F51" s="41">
        <f>VLOOKUP(C51,'[1]9月'!$B:$Q,16,0)</f>
        <v>3245.4</v>
      </c>
      <c r="G51" s="44">
        <v>5228.42</v>
      </c>
      <c r="H51" s="41">
        <v>3245.4</v>
      </c>
      <c r="I51" s="44">
        <v>3180</v>
      </c>
      <c r="J51" s="44"/>
      <c r="K51" s="52">
        <f t="shared" si="25"/>
        <v>58.4172</v>
      </c>
      <c r="L51" s="53">
        <f t="shared" si="26"/>
        <v>519.264</v>
      </c>
      <c r="M51" s="44">
        <f t="shared" si="27"/>
        <v>418.27</v>
      </c>
      <c r="N51" s="41">
        <f t="shared" si="28"/>
        <v>22.7178</v>
      </c>
      <c r="O51" s="44">
        <f t="shared" si="29"/>
        <v>159</v>
      </c>
      <c r="P51" s="44">
        <f t="shared" si="30"/>
        <v>0</v>
      </c>
      <c r="Q51" s="44">
        <f t="shared" si="15"/>
        <v>1177.669</v>
      </c>
      <c r="R51" s="41">
        <f t="shared" si="31"/>
        <v>0</v>
      </c>
      <c r="S51" s="41">
        <f t="shared" si="32"/>
        <v>259.63</v>
      </c>
      <c r="T51" s="44">
        <f t="shared" si="33"/>
        <v>104.57</v>
      </c>
      <c r="U51" s="41">
        <f t="shared" si="34"/>
        <v>9.74</v>
      </c>
      <c r="V51" s="44">
        <f t="shared" si="35"/>
        <v>159</v>
      </c>
      <c r="W51" s="44">
        <f t="shared" si="36"/>
        <v>0</v>
      </c>
      <c r="X51" s="41">
        <f t="shared" si="16"/>
        <v>532.94</v>
      </c>
      <c r="Y51" s="41">
        <f t="shared" si="37"/>
        <v>1710.609</v>
      </c>
      <c r="Z51" s="66"/>
      <c r="AA51" s="143" t="s">
        <v>10</v>
      </c>
      <c r="AB51" s="161">
        <f t="shared" si="23"/>
        <v>58.4172</v>
      </c>
      <c r="AC51" s="161">
        <f t="shared" si="17"/>
        <v>778.894</v>
      </c>
      <c r="AD51" s="161">
        <f t="shared" si="18"/>
        <v>522.84</v>
      </c>
      <c r="AE51" s="161">
        <f t="shared" si="19"/>
        <v>32.4578</v>
      </c>
      <c r="AF51" s="161">
        <f t="shared" si="20"/>
        <v>318</v>
      </c>
      <c r="AG51" s="161">
        <f t="shared" si="21"/>
        <v>0</v>
      </c>
      <c r="AH51" s="161">
        <f t="shared" si="22"/>
        <v>1710.609</v>
      </c>
      <c r="AI51" s="143" t="s">
        <v>1134</v>
      </c>
    </row>
    <row r="52" s="9" customFormat="1" ht="20" customHeight="1" spans="1:35">
      <c r="A52" s="40">
        <f t="shared" si="24"/>
        <v>49</v>
      </c>
      <c r="B52" s="41" t="s">
        <v>103</v>
      </c>
      <c r="C52" s="42" t="s">
        <v>215</v>
      </c>
      <c r="D52" s="41" t="s">
        <v>216</v>
      </c>
      <c r="E52" s="41">
        <v>3245.4</v>
      </c>
      <c r="F52" s="41">
        <f>VLOOKUP(C52,'[1]9月'!$B:$Q,16,0)</f>
        <v>3245.4</v>
      </c>
      <c r="G52" s="44">
        <v>5228.42</v>
      </c>
      <c r="H52" s="41">
        <v>3245.4</v>
      </c>
      <c r="I52" s="44">
        <v>4180</v>
      </c>
      <c r="J52" s="44"/>
      <c r="K52" s="52">
        <f t="shared" si="25"/>
        <v>58.4172</v>
      </c>
      <c r="L52" s="53">
        <f t="shared" si="26"/>
        <v>519.264</v>
      </c>
      <c r="M52" s="44">
        <f t="shared" si="27"/>
        <v>418.27</v>
      </c>
      <c r="N52" s="41">
        <f t="shared" si="28"/>
        <v>22.7178</v>
      </c>
      <c r="O52" s="44">
        <f t="shared" si="29"/>
        <v>209</v>
      </c>
      <c r="P52" s="44">
        <f t="shared" si="30"/>
        <v>0</v>
      </c>
      <c r="Q52" s="44">
        <f t="shared" si="15"/>
        <v>1227.669</v>
      </c>
      <c r="R52" s="41">
        <f t="shared" si="31"/>
        <v>0</v>
      </c>
      <c r="S52" s="41">
        <f t="shared" si="32"/>
        <v>259.63</v>
      </c>
      <c r="T52" s="44">
        <f t="shared" si="33"/>
        <v>104.57</v>
      </c>
      <c r="U52" s="41">
        <f t="shared" si="34"/>
        <v>9.74</v>
      </c>
      <c r="V52" s="44">
        <f t="shared" si="35"/>
        <v>209</v>
      </c>
      <c r="W52" s="44">
        <f t="shared" si="36"/>
        <v>0</v>
      </c>
      <c r="X52" s="41">
        <f t="shared" si="16"/>
        <v>582.94</v>
      </c>
      <c r="Y52" s="41">
        <f t="shared" si="37"/>
        <v>1810.609</v>
      </c>
      <c r="Z52" s="66"/>
      <c r="AA52" s="143" t="s">
        <v>26</v>
      </c>
      <c r="AB52" s="161">
        <f t="shared" si="23"/>
        <v>58.4172</v>
      </c>
      <c r="AC52" s="161">
        <f t="shared" si="17"/>
        <v>778.894</v>
      </c>
      <c r="AD52" s="161">
        <f t="shared" si="18"/>
        <v>522.84</v>
      </c>
      <c r="AE52" s="161">
        <f t="shared" si="19"/>
        <v>32.4578</v>
      </c>
      <c r="AF52" s="161">
        <f t="shared" si="20"/>
        <v>418</v>
      </c>
      <c r="AG52" s="161">
        <f t="shared" si="21"/>
        <v>0</v>
      </c>
      <c r="AH52" s="161">
        <f t="shared" si="22"/>
        <v>1810.609</v>
      </c>
      <c r="AI52" s="143" t="s">
        <v>1135</v>
      </c>
    </row>
    <row r="53" s="9" customFormat="1" ht="20" customHeight="1" spans="1:35">
      <c r="A53" s="40">
        <f t="shared" si="24"/>
        <v>50</v>
      </c>
      <c r="B53" s="41" t="s">
        <v>217</v>
      </c>
      <c r="C53" s="42" t="s">
        <v>218</v>
      </c>
      <c r="D53" s="41" t="s">
        <v>219</v>
      </c>
      <c r="E53" s="41">
        <v>3245.4</v>
      </c>
      <c r="F53" s="41">
        <f>VLOOKUP(C53,'[1]9月'!$B:$Q,16,0)</f>
        <v>3245.4</v>
      </c>
      <c r="G53" s="44">
        <v>5228.42</v>
      </c>
      <c r="H53" s="41">
        <v>3245.4</v>
      </c>
      <c r="I53" s="44">
        <v>3180</v>
      </c>
      <c r="J53" s="44"/>
      <c r="K53" s="52">
        <f t="shared" si="25"/>
        <v>58.4172</v>
      </c>
      <c r="L53" s="53">
        <f t="shared" si="26"/>
        <v>519.264</v>
      </c>
      <c r="M53" s="44">
        <f t="shared" si="27"/>
        <v>418.27</v>
      </c>
      <c r="N53" s="41">
        <f t="shared" si="28"/>
        <v>22.7178</v>
      </c>
      <c r="O53" s="44">
        <f t="shared" si="29"/>
        <v>159</v>
      </c>
      <c r="P53" s="44">
        <f t="shared" si="30"/>
        <v>0</v>
      </c>
      <c r="Q53" s="44">
        <f t="shared" si="15"/>
        <v>1177.669</v>
      </c>
      <c r="R53" s="41">
        <f t="shared" si="31"/>
        <v>0</v>
      </c>
      <c r="S53" s="41">
        <f t="shared" si="32"/>
        <v>259.63</v>
      </c>
      <c r="T53" s="44">
        <f t="shared" si="33"/>
        <v>104.57</v>
      </c>
      <c r="U53" s="41">
        <f t="shared" si="34"/>
        <v>9.74</v>
      </c>
      <c r="V53" s="44">
        <f t="shared" si="35"/>
        <v>159</v>
      </c>
      <c r="W53" s="44">
        <f t="shared" si="36"/>
        <v>0</v>
      </c>
      <c r="X53" s="41">
        <f t="shared" si="16"/>
        <v>532.94</v>
      </c>
      <c r="Y53" s="41">
        <f t="shared" si="37"/>
        <v>1710.609</v>
      </c>
      <c r="Z53" s="66"/>
      <c r="AA53" s="143" t="s">
        <v>35</v>
      </c>
      <c r="AB53" s="161">
        <f t="shared" si="23"/>
        <v>58.4172</v>
      </c>
      <c r="AC53" s="161">
        <f t="shared" si="17"/>
        <v>778.894</v>
      </c>
      <c r="AD53" s="161">
        <f t="shared" si="18"/>
        <v>522.84</v>
      </c>
      <c r="AE53" s="161">
        <f t="shared" si="19"/>
        <v>32.4578</v>
      </c>
      <c r="AF53" s="161">
        <f t="shared" si="20"/>
        <v>318</v>
      </c>
      <c r="AG53" s="161">
        <f t="shared" si="21"/>
        <v>0</v>
      </c>
      <c r="AH53" s="161">
        <f t="shared" si="22"/>
        <v>1710.609</v>
      </c>
      <c r="AI53" s="143" t="s">
        <v>1139</v>
      </c>
    </row>
    <row r="54" s="9" customFormat="1" ht="20" customHeight="1" spans="1:35">
      <c r="A54" s="40">
        <f t="shared" si="24"/>
        <v>51</v>
      </c>
      <c r="B54" s="41" t="s">
        <v>217</v>
      </c>
      <c r="C54" s="42" t="s">
        <v>220</v>
      </c>
      <c r="D54" s="41" t="s">
        <v>221</v>
      </c>
      <c r="E54" s="41">
        <v>3245.4</v>
      </c>
      <c r="F54" s="41">
        <f>VLOOKUP(C54,'[1]9月'!$B:$Q,16,0)</f>
        <v>3245.4</v>
      </c>
      <c r="G54" s="44">
        <v>5228.42</v>
      </c>
      <c r="H54" s="41">
        <v>3245.4</v>
      </c>
      <c r="I54" s="44">
        <v>2544</v>
      </c>
      <c r="J54" s="44"/>
      <c r="K54" s="52">
        <f t="shared" si="25"/>
        <v>58.4172</v>
      </c>
      <c r="L54" s="53">
        <f t="shared" si="26"/>
        <v>519.264</v>
      </c>
      <c r="M54" s="44">
        <f t="shared" si="27"/>
        <v>418.27</v>
      </c>
      <c r="N54" s="41">
        <f t="shared" si="28"/>
        <v>22.7178</v>
      </c>
      <c r="O54" s="44">
        <f t="shared" si="29"/>
        <v>127.2</v>
      </c>
      <c r="P54" s="44">
        <f t="shared" si="30"/>
        <v>0</v>
      </c>
      <c r="Q54" s="44">
        <f t="shared" si="15"/>
        <v>1145.869</v>
      </c>
      <c r="R54" s="41">
        <f t="shared" si="31"/>
        <v>0</v>
      </c>
      <c r="S54" s="41">
        <f t="shared" si="32"/>
        <v>259.63</v>
      </c>
      <c r="T54" s="44">
        <f t="shared" si="33"/>
        <v>104.57</v>
      </c>
      <c r="U54" s="41">
        <f t="shared" si="34"/>
        <v>9.74</v>
      </c>
      <c r="V54" s="44">
        <f t="shared" si="35"/>
        <v>127.2</v>
      </c>
      <c r="W54" s="44">
        <f t="shared" si="36"/>
        <v>0</v>
      </c>
      <c r="X54" s="41">
        <f t="shared" si="16"/>
        <v>501.14</v>
      </c>
      <c r="Y54" s="41">
        <f t="shared" si="37"/>
        <v>1647.009</v>
      </c>
      <c r="Z54" s="66"/>
      <c r="AA54" s="143" t="s">
        <v>32</v>
      </c>
      <c r="AB54" s="161">
        <f t="shared" si="23"/>
        <v>58.4172</v>
      </c>
      <c r="AC54" s="161">
        <f t="shared" si="17"/>
        <v>778.894</v>
      </c>
      <c r="AD54" s="161">
        <f t="shared" si="18"/>
        <v>522.84</v>
      </c>
      <c r="AE54" s="161">
        <f t="shared" si="19"/>
        <v>32.4578</v>
      </c>
      <c r="AF54" s="161">
        <f t="shared" si="20"/>
        <v>254.4</v>
      </c>
      <c r="AG54" s="161">
        <f t="shared" si="21"/>
        <v>0</v>
      </c>
      <c r="AH54" s="161">
        <f t="shared" si="22"/>
        <v>1647.009</v>
      </c>
      <c r="AI54" s="143" t="s">
        <v>1139</v>
      </c>
    </row>
    <row r="55" s="9" customFormat="1" ht="20" customHeight="1" spans="1:35">
      <c r="A55" s="40">
        <f t="shared" si="24"/>
        <v>52</v>
      </c>
      <c r="B55" s="41" t="s">
        <v>217</v>
      </c>
      <c r="C55" s="42" t="s">
        <v>222</v>
      </c>
      <c r="D55" s="41" t="s">
        <v>223</v>
      </c>
      <c r="E55" s="41">
        <v>3245.4</v>
      </c>
      <c r="F55" s="41">
        <f>VLOOKUP(C55,'[1]9月'!$B:$Q,16,0)</f>
        <v>3245.4</v>
      </c>
      <c r="G55" s="44">
        <v>5228.42</v>
      </c>
      <c r="H55" s="41">
        <v>3245.4</v>
      </c>
      <c r="I55" s="44">
        <v>3180</v>
      </c>
      <c r="J55" s="44"/>
      <c r="K55" s="52">
        <f t="shared" si="25"/>
        <v>58.4172</v>
      </c>
      <c r="L55" s="53">
        <f t="shared" si="26"/>
        <v>519.264</v>
      </c>
      <c r="M55" s="44">
        <f t="shared" si="27"/>
        <v>418.27</v>
      </c>
      <c r="N55" s="41">
        <f t="shared" si="28"/>
        <v>22.7178</v>
      </c>
      <c r="O55" s="44">
        <f t="shared" si="29"/>
        <v>159</v>
      </c>
      <c r="P55" s="44">
        <f t="shared" si="30"/>
        <v>0</v>
      </c>
      <c r="Q55" s="44">
        <f t="shared" si="15"/>
        <v>1177.669</v>
      </c>
      <c r="R55" s="41">
        <f t="shared" si="31"/>
        <v>0</v>
      </c>
      <c r="S55" s="41">
        <f t="shared" si="32"/>
        <v>259.63</v>
      </c>
      <c r="T55" s="44">
        <f t="shared" si="33"/>
        <v>104.57</v>
      </c>
      <c r="U55" s="41">
        <f t="shared" si="34"/>
        <v>9.74</v>
      </c>
      <c r="V55" s="44">
        <f t="shared" si="35"/>
        <v>159</v>
      </c>
      <c r="W55" s="44">
        <f t="shared" si="36"/>
        <v>0</v>
      </c>
      <c r="X55" s="41">
        <f t="shared" si="16"/>
        <v>532.94</v>
      </c>
      <c r="Y55" s="41">
        <f t="shared" si="37"/>
        <v>1710.609</v>
      </c>
      <c r="Z55" s="66"/>
      <c r="AA55" s="143" t="s">
        <v>30</v>
      </c>
      <c r="AB55" s="161">
        <f t="shared" si="23"/>
        <v>58.4172</v>
      </c>
      <c r="AC55" s="161">
        <f t="shared" si="17"/>
        <v>778.894</v>
      </c>
      <c r="AD55" s="161">
        <f t="shared" si="18"/>
        <v>522.84</v>
      </c>
      <c r="AE55" s="161">
        <f t="shared" si="19"/>
        <v>32.4578</v>
      </c>
      <c r="AF55" s="161">
        <f t="shared" si="20"/>
        <v>318</v>
      </c>
      <c r="AG55" s="161">
        <f t="shared" si="21"/>
        <v>0</v>
      </c>
      <c r="AH55" s="161">
        <f t="shared" si="22"/>
        <v>1710.609</v>
      </c>
      <c r="AI55" s="143" t="s">
        <v>1139</v>
      </c>
    </row>
    <row r="56" s="9" customFormat="1" ht="20" customHeight="1" spans="1:35">
      <c r="A56" s="40">
        <f t="shared" si="24"/>
        <v>53</v>
      </c>
      <c r="B56" s="41" t="s">
        <v>217</v>
      </c>
      <c r="C56" s="42" t="s">
        <v>224</v>
      </c>
      <c r="D56" s="41" t="s">
        <v>225</v>
      </c>
      <c r="E56" s="41">
        <v>3245.4</v>
      </c>
      <c r="F56" s="41">
        <f>VLOOKUP(C56,'[1]9月'!$B:$Q,16,0)</f>
        <v>3245.4</v>
      </c>
      <c r="G56" s="44">
        <v>5228.42</v>
      </c>
      <c r="H56" s="41">
        <v>3245.4</v>
      </c>
      <c r="I56" s="44">
        <v>3180</v>
      </c>
      <c r="J56" s="44"/>
      <c r="K56" s="52">
        <f t="shared" si="25"/>
        <v>58.4172</v>
      </c>
      <c r="L56" s="53">
        <f t="shared" si="26"/>
        <v>519.264</v>
      </c>
      <c r="M56" s="44">
        <f t="shared" si="27"/>
        <v>418.27</v>
      </c>
      <c r="N56" s="41">
        <f t="shared" si="28"/>
        <v>22.7178</v>
      </c>
      <c r="O56" s="44">
        <f t="shared" si="29"/>
        <v>159</v>
      </c>
      <c r="P56" s="44">
        <f t="shared" si="30"/>
        <v>0</v>
      </c>
      <c r="Q56" s="44">
        <f t="shared" si="15"/>
        <v>1177.669</v>
      </c>
      <c r="R56" s="41">
        <f t="shared" si="31"/>
        <v>0</v>
      </c>
      <c r="S56" s="41">
        <f t="shared" si="32"/>
        <v>259.63</v>
      </c>
      <c r="T56" s="44">
        <f t="shared" si="33"/>
        <v>104.57</v>
      </c>
      <c r="U56" s="41">
        <f t="shared" si="34"/>
        <v>9.74</v>
      </c>
      <c r="V56" s="44">
        <f t="shared" si="35"/>
        <v>159</v>
      </c>
      <c r="W56" s="44">
        <f t="shared" si="36"/>
        <v>0</v>
      </c>
      <c r="X56" s="41">
        <f t="shared" si="16"/>
        <v>532.94</v>
      </c>
      <c r="Y56" s="41">
        <f t="shared" si="37"/>
        <v>1710.609</v>
      </c>
      <c r="Z56" s="66"/>
      <c r="AA56" s="143" t="s">
        <v>27</v>
      </c>
      <c r="AB56" s="161">
        <f t="shared" si="23"/>
        <v>58.4172</v>
      </c>
      <c r="AC56" s="161">
        <f t="shared" si="17"/>
        <v>778.894</v>
      </c>
      <c r="AD56" s="161">
        <f t="shared" si="18"/>
        <v>522.84</v>
      </c>
      <c r="AE56" s="161">
        <f t="shared" si="19"/>
        <v>32.4578</v>
      </c>
      <c r="AF56" s="161">
        <f t="shared" si="20"/>
        <v>318</v>
      </c>
      <c r="AG56" s="161">
        <f t="shared" si="21"/>
        <v>0</v>
      </c>
      <c r="AH56" s="161">
        <f t="shared" si="22"/>
        <v>1710.609</v>
      </c>
      <c r="AI56" s="143" t="s">
        <v>1139</v>
      </c>
    </row>
    <row r="57" s="9" customFormat="1" ht="20" customHeight="1" spans="1:35">
      <c r="A57" s="40">
        <f t="shared" si="24"/>
        <v>54</v>
      </c>
      <c r="B57" s="41" t="s">
        <v>217</v>
      </c>
      <c r="C57" s="42" t="s">
        <v>226</v>
      </c>
      <c r="D57" s="41" t="s">
        <v>227</v>
      </c>
      <c r="E57" s="41">
        <v>3245.4</v>
      </c>
      <c r="F57" s="41">
        <f>VLOOKUP(C57,'[1]9月'!$B:$Q,16,0)</f>
        <v>3245.4</v>
      </c>
      <c r="G57" s="44">
        <v>5228.42</v>
      </c>
      <c r="H57" s="41">
        <v>3245.4</v>
      </c>
      <c r="I57" s="44">
        <v>3180</v>
      </c>
      <c r="J57" s="44"/>
      <c r="K57" s="52">
        <f t="shared" si="25"/>
        <v>58.4172</v>
      </c>
      <c r="L57" s="53">
        <f t="shared" si="26"/>
        <v>519.264</v>
      </c>
      <c r="M57" s="44">
        <f t="shared" si="27"/>
        <v>418.27</v>
      </c>
      <c r="N57" s="41">
        <f t="shared" si="28"/>
        <v>22.7178</v>
      </c>
      <c r="O57" s="44">
        <f t="shared" si="29"/>
        <v>159</v>
      </c>
      <c r="P57" s="44">
        <f t="shared" si="30"/>
        <v>0</v>
      </c>
      <c r="Q57" s="44">
        <f t="shared" si="15"/>
        <v>1177.669</v>
      </c>
      <c r="R57" s="41">
        <f t="shared" si="31"/>
        <v>0</v>
      </c>
      <c r="S57" s="41">
        <f t="shared" si="32"/>
        <v>259.63</v>
      </c>
      <c r="T57" s="44">
        <f t="shared" si="33"/>
        <v>104.57</v>
      </c>
      <c r="U57" s="41">
        <f t="shared" si="34"/>
        <v>9.74</v>
      </c>
      <c r="V57" s="44">
        <f t="shared" si="35"/>
        <v>159</v>
      </c>
      <c r="W57" s="44">
        <f t="shared" si="36"/>
        <v>0</v>
      </c>
      <c r="X57" s="41">
        <f t="shared" si="16"/>
        <v>532.94</v>
      </c>
      <c r="Y57" s="41">
        <f t="shared" si="37"/>
        <v>1710.609</v>
      </c>
      <c r="Z57" s="66"/>
      <c r="AA57" s="143" t="s">
        <v>35</v>
      </c>
      <c r="AB57" s="161">
        <f t="shared" si="23"/>
        <v>58.4172</v>
      </c>
      <c r="AC57" s="161">
        <f t="shared" si="17"/>
        <v>778.894</v>
      </c>
      <c r="AD57" s="161">
        <f t="shared" si="18"/>
        <v>522.84</v>
      </c>
      <c r="AE57" s="161">
        <f t="shared" si="19"/>
        <v>32.4578</v>
      </c>
      <c r="AF57" s="161">
        <f t="shared" si="20"/>
        <v>318</v>
      </c>
      <c r="AG57" s="161">
        <f t="shared" si="21"/>
        <v>0</v>
      </c>
      <c r="AH57" s="161">
        <f t="shared" si="22"/>
        <v>1710.609</v>
      </c>
      <c r="AI57" s="143" t="s">
        <v>1139</v>
      </c>
    </row>
    <row r="58" s="9" customFormat="1" ht="20" customHeight="1" spans="1:35">
      <c r="A58" s="40">
        <f t="shared" si="24"/>
        <v>55</v>
      </c>
      <c r="B58" s="41" t="s">
        <v>212</v>
      </c>
      <c r="C58" s="42" t="s">
        <v>228</v>
      </c>
      <c r="D58" s="41" t="s">
        <v>229</v>
      </c>
      <c r="E58" s="41">
        <v>3820</v>
      </c>
      <c r="F58" s="41">
        <f>VLOOKUP(C58,'[1]9月'!$B:$Q,16,0)</f>
        <v>3820</v>
      </c>
      <c r="G58" s="44">
        <v>5228.42</v>
      </c>
      <c r="H58" s="41">
        <v>3820</v>
      </c>
      <c r="I58" s="44">
        <v>4180</v>
      </c>
      <c r="J58" s="44"/>
      <c r="K58" s="52">
        <f t="shared" si="25"/>
        <v>68.76</v>
      </c>
      <c r="L58" s="53">
        <f t="shared" si="26"/>
        <v>611.2</v>
      </c>
      <c r="M58" s="44">
        <f t="shared" si="27"/>
        <v>418.27</v>
      </c>
      <c r="N58" s="41">
        <f t="shared" si="28"/>
        <v>26.74</v>
      </c>
      <c r="O58" s="44">
        <f t="shared" si="29"/>
        <v>209</v>
      </c>
      <c r="P58" s="44">
        <f t="shared" si="30"/>
        <v>0</v>
      </c>
      <c r="Q58" s="44">
        <f t="shared" si="15"/>
        <v>1333.97</v>
      </c>
      <c r="R58" s="41">
        <f t="shared" si="31"/>
        <v>0</v>
      </c>
      <c r="S58" s="41">
        <f t="shared" si="32"/>
        <v>305.6</v>
      </c>
      <c r="T58" s="44">
        <f t="shared" si="33"/>
        <v>104.57</v>
      </c>
      <c r="U58" s="41">
        <f t="shared" si="34"/>
        <v>11.46</v>
      </c>
      <c r="V58" s="44">
        <f t="shared" si="35"/>
        <v>209</v>
      </c>
      <c r="W58" s="44">
        <f t="shared" si="36"/>
        <v>0</v>
      </c>
      <c r="X58" s="41">
        <f t="shared" si="16"/>
        <v>630.63</v>
      </c>
      <c r="Y58" s="41">
        <f t="shared" si="37"/>
        <v>1964.6</v>
      </c>
      <c r="Z58" s="66"/>
      <c r="AA58" s="143" t="s">
        <v>10</v>
      </c>
      <c r="AB58" s="161">
        <f t="shared" si="23"/>
        <v>68.76</v>
      </c>
      <c r="AC58" s="161">
        <f t="shared" si="17"/>
        <v>916.8</v>
      </c>
      <c r="AD58" s="161">
        <f t="shared" si="18"/>
        <v>522.84</v>
      </c>
      <c r="AE58" s="161">
        <f t="shared" si="19"/>
        <v>38.2</v>
      </c>
      <c r="AF58" s="161">
        <f t="shared" si="20"/>
        <v>418</v>
      </c>
      <c r="AG58" s="161">
        <f t="shared" si="21"/>
        <v>0</v>
      </c>
      <c r="AH58" s="161">
        <f t="shared" si="22"/>
        <v>1964.6</v>
      </c>
      <c r="AI58" s="143" t="s">
        <v>1134</v>
      </c>
    </row>
    <row r="59" s="9" customFormat="1" ht="20" customHeight="1" spans="1:35">
      <c r="A59" s="40">
        <f t="shared" si="24"/>
        <v>56</v>
      </c>
      <c r="B59" s="41" t="s">
        <v>212</v>
      </c>
      <c r="C59" s="42" t="s">
        <v>232</v>
      </c>
      <c r="D59" s="41" t="s">
        <v>233</v>
      </c>
      <c r="E59" s="41">
        <v>3245.4</v>
      </c>
      <c r="F59" s="41">
        <f>VLOOKUP(C59,'[1]9月'!$B:$Q,16,0)</f>
        <v>3245.4</v>
      </c>
      <c r="G59" s="44">
        <v>5228.42</v>
      </c>
      <c r="H59" s="41">
        <v>3245.4</v>
      </c>
      <c r="I59" s="44">
        <v>3180</v>
      </c>
      <c r="J59" s="44"/>
      <c r="K59" s="52">
        <f t="shared" si="25"/>
        <v>58.4172</v>
      </c>
      <c r="L59" s="53">
        <f t="shared" si="26"/>
        <v>519.264</v>
      </c>
      <c r="M59" s="44">
        <f t="shared" si="27"/>
        <v>418.27</v>
      </c>
      <c r="N59" s="41">
        <f t="shared" si="28"/>
        <v>22.7178</v>
      </c>
      <c r="O59" s="44">
        <f t="shared" si="29"/>
        <v>159</v>
      </c>
      <c r="P59" s="44">
        <f t="shared" si="30"/>
        <v>0</v>
      </c>
      <c r="Q59" s="44">
        <f t="shared" si="15"/>
        <v>1177.669</v>
      </c>
      <c r="R59" s="41">
        <f t="shared" si="31"/>
        <v>0</v>
      </c>
      <c r="S59" s="41">
        <f t="shared" si="32"/>
        <v>259.63</v>
      </c>
      <c r="T59" s="44">
        <f t="shared" si="33"/>
        <v>104.57</v>
      </c>
      <c r="U59" s="41">
        <f t="shared" si="34"/>
        <v>9.74</v>
      </c>
      <c r="V59" s="44">
        <f t="shared" si="35"/>
        <v>159</v>
      </c>
      <c r="W59" s="44">
        <f t="shared" si="36"/>
        <v>0</v>
      </c>
      <c r="X59" s="41">
        <f t="shared" si="16"/>
        <v>532.94</v>
      </c>
      <c r="Y59" s="41">
        <f t="shared" si="37"/>
        <v>1710.609</v>
      </c>
      <c r="Z59" s="66"/>
      <c r="AA59" s="143" t="s">
        <v>10</v>
      </c>
      <c r="AB59" s="161">
        <f t="shared" si="23"/>
        <v>58.4172</v>
      </c>
      <c r="AC59" s="161">
        <f t="shared" si="17"/>
        <v>778.894</v>
      </c>
      <c r="AD59" s="161">
        <f t="shared" si="18"/>
        <v>522.84</v>
      </c>
      <c r="AE59" s="161">
        <f t="shared" si="19"/>
        <v>32.4578</v>
      </c>
      <c r="AF59" s="161">
        <f t="shared" si="20"/>
        <v>318</v>
      </c>
      <c r="AG59" s="161">
        <f t="shared" si="21"/>
        <v>0</v>
      </c>
      <c r="AH59" s="161">
        <f t="shared" si="22"/>
        <v>1710.609</v>
      </c>
      <c r="AI59" s="143" t="s">
        <v>1134</v>
      </c>
    </row>
    <row r="60" s="9" customFormat="1" ht="20" customHeight="1" spans="1:35">
      <c r="A60" s="40">
        <f t="shared" si="24"/>
        <v>57</v>
      </c>
      <c r="B60" s="41" t="s">
        <v>164</v>
      </c>
      <c r="C60" s="42" t="s">
        <v>236</v>
      </c>
      <c r="D60" s="41" t="s">
        <v>237</v>
      </c>
      <c r="E60" s="41">
        <v>3820</v>
      </c>
      <c r="F60" s="41">
        <f>VLOOKUP(C60,'[1]9月'!$B:$Q,16,0)</f>
        <v>3820</v>
      </c>
      <c r="G60" s="44">
        <v>5228.42</v>
      </c>
      <c r="H60" s="41">
        <v>3820</v>
      </c>
      <c r="I60" s="44">
        <v>3180</v>
      </c>
      <c r="J60" s="44"/>
      <c r="K60" s="52">
        <f t="shared" si="25"/>
        <v>68.76</v>
      </c>
      <c r="L60" s="53">
        <f t="shared" si="26"/>
        <v>611.2</v>
      </c>
      <c r="M60" s="44">
        <f t="shared" si="27"/>
        <v>418.27</v>
      </c>
      <c r="N60" s="41">
        <f t="shared" si="28"/>
        <v>26.74</v>
      </c>
      <c r="O60" s="44">
        <f t="shared" si="29"/>
        <v>159</v>
      </c>
      <c r="P60" s="44">
        <f t="shared" si="30"/>
        <v>0</v>
      </c>
      <c r="Q60" s="44">
        <f t="shared" si="15"/>
        <v>1283.97</v>
      </c>
      <c r="R60" s="41">
        <f t="shared" si="31"/>
        <v>0</v>
      </c>
      <c r="S60" s="41">
        <f t="shared" si="32"/>
        <v>305.6</v>
      </c>
      <c r="T60" s="44">
        <f t="shared" si="33"/>
        <v>104.57</v>
      </c>
      <c r="U60" s="41">
        <f t="shared" si="34"/>
        <v>11.46</v>
      </c>
      <c r="V60" s="44">
        <f t="shared" si="35"/>
        <v>159</v>
      </c>
      <c r="W60" s="44">
        <f t="shared" si="36"/>
        <v>0</v>
      </c>
      <c r="X60" s="41">
        <f t="shared" si="16"/>
        <v>580.63</v>
      </c>
      <c r="Y60" s="41">
        <f t="shared" si="37"/>
        <v>1864.6</v>
      </c>
      <c r="Z60" s="66"/>
      <c r="AA60" s="143" t="s">
        <v>25</v>
      </c>
      <c r="AB60" s="161">
        <f t="shared" si="23"/>
        <v>68.76</v>
      </c>
      <c r="AC60" s="161">
        <f t="shared" si="17"/>
        <v>916.8</v>
      </c>
      <c r="AD60" s="161">
        <f t="shared" si="18"/>
        <v>522.84</v>
      </c>
      <c r="AE60" s="161">
        <f t="shared" si="19"/>
        <v>38.2</v>
      </c>
      <c r="AF60" s="161">
        <f t="shared" si="20"/>
        <v>318</v>
      </c>
      <c r="AG60" s="161">
        <f t="shared" si="21"/>
        <v>0</v>
      </c>
      <c r="AH60" s="161">
        <f t="shared" si="22"/>
        <v>1864.6</v>
      </c>
      <c r="AI60" s="143" t="s">
        <v>1137</v>
      </c>
    </row>
    <row r="61" s="9" customFormat="1" ht="20" customHeight="1" spans="1:35">
      <c r="A61" s="40">
        <f t="shared" si="24"/>
        <v>58</v>
      </c>
      <c r="B61" s="41" t="s">
        <v>238</v>
      </c>
      <c r="C61" s="42" t="s">
        <v>239</v>
      </c>
      <c r="D61" s="41" t="s">
        <v>240</v>
      </c>
      <c r="E61" s="41">
        <v>3245.4</v>
      </c>
      <c r="F61" s="41">
        <f>VLOOKUP(C61,'[1]9月'!$B:$Q,16,0)</f>
        <v>3245.4</v>
      </c>
      <c r="G61" s="44">
        <v>5228.42</v>
      </c>
      <c r="H61" s="41">
        <v>3245.4</v>
      </c>
      <c r="I61" s="44">
        <v>3180</v>
      </c>
      <c r="J61" s="44"/>
      <c r="K61" s="52">
        <f t="shared" si="25"/>
        <v>58.4172</v>
      </c>
      <c r="L61" s="53">
        <f t="shared" si="26"/>
        <v>519.264</v>
      </c>
      <c r="M61" s="44">
        <f t="shared" si="27"/>
        <v>418.27</v>
      </c>
      <c r="N61" s="41">
        <f t="shared" si="28"/>
        <v>22.7178</v>
      </c>
      <c r="O61" s="44">
        <f t="shared" si="29"/>
        <v>159</v>
      </c>
      <c r="P61" s="44">
        <f t="shared" si="30"/>
        <v>0</v>
      </c>
      <c r="Q61" s="44">
        <f t="shared" si="15"/>
        <v>1177.669</v>
      </c>
      <c r="R61" s="41">
        <f t="shared" si="31"/>
        <v>0</v>
      </c>
      <c r="S61" s="41">
        <f t="shared" si="32"/>
        <v>259.63</v>
      </c>
      <c r="T61" s="44">
        <f t="shared" si="33"/>
        <v>104.57</v>
      </c>
      <c r="U61" s="41">
        <f t="shared" si="34"/>
        <v>9.74</v>
      </c>
      <c r="V61" s="44">
        <f t="shared" si="35"/>
        <v>159</v>
      </c>
      <c r="W61" s="44">
        <f t="shared" si="36"/>
        <v>0</v>
      </c>
      <c r="X61" s="41">
        <f t="shared" si="16"/>
        <v>532.94</v>
      </c>
      <c r="Y61" s="41">
        <f t="shared" si="37"/>
        <v>1710.609</v>
      </c>
      <c r="Z61" s="66"/>
      <c r="AA61" s="143" t="s">
        <v>35</v>
      </c>
      <c r="AB61" s="161">
        <f t="shared" si="23"/>
        <v>58.4172</v>
      </c>
      <c r="AC61" s="161">
        <f t="shared" si="17"/>
        <v>778.894</v>
      </c>
      <c r="AD61" s="161">
        <f t="shared" si="18"/>
        <v>522.84</v>
      </c>
      <c r="AE61" s="161">
        <f t="shared" si="19"/>
        <v>32.4578</v>
      </c>
      <c r="AF61" s="161">
        <f t="shared" si="20"/>
        <v>318</v>
      </c>
      <c r="AG61" s="161">
        <f t="shared" si="21"/>
        <v>0</v>
      </c>
      <c r="AH61" s="161">
        <f t="shared" si="22"/>
        <v>1710.609</v>
      </c>
      <c r="AI61" s="143" t="s">
        <v>1139</v>
      </c>
    </row>
    <row r="62" s="9" customFormat="1" ht="20" customHeight="1" spans="1:35">
      <c r="A62" s="40">
        <f t="shared" si="24"/>
        <v>59</v>
      </c>
      <c r="B62" s="41" t="s">
        <v>164</v>
      </c>
      <c r="C62" s="42" t="s">
        <v>241</v>
      </c>
      <c r="D62" s="41" t="s">
        <v>242</v>
      </c>
      <c r="E62" s="41">
        <v>3245.4</v>
      </c>
      <c r="F62" s="41">
        <f>VLOOKUP(C62,'[1]9月'!$B:$Q,16,0)</f>
        <v>3245.4</v>
      </c>
      <c r="G62" s="44">
        <v>5228.42</v>
      </c>
      <c r="H62" s="41">
        <v>3245.4</v>
      </c>
      <c r="I62" s="44">
        <v>1790</v>
      </c>
      <c r="J62" s="44"/>
      <c r="K62" s="52">
        <f t="shared" si="25"/>
        <v>58.4172</v>
      </c>
      <c r="L62" s="53">
        <f t="shared" si="26"/>
        <v>519.264</v>
      </c>
      <c r="M62" s="44">
        <f t="shared" si="27"/>
        <v>418.27</v>
      </c>
      <c r="N62" s="41">
        <f t="shared" si="28"/>
        <v>22.7178</v>
      </c>
      <c r="O62" s="44">
        <f t="shared" si="29"/>
        <v>89.5</v>
      </c>
      <c r="P62" s="44">
        <f t="shared" si="30"/>
        <v>0</v>
      </c>
      <c r="Q62" s="44">
        <f t="shared" si="15"/>
        <v>1108.169</v>
      </c>
      <c r="R62" s="41">
        <f t="shared" si="31"/>
        <v>0</v>
      </c>
      <c r="S62" s="41">
        <f t="shared" si="32"/>
        <v>259.63</v>
      </c>
      <c r="T62" s="44">
        <f t="shared" si="33"/>
        <v>104.57</v>
      </c>
      <c r="U62" s="41">
        <f t="shared" si="34"/>
        <v>9.74</v>
      </c>
      <c r="V62" s="44">
        <f t="shared" si="35"/>
        <v>89.5</v>
      </c>
      <c r="W62" s="44">
        <f t="shared" si="36"/>
        <v>0</v>
      </c>
      <c r="X62" s="41">
        <f t="shared" si="16"/>
        <v>463.44</v>
      </c>
      <c r="Y62" s="41">
        <f t="shared" si="37"/>
        <v>1571.609</v>
      </c>
      <c r="Z62" s="66"/>
      <c r="AA62" s="143" t="s">
        <v>25</v>
      </c>
      <c r="AB62" s="161">
        <f t="shared" si="23"/>
        <v>58.4172</v>
      </c>
      <c r="AC62" s="161">
        <f t="shared" si="17"/>
        <v>778.894</v>
      </c>
      <c r="AD62" s="161">
        <f t="shared" si="18"/>
        <v>522.84</v>
      </c>
      <c r="AE62" s="161">
        <f t="shared" si="19"/>
        <v>32.4578</v>
      </c>
      <c r="AF62" s="161">
        <f t="shared" si="20"/>
        <v>179</v>
      </c>
      <c r="AG62" s="161">
        <f t="shared" si="21"/>
        <v>0</v>
      </c>
      <c r="AH62" s="161">
        <f t="shared" si="22"/>
        <v>1571.609</v>
      </c>
      <c r="AI62" s="143" t="s">
        <v>1137</v>
      </c>
    </row>
    <row r="63" s="9" customFormat="1" ht="20" customHeight="1" spans="1:35">
      <c r="A63" s="40">
        <f t="shared" si="24"/>
        <v>60</v>
      </c>
      <c r="B63" s="41" t="s">
        <v>167</v>
      </c>
      <c r="C63" s="42" t="s">
        <v>243</v>
      </c>
      <c r="D63" s="41" t="s">
        <v>244</v>
      </c>
      <c r="E63" s="41">
        <v>3245.4</v>
      </c>
      <c r="F63" s="41">
        <f>VLOOKUP(C63,'[1]9月'!$B:$Q,16,0)</f>
        <v>3245.4</v>
      </c>
      <c r="G63" s="44">
        <v>5228.42</v>
      </c>
      <c r="H63" s="41">
        <v>3245.4</v>
      </c>
      <c r="I63" s="44">
        <v>3180</v>
      </c>
      <c r="J63" s="44"/>
      <c r="K63" s="52">
        <f t="shared" si="25"/>
        <v>58.4172</v>
      </c>
      <c r="L63" s="53">
        <f t="shared" si="26"/>
        <v>519.264</v>
      </c>
      <c r="M63" s="44">
        <f t="shared" si="27"/>
        <v>418.27</v>
      </c>
      <c r="N63" s="41">
        <f t="shared" si="28"/>
        <v>22.7178</v>
      </c>
      <c r="O63" s="44">
        <f t="shared" si="29"/>
        <v>159</v>
      </c>
      <c r="P63" s="44">
        <f t="shared" si="30"/>
        <v>0</v>
      </c>
      <c r="Q63" s="44">
        <f t="shared" si="15"/>
        <v>1177.669</v>
      </c>
      <c r="R63" s="41">
        <f t="shared" si="31"/>
        <v>0</v>
      </c>
      <c r="S63" s="41">
        <f t="shared" si="32"/>
        <v>259.63</v>
      </c>
      <c r="T63" s="44">
        <f t="shared" si="33"/>
        <v>104.57</v>
      </c>
      <c r="U63" s="41">
        <f t="shared" si="34"/>
        <v>9.74</v>
      </c>
      <c r="V63" s="44">
        <f t="shared" si="35"/>
        <v>159</v>
      </c>
      <c r="W63" s="44">
        <f t="shared" si="36"/>
        <v>0</v>
      </c>
      <c r="X63" s="41">
        <f t="shared" si="16"/>
        <v>532.94</v>
      </c>
      <c r="Y63" s="41">
        <f t="shared" si="37"/>
        <v>1710.609</v>
      </c>
      <c r="Z63" s="66"/>
      <c r="AA63" s="143" t="s">
        <v>12</v>
      </c>
      <c r="AB63" s="161">
        <f t="shared" si="23"/>
        <v>58.4172</v>
      </c>
      <c r="AC63" s="161">
        <f t="shared" si="17"/>
        <v>778.894</v>
      </c>
      <c r="AD63" s="161">
        <f t="shared" si="18"/>
        <v>522.84</v>
      </c>
      <c r="AE63" s="161">
        <f t="shared" si="19"/>
        <v>32.4578</v>
      </c>
      <c r="AF63" s="161">
        <f t="shared" si="20"/>
        <v>318</v>
      </c>
      <c r="AG63" s="161">
        <f t="shared" si="21"/>
        <v>0</v>
      </c>
      <c r="AH63" s="161">
        <f t="shared" si="22"/>
        <v>1710.609</v>
      </c>
      <c r="AI63" s="143" t="s">
        <v>1134</v>
      </c>
    </row>
    <row r="64" s="9" customFormat="1" ht="20" customHeight="1" spans="1:35">
      <c r="A64" s="40">
        <f t="shared" si="24"/>
        <v>61</v>
      </c>
      <c r="B64" s="41" t="s">
        <v>167</v>
      </c>
      <c r="C64" s="42" t="s">
        <v>245</v>
      </c>
      <c r="D64" s="41" t="s">
        <v>246</v>
      </c>
      <c r="E64" s="41">
        <v>3245.4</v>
      </c>
      <c r="F64" s="41">
        <f>VLOOKUP(C64,'[1]9月'!$B:$Q,16,0)</f>
        <v>3245.4</v>
      </c>
      <c r="G64" s="44">
        <v>5228.42</v>
      </c>
      <c r="H64" s="41">
        <v>3245.4</v>
      </c>
      <c r="I64" s="44">
        <v>3180</v>
      </c>
      <c r="J64" s="44"/>
      <c r="K64" s="52">
        <f t="shared" si="25"/>
        <v>58.4172</v>
      </c>
      <c r="L64" s="53">
        <f t="shared" si="26"/>
        <v>519.264</v>
      </c>
      <c r="M64" s="44">
        <f t="shared" si="27"/>
        <v>418.27</v>
      </c>
      <c r="N64" s="41">
        <f t="shared" si="28"/>
        <v>22.7178</v>
      </c>
      <c r="O64" s="44">
        <f t="shared" si="29"/>
        <v>159</v>
      </c>
      <c r="P64" s="44">
        <f t="shared" si="30"/>
        <v>0</v>
      </c>
      <c r="Q64" s="44">
        <f t="shared" si="15"/>
        <v>1177.669</v>
      </c>
      <c r="R64" s="41">
        <f t="shared" si="31"/>
        <v>0</v>
      </c>
      <c r="S64" s="41">
        <f t="shared" si="32"/>
        <v>259.63</v>
      </c>
      <c r="T64" s="44">
        <f t="shared" si="33"/>
        <v>104.57</v>
      </c>
      <c r="U64" s="41">
        <f t="shared" si="34"/>
        <v>9.74</v>
      </c>
      <c r="V64" s="44">
        <f t="shared" si="35"/>
        <v>159</v>
      </c>
      <c r="W64" s="44">
        <f t="shared" si="36"/>
        <v>0</v>
      </c>
      <c r="X64" s="41">
        <f t="shared" si="16"/>
        <v>532.94</v>
      </c>
      <c r="Y64" s="41">
        <f t="shared" si="37"/>
        <v>1710.609</v>
      </c>
      <c r="Z64" s="66"/>
      <c r="AA64" s="143" t="s">
        <v>12</v>
      </c>
      <c r="AB64" s="161">
        <f t="shared" si="23"/>
        <v>58.4172</v>
      </c>
      <c r="AC64" s="161">
        <f t="shared" si="17"/>
        <v>778.894</v>
      </c>
      <c r="AD64" s="161">
        <f t="shared" si="18"/>
        <v>522.84</v>
      </c>
      <c r="AE64" s="161">
        <f t="shared" si="19"/>
        <v>32.4578</v>
      </c>
      <c r="AF64" s="161">
        <f t="shared" si="20"/>
        <v>318</v>
      </c>
      <c r="AG64" s="161">
        <f t="shared" si="21"/>
        <v>0</v>
      </c>
      <c r="AH64" s="161">
        <f t="shared" si="22"/>
        <v>1710.609</v>
      </c>
      <c r="AI64" s="143" t="s">
        <v>1134</v>
      </c>
    </row>
    <row r="65" spans="1:35">
      <c r="A65" s="40">
        <f t="shared" si="24"/>
        <v>62</v>
      </c>
      <c r="B65" s="41" t="s">
        <v>164</v>
      </c>
      <c r="C65" s="42" t="s">
        <v>251</v>
      </c>
      <c r="D65" s="41" t="s">
        <v>252</v>
      </c>
      <c r="E65" s="41">
        <v>3245.4</v>
      </c>
      <c r="F65" s="41">
        <f>VLOOKUP(C65,'[1]9月'!$B:$Q,16,0)</f>
        <v>3245.4</v>
      </c>
      <c r="G65" s="44">
        <v>5228.42</v>
      </c>
      <c r="H65" s="41">
        <v>3245.4</v>
      </c>
      <c r="I65" s="44">
        <v>3180</v>
      </c>
      <c r="J65" s="44"/>
      <c r="K65" s="52">
        <f t="shared" si="25"/>
        <v>58.4172</v>
      </c>
      <c r="L65" s="53">
        <f t="shared" si="26"/>
        <v>519.264</v>
      </c>
      <c r="M65" s="44">
        <f t="shared" si="27"/>
        <v>418.27</v>
      </c>
      <c r="N65" s="41">
        <f t="shared" si="28"/>
        <v>22.7178</v>
      </c>
      <c r="O65" s="44">
        <f t="shared" si="29"/>
        <v>159</v>
      </c>
      <c r="P65" s="44">
        <f t="shared" si="30"/>
        <v>0</v>
      </c>
      <c r="Q65" s="44">
        <f t="shared" si="15"/>
        <v>1177.669</v>
      </c>
      <c r="R65" s="41">
        <f t="shared" si="31"/>
        <v>0</v>
      </c>
      <c r="S65" s="41">
        <f t="shared" si="32"/>
        <v>259.63</v>
      </c>
      <c r="T65" s="44">
        <f t="shared" si="33"/>
        <v>104.57</v>
      </c>
      <c r="U65" s="41">
        <f t="shared" si="34"/>
        <v>9.74</v>
      </c>
      <c r="V65" s="44">
        <f t="shared" si="35"/>
        <v>159</v>
      </c>
      <c r="W65" s="44">
        <f t="shared" si="36"/>
        <v>0</v>
      </c>
      <c r="X65" s="41">
        <f t="shared" si="16"/>
        <v>532.94</v>
      </c>
      <c r="Y65" s="41">
        <f t="shared" si="37"/>
        <v>1710.609</v>
      </c>
      <c r="Z65" s="66"/>
      <c r="AA65" s="143" t="s">
        <v>25</v>
      </c>
      <c r="AB65" s="161">
        <f t="shared" si="23"/>
        <v>58.4172</v>
      </c>
      <c r="AC65" s="161">
        <f t="shared" si="17"/>
        <v>778.894</v>
      </c>
      <c r="AD65" s="161">
        <f t="shared" si="18"/>
        <v>522.84</v>
      </c>
      <c r="AE65" s="161">
        <f t="shared" si="19"/>
        <v>32.4578</v>
      </c>
      <c r="AF65" s="161">
        <f t="shared" si="20"/>
        <v>318</v>
      </c>
      <c r="AG65" s="161">
        <f t="shared" si="21"/>
        <v>0</v>
      </c>
      <c r="AH65" s="161">
        <f t="shared" si="22"/>
        <v>1710.609</v>
      </c>
      <c r="AI65" s="143" t="s">
        <v>1137</v>
      </c>
    </row>
    <row r="66" s="9" customFormat="1" ht="20" customHeight="1" spans="1:35">
      <c r="A66" s="40">
        <f t="shared" ref="A66:A129" si="38">ROW()-3</f>
        <v>63</v>
      </c>
      <c r="B66" s="41" t="s">
        <v>98</v>
      </c>
      <c r="C66" s="42" t="s">
        <v>253</v>
      </c>
      <c r="D66" s="41" t="s">
        <v>254</v>
      </c>
      <c r="E66" s="41">
        <v>3245.4</v>
      </c>
      <c r="F66" s="41">
        <f>VLOOKUP(C66,'[1]9月'!$B:$Q,16,0)</f>
        <v>3245.4</v>
      </c>
      <c r="G66" s="44">
        <v>5228.42</v>
      </c>
      <c r="H66" s="41">
        <v>3245.4</v>
      </c>
      <c r="I66" s="44">
        <v>4180</v>
      </c>
      <c r="J66" s="44"/>
      <c r="K66" s="52">
        <f t="shared" ref="K66:K129" si="39">E66*0.018</f>
        <v>58.4172</v>
      </c>
      <c r="L66" s="53">
        <f t="shared" ref="L66:L129" si="40">F66*0.16</f>
        <v>519.264</v>
      </c>
      <c r="M66" s="44">
        <f t="shared" ref="M66:M129" si="41">ROUND(G66*0.08,2)</f>
        <v>418.27</v>
      </c>
      <c r="N66" s="41">
        <f t="shared" ref="N66:N129" si="42">H66*0.007</f>
        <v>22.7178</v>
      </c>
      <c r="O66" s="44">
        <f t="shared" ref="O66:O129" si="43">I66*5%</f>
        <v>209</v>
      </c>
      <c r="P66" s="44">
        <f t="shared" ref="P66:P129" si="44">J66*50%</f>
        <v>0</v>
      </c>
      <c r="Q66" s="44">
        <f t="shared" si="15"/>
        <v>1227.669</v>
      </c>
      <c r="R66" s="41">
        <f t="shared" ref="R66:R129" si="45">E66*0</f>
        <v>0</v>
      </c>
      <c r="S66" s="41">
        <f t="shared" ref="S66:S129" si="46">ROUND(F66*0.08,2)</f>
        <v>259.63</v>
      </c>
      <c r="T66" s="44">
        <f t="shared" ref="T66:T129" si="47">ROUND(G66*0.02,2)</f>
        <v>104.57</v>
      </c>
      <c r="U66" s="41">
        <f t="shared" ref="U66:U129" si="48">ROUND(H66*0.003,2)</f>
        <v>9.74</v>
      </c>
      <c r="V66" s="44">
        <f t="shared" ref="V66:V129" si="49">I66*5%</f>
        <v>209</v>
      </c>
      <c r="W66" s="44">
        <f t="shared" ref="W66:W129" si="50">J66*50%</f>
        <v>0</v>
      </c>
      <c r="X66" s="41">
        <f t="shared" si="16"/>
        <v>582.94</v>
      </c>
      <c r="Y66" s="41">
        <f t="shared" ref="Y66:Y129" si="51">Q66+X66</f>
        <v>1810.609</v>
      </c>
      <c r="Z66" s="66"/>
      <c r="AA66" s="143" t="s">
        <v>26</v>
      </c>
      <c r="AB66" s="161">
        <f t="shared" si="23"/>
        <v>58.4172</v>
      </c>
      <c r="AC66" s="161">
        <f t="shared" si="17"/>
        <v>778.894</v>
      </c>
      <c r="AD66" s="161">
        <f t="shared" si="18"/>
        <v>522.84</v>
      </c>
      <c r="AE66" s="161">
        <f t="shared" si="19"/>
        <v>32.4578</v>
      </c>
      <c r="AF66" s="161">
        <f t="shared" si="20"/>
        <v>418</v>
      </c>
      <c r="AG66" s="161">
        <f t="shared" si="21"/>
        <v>0</v>
      </c>
      <c r="AH66" s="161">
        <f t="shared" si="22"/>
        <v>1810.609</v>
      </c>
      <c r="AI66" s="143" t="s">
        <v>1135</v>
      </c>
    </row>
    <row r="67" s="9" customFormat="1" ht="20" customHeight="1" spans="1:35">
      <c r="A67" s="40">
        <f t="shared" si="38"/>
        <v>64</v>
      </c>
      <c r="B67" s="41" t="s">
        <v>167</v>
      </c>
      <c r="C67" s="42" t="s">
        <v>255</v>
      </c>
      <c r="D67" s="41" t="s">
        <v>256</v>
      </c>
      <c r="E67" s="41">
        <v>3245.4</v>
      </c>
      <c r="F67" s="41">
        <f>VLOOKUP(C67,'[1]9月'!$B:$Q,16,0)</f>
        <v>3245.4</v>
      </c>
      <c r="G67" s="44">
        <v>5228.42</v>
      </c>
      <c r="H67" s="41">
        <v>3245.4</v>
      </c>
      <c r="I67" s="44">
        <v>3180</v>
      </c>
      <c r="J67" s="44"/>
      <c r="K67" s="52">
        <f t="shared" si="39"/>
        <v>58.4172</v>
      </c>
      <c r="L67" s="53">
        <f t="shared" si="40"/>
        <v>519.264</v>
      </c>
      <c r="M67" s="44">
        <f t="shared" si="41"/>
        <v>418.27</v>
      </c>
      <c r="N67" s="41">
        <f t="shared" si="42"/>
        <v>22.7178</v>
      </c>
      <c r="O67" s="44">
        <f t="shared" si="43"/>
        <v>159</v>
      </c>
      <c r="P67" s="44">
        <f t="shared" si="44"/>
        <v>0</v>
      </c>
      <c r="Q67" s="44">
        <f t="shared" si="15"/>
        <v>1177.669</v>
      </c>
      <c r="R67" s="41">
        <f t="shared" si="45"/>
        <v>0</v>
      </c>
      <c r="S67" s="41">
        <f t="shared" si="46"/>
        <v>259.63</v>
      </c>
      <c r="T67" s="44">
        <f t="shared" si="47"/>
        <v>104.57</v>
      </c>
      <c r="U67" s="41">
        <f t="shared" si="48"/>
        <v>9.74</v>
      </c>
      <c r="V67" s="44">
        <f t="shared" si="49"/>
        <v>159</v>
      </c>
      <c r="W67" s="44">
        <f t="shared" si="50"/>
        <v>0</v>
      </c>
      <c r="X67" s="41">
        <f t="shared" si="16"/>
        <v>532.94</v>
      </c>
      <c r="Y67" s="41">
        <f t="shared" si="51"/>
        <v>1710.609</v>
      </c>
      <c r="Z67" s="66"/>
      <c r="AA67" s="143" t="s">
        <v>12</v>
      </c>
      <c r="AB67" s="161">
        <f t="shared" si="23"/>
        <v>58.4172</v>
      </c>
      <c r="AC67" s="161">
        <f t="shared" si="17"/>
        <v>778.894</v>
      </c>
      <c r="AD67" s="161">
        <f t="shared" si="18"/>
        <v>522.84</v>
      </c>
      <c r="AE67" s="161">
        <f t="shared" si="19"/>
        <v>32.4578</v>
      </c>
      <c r="AF67" s="161">
        <f t="shared" si="20"/>
        <v>318</v>
      </c>
      <c r="AG67" s="161">
        <f t="shared" si="21"/>
        <v>0</v>
      </c>
      <c r="AH67" s="161">
        <f t="shared" si="22"/>
        <v>1710.609</v>
      </c>
      <c r="AI67" s="143" t="s">
        <v>1134</v>
      </c>
    </row>
    <row r="68" s="9" customFormat="1" ht="20" customHeight="1" spans="1:35">
      <c r="A68" s="40">
        <f t="shared" si="38"/>
        <v>65</v>
      </c>
      <c r="B68" s="41" t="s">
        <v>167</v>
      </c>
      <c r="C68" s="42" t="s">
        <v>257</v>
      </c>
      <c r="D68" s="41" t="s">
        <v>258</v>
      </c>
      <c r="E68" s="41">
        <v>3245.4</v>
      </c>
      <c r="F68" s="41">
        <f>VLOOKUP(C68,'[1]9月'!$B:$Q,16,0)</f>
        <v>3245.4</v>
      </c>
      <c r="G68" s="44">
        <v>5228.42</v>
      </c>
      <c r="H68" s="41">
        <v>3245.4</v>
      </c>
      <c r="I68" s="44">
        <v>3180</v>
      </c>
      <c r="J68" s="44"/>
      <c r="K68" s="52">
        <f t="shared" si="39"/>
        <v>58.4172</v>
      </c>
      <c r="L68" s="53">
        <f t="shared" si="40"/>
        <v>519.264</v>
      </c>
      <c r="M68" s="44">
        <f t="shared" si="41"/>
        <v>418.27</v>
      </c>
      <c r="N68" s="41">
        <f t="shared" si="42"/>
        <v>22.7178</v>
      </c>
      <c r="O68" s="44">
        <f t="shared" si="43"/>
        <v>159</v>
      </c>
      <c r="P68" s="44">
        <f t="shared" si="44"/>
        <v>0</v>
      </c>
      <c r="Q68" s="44">
        <f t="shared" si="15"/>
        <v>1177.669</v>
      </c>
      <c r="R68" s="41">
        <f t="shared" si="45"/>
        <v>0</v>
      </c>
      <c r="S68" s="41">
        <f t="shared" si="46"/>
        <v>259.63</v>
      </c>
      <c r="T68" s="44">
        <f t="shared" si="47"/>
        <v>104.57</v>
      </c>
      <c r="U68" s="41">
        <f t="shared" si="48"/>
        <v>9.74</v>
      </c>
      <c r="V68" s="44">
        <f t="shared" si="49"/>
        <v>159</v>
      </c>
      <c r="W68" s="44">
        <f t="shared" si="50"/>
        <v>0</v>
      </c>
      <c r="X68" s="41">
        <f t="shared" ref="X68:X131" si="52">SUM(R68:W68)</f>
        <v>532.94</v>
      </c>
      <c r="Y68" s="41">
        <f t="shared" si="51"/>
        <v>1710.609</v>
      </c>
      <c r="Z68" s="66"/>
      <c r="AA68" s="143" t="s">
        <v>12</v>
      </c>
      <c r="AB68" s="161">
        <f t="shared" si="23"/>
        <v>58.4172</v>
      </c>
      <c r="AC68" s="161">
        <f t="shared" si="17"/>
        <v>778.894</v>
      </c>
      <c r="AD68" s="161">
        <f t="shared" si="18"/>
        <v>522.84</v>
      </c>
      <c r="AE68" s="161">
        <f t="shared" si="19"/>
        <v>32.4578</v>
      </c>
      <c r="AF68" s="161">
        <f t="shared" si="20"/>
        <v>318</v>
      </c>
      <c r="AG68" s="161">
        <f t="shared" si="21"/>
        <v>0</v>
      </c>
      <c r="AH68" s="161">
        <f t="shared" si="22"/>
        <v>1710.609</v>
      </c>
      <c r="AI68" s="143" t="s">
        <v>1134</v>
      </c>
    </row>
    <row r="69" s="9" customFormat="1" ht="20" customHeight="1" spans="1:35">
      <c r="A69" s="40">
        <f t="shared" si="38"/>
        <v>66</v>
      </c>
      <c r="B69" s="41" t="s">
        <v>164</v>
      </c>
      <c r="C69" s="42" t="s">
        <v>259</v>
      </c>
      <c r="D69" s="41" t="s">
        <v>260</v>
      </c>
      <c r="E69" s="41">
        <v>3245.4</v>
      </c>
      <c r="F69" s="41">
        <f>VLOOKUP(C69,'[1]9月'!$B:$Q,16,0)</f>
        <v>3245.4</v>
      </c>
      <c r="G69" s="44">
        <v>5228.42</v>
      </c>
      <c r="H69" s="41">
        <v>3245.4</v>
      </c>
      <c r="I69" s="44">
        <v>3180</v>
      </c>
      <c r="J69" s="44"/>
      <c r="K69" s="52">
        <f t="shared" si="39"/>
        <v>58.4172</v>
      </c>
      <c r="L69" s="53">
        <f t="shared" si="40"/>
        <v>519.264</v>
      </c>
      <c r="M69" s="44">
        <f t="shared" si="41"/>
        <v>418.27</v>
      </c>
      <c r="N69" s="41">
        <f t="shared" si="42"/>
        <v>22.7178</v>
      </c>
      <c r="O69" s="44">
        <f t="shared" si="43"/>
        <v>159</v>
      </c>
      <c r="P69" s="44">
        <f t="shared" si="44"/>
        <v>0</v>
      </c>
      <c r="Q69" s="44">
        <f t="shared" ref="Q69:Q132" si="53">SUM(K69:P69)</f>
        <v>1177.669</v>
      </c>
      <c r="R69" s="41">
        <f t="shared" si="45"/>
        <v>0</v>
      </c>
      <c r="S69" s="41">
        <f t="shared" si="46"/>
        <v>259.63</v>
      </c>
      <c r="T69" s="44">
        <f t="shared" si="47"/>
        <v>104.57</v>
      </c>
      <c r="U69" s="41">
        <f t="shared" si="48"/>
        <v>9.74</v>
      </c>
      <c r="V69" s="44">
        <f t="shared" si="49"/>
        <v>159</v>
      </c>
      <c r="W69" s="44">
        <f t="shared" si="50"/>
        <v>0</v>
      </c>
      <c r="X69" s="41">
        <f t="shared" si="52"/>
        <v>532.94</v>
      </c>
      <c r="Y69" s="41">
        <f t="shared" si="51"/>
        <v>1710.609</v>
      </c>
      <c r="Z69" s="66"/>
      <c r="AA69" s="143" t="s">
        <v>25</v>
      </c>
      <c r="AB69" s="161">
        <f t="shared" si="23"/>
        <v>58.4172</v>
      </c>
      <c r="AC69" s="161">
        <f t="shared" ref="AC69:AC132" si="54">L69+S69</f>
        <v>778.894</v>
      </c>
      <c r="AD69" s="161">
        <f t="shared" ref="AD69:AD132" si="55">M69+T69</f>
        <v>522.84</v>
      </c>
      <c r="AE69" s="161">
        <f t="shared" ref="AE69:AE132" si="56">N69+U69</f>
        <v>32.4578</v>
      </c>
      <c r="AF69" s="161">
        <f t="shared" ref="AF69:AF132" si="57">O69+V69</f>
        <v>318</v>
      </c>
      <c r="AG69" s="161">
        <f t="shared" ref="AG69:AG132" si="58">P69+W69</f>
        <v>0</v>
      </c>
      <c r="AH69" s="161">
        <f t="shared" ref="AH69:AH132" si="59">Q69+X69</f>
        <v>1710.609</v>
      </c>
      <c r="AI69" s="143" t="s">
        <v>1137</v>
      </c>
    </row>
    <row r="70" s="9" customFormat="1" ht="20" customHeight="1" spans="1:35">
      <c r="A70" s="40">
        <f t="shared" si="38"/>
        <v>67</v>
      </c>
      <c r="B70" s="41" t="s">
        <v>167</v>
      </c>
      <c r="C70" s="42" t="s">
        <v>261</v>
      </c>
      <c r="D70" s="41" t="s">
        <v>262</v>
      </c>
      <c r="E70" s="41">
        <v>3820</v>
      </c>
      <c r="F70" s="41">
        <f>VLOOKUP(C70,'[1]9月'!$B:$Q,16,0)</f>
        <v>3820</v>
      </c>
      <c r="G70" s="44">
        <v>5228.42</v>
      </c>
      <c r="H70" s="41">
        <v>3820</v>
      </c>
      <c r="I70" s="44">
        <v>4180</v>
      </c>
      <c r="J70" s="44"/>
      <c r="K70" s="52">
        <f t="shared" si="39"/>
        <v>68.76</v>
      </c>
      <c r="L70" s="53">
        <f t="shared" si="40"/>
        <v>611.2</v>
      </c>
      <c r="M70" s="44">
        <f t="shared" si="41"/>
        <v>418.27</v>
      </c>
      <c r="N70" s="41">
        <f t="shared" si="42"/>
        <v>26.74</v>
      </c>
      <c r="O70" s="44">
        <f t="shared" si="43"/>
        <v>209</v>
      </c>
      <c r="P70" s="44">
        <f t="shared" si="44"/>
        <v>0</v>
      </c>
      <c r="Q70" s="44">
        <f t="shared" si="53"/>
        <v>1333.97</v>
      </c>
      <c r="R70" s="41">
        <f t="shared" si="45"/>
        <v>0</v>
      </c>
      <c r="S70" s="41">
        <f t="shared" si="46"/>
        <v>305.6</v>
      </c>
      <c r="T70" s="44">
        <f t="shared" si="47"/>
        <v>104.57</v>
      </c>
      <c r="U70" s="41">
        <f t="shared" si="48"/>
        <v>11.46</v>
      </c>
      <c r="V70" s="44">
        <f t="shared" si="49"/>
        <v>209</v>
      </c>
      <c r="W70" s="44">
        <f t="shared" si="50"/>
        <v>0</v>
      </c>
      <c r="X70" s="41">
        <f t="shared" si="52"/>
        <v>630.63</v>
      </c>
      <c r="Y70" s="41">
        <f t="shared" si="51"/>
        <v>1964.6</v>
      </c>
      <c r="Z70" s="66"/>
      <c r="AA70" s="143" t="s">
        <v>12</v>
      </c>
      <c r="AB70" s="161">
        <f t="shared" ref="AB70:AB133" si="60">K70+R70</f>
        <v>68.76</v>
      </c>
      <c r="AC70" s="161">
        <f t="shared" si="54"/>
        <v>916.8</v>
      </c>
      <c r="AD70" s="161">
        <f t="shared" si="55"/>
        <v>522.84</v>
      </c>
      <c r="AE70" s="161">
        <f t="shared" si="56"/>
        <v>38.2</v>
      </c>
      <c r="AF70" s="161">
        <f t="shared" si="57"/>
        <v>418</v>
      </c>
      <c r="AG70" s="161">
        <f t="shared" si="58"/>
        <v>0</v>
      </c>
      <c r="AH70" s="161">
        <f t="shared" si="59"/>
        <v>1964.6</v>
      </c>
      <c r="AI70" s="143" t="s">
        <v>1134</v>
      </c>
    </row>
    <row r="71" s="9" customFormat="1" ht="20" customHeight="1" spans="1:35">
      <c r="A71" s="40">
        <f t="shared" si="38"/>
        <v>68</v>
      </c>
      <c r="B71" s="41" t="s">
        <v>164</v>
      </c>
      <c r="C71" s="42" t="s">
        <v>263</v>
      </c>
      <c r="D71" s="41" t="s">
        <v>264</v>
      </c>
      <c r="E71" s="41">
        <v>3820</v>
      </c>
      <c r="F71" s="41">
        <f>VLOOKUP(C71,'[1]9月'!$B:$Q,16,0)</f>
        <v>3820</v>
      </c>
      <c r="G71" s="44">
        <v>5228.42</v>
      </c>
      <c r="H71" s="41">
        <v>3820</v>
      </c>
      <c r="I71" s="44">
        <v>4180</v>
      </c>
      <c r="J71" s="44"/>
      <c r="K71" s="52">
        <f t="shared" si="39"/>
        <v>68.76</v>
      </c>
      <c r="L71" s="53">
        <f t="shared" si="40"/>
        <v>611.2</v>
      </c>
      <c r="M71" s="44">
        <f t="shared" si="41"/>
        <v>418.27</v>
      </c>
      <c r="N71" s="41">
        <f t="shared" si="42"/>
        <v>26.74</v>
      </c>
      <c r="O71" s="44">
        <f t="shared" si="43"/>
        <v>209</v>
      </c>
      <c r="P71" s="44">
        <f t="shared" si="44"/>
        <v>0</v>
      </c>
      <c r="Q71" s="44">
        <f t="shared" si="53"/>
        <v>1333.97</v>
      </c>
      <c r="R71" s="41">
        <f t="shared" si="45"/>
        <v>0</v>
      </c>
      <c r="S71" s="41">
        <f t="shared" si="46"/>
        <v>305.6</v>
      </c>
      <c r="T71" s="44">
        <f t="shared" si="47"/>
        <v>104.57</v>
      </c>
      <c r="U71" s="41">
        <f t="shared" si="48"/>
        <v>11.46</v>
      </c>
      <c r="V71" s="44">
        <f t="shared" si="49"/>
        <v>209</v>
      </c>
      <c r="W71" s="44">
        <f t="shared" si="50"/>
        <v>0</v>
      </c>
      <c r="X71" s="41">
        <f t="shared" si="52"/>
        <v>630.63</v>
      </c>
      <c r="Y71" s="41">
        <f t="shared" si="51"/>
        <v>1964.6</v>
      </c>
      <c r="Z71" s="66"/>
      <c r="AA71" s="143" t="s">
        <v>25</v>
      </c>
      <c r="AB71" s="161">
        <f t="shared" si="60"/>
        <v>68.76</v>
      </c>
      <c r="AC71" s="161">
        <f t="shared" si="54"/>
        <v>916.8</v>
      </c>
      <c r="AD71" s="161">
        <f t="shared" si="55"/>
        <v>522.84</v>
      </c>
      <c r="AE71" s="161">
        <f t="shared" si="56"/>
        <v>38.2</v>
      </c>
      <c r="AF71" s="161">
        <f t="shared" si="57"/>
        <v>418</v>
      </c>
      <c r="AG71" s="161">
        <f t="shared" si="58"/>
        <v>0</v>
      </c>
      <c r="AH71" s="161">
        <f t="shared" si="59"/>
        <v>1964.6</v>
      </c>
      <c r="AI71" s="143" t="s">
        <v>1137</v>
      </c>
    </row>
    <row r="72" s="9" customFormat="1" ht="20" customHeight="1" spans="1:35">
      <c r="A72" s="40">
        <f t="shared" si="38"/>
        <v>69</v>
      </c>
      <c r="B72" s="41" t="s">
        <v>167</v>
      </c>
      <c r="C72" s="42" t="s">
        <v>265</v>
      </c>
      <c r="D72" s="41" t="s">
        <v>266</v>
      </c>
      <c r="E72" s="41">
        <v>3245.4</v>
      </c>
      <c r="F72" s="41">
        <f>VLOOKUP(C72,'[1]9月'!$B:$Q,16,0)</f>
        <v>3245.4</v>
      </c>
      <c r="G72" s="44">
        <v>5228.42</v>
      </c>
      <c r="H72" s="41">
        <v>3245.4</v>
      </c>
      <c r="I72" s="44">
        <v>3180</v>
      </c>
      <c r="J72" s="44"/>
      <c r="K72" s="52">
        <f t="shared" si="39"/>
        <v>58.4172</v>
      </c>
      <c r="L72" s="53">
        <f t="shared" si="40"/>
        <v>519.264</v>
      </c>
      <c r="M72" s="44">
        <f t="shared" si="41"/>
        <v>418.27</v>
      </c>
      <c r="N72" s="41">
        <f t="shared" si="42"/>
        <v>22.7178</v>
      </c>
      <c r="O72" s="44">
        <f t="shared" si="43"/>
        <v>159</v>
      </c>
      <c r="P72" s="44">
        <f t="shared" si="44"/>
        <v>0</v>
      </c>
      <c r="Q72" s="44">
        <f t="shared" si="53"/>
        <v>1177.669</v>
      </c>
      <c r="R72" s="41">
        <f t="shared" si="45"/>
        <v>0</v>
      </c>
      <c r="S72" s="41">
        <f t="shared" si="46"/>
        <v>259.63</v>
      </c>
      <c r="T72" s="44">
        <f t="shared" si="47"/>
        <v>104.57</v>
      </c>
      <c r="U72" s="41">
        <f t="shared" si="48"/>
        <v>9.74</v>
      </c>
      <c r="V72" s="44">
        <f t="shared" si="49"/>
        <v>159</v>
      </c>
      <c r="W72" s="44">
        <f t="shared" si="50"/>
        <v>0</v>
      </c>
      <c r="X72" s="41">
        <f t="shared" si="52"/>
        <v>532.94</v>
      </c>
      <c r="Y72" s="41">
        <f t="shared" si="51"/>
        <v>1710.609</v>
      </c>
      <c r="Z72" s="66"/>
      <c r="AA72" s="143" t="s">
        <v>12</v>
      </c>
      <c r="AB72" s="161">
        <f t="shared" si="60"/>
        <v>58.4172</v>
      </c>
      <c r="AC72" s="161">
        <f t="shared" si="54"/>
        <v>778.894</v>
      </c>
      <c r="AD72" s="161">
        <f t="shared" si="55"/>
        <v>522.84</v>
      </c>
      <c r="AE72" s="161">
        <f t="shared" si="56"/>
        <v>32.4578</v>
      </c>
      <c r="AF72" s="161">
        <f t="shared" si="57"/>
        <v>318</v>
      </c>
      <c r="AG72" s="161">
        <f t="shared" si="58"/>
        <v>0</v>
      </c>
      <c r="AH72" s="161">
        <f t="shared" si="59"/>
        <v>1710.609</v>
      </c>
      <c r="AI72" s="143" t="s">
        <v>1134</v>
      </c>
    </row>
    <row r="73" s="9" customFormat="1" ht="20" customHeight="1" spans="1:35">
      <c r="A73" s="40">
        <f t="shared" si="38"/>
        <v>70</v>
      </c>
      <c r="B73" s="41" t="s">
        <v>164</v>
      </c>
      <c r="C73" s="42" t="s">
        <v>267</v>
      </c>
      <c r="D73" s="41" t="s">
        <v>268</v>
      </c>
      <c r="E73" s="41">
        <v>3245.4</v>
      </c>
      <c r="F73" s="41">
        <f>VLOOKUP(C73,'[1]9月'!$B:$Q,16,0)</f>
        <v>3245.4</v>
      </c>
      <c r="G73" s="44">
        <v>5228.42</v>
      </c>
      <c r="H73" s="41">
        <v>3245.4</v>
      </c>
      <c r="I73" s="44">
        <v>3180</v>
      </c>
      <c r="J73" s="44"/>
      <c r="K73" s="52">
        <f t="shared" si="39"/>
        <v>58.4172</v>
      </c>
      <c r="L73" s="53">
        <f t="shared" si="40"/>
        <v>519.264</v>
      </c>
      <c r="M73" s="44">
        <f t="shared" si="41"/>
        <v>418.27</v>
      </c>
      <c r="N73" s="41">
        <f t="shared" si="42"/>
        <v>22.7178</v>
      </c>
      <c r="O73" s="44">
        <f t="shared" si="43"/>
        <v>159</v>
      </c>
      <c r="P73" s="44">
        <f t="shared" si="44"/>
        <v>0</v>
      </c>
      <c r="Q73" s="44">
        <f t="shared" si="53"/>
        <v>1177.669</v>
      </c>
      <c r="R73" s="41">
        <f t="shared" si="45"/>
        <v>0</v>
      </c>
      <c r="S73" s="41">
        <f t="shared" si="46"/>
        <v>259.63</v>
      </c>
      <c r="T73" s="44">
        <f t="shared" si="47"/>
        <v>104.57</v>
      </c>
      <c r="U73" s="41">
        <f t="shared" si="48"/>
        <v>9.74</v>
      </c>
      <c r="V73" s="44">
        <f t="shared" si="49"/>
        <v>159</v>
      </c>
      <c r="W73" s="44">
        <f t="shared" si="50"/>
        <v>0</v>
      </c>
      <c r="X73" s="41">
        <f t="shared" si="52"/>
        <v>532.94</v>
      </c>
      <c r="Y73" s="41">
        <f t="shared" si="51"/>
        <v>1710.609</v>
      </c>
      <c r="Z73" s="66"/>
      <c r="AA73" s="143" t="s">
        <v>25</v>
      </c>
      <c r="AB73" s="161">
        <f t="shared" si="60"/>
        <v>58.4172</v>
      </c>
      <c r="AC73" s="161">
        <f t="shared" si="54"/>
        <v>778.894</v>
      </c>
      <c r="AD73" s="161">
        <f t="shared" si="55"/>
        <v>522.84</v>
      </c>
      <c r="AE73" s="161">
        <f t="shared" si="56"/>
        <v>32.4578</v>
      </c>
      <c r="AF73" s="161">
        <f t="shared" si="57"/>
        <v>318</v>
      </c>
      <c r="AG73" s="161">
        <f t="shared" si="58"/>
        <v>0</v>
      </c>
      <c r="AH73" s="161">
        <f t="shared" si="59"/>
        <v>1710.609</v>
      </c>
      <c r="AI73" s="143" t="s">
        <v>1137</v>
      </c>
    </row>
    <row r="74" s="9" customFormat="1" ht="20" customHeight="1" spans="1:35">
      <c r="A74" s="40">
        <f t="shared" si="38"/>
        <v>71</v>
      </c>
      <c r="B74" s="41" t="s">
        <v>164</v>
      </c>
      <c r="C74" s="42" t="s">
        <v>269</v>
      </c>
      <c r="D74" s="41" t="s">
        <v>270</v>
      </c>
      <c r="E74" s="41">
        <v>3245.4</v>
      </c>
      <c r="F74" s="41">
        <f>VLOOKUP(C74,'[1]9月'!$B:$Q,16,0)</f>
        <v>3245.4</v>
      </c>
      <c r="G74" s="44">
        <v>5228.42</v>
      </c>
      <c r="H74" s="41">
        <v>3245.4</v>
      </c>
      <c r="I74" s="44">
        <v>3180</v>
      </c>
      <c r="J74" s="44"/>
      <c r="K74" s="52">
        <f t="shared" si="39"/>
        <v>58.4172</v>
      </c>
      <c r="L74" s="53">
        <f t="shared" si="40"/>
        <v>519.264</v>
      </c>
      <c r="M74" s="44">
        <f t="shared" si="41"/>
        <v>418.27</v>
      </c>
      <c r="N74" s="41">
        <f t="shared" si="42"/>
        <v>22.7178</v>
      </c>
      <c r="O74" s="44">
        <f t="shared" si="43"/>
        <v>159</v>
      </c>
      <c r="P74" s="44">
        <f t="shared" si="44"/>
        <v>0</v>
      </c>
      <c r="Q74" s="44">
        <f t="shared" si="53"/>
        <v>1177.669</v>
      </c>
      <c r="R74" s="41">
        <f t="shared" si="45"/>
        <v>0</v>
      </c>
      <c r="S74" s="41">
        <f t="shared" si="46"/>
        <v>259.63</v>
      </c>
      <c r="T74" s="44">
        <f t="shared" si="47"/>
        <v>104.57</v>
      </c>
      <c r="U74" s="41">
        <f t="shared" si="48"/>
        <v>9.74</v>
      </c>
      <c r="V74" s="44">
        <f t="shared" si="49"/>
        <v>159</v>
      </c>
      <c r="W74" s="44">
        <f t="shared" si="50"/>
        <v>0</v>
      </c>
      <c r="X74" s="41">
        <f t="shared" si="52"/>
        <v>532.94</v>
      </c>
      <c r="Y74" s="41">
        <f t="shared" si="51"/>
        <v>1710.609</v>
      </c>
      <c r="Z74" s="66"/>
      <c r="AA74" s="143" t="s">
        <v>25</v>
      </c>
      <c r="AB74" s="161">
        <f t="shared" si="60"/>
        <v>58.4172</v>
      </c>
      <c r="AC74" s="161">
        <f t="shared" si="54"/>
        <v>778.894</v>
      </c>
      <c r="AD74" s="161">
        <f t="shared" si="55"/>
        <v>522.84</v>
      </c>
      <c r="AE74" s="161">
        <f t="shared" si="56"/>
        <v>32.4578</v>
      </c>
      <c r="AF74" s="161">
        <f t="shared" si="57"/>
        <v>318</v>
      </c>
      <c r="AG74" s="161">
        <f t="shared" si="58"/>
        <v>0</v>
      </c>
      <c r="AH74" s="161">
        <f t="shared" si="59"/>
        <v>1710.609</v>
      </c>
      <c r="AI74" s="143" t="s">
        <v>1137</v>
      </c>
    </row>
    <row r="75" s="9" customFormat="1" ht="20" customHeight="1" spans="1:35">
      <c r="A75" s="40">
        <f t="shared" si="38"/>
        <v>72</v>
      </c>
      <c r="B75" s="41" t="s">
        <v>167</v>
      </c>
      <c r="C75" s="42" t="s">
        <v>271</v>
      </c>
      <c r="D75" s="41" t="s">
        <v>272</v>
      </c>
      <c r="E75" s="41">
        <v>3245.4</v>
      </c>
      <c r="F75" s="41">
        <f>VLOOKUP(C75,'[1]9月'!$B:$Q,16,0)</f>
        <v>3245.4</v>
      </c>
      <c r="G75" s="44">
        <v>5228.42</v>
      </c>
      <c r="H75" s="41">
        <v>3245.4</v>
      </c>
      <c r="I75" s="44">
        <v>3180</v>
      </c>
      <c r="J75" s="44"/>
      <c r="K75" s="52">
        <f t="shared" si="39"/>
        <v>58.4172</v>
      </c>
      <c r="L75" s="53">
        <f t="shared" si="40"/>
        <v>519.264</v>
      </c>
      <c r="M75" s="44">
        <f t="shared" si="41"/>
        <v>418.27</v>
      </c>
      <c r="N75" s="41">
        <f t="shared" si="42"/>
        <v>22.7178</v>
      </c>
      <c r="O75" s="44">
        <f t="shared" si="43"/>
        <v>159</v>
      </c>
      <c r="P75" s="44">
        <f t="shared" si="44"/>
        <v>0</v>
      </c>
      <c r="Q75" s="44">
        <f t="shared" si="53"/>
        <v>1177.669</v>
      </c>
      <c r="R75" s="41">
        <f t="shared" si="45"/>
        <v>0</v>
      </c>
      <c r="S75" s="41">
        <f t="shared" si="46"/>
        <v>259.63</v>
      </c>
      <c r="T75" s="44">
        <f t="shared" si="47"/>
        <v>104.57</v>
      </c>
      <c r="U75" s="41">
        <f t="shared" si="48"/>
        <v>9.74</v>
      </c>
      <c r="V75" s="44">
        <f t="shared" si="49"/>
        <v>159</v>
      </c>
      <c r="W75" s="44">
        <f t="shared" si="50"/>
        <v>0</v>
      </c>
      <c r="X75" s="41">
        <f t="shared" si="52"/>
        <v>532.94</v>
      </c>
      <c r="Y75" s="41">
        <f t="shared" si="51"/>
        <v>1710.609</v>
      </c>
      <c r="Z75" s="66"/>
      <c r="AA75" s="143" t="s">
        <v>12</v>
      </c>
      <c r="AB75" s="161">
        <f t="shared" si="60"/>
        <v>58.4172</v>
      </c>
      <c r="AC75" s="161">
        <f t="shared" si="54"/>
        <v>778.894</v>
      </c>
      <c r="AD75" s="161">
        <f t="shared" si="55"/>
        <v>522.84</v>
      </c>
      <c r="AE75" s="161">
        <f t="shared" si="56"/>
        <v>32.4578</v>
      </c>
      <c r="AF75" s="161">
        <f t="shared" si="57"/>
        <v>318</v>
      </c>
      <c r="AG75" s="161">
        <f t="shared" si="58"/>
        <v>0</v>
      </c>
      <c r="AH75" s="161">
        <f t="shared" si="59"/>
        <v>1710.609</v>
      </c>
      <c r="AI75" s="143" t="s">
        <v>1134</v>
      </c>
    </row>
    <row r="76" s="9" customFormat="1" ht="20" customHeight="1" spans="1:35">
      <c r="A76" s="40">
        <f t="shared" si="38"/>
        <v>73</v>
      </c>
      <c r="B76" s="41" t="s">
        <v>167</v>
      </c>
      <c r="C76" s="42" t="s">
        <v>273</v>
      </c>
      <c r="D76" s="41" t="s">
        <v>274</v>
      </c>
      <c r="E76" s="41">
        <v>3245.4</v>
      </c>
      <c r="F76" s="41">
        <f>VLOOKUP(C76,'[1]9月'!$B:$Q,16,0)</f>
        <v>3245.4</v>
      </c>
      <c r="G76" s="44">
        <v>5228.42</v>
      </c>
      <c r="H76" s="41">
        <v>3245.4</v>
      </c>
      <c r="I76" s="44">
        <v>4180</v>
      </c>
      <c r="J76" s="44"/>
      <c r="K76" s="52">
        <f t="shared" si="39"/>
        <v>58.4172</v>
      </c>
      <c r="L76" s="53">
        <f t="shared" si="40"/>
        <v>519.264</v>
      </c>
      <c r="M76" s="44">
        <f t="shared" si="41"/>
        <v>418.27</v>
      </c>
      <c r="N76" s="41">
        <f t="shared" si="42"/>
        <v>22.7178</v>
      </c>
      <c r="O76" s="44">
        <f t="shared" si="43"/>
        <v>209</v>
      </c>
      <c r="P76" s="44">
        <f t="shared" si="44"/>
        <v>0</v>
      </c>
      <c r="Q76" s="44">
        <f t="shared" si="53"/>
        <v>1227.669</v>
      </c>
      <c r="R76" s="41">
        <f t="shared" si="45"/>
        <v>0</v>
      </c>
      <c r="S76" s="41">
        <f t="shared" si="46"/>
        <v>259.63</v>
      </c>
      <c r="T76" s="44">
        <f t="shared" si="47"/>
        <v>104.57</v>
      </c>
      <c r="U76" s="41">
        <f t="shared" si="48"/>
        <v>9.74</v>
      </c>
      <c r="V76" s="44">
        <f t="shared" si="49"/>
        <v>209</v>
      </c>
      <c r="W76" s="44">
        <f t="shared" si="50"/>
        <v>0</v>
      </c>
      <c r="X76" s="41">
        <f t="shared" si="52"/>
        <v>582.94</v>
      </c>
      <c r="Y76" s="41">
        <f t="shared" si="51"/>
        <v>1810.609</v>
      </c>
      <c r="Z76" s="66"/>
      <c r="AA76" s="143" t="s">
        <v>12</v>
      </c>
      <c r="AB76" s="161">
        <f t="shared" si="60"/>
        <v>58.4172</v>
      </c>
      <c r="AC76" s="161">
        <f t="shared" si="54"/>
        <v>778.894</v>
      </c>
      <c r="AD76" s="161">
        <f t="shared" si="55"/>
        <v>522.84</v>
      </c>
      <c r="AE76" s="161">
        <f t="shared" si="56"/>
        <v>32.4578</v>
      </c>
      <c r="AF76" s="161">
        <f t="shared" si="57"/>
        <v>418</v>
      </c>
      <c r="AG76" s="161">
        <f t="shared" si="58"/>
        <v>0</v>
      </c>
      <c r="AH76" s="161">
        <f t="shared" si="59"/>
        <v>1810.609</v>
      </c>
      <c r="AI76" s="143" t="s">
        <v>1134</v>
      </c>
    </row>
    <row r="77" s="9" customFormat="1" ht="20" customHeight="1" spans="1:35">
      <c r="A77" s="40">
        <f t="shared" si="38"/>
        <v>74</v>
      </c>
      <c r="B77" s="41" t="s">
        <v>167</v>
      </c>
      <c r="C77" s="42" t="s">
        <v>275</v>
      </c>
      <c r="D77" s="41" t="s">
        <v>276</v>
      </c>
      <c r="E77" s="41">
        <v>3245.4</v>
      </c>
      <c r="F77" s="41">
        <f>VLOOKUP(C77,'[1]9月'!$B:$Q,16,0)</f>
        <v>3245.4</v>
      </c>
      <c r="G77" s="44">
        <v>5228.42</v>
      </c>
      <c r="H77" s="41">
        <v>3245.4</v>
      </c>
      <c r="I77" s="44">
        <v>4180</v>
      </c>
      <c r="J77" s="44"/>
      <c r="K77" s="52">
        <f t="shared" si="39"/>
        <v>58.4172</v>
      </c>
      <c r="L77" s="53">
        <f t="shared" si="40"/>
        <v>519.264</v>
      </c>
      <c r="M77" s="44">
        <f t="shared" si="41"/>
        <v>418.27</v>
      </c>
      <c r="N77" s="41">
        <f t="shared" si="42"/>
        <v>22.7178</v>
      </c>
      <c r="O77" s="44">
        <f t="shared" si="43"/>
        <v>209</v>
      </c>
      <c r="P77" s="44">
        <f t="shared" si="44"/>
        <v>0</v>
      </c>
      <c r="Q77" s="44">
        <f t="shared" si="53"/>
        <v>1227.669</v>
      </c>
      <c r="R77" s="41">
        <f t="shared" si="45"/>
        <v>0</v>
      </c>
      <c r="S77" s="41">
        <f t="shared" si="46"/>
        <v>259.63</v>
      </c>
      <c r="T77" s="44">
        <f t="shared" si="47"/>
        <v>104.57</v>
      </c>
      <c r="U77" s="41">
        <f t="shared" si="48"/>
        <v>9.74</v>
      </c>
      <c r="V77" s="44">
        <f t="shared" si="49"/>
        <v>209</v>
      </c>
      <c r="W77" s="44">
        <f t="shared" si="50"/>
        <v>0</v>
      </c>
      <c r="X77" s="41">
        <f t="shared" si="52"/>
        <v>582.94</v>
      </c>
      <c r="Y77" s="41">
        <f t="shared" si="51"/>
        <v>1810.609</v>
      </c>
      <c r="Z77" s="66"/>
      <c r="AA77" s="143" t="s">
        <v>12</v>
      </c>
      <c r="AB77" s="161">
        <f t="shared" si="60"/>
        <v>58.4172</v>
      </c>
      <c r="AC77" s="161">
        <f t="shared" si="54"/>
        <v>778.894</v>
      </c>
      <c r="AD77" s="161">
        <f t="shared" si="55"/>
        <v>522.84</v>
      </c>
      <c r="AE77" s="161">
        <f t="shared" si="56"/>
        <v>32.4578</v>
      </c>
      <c r="AF77" s="161">
        <f t="shared" si="57"/>
        <v>418</v>
      </c>
      <c r="AG77" s="161">
        <f t="shared" si="58"/>
        <v>0</v>
      </c>
      <c r="AH77" s="161">
        <f t="shared" si="59"/>
        <v>1810.609</v>
      </c>
      <c r="AI77" s="143" t="s">
        <v>1134</v>
      </c>
    </row>
    <row r="78" s="9" customFormat="1" ht="20" customHeight="1" spans="1:35">
      <c r="A78" s="40">
        <f t="shared" si="38"/>
        <v>75</v>
      </c>
      <c r="B78" s="41" t="s">
        <v>167</v>
      </c>
      <c r="C78" s="42" t="s">
        <v>279</v>
      </c>
      <c r="D78" s="350" t="s">
        <v>280</v>
      </c>
      <c r="E78" s="41">
        <v>3245.4</v>
      </c>
      <c r="F78" s="41">
        <f>VLOOKUP(C78,'[1]9月'!$B:$Q,16,0)</f>
        <v>3245.4</v>
      </c>
      <c r="G78" s="44">
        <v>5228.42</v>
      </c>
      <c r="H78" s="41">
        <v>3245.4</v>
      </c>
      <c r="I78" s="44">
        <v>3180</v>
      </c>
      <c r="J78" s="44"/>
      <c r="K78" s="52">
        <f t="shared" si="39"/>
        <v>58.4172</v>
      </c>
      <c r="L78" s="53">
        <f t="shared" si="40"/>
        <v>519.264</v>
      </c>
      <c r="M78" s="44">
        <f t="shared" si="41"/>
        <v>418.27</v>
      </c>
      <c r="N78" s="41">
        <f t="shared" si="42"/>
        <v>22.7178</v>
      </c>
      <c r="O78" s="44">
        <f t="shared" si="43"/>
        <v>159</v>
      </c>
      <c r="P78" s="44">
        <f t="shared" si="44"/>
        <v>0</v>
      </c>
      <c r="Q78" s="44">
        <f t="shared" si="53"/>
        <v>1177.669</v>
      </c>
      <c r="R78" s="41">
        <f t="shared" si="45"/>
        <v>0</v>
      </c>
      <c r="S78" s="41">
        <f t="shared" si="46"/>
        <v>259.63</v>
      </c>
      <c r="T78" s="44">
        <f t="shared" si="47"/>
        <v>104.57</v>
      </c>
      <c r="U78" s="41">
        <f t="shared" si="48"/>
        <v>9.74</v>
      </c>
      <c r="V78" s="44">
        <f t="shared" si="49"/>
        <v>159</v>
      </c>
      <c r="W78" s="44">
        <f t="shared" si="50"/>
        <v>0</v>
      </c>
      <c r="X78" s="41">
        <f t="shared" si="52"/>
        <v>532.94</v>
      </c>
      <c r="Y78" s="41">
        <f t="shared" si="51"/>
        <v>1710.609</v>
      </c>
      <c r="Z78" s="66"/>
      <c r="AA78" s="143" t="s">
        <v>12</v>
      </c>
      <c r="AB78" s="161">
        <f t="shared" si="60"/>
        <v>58.4172</v>
      </c>
      <c r="AC78" s="161">
        <f t="shared" si="54"/>
        <v>778.894</v>
      </c>
      <c r="AD78" s="161">
        <f t="shared" si="55"/>
        <v>522.84</v>
      </c>
      <c r="AE78" s="161">
        <f t="shared" si="56"/>
        <v>32.4578</v>
      </c>
      <c r="AF78" s="161">
        <f t="shared" si="57"/>
        <v>318</v>
      </c>
      <c r="AG78" s="161">
        <f t="shared" si="58"/>
        <v>0</v>
      </c>
      <c r="AH78" s="161">
        <f t="shared" si="59"/>
        <v>1710.609</v>
      </c>
      <c r="AI78" s="143" t="s">
        <v>1134</v>
      </c>
    </row>
    <row r="79" s="9" customFormat="1" ht="20" customHeight="1" spans="1:35">
      <c r="A79" s="40">
        <f t="shared" si="38"/>
        <v>76</v>
      </c>
      <c r="B79" s="41" t="s">
        <v>167</v>
      </c>
      <c r="C79" s="42" t="s">
        <v>281</v>
      </c>
      <c r="D79" s="41" t="s">
        <v>282</v>
      </c>
      <c r="E79" s="41">
        <v>3245.4</v>
      </c>
      <c r="F79" s="41">
        <f>VLOOKUP(C79,'[1]9月'!$B:$Q,16,0)</f>
        <v>3245.4</v>
      </c>
      <c r="G79" s="44">
        <v>5228.42</v>
      </c>
      <c r="H79" s="41">
        <v>3245.4</v>
      </c>
      <c r="I79" s="44">
        <v>4180</v>
      </c>
      <c r="J79" s="44"/>
      <c r="K79" s="52">
        <f t="shared" si="39"/>
        <v>58.4172</v>
      </c>
      <c r="L79" s="53">
        <f t="shared" si="40"/>
        <v>519.264</v>
      </c>
      <c r="M79" s="44">
        <f t="shared" si="41"/>
        <v>418.27</v>
      </c>
      <c r="N79" s="41">
        <f t="shared" si="42"/>
        <v>22.7178</v>
      </c>
      <c r="O79" s="44">
        <f t="shared" si="43"/>
        <v>209</v>
      </c>
      <c r="P79" s="44">
        <f t="shared" si="44"/>
        <v>0</v>
      </c>
      <c r="Q79" s="44">
        <f t="shared" si="53"/>
        <v>1227.669</v>
      </c>
      <c r="R79" s="41">
        <f t="shared" si="45"/>
        <v>0</v>
      </c>
      <c r="S79" s="41">
        <f t="shared" si="46"/>
        <v>259.63</v>
      </c>
      <c r="T79" s="44">
        <f t="shared" si="47"/>
        <v>104.57</v>
      </c>
      <c r="U79" s="41">
        <f t="shared" si="48"/>
        <v>9.74</v>
      </c>
      <c r="V79" s="44">
        <f t="shared" si="49"/>
        <v>209</v>
      </c>
      <c r="W79" s="44">
        <f t="shared" si="50"/>
        <v>0</v>
      </c>
      <c r="X79" s="41">
        <f t="shared" si="52"/>
        <v>582.94</v>
      </c>
      <c r="Y79" s="41">
        <f t="shared" si="51"/>
        <v>1810.609</v>
      </c>
      <c r="Z79" s="66"/>
      <c r="AA79" s="143" t="s">
        <v>12</v>
      </c>
      <c r="AB79" s="161">
        <f t="shared" si="60"/>
        <v>58.4172</v>
      </c>
      <c r="AC79" s="161">
        <f t="shared" si="54"/>
        <v>778.894</v>
      </c>
      <c r="AD79" s="161">
        <f t="shared" si="55"/>
        <v>522.84</v>
      </c>
      <c r="AE79" s="161">
        <f t="shared" si="56"/>
        <v>32.4578</v>
      </c>
      <c r="AF79" s="161">
        <f t="shared" si="57"/>
        <v>418</v>
      </c>
      <c r="AG79" s="161">
        <f t="shared" si="58"/>
        <v>0</v>
      </c>
      <c r="AH79" s="161">
        <f t="shared" si="59"/>
        <v>1810.609</v>
      </c>
      <c r="AI79" s="143" t="s">
        <v>1134</v>
      </c>
    </row>
    <row r="80" s="9" customFormat="1" ht="20" customHeight="1" spans="1:35">
      <c r="A80" s="40">
        <f t="shared" si="38"/>
        <v>77</v>
      </c>
      <c r="B80" s="41" t="s">
        <v>167</v>
      </c>
      <c r="C80" s="42" t="s">
        <v>283</v>
      </c>
      <c r="D80" s="341" t="s">
        <v>284</v>
      </c>
      <c r="E80" s="41">
        <v>3245.4</v>
      </c>
      <c r="F80" s="41">
        <f>VLOOKUP(C80,'[1]9月'!$B:$Q,16,0)</f>
        <v>3245.4</v>
      </c>
      <c r="G80" s="44">
        <v>5228.42</v>
      </c>
      <c r="H80" s="41">
        <v>3245.4</v>
      </c>
      <c r="I80" s="44">
        <v>1790</v>
      </c>
      <c r="J80" s="44"/>
      <c r="K80" s="52">
        <f t="shared" si="39"/>
        <v>58.4172</v>
      </c>
      <c r="L80" s="53">
        <f t="shared" si="40"/>
        <v>519.264</v>
      </c>
      <c r="M80" s="44">
        <f t="shared" si="41"/>
        <v>418.27</v>
      </c>
      <c r="N80" s="41">
        <f t="shared" si="42"/>
        <v>22.7178</v>
      </c>
      <c r="O80" s="44">
        <f t="shared" si="43"/>
        <v>89.5</v>
      </c>
      <c r="P80" s="44">
        <f t="shared" si="44"/>
        <v>0</v>
      </c>
      <c r="Q80" s="44">
        <f t="shared" si="53"/>
        <v>1108.169</v>
      </c>
      <c r="R80" s="41">
        <f t="shared" si="45"/>
        <v>0</v>
      </c>
      <c r="S80" s="41">
        <f t="shared" si="46"/>
        <v>259.63</v>
      </c>
      <c r="T80" s="44">
        <f t="shared" si="47"/>
        <v>104.57</v>
      </c>
      <c r="U80" s="41">
        <f t="shared" si="48"/>
        <v>9.74</v>
      </c>
      <c r="V80" s="44">
        <f t="shared" si="49"/>
        <v>89.5</v>
      </c>
      <c r="W80" s="44">
        <f t="shared" si="50"/>
        <v>0</v>
      </c>
      <c r="X80" s="41">
        <f t="shared" si="52"/>
        <v>463.44</v>
      </c>
      <c r="Y80" s="41">
        <f t="shared" si="51"/>
        <v>1571.609</v>
      </c>
      <c r="Z80" s="66"/>
      <c r="AA80" s="143" t="s">
        <v>12</v>
      </c>
      <c r="AB80" s="161">
        <f t="shared" si="60"/>
        <v>58.4172</v>
      </c>
      <c r="AC80" s="161">
        <f t="shared" si="54"/>
        <v>778.894</v>
      </c>
      <c r="AD80" s="161">
        <f t="shared" si="55"/>
        <v>522.84</v>
      </c>
      <c r="AE80" s="161">
        <f t="shared" si="56"/>
        <v>32.4578</v>
      </c>
      <c r="AF80" s="161">
        <f t="shared" si="57"/>
        <v>179</v>
      </c>
      <c r="AG80" s="161">
        <f t="shared" si="58"/>
        <v>0</v>
      </c>
      <c r="AH80" s="161">
        <f t="shared" si="59"/>
        <v>1571.609</v>
      </c>
      <c r="AI80" s="143" t="s">
        <v>1134</v>
      </c>
    </row>
    <row r="81" s="9" customFormat="1" ht="20" customHeight="1" spans="1:35">
      <c r="A81" s="40">
        <f t="shared" si="38"/>
        <v>78</v>
      </c>
      <c r="B81" s="41" t="s">
        <v>285</v>
      </c>
      <c r="C81" s="42" t="s">
        <v>286</v>
      </c>
      <c r="D81" s="41" t="s">
        <v>287</v>
      </c>
      <c r="E81" s="41">
        <v>3245.4</v>
      </c>
      <c r="F81" s="41">
        <f>VLOOKUP(C81,'[1]9月'!$B:$Q,16,0)</f>
        <v>3245.4</v>
      </c>
      <c r="G81" s="44">
        <v>5228.42</v>
      </c>
      <c r="H81" s="41">
        <v>3245.4</v>
      </c>
      <c r="I81" s="44">
        <v>3180</v>
      </c>
      <c r="J81" s="44"/>
      <c r="K81" s="52">
        <f t="shared" si="39"/>
        <v>58.4172</v>
      </c>
      <c r="L81" s="53">
        <f t="shared" si="40"/>
        <v>519.264</v>
      </c>
      <c r="M81" s="44">
        <f t="shared" si="41"/>
        <v>418.27</v>
      </c>
      <c r="N81" s="41">
        <f t="shared" si="42"/>
        <v>22.7178</v>
      </c>
      <c r="O81" s="44">
        <f t="shared" si="43"/>
        <v>159</v>
      </c>
      <c r="P81" s="44">
        <f t="shared" si="44"/>
        <v>0</v>
      </c>
      <c r="Q81" s="44">
        <f t="shared" si="53"/>
        <v>1177.669</v>
      </c>
      <c r="R81" s="41">
        <f t="shared" si="45"/>
        <v>0</v>
      </c>
      <c r="S81" s="41">
        <f t="shared" si="46"/>
        <v>259.63</v>
      </c>
      <c r="T81" s="44">
        <f t="shared" si="47"/>
        <v>104.57</v>
      </c>
      <c r="U81" s="41">
        <f t="shared" si="48"/>
        <v>9.74</v>
      </c>
      <c r="V81" s="44">
        <f t="shared" si="49"/>
        <v>159</v>
      </c>
      <c r="W81" s="44">
        <f t="shared" si="50"/>
        <v>0</v>
      </c>
      <c r="X81" s="41">
        <f t="shared" si="52"/>
        <v>532.94</v>
      </c>
      <c r="Y81" s="41">
        <f t="shared" si="51"/>
        <v>1710.609</v>
      </c>
      <c r="Z81" s="66"/>
      <c r="AA81" s="143" t="s">
        <v>35</v>
      </c>
      <c r="AB81" s="161">
        <f t="shared" si="60"/>
        <v>58.4172</v>
      </c>
      <c r="AC81" s="161">
        <f t="shared" si="54"/>
        <v>778.894</v>
      </c>
      <c r="AD81" s="161">
        <f t="shared" si="55"/>
        <v>522.84</v>
      </c>
      <c r="AE81" s="161">
        <f t="shared" si="56"/>
        <v>32.4578</v>
      </c>
      <c r="AF81" s="161">
        <f t="shared" si="57"/>
        <v>318</v>
      </c>
      <c r="AG81" s="161">
        <f t="shared" si="58"/>
        <v>0</v>
      </c>
      <c r="AH81" s="161">
        <f t="shared" si="59"/>
        <v>1710.609</v>
      </c>
      <c r="AI81" s="143" t="s">
        <v>1139</v>
      </c>
    </row>
    <row r="82" s="9" customFormat="1" ht="20" customHeight="1" spans="1:35">
      <c r="A82" s="40">
        <f t="shared" si="38"/>
        <v>79</v>
      </c>
      <c r="B82" s="41" t="s">
        <v>164</v>
      </c>
      <c r="C82" s="42" t="s">
        <v>288</v>
      </c>
      <c r="D82" s="41" t="s">
        <v>289</v>
      </c>
      <c r="E82" s="41">
        <v>3245.4</v>
      </c>
      <c r="F82" s="41">
        <f>VLOOKUP(C82,'[1]9月'!$B:$Q,16,0)</f>
        <v>3245.4</v>
      </c>
      <c r="G82" s="44">
        <v>5228.42</v>
      </c>
      <c r="H82" s="41">
        <v>3245.4</v>
      </c>
      <c r="I82" s="44">
        <v>3180</v>
      </c>
      <c r="J82" s="44"/>
      <c r="K82" s="52">
        <f t="shared" si="39"/>
        <v>58.4172</v>
      </c>
      <c r="L82" s="53">
        <f t="shared" si="40"/>
        <v>519.264</v>
      </c>
      <c r="M82" s="44">
        <f t="shared" si="41"/>
        <v>418.27</v>
      </c>
      <c r="N82" s="41">
        <f t="shared" si="42"/>
        <v>22.7178</v>
      </c>
      <c r="O82" s="44">
        <f t="shared" si="43"/>
        <v>159</v>
      </c>
      <c r="P82" s="44">
        <f t="shared" si="44"/>
        <v>0</v>
      </c>
      <c r="Q82" s="44">
        <f t="shared" si="53"/>
        <v>1177.669</v>
      </c>
      <c r="R82" s="41">
        <f t="shared" si="45"/>
        <v>0</v>
      </c>
      <c r="S82" s="41">
        <f t="shared" si="46"/>
        <v>259.63</v>
      </c>
      <c r="T82" s="44">
        <f t="shared" si="47"/>
        <v>104.57</v>
      </c>
      <c r="U82" s="41">
        <f t="shared" si="48"/>
        <v>9.74</v>
      </c>
      <c r="V82" s="44">
        <f t="shared" si="49"/>
        <v>159</v>
      </c>
      <c r="W82" s="44">
        <f t="shared" si="50"/>
        <v>0</v>
      </c>
      <c r="X82" s="41">
        <f t="shared" si="52"/>
        <v>532.94</v>
      </c>
      <c r="Y82" s="41">
        <f t="shared" si="51"/>
        <v>1710.609</v>
      </c>
      <c r="Z82" s="66"/>
      <c r="AA82" s="143" t="s">
        <v>25</v>
      </c>
      <c r="AB82" s="161">
        <f t="shared" si="60"/>
        <v>58.4172</v>
      </c>
      <c r="AC82" s="161">
        <f t="shared" si="54"/>
        <v>778.894</v>
      </c>
      <c r="AD82" s="161">
        <f t="shared" si="55"/>
        <v>522.84</v>
      </c>
      <c r="AE82" s="161">
        <f t="shared" si="56"/>
        <v>32.4578</v>
      </c>
      <c r="AF82" s="161">
        <f t="shared" si="57"/>
        <v>318</v>
      </c>
      <c r="AG82" s="161">
        <f t="shared" si="58"/>
        <v>0</v>
      </c>
      <c r="AH82" s="161">
        <f t="shared" si="59"/>
        <v>1710.609</v>
      </c>
      <c r="AI82" s="143" t="s">
        <v>1137</v>
      </c>
    </row>
    <row r="83" s="9" customFormat="1" ht="20" customHeight="1" spans="1:35">
      <c r="A83" s="40">
        <f t="shared" si="38"/>
        <v>80</v>
      </c>
      <c r="B83" s="41" t="s">
        <v>167</v>
      </c>
      <c r="C83" s="42" t="s">
        <v>290</v>
      </c>
      <c r="D83" s="41" t="s">
        <v>291</v>
      </c>
      <c r="E83" s="41">
        <v>3245.4</v>
      </c>
      <c r="F83" s="41">
        <f>VLOOKUP(C83,'[1]9月'!$B:$Q,16,0)</f>
        <v>3245.4</v>
      </c>
      <c r="G83" s="44">
        <v>5228.42</v>
      </c>
      <c r="H83" s="41">
        <v>3245.4</v>
      </c>
      <c r="I83" s="44">
        <v>3180</v>
      </c>
      <c r="J83" s="44"/>
      <c r="K83" s="52">
        <f t="shared" si="39"/>
        <v>58.4172</v>
      </c>
      <c r="L83" s="53">
        <f t="shared" si="40"/>
        <v>519.264</v>
      </c>
      <c r="M83" s="44">
        <f t="shared" si="41"/>
        <v>418.27</v>
      </c>
      <c r="N83" s="41">
        <f t="shared" si="42"/>
        <v>22.7178</v>
      </c>
      <c r="O83" s="44">
        <f t="shared" si="43"/>
        <v>159</v>
      </c>
      <c r="P83" s="44">
        <f t="shared" si="44"/>
        <v>0</v>
      </c>
      <c r="Q83" s="44">
        <f t="shared" si="53"/>
        <v>1177.669</v>
      </c>
      <c r="R83" s="41">
        <f t="shared" si="45"/>
        <v>0</v>
      </c>
      <c r="S83" s="41">
        <f t="shared" si="46"/>
        <v>259.63</v>
      </c>
      <c r="T83" s="44">
        <f t="shared" si="47"/>
        <v>104.57</v>
      </c>
      <c r="U83" s="41">
        <f t="shared" si="48"/>
        <v>9.74</v>
      </c>
      <c r="V83" s="44">
        <f t="shared" si="49"/>
        <v>159</v>
      </c>
      <c r="W83" s="44">
        <f t="shared" si="50"/>
        <v>0</v>
      </c>
      <c r="X83" s="41">
        <f t="shared" si="52"/>
        <v>532.94</v>
      </c>
      <c r="Y83" s="41">
        <f t="shared" si="51"/>
        <v>1710.609</v>
      </c>
      <c r="Z83" s="66"/>
      <c r="AA83" s="143" t="s">
        <v>12</v>
      </c>
      <c r="AB83" s="161">
        <f t="shared" si="60"/>
        <v>58.4172</v>
      </c>
      <c r="AC83" s="161">
        <f t="shared" si="54"/>
        <v>778.894</v>
      </c>
      <c r="AD83" s="161">
        <f t="shared" si="55"/>
        <v>522.84</v>
      </c>
      <c r="AE83" s="161">
        <f t="shared" si="56"/>
        <v>32.4578</v>
      </c>
      <c r="AF83" s="161">
        <f t="shared" si="57"/>
        <v>318</v>
      </c>
      <c r="AG83" s="161">
        <f t="shared" si="58"/>
        <v>0</v>
      </c>
      <c r="AH83" s="161">
        <f t="shared" si="59"/>
        <v>1710.609</v>
      </c>
      <c r="AI83" s="143" t="s">
        <v>1134</v>
      </c>
    </row>
    <row r="84" s="9" customFormat="1" ht="20" customHeight="1" spans="1:35">
      <c r="A84" s="40">
        <f t="shared" si="38"/>
        <v>81</v>
      </c>
      <c r="B84" s="41" t="s">
        <v>167</v>
      </c>
      <c r="C84" s="42" t="s">
        <v>292</v>
      </c>
      <c r="D84" s="41" t="s">
        <v>293</v>
      </c>
      <c r="E84" s="41">
        <v>3245.4</v>
      </c>
      <c r="F84" s="41">
        <f>VLOOKUP(C84,'[1]9月'!$B:$Q,16,0)</f>
        <v>3245.4</v>
      </c>
      <c r="G84" s="44">
        <v>5228.42</v>
      </c>
      <c r="H84" s="41">
        <v>3245.4</v>
      </c>
      <c r="I84" s="44">
        <v>3180</v>
      </c>
      <c r="J84" s="44"/>
      <c r="K84" s="52">
        <f t="shared" si="39"/>
        <v>58.4172</v>
      </c>
      <c r="L84" s="53">
        <f t="shared" si="40"/>
        <v>519.264</v>
      </c>
      <c r="M84" s="44">
        <f t="shared" si="41"/>
        <v>418.27</v>
      </c>
      <c r="N84" s="41">
        <f t="shared" si="42"/>
        <v>22.7178</v>
      </c>
      <c r="O84" s="44">
        <f t="shared" si="43"/>
        <v>159</v>
      </c>
      <c r="P84" s="44">
        <f t="shared" si="44"/>
        <v>0</v>
      </c>
      <c r="Q84" s="44">
        <f t="shared" si="53"/>
        <v>1177.669</v>
      </c>
      <c r="R84" s="41">
        <f t="shared" si="45"/>
        <v>0</v>
      </c>
      <c r="S84" s="41">
        <f t="shared" si="46"/>
        <v>259.63</v>
      </c>
      <c r="T84" s="44">
        <f t="shared" si="47"/>
        <v>104.57</v>
      </c>
      <c r="U84" s="41">
        <f t="shared" si="48"/>
        <v>9.74</v>
      </c>
      <c r="V84" s="44">
        <f t="shared" si="49"/>
        <v>159</v>
      </c>
      <c r="W84" s="44">
        <f t="shared" si="50"/>
        <v>0</v>
      </c>
      <c r="X84" s="41">
        <f t="shared" si="52"/>
        <v>532.94</v>
      </c>
      <c r="Y84" s="41">
        <f t="shared" si="51"/>
        <v>1710.609</v>
      </c>
      <c r="Z84" s="66"/>
      <c r="AA84" s="143" t="s">
        <v>12</v>
      </c>
      <c r="AB84" s="161">
        <f t="shared" si="60"/>
        <v>58.4172</v>
      </c>
      <c r="AC84" s="161">
        <f t="shared" si="54"/>
        <v>778.894</v>
      </c>
      <c r="AD84" s="161">
        <f t="shared" si="55"/>
        <v>522.84</v>
      </c>
      <c r="AE84" s="161">
        <f t="shared" si="56"/>
        <v>32.4578</v>
      </c>
      <c r="AF84" s="161">
        <f t="shared" si="57"/>
        <v>318</v>
      </c>
      <c r="AG84" s="161">
        <f t="shared" si="58"/>
        <v>0</v>
      </c>
      <c r="AH84" s="161">
        <f t="shared" si="59"/>
        <v>1710.609</v>
      </c>
      <c r="AI84" s="143" t="s">
        <v>1134</v>
      </c>
    </row>
    <row r="85" s="9" customFormat="1" ht="20" customHeight="1" spans="1:35">
      <c r="A85" s="40">
        <f t="shared" si="38"/>
        <v>82</v>
      </c>
      <c r="B85" s="41" t="s">
        <v>167</v>
      </c>
      <c r="C85" s="46" t="s">
        <v>296</v>
      </c>
      <c r="D85" s="47" t="s">
        <v>297</v>
      </c>
      <c r="E85" s="41">
        <v>3245.4</v>
      </c>
      <c r="F85" s="41">
        <f>VLOOKUP(C85,'[1]9月'!$B:$Q,16,0)</f>
        <v>3245.4</v>
      </c>
      <c r="G85" s="44">
        <v>5228.42</v>
      </c>
      <c r="H85" s="41">
        <v>3245.4</v>
      </c>
      <c r="I85" s="44">
        <v>3180</v>
      </c>
      <c r="J85" s="44"/>
      <c r="K85" s="52">
        <f t="shared" si="39"/>
        <v>58.4172</v>
      </c>
      <c r="L85" s="53">
        <f t="shared" si="40"/>
        <v>519.264</v>
      </c>
      <c r="M85" s="44">
        <f t="shared" si="41"/>
        <v>418.27</v>
      </c>
      <c r="N85" s="41">
        <f t="shared" si="42"/>
        <v>22.7178</v>
      </c>
      <c r="O85" s="44">
        <f t="shared" si="43"/>
        <v>159</v>
      </c>
      <c r="P85" s="44">
        <f t="shared" si="44"/>
        <v>0</v>
      </c>
      <c r="Q85" s="44">
        <f t="shared" si="53"/>
        <v>1177.669</v>
      </c>
      <c r="R85" s="41">
        <f t="shared" si="45"/>
        <v>0</v>
      </c>
      <c r="S85" s="41">
        <f t="shared" si="46"/>
        <v>259.63</v>
      </c>
      <c r="T85" s="44">
        <f t="shared" si="47"/>
        <v>104.57</v>
      </c>
      <c r="U85" s="41">
        <f t="shared" si="48"/>
        <v>9.74</v>
      </c>
      <c r="V85" s="44">
        <f t="shared" si="49"/>
        <v>159</v>
      </c>
      <c r="W85" s="44">
        <f t="shared" si="50"/>
        <v>0</v>
      </c>
      <c r="X85" s="41">
        <f t="shared" si="52"/>
        <v>532.94</v>
      </c>
      <c r="Y85" s="41">
        <f t="shared" si="51"/>
        <v>1710.609</v>
      </c>
      <c r="Z85" s="66"/>
      <c r="AA85" s="143" t="s">
        <v>12</v>
      </c>
      <c r="AB85" s="161">
        <f t="shared" si="60"/>
        <v>58.4172</v>
      </c>
      <c r="AC85" s="161">
        <f t="shared" si="54"/>
        <v>778.894</v>
      </c>
      <c r="AD85" s="161">
        <f t="shared" si="55"/>
        <v>522.84</v>
      </c>
      <c r="AE85" s="161">
        <f t="shared" si="56"/>
        <v>32.4578</v>
      </c>
      <c r="AF85" s="161">
        <f t="shared" si="57"/>
        <v>318</v>
      </c>
      <c r="AG85" s="161">
        <f t="shared" si="58"/>
        <v>0</v>
      </c>
      <c r="AH85" s="161">
        <f t="shared" si="59"/>
        <v>1710.609</v>
      </c>
      <c r="AI85" s="143" t="s">
        <v>1134</v>
      </c>
    </row>
    <row r="86" spans="1:35">
      <c r="A86" s="40">
        <f t="shared" si="38"/>
        <v>83</v>
      </c>
      <c r="B86" s="41" t="s">
        <v>167</v>
      </c>
      <c r="C86" s="46" t="s">
        <v>298</v>
      </c>
      <c r="D86" s="47" t="s">
        <v>299</v>
      </c>
      <c r="E86" s="41">
        <v>3245.4</v>
      </c>
      <c r="F86" s="41">
        <f>VLOOKUP(C86,'[1]9月'!$B:$Q,16,0)</f>
        <v>3245.4</v>
      </c>
      <c r="G86" s="44">
        <v>5228.42</v>
      </c>
      <c r="H86" s="41">
        <v>3245.4</v>
      </c>
      <c r="I86" s="44">
        <v>3180</v>
      </c>
      <c r="J86" s="44"/>
      <c r="K86" s="52">
        <f t="shared" si="39"/>
        <v>58.4172</v>
      </c>
      <c r="L86" s="53">
        <f t="shared" si="40"/>
        <v>519.264</v>
      </c>
      <c r="M86" s="44">
        <f t="shared" si="41"/>
        <v>418.27</v>
      </c>
      <c r="N86" s="41">
        <f t="shared" si="42"/>
        <v>22.7178</v>
      </c>
      <c r="O86" s="44">
        <f t="shared" si="43"/>
        <v>159</v>
      </c>
      <c r="P86" s="44">
        <f t="shared" si="44"/>
        <v>0</v>
      </c>
      <c r="Q86" s="44">
        <f t="shared" si="53"/>
        <v>1177.669</v>
      </c>
      <c r="R86" s="41">
        <f t="shared" si="45"/>
        <v>0</v>
      </c>
      <c r="S86" s="41">
        <f t="shared" si="46"/>
        <v>259.63</v>
      </c>
      <c r="T86" s="44">
        <f t="shared" si="47"/>
        <v>104.57</v>
      </c>
      <c r="U86" s="41">
        <f t="shared" si="48"/>
        <v>9.74</v>
      </c>
      <c r="V86" s="44">
        <f t="shared" si="49"/>
        <v>159</v>
      </c>
      <c r="W86" s="44">
        <f t="shared" si="50"/>
        <v>0</v>
      </c>
      <c r="X86" s="41">
        <f t="shared" si="52"/>
        <v>532.94</v>
      </c>
      <c r="Y86" s="41">
        <f t="shared" si="51"/>
        <v>1710.609</v>
      </c>
      <c r="Z86" s="66"/>
      <c r="AA86" s="143" t="s">
        <v>12</v>
      </c>
      <c r="AB86" s="161">
        <f t="shared" si="60"/>
        <v>58.4172</v>
      </c>
      <c r="AC86" s="161">
        <f t="shared" si="54"/>
        <v>778.894</v>
      </c>
      <c r="AD86" s="161">
        <f t="shared" si="55"/>
        <v>522.84</v>
      </c>
      <c r="AE86" s="161">
        <f t="shared" si="56"/>
        <v>32.4578</v>
      </c>
      <c r="AF86" s="161">
        <f t="shared" si="57"/>
        <v>318</v>
      </c>
      <c r="AG86" s="161">
        <f t="shared" si="58"/>
        <v>0</v>
      </c>
      <c r="AH86" s="161">
        <f t="shared" si="59"/>
        <v>1710.609</v>
      </c>
      <c r="AI86" s="143" t="s">
        <v>1134</v>
      </c>
    </row>
    <row r="87" s="9" customFormat="1" ht="20" customHeight="1" spans="1:35">
      <c r="A87" s="40">
        <f t="shared" si="38"/>
        <v>84</v>
      </c>
      <c r="B87" s="41" t="s">
        <v>167</v>
      </c>
      <c r="C87" s="46" t="s">
        <v>300</v>
      </c>
      <c r="D87" s="47" t="s">
        <v>301</v>
      </c>
      <c r="E87" s="41">
        <v>3245.4</v>
      </c>
      <c r="F87" s="41">
        <f>VLOOKUP(C87,'[1]9月'!$B:$Q,16,0)</f>
        <v>3245.4</v>
      </c>
      <c r="G87" s="44">
        <v>5228.42</v>
      </c>
      <c r="H87" s="41">
        <v>3245.4</v>
      </c>
      <c r="I87" s="44">
        <v>1790</v>
      </c>
      <c r="J87" s="44"/>
      <c r="K87" s="52">
        <f t="shared" si="39"/>
        <v>58.4172</v>
      </c>
      <c r="L87" s="53">
        <f t="shared" si="40"/>
        <v>519.264</v>
      </c>
      <c r="M87" s="44">
        <f t="shared" si="41"/>
        <v>418.27</v>
      </c>
      <c r="N87" s="41">
        <f t="shared" si="42"/>
        <v>22.7178</v>
      </c>
      <c r="O87" s="44">
        <f t="shared" si="43"/>
        <v>89.5</v>
      </c>
      <c r="P87" s="44">
        <f t="shared" si="44"/>
        <v>0</v>
      </c>
      <c r="Q87" s="44">
        <f t="shared" si="53"/>
        <v>1108.169</v>
      </c>
      <c r="R87" s="41">
        <f t="shared" si="45"/>
        <v>0</v>
      </c>
      <c r="S87" s="41">
        <f t="shared" si="46"/>
        <v>259.63</v>
      </c>
      <c r="T87" s="44">
        <f t="shared" si="47"/>
        <v>104.57</v>
      </c>
      <c r="U87" s="41">
        <f t="shared" si="48"/>
        <v>9.74</v>
      </c>
      <c r="V87" s="44">
        <f t="shared" si="49"/>
        <v>89.5</v>
      </c>
      <c r="W87" s="44">
        <f t="shared" si="50"/>
        <v>0</v>
      </c>
      <c r="X87" s="41">
        <f t="shared" si="52"/>
        <v>463.44</v>
      </c>
      <c r="Y87" s="41">
        <f t="shared" si="51"/>
        <v>1571.609</v>
      </c>
      <c r="Z87" s="66"/>
      <c r="AA87" s="143" t="s">
        <v>12</v>
      </c>
      <c r="AB87" s="161">
        <f t="shared" si="60"/>
        <v>58.4172</v>
      </c>
      <c r="AC87" s="161">
        <f t="shared" si="54"/>
        <v>778.894</v>
      </c>
      <c r="AD87" s="161">
        <f t="shared" si="55"/>
        <v>522.84</v>
      </c>
      <c r="AE87" s="161">
        <f t="shared" si="56"/>
        <v>32.4578</v>
      </c>
      <c r="AF87" s="161">
        <f t="shared" si="57"/>
        <v>179</v>
      </c>
      <c r="AG87" s="161">
        <f t="shared" si="58"/>
        <v>0</v>
      </c>
      <c r="AH87" s="161">
        <f t="shared" si="59"/>
        <v>1571.609</v>
      </c>
      <c r="AI87" s="143" t="s">
        <v>1134</v>
      </c>
    </row>
    <row r="88" s="9" customFormat="1" ht="20" customHeight="1" spans="1:35">
      <c r="A88" s="40">
        <f t="shared" si="38"/>
        <v>85</v>
      </c>
      <c r="B88" s="41" t="s">
        <v>167</v>
      </c>
      <c r="C88" s="46" t="s">
        <v>302</v>
      </c>
      <c r="D88" s="47" t="s">
        <v>303</v>
      </c>
      <c r="E88" s="41">
        <v>3245.4</v>
      </c>
      <c r="F88" s="41">
        <f>VLOOKUP(C88,'[1]9月'!$B:$Q,16,0)</f>
        <v>3245.4</v>
      </c>
      <c r="G88" s="44">
        <v>5228.42</v>
      </c>
      <c r="H88" s="41">
        <v>3245.4</v>
      </c>
      <c r="I88" s="44">
        <v>3180</v>
      </c>
      <c r="J88" s="44"/>
      <c r="K88" s="52">
        <f t="shared" si="39"/>
        <v>58.4172</v>
      </c>
      <c r="L88" s="53">
        <f t="shared" si="40"/>
        <v>519.264</v>
      </c>
      <c r="M88" s="44">
        <f t="shared" si="41"/>
        <v>418.27</v>
      </c>
      <c r="N88" s="41">
        <f t="shared" si="42"/>
        <v>22.7178</v>
      </c>
      <c r="O88" s="44">
        <f t="shared" si="43"/>
        <v>159</v>
      </c>
      <c r="P88" s="44">
        <f t="shared" si="44"/>
        <v>0</v>
      </c>
      <c r="Q88" s="44">
        <f t="shared" si="53"/>
        <v>1177.669</v>
      </c>
      <c r="R88" s="41">
        <f t="shared" si="45"/>
        <v>0</v>
      </c>
      <c r="S88" s="41">
        <f t="shared" si="46"/>
        <v>259.63</v>
      </c>
      <c r="T88" s="44">
        <f t="shared" si="47"/>
        <v>104.57</v>
      </c>
      <c r="U88" s="41">
        <f t="shared" si="48"/>
        <v>9.74</v>
      </c>
      <c r="V88" s="44">
        <f t="shared" si="49"/>
        <v>159</v>
      </c>
      <c r="W88" s="44">
        <f t="shared" si="50"/>
        <v>0</v>
      </c>
      <c r="X88" s="41">
        <f t="shared" si="52"/>
        <v>532.94</v>
      </c>
      <c r="Y88" s="41">
        <f t="shared" si="51"/>
        <v>1710.609</v>
      </c>
      <c r="Z88" s="66"/>
      <c r="AA88" s="143" t="s">
        <v>12</v>
      </c>
      <c r="AB88" s="161">
        <f t="shared" si="60"/>
        <v>58.4172</v>
      </c>
      <c r="AC88" s="161">
        <f t="shared" si="54"/>
        <v>778.894</v>
      </c>
      <c r="AD88" s="161">
        <f t="shared" si="55"/>
        <v>522.84</v>
      </c>
      <c r="AE88" s="161">
        <f t="shared" si="56"/>
        <v>32.4578</v>
      </c>
      <c r="AF88" s="161">
        <f t="shared" si="57"/>
        <v>318</v>
      </c>
      <c r="AG88" s="161">
        <f t="shared" si="58"/>
        <v>0</v>
      </c>
      <c r="AH88" s="161">
        <f t="shared" si="59"/>
        <v>1710.609</v>
      </c>
      <c r="AI88" s="143" t="s">
        <v>1134</v>
      </c>
    </row>
    <row r="89" s="9" customFormat="1" ht="20" customHeight="1" spans="1:35">
      <c r="A89" s="40">
        <f t="shared" si="38"/>
        <v>86</v>
      </c>
      <c r="B89" s="41" t="s">
        <v>167</v>
      </c>
      <c r="C89" s="46" t="s">
        <v>304</v>
      </c>
      <c r="D89" s="47" t="s">
        <v>305</v>
      </c>
      <c r="E89" s="41">
        <v>3245.4</v>
      </c>
      <c r="F89" s="41">
        <f>VLOOKUP(C89,'[1]9月'!$B:$Q,16,0)</f>
        <v>3245.4</v>
      </c>
      <c r="G89" s="44">
        <v>5228.42</v>
      </c>
      <c r="H89" s="41">
        <v>3245.4</v>
      </c>
      <c r="I89" s="44">
        <v>1790</v>
      </c>
      <c r="J89" s="44"/>
      <c r="K89" s="52">
        <f t="shared" si="39"/>
        <v>58.4172</v>
      </c>
      <c r="L89" s="53">
        <f t="shared" si="40"/>
        <v>519.264</v>
      </c>
      <c r="M89" s="44">
        <f t="shared" si="41"/>
        <v>418.27</v>
      </c>
      <c r="N89" s="41">
        <f t="shared" si="42"/>
        <v>22.7178</v>
      </c>
      <c r="O89" s="44">
        <f t="shared" si="43"/>
        <v>89.5</v>
      </c>
      <c r="P89" s="44">
        <f t="shared" si="44"/>
        <v>0</v>
      </c>
      <c r="Q89" s="44">
        <f t="shared" si="53"/>
        <v>1108.169</v>
      </c>
      <c r="R89" s="41">
        <f t="shared" si="45"/>
        <v>0</v>
      </c>
      <c r="S89" s="41">
        <f t="shared" si="46"/>
        <v>259.63</v>
      </c>
      <c r="T89" s="44">
        <f t="shared" si="47"/>
        <v>104.57</v>
      </c>
      <c r="U89" s="41">
        <f t="shared" si="48"/>
        <v>9.74</v>
      </c>
      <c r="V89" s="44">
        <f t="shared" si="49"/>
        <v>89.5</v>
      </c>
      <c r="W89" s="44">
        <f t="shared" si="50"/>
        <v>0</v>
      </c>
      <c r="X89" s="41">
        <f t="shared" si="52"/>
        <v>463.44</v>
      </c>
      <c r="Y89" s="41">
        <f t="shared" si="51"/>
        <v>1571.609</v>
      </c>
      <c r="Z89" s="66"/>
      <c r="AA89" s="143" t="s">
        <v>12</v>
      </c>
      <c r="AB89" s="161">
        <f t="shared" si="60"/>
        <v>58.4172</v>
      </c>
      <c r="AC89" s="161">
        <f t="shared" si="54"/>
        <v>778.894</v>
      </c>
      <c r="AD89" s="161">
        <f t="shared" si="55"/>
        <v>522.84</v>
      </c>
      <c r="AE89" s="161">
        <f t="shared" si="56"/>
        <v>32.4578</v>
      </c>
      <c r="AF89" s="161">
        <f t="shared" si="57"/>
        <v>179</v>
      </c>
      <c r="AG89" s="161">
        <f t="shared" si="58"/>
        <v>0</v>
      </c>
      <c r="AH89" s="161">
        <f t="shared" si="59"/>
        <v>1571.609</v>
      </c>
      <c r="AI89" s="143" t="s">
        <v>1134</v>
      </c>
    </row>
    <row r="90" s="9" customFormat="1" ht="20" customHeight="1" spans="1:35">
      <c r="A90" s="40">
        <f t="shared" si="38"/>
        <v>87</v>
      </c>
      <c r="B90" s="41" t="s">
        <v>164</v>
      </c>
      <c r="C90" s="46" t="s">
        <v>306</v>
      </c>
      <c r="D90" s="342" t="s">
        <v>307</v>
      </c>
      <c r="E90" s="41">
        <v>3245.4</v>
      </c>
      <c r="F90" s="41">
        <f>VLOOKUP(C90,'[1]9月'!$B:$Q,16,0)</f>
        <v>3245.4</v>
      </c>
      <c r="G90" s="44">
        <v>5228.42</v>
      </c>
      <c r="H90" s="41">
        <v>3245.4</v>
      </c>
      <c r="I90" s="44">
        <v>3180</v>
      </c>
      <c r="J90" s="44"/>
      <c r="K90" s="52">
        <f t="shared" si="39"/>
        <v>58.4172</v>
      </c>
      <c r="L90" s="53">
        <f t="shared" si="40"/>
        <v>519.264</v>
      </c>
      <c r="M90" s="44">
        <f t="shared" si="41"/>
        <v>418.27</v>
      </c>
      <c r="N90" s="41">
        <f t="shared" si="42"/>
        <v>22.7178</v>
      </c>
      <c r="O90" s="44">
        <f t="shared" si="43"/>
        <v>159</v>
      </c>
      <c r="P90" s="44">
        <f t="shared" si="44"/>
        <v>0</v>
      </c>
      <c r="Q90" s="44">
        <f t="shared" si="53"/>
        <v>1177.669</v>
      </c>
      <c r="R90" s="41">
        <f t="shared" si="45"/>
        <v>0</v>
      </c>
      <c r="S90" s="41">
        <f t="shared" si="46"/>
        <v>259.63</v>
      </c>
      <c r="T90" s="44">
        <f t="shared" si="47"/>
        <v>104.57</v>
      </c>
      <c r="U90" s="41">
        <f t="shared" si="48"/>
        <v>9.74</v>
      </c>
      <c r="V90" s="44">
        <f t="shared" si="49"/>
        <v>159</v>
      </c>
      <c r="W90" s="44">
        <f t="shared" si="50"/>
        <v>0</v>
      </c>
      <c r="X90" s="41">
        <f t="shared" si="52"/>
        <v>532.94</v>
      </c>
      <c r="Y90" s="41">
        <f t="shared" si="51"/>
        <v>1710.609</v>
      </c>
      <c r="Z90" s="66"/>
      <c r="AA90" s="143" t="s">
        <v>25</v>
      </c>
      <c r="AB90" s="161">
        <f t="shared" si="60"/>
        <v>58.4172</v>
      </c>
      <c r="AC90" s="161">
        <f t="shared" si="54"/>
        <v>778.894</v>
      </c>
      <c r="AD90" s="161">
        <f t="shared" si="55"/>
        <v>522.84</v>
      </c>
      <c r="AE90" s="161">
        <f t="shared" si="56"/>
        <v>32.4578</v>
      </c>
      <c r="AF90" s="161">
        <f t="shared" si="57"/>
        <v>318</v>
      </c>
      <c r="AG90" s="161">
        <f t="shared" si="58"/>
        <v>0</v>
      </c>
      <c r="AH90" s="161">
        <f t="shared" si="59"/>
        <v>1710.609</v>
      </c>
      <c r="AI90" s="143" t="s">
        <v>1137</v>
      </c>
    </row>
    <row r="91" s="9" customFormat="1" ht="20" customHeight="1" spans="1:35">
      <c r="A91" s="40">
        <f t="shared" si="38"/>
        <v>88</v>
      </c>
      <c r="B91" s="41" t="s">
        <v>285</v>
      </c>
      <c r="C91" s="42" t="s">
        <v>310</v>
      </c>
      <c r="D91" s="41" t="s">
        <v>311</v>
      </c>
      <c r="E91" s="41">
        <v>3245.4</v>
      </c>
      <c r="F91" s="41">
        <f>VLOOKUP(C91,'[1]9月'!$B:$Q,16,0)</f>
        <v>3245.4</v>
      </c>
      <c r="G91" s="44">
        <v>5228.42</v>
      </c>
      <c r="H91" s="41">
        <v>3245.4</v>
      </c>
      <c r="I91" s="44">
        <v>4180</v>
      </c>
      <c r="J91" s="44"/>
      <c r="K91" s="52">
        <f t="shared" si="39"/>
        <v>58.4172</v>
      </c>
      <c r="L91" s="53">
        <f t="shared" si="40"/>
        <v>519.264</v>
      </c>
      <c r="M91" s="44">
        <f t="shared" si="41"/>
        <v>418.27</v>
      </c>
      <c r="N91" s="41">
        <f t="shared" si="42"/>
        <v>22.7178</v>
      </c>
      <c r="O91" s="44">
        <f t="shared" si="43"/>
        <v>209</v>
      </c>
      <c r="P91" s="44">
        <f t="shared" si="44"/>
        <v>0</v>
      </c>
      <c r="Q91" s="44">
        <f t="shared" si="53"/>
        <v>1227.669</v>
      </c>
      <c r="R91" s="41">
        <f t="shared" si="45"/>
        <v>0</v>
      </c>
      <c r="S91" s="41">
        <f t="shared" si="46"/>
        <v>259.63</v>
      </c>
      <c r="T91" s="44">
        <f t="shared" si="47"/>
        <v>104.57</v>
      </c>
      <c r="U91" s="41">
        <f t="shared" si="48"/>
        <v>9.74</v>
      </c>
      <c r="V91" s="44">
        <f t="shared" si="49"/>
        <v>209</v>
      </c>
      <c r="W91" s="44">
        <f t="shared" si="50"/>
        <v>0</v>
      </c>
      <c r="X91" s="41">
        <f t="shared" si="52"/>
        <v>582.94</v>
      </c>
      <c r="Y91" s="41">
        <f t="shared" si="51"/>
        <v>1810.609</v>
      </c>
      <c r="Z91" s="66"/>
      <c r="AA91" s="143" t="s">
        <v>27</v>
      </c>
      <c r="AB91" s="161">
        <f t="shared" si="60"/>
        <v>58.4172</v>
      </c>
      <c r="AC91" s="161">
        <f t="shared" si="54"/>
        <v>778.894</v>
      </c>
      <c r="AD91" s="161">
        <f t="shared" si="55"/>
        <v>522.84</v>
      </c>
      <c r="AE91" s="161">
        <f t="shared" si="56"/>
        <v>32.4578</v>
      </c>
      <c r="AF91" s="161">
        <f t="shared" si="57"/>
        <v>418</v>
      </c>
      <c r="AG91" s="161">
        <f t="shared" si="58"/>
        <v>0</v>
      </c>
      <c r="AH91" s="161">
        <f t="shared" si="59"/>
        <v>1810.609</v>
      </c>
      <c r="AI91" s="143" t="s">
        <v>1139</v>
      </c>
    </row>
    <row r="92" s="9" customFormat="1" ht="20" customHeight="1" spans="1:35">
      <c r="A92" s="40">
        <f t="shared" si="38"/>
        <v>89</v>
      </c>
      <c r="B92" s="41" t="s">
        <v>124</v>
      </c>
      <c r="C92" s="42" t="s">
        <v>312</v>
      </c>
      <c r="D92" s="41" t="s">
        <v>313</v>
      </c>
      <c r="E92" s="41">
        <v>3245.4</v>
      </c>
      <c r="F92" s="41">
        <f>VLOOKUP(C92,'[1]9月'!$B:$Q,16,0)</f>
        <v>3245.4</v>
      </c>
      <c r="G92" s="44">
        <v>5228.42</v>
      </c>
      <c r="H92" s="41">
        <v>3245.4</v>
      </c>
      <c r="I92" s="44">
        <v>3180</v>
      </c>
      <c r="J92" s="44"/>
      <c r="K92" s="52">
        <f t="shared" si="39"/>
        <v>58.4172</v>
      </c>
      <c r="L92" s="53">
        <f t="shared" si="40"/>
        <v>519.264</v>
      </c>
      <c r="M92" s="44">
        <f t="shared" si="41"/>
        <v>418.27</v>
      </c>
      <c r="N92" s="41">
        <f t="shared" si="42"/>
        <v>22.7178</v>
      </c>
      <c r="O92" s="44">
        <f t="shared" si="43"/>
        <v>159</v>
      </c>
      <c r="P92" s="44">
        <f t="shared" si="44"/>
        <v>0</v>
      </c>
      <c r="Q92" s="44">
        <f t="shared" si="53"/>
        <v>1177.669</v>
      </c>
      <c r="R92" s="41">
        <f t="shared" si="45"/>
        <v>0</v>
      </c>
      <c r="S92" s="41">
        <f t="shared" si="46"/>
        <v>259.63</v>
      </c>
      <c r="T92" s="44">
        <f t="shared" si="47"/>
        <v>104.57</v>
      </c>
      <c r="U92" s="41">
        <f t="shared" si="48"/>
        <v>9.74</v>
      </c>
      <c r="V92" s="44">
        <f t="shared" si="49"/>
        <v>159</v>
      </c>
      <c r="W92" s="44">
        <f t="shared" si="50"/>
        <v>0</v>
      </c>
      <c r="X92" s="41">
        <f t="shared" si="52"/>
        <v>532.94</v>
      </c>
      <c r="Y92" s="41">
        <f t="shared" si="51"/>
        <v>1710.609</v>
      </c>
      <c r="Z92" s="66"/>
      <c r="AA92" s="143" t="s">
        <v>30</v>
      </c>
      <c r="AB92" s="161">
        <f t="shared" si="60"/>
        <v>58.4172</v>
      </c>
      <c r="AC92" s="161">
        <f t="shared" si="54"/>
        <v>778.894</v>
      </c>
      <c r="AD92" s="161">
        <f t="shared" si="55"/>
        <v>522.84</v>
      </c>
      <c r="AE92" s="161">
        <f t="shared" si="56"/>
        <v>32.4578</v>
      </c>
      <c r="AF92" s="161">
        <f t="shared" si="57"/>
        <v>318</v>
      </c>
      <c r="AG92" s="161">
        <f t="shared" si="58"/>
        <v>0</v>
      </c>
      <c r="AH92" s="161">
        <f t="shared" si="59"/>
        <v>1710.609</v>
      </c>
      <c r="AI92" s="143" t="s">
        <v>1139</v>
      </c>
    </row>
    <row r="93" ht="21" customHeight="1" spans="1:35">
      <c r="A93" s="40">
        <f t="shared" si="38"/>
        <v>90</v>
      </c>
      <c r="B93" s="41" t="s">
        <v>103</v>
      </c>
      <c r="C93" s="42" t="s">
        <v>314</v>
      </c>
      <c r="D93" s="41" t="s">
        <v>315</v>
      </c>
      <c r="E93" s="41">
        <v>3245.4</v>
      </c>
      <c r="F93" s="41">
        <f>VLOOKUP(C93,'[1]9月'!$B:$Q,16,0)</f>
        <v>3245.4</v>
      </c>
      <c r="G93" s="44">
        <v>5228.42</v>
      </c>
      <c r="H93" s="41">
        <v>3245.4</v>
      </c>
      <c r="I93" s="44">
        <v>4180</v>
      </c>
      <c r="J93" s="44"/>
      <c r="K93" s="52">
        <f t="shared" si="39"/>
        <v>58.4172</v>
      </c>
      <c r="L93" s="53">
        <f t="shared" si="40"/>
        <v>519.264</v>
      </c>
      <c r="M93" s="44">
        <f t="shared" si="41"/>
        <v>418.27</v>
      </c>
      <c r="N93" s="41">
        <f t="shared" si="42"/>
        <v>22.7178</v>
      </c>
      <c r="O93" s="44">
        <f t="shared" si="43"/>
        <v>209</v>
      </c>
      <c r="P93" s="44">
        <f t="shared" si="44"/>
        <v>0</v>
      </c>
      <c r="Q93" s="44">
        <f t="shared" si="53"/>
        <v>1227.669</v>
      </c>
      <c r="R93" s="41">
        <f t="shared" si="45"/>
        <v>0</v>
      </c>
      <c r="S93" s="41">
        <f t="shared" si="46"/>
        <v>259.63</v>
      </c>
      <c r="T93" s="44">
        <f t="shared" si="47"/>
        <v>104.57</v>
      </c>
      <c r="U93" s="41">
        <f t="shared" si="48"/>
        <v>9.74</v>
      </c>
      <c r="V93" s="44">
        <f t="shared" si="49"/>
        <v>209</v>
      </c>
      <c r="W93" s="44">
        <f t="shared" si="50"/>
        <v>0</v>
      </c>
      <c r="X93" s="41">
        <f t="shared" si="52"/>
        <v>582.94</v>
      </c>
      <c r="Y93" s="41">
        <f t="shared" si="51"/>
        <v>1810.609</v>
      </c>
      <c r="Z93" s="66"/>
      <c r="AA93" s="143" t="s">
        <v>26</v>
      </c>
      <c r="AB93" s="161">
        <f t="shared" si="60"/>
        <v>58.4172</v>
      </c>
      <c r="AC93" s="161">
        <f t="shared" si="54"/>
        <v>778.894</v>
      </c>
      <c r="AD93" s="161">
        <f t="shared" si="55"/>
        <v>522.84</v>
      </c>
      <c r="AE93" s="161">
        <f t="shared" si="56"/>
        <v>32.4578</v>
      </c>
      <c r="AF93" s="161">
        <f t="shared" si="57"/>
        <v>418</v>
      </c>
      <c r="AG93" s="161">
        <f t="shared" si="58"/>
        <v>0</v>
      </c>
      <c r="AH93" s="161">
        <f t="shared" si="59"/>
        <v>1810.609</v>
      </c>
      <c r="AI93" s="143" t="s">
        <v>1135</v>
      </c>
    </row>
    <row r="94" s="9" customFormat="1" ht="20" customHeight="1" spans="1:35">
      <c r="A94" s="40">
        <f t="shared" si="38"/>
        <v>91</v>
      </c>
      <c r="B94" s="41" t="s">
        <v>103</v>
      </c>
      <c r="C94" s="46" t="s">
        <v>318</v>
      </c>
      <c r="D94" s="47" t="s">
        <v>319</v>
      </c>
      <c r="E94" s="41">
        <v>3245.4</v>
      </c>
      <c r="F94" s="41">
        <f>VLOOKUP(C94,'[1]9月'!$B:$Q,16,0)</f>
        <v>3245.4</v>
      </c>
      <c r="G94" s="44">
        <v>5228.42</v>
      </c>
      <c r="H94" s="41">
        <v>3245.4</v>
      </c>
      <c r="I94" s="44">
        <v>3180</v>
      </c>
      <c r="J94" s="44"/>
      <c r="K94" s="52">
        <f t="shared" si="39"/>
        <v>58.4172</v>
      </c>
      <c r="L94" s="53">
        <f t="shared" si="40"/>
        <v>519.264</v>
      </c>
      <c r="M94" s="44">
        <f t="shared" si="41"/>
        <v>418.27</v>
      </c>
      <c r="N94" s="41">
        <f t="shared" si="42"/>
        <v>22.7178</v>
      </c>
      <c r="O94" s="44">
        <f t="shared" si="43"/>
        <v>159</v>
      </c>
      <c r="P94" s="44">
        <f t="shared" si="44"/>
        <v>0</v>
      </c>
      <c r="Q94" s="44">
        <f t="shared" si="53"/>
        <v>1177.669</v>
      </c>
      <c r="R94" s="41">
        <f t="shared" si="45"/>
        <v>0</v>
      </c>
      <c r="S94" s="41">
        <f t="shared" si="46"/>
        <v>259.63</v>
      </c>
      <c r="T94" s="44">
        <f t="shared" si="47"/>
        <v>104.57</v>
      </c>
      <c r="U94" s="41">
        <f t="shared" si="48"/>
        <v>9.74</v>
      </c>
      <c r="V94" s="44">
        <f t="shared" si="49"/>
        <v>159</v>
      </c>
      <c r="W94" s="44">
        <f t="shared" si="50"/>
        <v>0</v>
      </c>
      <c r="X94" s="41">
        <f t="shared" si="52"/>
        <v>532.94</v>
      </c>
      <c r="Y94" s="41">
        <f t="shared" si="51"/>
        <v>1710.609</v>
      </c>
      <c r="Z94" s="66"/>
      <c r="AA94" s="143" t="s">
        <v>26</v>
      </c>
      <c r="AB94" s="161">
        <f t="shared" si="60"/>
        <v>58.4172</v>
      </c>
      <c r="AC94" s="161">
        <f t="shared" si="54"/>
        <v>778.894</v>
      </c>
      <c r="AD94" s="161">
        <f t="shared" si="55"/>
        <v>522.84</v>
      </c>
      <c r="AE94" s="161">
        <f t="shared" si="56"/>
        <v>32.4578</v>
      </c>
      <c r="AF94" s="161">
        <f t="shared" si="57"/>
        <v>318</v>
      </c>
      <c r="AG94" s="161">
        <f t="shared" si="58"/>
        <v>0</v>
      </c>
      <c r="AH94" s="161">
        <f t="shared" si="59"/>
        <v>1710.609</v>
      </c>
      <c r="AI94" s="143" t="s">
        <v>1135</v>
      </c>
    </row>
    <row r="95" s="9" customFormat="1" ht="20" customHeight="1" spans="1:35">
      <c r="A95" s="40">
        <f t="shared" si="38"/>
        <v>92</v>
      </c>
      <c r="B95" s="41" t="s">
        <v>103</v>
      </c>
      <c r="C95" s="46" t="s">
        <v>323</v>
      </c>
      <c r="D95" s="343" t="s">
        <v>324</v>
      </c>
      <c r="E95" s="41">
        <v>3245.4</v>
      </c>
      <c r="F95" s="41">
        <f>VLOOKUP(C95,'[1]9月'!$B:$Q,16,0)</f>
        <v>3245.4</v>
      </c>
      <c r="G95" s="44">
        <v>5228.42</v>
      </c>
      <c r="H95" s="41">
        <v>3245.4</v>
      </c>
      <c r="I95" s="44">
        <v>3180</v>
      </c>
      <c r="J95" s="44"/>
      <c r="K95" s="52">
        <f t="shared" si="39"/>
        <v>58.4172</v>
      </c>
      <c r="L95" s="53">
        <f t="shared" si="40"/>
        <v>519.264</v>
      </c>
      <c r="M95" s="44">
        <f t="shared" si="41"/>
        <v>418.27</v>
      </c>
      <c r="N95" s="41">
        <f t="shared" si="42"/>
        <v>22.7178</v>
      </c>
      <c r="O95" s="44">
        <f t="shared" si="43"/>
        <v>159</v>
      </c>
      <c r="P95" s="44">
        <f t="shared" si="44"/>
        <v>0</v>
      </c>
      <c r="Q95" s="44">
        <f t="shared" si="53"/>
        <v>1177.669</v>
      </c>
      <c r="R95" s="41">
        <f t="shared" si="45"/>
        <v>0</v>
      </c>
      <c r="S95" s="41">
        <f t="shared" si="46"/>
        <v>259.63</v>
      </c>
      <c r="T95" s="44">
        <f t="shared" si="47"/>
        <v>104.57</v>
      </c>
      <c r="U95" s="41">
        <f t="shared" si="48"/>
        <v>9.74</v>
      </c>
      <c r="V95" s="44">
        <f t="shared" si="49"/>
        <v>159</v>
      </c>
      <c r="W95" s="44">
        <f t="shared" si="50"/>
        <v>0</v>
      </c>
      <c r="X95" s="41">
        <f t="shared" si="52"/>
        <v>532.94</v>
      </c>
      <c r="Y95" s="41">
        <f t="shared" si="51"/>
        <v>1710.609</v>
      </c>
      <c r="Z95" s="66"/>
      <c r="AA95" s="143" t="s">
        <v>26</v>
      </c>
      <c r="AB95" s="161">
        <f t="shared" si="60"/>
        <v>58.4172</v>
      </c>
      <c r="AC95" s="161">
        <f t="shared" si="54"/>
        <v>778.894</v>
      </c>
      <c r="AD95" s="161">
        <f t="shared" si="55"/>
        <v>522.84</v>
      </c>
      <c r="AE95" s="161">
        <f t="shared" si="56"/>
        <v>32.4578</v>
      </c>
      <c r="AF95" s="161">
        <f t="shared" si="57"/>
        <v>318</v>
      </c>
      <c r="AG95" s="161">
        <f t="shared" si="58"/>
        <v>0</v>
      </c>
      <c r="AH95" s="161">
        <f t="shared" si="59"/>
        <v>1710.609</v>
      </c>
      <c r="AI95" s="143" t="s">
        <v>1135</v>
      </c>
    </row>
    <row r="96" s="9" customFormat="1" ht="20" customHeight="1" spans="1:35">
      <c r="A96" s="40">
        <f t="shared" si="38"/>
        <v>93</v>
      </c>
      <c r="B96" s="41" t="s">
        <v>103</v>
      </c>
      <c r="C96" s="42" t="s">
        <v>325</v>
      </c>
      <c r="D96" s="41" t="s">
        <v>326</v>
      </c>
      <c r="E96" s="41">
        <v>3820</v>
      </c>
      <c r="F96" s="41">
        <f>VLOOKUP(C96,'[1]9月'!$B:$Q,16,0)</f>
        <v>3820</v>
      </c>
      <c r="G96" s="44">
        <v>5228.42</v>
      </c>
      <c r="H96" s="41">
        <v>3820</v>
      </c>
      <c r="I96" s="44">
        <v>4180</v>
      </c>
      <c r="J96" s="44"/>
      <c r="K96" s="52">
        <f t="shared" si="39"/>
        <v>68.76</v>
      </c>
      <c r="L96" s="53">
        <f t="shared" si="40"/>
        <v>611.2</v>
      </c>
      <c r="M96" s="44">
        <f t="shared" si="41"/>
        <v>418.27</v>
      </c>
      <c r="N96" s="41">
        <f t="shared" si="42"/>
        <v>26.74</v>
      </c>
      <c r="O96" s="44">
        <f t="shared" si="43"/>
        <v>209</v>
      </c>
      <c r="P96" s="44">
        <f t="shared" si="44"/>
        <v>0</v>
      </c>
      <c r="Q96" s="44">
        <f t="shared" si="53"/>
        <v>1333.97</v>
      </c>
      <c r="R96" s="41">
        <f t="shared" si="45"/>
        <v>0</v>
      </c>
      <c r="S96" s="41">
        <f t="shared" si="46"/>
        <v>305.6</v>
      </c>
      <c r="T96" s="44">
        <f t="shared" si="47"/>
        <v>104.57</v>
      </c>
      <c r="U96" s="41">
        <f t="shared" si="48"/>
        <v>11.46</v>
      </c>
      <c r="V96" s="44">
        <f t="shared" si="49"/>
        <v>209</v>
      </c>
      <c r="W96" s="44">
        <f t="shared" si="50"/>
        <v>0</v>
      </c>
      <c r="X96" s="41">
        <f t="shared" si="52"/>
        <v>630.63</v>
      </c>
      <c r="Y96" s="41">
        <f t="shared" si="51"/>
        <v>1964.6</v>
      </c>
      <c r="Z96" s="66"/>
      <c r="AA96" s="143" t="s">
        <v>26</v>
      </c>
      <c r="AB96" s="161">
        <f t="shared" si="60"/>
        <v>68.76</v>
      </c>
      <c r="AC96" s="161">
        <f t="shared" si="54"/>
        <v>916.8</v>
      </c>
      <c r="AD96" s="161">
        <f t="shared" si="55"/>
        <v>522.84</v>
      </c>
      <c r="AE96" s="161">
        <f t="shared" si="56"/>
        <v>38.2</v>
      </c>
      <c r="AF96" s="161">
        <f t="shared" si="57"/>
        <v>418</v>
      </c>
      <c r="AG96" s="161">
        <f t="shared" si="58"/>
        <v>0</v>
      </c>
      <c r="AH96" s="161">
        <f t="shared" si="59"/>
        <v>1964.6</v>
      </c>
      <c r="AI96" s="143" t="s">
        <v>1135</v>
      </c>
    </row>
    <row r="97" ht="21" customHeight="1" spans="1:35">
      <c r="A97" s="40">
        <f t="shared" si="38"/>
        <v>94</v>
      </c>
      <c r="B97" s="41" t="s">
        <v>285</v>
      </c>
      <c r="C97" s="42" t="s">
        <v>327</v>
      </c>
      <c r="D97" s="41" t="s">
        <v>328</v>
      </c>
      <c r="E97" s="41">
        <v>3245.4</v>
      </c>
      <c r="F97" s="41">
        <f>VLOOKUP(C97,'[1]9月'!$B:$Q,16,0)</f>
        <v>3245.4</v>
      </c>
      <c r="G97" s="44">
        <v>5228.42</v>
      </c>
      <c r="H97" s="41">
        <v>3245.4</v>
      </c>
      <c r="I97" s="44">
        <v>3180</v>
      </c>
      <c r="J97" s="44"/>
      <c r="K97" s="52">
        <f t="shared" si="39"/>
        <v>58.4172</v>
      </c>
      <c r="L97" s="53">
        <f t="shared" si="40"/>
        <v>519.264</v>
      </c>
      <c r="M97" s="44">
        <f t="shared" si="41"/>
        <v>418.27</v>
      </c>
      <c r="N97" s="41">
        <f t="shared" si="42"/>
        <v>22.7178</v>
      </c>
      <c r="O97" s="44">
        <f t="shared" si="43"/>
        <v>159</v>
      </c>
      <c r="P97" s="44">
        <f t="shared" si="44"/>
        <v>0</v>
      </c>
      <c r="Q97" s="44">
        <f t="shared" si="53"/>
        <v>1177.669</v>
      </c>
      <c r="R97" s="41">
        <f t="shared" si="45"/>
        <v>0</v>
      </c>
      <c r="S97" s="41">
        <f t="shared" si="46"/>
        <v>259.63</v>
      </c>
      <c r="T97" s="44">
        <f t="shared" si="47"/>
        <v>104.57</v>
      </c>
      <c r="U97" s="41">
        <f t="shared" si="48"/>
        <v>9.74</v>
      </c>
      <c r="V97" s="44">
        <f t="shared" si="49"/>
        <v>159</v>
      </c>
      <c r="W97" s="44">
        <f t="shared" si="50"/>
        <v>0</v>
      </c>
      <c r="X97" s="41">
        <f t="shared" si="52"/>
        <v>532.94</v>
      </c>
      <c r="Y97" s="41">
        <f t="shared" si="51"/>
        <v>1710.609</v>
      </c>
      <c r="Z97" s="66"/>
      <c r="AA97" s="143" t="s">
        <v>29</v>
      </c>
      <c r="AB97" s="161">
        <f t="shared" si="60"/>
        <v>58.4172</v>
      </c>
      <c r="AC97" s="161">
        <f t="shared" si="54"/>
        <v>778.894</v>
      </c>
      <c r="AD97" s="161">
        <f t="shared" si="55"/>
        <v>522.84</v>
      </c>
      <c r="AE97" s="161">
        <f t="shared" si="56"/>
        <v>32.4578</v>
      </c>
      <c r="AF97" s="161">
        <f t="shared" si="57"/>
        <v>318</v>
      </c>
      <c r="AG97" s="161">
        <f t="shared" si="58"/>
        <v>0</v>
      </c>
      <c r="AH97" s="161">
        <f t="shared" si="59"/>
        <v>1710.609</v>
      </c>
      <c r="AI97" s="143" t="s">
        <v>1139</v>
      </c>
    </row>
    <row r="98" s="9" customFormat="1" ht="20" customHeight="1" spans="1:35">
      <c r="A98" s="40">
        <f t="shared" si="38"/>
        <v>95</v>
      </c>
      <c r="B98" s="66" t="s">
        <v>170</v>
      </c>
      <c r="C98" s="46" t="s">
        <v>329</v>
      </c>
      <c r="D98" s="47" t="s">
        <v>330</v>
      </c>
      <c r="E98" s="41">
        <v>3245.4</v>
      </c>
      <c r="F98" s="41">
        <f>VLOOKUP(C98,'[1]9月'!$B:$Q,16,0)</f>
        <v>3245.4</v>
      </c>
      <c r="G98" s="44">
        <v>5228.42</v>
      </c>
      <c r="H98" s="41">
        <v>3245.4</v>
      </c>
      <c r="I98" s="44">
        <v>1790</v>
      </c>
      <c r="J98" s="44"/>
      <c r="K98" s="52">
        <f t="shared" si="39"/>
        <v>58.4172</v>
      </c>
      <c r="L98" s="53">
        <f t="shared" si="40"/>
        <v>519.264</v>
      </c>
      <c r="M98" s="44">
        <f t="shared" si="41"/>
        <v>418.27</v>
      </c>
      <c r="N98" s="41">
        <f t="shared" si="42"/>
        <v>22.7178</v>
      </c>
      <c r="O98" s="44">
        <f t="shared" si="43"/>
        <v>89.5</v>
      </c>
      <c r="P98" s="44">
        <f t="shared" si="44"/>
        <v>0</v>
      </c>
      <c r="Q98" s="44">
        <f t="shared" si="53"/>
        <v>1108.169</v>
      </c>
      <c r="R98" s="41">
        <f t="shared" si="45"/>
        <v>0</v>
      </c>
      <c r="S98" s="41">
        <f t="shared" si="46"/>
        <v>259.63</v>
      </c>
      <c r="T98" s="44">
        <f t="shared" si="47"/>
        <v>104.57</v>
      </c>
      <c r="U98" s="41">
        <f t="shared" si="48"/>
        <v>9.74</v>
      </c>
      <c r="V98" s="44">
        <f t="shared" si="49"/>
        <v>89.5</v>
      </c>
      <c r="W98" s="44">
        <f t="shared" si="50"/>
        <v>0</v>
      </c>
      <c r="X98" s="41">
        <f t="shared" si="52"/>
        <v>463.44</v>
      </c>
      <c r="Y98" s="41">
        <f t="shared" si="51"/>
        <v>1571.609</v>
      </c>
      <c r="Z98" s="66"/>
      <c r="AA98" s="143" t="s">
        <v>24</v>
      </c>
      <c r="AB98" s="161">
        <f t="shared" si="60"/>
        <v>58.4172</v>
      </c>
      <c r="AC98" s="161">
        <f t="shared" si="54"/>
        <v>778.894</v>
      </c>
      <c r="AD98" s="161">
        <f t="shared" si="55"/>
        <v>522.84</v>
      </c>
      <c r="AE98" s="161">
        <f t="shared" si="56"/>
        <v>32.4578</v>
      </c>
      <c r="AF98" s="161">
        <f t="shared" si="57"/>
        <v>179</v>
      </c>
      <c r="AG98" s="161">
        <f t="shared" si="58"/>
        <v>0</v>
      </c>
      <c r="AH98" s="161">
        <f t="shared" si="59"/>
        <v>1571.609</v>
      </c>
      <c r="AI98" s="143" t="s">
        <v>1138</v>
      </c>
    </row>
    <row r="99" s="9" customFormat="1" ht="20" customHeight="1" spans="1:35">
      <c r="A99" s="40">
        <f t="shared" si="38"/>
        <v>96</v>
      </c>
      <c r="B99" s="66" t="s">
        <v>285</v>
      </c>
      <c r="C99" s="46" t="s">
        <v>331</v>
      </c>
      <c r="D99" s="45" t="s">
        <v>332</v>
      </c>
      <c r="E99" s="41">
        <v>3245.4</v>
      </c>
      <c r="F99" s="41">
        <v>3245.4</v>
      </c>
      <c r="G99" s="44">
        <v>5228.42</v>
      </c>
      <c r="H99" s="41">
        <v>3245.4</v>
      </c>
      <c r="I99" s="44">
        <v>4180</v>
      </c>
      <c r="J99" s="44"/>
      <c r="K99" s="52">
        <f t="shared" si="39"/>
        <v>58.4172</v>
      </c>
      <c r="L99" s="53">
        <f t="shared" si="40"/>
        <v>519.264</v>
      </c>
      <c r="M99" s="44">
        <f t="shared" si="41"/>
        <v>418.27</v>
      </c>
      <c r="N99" s="41">
        <f t="shared" si="42"/>
        <v>22.7178</v>
      </c>
      <c r="O99" s="44">
        <f t="shared" si="43"/>
        <v>209</v>
      </c>
      <c r="P99" s="44">
        <f t="shared" si="44"/>
        <v>0</v>
      </c>
      <c r="Q99" s="44">
        <f t="shared" si="53"/>
        <v>1227.669</v>
      </c>
      <c r="R99" s="41">
        <f t="shared" si="45"/>
        <v>0</v>
      </c>
      <c r="S99" s="41">
        <f t="shared" si="46"/>
        <v>259.63</v>
      </c>
      <c r="T99" s="44">
        <f t="shared" si="47"/>
        <v>104.57</v>
      </c>
      <c r="U99" s="41">
        <f t="shared" si="48"/>
        <v>9.74</v>
      </c>
      <c r="V99" s="44">
        <f t="shared" si="49"/>
        <v>209</v>
      </c>
      <c r="W99" s="44">
        <f t="shared" si="50"/>
        <v>0</v>
      </c>
      <c r="X99" s="41">
        <f t="shared" si="52"/>
        <v>582.94</v>
      </c>
      <c r="Y99" s="41">
        <f t="shared" si="51"/>
        <v>1810.609</v>
      </c>
      <c r="Z99" s="66"/>
      <c r="AA99" s="143" t="s">
        <v>28</v>
      </c>
      <c r="AB99" s="161">
        <f t="shared" si="60"/>
        <v>58.4172</v>
      </c>
      <c r="AC99" s="161">
        <f t="shared" si="54"/>
        <v>778.894</v>
      </c>
      <c r="AD99" s="161">
        <f t="shared" si="55"/>
        <v>522.84</v>
      </c>
      <c r="AE99" s="161">
        <f t="shared" si="56"/>
        <v>32.4578</v>
      </c>
      <c r="AF99" s="161">
        <f t="shared" si="57"/>
        <v>418</v>
      </c>
      <c r="AG99" s="161">
        <f t="shared" si="58"/>
        <v>0</v>
      </c>
      <c r="AH99" s="161">
        <f t="shared" si="59"/>
        <v>1810.609</v>
      </c>
      <c r="AI99" s="143" t="s">
        <v>1139</v>
      </c>
    </row>
    <row r="100" s="9" customFormat="1" ht="20" customHeight="1" spans="1:35">
      <c r="A100" s="40">
        <f t="shared" si="38"/>
        <v>97</v>
      </c>
      <c r="B100" s="66" t="s">
        <v>320</v>
      </c>
      <c r="C100" s="42" t="s">
        <v>333</v>
      </c>
      <c r="D100" s="41" t="s">
        <v>334</v>
      </c>
      <c r="E100" s="41">
        <v>3245.4</v>
      </c>
      <c r="F100" s="41">
        <f>VLOOKUP(C100,'[1]9月'!$B:$Q,16,0)</f>
        <v>3245.4</v>
      </c>
      <c r="G100" s="44">
        <v>5228.42</v>
      </c>
      <c r="H100" s="41">
        <v>3245.4</v>
      </c>
      <c r="I100" s="44">
        <v>1790</v>
      </c>
      <c r="J100" s="44"/>
      <c r="K100" s="52">
        <f t="shared" si="39"/>
        <v>58.4172</v>
      </c>
      <c r="L100" s="53">
        <f t="shared" si="40"/>
        <v>519.264</v>
      </c>
      <c r="M100" s="44">
        <f t="shared" si="41"/>
        <v>418.27</v>
      </c>
      <c r="N100" s="41">
        <f t="shared" si="42"/>
        <v>22.7178</v>
      </c>
      <c r="O100" s="44">
        <f t="shared" si="43"/>
        <v>89.5</v>
      </c>
      <c r="P100" s="44">
        <f t="shared" si="44"/>
        <v>0</v>
      </c>
      <c r="Q100" s="44">
        <f t="shared" si="53"/>
        <v>1108.169</v>
      </c>
      <c r="R100" s="41">
        <f t="shared" si="45"/>
        <v>0</v>
      </c>
      <c r="S100" s="41">
        <f t="shared" si="46"/>
        <v>259.63</v>
      </c>
      <c r="T100" s="44">
        <f t="shared" si="47"/>
        <v>104.57</v>
      </c>
      <c r="U100" s="41">
        <f t="shared" si="48"/>
        <v>9.74</v>
      </c>
      <c r="V100" s="44">
        <f t="shared" si="49"/>
        <v>89.5</v>
      </c>
      <c r="W100" s="44">
        <f t="shared" si="50"/>
        <v>0</v>
      </c>
      <c r="X100" s="41">
        <f t="shared" si="52"/>
        <v>463.44</v>
      </c>
      <c r="Y100" s="41">
        <f t="shared" si="51"/>
        <v>1571.609</v>
      </c>
      <c r="Z100" s="66"/>
      <c r="AA100" s="143" t="s">
        <v>21</v>
      </c>
      <c r="AB100" s="161">
        <f t="shared" si="60"/>
        <v>58.4172</v>
      </c>
      <c r="AC100" s="161">
        <f t="shared" si="54"/>
        <v>778.894</v>
      </c>
      <c r="AD100" s="161">
        <f t="shared" si="55"/>
        <v>522.84</v>
      </c>
      <c r="AE100" s="161">
        <f t="shared" si="56"/>
        <v>32.4578</v>
      </c>
      <c r="AF100" s="161">
        <f t="shared" si="57"/>
        <v>179</v>
      </c>
      <c r="AG100" s="161">
        <f t="shared" si="58"/>
        <v>0</v>
      </c>
      <c r="AH100" s="161">
        <f t="shared" si="59"/>
        <v>1571.609</v>
      </c>
      <c r="AI100" s="143" t="s">
        <v>1138</v>
      </c>
    </row>
    <row r="101" s="9" customFormat="1" ht="20" customHeight="1" spans="1:35">
      <c r="A101" s="40">
        <f t="shared" si="38"/>
        <v>98</v>
      </c>
      <c r="B101" s="66" t="s">
        <v>320</v>
      </c>
      <c r="C101" s="42" t="s">
        <v>335</v>
      </c>
      <c r="D101" s="41" t="s">
        <v>336</v>
      </c>
      <c r="E101" s="41">
        <v>3245.4</v>
      </c>
      <c r="F101" s="41">
        <f>VLOOKUP(C101,'[1]9月'!$B:$Q,16,0)</f>
        <v>3245.4</v>
      </c>
      <c r="G101" s="44">
        <v>5228.42</v>
      </c>
      <c r="H101" s="41">
        <v>3245.4</v>
      </c>
      <c r="I101" s="44">
        <v>1790</v>
      </c>
      <c r="J101" s="44"/>
      <c r="K101" s="52">
        <f t="shared" si="39"/>
        <v>58.4172</v>
      </c>
      <c r="L101" s="53">
        <f t="shared" si="40"/>
        <v>519.264</v>
      </c>
      <c r="M101" s="44">
        <f t="shared" si="41"/>
        <v>418.27</v>
      </c>
      <c r="N101" s="41">
        <f t="shared" si="42"/>
        <v>22.7178</v>
      </c>
      <c r="O101" s="44">
        <f t="shared" si="43"/>
        <v>89.5</v>
      </c>
      <c r="P101" s="44">
        <f t="shared" si="44"/>
        <v>0</v>
      </c>
      <c r="Q101" s="44">
        <f t="shared" si="53"/>
        <v>1108.169</v>
      </c>
      <c r="R101" s="41">
        <f t="shared" si="45"/>
        <v>0</v>
      </c>
      <c r="S101" s="41">
        <f t="shared" si="46"/>
        <v>259.63</v>
      </c>
      <c r="T101" s="44">
        <f t="shared" si="47"/>
        <v>104.57</v>
      </c>
      <c r="U101" s="41">
        <f t="shared" si="48"/>
        <v>9.74</v>
      </c>
      <c r="V101" s="44">
        <f t="shared" si="49"/>
        <v>89.5</v>
      </c>
      <c r="W101" s="44">
        <f t="shared" si="50"/>
        <v>0</v>
      </c>
      <c r="X101" s="41">
        <f t="shared" si="52"/>
        <v>463.44</v>
      </c>
      <c r="Y101" s="41">
        <f t="shared" si="51"/>
        <v>1571.609</v>
      </c>
      <c r="Z101" s="66"/>
      <c r="AA101" s="143" t="s">
        <v>21</v>
      </c>
      <c r="AB101" s="161">
        <f t="shared" si="60"/>
        <v>58.4172</v>
      </c>
      <c r="AC101" s="161">
        <f t="shared" si="54"/>
        <v>778.894</v>
      </c>
      <c r="AD101" s="161">
        <f t="shared" si="55"/>
        <v>522.84</v>
      </c>
      <c r="AE101" s="161">
        <f t="shared" si="56"/>
        <v>32.4578</v>
      </c>
      <c r="AF101" s="161">
        <f t="shared" si="57"/>
        <v>179</v>
      </c>
      <c r="AG101" s="161">
        <f t="shared" si="58"/>
        <v>0</v>
      </c>
      <c r="AH101" s="161">
        <f t="shared" si="59"/>
        <v>1571.609</v>
      </c>
      <c r="AI101" s="143" t="s">
        <v>1138</v>
      </c>
    </row>
    <row r="102" s="9" customFormat="1" ht="20" customHeight="1" spans="1:35">
      <c r="A102" s="40">
        <f t="shared" si="38"/>
        <v>99</v>
      </c>
      <c r="B102" s="66" t="s">
        <v>320</v>
      </c>
      <c r="C102" s="42" t="s">
        <v>337</v>
      </c>
      <c r="D102" s="41" t="s">
        <v>338</v>
      </c>
      <c r="E102" s="41">
        <v>3245.4</v>
      </c>
      <c r="F102" s="41">
        <f>VLOOKUP(C102,'[1]9月'!$B:$Q,16,0)</f>
        <v>3245.4</v>
      </c>
      <c r="G102" s="44">
        <v>5228.42</v>
      </c>
      <c r="H102" s="41">
        <v>3245.4</v>
      </c>
      <c r="I102" s="44">
        <v>1790</v>
      </c>
      <c r="J102" s="44"/>
      <c r="K102" s="52">
        <f t="shared" si="39"/>
        <v>58.4172</v>
      </c>
      <c r="L102" s="53">
        <f t="shared" si="40"/>
        <v>519.264</v>
      </c>
      <c r="M102" s="44">
        <f t="shared" si="41"/>
        <v>418.27</v>
      </c>
      <c r="N102" s="41">
        <f t="shared" si="42"/>
        <v>22.7178</v>
      </c>
      <c r="O102" s="44">
        <f t="shared" si="43"/>
        <v>89.5</v>
      </c>
      <c r="P102" s="44">
        <f t="shared" si="44"/>
        <v>0</v>
      </c>
      <c r="Q102" s="44">
        <f t="shared" si="53"/>
        <v>1108.169</v>
      </c>
      <c r="R102" s="41">
        <f t="shared" si="45"/>
        <v>0</v>
      </c>
      <c r="S102" s="41">
        <f t="shared" si="46"/>
        <v>259.63</v>
      </c>
      <c r="T102" s="44">
        <f t="shared" si="47"/>
        <v>104.57</v>
      </c>
      <c r="U102" s="41">
        <f t="shared" si="48"/>
        <v>9.74</v>
      </c>
      <c r="V102" s="44">
        <f t="shared" si="49"/>
        <v>89.5</v>
      </c>
      <c r="W102" s="44">
        <f t="shared" si="50"/>
        <v>0</v>
      </c>
      <c r="X102" s="41">
        <f t="shared" si="52"/>
        <v>463.44</v>
      </c>
      <c r="Y102" s="41">
        <f t="shared" si="51"/>
        <v>1571.609</v>
      </c>
      <c r="Z102" s="66"/>
      <c r="AA102" s="143" t="s">
        <v>21</v>
      </c>
      <c r="AB102" s="161">
        <f t="shared" si="60"/>
        <v>58.4172</v>
      </c>
      <c r="AC102" s="161">
        <f t="shared" si="54"/>
        <v>778.894</v>
      </c>
      <c r="AD102" s="161">
        <f t="shared" si="55"/>
        <v>522.84</v>
      </c>
      <c r="AE102" s="161">
        <f t="shared" si="56"/>
        <v>32.4578</v>
      </c>
      <c r="AF102" s="161">
        <f t="shared" si="57"/>
        <v>179</v>
      </c>
      <c r="AG102" s="161">
        <f t="shared" si="58"/>
        <v>0</v>
      </c>
      <c r="AH102" s="161">
        <f t="shared" si="59"/>
        <v>1571.609</v>
      </c>
      <c r="AI102" s="143" t="s">
        <v>1138</v>
      </c>
    </row>
    <row r="103" s="9" customFormat="1" ht="20" customHeight="1" spans="1:35">
      <c r="A103" s="40">
        <f t="shared" si="38"/>
        <v>100</v>
      </c>
      <c r="B103" s="66" t="s">
        <v>320</v>
      </c>
      <c r="C103" s="42" t="s">
        <v>339</v>
      </c>
      <c r="D103" s="41" t="s">
        <v>340</v>
      </c>
      <c r="E103" s="41">
        <v>3245.4</v>
      </c>
      <c r="F103" s="41">
        <f>VLOOKUP(C103,'[1]9月'!$B:$Q,16,0)</f>
        <v>3245.4</v>
      </c>
      <c r="G103" s="44">
        <v>5228.42</v>
      </c>
      <c r="H103" s="41">
        <v>3245.4</v>
      </c>
      <c r="I103" s="44">
        <v>1790</v>
      </c>
      <c r="J103" s="44"/>
      <c r="K103" s="52">
        <f t="shared" si="39"/>
        <v>58.4172</v>
      </c>
      <c r="L103" s="53">
        <f t="shared" si="40"/>
        <v>519.264</v>
      </c>
      <c r="M103" s="44">
        <f t="shared" si="41"/>
        <v>418.27</v>
      </c>
      <c r="N103" s="41">
        <f t="shared" si="42"/>
        <v>22.7178</v>
      </c>
      <c r="O103" s="44">
        <f t="shared" si="43"/>
        <v>89.5</v>
      </c>
      <c r="P103" s="44">
        <f t="shared" si="44"/>
        <v>0</v>
      </c>
      <c r="Q103" s="44">
        <f t="shared" si="53"/>
        <v>1108.169</v>
      </c>
      <c r="R103" s="41">
        <f t="shared" si="45"/>
        <v>0</v>
      </c>
      <c r="S103" s="41">
        <f t="shared" si="46"/>
        <v>259.63</v>
      </c>
      <c r="T103" s="44">
        <f t="shared" si="47"/>
        <v>104.57</v>
      </c>
      <c r="U103" s="41">
        <f t="shared" si="48"/>
        <v>9.74</v>
      </c>
      <c r="V103" s="44">
        <f t="shared" si="49"/>
        <v>89.5</v>
      </c>
      <c r="W103" s="44">
        <f t="shared" si="50"/>
        <v>0</v>
      </c>
      <c r="X103" s="41">
        <f t="shared" si="52"/>
        <v>463.44</v>
      </c>
      <c r="Y103" s="41">
        <f t="shared" si="51"/>
        <v>1571.609</v>
      </c>
      <c r="Z103" s="66"/>
      <c r="AA103" s="143" t="s">
        <v>21</v>
      </c>
      <c r="AB103" s="161">
        <f t="shared" si="60"/>
        <v>58.4172</v>
      </c>
      <c r="AC103" s="161">
        <f t="shared" si="54"/>
        <v>778.894</v>
      </c>
      <c r="AD103" s="161">
        <f t="shared" si="55"/>
        <v>522.84</v>
      </c>
      <c r="AE103" s="161">
        <f t="shared" si="56"/>
        <v>32.4578</v>
      </c>
      <c r="AF103" s="161">
        <f t="shared" si="57"/>
        <v>179</v>
      </c>
      <c r="AG103" s="161">
        <f t="shared" si="58"/>
        <v>0</v>
      </c>
      <c r="AH103" s="161">
        <f t="shared" si="59"/>
        <v>1571.609</v>
      </c>
      <c r="AI103" s="143" t="s">
        <v>1138</v>
      </c>
    </row>
    <row r="104" s="9" customFormat="1" ht="20" customHeight="1" spans="1:35">
      <c r="A104" s="40">
        <f t="shared" si="38"/>
        <v>101</v>
      </c>
      <c r="B104" s="66" t="s">
        <v>320</v>
      </c>
      <c r="C104" s="42" t="s">
        <v>341</v>
      </c>
      <c r="D104" s="41" t="s">
        <v>342</v>
      </c>
      <c r="E104" s="41">
        <v>3245.4</v>
      </c>
      <c r="F104" s="41">
        <f>VLOOKUP(C104,'[1]9月'!$B:$Q,16,0)</f>
        <v>3245.4</v>
      </c>
      <c r="G104" s="44">
        <v>5228.42</v>
      </c>
      <c r="H104" s="41">
        <v>3245.4</v>
      </c>
      <c r="I104" s="44">
        <v>1790</v>
      </c>
      <c r="J104" s="44"/>
      <c r="K104" s="52">
        <f t="shared" si="39"/>
        <v>58.4172</v>
      </c>
      <c r="L104" s="53">
        <f t="shared" si="40"/>
        <v>519.264</v>
      </c>
      <c r="M104" s="44">
        <f t="shared" si="41"/>
        <v>418.27</v>
      </c>
      <c r="N104" s="41">
        <f t="shared" si="42"/>
        <v>22.7178</v>
      </c>
      <c r="O104" s="44">
        <f t="shared" si="43"/>
        <v>89.5</v>
      </c>
      <c r="P104" s="44">
        <f t="shared" si="44"/>
        <v>0</v>
      </c>
      <c r="Q104" s="44">
        <f t="shared" si="53"/>
        <v>1108.169</v>
      </c>
      <c r="R104" s="41">
        <f t="shared" si="45"/>
        <v>0</v>
      </c>
      <c r="S104" s="41">
        <f t="shared" si="46"/>
        <v>259.63</v>
      </c>
      <c r="T104" s="44">
        <f t="shared" si="47"/>
        <v>104.57</v>
      </c>
      <c r="U104" s="41">
        <f t="shared" si="48"/>
        <v>9.74</v>
      </c>
      <c r="V104" s="44">
        <f t="shared" si="49"/>
        <v>89.5</v>
      </c>
      <c r="W104" s="44">
        <f t="shared" si="50"/>
        <v>0</v>
      </c>
      <c r="X104" s="41">
        <f t="shared" si="52"/>
        <v>463.44</v>
      </c>
      <c r="Y104" s="41">
        <f t="shared" si="51"/>
        <v>1571.609</v>
      </c>
      <c r="Z104" s="66"/>
      <c r="AA104" s="143" t="s">
        <v>21</v>
      </c>
      <c r="AB104" s="161">
        <f t="shared" si="60"/>
        <v>58.4172</v>
      </c>
      <c r="AC104" s="161">
        <f t="shared" si="54"/>
        <v>778.894</v>
      </c>
      <c r="AD104" s="161">
        <f t="shared" si="55"/>
        <v>522.84</v>
      </c>
      <c r="AE104" s="161">
        <f t="shared" si="56"/>
        <v>32.4578</v>
      </c>
      <c r="AF104" s="161">
        <f t="shared" si="57"/>
        <v>179</v>
      </c>
      <c r="AG104" s="161">
        <f t="shared" si="58"/>
        <v>0</v>
      </c>
      <c r="AH104" s="161">
        <f t="shared" si="59"/>
        <v>1571.609</v>
      </c>
      <c r="AI104" s="143" t="s">
        <v>1138</v>
      </c>
    </row>
    <row r="105" s="9" customFormat="1" ht="20" customHeight="1" spans="1:35">
      <c r="A105" s="40">
        <f t="shared" si="38"/>
        <v>102</v>
      </c>
      <c r="B105" s="66" t="s">
        <v>320</v>
      </c>
      <c r="C105" s="42" t="s">
        <v>343</v>
      </c>
      <c r="D105" s="41" t="s">
        <v>344</v>
      </c>
      <c r="E105" s="41">
        <v>3245.4</v>
      </c>
      <c r="F105" s="41">
        <f>VLOOKUP(C105,'[1]9月'!$B:$Q,16,0)</f>
        <v>3245.4</v>
      </c>
      <c r="G105" s="44">
        <v>5228.42</v>
      </c>
      <c r="H105" s="41">
        <v>3245.4</v>
      </c>
      <c r="I105" s="44">
        <v>1790</v>
      </c>
      <c r="J105" s="44"/>
      <c r="K105" s="52">
        <f t="shared" si="39"/>
        <v>58.4172</v>
      </c>
      <c r="L105" s="53">
        <f t="shared" si="40"/>
        <v>519.264</v>
      </c>
      <c r="M105" s="44">
        <f t="shared" si="41"/>
        <v>418.27</v>
      </c>
      <c r="N105" s="41">
        <f t="shared" si="42"/>
        <v>22.7178</v>
      </c>
      <c r="O105" s="44">
        <f t="shared" si="43"/>
        <v>89.5</v>
      </c>
      <c r="P105" s="44">
        <f t="shared" si="44"/>
        <v>0</v>
      </c>
      <c r="Q105" s="44">
        <f t="shared" si="53"/>
        <v>1108.169</v>
      </c>
      <c r="R105" s="41">
        <f t="shared" si="45"/>
        <v>0</v>
      </c>
      <c r="S105" s="41">
        <f t="shared" si="46"/>
        <v>259.63</v>
      </c>
      <c r="T105" s="44">
        <f t="shared" si="47"/>
        <v>104.57</v>
      </c>
      <c r="U105" s="41">
        <f t="shared" si="48"/>
        <v>9.74</v>
      </c>
      <c r="V105" s="44">
        <f t="shared" si="49"/>
        <v>89.5</v>
      </c>
      <c r="W105" s="44">
        <f t="shared" si="50"/>
        <v>0</v>
      </c>
      <c r="X105" s="41">
        <f t="shared" si="52"/>
        <v>463.44</v>
      </c>
      <c r="Y105" s="41">
        <f t="shared" si="51"/>
        <v>1571.609</v>
      </c>
      <c r="Z105" s="66"/>
      <c r="AA105" s="143" t="s">
        <v>21</v>
      </c>
      <c r="AB105" s="161">
        <f t="shared" si="60"/>
        <v>58.4172</v>
      </c>
      <c r="AC105" s="161">
        <f t="shared" si="54"/>
        <v>778.894</v>
      </c>
      <c r="AD105" s="161">
        <f t="shared" si="55"/>
        <v>522.84</v>
      </c>
      <c r="AE105" s="161">
        <f t="shared" si="56"/>
        <v>32.4578</v>
      </c>
      <c r="AF105" s="161">
        <f t="shared" si="57"/>
        <v>179</v>
      </c>
      <c r="AG105" s="161">
        <f t="shared" si="58"/>
        <v>0</v>
      </c>
      <c r="AH105" s="161">
        <f t="shared" si="59"/>
        <v>1571.609</v>
      </c>
      <c r="AI105" s="143" t="s">
        <v>1138</v>
      </c>
    </row>
    <row r="106" s="9" customFormat="1" ht="20" customHeight="1" spans="1:35">
      <c r="A106" s="40">
        <f t="shared" si="38"/>
        <v>103</v>
      </c>
      <c r="B106" s="66" t="s">
        <v>320</v>
      </c>
      <c r="C106" s="42" t="s">
        <v>345</v>
      </c>
      <c r="D106" s="41" t="s">
        <v>346</v>
      </c>
      <c r="E106" s="41">
        <v>3245.4</v>
      </c>
      <c r="F106" s="41">
        <f>VLOOKUP(C106,'[1]9月'!$B:$Q,16,0)</f>
        <v>3245.4</v>
      </c>
      <c r="G106" s="44">
        <v>5228.42</v>
      </c>
      <c r="H106" s="41">
        <v>3245.4</v>
      </c>
      <c r="I106" s="44">
        <v>0</v>
      </c>
      <c r="J106" s="44"/>
      <c r="K106" s="52">
        <f t="shared" si="39"/>
        <v>58.4172</v>
      </c>
      <c r="L106" s="53">
        <f t="shared" si="40"/>
        <v>519.264</v>
      </c>
      <c r="M106" s="44">
        <f t="shared" si="41"/>
        <v>418.27</v>
      </c>
      <c r="N106" s="41">
        <f t="shared" si="42"/>
        <v>22.7178</v>
      </c>
      <c r="O106" s="44">
        <f t="shared" si="43"/>
        <v>0</v>
      </c>
      <c r="P106" s="44">
        <f t="shared" si="44"/>
        <v>0</v>
      </c>
      <c r="Q106" s="44">
        <f t="shared" si="53"/>
        <v>1018.669</v>
      </c>
      <c r="R106" s="41">
        <f t="shared" si="45"/>
        <v>0</v>
      </c>
      <c r="S106" s="41">
        <f t="shared" si="46"/>
        <v>259.63</v>
      </c>
      <c r="T106" s="44">
        <f t="shared" si="47"/>
        <v>104.57</v>
      </c>
      <c r="U106" s="41">
        <f t="shared" si="48"/>
        <v>9.74</v>
      </c>
      <c r="V106" s="44">
        <f t="shared" si="49"/>
        <v>0</v>
      </c>
      <c r="W106" s="44">
        <f t="shared" si="50"/>
        <v>0</v>
      </c>
      <c r="X106" s="41">
        <f t="shared" si="52"/>
        <v>373.94</v>
      </c>
      <c r="Y106" s="41">
        <f t="shared" si="51"/>
        <v>1392.609</v>
      </c>
      <c r="Z106" s="66"/>
      <c r="AA106" s="143" t="s">
        <v>21</v>
      </c>
      <c r="AB106" s="161">
        <f t="shared" si="60"/>
        <v>58.4172</v>
      </c>
      <c r="AC106" s="161">
        <f t="shared" si="54"/>
        <v>778.894</v>
      </c>
      <c r="AD106" s="161">
        <f t="shared" si="55"/>
        <v>522.84</v>
      </c>
      <c r="AE106" s="161">
        <f t="shared" si="56"/>
        <v>32.4578</v>
      </c>
      <c r="AF106" s="161">
        <f t="shared" si="57"/>
        <v>0</v>
      </c>
      <c r="AG106" s="161">
        <f t="shared" si="58"/>
        <v>0</v>
      </c>
      <c r="AH106" s="161">
        <f t="shared" si="59"/>
        <v>1392.609</v>
      </c>
      <c r="AI106" s="143" t="s">
        <v>1138</v>
      </c>
    </row>
    <row r="107" s="9" customFormat="1" ht="20" customHeight="1" spans="1:35">
      <c r="A107" s="40">
        <f t="shared" si="38"/>
        <v>104</v>
      </c>
      <c r="B107" s="66" t="s">
        <v>320</v>
      </c>
      <c r="C107" s="42" t="s">
        <v>347</v>
      </c>
      <c r="D107" s="41" t="s">
        <v>348</v>
      </c>
      <c r="E107" s="41">
        <v>3245.4</v>
      </c>
      <c r="F107" s="41">
        <f>VLOOKUP(C107,'[1]9月'!$B:$Q,16,0)</f>
        <v>3245.4</v>
      </c>
      <c r="G107" s="44">
        <v>5228.42</v>
      </c>
      <c r="H107" s="41">
        <v>3245.4</v>
      </c>
      <c r="I107" s="44">
        <v>1790</v>
      </c>
      <c r="J107" s="44"/>
      <c r="K107" s="52">
        <f t="shared" si="39"/>
        <v>58.4172</v>
      </c>
      <c r="L107" s="53">
        <f t="shared" si="40"/>
        <v>519.264</v>
      </c>
      <c r="M107" s="44">
        <f t="shared" si="41"/>
        <v>418.27</v>
      </c>
      <c r="N107" s="41">
        <f t="shared" si="42"/>
        <v>22.7178</v>
      </c>
      <c r="O107" s="44">
        <f t="shared" si="43"/>
        <v>89.5</v>
      </c>
      <c r="P107" s="44">
        <f t="shared" si="44"/>
        <v>0</v>
      </c>
      <c r="Q107" s="44">
        <f t="shared" si="53"/>
        <v>1108.169</v>
      </c>
      <c r="R107" s="41">
        <f t="shared" si="45"/>
        <v>0</v>
      </c>
      <c r="S107" s="41">
        <f t="shared" si="46"/>
        <v>259.63</v>
      </c>
      <c r="T107" s="44">
        <f t="shared" si="47"/>
        <v>104.57</v>
      </c>
      <c r="U107" s="41">
        <f t="shared" si="48"/>
        <v>9.74</v>
      </c>
      <c r="V107" s="44">
        <f t="shared" si="49"/>
        <v>89.5</v>
      </c>
      <c r="W107" s="44">
        <f t="shared" si="50"/>
        <v>0</v>
      </c>
      <c r="X107" s="41">
        <f t="shared" si="52"/>
        <v>463.44</v>
      </c>
      <c r="Y107" s="41">
        <f t="shared" si="51"/>
        <v>1571.609</v>
      </c>
      <c r="Z107" s="66"/>
      <c r="AA107" s="143" t="s">
        <v>21</v>
      </c>
      <c r="AB107" s="161">
        <f t="shared" si="60"/>
        <v>58.4172</v>
      </c>
      <c r="AC107" s="161">
        <f t="shared" si="54"/>
        <v>778.894</v>
      </c>
      <c r="AD107" s="161">
        <f t="shared" si="55"/>
        <v>522.84</v>
      </c>
      <c r="AE107" s="161">
        <f t="shared" si="56"/>
        <v>32.4578</v>
      </c>
      <c r="AF107" s="161">
        <f t="shared" si="57"/>
        <v>179</v>
      </c>
      <c r="AG107" s="161">
        <f t="shared" si="58"/>
        <v>0</v>
      </c>
      <c r="AH107" s="161">
        <f t="shared" si="59"/>
        <v>1571.609</v>
      </c>
      <c r="AI107" s="143" t="s">
        <v>1138</v>
      </c>
    </row>
    <row r="108" s="9" customFormat="1" ht="20" customHeight="1" spans="1:35">
      <c r="A108" s="40">
        <f t="shared" si="38"/>
        <v>105</v>
      </c>
      <c r="B108" s="66" t="s">
        <v>320</v>
      </c>
      <c r="C108" s="42" t="s">
        <v>349</v>
      </c>
      <c r="D108" s="41" t="s">
        <v>350</v>
      </c>
      <c r="E108" s="41">
        <v>3245.4</v>
      </c>
      <c r="F108" s="41">
        <f>VLOOKUP(C108,'[1]9月'!$B:$Q,16,0)</f>
        <v>3245.4</v>
      </c>
      <c r="G108" s="44">
        <v>5228.42</v>
      </c>
      <c r="H108" s="41">
        <v>3245.4</v>
      </c>
      <c r="I108" s="44">
        <v>2544</v>
      </c>
      <c r="J108" s="44"/>
      <c r="K108" s="52">
        <f t="shared" si="39"/>
        <v>58.4172</v>
      </c>
      <c r="L108" s="53">
        <f t="shared" si="40"/>
        <v>519.264</v>
      </c>
      <c r="M108" s="44">
        <f t="shared" si="41"/>
        <v>418.27</v>
      </c>
      <c r="N108" s="41">
        <f t="shared" si="42"/>
        <v>22.7178</v>
      </c>
      <c r="O108" s="44">
        <f t="shared" si="43"/>
        <v>127.2</v>
      </c>
      <c r="P108" s="44">
        <f t="shared" si="44"/>
        <v>0</v>
      </c>
      <c r="Q108" s="44">
        <f t="shared" si="53"/>
        <v>1145.869</v>
      </c>
      <c r="R108" s="41">
        <f t="shared" si="45"/>
        <v>0</v>
      </c>
      <c r="S108" s="41">
        <f t="shared" si="46"/>
        <v>259.63</v>
      </c>
      <c r="T108" s="44">
        <f t="shared" si="47"/>
        <v>104.57</v>
      </c>
      <c r="U108" s="41">
        <f t="shared" si="48"/>
        <v>9.74</v>
      </c>
      <c r="V108" s="44">
        <f t="shared" si="49"/>
        <v>127.2</v>
      </c>
      <c r="W108" s="44">
        <f t="shared" si="50"/>
        <v>0</v>
      </c>
      <c r="X108" s="41">
        <f t="shared" si="52"/>
        <v>501.14</v>
      </c>
      <c r="Y108" s="41">
        <f t="shared" si="51"/>
        <v>1647.009</v>
      </c>
      <c r="Z108" s="66"/>
      <c r="AA108" s="143" t="s">
        <v>21</v>
      </c>
      <c r="AB108" s="161">
        <f t="shared" si="60"/>
        <v>58.4172</v>
      </c>
      <c r="AC108" s="161">
        <f t="shared" si="54"/>
        <v>778.894</v>
      </c>
      <c r="AD108" s="161">
        <f t="shared" si="55"/>
        <v>522.84</v>
      </c>
      <c r="AE108" s="161">
        <f t="shared" si="56"/>
        <v>32.4578</v>
      </c>
      <c r="AF108" s="161">
        <f t="shared" si="57"/>
        <v>254.4</v>
      </c>
      <c r="AG108" s="161">
        <f t="shared" si="58"/>
        <v>0</v>
      </c>
      <c r="AH108" s="161">
        <f t="shared" si="59"/>
        <v>1647.009</v>
      </c>
      <c r="AI108" s="143" t="s">
        <v>1138</v>
      </c>
    </row>
    <row r="109" s="9" customFormat="1" ht="20" customHeight="1" spans="1:35">
      <c r="A109" s="40">
        <f t="shared" si="38"/>
        <v>106</v>
      </c>
      <c r="B109" s="66" t="s">
        <v>320</v>
      </c>
      <c r="C109" s="42" t="s">
        <v>351</v>
      </c>
      <c r="D109" s="41" t="s">
        <v>352</v>
      </c>
      <c r="E109" s="41">
        <v>3245.4</v>
      </c>
      <c r="F109" s="41">
        <f>VLOOKUP(C109,'[1]9月'!$B:$Q,16,0)</f>
        <v>3245.4</v>
      </c>
      <c r="G109" s="44">
        <v>5228.42</v>
      </c>
      <c r="H109" s="41">
        <v>3245.4</v>
      </c>
      <c r="I109" s="44">
        <v>1790</v>
      </c>
      <c r="J109" s="44"/>
      <c r="K109" s="52">
        <f t="shared" si="39"/>
        <v>58.4172</v>
      </c>
      <c r="L109" s="53">
        <f t="shared" si="40"/>
        <v>519.264</v>
      </c>
      <c r="M109" s="44">
        <f t="shared" si="41"/>
        <v>418.27</v>
      </c>
      <c r="N109" s="41">
        <f t="shared" si="42"/>
        <v>22.7178</v>
      </c>
      <c r="O109" s="44">
        <f t="shared" si="43"/>
        <v>89.5</v>
      </c>
      <c r="P109" s="44">
        <f t="shared" si="44"/>
        <v>0</v>
      </c>
      <c r="Q109" s="44">
        <f t="shared" si="53"/>
        <v>1108.169</v>
      </c>
      <c r="R109" s="41">
        <f t="shared" si="45"/>
        <v>0</v>
      </c>
      <c r="S109" s="41">
        <f t="shared" si="46"/>
        <v>259.63</v>
      </c>
      <c r="T109" s="44">
        <f t="shared" si="47"/>
        <v>104.57</v>
      </c>
      <c r="U109" s="41">
        <f t="shared" si="48"/>
        <v>9.74</v>
      </c>
      <c r="V109" s="44">
        <f t="shared" si="49"/>
        <v>89.5</v>
      </c>
      <c r="W109" s="44">
        <f t="shared" si="50"/>
        <v>0</v>
      </c>
      <c r="X109" s="41">
        <f t="shared" si="52"/>
        <v>463.44</v>
      </c>
      <c r="Y109" s="41">
        <f t="shared" si="51"/>
        <v>1571.609</v>
      </c>
      <c r="Z109" s="66"/>
      <c r="AA109" s="143" t="s">
        <v>21</v>
      </c>
      <c r="AB109" s="161">
        <f t="shared" si="60"/>
        <v>58.4172</v>
      </c>
      <c r="AC109" s="161">
        <f t="shared" si="54"/>
        <v>778.894</v>
      </c>
      <c r="AD109" s="161">
        <f t="shared" si="55"/>
        <v>522.84</v>
      </c>
      <c r="AE109" s="161">
        <f t="shared" si="56"/>
        <v>32.4578</v>
      </c>
      <c r="AF109" s="161">
        <f t="shared" si="57"/>
        <v>179</v>
      </c>
      <c r="AG109" s="161">
        <f t="shared" si="58"/>
        <v>0</v>
      </c>
      <c r="AH109" s="161">
        <f t="shared" si="59"/>
        <v>1571.609</v>
      </c>
      <c r="AI109" s="143" t="s">
        <v>1138</v>
      </c>
    </row>
    <row r="110" s="9" customFormat="1" ht="20" customHeight="1" spans="1:35">
      <c r="A110" s="40">
        <f t="shared" si="38"/>
        <v>107</v>
      </c>
      <c r="B110" s="206" t="s">
        <v>320</v>
      </c>
      <c r="C110" s="229" t="s">
        <v>353</v>
      </c>
      <c r="D110" s="230" t="s">
        <v>354</v>
      </c>
      <c r="E110" s="41">
        <v>3245.4</v>
      </c>
      <c r="F110" s="41">
        <v>0</v>
      </c>
      <c r="G110" s="44">
        <v>0</v>
      </c>
      <c r="H110" s="41">
        <v>0</v>
      </c>
      <c r="I110" s="44">
        <v>0</v>
      </c>
      <c r="J110" s="44"/>
      <c r="K110" s="52">
        <f t="shared" si="39"/>
        <v>58.4172</v>
      </c>
      <c r="L110" s="53">
        <f t="shared" si="40"/>
        <v>0</v>
      </c>
      <c r="M110" s="44">
        <f t="shared" si="41"/>
        <v>0</v>
      </c>
      <c r="N110" s="41">
        <f t="shared" si="42"/>
        <v>0</v>
      </c>
      <c r="O110" s="44">
        <f t="shared" si="43"/>
        <v>0</v>
      </c>
      <c r="P110" s="44">
        <f t="shared" si="44"/>
        <v>0</v>
      </c>
      <c r="Q110" s="44">
        <f t="shared" si="53"/>
        <v>58.4172</v>
      </c>
      <c r="R110" s="41">
        <f t="shared" si="45"/>
        <v>0</v>
      </c>
      <c r="S110" s="41">
        <f t="shared" si="46"/>
        <v>0</v>
      </c>
      <c r="T110" s="44">
        <f t="shared" si="47"/>
        <v>0</v>
      </c>
      <c r="U110" s="41">
        <f t="shared" si="48"/>
        <v>0</v>
      </c>
      <c r="V110" s="44">
        <f t="shared" si="49"/>
        <v>0</v>
      </c>
      <c r="W110" s="44">
        <f t="shared" si="50"/>
        <v>0</v>
      </c>
      <c r="X110" s="41">
        <f t="shared" si="52"/>
        <v>0</v>
      </c>
      <c r="Y110" s="41">
        <f t="shared" si="51"/>
        <v>58.4172</v>
      </c>
      <c r="Z110" s="66"/>
      <c r="AA110" s="143" t="s">
        <v>21</v>
      </c>
      <c r="AB110" s="161">
        <f t="shared" si="60"/>
        <v>58.4172</v>
      </c>
      <c r="AC110" s="161">
        <f t="shared" si="54"/>
        <v>0</v>
      </c>
      <c r="AD110" s="161">
        <f t="shared" si="55"/>
        <v>0</v>
      </c>
      <c r="AE110" s="161">
        <f t="shared" si="56"/>
        <v>0</v>
      </c>
      <c r="AF110" s="161">
        <f t="shared" si="57"/>
        <v>0</v>
      </c>
      <c r="AG110" s="161">
        <f t="shared" si="58"/>
        <v>0</v>
      </c>
      <c r="AH110" s="161">
        <f t="shared" si="59"/>
        <v>58.4172</v>
      </c>
      <c r="AI110" s="143" t="s">
        <v>1138</v>
      </c>
    </row>
    <row r="111" s="9" customFormat="1" ht="20" customHeight="1" spans="1:35">
      <c r="A111" s="40">
        <f t="shared" si="38"/>
        <v>108</v>
      </c>
      <c r="B111" s="66" t="s">
        <v>124</v>
      </c>
      <c r="C111" s="42" t="s">
        <v>355</v>
      </c>
      <c r="D111" s="41" t="s">
        <v>356</v>
      </c>
      <c r="E111" s="41">
        <v>3245.4</v>
      </c>
      <c r="F111" s="41">
        <f>VLOOKUP(C111,'[1]9月'!$B:$Q,16,0)</f>
        <v>3245.4</v>
      </c>
      <c r="G111" s="44">
        <v>5228.42</v>
      </c>
      <c r="H111" s="41">
        <v>3245.4</v>
      </c>
      <c r="I111" s="44">
        <v>1790</v>
      </c>
      <c r="J111" s="44"/>
      <c r="K111" s="52">
        <f t="shared" si="39"/>
        <v>58.4172</v>
      </c>
      <c r="L111" s="53">
        <f t="shared" si="40"/>
        <v>519.264</v>
      </c>
      <c r="M111" s="44">
        <f t="shared" si="41"/>
        <v>418.27</v>
      </c>
      <c r="N111" s="41">
        <f t="shared" si="42"/>
        <v>22.7178</v>
      </c>
      <c r="O111" s="44">
        <f t="shared" si="43"/>
        <v>89.5</v>
      </c>
      <c r="P111" s="44">
        <f t="shared" si="44"/>
        <v>0</v>
      </c>
      <c r="Q111" s="44">
        <f t="shared" si="53"/>
        <v>1108.169</v>
      </c>
      <c r="R111" s="41">
        <f t="shared" si="45"/>
        <v>0</v>
      </c>
      <c r="S111" s="41">
        <f t="shared" si="46"/>
        <v>259.63</v>
      </c>
      <c r="T111" s="44">
        <f t="shared" si="47"/>
        <v>104.57</v>
      </c>
      <c r="U111" s="41">
        <f t="shared" si="48"/>
        <v>9.74</v>
      </c>
      <c r="V111" s="44">
        <f t="shared" si="49"/>
        <v>89.5</v>
      </c>
      <c r="W111" s="44">
        <f t="shared" si="50"/>
        <v>0</v>
      </c>
      <c r="X111" s="41">
        <f t="shared" si="52"/>
        <v>463.44</v>
      </c>
      <c r="Y111" s="41">
        <f t="shared" si="51"/>
        <v>1571.609</v>
      </c>
      <c r="Z111" s="66"/>
      <c r="AA111" s="143" t="s">
        <v>19</v>
      </c>
      <c r="AB111" s="161">
        <f t="shared" si="60"/>
        <v>58.4172</v>
      </c>
      <c r="AC111" s="161">
        <f t="shared" si="54"/>
        <v>778.894</v>
      </c>
      <c r="AD111" s="161">
        <f t="shared" si="55"/>
        <v>522.84</v>
      </c>
      <c r="AE111" s="161">
        <f t="shared" si="56"/>
        <v>32.4578</v>
      </c>
      <c r="AF111" s="161">
        <f t="shared" si="57"/>
        <v>179</v>
      </c>
      <c r="AG111" s="161">
        <f t="shared" si="58"/>
        <v>0</v>
      </c>
      <c r="AH111" s="161">
        <f t="shared" si="59"/>
        <v>1571.609</v>
      </c>
      <c r="AI111" s="143" t="s">
        <v>1138</v>
      </c>
    </row>
    <row r="112" s="9" customFormat="1" ht="20" customHeight="1" spans="1:35">
      <c r="A112" s="40">
        <f t="shared" si="38"/>
        <v>109</v>
      </c>
      <c r="B112" s="66" t="s">
        <v>124</v>
      </c>
      <c r="C112" s="42" t="s">
        <v>357</v>
      </c>
      <c r="D112" s="41" t="s">
        <v>358</v>
      </c>
      <c r="E112" s="41">
        <v>3245.4</v>
      </c>
      <c r="F112" s="41">
        <f>VLOOKUP(C112,'[1]9月'!$B:$Q,16,0)</f>
        <v>3245.4</v>
      </c>
      <c r="G112" s="44">
        <v>5228.42</v>
      </c>
      <c r="H112" s="41">
        <v>3245.4</v>
      </c>
      <c r="I112" s="44">
        <v>2544</v>
      </c>
      <c r="J112" s="44"/>
      <c r="K112" s="52">
        <f t="shared" si="39"/>
        <v>58.4172</v>
      </c>
      <c r="L112" s="53">
        <f t="shared" si="40"/>
        <v>519.264</v>
      </c>
      <c r="M112" s="44">
        <f t="shared" si="41"/>
        <v>418.27</v>
      </c>
      <c r="N112" s="41">
        <f t="shared" si="42"/>
        <v>22.7178</v>
      </c>
      <c r="O112" s="44">
        <f t="shared" si="43"/>
        <v>127.2</v>
      </c>
      <c r="P112" s="44">
        <f t="shared" si="44"/>
        <v>0</v>
      </c>
      <c r="Q112" s="44">
        <f t="shared" si="53"/>
        <v>1145.869</v>
      </c>
      <c r="R112" s="41">
        <f t="shared" si="45"/>
        <v>0</v>
      </c>
      <c r="S112" s="41">
        <f t="shared" si="46"/>
        <v>259.63</v>
      </c>
      <c r="T112" s="44">
        <f t="shared" si="47"/>
        <v>104.57</v>
      </c>
      <c r="U112" s="41">
        <f t="shared" si="48"/>
        <v>9.74</v>
      </c>
      <c r="V112" s="44">
        <f t="shared" si="49"/>
        <v>127.2</v>
      </c>
      <c r="W112" s="44">
        <f t="shared" si="50"/>
        <v>0</v>
      </c>
      <c r="X112" s="41">
        <f t="shared" si="52"/>
        <v>501.14</v>
      </c>
      <c r="Y112" s="41">
        <f t="shared" si="51"/>
        <v>1647.009</v>
      </c>
      <c r="Z112" s="66"/>
      <c r="AA112" s="143" t="s">
        <v>19</v>
      </c>
      <c r="AB112" s="161">
        <f t="shared" si="60"/>
        <v>58.4172</v>
      </c>
      <c r="AC112" s="161">
        <f t="shared" si="54"/>
        <v>778.894</v>
      </c>
      <c r="AD112" s="161">
        <f t="shared" si="55"/>
        <v>522.84</v>
      </c>
      <c r="AE112" s="161">
        <f t="shared" si="56"/>
        <v>32.4578</v>
      </c>
      <c r="AF112" s="161">
        <f t="shared" si="57"/>
        <v>254.4</v>
      </c>
      <c r="AG112" s="161">
        <f t="shared" si="58"/>
        <v>0</v>
      </c>
      <c r="AH112" s="161">
        <f t="shared" si="59"/>
        <v>1647.009</v>
      </c>
      <c r="AI112" s="143" t="s">
        <v>1138</v>
      </c>
    </row>
    <row r="113" s="9" customFormat="1" ht="20" customHeight="1" spans="1:35">
      <c r="A113" s="40">
        <f t="shared" si="38"/>
        <v>110</v>
      </c>
      <c r="B113" s="66" t="s">
        <v>320</v>
      </c>
      <c r="C113" s="42" t="s">
        <v>359</v>
      </c>
      <c r="D113" s="41" t="s">
        <v>360</v>
      </c>
      <c r="E113" s="41">
        <v>3245.4</v>
      </c>
      <c r="F113" s="41">
        <f>VLOOKUP(C113,'[1]9月'!$B:$Q,16,0)</f>
        <v>3245.4</v>
      </c>
      <c r="G113" s="44">
        <v>5228.42</v>
      </c>
      <c r="H113" s="41">
        <v>3245.4</v>
      </c>
      <c r="I113" s="44">
        <v>2544</v>
      </c>
      <c r="J113" s="44"/>
      <c r="K113" s="52">
        <f t="shared" si="39"/>
        <v>58.4172</v>
      </c>
      <c r="L113" s="53">
        <f t="shared" si="40"/>
        <v>519.264</v>
      </c>
      <c r="M113" s="44">
        <f t="shared" si="41"/>
        <v>418.27</v>
      </c>
      <c r="N113" s="41">
        <f t="shared" si="42"/>
        <v>22.7178</v>
      </c>
      <c r="O113" s="44">
        <f t="shared" si="43"/>
        <v>127.2</v>
      </c>
      <c r="P113" s="44">
        <f t="shared" si="44"/>
        <v>0</v>
      </c>
      <c r="Q113" s="44">
        <f t="shared" si="53"/>
        <v>1145.869</v>
      </c>
      <c r="R113" s="41">
        <f t="shared" si="45"/>
        <v>0</v>
      </c>
      <c r="S113" s="41">
        <f t="shared" si="46"/>
        <v>259.63</v>
      </c>
      <c r="T113" s="44">
        <f t="shared" si="47"/>
        <v>104.57</v>
      </c>
      <c r="U113" s="41">
        <f t="shared" si="48"/>
        <v>9.74</v>
      </c>
      <c r="V113" s="44">
        <f t="shared" si="49"/>
        <v>127.2</v>
      </c>
      <c r="W113" s="44">
        <f t="shared" si="50"/>
        <v>0</v>
      </c>
      <c r="X113" s="41">
        <f t="shared" si="52"/>
        <v>501.14</v>
      </c>
      <c r="Y113" s="41">
        <f t="shared" si="51"/>
        <v>1647.009</v>
      </c>
      <c r="Z113" s="66"/>
      <c r="AA113" s="143" t="s">
        <v>21</v>
      </c>
      <c r="AB113" s="161">
        <f t="shared" si="60"/>
        <v>58.4172</v>
      </c>
      <c r="AC113" s="161">
        <f t="shared" si="54"/>
        <v>778.894</v>
      </c>
      <c r="AD113" s="161">
        <f t="shared" si="55"/>
        <v>522.84</v>
      </c>
      <c r="AE113" s="161">
        <f t="shared" si="56"/>
        <v>32.4578</v>
      </c>
      <c r="AF113" s="161">
        <f t="shared" si="57"/>
        <v>254.4</v>
      </c>
      <c r="AG113" s="161">
        <f t="shared" si="58"/>
        <v>0</v>
      </c>
      <c r="AH113" s="161">
        <f t="shared" si="59"/>
        <v>1647.009</v>
      </c>
      <c r="AI113" s="143" t="s">
        <v>1138</v>
      </c>
    </row>
    <row r="114" s="9" customFormat="1" ht="20" customHeight="1" spans="1:35">
      <c r="A114" s="40">
        <f t="shared" si="38"/>
        <v>111</v>
      </c>
      <c r="B114" s="66" t="s">
        <v>124</v>
      </c>
      <c r="C114" s="42" t="s">
        <v>361</v>
      </c>
      <c r="D114" s="41" t="s">
        <v>362</v>
      </c>
      <c r="E114" s="41">
        <v>3245.4</v>
      </c>
      <c r="F114" s="41">
        <f>VLOOKUP(C114,'[1]9月'!$B:$Q,16,0)</f>
        <v>3245.4</v>
      </c>
      <c r="G114" s="44">
        <v>5228.42</v>
      </c>
      <c r="H114" s="41">
        <v>3245.4</v>
      </c>
      <c r="I114" s="44">
        <v>1790</v>
      </c>
      <c r="J114" s="44"/>
      <c r="K114" s="52">
        <f t="shared" si="39"/>
        <v>58.4172</v>
      </c>
      <c r="L114" s="53">
        <f t="shared" si="40"/>
        <v>519.264</v>
      </c>
      <c r="M114" s="44">
        <f t="shared" si="41"/>
        <v>418.27</v>
      </c>
      <c r="N114" s="41">
        <f t="shared" si="42"/>
        <v>22.7178</v>
      </c>
      <c r="O114" s="44">
        <f t="shared" si="43"/>
        <v>89.5</v>
      </c>
      <c r="P114" s="44">
        <f t="shared" si="44"/>
        <v>0</v>
      </c>
      <c r="Q114" s="44">
        <f t="shared" si="53"/>
        <v>1108.169</v>
      </c>
      <c r="R114" s="41">
        <f t="shared" si="45"/>
        <v>0</v>
      </c>
      <c r="S114" s="41">
        <f t="shared" si="46"/>
        <v>259.63</v>
      </c>
      <c r="T114" s="44">
        <f t="shared" si="47"/>
        <v>104.57</v>
      </c>
      <c r="U114" s="41">
        <f t="shared" si="48"/>
        <v>9.74</v>
      </c>
      <c r="V114" s="44">
        <f t="shared" si="49"/>
        <v>89.5</v>
      </c>
      <c r="W114" s="44">
        <f t="shared" si="50"/>
        <v>0</v>
      </c>
      <c r="X114" s="41">
        <f t="shared" si="52"/>
        <v>463.44</v>
      </c>
      <c r="Y114" s="41">
        <f t="shared" si="51"/>
        <v>1571.609</v>
      </c>
      <c r="Z114" s="66"/>
      <c r="AA114" s="143" t="s">
        <v>19</v>
      </c>
      <c r="AB114" s="161">
        <f t="shared" si="60"/>
        <v>58.4172</v>
      </c>
      <c r="AC114" s="161">
        <f t="shared" si="54"/>
        <v>778.894</v>
      </c>
      <c r="AD114" s="161">
        <f t="shared" si="55"/>
        <v>522.84</v>
      </c>
      <c r="AE114" s="161">
        <f t="shared" si="56"/>
        <v>32.4578</v>
      </c>
      <c r="AF114" s="161">
        <f t="shared" si="57"/>
        <v>179</v>
      </c>
      <c r="AG114" s="161">
        <f t="shared" si="58"/>
        <v>0</v>
      </c>
      <c r="AH114" s="161">
        <f t="shared" si="59"/>
        <v>1571.609</v>
      </c>
      <c r="AI114" s="143" t="s">
        <v>1138</v>
      </c>
    </row>
    <row r="115" s="9" customFormat="1" ht="20" customHeight="1" spans="1:35">
      <c r="A115" s="40">
        <f t="shared" si="38"/>
        <v>112</v>
      </c>
      <c r="B115" s="66" t="s">
        <v>124</v>
      </c>
      <c r="C115" s="42" t="s">
        <v>363</v>
      </c>
      <c r="D115" s="41" t="s">
        <v>364</v>
      </c>
      <c r="E115" s="41">
        <v>3245.4</v>
      </c>
      <c r="F115" s="41">
        <f>VLOOKUP(C115,'[1]9月'!$B:$Q,16,0)</f>
        <v>3245.4</v>
      </c>
      <c r="G115" s="44">
        <v>5228.42</v>
      </c>
      <c r="H115" s="41">
        <v>3245.4</v>
      </c>
      <c r="I115" s="44">
        <v>2544</v>
      </c>
      <c r="J115" s="44"/>
      <c r="K115" s="52">
        <f t="shared" si="39"/>
        <v>58.4172</v>
      </c>
      <c r="L115" s="53">
        <f t="shared" si="40"/>
        <v>519.264</v>
      </c>
      <c r="M115" s="44">
        <f t="shared" si="41"/>
        <v>418.27</v>
      </c>
      <c r="N115" s="41">
        <f t="shared" si="42"/>
        <v>22.7178</v>
      </c>
      <c r="O115" s="44">
        <f t="shared" si="43"/>
        <v>127.2</v>
      </c>
      <c r="P115" s="44">
        <f t="shared" si="44"/>
        <v>0</v>
      </c>
      <c r="Q115" s="44">
        <f t="shared" si="53"/>
        <v>1145.869</v>
      </c>
      <c r="R115" s="41">
        <f t="shared" si="45"/>
        <v>0</v>
      </c>
      <c r="S115" s="41">
        <f t="shared" si="46"/>
        <v>259.63</v>
      </c>
      <c r="T115" s="44">
        <f t="shared" si="47"/>
        <v>104.57</v>
      </c>
      <c r="U115" s="41">
        <f t="shared" si="48"/>
        <v>9.74</v>
      </c>
      <c r="V115" s="44">
        <f t="shared" si="49"/>
        <v>127.2</v>
      </c>
      <c r="W115" s="44">
        <f t="shared" si="50"/>
        <v>0</v>
      </c>
      <c r="X115" s="41">
        <f t="shared" si="52"/>
        <v>501.14</v>
      </c>
      <c r="Y115" s="41">
        <f t="shared" si="51"/>
        <v>1647.009</v>
      </c>
      <c r="Z115" s="66"/>
      <c r="AA115" s="143" t="s">
        <v>19</v>
      </c>
      <c r="AB115" s="161">
        <f t="shared" si="60"/>
        <v>58.4172</v>
      </c>
      <c r="AC115" s="161">
        <f t="shared" si="54"/>
        <v>778.894</v>
      </c>
      <c r="AD115" s="161">
        <f t="shared" si="55"/>
        <v>522.84</v>
      </c>
      <c r="AE115" s="161">
        <f t="shared" si="56"/>
        <v>32.4578</v>
      </c>
      <c r="AF115" s="161">
        <f t="shared" si="57"/>
        <v>254.4</v>
      </c>
      <c r="AG115" s="161">
        <f t="shared" si="58"/>
        <v>0</v>
      </c>
      <c r="AH115" s="161">
        <f t="shared" si="59"/>
        <v>1647.009</v>
      </c>
      <c r="AI115" s="143" t="s">
        <v>1138</v>
      </c>
    </row>
    <row r="116" s="9" customFormat="1" ht="20" customHeight="1" spans="1:35">
      <c r="A116" s="40">
        <f t="shared" si="38"/>
        <v>113</v>
      </c>
      <c r="B116" s="66" t="s">
        <v>124</v>
      </c>
      <c r="C116" s="42" t="s">
        <v>365</v>
      </c>
      <c r="D116" s="41" t="s">
        <v>366</v>
      </c>
      <c r="E116" s="41">
        <v>3245.4</v>
      </c>
      <c r="F116" s="41">
        <f>VLOOKUP(C116,'[1]9月'!$B:$Q,16,0)</f>
        <v>3245.4</v>
      </c>
      <c r="G116" s="44">
        <v>5228.42</v>
      </c>
      <c r="H116" s="41">
        <v>3245.4</v>
      </c>
      <c r="I116" s="44">
        <v>1790</v>
      </c>
      <c r="J116" s="44"/>
      <c r="K116" s="52">
        <f t="shared" si="39"/>
        <v>58.4172</v>
      </c>
      <c r="L116" s="53">
        <f t="shared" si="40"/>
        <v>519.264</v>
      </c>
      <c r="M116" s="44">
        <f t="shared" si="41"/>
        <v>418.27</v>
      </c>
      <c r="N116" s="41">
        <f t="shared" si="42"/>
        <v>22.7178</v>
      </c>
      <c r="O116" s="44">
        <f t="shared" si="43"/>
        <v>89.5</v>
      </c>
      <c r="P116" s="44">
        <f t="shared" si="44"/>
        <v>0</v>
      </c>
      <c r="Q116" s="44">
        <f t="shared" si="53"/>
        <v>1108.169</v>
      </c>
      <c r="R116" s="41">
        <f t="shared" si="45"/>
        <v>0</v>
      </c>
      <c r="S116" s="41">
        <f t="shared" si="46"/>
        <v>259.63</v>
      </c>
      <c r="T116" s="44">
        <f t="shared" si="47"/>
        <v>104.57</v>
      </c>
      <c r="U116" s="41">
        <f t="shared" si="48"/>
        <v>9.74</v>
      </c>
      <c r="V116" s="44">
        <f t="shared" si="49"/>
        <v>89.5</v>
      </c>
      <c r="W116" s="44">
        <f t="shared" si="50"/>
        <v>0</v>
      </c>
      <c r="X116" s="41">
        <f t="shared" si="52"/>
        <v>463.44</v>
      </c>
      <c r="Y116" s="41">
        <f t="shared" si="51"/>
        <v>1571.609</v>
      </c>
      <c r="Z116" s="66"/>
      <c r="AA116" s="143" t="s">
        <v>19</v>
      </c>
      <c r="AB116" s="161">
        <f t="shared" si="60"/>
        <v>58.4172</v>
      </c>
      <c r="AC116" s="161">
        <f t="shared" si="54"/>
        <v>778.894</v>
      </c>
      <c r="AD116" s="161">
        <f t="shared" si="55"/>
        <v>522.84</v>
      </c>
      <c r="AE116" s="161">
        <f t="shared" si="56"/>
        <v>32.4578</v>
      </c>
      <c r="AF116" s="161">
        <f t="shared" si="57"/>
        <v>179</v>
      </c>
      <c r="AG116" s="161">
        <f t="shared" si="58"/>
        <v>0</v>
      </c>
      <c r="AH116" s="161">
        <f t="shared" si="59"/>
        <v>1571.609</v>
      </c>
      <c r="AI116" s="143" t="s">
        <v>1138</v>
      </c>
    </row>
    <row r="117" s="9" customFormat="1" ht="20" customHeight="1" spans="1:35">
      <c r="A117" s="40">
        <f t="shared" si="38"/>
        <v>114</v>
      </c>
      <c r="B117" s="66" t="s">
        <v>124</v>
      </c>
      <c r="C117" s="42" t="s">
        <v>367</v>
      </c>
      <c r="D117" s="41" t="s">
        <v>368</v>
      </c>
      <c r="E117" s="41">
        <v>3245.4</v>
      </c>
      <c r="F117" s="41">
        <f>VLOOKUP(C117,'[1]9月'!$B:$Q,16,0)</f>
        <v>3245.4</v>
      </c>
      <c r="G117" s="44">
        <v>5228.42</v>
      </c>
      <c r="H117" s="41">
        <v>3245.4</v>
      </c>
      <c r="I117" s="44">
        <v>2544</v>
      </c>
      <c r="J117" s="44"/>
      <c r="K117" s="52">
        <f t="shared" si="39"/>
        <v>58.4172</v>
      </c>
      <c r="L117" s="53">
        <f t="shared" si="40"/>
        <v>519.264</v>
      </c>
      <c r="M117" s="44">
        <f t="shared" si="41"/>
        <v>418.27</v>
      </c>
      <c r="N117" s="41">
        <f t="shared" si="42"/>
        <v>22.7178</v>
      </c>
      <c r="O117" s="44">
        <f t="shared" si="43"/>
        <v>127.2</v>
      </c>
      <c r="P117" s="44">
        <f t="shared" si="44"/>
        <v>0</v>
      </c>
      <c r="Q117" s="44">
        <f t="shared" si="53"/>
        <v>1145.869</v>
      </c>
      <c r="R117" s="41">
        <f t="shared" si="45"/>
        <v>0</v>
      </c>
      <c r="S117" s="41">
        <f t="shared" si="46"/>
        <v>259.63</v>
      </c>
      <c r="T117" s="44">
        <f t="shared" si="47"/>
        <v>104.57</v>
      </c>
      <c r="U117" s="41">
        <f t="shared" si="48"/>
        <v>9.74</v>
      </c>
      <c r="V117" s="44">
        <f t="shared" si="49"/>
        <v>127.2</v>
      </c>
      <c r="W117" s="44">
        <f t="shared" si="50"/>
        <v>0</v>
      </c>
      <c r="X117" s="41">
        <f t="shared" si="52"/>
        <v>501.14</v>
      </c>
      <c r="Y117" s="41">
        <f t="shared" si="51"/>
        <v>1647.009</v>
      </c>
      <c r="Z117" s="66"/>
      <c r="AA117" s="143" t="s">
        <v>19</v>
      </c>
      <c r="AB117" s="161">
        <f t="shared" si="60"/>
        <v>58.4172</v>
      </c>
      <c r="AC117" s="161">
        <f t="shared" si="54"/>
        <v>778.894</v>
      </c>
      <c r="AD117" s="161">
        <f t="shared" si="55"/>
        <v>522.84</v>
      </c>
      <c r="AE117" s="161">
        <f t="shared" si="56"/>
        <v>32.4578</v>
      </c>
      <c r="AF117" s="161">
        <f t="shared" si="57"/>
        <v>254.4</v>
      </c>
      <c r="AG117" s="161">
        <f t="shared" si="58"/>
        <v>0</v>
      </c>
      <c r="AH117" s="161">
        <f t="shared" si="59"/>
        <v>1647.009</v>
      </c>
      <c r="AI117" s="143" t="s">
        <v>1138</v>
      </c>
    </row>
    <row r="118" s="9" customFormat="1" ht="20" customHeight="1" spans="1:35">
      <c r="A118" s="40">
        <f t="shared" si="38"/>
        <v>115</v>
      </c>
      <c r="B118" s="66" t="s">
        <v>124</v>
      </c>
      <c r="C118" s="42" t="s">
        <v>369</v>
      </c>
      <c r="D118" s="41" t="s">
        <v>370</v>
      </c>
      <c r="E118" s="41">
        <v>3245.4</v>
      </c>
      <c r="F118" s="41">
        <f>VLOOKUP(C118,'[1]9月'!$B:$Q,16,0)</f>
        <v>3245.4</v>
      </c>
      <c r="G118" s="44">
        <v>5228.42</v>
      </c>
      <c r="H118" s="41">
        <v>3245.4</v>
      </c>
      <c r="I118" s="44">
        <v>1790</v>
      </c>
      <c r="J118" s="44"/>
      <c r="K118" s="52">
        <f t="shared" si="39"/>
        <v>58.4172</v>
      </c>
      <c r="L118" s="53">
        <f t="shared" si="40"/>
        <v>519.264</v>
      </c>
      <c r="M118" s="44">
        <f t="shared" si="41"/>
        <v>418.27</v>
      </c>
      <c r="N118" s="41">
        <f t="shared" si="42"/>
        <v>22.7178</v>
      </c>
      <c r="O118" s="44">
        <f t="shared" si="43"/>
        <v>89.5</v>
      </c>
      <c r="P118" s="44">
        <f t="shared" si="44"/>
        <v>0</v>
      </c>
      <c r="Q118" s="44">
        <f t="shared" si="53"/>
        <v>1108.169</v>
      </c>
      <c r="R118" s="41">
        <f t="shared" si="45"/>
        <v>0</v>
      </c>
      <c r="S118" s="41">
        <f t="shared" si="46"/>
        <v>259.63</v>
      </c>
      <c r="T118" s="44">
        <f t="shared" si="47"/>
        <v>104.57</v>
      </c>
      <c r="U118" s="41">
        <f t="shared" si="48"/>
        <v>9.74</v>
      </c>
      <c r="V118" s="44">
        <f t="shared" si="49"/>
        <v>89.5</v>
      </c>
      <c r="W118" s="44">
        <f t="shared" si="50"/>
        <v>0</v>
      </c>
      <c r="X118" s="41">
        <f t="shared" si="52"/>
        <v>463.44</v>
      </c>
      <c r="Y118" s="41">
        <f t="shared" si="51"/>
        <v>1571.609</v>
      </c>
      <c r="Z118" s="66"/>
      <c r="AA118" s="143" t="s">
        <v>19</v>
      </c>
      <c r="AB118" s="161">
        <f t="shared" si="60"/>
        <v>58.4172</v>
      </c>
      <c r="AC118" s="161">
        <f t="shared" si="54"/>
        <v>778.894</v>
      </c>
      <c r="AD118" s="161">
        <f t="shared" si="55"/>
        <v>522.84</v>
      </c>
      <c r="AE118" s="161">
        <f t="shared" si="56"/>
        <v>32.4578</v>
      </c>
      <c r="AF118" s="161">
        <f t="shared" si="57"/>
        <v>179</v>
      </c>
      <c r="AG118" s="161">
        <f t="shared" si="58"/>
        <v>0</v>
      </c>
      <c r="AH118" s="161">
        <f t="shared" si="59"/>
        <v>1571.609</v>
      </c>
      <c r="AI118" s="143" t="s">
        <v>1138</v>
      </c>
    </row>
    <row r="119" s="9" customFormat="1" ht="20" customHeight="1" spans="1:35">
      <c r="A119" s="40">
        <f t="shared" si="38"/>
        <v>116</v>
      </c>
      <c r="B119" s="66" t="s">
        <v>124</v>
      </c>
      <c r="C119" s="42" t="s">
        <v>371</v>
      </c>
      <c r="D119" s="41" t="s">
        <v>372</v>
      </c>
      <c r="E119" s="41">
        <v>3245.4</v>
      </c>
      <c r="F119" s="41">
        <f>VLOOKUP(C119,'[1]9月'!$B:$Q,16,0)</f>
        <v>3245.4</v>
      </c>
      <c r="G119" s="44">
        <v>5228.42</v>
      </c>
      <c r="H119" s="41">
        <v>3245.4</v>
      </c>
      <c r="I119" s="44">
        <v>1790</v>
      </c>
      <c r="J119" s="44"/>
      <c r="K119" s="52">
        <f t="shared" si="39"/>
        <v>58.4172</v>
      </c>
      <c r="L119" s="53">
        <f t="shared" si="40"/>
        <v>519.264</v>
      </c>
      <c r="M119" s="44">
        <f t="shared" si="41"/>
        <v>418.27</v>
      </c>
      <c r="N119" s="41">
        <f t="shared" si="42"/>
        <v>22.7178</v>
      </c>
      <c r="O119" s="44">
        <f t="shared" si="43"/>
        <v>89.5</v>
      </c>
      <c r="P119" s="44">
        <f t="shared" si="44"/>
        <v>0</v>
      </c>
      <c r="Q119" s="44">
        <f t="shared" si="53"/>
        <v>1108.169</v>
      </c>
      <c r="R119" s="41">
        <f t="shared" si="45"/>
        <v>0</v>
      </c>
      <c r="S119" s="41">
        <f t="shared" si="46"/>
        <v>259.63</v>
      </c>
      <c r="T119" s="44">
        <f t="shared" si="47"/>
        <v>104.57</v>
      </c>
      <c r="U119" s="41">
        <f t="shared" si="48"/>
        <v>9.74</v>
      </c>
      <c r="V119" s="44">
        <f t="shared" si="49"/>
        <v>89.5</v>
      </c>
      <c r="W119" s="44">
        <f t="shared" si="50"/>
        <v>0</v>
      </c>
      <c r="X119" s="41">
        <f t="shared" si="52"/>
        <v>463.44</v>
      </c>
      <c r="Y119" s="41">
        <f t="shared" si="51"/>
        <v>1571.609</v>
      </c>
      <c r="Z119" s="66"/>
      <c r="AA119" s="143" t="s">
        <v>19</v>
      </c>
      <c r="AB119" s="161">
        <f t="shared" si="60"/>
        <v>58.4172</v>
      </c>
      <c r="AC119" s="161">
        <f t="shared" si="54"/>
        <v>778.894</v>
      </c>
      <c r="AD119" s="161">
        <f t="shared" si="55"/>
        <v>522.84</v>
      </c>
      <c r="AE119" s="161">
        <f t="shared" si="56"/>
        <v>32.4578</v>
      </c>
      <c r="AF119" s="161">
        <f t="shared" si="57"/>
        <v>179</v>
      </c>
      <c r="AG119" s="161">
        <f t="shared" si="58"/>
        <v>0</v>
      </c>
      <c r="AH119" s="161">
        <f t="shared" si="59"/>
        <v>1571.609</v>
      </c>
      <c r="AI119" s="143" t="s">
        <v>1138</v>
      </c>
    </row>
    <row r="120" s="9" customFormat="1" ht="20" customHeight="1" spans="1:35">
      <c r="A120" s="40">
        <f t="shared" si="38"/>
        <v>117</v>
      </c>
      <c r="B120" s="66" t="s">
        <v>124</v>
      </c>
      <c r="C120" s="42" t="s">
        <v>373</v>
      </c>
      <c r="D120" s="41" t="s">
        <v>374</v>
      </c>
      <c r="E120" s="41">
        <v>3245.4</v>
      </c>
      <c r="F120" s="41">
        <f>VLOOKUP(C120,'[1]9月'!$B:$Q,16,0)</f>
        <v>3245.4</v>
      </c>
      <c r="G120" s="44">
        <v>5228.42</v>
      </c>
      <c r="H120" s="41">
        <v>3245.4</v>
      </c>
      <c r="I120" s="44">
        <v>2544</v>
      </c>
      <c r="J120" s="44"/>
      <c r="K120" s="52">
        <f t="shared" si="39"/>
        <v>58.4172</v>
      </c>
      <c r="L120" s="53">
        <f t="shared" si="40"/>
        <v>519.264</v>
      </c>
      <c r="M120" s="44">
        <f t="shared" si="41"/>
        <v>418.27</v>
      </c>
      <c r="N120" s="41">
        <f t="shared" si="42"/>
        <v>22.7178</v>
      </c>
      <c r="O120" s="44">
        <f t="shared" si="43"/>
        <v>127.2</v>
      </c>
      <c r="P120" s="44">
        <f t="shared" si="44"/>
        <v>0</v>
      </c>
      <c r="Q120" s="44">
        <f t="shared" si="53"/>
        <v>1145.869</v>
      </c>
      <c r="R120" s="41">
        <f t="shared" si="45"/>
        <v>0</v>
      </c>
      <c r="S120" s="41">
        <f t="shared" si="46"/>
        <v>259.63</v>
      </c>
      <c r="T120" s="44">
        <f t="shared" si="47"/>
        <v>104.57</v>
      </c>
      <c r="U120" s="41">
        <f t="shared" si="48"/>
        <v>9.74</v>
      </c>
      <c r="V120" s="44">
        <f t="shared" si="49"/>
        <v>127.2</v>
      </c>
      <c r="W120" s="44">
        <f t="shared" si="50"/>
        <v>0</v>
      </c>
      <c r="X120" s="41">
        <f t="shared" si="52"/>
        <v>501.14</v>
      </c>
      <c r="Y120" s="41">
        <f t="shared" si="51"/>
        <v>1647.009</v>
      </c>
      <c r="Z120" s="66"/>
      <c r="AA120" s="143" t="s">
        <v>19</v>
      </c>
      <c r="AB120" s="161">
        <f t="shared" si="60"/>
        <v>58.4172</v>
      </c>
      <c r="AC120" s="161">
        <f t="shared" si="54"/>
        <v>778.894</v>
      </c>
      <c r="AD120" s="161">
        <f t="shared" si="55"/>
        <v>522.84</v>
      </c>
      <c r="AE120" s="161">
        <f t="shared" si="56"/>
        <v>32.4578</v>
      </c>
      <c r="AF120" s="161">
        <f t="shared" si="57"/>
        <v>254.4</v>
      </c>
      <c r="AG120" s="161">
        <f t="shared" si="58"/>
        <v>0</v>
      </c>
      <c r="AH120" s="161">
        <f t="shared" si="59"/>
        <v>1647.009</v>
      </c>
      <c r="AI120" s="143" t="s">
        <v>1138</v>
      </c>
    </row>
    <row r="121" s="9" customFormat="1" ht="20" customHeight="1" spans="1:35">
      <c r="A121" s="40">
        <f t="shared" si="38"/>
        <v>118</v>
      </c>
      <c r="B121" s="66" t="s">
        <v>124</v>
      </c>
      <c r="C121" s="42" t="s">
        <v>375</v>
      </c>
      <c r="D121" s="41" t="s">
        <v>376</v>
      </c>
      <c r="E121" s="41">
        <v>3245.4</v>
      </c>
      <c r="F121" s="41">
        <f>VLOOKUP(C121,'[1]9月'!$B:$Q,16,0)</f>
        <v>3245.4</v>
      </c>
      <c r="G121" s="44">
        <v>5228.42</v>
      </c>
      <c r="H121" s="41">
        <v>3245.4</v>
      </c>
      <c r="I121" s="44">
        <v>1790</v>
      </c>
      <c r="J121" s="44"/>
      <c r="K121" s="52">
        <f t="shared" si="39"/>
        <v>58.4172</v>
      </c>
      <c r="L121" s="53">
        <f t="shared" si="40"/>
        <v>519.264</v>
      </c>
      <c r="M121" s="44">
        <f t="shared" si="41"/>
        <v>418.27</v>
      </c>
      <c r="N121" s="41">
        <f t="shared" si="42"/>
        <v>22.7178</v>
      </c>
      <c r="O121" s="44">
        <f t="shared" si="43"/>
        <v>89.5</v>
      </c>
      <c r="P121" s="44">
        <f t="shared" si="44"/>
        <v>0</v>
      </c>
      <c r="Q121" s="44">
        <f t="shared" si="53"/>
        <v>1108.169</v>
      </c>
      <c r="R121" s="41">
        <f t="shared" si="45"/>
        <v>0</v>
      </c>
      <c r="S121" s="41">
        <f t="shared" si="46"/>
        <v>259.63</v>
      </c>
      <c r="T121" s="44">
        <f t="shared" si="47"/>
        <v>104.57</v>
      </c>
      <c r="U121" s="41">
        <f t="shared" si="48"/>
        <v>9.74</v>
      </c>
      <c r="V121" s="44">
        <f t="shared" si="49"/>
        <v>89.5</v>
      </c>
      <c r="W121" s="44">
        <f t="shared" si="50"/>
        <v>0</v>
      </c>
      <c r="X121" s="41">
        <f t="shared" si="52"/>
        <v>463.44</v>
      </c>
      <c r="Y121" s="41">
        <f t="shared" si="51"/>
        <v>1571.609</v>
      </c>
      <c r="Z121" s="66"/>
      <c r="AA121" s="143" t="s">
        <v>19</v>
      </c>
      <c r="AB121" s="161">
        <f t="shared" si="60"/>
        <v>58.4172</v>
      </c>
      <c r="AC121" s="161">
        <f t="shared" si="54"/>
        <v>778.894</v>
      </c>
      <c r="AD121" s="161">
        <f t="shared" si="55"/>
        <v>522.84</v>
      </c>
      <c r="AE121" s="161">
        <f t="shared" si="56"/>
        <v>32.4578</v>
      </c>
      <c r="AF121" s="161">
        <f t="shared" si="57"/>
        <v>179</v>
      </c>
      <c r="AG121" s="161">
        <f t="shared" si="58"/>
        <v>0</v>
      </c>
      <c r="AH121" s="161">
        <f t="shared" si="59"/>
        <v>1571.609</v>
      </c>
      <c r="AI121" s="143" t="s">
        <v>1138</v>
      </c>
    </row>
    <row r="122" s="9" customFormat="1" ht="20" customHeight="1" spans="1:35">
      <c r="A122" s="40">
        <f t="shared" si="38"/>
        <v>119</v>
      </c>
      <c r="B122" s="66" t="s">
        <v>124</v>
      </c>
      <c r="C122" s="42" t="s">
        <v>377</v>
      </c>
      <c r="D122" s="41" t="s">
        <v>378</v>
      </c>
      <c r="E122" s="41">
        <v>3245.4</v>
      </c>
      <c r="F122" s="41">
        <f>VLOOKUP(C122,'[1]9月'!$B:$Q,16,0)</f>
        <v>3245.4</v>
      </c>
      <c r="G122" s="44">
        <v>5228.42</v>
      </c>
      <c r="H122" s="41">
        <v>3245.4</v>
      </c>
      <c r="I122" s="44">
        <v>1790</v>
      </c>
      <c r="J122" s="44"/>
      <c r="K122" s="52">
        <f t="shared" si="39"/>
        <v>58.4172</v>
      </c>
      <c r="L122" s="53">
        <f t="shared" si="40"/>
        <v>519.264</v>
      </c>
      <c r="M122" s="44">
        <f t="shared" si="41"/>
        <v>418.27</v>
      </c>
      <c r="N122" s="41">
        <f t="shared" si="42"/>
        <v>22.7178</v>
      </c>
      <c r="O122" s="44">
        <f t="shared" si="43"/>
        <v>89.5</v>
      </c>
      <c r="P122" s="44">
        <f t="shared" si="44"/>
        <v>0</v>
      </c>
      <c r="Q122" s="44">
        <f t="shared" si="53"/>
        <v>1108.169</v>
      </c>
      <c r="R122" s="41">
        <f t="shared" si="45"/>
        <v>0</v>
      </c>
      <c r="S122" s="41">
        <f t="shared" si="46"/>
        <v>259.63</v>
      </c>
      <c r="T122" s="44">
        <f t="shared" si="47"/>
        <v>104.57</v>
      </c>
      <c r="U122" s="41">
        <f t="shared" si="48"/>
        <v>9.74</v>
      </c>
      <c r="V122" s="44">
        <f t="shared" si="49"/>
        <v>89.5</v>
      </c>
      <c r="W122" s="44">
        <f t="shared" si="50"/>
        <v>0</v>
      </c>
      <c r="X122" s="41">
        <f t="shared" si="52"/>
        <v>463.44</v>
      </c>
      <c r="Y122" s="41">
        <f t="shared" si="51"/>
        <v>1571.609</v>
      </c>
      <c r="Z122" s="66"/>
      <c r="AA122" s="143" t="s">
        <v>19</v>
      </c>
      <c r="AB122" s="161">
        <f t="shared" si="60"/>
        <v>58.4172</v>
      </c>
      <c r="AC122" s="161">
        <f t="shared" si="54"/>
        <v>778.894</v>
      </c>
      <c r="AD122" s="161">
        <f t="shared" si="55"/>
        <v>522.84</v>
      </c>
      <c r="AE122" s="161">
        <f t="shared" si="56"/>
        <v>32.4578</v>
      </c>
      <c r="AF122" s="161">
        <f t="shared" si="57"/>
        <v>179</v>
      </c>
      <c r="AG122" s="161">
        <f t="shared" si="58"/>
        <v>0</v>
      </c>
      <c r="AH122" s="161">
        <f t="shared" si="59"/>
        <v>1571.609</v>
      </c>
      <c r="AI122" s="143" t="s">
        <v>1138</v>
      </c>
    </row>
    <row r="123" s="9" customFormat="1" ht="20" customHeight="1" spans="1:35">
      <c r="A123" s="40">
        <f t="shared" si="38"/>
        <v>120</v>
      </c>
      <c r="B123" s="66" t="s">
        <v>124</v>
      </c>
      <c r="C123" s="42" t="s">
        <v>379</v>
      </c>
      <c r="D123" s="41" t="s">
        <v>380</v>
      </c>
      <c r="E123" s="41">
        <v>3245.4</v>
      </c>
      <c r="F123" s="41">
        <f>VLOOKUP(C123,'[1]9月'!$B:$Q,16,0)</f>
        <v>3245.4</v>
      </c>
      <c r="G123" s="44">
        <v>5228.42</v>
      </c>
      <c r="H123" s="41">
        <v>3245.4</v>
      </c>
      <c r="I123" s="44">
        <v>1790</v>
      </c>
      <c r="J123" s="44"/>
      <c r="K123" s="52">
        <f t="shared" si="39"/>
        <v>58.4172</v>
      </c>
      <c r="L123" s="53">
        <f t="shared" si="40"/>
        <v>519.264</v>
      </c>
      <c r="M123" s="44">
        <f t="shared" si="41"/>
        <v>418.27</v>
      </c>
      <c r="N123" s="41">
        <f t="shared" si="42"/>
        <v>22.7178</v>
      </c>
      <c r="O123" s="44">
        <f t="shared" si="43"/>
        <v>89.5</v>
      </c>
      <c r="P123" s="44">
        <f t="shared" si="44"/>
        <v>0</v>
      </c>
      <c r="Q123" s="44">
        <f t="shared" si="53"/>
        <v>1108.169</v>
      </c>
      <c r="R123" s="41">
        <f t="shared" si="45"/>
        <v>0</v>
      </c>
      <c r="S123" s="41">
        <f t="shared" si="46"/>
        <v>259.63</v>
      </c>
      <c r="T123" s="44">
        <f t="shared" si="47"/>
        <v>104.57</v>
      </c>
      <c r="U123" s="41">
        <f t="shared" si="48"/>
        <v>9.74</v>
      </c>
      <c r="V123" s="44">
        <f t="shared" si="49"/>
        <v>89.5</v>
      </c>
      <c r="W123" s="44">
        <f t="shared" si="50"/>
        <v>0</v>
      </c>
      <c r="X123" s="41">
        <f t="shared" si="52"/>
        <v>463.44</v>
      </c>
      <c r="Y123" s="41">
        <f t="shared" si="51"/>
        <v>1571.609</v>
      </c>
      <c r="Z123" s="66"/>
      <c r="AA123" s="143" t="s">
        <v>19</v>
      </c>
      <c r="AB123" s="161">
        <f t="shared" si="60"/>
        <v>58.4172</v>
      </c>
      <c r="AC123" s="161">
        <f t="shared" si="54"/>
        <v>778.894</v>
      </c>
      <c r="AD123" s="161">
        <f t="shared" si="55"/>
        <v>522.84</v>
      </c>
      <c r="AE123" s="161">
        <f t="shared" si="56"/>
        <v>32.4578</v>
      </c>
      <c r="AF123" s="161">
        <f t="shared" si="57"/>
        <v>179</v>
      </c>
      <c r="AG123" s="161">
        <f t="shared" si="58"/>
        <v>0</v>
      </c>
      <c r="AH123" s="161">
        <f t="shared" si="59"/>
        <v>1571.609</v>
      </c>
      <c r="AI123" s="143" t="s">
        <v>1138</v>
      </c>
    </row>
    <row r="124" s="9" customFormat="1" ht="20" customHeight="1" spans="1:35">
      <c r="A124" s="40">
        <f t="shared" si="38"/>
        <v>121</v>
      </c>
      <c r="B124" s="66" t="s">
        <v>124</v>
      </c>
      <c r="C124" s="42" t="s">
        <v>381</v>
      </c>
      <c r="D124" s="41" t="s">
        <v>382</v>
      </c>
      <c r="E124" s="41">
        <v>3245.4</v>
      </c>
      <c r="F124" s="41">
        <f>VLOOKUP(C124,'[1]9月'!$B:$Q,16,0)</f>
        <v>3245.4</v>
      </c>
      <c r="G124" s="44">
        <v>5228.42</v>
      </c>
      <c r="H124" s="41">
        <v>3245.4</v>
      </c>
      <c r="I124" s="44">
        <v>1790</v>
      </c>
      <c r="J124" s="44"/>
      <c r="K124" s="52">
        <f t="shared" si="39"/>
        <v>58.4172</v>
      </c>
      <c r="L124" s="53">
        <f t="shared" si="40"/>
        <v>519.264</v>
      </c>
      <c r="M124" s="44">
        <f t="shared" si="41"/>
        <v>418.27</v>
      </c>
      <c r="N124" s="41">
        <f t="shared" si="42"/>
        <v>22.7178</v>
      </c>
      <c r="O124" s="44">
        <f t="shared" si="43"/>
        <v>89.5</v>
      </c>
      <c r="P124" s="44">
        <f t="shared" si="44"/>
        <v>0</v>
      </c>
      <c r="Q124" s="44">
        <f t="shared" si="53"/>
        <v>1108.169</v>
      </c>
      <c r="R124" s="41">
        <f t="shared" si="45"/>
        <v>0</v>
      </c>
      <c r="S124" s="41">
        <f t="shared" si="46"/>
        <v>259.63</v>
      </c>
      <c r="T124" s="44">
        <f t="shared" si="47"/>
        <v>104.57</v>
      </c>
      <c r="U124" s="41">
        <f t="shared" si="48"/>
        <v>9.74</v>
      </c>
      <c r="V124" s="44">
        <f t="shared" si="49"/>
        <v>89.5</v>
      </c>
      <c r="W124" s="44">
        <f t="shared" si="50"/>
        <v>0</v>
      </c>
      <c r="X124" s="41">
        <f t="shared" si="52"/>
        <v>463.44</v>
      </c>
      <c r="Y124" s="41">
        <f t="shared" si="51"/>
        <v>1571.609</v>
      </c>
      <c r="Z124" s="66"/>
      <c r="AA124" s="143" t="s">
        <v>19</v>
      </c>
      <c r="AB124" s="161">
        <f t="shared" si="60"/>
        <v>58.4172</v>
      </c>
      <c r="AC124" s="161">
        <f t="shared" si="54"/>
        <v>778.894</v>
      </c>
      <c r="AD124" s="161">
        <f t="shared" si="55"/>
        <v>522.84</v>
      </c>
      <c r="AE124" s="161">
        <f t="shared" si="56"/>
        <v>32.4578</v>
      </c>
      <c r="AF124" s="161">
        <f t="shared" si="57"/>
        <v>179</v>
      </c>
      <c r="AG124" s="161">
        <f t="shared" si="58"/>
        <v>0</v>
      </c>
      <c r="AH124" s="161">
        <f t="shared" si="59"/>
        <v>1571.609</v>
      </c>
      <c r="AI124" s="143" t="s">
        <v>1138</v>
      </c>
    </row>
    <row r="125" s="9" customFormat="1" ht="20" customHeight="1" spans="1:35">
      <c r="A125" s="40">
        <f t="shared" si="38"/>
        <v>122</v>
      </c>
      <c r="B125" s="66" t="s">
        <v>124</v>
      </c>
      <c r="C125" s="42" t="s">
        <v>383</v>
      </c>
      <c r="D125" s="41" t="s">
        <v>384</v>
      </c>
      <c r="E125" s="41">
        <v>3245.4</v>
      </c>
      <c r="F125" s="41">
        <f>VLOOKUP(C125,'[1]9月'!$B:$Q,16,0)</f>
        <v>3245.4</v>
      </c>
      <c r="G125" s="44">
        <v>5228.42</v>
      </c>
      <c r="H125" s="41">
        <v>3245.4</v>
      </c>
      <c r="I125" s="44">
        <v>1790</v>
      </c>
      <c r="J125" s="44"/>
      <c r="K125" s="52">
        <f t="shared" si="39"/>
        <v>58.4172</v>
      </c>
      <c r="L125" s="53">
        <f t="shared" si="40"/>
        <v>519.264</v>
      </c>
      <c r="M125" s="44">
        <f t="shared" si="41"/>
        <v>418.27</v>
      </c>
      <c r="N125" s="41">
        <f t="shared" si="42"/>
        <v>22.7178</v>
      </c>
      <c r="O125" s="44">
        <f t="shared" si="43"/>
        <v>89.5</v>
      </c>
      <c r="P125" s="44">
        <f t="shared" si="44"/>
        <v>0</v>
      </c>
      <c r="Q125" s="44">
        <f t="shared" si="53"/>
        <v>1108.169</v>
      </c>
      <c r="R125" s="41">
        <f t="shared" si="45"/>
        <v>0</v>
      </c>
      <c r="S125" s="41">
        <f t="shared" si="46"/>
        <v>259.63</v>
      </c>
      <c r="T125" s="44">
        <f t="shared" si="47"/>
        <v>104.57</v>
      </c>
      <c r="U125" s="41">
        <f t="shared" si="48"/>
        <v>9.74</v>
      </c>
      <c r="V125" s="44">
        <f t="shared" si="49"/>
        <v>89.5</v>
      </c>
      <c r="W125" s="44">
        <f t="shared" si="50"/>
        <v>0</v>
      </c>
      <c r="X125" s="41">
        <f t="shared" si="52"/>
        <v>463.44</v>
      </c>
      <c r="Y125" s="41">
        <f t="shared" si="51"/>
        <v>1571.609</v>
      </c>
      <c r="Z125" s="66"/>
      <c r="AA125" s="143" t="s">
        <v>19</v>
      </c>
      <c r="AB125" s="161">
        <f t="shared" si="60"/>
        <v>58.4172</v>
      </c>
      <c r="AC125" s="161">
        <f t="shared" si="54"/>
        <v>778.894</v>
      </c>
      <c r="AD125" s="161">
        <f t="shared" si="55"/>
        <v>522.84</v>
      </c>
      <c r="AE125" s="161">
        <f t="shared" si="56"/>
        <v>32.4578</v>
      </c>
      <c r="AF125" s="161">
        <f t="shared" si="57"/>
        <v>179</v>
      </c>
      <c r="AG125" s="161">
        <f t="shared" si="58"/>
        <v>0</v>
      </c>
      <c r="AH125" s="161">
        <f t="shared" si="59"/>
        <v>1571.609</v>
      </c>
      <c r="AI125" s="143" t="s">
        <v>1138</v>
      </c>
    </row>
    <row r="126" s="9" customFormat="1" ht="20" customHeight="1" spans="1:35">
      <c r="A126" s="40">
        <f t="shared" si="38"/>
        <v>123</v>
      </c>
      <c r="B126" s="66" t="s">
        <v>124</v>
      </c>
      <c r="C126" s="42" t="s">
        <v>385</v>
      </c>
      <c r="D126" s="41" t="s">
        <v>386</v>
      </c>
      <c r="E126" s="41">
        <v>3245.4</v>
      </c>
      <c r="F126" s="41">
        <f>VLOOKUP(C126,'[1]9月'!$B:$Q,16,0)</f>
        <v>3245.4</v>
      </c>
      <c r="G126" s="44">
        <v>5228.42</v>
      </c>
      <c r="H126" s="41">
        <v>3245.4</v>
      </c>
      <c r="I126" s="44">
        <v>1790</v>
      </c>
      <c r="J126" s="44"/>
      <c r="K126" s="52">
        <f t="shared" si="39"/>
        <v>58.4172</v>
      </c>
      <c r="L126" s="53">
        <f t="shared" si="40"/>
        <v>519.264</v>
      </c>
      <c r="M126" s="44">
        <f t="shared" si="41"/>
        <v>418.27</v>
      </c>
      <c r="N126" s="41">
        <f t="shared" si="42"/>
        <v>22.7178</v>
      </c>
      <c r="O126" s="44">
        <f t="shared" si="43"/>
        <v>89.5</v>
      </c>
      <c r="P126" s="44">
        <f t="shared" si="44"/>
        <v>0</v>
      </c>
      <c r="Q126" s="44">
        <f t="shared" si="53"/>
        <v>1108.169</v>
      </c>
      <c r="R126" s="41">
        <f t="shared" si="45"/>
        <v>0</v>
      </c>
      <c r="S126" s="41">
        <f t="shared" si="46"/>
        <v>259.63</v>
      </c>
      <c r="T126" s="44">
        <f t="shared" si="47"/>
        <v>104.57</v>
      </c>
      <c r="U126" s="41">
        <f t="shared" si="48"/>
        <v>9.74</v>
      </c>
      <c r="V126" s="44">
        <f t="shared" si="49"/>
        <v>89.5</v>
      </c>
      <c r="W126" s="44">
        <f t="shared" si="50"/>
        <v>0</v>
      </c>
      <c r="X126" s="41">
        <f t="shared" si="52"/>
        <v>463.44</v>
      </c>
      <c r="Y126" s="41">
        <f t="shared" si="51"/>
        <v>1571.609</v>
      </c>
      <c r="Z126" s="66"/>
      <c r="AA126" s="143" t="s">
        <v>19</v>
      </c>
      <c r="AB126" s="161">
        <f t="shared" si="60"/>
        <v>58.4172</v>
      </c>
      <c r="AC126" s="161">
        <f t="shared" si="54"/>
        <v>778.894</v>
      </c>
      <c r="AD126" s="161">
        <f t="shared" si="55"/>
        <v>522.84</v>
      </c>
      <c r="AE126" s="161">
        <f t="shared" si="56"/>
        <v>32.4578</v>
      </c>
      <c r="AF126" s="161">
        <f t="shared" si="57"/>
        <v>179</v>
      </c>
      <c r="AG126" s="161">
        <f t="shared" si="58"/>
        <v>0</v>
      </c>
      <c r="AH126" s="161">
        <f t="shared" si="59"/>
        <v>1571.609</v>
      </c>
      <c r="AI126" s="143" t="s">
        <v>1138</v>
      </c>
    </row>
    <row r="127" s="9" customFormat="1" ht="20" customHeight="1" spans="1:35">
      <c r="A127" s="40">
        <f t="shared" si="38"/>
        <v>124</v>
      </c>
      <c r="B127" s="66" t="s">
        <v>124</v>
      </c>
      <c r="C127" s="42" t="s">
        <v>387</v>
      </c>
      <c r="D127" s="41" t="s">
        <v>388</v>
      </c>
      <c r="E127" s="41">
        <v>3245.4</v>
      </c>
      <c r="F127" s="41">
        <f>VLOOKUP(C127,'[1]9月'!$B:$Q,16,0)</f>
        <v>3245.4</v>
      </c>
      <c r="G127" s="44">
        <v>5228.42</v>
      </c>
      <c r="H127" s="41">
        <v>3245.4</v>
      </c>
      <c r="I127" s="44">
        <v>1790</v>
      </c>
      <c r="J127" s="44"/>
      <c r="K127" s="52">
        <f t="shared" si="39"/>
        <v>58.4172</v>
      </c>
      <c r="L127" s="53">
        <f t="shared" si="40"/>
        <v>519.264</v>
      </c>
      <c r="M127" s="44">
        <f t="shared" si="41"/>
        <v>418.27</v>
      </c>
      <c r="N127" s="41">
        <f t="shared" si="42"/>
        <v>22.7178</v>
      </c>
      <c r="O127" s="44">
        <f t="shared" si="43"/>
        <v>89.5</v>
      </c>
      <c r="P127" s="44">
        <f t="shared" si="44"/>
        <v>0</v>
      </c>
      <c r="Q127" s="44">
        <f t="shared" si="53"/>
        <v>1108.169</v>
      </c>
      <c r="R127" s="41">
        <f t="shared" si="45"/>
        <v>0</v>
      </c>
      <c r="S127" s="41">
        <f t="shared" si="46"/>
        <v>259.63</v>
      </c>
      <c r="T127" s="44">
        <f t="shared" si="47"/>
        <v>104.57</v>
      </c>
      <c r="U127" s="41">
        <f t="shared" si="48"/>
        <v>9.74</v>
      </c>
      <c r="V127" s="44">
        <f t="shared" si="49"/>
        <v>89.5</v>
      </c>
      <c r="W127" s="44">
        <f t="shared" si="50"/>
        <v>0</v>
      </c>
      <c r="X127" s="41">
        <f t="shared" si="52"/>
        <v>463.44</v>
      </c>
      <c r="Y127" s="41">
        <f t="shared" si="51"/>
        <v>1571.609</v>
      </c>
      <c r="Z127" s="66"/>
      <c r="AA127" s="143" t="s">
        <v>19</v>
      </c>
      <c r="AB127" s="161">
        <f t="shared" si="60"/>
        <v>58.4172</v>
      </c>
      <c r="AC127" s="161">
        <f t="shared" si="54"/>
        <v>778.894</v>
      </c>
      <c r="AD127" s="161">
        <f t="shared" si="55"/>
        <v>522.84</v>
      </c>
      <c r="AE127" s="161">
        <f t="shared" si="56"/>
        <v>32.4578</v>
      </c>
      <c r="AF127" s="161">
        <f t="shared" si="57"/>
        <v>179</v>
      </c>
      <c r="AG127" s="161">
        <f t="shared" si="58"/>
        <v>0</v>
      </c>
      <c r="AH127" s="161">
        <f t="shared" si="59"/>
        <v>1571.609</v>
      </c>
      <c r="AI127" s="143" t="s">
        <v>1138</v>
      </c>
    </row>
    <row r="128" s="9" customFormat="1" ht="20" customHeight="1" spans="1:35">
      <c r="A128" s="40">
        <f t="shared" si="38"/>
        <v>125</v>
      </c>
      <c r="B128" s="66" t="s">
        <v>124</v>
      </c>
      <c r="C128" s="42" t="s">
        <v>389</v>
      </c>
      <c r="D128" s="41" t="s">
        <v>390</v>
      </c>
      <c r="E128" s="41">
        <v>3245.4</v>
      </c>
      <c r="F128" s="41">
        <f>VLOOKUP(C128,'[1]9月'!$B:$Q,16,0)</f>
        <v>3245.4</v>
      </c>
      <c r="G128" s="44">
        <v>5228.42</v>
      </c>
      <c r="H128" s="41">
        <v>3245.4</v>
      </c>
      <c r="I128" s="44">
        <v>1790</v>
      </c>
      <c r="J128" s="44"/>
      <c r="K128" s="52">
        <f t="shared" si="39"/>
        <v>58.4172</v>
      </c>
      <c r="L128" s="53">
        <f t="shared" si="40"/>
        <v>519.264</v>
      </c>
      <c r="M128" s="44">
        <f t="shared" si="41"/>
        <v>418.27</v>
      </c>
      <c r="N128" s="41">
        <f t="shared" si="42"/>
        <v>22.7178</v>
      </c>
      <c r="O128" s="44">
        <f t="shared" si="43"/>
        <v>89.5</v>
      </c>
      <c r="P128" s="44">
        <f t="shared" si="44"/>
        <v>0</v>
      </c>
      <c r="Q128" s="44">
        <f t="shared" si="53"/>
        <v>1108.169</v>
      </c>
      <c r="R128" s="41">
        <f t="shared" si="45"/>
        <v>0</v>
      </c>
      <c r="S128" s="41">
        <f t="shared" si="46"/>
        <v>259.63</v>
      </c>
      <c r="T128" s="44">
        <f t="shared" si="47"/>
        <v>104.57</v>
      </c>
      <c r="U128" s="41">
        <f t="shared" si="48"/>
        <v>9.74</v>
      </c>
      <c r="V128" s="44">
        <f t="shared" si="49"/>
        <v>89.5</v>
      </c>
      <c r="W128" s="44">
        <f t="shared" si="50"/>
        <v>0</v>
      </c>
      <c r="X128" s="41">
        <f t="shared" si="52"/>
        <v>463.44</v>
      </c>
      <c r="Y128" s="41">
        <f t="shared" si="51"/>
        <v>1571.609</v>
      </c>
      <c r="Z128" s="66"/>
      <c r="AA128" s="143" t="s">
        <v>19</v>
      </c>
      <c r="AB128" s="161">
        <f t="shared" si="60"/>
        <v>58.4172</v>
      </c>
      <c r="AC128" s="161">
        <f t="shared" si="54"/>
        <v>778.894</v>
      </c>
      <c r="AD128" s="161">
        <f t="shared" si="55"/>
        <v>522.84</v>
      </c>
      <c r="AE128" s="161">
        <f t="shared" si="56"/>
        <v>32.4578</v>
      </c>
      <c r="AF128" s="161">
        <f t="shared" si="57"/>
        <v>179</v>
      </c>
      <c r="AG128" s="161">
        <f t="shared" si="58"/>
        <v>0</v>
      </c>
      <c r="AH128" s="161">
        <f t="shared" si="59"/>
        <v>1571.609</v>
      </c>
      <c r="AI128" s="143" t="s">
        <v>1138</v>
      </c>
    </row>
    <row r="129" s="9" customFormat="1" ht="20" customHeight="1" spans="1:35">
      <c r="A129" s="40">
        <f t="shared" si="38"/>
        <v>126</v>
      </c>
      <c r="B129" s="66" t="s">
        <v>124</v>
      </c>
      <c r="C129" s="42" t="s">
        <v>391</v>
      </c>
      <c r="D129" s="41" t="s">
        <v>392</v>
      </c>
      <c r="E129" s="41">
        <v>3245.4</v>
      </c>
      <c r="F129" s="41">
        <f>VLOOKUP(C129,'[1]9月'!$B:$Q,16,0)</f>
        <v>3245.4</v>
      </c>
      <c r="G129" s="44">
        <v>5228.42</v>
      </c>
      <c r="H129" s="41">
        <v>3245.4</v>
      </c>
      <c r="I129" s="44">
        <v>1790</v>
      </c>
      <c r="J129" s="44"/>
      <c r="K129" s="52">
        <f t="shared" si="39"/>
        <v>58.4172</v>
      </c>
      <c r="L129" s="53">
        <f t="shared" si="40"/>
        <v>519.264</v>
      </c>
      <c r="M129" s="44">
        <f t="shared" si="41"/>
        <v>418.27</v>
      </c>
      <c r="N129" s="41">
        <f t="shared" si="42"/>
        <v>22.7178</v>
      </c>
      <c r="O129" s="44">
        <f t="shared" si="43"/>
        <v>89.5</v>
      </c>
      <c r="P129" s="44">
        <f t="shared" si="44"/>
        <v>0</v>
      </c>
      <c r="Q129" s="44">
        <f t="shared" si="53"/>
        <v>1108.169</v>
      </c>
      <c r="R129" s="41">
        <f t="shared" si="45"/>
        <v>0</v>
      </c>
      <c r="S129" s="41">
        <f t="shared" si="46"/>
        <v>259.63</v>
      </c>
      <c r="T129" s="44">
        <f t="shared" si="47"/>
        <v>104.57</v>
      </c>
      <c r="U129" s="41">
        <f t="shared" si="48"/>
        <v>9.74</v>
      </c>
      <c r="V129" s="44">
        <f t="shared" si="49"/>
        <v>89.5</v>
      </c>
      <c r="W129" s="44">
        <f t="shared" si="50"/>
        <v>0</v>
      </c>
      <c r="X129" s="41">
        <f t="shared" si="52"/>
        <v>463.44</v>
      </c>
      <c r="Y129" s="41">
        <f t="shared" si="51"/>
        <v>1571.609</v>
      </c>
      <c r="Z129" s="66"/>
      <c r="AA129" s="143" t="s">
        <v>19</v>
      </c>
      <c r="AB129" s="161">
        <f t="shared" si="60"/>
        <v>58.4172</v>
      </c>
      <c r="AC129" s="161">
        <f t="shared" si="54"/>
        <v>778.894</v>
      </c>
      <c r="AD129" s="161">
        <f t="shared" si="55"/>
        <v>522.84</v>
      </c>
      <c r="AE129" s="161">
        <f t="shared" si="56"/>
        <v>32.4578</v>
      </c>
      <c r="AF129" s="161">
        <f t="shared" si="57"/>
        <v>179</v>
      </c>
      <c r="AG129" s="161">
        <f t="shared" si="58"/>
        <v>0</v>
      </c>
      <c r="AH129" s="161">
        <f t="shared" si="59"/>
        <v>1571.609</v>
      </c>
      <c r="AI129" s="143" t="s">
        <v>1138</v>
      </c>
    </row>
    <row r="130" s="9" customFormat="1" ht="20" customHeight="1" spans="1:35">
      <c r="A130" s="40">
        <f t="shared" ref="A130:A151" si="61">ROW()-3</f>
        <v>127</v>
      </c>
      <c r="B130" s="66" t="s">
        <v>124</v>
      </c>
      <c r="C130" s="42" t="s">
        <v>393</v>
      </c>
      <c r="D130" s="41" t="s">
        <v>394</v>
      </c>
      <c r="E130" s="41">
        <v>3245.4</v>
      </c>
      <c r="F130" s="41">
        <f>VLOOKUP(C130,'[1]9月'!$B:$Q,16,0)</f>
        <v>3245.4</v>
      </c>
      <c r="G130" s="44">
        <v>5228.42</v>
      </c>
      <c r="H130" s="41">
        <v>3245.4</v>
      </c>
      <c r="I130" s="44">
        <v>1790</v>
      </c>
      <c r="J130" s="44"/>
      <c r="K130" s="52">
        <f t="shared" ref="K130:K151" si="62">E130*0.018</f>
        <v>58.4172</v>
      </c>
      <c r="L130" s="53">
        <f t="shared" ref="L130:L151" si="63">F130*0.16</f>
        <v>519.264</v>
      </c>
      <c r="M130" s="44">
        <f t="shared" ref="M130:M151" si="64">ROUND(G130*0.08,2)</f>
        <v>418.27</v>
      </c>
      <c r="N130" s="41">
        <f t="shared" ref="N130:N151" si="65">H130*0.007</f>
        <v>22.7178</v>
      </c>
      <c r="O130" s="44">
        <f t="shared" ref="O130:O151" si="66">I130*5%</f>
        <v>89.5</v>
      </c>
      <c r="P130" s="44">
        <f t="shared" ref="P130:P151" si="67">J130*50%</f>
        <v>0</v>
      </c>
      <c r="Q130" s="44">
        <f t="shared" si="53"/>
        <v>1108.169</v>
      </c>
      <c r="R130" s="41">
        <f t="shared" ref="R130:R151" si="68">E130*0</f>
        <v>0</v>
      </c>
      <c r="S130" s="41">
        <f t="shared" ref="S130:S151" si="69">ROUND(F130*0.08,2)</f>
        <v>259.63</v>
      </c>
      <c r="T130" s="44">
        <f t="shared" ref="T130:T151" si="70">ROUND(G130*0.02,2)</f>
        <v>104.57</v>
      </c>
      <c r="U130" s="41">
        <f t="shared" ref="U130:U151" si="71">ROUND(H130*0.003,2)</f>
        <v>9.74</v>
      </c>
      <c r="V130" s="44">
        <f t="shared" ref="V130:V151" si="72">I130*5%</f>
        <v>89.5</v>
      </c>
      <c r="W130" s="44">
        <f t="shared" ref="W130:W151" si="73">J130*50%</f>
        <v>0</v>
      </c>
      <c r="X130" s="41">
        <f t="shared" si="52"/>
        <v>463.44</v>
      </c>
      <c r="Y130" s="41">
        <f t="shared" ref="Y130:Y151" si="74">Q130+X130</f>
        <v>1571.609</v>
      </c>
      <c r="Z130" s="66"/>
      <c r="AA130" s="143" t="s">
        <v>19</v>
      </c>
      <c r="AB130" s="161">
        <f t="shared" si="60"/>
        <v>58.4172</v>
      </c>
      <c r="AC130" s="161">
        <f t="shared" si="54"/>
        <v>778.894</v>
      </c>
      <c r="AD130" s="161">
        <f t="shared" si="55"/>
        <v>522.84</v>
      </c>
      <c r="AE130" s="161">
        <f t="shared" si="56"/>
        <v>32.4578</v>
      </c>
      <c r="AF130" s="161">
        <f t="shared" si="57"/>
        <v>179</v>
      </c>
      <c r="AG130" s="161">
        <f t="shared" si="58"/>
        <v>0</v>
      </c>
      <c r="AH130" s="161">
        <f t="shared" si="59"/>
        <v>1571.609</v>
      </c>
      <c r="AI130" s="143" t="s">
        <v>1138</v>
      </c>
    </row>
    <row r="131" s="9" customFormat="1" ht="20" customHeight="1" spans="1:35">
      <c r="A131" s="40">
        <f t="shared" si="61"/>
        <v>128</v>
      </c>
      <c r="B131" s="66" t="s">
        <v>124</v>
      </c>
      <c r="C131" s="42" t="s">
        <v>395</v>
      </c>
      <c r="D131" s="350" t="s">
        <v>396</v>
      </c>
      <c r="E131" s="41">
        <v>3245.4</v>
      </c>
      <c r="F131" s="41">
        <f>VLOOKUP(C131,'[1]9月'!$B:$Q,16,0)</f>
        <v>3245.4</v>
      </c>
      <c r="G131" s="44">
        <v>5228.42</v>
      </c>
      <c r="H131" s="41">
        <v>3245.4</v>
      </c>
      <c r="I131" s="44">
        <v>1790</v>
      </c>
      <c r="J131" s="44"/>
      <c r="K131" s="52">
        <f t="shared" si="62"/>
        <v>58.4172</v>
      </c>
      <c r="L131" s="53">
        <f t="shared" si="63"/>
        <v>519.264</v>
      </c>
      <c r="M131" s="44">
        <f t="shared" si="64"/>
        <v>418.27</v>
      </c>
      <c r="N131" s="41">
        <f t="shared" si="65"/>
        <v>22.7178</v>
      </c>
      <c r="O131" s="44">
        <f t="shared" si="66"/>
        <v>89.5</v>
      </c>
      <c r="P131" s="44">
        <f t="shared" si="67"/>
        <v>0</v>
      </c>
      <c r="Q131" s="44">
        <f t="shared" si="53"/>
        <v>1108.169</v>
      </c>
      <c r="R131" s="41">
        <f t="shared" si="68"/>
        <v>0</v>
      </c>
      <c r="S131" s="41">
        <f t="shared" si="69"/>
        <v>259.63</v>
      </c>
      <c r="T131" s="44">
        <f t="shared" si="70"/>
        <v>104.57</v>
      </c>
      <c r="U131" s="41">
        <f t="shared" si="71"/>
        <v>9.74</v>
      </c>
      <c r="V131" s="44">
        <f t="shared" si="72"/>
        <v>89.5</v>
      </c>
      <c r="W131" s="44">
        <f t="shared" si="73"/>
        <v>0</v>
      </c>
      <c r="X131" s="41">
        <f t="shared" si="52"/>
        <v>463.44</v>
      </c>
      <c r="Y131" s="41">
        <f t="shared" si="74"/>
        <v>1571.609</v>
      </c>
      <c r="Z131" s="66"/>
      <c r="AA131" s="143" t="s">
        <v>19</v>
      </c>
      <c r="AB131" s="161">
        <f t="shared" si="60"/>
        <v>58.4172</v>
      </c>
      <c r="AC131" s="161">
        <f t="shared" si="54"/>
        <v>778.894</v>
      </c>
      <c r="AD131" s="161">
        <f t="shared" si="55"/>
        <v>522.84</v>
      </c>
      <c r="AE131" s="161">
        <f t="shared" si="56"/>
        <v>32.4578</v>
      </c>
      <c r="AF131" s="161">
        <f t="shared" si="57"/>
        <v>179</v>
      </c>
      <c r="AG131" s="161">
        <f t="shared" si="58"/>
        <v>0</v>
      </c>
      <c r="AH131" s="161">
        <f t="shared" si="59"/>
        <v>1571.609</v>
      </c>
      <c r="AI131" s="143" t="s">
        <v>1138</v>
      </c>
    </row>
    <row r="132" s="9" customFormat="1" ht="20" customHeight="1" spans="1:35">
      <c r="A132" s="40">
        <f t="shared" si="61"/>
        <v>129</v>
      </c>
      <c r="B132" s="66" t="s">
        <v>124</v>
      </c>
      <c r="C132" s="42" t="s">
        <v>397</v>
      </c>
      <c r="D132" s="41" t="s">
        <v>398</v>
      </c>
      <c r="E132" s="41">
        <v>3245.4</v>
      </c>
      <c r="F132" s="41">
        <f>VLOOKUP(C132,'[1]9月'!$B:$Q,16,0)</f>
        <v>3245.4</v>
      </c>
      <c r="G132" s="44">
        <v>5228.42</v>
      </c>
      <c r="H132" s="41">
        <v>3245.4</v>
      </c>
      <c r="I132" s="44">
        <v>2544</v>
      </c>
      <c r="J132" s="44"/>
      <c r="K132" s="52">
        <f t="shared" si="62"/>
        <v>58.4172</v>
      </c>
      <c r="L132" s="53">
        <f t="shared" si="63"/>
        <v>519.264</v>
      </c>
      <c r="M132" s="44">
        <f t="shared" si="64"/>
        <v>418.27</v>
      </c>
      <c r="N132" s="41">
        <f t="shared" si="65"/>
        <v>22.7178</v>
      </c>
      <c r="O132" s="44">
        <f t="shared" si="66"/>
        <v>127.2</v>
      </c>
      <c r="P132" s="44">
        <f t="shared" si="67"/>
        <v>0</v>
      </c>
      <c r="Q132" s="44">
        <f t="shared" si="53"/>
        <v>1145.869</v>
      </c>
      <c r="R132" s="41">
        <f t="shared" si="68"/>
        <v>0</v>
      </c>
      <c r="S132" s="41">
        <f t="shared" si="69"/>
        <v>259.63</v>
      </c>
      <c r="T132" s="44">
        <f t="shared" si="70"/>
        <v>104.57</v>
      </c>
      <c r="U132" s="41">
        <f t="shared" si="71"/>
        <v>9.74</v>
      </c>
      <c r="V132" s="44">
        <f t="shared" si="72"/>
        <v>127.2</v>
      </c>
      <c r="W132" s="44">
        <f t="shared" si="73"/>
        <v>0</v>
      </c>
      <c r="X132" s="41">
        <f t="shared" ref="X132:X195" si="75">SUM(R132:W132)</f>
        <v>501.14</v>
      </c>
      <c r="Y132" s="41">
        <f t="shared" si="74"/>
        <v>1647.009</v>
      </c>
      <c r="Z132" s="66"/>
      <c r="AA132" s="143" t="s">
        <v>19</v>
      </c>
      <c r="AB132" s="161">
        <f t="shared" si="60"/>
        <v>58.4172</v>
      </c>
      <c r="AC132" s="161">
        <f t="shared" si="54"/>
        <v>778.894</v>
      </c>
      <c r="AD132" s="161">
        <f t="shared" si="55"/>
        <v>522.84</v>
      </c>
      <c r="AE132" s="161">
        <f t="shared" si="56"/>
        <v>32.4578</v>
      </c>
      <c r="AF132" s="161">
        <f t="shared" si="57"/>
        <v>254.4</v>
      </c>
      <c r="AG132" s="161">
        <f t="shared" si="58"/>
        <v>0</v>
      </c>
      <c r="AH132" s="161">
        <f t="shared" si="59"/>
        <v>1647.009</v>
      </c>
      <c r="AI132" s="143" t="s">
        <v>1138</v>
      </c>
    </row>
    <row r="133" s="9" customFormat="1" ht="20" customHeight="1" spans="1:35">
      <c r="A133" s="40">
        <f t="shared" si="61"/>
        <v>130</v>
      </c>
      <c r="B133" s="66" t="s">
        <v>124</v>
      </c>
      <c r="C133" s="42" t="s">
        <v>399</v>
      </c>
      <c r="D133" s="41" t="s">
        <v>400</v>
      </c>
      <c r="E133" s="41">
        <v>3245.4</v>
      </c>
      <c r="F133" s="41">
        <f>VLOOKUP(C133,'[1]9月'!$B:$Q,16,0)</f>
        <v>3245.4</v>
      </c>
      <c r="G133" s="44">
        <v>5228.42</v>
      </c>
      <c r="H133" s="41">
        <v>3245.4</v>
      </c>
      <c r="I133" s="44">
        <v>1790</v>
      </c>
      <c r="J133" s="44"/>
      <c r="K133" s="52">
        <f t="shared" si="62"/>
        <v>58.4172</v>
      </c>
      <c r="L133" s="53">
        <f t="shared" si="63"/>
        <v>519.264</v>
      </c>
      <c r="M133" s="44">
        <f t="shared" si="64"/>
        <v>418.27</v>
      </c>
      <c r="N133" s="41">
        <f t="shared" si="65"/>
        <v>22.7178</v>
      </c>
      <c r="O133" s="44">
        <f t="shared" si="66"/>
        <v>89.5</v>
      </c>
      <c r="P133" s="44">
        <f t="shared" si="67"/>
        <v>0</v>
      </c>
      <c r="Q133" s="44">
        <f t="shared" ref="Q133:Q196" si="76">SUM(K133:P133)</f>
        <v>1108.169</v>
      </c>
      <c r="R133" s="41">
        <f t="shared" si="68"/>
        <v>0</v>
      </c>
      <c r="S133" s="41">
        <f t="shared" si="69"/>
        <v>259.63</v>
      </c>
      <c r="T133" s="44">
        <f t="shared" si="70"/>
        <v>104.57</v>
      </c>
      <c r="U133" s="41">
        <f t="shared" si="71"/>
        <v>9.74</v>
      </c>
      <c r="V133" s="44">
        <f t="shared" si="72"/>
        <v>89.5</v>
      </c>
      <c r="W133" s="44">
        <f t="shared" si="73"/>
        <v>0</v>
      </c>
      <c r="X133" s="41">
        <f t="shared" si="75"/>
        <v>463.44</v>
      </c>
      <c r="Y133" s="41">
        <f t="shared" si="74"/>
        <v>1571.609</v>
      </c>
      <c r="Z133" s="66"/>
      <c r="AA133" s="143" t="s">
        <v>19</v>
      </c>
      <c r="AB133" s="161">
        <f t="shared" si="60"/>
        <v>58.4172</v>
      </c>
      <c r="AC133" s="161">
        <f t="shared" ref="AC133:AC196" si="77">L133+S133</f>
        <v>778.894</v>
      </c>
      <c r="AD133" s="161">
        <f t="shared" ref="AD133:AD196" si="78">M133+T133</f>
        <v>522.84</v>
      </c>
      <c r="AE133" s="161">
        <f t="shared" ref="AE133:AE196" si="79">N133+U133</f>
        <v>32.4578</v>
      </c>
      <c r="AF133" s="161">
        <f t="shared" ref="AF133:AF196" si="80">O133+V133</f>
        <v>179</v>
      </c>
      <c r="AG133" s="161">
        <f t="shared" ref="AG133:AG196" si="81">P133+W133</f>
        <v>0</v>
      </c>
      <c r="AH133" s="161">
        <f t="shared" ref="AH133:AH196" si="82">Q133+X133</f>
        <v>1571.609</v>
      </c>
      <c r="AI133" s="143" t="s">
        <v>1138</v>
      </c>
    </row>
    <row r="134" s="9" customFormat="1" ht="20" customHeight="1" spans="1:35">
      <c r="A134" s="40">
        <f t="shared" si="61"/>
        <v>131</v>
      </c>
      <c r="B134" s="66" t="s">
        <v>124</v>
      </c>
      <c r="C134" s="42" t="s">
        <v>401</v>
      </c>
      <c r="D134" s="41" t="s">
        <v>402</v>
      </c>
      <c r="E134" s="41">
        <v>3245.4</v>
      </c>
      <c r="F134" s="41">
        <f>VLOOKUP(C134,'[1]9月'!$B:$Q,16,0)</f>
        <v>3245.4</v>
      </c>
      <c r="G134" s="44">
        <v>5228.42</v>
      </c>
      <c r="H134" s="41">
        <v>3245.4</v>
      </c>
      <c r="I134" s="44">
        <v>1790</v>
      </c>
      <c r="J134" s="44"/>
      <c r="K134" s="52">
        <f t="shared" si="62"/>
        <v>58.4172</v>
      </c>
      <c r="L134" s="53">
        <f t="shared" si="63"/>
        <v>519.264</v>
      </c>
      <c r="M134" s="44">
        <f t="shared" si="64"/>
        <v>418.27</v>
      </c>
      <c r="N134" s="41">
        <f t="shared" si="65"/>
        <v>22.7178</v>
      </c>
      <c r="O134" s="44">
        <f t="shared" si="66"/>
        <v>89.5</v>
      </c>
      <c r="P134" s="44">
        <f t="shared" si="67"/>
        <v>0</v>
      </c>
      <c r="Q134" s="44">
        <f t="shared" si="76"/>
        <v>1108.169</v>
      </c>
      <c r="R134" s="41">
        <f t="shared" si="68"/>
        <v>0</v>
      </c>
      <c r="S134" s="41">
        <f t="shared" si="69"/>
        <v>259.63</v>
      </c>
      <c r="T134" s="44">
        <f t="shared" si="70"/>
        <v>104.57</v>
      </c>
      <c r="U134" s="41">
        <f t="shared" si="71"/>
        <v>9.74</v>
      </c>
      <c r="V134" s="44">
        <f t="shared" si="72"/>
        <v>89.5</v>
      </c>
      <c r="W134" s="44">
        <f t="shared" si="73"/>
        <v>0</v>
      </c>
      <c r="X134" s="41">
        <f t="shared" si="75"/>
        <v>463.44</v>
      </c>
      <c r="Y134" s="41">
        <f t="shared" si="74"/>
        <v>1571.609</v>
      </c>
      <c r="Z134" s="66"/>
      <c r="AA134" s="143" t="s">
        <v>19</v>
      </c>
      <c r="AB134" s="161">
        <f t="shared" ref="AB134:AB197" si="83">K134+R134</f>
        <v>58.4172</v>
      </c>
      <c r="AC134" s="161">
        <f t="shared" si="77"/>
        <v>778.894</v>
      </c>
      <c r="AD134" s="161">
        <f t="shared" si="78"/>
        <v>522.84</v>
      </c>
      <c r="AE134" s="161">
        <f t="shared" si="79"/>
        <v>32.4578</v>
      </c>
      <c r="AF134" s="161">
        <f t="shared" si="80"/>
        <v>179</v>
      </c>
      <c r="AG134" s="161">
        <f t="shared" si="81"/>
        <v>0</v>
      </c>
      <c r="AH134" s="161">
        <f t="shared" si="82"/>
        <v>1571.609</v>
      </c>
      <c r="AI134" s="143" t="s">
        <v>1138</v>
      </c>
    </row>
    <row r="135" s="9" customFormat="1" ht="20" customHeight="1" spans="1:35">
      <c r="A135" s="40">
        <f t="shared" si="61"/>
        <v>132</v>
      </c>
      <c r="B135" s="66" t="s">
        <v>124</v>
      </c>
      <c r="C135" s="42" t="s">
        <v>403</v>
      </c>
      <c r="D135" s="41" t="s">
        <v>404</v>
      </c>
      <c r="E135" s="41">
        <v>3245.4</v>
      </c>
      <c r="F135" s="41">
        <f>VLOOKUP(C135,'[1]9月'!$B:$Q,16,0)</f>
        <v>3245.4</v>
      </c>
      <c r="G135" s="44">
        <v>5228.42</v>
      </c>
      <c r="H135" s="41">
        <v>3245.4</v>
      </c>
      <c r="I135" s="44">
        <v>2544</v>
      </c>
      <c r="J135" s="44"/>
      <c r="K135" s="52">
        <f t="shared" si="62"/>
        <v>58.4172</v>
      </c>
      <c r="L135" s="53">
        <f t="shared" si="63"/>
        <v>519.264</v>
      </c>
      <c r="M135" s="44">
        <f t="shared" si="64"/>
        <v>418.27</v>
      </c>
      <c r="N135" s="41">
        <f t="shared" si="65"/>
        <v>22.7178</v>
      </c>
      <c r="O135" s="44">
        <f t="shared" si="66"/>
        <v>127.2</v>
      </c>
      <c r="P135" s="44">
        <f t="shared" si="67"/>
        <v>0</v>
      </c>
      <c r="Q135" s="44">
        <f t="shared" si="76"/>
        <v>1145.869</v>
      </c>
      <c r="R135" s="41">
        <f t="shared" si="68"/>
        <v>0</v>
      </c>
      <c r="S135" s="41">
        <f t="shared" si="69"/>
        <v>259.63</v>
      </c>
      <c r="T135" s="44">
        <f t="shared" si="70"/>
        <v>104.57</v>
      </c>
      <c r="U135" s="41">
        <f t="shared" si="71"/>
        <v>9.74</v>
      </c>
      <c r="V135" s="44">
        <f t="shared" si="72"/>
        <v>127.2</v>
      </c>
      <c r="W135" s="44">
        <f t="shared" si="73"/>
        <v>0</v>
      </c>
      <c r="X135" s="41">
        <f t="shared" si="75"/>
        <v>501.14</v>
      </c>
      <c r="Y135" s="41">
        <f t="shared" si="74"/>
        <v>1647.009</v>
      </c>
      <c r="Z135" s="66"/>
      <c r="AA135" s="143" t="s">
        <v>19</v>
      </c>
      <c r="AB135" s="161">
        <f t="shared" si="83"/>
        <v>58.4172</v>
      </c>
      <c r="AC135" s="161">
        <f t="shared" si="77"/>
        <v>778.894</v>
      </c>
      <c r="AD135" s="161">
        <f t="shared" si="78"/>
        <v>522.84</v>
      </c>
      <c r="AE135" s="161">
        <f t="shared" si="79"/>
        <v>32.4578</v>
      </c>
      <c r="AF135" s="161">
        <f t="shared" si="80"/>
        <v>254.4</v>
      </c>
      <c r="AG135" s="161">
        <f t="shared" si="81"/>
        <v>0</v>
      </c>
      <c r="AH135" s="161">
        <f t="shared" si="82"/>
        <v>1647.009</v>
      </c>
      <c r="AI135" s="143" t="s">
        <v>1138</v>
      </c>
    </row>
    <row r="136" s="9" customFormat="1" ht="20" customHeight="1" spans="1:35">
      <c r="A136" s="40">
        <f t="shared" si="61"/>
        <v>133</v>
      </c>
      <c r="B136" s="66" t="s">
        <v>124</v>
      </c>
      <c r="C136" s="42" t="s">
        <v>405</v>
      </c>
      <c r="D136" s="41" t="s">
        <v>406</v>
      </c>
      <c r="E136" s="41">
        <v>3245.4</v>
      </c>
      <c r="F136" s="41">
        <f>VLOOKUP(C136,'[1]9月'!$B:$Q,16,0)</f>
        <v>3245.4</v>
      </c>
      <c r="G136" s="44">
        <v>5228.42</v>
      </c>
      <c r="H136" s="41">
        <v>3245.4</v>
      </c>
      <c r="I136" s="44">
        <v>2544</v>
      </c>
      <c r="J136" s="44"/>
      <c r="K136" s="52">
        <f t="shared" si="62"/>
        <v>58.4172</v>
      </c>
      <c r="L136" s="53">
        <f t="shared" si="63"/>
        <v>519.264</v>
      </c>
      <c r="M136" s="44">
        <f t="shared" si="64"/>
        <v>418.27</v>
      </c>
      <c r="N136" s="41">
        <f t="shared" si="65"/>
        <v>22.7178</v>
      </c>
      <c r="O136" s="44">
        <f t="shared" si="66"/>
        <v>127.2</v>
      </c>
      <c r="P136" s="44">
        <f t="shared" si="67"/>
        <v>0</v>
      </c>
      <c r="Q136" s="44">
        <f t="shared" si="76"/>
        <v>1145.869</v>
      </c>
      <c r="R136" s="41">
        <f t="shared" si="68"/>
        <v>0</v>
      </c>
      <c r="S136" s="41">
        <f t="shared" si="69"/>
        <v>259.63</v>
      </c>
      <c r="T136" s="44">
        <f t="shared" si="70"/>
        <v>104.57</v>
      </c>
      <c r="U136" s="41">
        <f t="shared" si="71"/>
        <v>9.74</v>
      </c>
      <c r="V136" s="44">
        <f t="shared" si="72"/>
        <v>127.2</v>
      </c>
      <c r="W136" s="44">
        <f t="shared" si="73"/>
        <v>0</v>
      </c>
      <c r="X136" s="41">
        <f t="shared" si="75"/>
        <v>501.14</v>
      </c>
      <c r="Y136" s="41">
        <f t="shared" si="74"/>
        <v>1647.009</v>
      </c>
      <c r="Z136" s="66"/>
      <c r="AA136" s="143" t="s">
        <v>19</v>
      </c>
      <c r="AB136" s="161">
        <f t="shared" si="83"/>
        <v>58.4172</v>
      </c>
      <c r="AC136" s="161">
        <f t="shared" si="77"/>
        <v>778.894</v>
      </c>
      <c r="AD136" s="161">
        <f t="shared" si="78"/>
        <v>522.84</v>
      </c>
      <c r="AE136" s="161">
        <f t="shared" si="79"/>
        <v>32.4578</v>
      </c>
      <c r="AF136" s="161">
        <f t="shared" si="80"/>
        <v>254.4</v>
      </c>
      <c r="AG136" s="161">
        <f t="shared" si="81"/>
        <v>0</v>
      </c>
      <c r="AH136" s="161">
        <f t="shared" si="82"/>
        <v>1647.009</v>
      </c>
      <c r="AI136" s="143" t="s">
        <v>1138</v>
      </c>
    </row>
    <row r="137" s="9" customFormat="1" ht="20" customHeight="1" spans="1:35">
      <c r="A137" s="40">
        <f t="shared" si="61"/>
        <v>134</v>
      </c>
      <c r="B137" s="66" t="s">
        <v>124</v>
      </c>
      <c r="C137" s="42" t="s">
        <v>407</v>
      </c>
      <c r="D137" s="41" t="s">
        <v>408</v>
      </c>
      <c r="E137" s="41">
        <v>3245.4</v>
      </c>
      <c r="F137" s="41">
        <f>VLOOKUP(C137,'[1]9月'!$B:$Q,16,0)</f>
        <v>3245.4</v>
      </c>
      <c r="G137" s="44">
        <v>5228.42</v>
      </c>
      <c r="H137" s="41">
        <v>3245.4</v>
      </c>
      <c r="I137" s="44">
        <v>2544</v>
      </c>
      <c r="J137" s="44"/>
      <c r="K137" s="52">
        <f t="shared" si="62"/>
        <v>58.4172</v>
      </c>
      <c r="L137" s="53">
        <f t="shared" si="63"/>
        <v>519.264</v>
      </c>
      <c r="M137" s="44">
        <f t="shared" si="64"/>
        <v>418.27</v>
      </c>
      <c r="N137" s="41">
        <f t="shared" si="65"/>
        <v>22.7178</v>
      </c>
      <c r="O137" s="44">
        <f t="shared" si="66"/>
        <v>127.2</v>
      </c>
      <c r="P137" s="44">
        <f t="shared" si="67"/>
        <v>0</v>
      </c>
      <c r="Q137" s="44">
        <f t="shared" si="76"/>
        <v>1145.869</v>
      </c>
      <c r="R137" s="41">
        <f t="shared" si="68"/>
        <v>0</v>
      </c>
      <c r="S137" s="41">
        <f t="shared" si="69"/>
        <v>259.63</v>
      </c>
      <c r="T137" s="44">
        <f t="shared" si="70"/>
        <v>104.57</v>
      </c>
      <c r="U137" s="41">
        <f t="shared" si="71"/>
        <v>9.74</v>
      </c>
      <c r="V137" s="44">
        <f t="shared" si="72"/>
        <v>127.2</v>
      </c>
      <c r="W137" s="44">
        <f t="shared" si="73"/>
        <v>0</v>
      </c>
      <c r="X137" s="41">
        <f t="shared" si="75"/>
        <v>501.14</v>
      </c>
      <c r="Y137" s="41">
        <f t="shared" si="74"/>
        <v>1647.009</v>
      </c>
      <c r="Z137" s="66"/>
      <c r="AA137" s="143" t="s">
        <v>19</v>
      </c>
      <c r="AB137" s="161">
        <f t="shared" si="83"/>
        <v>58.4172</v>
      </c>
      <c r="AC137" s="161">
        <f t="shared" si="77"/>
        <v>778.894</v>
      </c>
      <c r="AD137" s="161">
        <f t="shared" si="78"/>
        <v>522.84</v>
      </c>
      <c r="AE137" s="161">
        <f t="shared" si="79"/>
        <v>32.4578</v>
      </c>
      <c r="AF137" s="161">
        <f t="shared" si="80"/>
        <v>254.4</v>
      </c>
      <c r="AG137" s="161">
        <f t="shared" si="81"/>
        <v>0</v>
      </c>
      <c r="AH137" s="161">
        <f t="shared" si="82"/>
        <v>1647.009</v>
      </c>
      <c r="AI137" s="143" t="s">
        <v>1138</v>
      </c>
    </row>
    <row r="138" s="9" customFormat="1" ht="20" customHeight="1" spans="1:35">
      <c r="A138" s="40">
        <f t="shared" si="61"/>
        <v>135</v>
      </c>
      <c r="B138" s="66" t="s">
        <v>124</v>
      </c>
      <c r="C138" s="42" t="s">
        <v>409</v>
      </c>
      <c r="D138" s="41" t="s">
        <v>410</v>
      </c>
      <c r="E138" s="41">
        <v>3245.4</v>
      </c>
      <c r="F138" s="41">
        <f>VLOOKUP(C138,'[1]9月'!$B:$Q,16,0)</f>
        <v>3245.4</v>
      </c>
      <c r="G138" s="44">
        <v>5228.42</v>
      </c>
      <c r="H138" s="41">
        <v>3245.4</v>
      </c>
      <c r="I138" s="44">
        <v>2544</v>
      </c>
      <c r="J138" s="44"/>
      <c r="K138" s="52">
        <f t="shared" si="62"/>
        <v>58.4172</v>
      </c>
      <c r="L138" s="53">
        <f t="shared" si="63"/>
        <v>519.264</v>
      </c>
      <c r="M138" s="44">
        <f t="shared" si="64"/>
        <v>418.27</v>
      </c>
      <c r="N138" s="41">
        <f t="shared" si="65"/>
        <v>22.7178</v>
      </c>
      <c r="O138" s="44">
        <f t="shared" si="66"/>
        <v>127.2</v>
      </c>
      <c r="P138" s="44">
        <f t="shared" si="67"/>
        <v>0</v>
      </c>
      <c r="Q138" s="44">
        <f t="shared" si="76"/>
        <v>1145.869</v>
      </c>
      <c r="R138" s="41">
        <f t="shared" si="68"/>
        <v>0</v>
      </c>
      <c r="S138" s="41">
        <f t="shared" si="69"/>
        <v>259.63</v>
      </c>
      <c r="T138" s="44">
        <f t="shared" si="70"/>
        <v>104.57</v>
      </c>
      <c r="U138" s="41">
        <f t="shared" si="71"/>
        <v>9.74</v>
      </c>
      <c r="V138" s="44">
        <f t="shared" si="72"/>
        <v>127.2</v>
      </c>
      <c r="W138" s="44">
        <f t="shared" si="73"/>
        <v>0</v>
      </c>
      <c r="X138" s="41">
        <f t="shared" si="75"/>
        <v>501.14</v>
      </c>
      <c r="Y138" s="41">
        <f t="shared" si="74"/>
        <v>1647.009</v>
      </c>
      <c r="Z138" s="66"/>
      <c r="AA138" s="143" t="s">
        <v>19</v>
      </c>
      <c r="AB138" s="161">
        <f t="shared" si="83"/>
        <v>58.4172</v>
      </c>
      <c r="AC138" s="161">
        <f t="shared" si="77"/>
        <v>778.894</v>
      </c>
      <c r="AD138" s="161">
        <f t="shared" si="78"/>
        <v>522.84</v>
      </c>
      <c r="AE138" s="161">
        <f t="shared" si="79"/>
        <v>32.4578</v>
      </c>
      <c r="AF138" s="161">
        <f t="shared" si="80"/>
        <v>254.4</v>
      </c>
      <c r="AG138" s="161">
        <f t="shared" si="81"/>
        <v>0</v>
      </c>
      <c r="AH138" s="161">
        <f t="shared" si="82"/>
        <v>1647.009</v>
      </c>
      <c r="AI138" s="143" t="s">
        <v>1138</v>
      </c>
    </row>
    <row r="139" s="9" customFormat="1" ht="20" customHeight="1" spans="1:35">
      <c r="A139" s="40">
        <f t="shared" si="61"/>
        <v>136</v>
      </c>
      <c r="B139" s="66" t="s">
        <v>124</v>
      </c>
      <c r="C139" s="42" t="s">
        <v>411</v>
      </c>
      <c r="D139" s="41" t="s">
        <v>412</v>
      </c>
      <c r="E139" s="41">
        <v>3245.4</v>
      </c>
      <c r="F139" s="41">
        <f>VLOOKUP(C139,'[1]9月'!$B:$Q,16,0)</f>
        <v>3245.4</v>
      </c>
      <c r="G139" s="44">
        <v>5228.42</v>
      </c>
      <c r="H139" s="41">
        <v>3245.4</v>
      </c>
      <c r="I139" s="44">
        <v>3180</v>
      </c>
      <c r="J139" s="44"/>
      <c r="K139" s="52">
        <f t="shared" si="62"/>
        <v>58.4172</v>
      </c>
      <c r="L139" s="53">
        <f t="shared" si="63"/>
        <v>519.264</v>
      </c>
      <c r="M139" s="44">
        <f t="shared" si="64"/>
        <v>418.27</v>
      </c>
      <c r="N139" s="41">
        <f t="shared" si="65"/>
        <v>22.7178</v>
      </c>
      <c r="O139" s="44">
        <f t="shared" si="66"/>
        <v>159</v>
      </c>
      <c r="P139" s="44">
        <f t="shared" si="67"/>
        <v>0</v>
      </c>
      <c r="Q139" s="44">
        <f t="shared" si="76"/>
        <v>1177.669</v>
      </c>
      <c r="R139" s="41">
        <f t="shared" si="68"/>
        <v>0</v>
      </c>
      <c r="S139" s="41">
        <f t="shared" si="69"/>
        <v>259.63</v>
      </c>
      <c r="T139" s="44">
        <f t="shared" si="70"/>
        <v>104.57</v>
      </c>
      <c r="U139" s="41">
        <f t="shared" si="71"/>
        <v>9.74</v>
      </c>
      <c r="V139" s="44">
        <f t="shared" si="72"/>
        <v>159</v>
      </c>
      <c r="W139" s="44">
        <f t="shared" si="73"/>
        <v>0</v>
      </c>
      <c r="X139" s="41">
        <f t="shared" si="75"/>
        <v>532.94</v>
      </c>
      <c r="Y139" s="41">
        <f t="shared" si="74"/>
        <v>1710.609</v>
      </c>
      <c r="Z139" s="66"/>
      <c r="AA139" s="143" t="s">
        <v>19</v>
      </c>
      <c r="AB139" s="161">
        <f t="shared" si="83"/>
        <v>58.4172</v>
      </c>
      <c r="AC139" s="161">
        <f t="shared" si="77"/>
        <v>778.894</v>
      </c>
      <c r="AD139" s="161">
        <f t="shared" si="78"/>
        <v>522.84</v>
      </c>
      <c r="AE139" s="161">
        <f t="shared" si="79"/>
        <v>32.4578</v>
      </c>
      <c r="AF139" s="161">
        <f t="shared" si="80"/>
        <v>318</v>
      </c>
      <c r="AG139" s="161">
        <f t="shared" si="81"/>
        <v>0</v>
      </c>
      <c r="AH139" s="161">
        <f t="shared" si="82"/>
        <v>1710.609</v>
      </c>
      <c r="AI139" s="143" t="s">
        <v>1138</v>
      </c>
    </row>
    <row r="140" s="9" customFormat="1" ht="20" customHeight="1" spans="1:35">
      <c r="A140" s="40">
        <f t="shared" si="61"/>
        <v>137</v>
      </c>
      <c r="B140" s="66" t="s">
        <v>124</v>
      </c>
      <c r="C140" s="42" t="s">
        <v>413</v>
      </c>
      <c r="D140" s="41" t="s">
        <v>414</v>
      </c>
      <c r="E140" s="41">
        <v>3245.4</v>
      </c>
      <c r="F140" s="41">
        <f>VLOOKUP(C140,'[1]9月'!$B:$Q,16,0)</f>
        <v>3245.4</v>
      </c>
      <c r="G140" s="44">
        <v>5228.42</v>
      </c>
      <c r="H140" s="41">
        <v>3245.4</v>
      </c>
      <c r="I140" s="44">
        <v>1790</v>
      </c>
      <c r="J140" s="44"/>
      <c r="K140" s="52">
        <f t="shared" si="62"/>
        <v>58.4172</v>
      </c>
      <c r="L140" s="53">
        <f t="shared" si="63"/>
        <v>519.264</v>
      </c>
      <c r="M140" s="44">
        <f t="shared" si="64"/>
        <v>418.27</v>
      </c>
      <c r="N140" s="41">
        <f t="shared" si="65"/>
        <v>22.7178</v>
      </c>
      <c r="O140" s="44">
        <f t="shared" si="66"/>
        <v>89.5</v>
      </c>
      <c r="P140" s="44">
        <f t="shared" si="67"/>
        <v>0</v>
      </c>
      <c r="Q140" s="44">
        <f t="shared" si="76"/>
        <v>1108.169</v>
      </c>
      <c r="R140" s="41">
        <f t="shared" si="68"/>
        <v>0</v>
      </c>
      <c r="S140" s="41">
        <f t="shared" si="69"/>
        <v>259.63</v>
      </c>
      <c r="T140" s="44">
        <f t="shared" si="70"/>
        <v>104.57</v>
      </c>
      <c r="U140" s="41">
        <f t="shared" si="71"/>
        <v>9.74</v>
      </c>
      <c r="V140" s="44">
        <f t="shared" si="72"/>
        <v>89.5</v>
      </c>
      <c r="W140" s="44">
        <f t="shared" si="73"/>
        <v>0</v>
      </c>
      <c r="X140" s="41">
        <f t="shared" si="75"/>
        <v>463.44</v>
      </c>
      <c r="Y140" s="41">
        <f t="shared" si="74"/>
        <v>1571.609</v>
      </c>
      <c r="Z140" s="66"/>
      <c r="AA140" s="143" t="s">
        <v>19</v>
      </c>
      <c r="AB140" s="161">
        <f t="shared" si="83"/>
        <v>58.4172</v>
      </c>
      <c r="AC140" s="161">
        <f t="shared" si="77"/>
        <v>778.894</v>
      </c>
      <c r="AD140" s="161">
        <f t="shared" si="78"/>
        <v>522.84</v>
      </c>
      <c r="AE140" s="161">
        <f t="shared" si="79"/>
        <v>32.4578</v>
      </c>
      <c r="AF140" s="161">
        <f t="shared" si="80"/>
        <v>179</v>
      </c>
      <c r="AG140" s="161">
        <f t="shared" si="81"/>
        <v>0</v>
      </c>
      <c r="AH140" s="161">
        <f t="shared" si="82"/>
        <v>1571.609</v>
      </c>
      <c r="AI140" s="143" t="s">
        <v>1138</v>
      </c>
    </row>
    <row r="141" s="9" customFormat="1" ht="20" customHeight="1" spans="1:35">
      <c r="A141" s="40">
        <f t="shared" si="61"/>
        <v>138</v>
      </c>
      <c r="B141" s="66" t="s">
        <v>124</v>
      </c>
      <c r="C141" s="42" t="s">
        <v>415</v>
      </c>
      <c r="D141" s="45" t="s">
        <v>416</v>
      </c>
      <c r="E141" s="41">
        <v>3245.4</v>
      </c>
      <c r="F141" s="41">
        <f>VLOOKUP(C141,'[1]9月'!$B:$Q,16,0)</f>
        <v>3245.4</v>
      </c>
      <c r="G141" s="44">
        <v>5228.42</v>
      </c>
      <c r="H141" s="41">
        <v>3245.4</v>
      </c>
      <c r="I141" s="44">
        <v>0</v>
      </c>
      <c r="J141" s="44"/>
      <c r="K141" s="52">
        <f t="shared" si="62"/>
        <v>58.4172</v>
      </c>
      <c r="L141" s="53">
        <f t="shared" si="63"/>
        <v>519.264</v>
      </c>
      <c r="M141" s="44">
        <f t="shared" si="64"/>
        <v>418.27</v>
      </c>
      <c r="N141" s="41">
        <f t="shared" si="65"/>
        <v>22.7178</v>
      </c>
      <c r="O141" s="44">
        <f t="shared" si="66"/>
        <v>0</v>
      </c>
      <c r="P141" s="44">
        <f t="shared" si="67"/>
        <v>0</v>
      </c>
      <c r="Q141" s="44">
        <f t="shared" si="76"/>
        <v>1018.669</v>
      </c>
      <c r="R141" s="41">
        <f t="shared" si="68"/>
        <v>0</v>
      </c>
      <c r="S141" s="41">
        <f t="shared" si="69"/>
        <v>259.63</v>
      </c>
      <c r="T141" s="44">
        <f t="shared" si="70"/>
        <v>104.57</v>
      </c>
      <c r="U141" s="41">
        <f t="shared" si="71"/>
        <v>9.74</v>
      </c>
      <c r="V141" s="44">
        <f t="shared" si="72"/>
        <v>0</v>
      </c>
      <c r="W141" s="44">
        <f t="shared" si="73"/>
        <v>0</v>
      </c>
      <c r="X141" s="41">
        <f t="shared" si="75"/>
        <v>373.94</v>
      </c>
      <c r="Y141" s="41">
        <f t="shared" si="74"/>
        <v>1392.609</v>
      </c>
      <c r="Z141" s="66"/>
      <c r="AA141" s="143" t="s">
        <v>19</v>
      </c>
      <c r="AB141" s="161">
        <f t="shared" si="83"/>
        <v>58.4172</v>
      </c>
      <c r="AC141" s="161">
        <f t="shared" si="77"/>
        <v>778.894</v>
      </c>
      <c r="AD141" s="161">
        <f t="shared" si="78"/>
        <v>522.84</v>
      </c>
      <c r="AE141" s="161">
        <f t="shared" si="79"/>
        <v>32.4578</v>
      </c>
      <c r="AF141" s="161">
        <f t="shared" si="80"/>
        <v>0</v>
      </c>
      <c r="AG141" s="161">
        <f t="shared" si="81"/>
        <v>0</v>
      </c>
      <c r="AH141" s="161">
        <f t="shared" si="82"/>
        <v>1392.609</v>
      </c>
      <c r="AI141" s="143" t="s">
        <v>1138</v>
      </c>
    </row>
    <row r="142" s="9" customFormat="1" ht="20" customHeight="1" spans="1:35">
      <c r="A142" s="40">
        <f t="shared" si="61"/>
        <v>139</v>
      </c>
      <c r="B142" s="66" t="s">
        <v>124</v>
      </c>
      <c r="C142" s="42" t="s">
        <v>417</v>
      </c>
      <c r="D142" s="57" t="s">
        <v>418</v>
      </c>
      <c r="E142" s="41">
        <v>3245.4</v>
      </c>
      <c r="F142" s="41">
        <f>VLOOKUP(C142,'[1]9月'!$B:$Q,16,0)</f>
        <v>3245.4</v>
      </c>
      <c r="G142" s="44">
        <v>5228.42</v>
      </c>
      <c r="H142" s="41">
        <v>3245.4</v>
      </c>
      <c r="I142" s="44">
        <v>1790</v>
      </c>
      <c r="J142" s="44"/>
      <c r="K142" s="52">
        <f t="shared" si="62"/>
        <v>58.4172</v>
      </c>
      <c r="L142" s="53">
        <f t="shared" si="63"/>
        <v>519.264</v>
      </c>
      <c r="M142" s="44">
        <f t="shared" si="64"/>
        <v>418.27</v>
      </c>
      <c r="N142" s="41">
        <f t="shared" si="65"/>
        <v>22.7178</v>
      </c>
      <c r="O142" s="44">
        <f t="shared" si="66"/>
        <v>89.5</v>
      </c>
      <c r="P142" s="44">
        <f t="shared" si="67"/>
        <v>0</v>
      </c>
      <c r="Q142" s="44">
        <f t="shared" si="76"/>
        <v>1108.169</v>
      </c>
      <c r="R142" s="41">
        <f t="shared" si="68"/>
        <v>0</v>
      </c>
      <c r="S142" s="41">
        <f t="shared" si="69"/>
        <v>259.63</v>
      </c>
      <c r="T142" s="44">
        <f t="shared" si="70"/>
        <v>104.57</v>
      </c>
      <c r="U142" s="41">
        <f t="shared" si="71"/>
        <v>9.74</v>
      </c>
      <c r="V142" s="44">
        <f t="shared" si="72"/>
        <v>89.5</v>
      </c>
      <c r="W142" s="44">
        <f t="shared" si="73"/>
        <v>0</v>
      </c>
      <c r="X142" s="41">
        <f t="shared" si="75"/>
        <v>463.44</v>
      </c>
      <c r="Y142" s="41">
        <f t="shared" si="74"/>
        <v>1571.609</v>
      </c>
      <c r="Z142" s="66"/>
      <c r="AA142" s="143" t="s">
        <v>19</v>
      </c>
      <c r="AB142" s="161">
        <f t="shared" si="83"/>
        <v>58.4172</v>
      </c>
      <c r="AC142" s="161">
        <f t="shared" si="77"/>
        <v>778.894</v>
      </c>
      <c r="AD142" s="161">
        <f t="shared" si="78"/>
        <v>522.84</v>
      </c>
      <c r="AE142" s="161">
        <f t="shared" si="79"/>
        <v>32.4578</v>
      </c>
      <c r="AF142" s="161">
        <f t="shared" si="80"/>
        <v>179</v>
      </c>
      <c r="AG142" s="161">
        <f t="shared" si="81"/>
        <v>0</v>
      </c>
      <c r="AH142" s="161">
        <f t="shared" si="82"/>
        <v>1571.609</v>
      </c>
      <c r="AI142" s="143" t="s">
        <v>1138</v>
      </c>
    </row>
    <row r="143" s="9" customFormat="1" ht="20" customHeight="1" spans="1:35">
      <c r="A143" s="40">
        <f t="shared" si="61"/>
        <v>140</v>
      </c>
      <c r="B143" s="66" t="s">
        <v>124</v>
      </c>
      <c r="C143" s="42" t="s">
        <v>419</v>
      </c>
      <c r="D143" s="344" t="s">
        <v>420</v>
      </c>
      <c r="E143" s="41">
        <v>3245.4</v>
      </c>
      <c r="F143" s="41">
        <f>VLOOKUP(C143,'[1]9月'!$B:$Q,16,0)</f>
        <v>3245.4</v>
      </c>
      <c r="G143" s="44">
        <v>5228.42</v>
      </c>
      <c r="H143" s="41">
        <v>3245.4</v>
      </c>
      <c r="I143" s="44">
        <v>1790</v>
      </c>
      <c r="J143" s="44"/>
      <c r="K143" s="52">
        <f t="shared" si="62"/>
        <v>58.4172</v>
      </c>
      <c r="L143" s="53">
        <f t="shared" si="63"/>
        <v>519.264</v>
      </c>
      <c r="M143" s="44">
        <f t="shared" si="64"/>
        <v>418.27</v>
      </c>
      <c r="N143" s="41">
        <f t="shared" si="65"/>
        <v>22.7178</v>
      </c>
      <c r="O143" s="44">
        <f t="shared" si="66"/>
        <v>89.5</v>
      </c>
      <c r="P143" s="44">
        <f t="shared" si="67"/>
        <v>0</v>
      </c>
      <c r="Q143" s="44">
        <f t="shared" si="76"/>
        <v>1108.169</v>
      </c>
      <c r="R143" s="41">
        <f t="shared" si="68"/>
        <v>0</v>
      </c>
      <c r="S143" s="41">
        <f t="shared" si="69"/>
        <v>259.63</v>
      </c>
      <c r="T143" s="44">
        <f t="shared" si="70"/>
        <v>104.57</v>
      </c>
      <c r="U143" s="41">
        <f t="shared" si="71"/>
        <v>9.74</v>
      </c>
      <c r="V143" s="44">
        <f t="shared" si="72"/>
        <v>89.5</v>
      </c>
      <c r="W143" s="44">
        <f t="shared" si="73"/>
        <v>0</v>
      </c>
      <c r="X143" s="41">
        <f t="shared" si="75"/>
        <v>463.44</v>
      </c>
      <c r="Y143" s="41">
        <f t="shared" si="74"/>
        <v>1571.609</v>
      </c>
      <c r="Z143" s="66"/>
      <c r="AA143" s="143" t="s">
        <v>19</v>
      </c>
      <c r="AB143" s="161">
        <f t="shared" si="83"/>
        <v>58.4172</v>
      </c>
      <c r="AC143" s="161">
        <f t="shared" si="77"/>
        <v>778.894</v>
      </c>
      <c r="AD143" s="161">
        <f t="shared" si="78"/>
        <v>522.84</v>
      </c>
      <c r="AE143" s="161">
        <f t="shared" si="79"/>
        <v>32.4578</v>
      </c>
      <c r="AF143" s="161">
        <f t="shared" si="80"/>
        <v>179</v>
      </c>
      <c r="AG143" s="161">
        <f t="shared" si="81"/>
        <v>0</v>
      </c>
      <c r="AH143" s="161">
        <f t="shared" si="82"/>
        <v>1571.609</v>
      </c>
      <c r="AI143" s="143" t="s">
        <v>1138</v>
      </c>
    </row>
    <row r="144" s="9" customFormat="1" ht="20" customHeight="1" spans="1:35">
      <c r="A144" s="40">
        <f t="shared" si="61"/>
        <v>141</v>
      </c>
      <c r="B144" s="66" t="s">
        <v>124</v>
      </c>
      <c r="C144" s="42" t="s">
        <v>421</v>
      </c>
      <c r="D144" s="344" t="s">
        <v>422</v>
      </c>
      <c r="E144" s="41">
        <v>3245.4</v>
      </c>
      <c r="F144" s="41">
        <f>VLOOKUP(C144,'[1]9月'!$B:$Q,16,0)</f>
        <v>3245.4</v>
      </c>
      <c r="G144" s="44">
        <v>0</v>
      </c>
      <c r="H144" s="41">
        <v>3245.4</v>
      </c>
      <c r="I144" s="44">
        <v>0</v>
      </c>
      <c r="J144" s="44"/>
      <c r="K144" s="52">
        <f t="shared" si="62"/>
        <v>58.4172</v>
      </c>
      <c r="L144" s="53">
        <f t="shared" si="63"/>
        <v>519.264</v>
      </c>
      <c r="M144" s="44">
        <f t="shared" si="64"/>
        <v>0</v>
      </c>
      <c r="N144" s="41">
        <f t="shared" si="65"/>
        <v>22.7178</v>
      </c>
      <c r="O144" s="44">
        <f t="shared" si="66"/>
        <v>0</v>
      </c>
      <c r="P144" s="44">
        <f t="shared" si="67"/>
        <v>0</v>
      </c>
      <c r="Q144" s="44">
        <f t="shared" si="76"/>
        <v>600.399</v>
      </c>
      <c r="R144" s="41">
        <f t="shared" si="68"/>
        <v>0</v>
      </c>
      <c r="S144" s="41">
        <f t="shared" si="69"/>
        <v>259.63</v>
      </c>
      <c r="T144" s="44">
        <f t="shared" si="70"/>
        <v>0</v>
      </c>
      <c r="U144" s="41">
        <f t="shared" si="71"/>
        <v>9.74</v>
      </c>
      <c r="V144" s="44">
        <f t="shared" si="72"/>
        <v>0</v>
      </c>
      <c r="W144" s="44">
        <f t="shared" si="73"/>
        <v>0</v>
      </c>
      <c r="X144" s="41">
        <f t="shared" si="75"/>
        <v>269.37</v>
      </c>
      <c r="Y144" s="41">
        <f t="shared" si="74"/>
        <v>869.769</v>
      </c>
      <c r="Z144" s="66"/>
      <c r="AA144" s="143" t="s">
        <v>19</v>
      </c>
      <c r="AB144" s="161">
        <f t="shared" si="83"/>
        <v>58.4172</v>
      </c>
      <c r="AC144" s="161">
        <f t="shared" si="77"/>
        <v>778.894</v>
      </c>
      <c r="AD144" s="161">
        <f t="shared" si="78"/>
        <v>0</v>
      </c>
      <c r="AE144" s="161">
        <f t="shared" si="79"/>
        <v>32.4578</v>
      </c>
      <c r="AF144" s="161">
        <f t="shared" si="80"/>
        <v>0</v>
      </c>
      <c r="AG144" s="161">
        <f t="shared" si="81"/>
        <v>0</v>
      </c>
      <c r="AH144" s="161">
        <f t="shared" si="82"/>
        <v>869.769</v>
      </c>
      <c r="AI144" s="143" t="s">
        <v>1138</v>
      </c>
    </row>
    <row r="145" s="9" customFormat="1" ht="20" customHeight="1" spans="1:35">
      <c r="A145" s="40">
        <f t="shared" si="61"/>
        <v>142</v>
      </c>
      <c r="B145" s="66" t="s">
        <v>124</v>
      </c>
      <c r="C145" s="42" t="s">
        <v>423</v>
      </c>
      <c r="D145" s="57" t="s">
        <v>424</v>
      </c>
      <c r="E145" s="41">
        <v>3245.4</v>
      </c>
      <c r="F145" s="41">
        <f>VLOOKUP(C145,'[1]9月'!$B:$Q,16,0)</f>
        <v>3245.4</v>
      </c>
      <c r="G145" s="44">
        <v>5228.42</v>
      </c>
      <c r="H145" s="41">
        <v>3245.4</v>
      </c>
      <c r="I145" s="44">
        <v>1790</v>
      </c>
      <c r="J145" s="44"/>
      <c r="K145" s="52">
        <f t="shared" si="62"/>
        <v>58.4172</v>
      </c>
      <c r="L145" s="53">
        <f t="shared" si="63"/>
        <v>519.264</v>
      </c>
      <c r="M145" s="44">
        <f t="shared" si="64"/>
        <v>418.27</v>
      </c>
      <c r="N145" s="41">
        <f t="shared" si="65"/>
        <v>22.7178</v>
      </c>
      <c r="O145" s="44">
        <f t="shared" si="66"/>
        <v>89.5</v>
      </c>
      <c r="P145" s="44">
        <f t="shared" si="67"/>
        <v>0</v>
      </c>
      <c r="Q145" s="44">
        <f t="shared" si="76"/>
        <v>1108.169</v>
      </c>
      <c r="R145" s="41">
        <f t="shared" si="68"/>
        <v>0</v>
      </c>
      <c r="S145" s="41">
        <f t="shared" si="69"/>
        <v>259.63</v>
      </c>
      <c r="T145" s="44">
        <f t="shared" si="70"/>
        <v>104.57</v>
      </c>
      <c r="U145" s="41">
        <f t="shared" si="71"/>
        <v>9.74</v>
      </c>
      <c r="V145" s="44">
        <f t="shared" si="72"/>
        <v>89.5</v>
      </c>
      <c r="W145" s="44">
        <f t="shared" si="73"/>
        <v>0</v>
      </c>
      <c r="X145" s="41">
        <f t="shared" si="75"/>
        <v>463.44</v>
      </c>
      <c r="Y145" s="41">
        <f t="shared" si="74"/>
        <v>1571.609</v>
      </c>
      <c r="Z145" s="66"/>
      <c r="AA145" s="143" t="s">
        <v>19</v>
      </c>
      <c r="AB145" s="161">
        <f t="shared" si="83"/>
        <v>58.4172</v>
      </c>
      <c r="AC145" s="161">
        <f t="shared" si="77"/>
        <v>778.894</v>
      </c>
      <c r="AD145" s="161">
        <f t="shared" si="78"/>
        <v>522.84</v>
      </c>
      <c r="AE145" s="161">
        <f t="shared" si="79"/>
        <v>32.4578</v>
      </c>
      <c r="AF145" s="161">
        <f t="shared" si="80"/>
        <v>179</v>
      </c>
      <c r="AG145" s="161">
        <f t="shared" si="81"/>
        <v>0</v>
      </c>
      <c r="AH145" s="161">
        <f t="shared" si="82"/>
        <v>1571.609</v>
      </c>
      <c r="AI145" s="143" t="s">
        <v>1138</v>
      </c>
    </row>
    <row r="146" s="9" customFormat="1" ht="20" customHeight="1" spans="1:35">
      <c r="A146" s="40">
        <f t="shared" si="61"/>
        <v>143</v>
      </c>
      <c r="B146" s="66" t="s">
        <v>320</v>
      </c>
      <c r="C146" s="42" t="s">
        <v>425</v>
      </c>
      <c r="D146" s="57" t="s">
        <v>426</v>
      </c>
      <c r="E146" s="41">
        <v>3245.4</v>
      </c>
      <c r="F146" s="41">
        <f>VLOOKUP(C146,'[1]9月'!$B:$Q,16,0)</f>
        <v>3245.4</v>
      </c>
      <c r="G146" s="44">
        <v>5228.42</v>
      </c>
      <c r="H146" s="41">
        <v>3245.4</v>
      </c>
      <c r="I146" s="44">
        <v>2544</v>
      </c>
      <c r="J146" s="44"/>
      <c r="K146" s="52">
        <f t="shared" si="62"/>
        <v>58.4172</v>
      </c>
      <c r="L146" s="53">
        <f t="shared" si="63"/>
        <v>519.264</v>
      </c>
      <c r="M146" s="44">
        <f t="shared" si="64"/>
        <v>418.27</v>
      </c>
      <c r="N146" s="41">
        <f t="shared" si="65"/>
        <v>22.7178</v>
      </c>
      <c r="O146" s="44">
        <f t="shared" si="66"/>
        <v>127.2</v>
      </c>
      <c r="P146" s="44">
        <f t="shared" si="67"/>
        <v>0</v>
      </c>
      <c r="Q146" s="44">
        <f t="shared" si="76"/>
        <v>1145.869</v>
      </c>
      <c r="R146" s="41">
        <f t="shared" si="68"/>
        <v>0</v>
      </c>
      <c r="S146" s="41">
        <f t="shared" si="69"/>
        <v>259.63</v>
      </c>
      <c r="T146" s="44">
        <f t="shared" si="70"/>
        <v>104.57</v>
      </c>
      <c r="U146" s="41">
        <f t="shared" si="71"/>
        <v>9.74</v>
      </c>
      <c r="V146" s="44">
        <f t="shared" si="72"/>
        <v>127.2</v>
      </c>
      <c r="W146" s="44">
        <f t="shared" si="73"/>
        <v>0</v>
      </c>
      <c r="X146" s="41">
        <f t="shared" si="75"/>
        <v>501.14</v>
      </c>
      <c r="Y146" s="41">
        <f t="shared" si="74"/>
        <v>1647.009</v>
      </c>
      <c r="Z146" s="66"/>
      <c r="AA146" s="143" t="s">
        <v>21</v>
      </c>
      <c r="AB146" s="161">
        <f t="shared" si="83"/>
        <v>58.4172</v>
      </c>
      <c r="AC146" s="161">
        <f t="shared" si="77"/>
        <v>778.894</v>
      </c>
      <c r="AD146" s="161">
        <f t="shared" si="78"/>
        <v>522.84</v>
      </c>
      <c r="AE146" s="161">
        <f t="shared" si="79"/>
        <v>32.4578</v>
      </c>
      <c r="AF146" s="161">
        <f t="shared" si="80"/>
        <v>254.4</v>
      </c>
      <c r="AG146" s="161">
        <f t="shared" si="81"/>
        <v>0</v>
      </c>
      <c r="AH146" s="161">
        <f t="shared" si="82"/>
        <v>1647.009</v>
      </c>
      <c r="AI146" s="143" t="s">
        <v>1138</v>
      </c>
    </row>
    <row r="147" s="9" customFormat="1" ht="20" customHeight="1" spans="1:35">
      <c r="A147" s="40">
        <f t="shared" si="61"/>
        <v>144</v>
      </c>
      <c r="B147" s="66" t="s">
        <v>124</v>
      </c>
      <c r="C147" s="42" t="s">
        <v>427</v>
      </c>
      <c r="D147" s="57" t="s">
        <v>428</v>
      </c>
      <c r="E147" s="41">
        <v>3245.4</v>
      </c>
      <c r="F147" s="41">
        <f>VLOOKUP(C147,'[1]9月'!$B:$Q,16,0)</f>
        <v>3245.4</v>
      </c>
      <c r="G147" s="44">
        <v>5228.42</v>
      </c>
      <c r="H147" s="41">
        <v>3245.4</v>
      </c>
      <c r="I147" s="44">
        <v>2544</v>
      </c>
      <c r="J147" s="44"/>
      <c r="K147" s="52">
        <f t="shared" si="62"/>
        <v>58.4172</v>
      </c>
      <c r="L147" s="53">
        <f t="shared" si="63"/>
        <v>519.264</v>
      </c>
      <c r="M147" s="44">
        <f t="shared" si="64"/>
        <v>418.27</v>
      </c>
      <c r="N147" s="41">
        <f t="shared" si="65"/>
        <v>22.7178</v>
      </c>
      <c r="O147" s="44">
        <f t="shared" si="66"/>
        <v>127.2</v>
      </c>
      <c r="P147" s="44">
        <f t="shared" si="67"/>
        <v>0</v>
      </c>
      <c r="Q147" s="44">
        <f t="shared" si="76"/>
        <v>1145.869</v>
      </c>
      <c r="R147" s="41">
        <f t="shared" si="68"/>
        <v>0</v>
      </c>
      <c r="S147" s="41">
        <f t="shared" si="69"/>
        <v>259.63</v>
      </c>
      <c r="T147" s="44">
        <f t="shared" si="70"/>
        <v>104.57</v>
      </c>
      <c r="U147" s="41">
        <f t="shared" si="71"/>
        <v>9.74</v>
      </c>
      <c r="V147" s="44">
        <f t="shared" si="72"/>
        <v>127.2</v>
      </c>
      <c r="W147" s="44">
        <f t="shared" si="73"/>
        <v>0</v>
      </c>
      <c r="X147" s="41">
        <f t="shared" si="75"/>
        <v>501.14</v>
      </c>
      <c r="Y147" s="41">
        <f t="shared" si="74"/>
        <v>1647.009</v>
      </c>
      <c r="Z147" s="66"/>
      <c r="AA147" s="143" t="s">
        <v>19</v>
      </c>
      <c r="AB147" s="161">
        <f t="shared" si="83"/>
        <v>58.4172</v>
      </c>
      <c r="AC147" s="161">
        <f t="shared" si="77"/>
        <v>778.894</v>
      </c>
      <c r="AD147" s="161">
        <f t="shared" si="78"/>
        <v>522.84</v>
      </c>
      <c r="AE147" s="161">
        <f t="shared" si="79"/>
        <v>32.4578</v>
      </c>
      <c r="AF147" s="161">
        <f t="shared" si="80"/>
        <v>254.4</v>
      </c>
      <c r="AG147" s="161">
        <f t="shared" si="81"/>
        <v>0</v>
      </c>
      <c r="AH147" s="161">
        <f t="shared" si="82"/>
        <v>1647.009</v>
      </c>
      <c r="AI147" s="143" t="s">
        <v>1138</v>
      </c>
    </row>
    <row r="148" s="9" customFormat="1" ht="20" customHeight="1" spans="1:35">
      <c r="A148" s="40">
        <f t="shared" si="61"/>
        <v>145</v>
      </c>
      <c r="B148" s="66" t="s">
        <v>98</v>
      </c>
      <c r="C148" s="46" t="s">
        <v>431</v>
      </c>
      <c r="D148" s="47" t="s">
        <v>432</v>
      </c>
      <c r="E148" s="41">
        <v>3245.4</v>
      </c>
      <c r="F148" s="41">
        <f>VLOOKUP(C148,'[1]9月'!$B:$Q,16,0)</f>
        <v>3245.4</v>
      </c>
      <c r="G148" s="44">
        <v>5228.42</v>
      </c>
      <c r="H148" s="41">
        <v>3245.4</v>
      </c>
      <c r="I148" s="44">
        <v>1790</v>
      </c>
      <c r="J148" s="44"/>
      <c r="K148" s="52">
        <f t="shared" si="62"/>
        <v>58.4172</v>
      </c>
      <c r="L148" s="53">
        <f t="shared" si="63"/>
        <v>519.264</v>
      </c>
      <c r="M148" s="44">
        <f t="shared" si="64"/>
        <v>418.27</v>
      </c>
      <c r="N148" s="41">
        <f t="shared" si="65"/>
        <v>22.7178</v>
      </c>
      <c r="O148" s="44">
        <f t="shared" si="66"/>
        <v>89.5</v>
      </c>
      <c r="P148" s="44">
        <f t="shared" si="67"/>
        <v>0</v>
      </c>
      <c r="Q148" s="44">
        <f t="shared" si="76"/>
        <v>1108.169</v>
      </c>
      <c r="R148" s="41">
        <f t="shared" si="68"/>
        <v>0</v>
      </c>
      <c r="S148" s="41">
        <f t="shared" si="69"/>
        <v>259.63</v>
      </c>
      <c r="T148" s="44">
        <f t="shared" si="70"/>
        <v>104.57</v>
      </c>
      <c r="U148" s="41">
        <f t="shared" si="71"/>
        <v>9.74</v>
      </c>
      <c r="V148" s="44">
        <f t="shared" si="72"/>
        <v>89.5</v>
      </c>
      <c r="W148" s="44">
        <f t="shared" si="73"/>
        <v>0</v>
      </c>
      <c r="X148" s="41">
        <f t="shared" si="75"/>
        <v>463.44</v>
      </c>
      <c r="Y148" s="41">
        <f t="shared" si="74"/>
        <v>1571.609</v>
      </c>
      <c r="Z148" s="66"/>
      <c r="AA148" s="143" t="s">
        <v>26</v>
      </c>
      <c r="AB148" s="161">
        <f t="shared" si="83"/>
        <v>58.4172</v>
      </c>
      <c r="AC148" s="161">
        <f t="shared" si="77"/>
        <v>778.894</v>
      </c>
      <c r="AD148" s="161">
        <f t="shared" si="78"/>
        <v>522.84</v>
      </c>
      <c r="AE148" s="161">
        <f t="shared" si="79"/>
        <v>32.4578</v>
      </c>
      <c r="AF148" s="161">
        <f t="shared" si="80"/>
        <v>179</v>
      </c>
      <c r="AG148" s="161">
        <f t="shared" si="81"/>
        <v>0</v>
      </c>
      <c r="AH148" s="161">
        <f t="shared" si="82"/>
        <v>1571.609</v>
      </c>
      <c r="AI148" s="143" t="s">
        <v>1135</v>
      </c>
    </row>
    <row r="149" s="9" customFormat="1" ht="20" customHeight="1" spans="1:35">
      <c r="A149" s="40">
        <f t="shared" si="61"/>
        <v>146</v>
      </c>
      <c r="B149" s="66" t="s">
        <v>124</v>
      </c>
      <c r="C149" s="46" t="s">
        <v>433</v>
      </c>
      <c r="D149" s="47" t="s">
        <v>434</v>
      </c>
      <c r="E149" s="41">
        <v>3245.4</v>
      </c>
      <c r="F149" s="41">
        <f>VLOOKUP(C149,'[1]9月'!$B:$Q,16,0)</f>
        <v>3245.4</v>
      </c>
      <c r="G149" s="44">
        <v>5228.42</v>
      </c>
      <c r="H149" s="41">
        <v>3245.4</v>
      </c>
      <c r="I149" s="44">
        <v>1790</v>
      </c>
      <c r="J149" s="44"/>
      <c r="K149" s="52">
        <f t="shared" si="62"/>
        <v>58.4172</v>
      </c>
      <c r="L149" s="53">
        <f t="shared" si="63"/>
        <v>519.264</v>
      </c>
      <c r="M149" s="44">
        <f t="shared" si="64"/>
        <v>418.27</v>
      </c>
      <c r="N149" s="41">
        <f t="shared" si="65"/>
        <v>22.7178</v>
      </c>
      <c r="O149" s="44">
        <f t="shared" si="66"/>
        <v>89.5</v>
      </c>
      <c r="P149" s="44">
        <f t="shared" si="67"/>
        <v>0</v>
      </c>
      <c r="Q149" s="44">
        <f t="shared" si="76"/>
        <v>1108.169</v>
      </c>
      <c r="R149" s="41">
        <f t="shared" si="68"/>
        <v>0</v>
      </c>
      <c r="S149" s="41">
        <f t="shared" si="69"/>
        <v>259.63</v>
      </c>
      <c r="T149" s="44">
        <f t="shared" si="70"/>
        <v>104.57</v>
      </c>
      <c r="U149" s="41">
        <f t="shared" si="71"/>
        <v>9.74</v>
      </c>
      <c r="V149" s="44">
        <f t="shared" si="72"/>
        <v>89.5</v>
      </c>
      <c r="W149" s="44">
        <f t="shared" si="73"/>
        <v>0</v>
      </c>
      <c r="X149" s="41">
        <f t="shared" si="75"/>
        <v>463.44</v>
      </c>
      <c r="Y149" s="41">
        <f t="shared" si="74"/>
        <v>1571.609</v>
      </c>
      <c r="Z149" s="66"/>
      <c r="AA149" s="143" t="s">
        <v>19</v>
      </c>
      <c r="AB149" s="161">
        <f t="shared" si="83"/>
        <v>58.4172</v>
      </c>
      <c r="AC149" s="161">
        <f t="shared" si="77"/>
        <v>778.894</v>
      </c>
      <c r="AD149" s="161">
        <f t="shared" si="78"/>
        <v>522.84</v>
      </c>
      <c r="AE149" s="161">
        <f t="shared" si="79"/>
        <v>32.4578</v>
      </c>
      <c r="AF149" s="161">
        <f t="shared" si="80"/>
        <v>179</v>
      </c>
      <c r="AG149" s="161">
        <f t="shared" si="81"/>
        <v>0</v>
      </c>
      <c r="AH149" s="161">
        <f t="shared" si="82"/>
        <v>1571.609</v>
      </c>
      <c r="AI149" s="143" t="s">
        <v>1138</v>
      </c>
    </row>
    <row r="150" s="9" customFormat="1" ht="20" customHeight="1" spans="1:35">
      <c r="A150" s="40">
        <f t="shared" si="61"/>
        <v>147</v>
      </c>
      <c r="B150" s="66" t="s">
        <v>124</v>
      </c>
      <c r="C150" s="46" t="s">
        <v>435</v>
      </c>
      <c r="D150" s="47" t="s">
        <v>436</v>
      </c>
      <c r="E150" s="41">
        <v>3245.4</v>
      </c>
      <c r="F150" s="41">
        <f>VLOOKUP(C150,'[1]9月'!$B:$Q,16,0)</f>
        <v>3245.4</v>
      </c>
      <c r="G150" s="44">
        <v>5228.42</v>
      </c>
      <c r="H150" s="41">
        <v>3245.4</v>
      </c>
      <c r="I150" s="44">
        <v>1790</v>
      </c>
      <c r="J150" s="44"/>
      <c r="K150" s="52">
        <f t="shared" si="62"/>
        <v>58.4172</v>
      </c>
      <c r="L150" s="53">
        <f t="shared" si="63"/>
        <v>519.264</v>
      </c>
      <c r="M150" s="44">
        <f t="shared" si="64"/>
        <v>418.27</v>
      </c>
      <c r="N150" s="41">
        <f t="shared" si="65"/>
        <v>22.7178</v>
      </c>
      <c r="O150" s="44">
        <f t="shared" si="66"/>
        <v>89.5</v>
      </c>
      <c r="P150" s="44">
        <f t="shared" si="67"/>
        <v>0</v>
      </c>
      <c r="Q150" s="44">
        <f t="shared" si="76"/>
        <v>1108.169</v>
      </c>
      <c r="R150" s="41">
        <f t="shared" si="68"/>
        <v>0</v>
      </c>
      <c r="S150" s="41">
        <f t="shared" si="69"/>
        <v>259.63</v>
      </c>
      <c r="T150" s="44">
        <f t="shared" si="70"/>
        <v>104.57</v>
      </c>
      <c r="U150" s="41">
        <f t="shared" si="71"/>
        <v>9.74</v>
      </c>
      <c r="V150" s="44">
        <f t="shared" si="72"/>
        <v>89.5</v>
      </c>
      <c r="W150" s="44">
        <f t="shared" si="73"/>
        <v>0</v>
      </c>
      <c r="X150" s="41">
        <f t="shared" si="75"/>
        <v>463.44</v>
      </c>
      <c r="Y150" s="41">
        <f t="shared" si="74"/>
        <v>1571.609</v>
      </c>
      <c r="Z150" s="66"/>
      <c r="AA150" s="143" t="s">
        <v>19</v>
      </c>
      <c r="AB150" s="161">
        <f t="shared" si="83"/>
        <v>58.4172</v>
      </c>
      <c r="AC150" s="161">
        <f t="shared" si="77"/>
        <v>778.894</v>
      </c>
      <c r="AD150" s="161">
        <f t="shared" si="78"/>
        <v>522.84</v>
      </c>
      <c r="AE150" s="161">
        <f t="shared" si="79"/>
        <v>32.4578</v>
      </c>
      <c r="AF150" s="161">
        <f t="shared" si="80"/>
        <v>179</v>
      </c>
      <c r="AG150" s="161">
        <f t="shared" si="81"/>
        <v>0</v>
      </c>
      <c r="AH150" s="161">
        <f t="shared" si="82"/>
        <v>1571.609</v>
      </c>
      <c r="AI150" s="143" t="s">
        <v>1138</v>
      </c>
    </row>
    <row r="151" s="9" customFormat="1" ht="20" customHeight="1" spans="1:35">
      <c r="A151" s="40">
        <f t="shared" si="61"/>
        <v>148</v>
      </c>
      <c r="B151" s="66" t="s">
        <v>124</v>
      </c>
      <c r="C151" s="46" t="s">
        <v>437</v>
      </c>
      <c r="D151" s="47" t="s">
        <v>438</v>
      </c>
      <c r="E151" s="41">
        <v>3245.4</v>
      </c>
      <c r="F151" s="41">
        <f>VLOOKUP(C151,'[1]9月'!$B:$Q,16,0)</f>
        <v>3245.4</v>
      </c>
      <c r="G151" s="44">
        <v>5228.42</v>
      </c>
      <c r="H151" s="41">
        <v>3245.4</v>
      </c>
      <c r="I151" s="44">
        <v>1790</v>
      </c>
      <c r="J151" s="44"/>
      <c r="K151" s="52">
        <f t="shared" si="62"/>
        <v>58.4172</v>
      </c>
      <c r="L151" s="53">
        <f t="shared" si="63"/>
        <v>519.264</v>
      </c>
      <c r="M151" s="44">
        <f t="shared" si="64"/>
        <v>418.27</v>
      </c>
      <c r="N151" s="41">
        <f t="shared" si="65"/>
        <v>22.7178</v>
      </c>
      <c r="O151" s="44">
        <f t="shared" si="66"/>
        <v>89.5</v>
      </c>
      <c r="P151" s="44">
        <f t="shared" si="67"/>
        <v>0</v>
      </c>
      <c r="Q151" s="44">
        <f t="shared" si="76"/>
        <v>1108.169</v>
      </c>
      <c r="R151" s="41">
        <f t="shared" si="68"/>
        <v>0</v>
      </c>
      <c r="S151" s="41">
        <f t="shared" si="69"/>
        <v>259.63</v>
      </c>
      <c r="T151" s="44">
        <f t="shared" si="70"/>
        <v>104.57</v>
      </c>
      <c r="U151" s="41">
        <f t="shared" si="71"/>
        <v>9.74</v>
      </c>
      <c r="V151" s="44">
        <f t="shared" si="72"/>
        <v>89.5</v>
      </c>
      <c r="W151" s="44">
        <f t="shared" si="73"/>
        <v>0</v>
      </c>
      <c r="X151" s="41">
        <f t="shared" si="75"/>
        <v>463.44</v>
      </c>
      <c r="Y151" s="41">
        <f t="shared" si="74"/>
        <v>1571.609</v>
      </c>
      <c r="Z151" s="66"/>
      <c r="AA151" s="143" t="s">
        <v>19</v>
      </c>
      <c r="AB151" s="161">
        <f t="shared" si="83"/>
        <v>58.4172</v>
      </c>
      <c r="AC151" s="161">
        <f t="shared" si="77"/>
        <v>778.894</v>
      </c>
      <c r="AD151" s="161">
        <f t="shared" si="78"/>
        <v>522.84</v>
      </c>
      <c r="AE151" s="161">
        <f t="shared" si="79"/>
        <v>32.4578</v>
      </c>
      <c r="AF151" s="161">
        <f t="shared" si="80"/>
        <v>179</v>
      </c>
      <c r="AG151" s="161">
        <f t="shared" si="81"/>
        <v>0</v>
      </c>
      <c r="AH151" s="161">
        <f t="shared" si="82"/>
        <v>1571.609</v>
      </c>
      <c r="AI151" s="143" t="s">
        <v>1138</v>
      </c>
    </row>
    <row r="152" s="9" customFormat="1" ht="20" customHeight="1" spans="1:35">
      <c r="A152" s="40">
        <f t="shared" ref="A152:A215" si="84">ROW()-3</f>
        <v>149</v>
      </c>
      <c r="B152" s="66" t="s">
        <v>443</v>
      </c>
      <c r="C152" s="42" t="s">
        <v>444</v>
      </c>
      <c r="D152" s="41" t="s">
        <v>445</v>
      </c>
      <c r="E152" s="41">
        <v>3245.4</v>
      </c>
      <c r="F152" s="41">
        <f>VLOOKUP(C152,'[1]9月'!$B:$Q,16,0)</f>
        <v>3245.4</v>
      </c>
      <c r="G152" s="44">
        <v>5228.42</v>
      </c>
      <c r="H152" s="41">
        <v>3245.4</v>
      </c>
      <c r="I152" s="44">
        <v>1790</v>
      </c>
      <c r="J152" s="44"/>
      <c r="K152" s="52">
        <f t="shared" ref="K152:K215" si="85">E152*0.018</f>
        <v>58.4172</v>
      </c>
      <c r="L152" s="53">
        <f t="shared" ref="L152:L215" si="86">F152*0.16</f>
        <v>519.264</v>
      </c>
      <c r="M152" s="44">
        <f t="shared" ref="M152:M215" si="87">ROUND(G152*0.08,2)</f>
        <v>418.27</v>
      </c>
      <c r="N152" s="41">
        <f t="shared" ref="N152:N215" si="88">H152*0.007</f>
        <v>22.7178</v>
      </c>
      <c r="O152" s="44">
        <f t="shared" ref="O152:O215" si="89">I152*5%</f>
        <v>89.5</v>
      </c>
      <c r="P152" s="44">
        <f t="shared" ref="P152:P215" si="90">J152*50%</f>
        <v>0</v>
      </c>
      <c r="Q152" s="44">
        <f t="shared" si="76"/>
        <v>1108.169</v>
      </c>
      <c r="R152" s="41">
        <f t="shared" ref="R152:R215" si="91">E152*0</f>
        <v>0</v>
      </c>
      <c r="S152" s="41">
        <f t="shared" ref="S152:S215" si="92">ROUND(F152*0.08,2)</f>
        <v>259.63</v>
      </c>
      <c r="T152" s="44">
        <f t="shared" ref="T152:T215" si="93">ROUND(G152*0.02,2)</f>
        <v>104.57</v>
      </c>
      <c r="U152" s="41">
        <f t="shared" ref="U152:U215" si="94">ROUND(H152*0.003,2)</f>
        <v>9.74</v>
      </c>
      <c r="V152" s="44">
        <f t="shared" ref="V152:V215" si="95">I152*5%</f>
        <v>89.5</v>
      </c>
      <c r="W152" s="44">
        <f t="shared" ref="W152:W215" si="96">J152*50%</f>
        <v>0</v>
      </c>
      <c r="X152" s="41">
        <f t="shared" si="75"/>
        <v>463.44</v>
      </c>
      <c r="Y152" s="41">
        <f t="shared" ref="Y152:Y215" si="97">Q152+X152</f>
        <v>1571.609</v>
      </c>
      <c r="Z152" s="66"/>
      <c r="AA152" s="143" t="s">
        <v>15</v>
      </c>
      <c r="AB152" s="161">
        <f t="shared" si="83"/>
        <v>58.4172</v>
      </c>
      <c r="AC152" s="161">
        <f t="shared" si="77"/>
        <v>778.894</v>
      </c>
      <c r="AD152" s="161">
        <f t="shared" si="78"/>
        <v>522.84</v>
      </c>
      <c r="AE152" s="161">
        <f t="shared" si="79"/>
        <v>32.4578</v>
      </c>
      <c r="AF152" s="161">
        <f t="shared" si="80"/>
        <v>179</v>
      </c>
      <c r="AG152" s="161">
        <f t="shared" si="81"/>
        <v>0</v>
      </c>
      <c r="AH152" s="161">
        <f t="shared" si="82"/>
        <v>1571.609</v>
      </c>
      <c r="AI152" s="143" t="s">
        <v>1138</v>
      </c>
    </row>
    <row r="153" s="9" customFormat="1" ht="20" customHeight="1" spans="1:35">
      <c r="A153" s="40">
        <f t="shared" si="84"/>
        <v>150</v>
      </c>
      <c r="B153" s="66" t="s">
        <v>443</v>
      </c>
      <c r="C153" s="42" t="s">
        <v>446</v>
      </c>
      <c r="D153" s="41" t="s">
        <v>447</v>
      </c>
      <c r="E153" s="41">
        <v>3245.4</v>
      </c>
      <c r="F153" s="41">
        <f>VLOOKUP(C153,'[1]9月'!$B:$Q,16,0)</f>
        <v>3245.4</v>
      </c>
      <c r="G153" s="44">
        <v>5228.42</v>
      </c>
      <c r="H153" s="41">
        <v>3245.4</v>
      </c>
      <c r="I153" s="44">
        <v>1790</v>
      </c>
      <c r="J153" s="44"/>
      <c r="K153" s="52">
        <f t="shared" si="85"/>
        <v>58.4172</v>
      </c>
      <c r="L153" s="53">
        <f t="shared" si="86"/>
        <v>519.264</v>
      </c>
      <c r="M153" s="44">
        <f t="shared" si="87"/>
        <v>418.27</v>
      </c>
      <c r="N153" s="41">
        <f t="shared" si="88"/>
        <v>22.7178</v>
      </c>
      <c r="O153" s="44">
        <f t="shared" si="89"/>
        <v>89.5</v>
      </c>
      <c r="P153" s="44">
        <f t="shared" si="90"/>
        <v>0</v>
      </c>
      <c r="Q153" s="44">
        <f t="shared" si="76"/>
        <v>1108.169</v>
      </c>
      <c r="R153" s="41">
        <f t="shared" si="91"/>
        <v>0</v>
      </c>
      <c r="S153" s="41">
        <f t="shared" si="92"/>
        <v>259.63</v>
      </c>
      <c r="T153" s="44">
        <f t="shared" si="93"/>
        <v>104.57</v>
      </c>
      <c r="U153" s="41">
        <f t="shared" si="94"/>
        <v>9.74</v>
      </c>
      <c r="V153" s="44">
        <f t="shared" si="95"/>
        <v>89.5</v>
      </c>
      <c r="W153" s="44">
        <f t="shared" si="96"/>
        <v>0</v>
      </c>
      <c r="X153" s="41">
        <f t="shared" si="75"/>
        <v>463.44</v>
      </c>
      <c r="Y153" s="41">
        <f t="shared" si="97"/>
        <v>1571.609</v>
      </c>
      <c r="Z153" s="66"/>
      <c r="AA153" s="143" t="s">
        <v>15</v>
      </c>
      <c r="AB153" s="161">
        <f t="shared" si="83"/>
        <v>58.4172</v>
      </c>
      <c r="AC153" s="161">
        <f t="shared" si="77"/>
        <v>778.894</v>
      </c>
      <c r="AD153" s="161">
        <f t="shared" si="78"/>
        <v>522.84</v>
      </c>
      <c r="AE153" s="161">
        <f t="shared" si="79"/>
        <v>32.4578</v>
      </c>
      <c r="AF153" s="161">
        <f t="shared" si="80"/>
        <v>179</v>
      </c>
      <c r="AG153" s="161">
        <f t="shared" si="81"/>
        <v>0</v>
      </c>
      <c r="AH153" s="161">
        <f t="shared" si="82"/>
        <v>1571.609</v>
      </c>
      <c r="AI153" s="143" t="s">
        <v>1138</v>
      </c>
    </row>
    <row r="154" s="9" customFormat="1" ht="20" customHeight="1" spans="1:35">
      <c r="A154" s="40">
        <f t="shared" si="84"/>
        <v>151</v>
      </c>
      <c r="B154" s="66" t="s">
        <v>443</v>
      </c>
      <c r="C154" s="42" t="s">
        <v>448</v>
      </c>
      <c r="D154" s="41" t="s">
        <v>449</v>
      </c>
      <c r="E154" s="41">
        <v>3245.4</v>
      </c>
      <c r="F154" s="41">
        <f>VLOOKUP(C154,'[1]9月'!$B:$Q,16,0)</f>
        <v>3245.4</v>
      </c>
      <c r="G154" s="44">
        <v>5228.42</v>
      </c>
      <c r="H154" s="41">
        <v>3245.4</v>
      </c>
      <c r="I154" s="44">
        <v>1790</v>
      </c>
      <c r="J154" s="44"/>
      <c r="K154" s="52">
        <f t="shared" si="85"/>
        <v>58.4172</v>
      </c>
      <c r="L154" s="53">
        <f t="shared" si="86"/>
        <v>519.264</v>
      </c>
      <c r="M154" s="44">
        <f t="shared" si="87"/>
        <v>418.27</v>
      </c>
      <c r="N154" s="41">
        <f t="shared" si="88"/>
        <v>22.7178</v>
      </c>
      <c r="O154" s="44">
        <f t="shared" si="89"/>
        <v>89.5</v>
      </c>
      <c r="P154" s="44">
        <f t="shared" si="90"/>
        <v>0</v>
      </c>
      <c r="Q154" s="44">
        <f t="shared" si="76"/>
        <v>1108.169</v>
      </c>
      <c r="R154" s="41">
        <f t="shared" si="91"/>
        <v>0</v>
      </c>
      <c r="S154" s="41">
        <f t="shared" si="92"/>
        <v>259.63</v>
      </c>
      <c r="T154" s="44">
        <f t="shared" si="93"/>
        <v>104.57</v>
      </c>
      <c r="U154" s="41">
        <f t="shared" si="94"/>
        <v>9.74</v>
      </c>
      <c r="V154" s="44">
        <f t="shared" si="95"/>
        <v>89.5</v>
      </c>
      <c r="W154" s="44">
        <f t="shared" si="96"/>
        <v>0</v>
      </c>
      <c r="X154" s="41">
        <f t="shared" si="75"/>
        <v>463.44</v>
      </c>
      <c r="Y154" s="41">
        <f t="shared" si="97"/>
        <v>1571.609</v>
      </c>
      <c r="Z154" s="66"/>
      <c r="AA154" s="143" t="s">
        <v>15</v>
      </c>
      <c r="AB154" s="161">
        <f t="shared" si="83"/>
        <v>58.4172</v>
      </c>
      <c r="AC154" s="161">
        <f t="shared" si="77"/>
        <v>778.894</v>
      </c>
      <c r="AD154" s="161">
        <f t="shared" si="78"/>
        <v>522.84</v>
      </c>
      <c r="AE154" s="161">
        <f t="shared" si="79"/>
        <v>32.4578</v>
      </c>
      <c r="AF154" s="161">
        <f t="shared" si="80"/>
        <v>179</v>
      </c>
      <c r="AG154" s="161">
        <f t="shared" si="81"/>
        <v>0</v>
      </c>
      <c r="AH154" s="161">
        <f t="shared" si="82"/>
        <v>1571.609</v>
      </c>
      <c r="AI154" s="143" t="s">
        <v>1138</v>
      </c>
    </row>
    <row r="155" s="9" customFormat="1" ht="20" customHeight="1" spans="1:35">
      <c r="A155" s="40">
        <f t="shared" si="84"/>
        <v>152</v>
      </c>
      <c r="B155" s="66" t="s">
        <v>443</v>
      </c>
      <c r="C155" s="42" t="s">
        <v>450</v>
      </c>
      <c r="D155" s="41" t="s">
        <v>451</v>
      </c>
      <c r="E155" s="41">
        <v>3245.4</v>
      </c>
      <c r="F155" s="41">
        <f>VLOOKUP(C155,'[1]9月'!$B:$Q,16,0)</f>
        <v>3245.4</v>
      </c>
      <c r="G155" s="44">
        <v>5228.42</v>
      </c>
      <c r="H155" s="41">
        <v>3245.4</v>
      </c>
      <c r="I155" s="44">
        <v>1790</v>
      </c>
      <c r="J155" s="44"/>
      <c r="K155" s="52">
        <f t="shared" si="85"/>
        <v>58.4172</v>
      </c>
      <c r="L155" s="53">
        <f t="shared" si="86"/>
        <v>519.264</v>
      </c>
      <c r="M155" s="44">
        <f t="shared" si="87"/>
        <v>418.27</v>
      </c>
      <c r="N155" s="41">
        <f t="shared" si="88"/>
        <v>22.7178</v>
      </c>
      <c r="O155" s="44">
        <f t="shared" si="89"/>
        <v>89.5</v>
      </c>
      <c r="P155" s="44">
        <f t="shared" si="90"/>
        <v>0</v>
      </c>
      <c r="Q155" s="44">
        <f t="shared" si="76"/>
        <v>1108.169</v>
      </c>
      <c r="R155" s="41">
        <f t="shared" si="91"/>
        <v>0</v>
      </c>
      <c r="S155" s="41">
        <f t="shared" si="92"/>
        <v>259.63</v>
      </c>
      <c r="T155" s="44">
        <f t="shared" si="93"/>
        <v>104.57</v>
      </c>
      <c r="U155" s="41">
        <f t="shared" si="94"/>
        <v>9.74</v>
      </c>
      <c r="V155" s="44">
        <f t="shared" si="95"/>
        <v>89.5</v>
      </c>
      <c r="W155" s="44">
        <f t="shared" si="96"/>
        <v>0</v>
      </c>
      <c r="X155" s="41">
        <f t="shared" si="75"/>
        <v>463.44</v>
      </c>
      <c r="Y155" s="41">
        <f t="shared" si="97"/>
        <v>1571.609</v>
      </c>
      <c r="Z155" s="66"/>
      <c r="AA155" s="143" t="s">
        <v>15</v>
      </c>
      <c r="AB155" s="161">
        <f t="shared" si="83"/>
        <v>58.4172</v>
      </c>
      <c r="AC155" s="161">
        <f t="shared" si="77"/>
        <v>778.894</v>
      </c>
      <c r="AD155" s="161">
        <f t="shared" si="78"/>
        <v>522.84</v>
      </c>
      <c r="AE155" s="161">
        <f t="shared" si="79"/>
        <v>32.4578</v>
      </c>
      <c r="AF155" s="161">
        <f t="shared" si="80"/>
        <v>179</v>
      </c>
      <c r="AG155" s="161">
        <f t="shared" si="81"/>
        <v>0</v>
      </c>
      <c r="AH155" s="161">
        <f t="shared" si="82"/>
        <v>1571.609</v>
      </c>
      <c r="AI155" s="143" t="s">
        <v>1138</v>
      </c>
    </row>
    <row r="156" s="9" customFormat="1" ht="20" customHeight="1" spans="1:35">
      <c r="A156" s="40">
        <f t="shared" si="84"/>
        <v>153</v>
      </c>
      <c r="B156" s="66" t="s">
        <v>443</v>
      </c>
      <c r="C156" s="42" t="s">
        <v>452</v>
      </c>
      <c r="D156" s="41" t="s">
        <v>453</v>
      </c>
      <c r="E156" s="41">
        <v>3245.4</v>
      </c>
      <c r="F156" s="41">
        <f>VLOOKUP(C156,'[1]9月'!$B:$Q,16,0)</f>
        <v>3245.4</v>
      </c>
      <c r="G156" s="44">
        <v>5228.42</v>
      </c>
      <c r="H156" s="41">
        <v>3245.4</v>
      </c>
      <c r="I156" s="44">
        <v>1790</v>
      </c>
      <c r="J156" s="44"/>
      <c r="K156" s="52">
        <f t="shared" si="85"/>
        <v>58.4172</v>
      </c>
      <c r="L156" s="53">
        <f t="shared" si="86"/>
        <v>519.264</v>
      </c>
      <c r="M156" s="44">
        <f t="shared" si="87"/>
        <v>418.27</v>
      </c>
      <c r="N156" s="41">
        <f t="shared" si="88"/>
        <v>22.7178</v>
      </c>
      <c r="O156" s="44">
        <f t="shared" si="89"/>
        <v>89.5</v>
      </c>
      <c r="P156" s="44">
        <f t="shared" si="90"/>
        <v>0</v>
      </c>
      <c r="Q156" s="44">
        <f t="shared" si="76"/>
        <v>1108.169</v>
      </c>
      <c r="R156" s="41">
        <f t="shared" si="91"/>
        <v>0</v>
      </c>
      <c r="S156" s="41">
        <f t="shared" si="92"/>
        <v>259.63</v>
      </c>
      <c r="T156" s="44">
        <f t="shared" si="93"/>
        <v>104.57</v>
      </c>
      <c r="U156" s="41">
        <f t="shared" si="94"/>
        <v>9.74</v>
      </c>
      <c r="V156" s="44">
        <f t="shared" si="95"/>
        <v>89.5</v>
      </c>
      <c r="W156" s="44">
        <f t="shared" si="96"/>
        <v>0</v>
      </c>
      <c r="X156" s="41">
        <f t="shared" si="75"/>
        <v>463.44</v>
      </c>
      <c r="Y156" s="41">
        <f t="shared" si="97"/>
        <v>1571.609</v>
      </c>
      <c r="Z156" s="66"/>
      <c r="AA156" s="143" t="s">
        <v>15</v>
      </c>
      <c r="AB156" s="161">
        <f t="shared" si="83"/>
        <v>58.4172</v>
      </c>
      <c r="AC156" s="161">
        <f t="shared" si="77"/>
        <v>778.894</v>
      </c>
      <c r="AD156" s="161">
        <f t="shared" si="78"/>
        <v>522.84</v>
      </c>
      <c r="AE156" s="161">
        <f t="shared" si="79"/>
        <v>32.4578</v>
      </c>
      <c r="AF156" s="161">
        <f t="shared" si="80"/>
        <v>179</v>
      </c>
      <c r="AG156" s="161">
        <f t="shared" si="81"/>
        <v>0</v>
      </c>
      <c r="AH156" s="161">
        <f t="shared" si="82"/>
        <v>1571.609</v>
      </c>
      <c r="AI156" s="143" t="s">
        <v>1138</v>
      </c>
    </row>
    <row r="157" s="9" customFormat="1" ht="20" customHeight="1" spans="1:35">
      <c r="A157" s="40">
        <f t="shared" si="84"/>
        <v>154</v>
      </c>
      <c r="B157" s="66" t="s">
        <v>443</v>
      </c>
      <c r="C157" s="42" t="s">
        <v>454</v>
      </c>
      <c r="D157" s="41" t="s">
        <v>455</v>
      </c>
      <c r="E157" s="41">
        <v>3245.4</v>
      </c>
      <c r="F157" s="41">
        <f>VLOOKUP(C157,'[1]9月'!$B:$Q,16,0)</f>
        <v>3245.4</v>
      </c>
      <c r="G157" s="44">
        <v>5228.42</v>
      </c>
      <c r="H157" s="41">
        <v>3245.4</v>
      </c>
      <c r="I157" s="44">
        <v>1790</v>
      </c>
      <c r="J157" s="44"/>
      <c r="K157" s="52">
        <f t="shared" si="85"/>
        <v>58.4172</v>
      </c>
      <c r="L157" s="53">
        <f t="shared" si="86"/>
        <v>519.264</v>
      </c>
      <c r="M157" s="44">
        <f t="shared" si="87"/>
        <v>418.27</v>
      </c>
      <c r="N157" s="41">
        <f t="shared" si="88"/>
        <v>22.7178</v>
      </c>
      <c r="O157" s="44">
        <f t="shared" si="89"/>
        <v>89.5</v>
      </c>
      <c r="P157" s="44">
        <f t="shared" si="90"/>
        <v>0</v>
      </c>
      <c r="Q157" s="44">
        <f t="shared" si="76"/>
        <v>1108.169</v>
      </c>
      <c r="R157" s="41">
        <f t="shared" si="91"/>
        <v>0</v>
      </c>
      <c r="S157" s="41">
        <f t="shared" si="92"/>
        <v>259.63</v>
      </c>
      <c r="T157" s="44">
        <f t="shared" si="93"/>
        <v>104.57</v>
      </c>
      <c r="U157" s="41">
        <f t="shared" si="94"/>
        <v>9.74</v>
      </c>
      <c r="V157" s="44">
        <f t="shared" si="95"/>
        <v>89.5</v>
      </c>
      <c r="W157" s="44">
        <f t="shared" si="96"/>
        <v>0</v>
      </c>
      <c r="X157" s="41">
        <f t="shared" si="75"/>
        <v>463.44</v>
      </c>
      <c r="Y157" s="41">
        <f t="shared" si="97"/>
        <v>1571.609</v>
      </c>
      <c r="Z157" s="66"/>
      <c r="AA157" s="143" t="s">
        <v>15</v>
      </c>
      <c r="AB157" s="161">
        <f t="shared" si="83"/>
        <v>58.4172</v>
      </c>
      <c r="AC157" s="161">
        <f t="shared" si="77"/>
        <v>778.894</v>
      </c>
      <c r="AD157" s="161">
        <f t="shared" si="78"/>
        <v>522.84</v>
      </c>
      <c r="AE157" s="161">
        <f t="shared" si="79"/>
        <v>32.4578</v>
      </c>
      <c r="AF157" s="161">
        <f t="shared" si="80"/>
        <v>179</v>
      </c>
      <c r="AG157" s="161">
        <f t="shared" si="81"/>
        <v>0</v>
      </c>
      <c r="AH157" s="161">
        <f t="shared" si="82"/>
        <v>1571.609</v>
      </c>
      <c r="AI157" s="143" t="s">
        <v>1138</v>
      </c>
    </row>
    <row r="158" s="9" customFormat="1" ht="20" customHeight="1" spans="1:35">
      <c r="A158" s="40">
        <f t="shared" si="84"/>
        <v>155</v>
      </c>
      <c r="B158" s="66" t="s">
        <v>443</v>
      </c>
      <c r="C158" s="42" t="s">
        <v>456</v>
      </c>
      <c r="D158" s="41" t="s">
        <v>457</v>
      </c>
      <c r="E158" s="41">
        <v>3245.4</v>
      </c>
      <c r="F158" s="41">
        <f>VLOOKUP(C158,'[1]9月'!$B:$Q,16,0)</f>
        <v>3245.4</v>
      </c>
      <c r="G158" s="44">
        <v>5228.42</v>
      </c>
      <c r="H158" s="41">
        <v>3245.4</v>
      </c>
      <c r="I158" s="44">
        <v>1790</v>
      </c>
      <c r="J158" s="44"/>
      <c r="K158" s="52">
        <f t="shared" si="85"/>
        <v>58.4172</v>
      </c>
      <c r="L158" s="53">
        <f t="shared" si="86"/>
        <v>519.264</v>
      </c>
      <c r="M158" s="44">
        <f t="shared" si="87"/>
        <v>418.27</v>
      </c>
      <c r="N158" s="41">
        <f t="shared" si="88"/>
        <v>22.7178</v>
      </c>
      <c r="O158" s="44">
        <f t="shared" si="89"/>
        <v>89.5</v>
      </c>
      <c r="P158" s="44">
        <f t="shared" si="90"/>
        <v>0</v>
      </c>
      <c r="Q158" s="44">
        <f t="shared" si="76"/>
        <v>1108.169</v>
      </c>
      <c r="R158" s="41">
        <f t="shared" si="91"/>
        <v>0</v>
      </c>
      <c r="S158" s="41">
        <f t="shared" si="92"/>
        <v>259.63</v>
      </c>
      <c r="T158" s="44">
        <f t="shared" si="93"/>
        <v>104.57</v>
      </c>
      <c r="U158" s="41">
        <f t="shared" si="94"/>
        <v>9.74</v>
      </c>
      <c r="V158" s="44">
        <f t="shared" si="95"/>
        <v>89.5</v>
      </c>
      <c r="W158" s="44">
        <f t="shared" si="96"/>
        <v>0</v>
      </c>
      <c r="X158" s="41">
        <f t="shared" si="75"/>
        <v>463.44</v>
      </c>
      <c r="Y158" s="41">
        <f t="shared" si="97"/>
        <v>1571.609</v>
      </c>
      <c r="Z158" s="66"/>
      <c r="AA158" s="143" t="s">
        <v>15</v>
      </c>
      <c r="AB158" s="161">
        <f t="shared" si="83"/>
        <v>58.4172</v>
      </c>
      <c r="AC158" s="161">
        <f t="shared" si="77"/>
        <v>778.894</v>
      </c>
      <c r="AD158" s="161">
        <f t="shared" si="78"/>
        <v>522.84</v>
      </c>
      <c r="AE158" s="161">
        <f t="shared" si="79"/>
        <v>32.4578</v>
      </c>
      <c r="AF158" s="161">
        <f t="shared" si="80"/>
        <v>179</v>
      </c>
      <c r="AG158" s="161">
        <f t="shared" si="81"/>
        <v>0</v>
      </c>
      <c r="AH158" s="161">
        <f t="shared" si="82"/>
        <v>1571.609</v>
      </c>
      <c r="AI158" s="143" t="s">
        <v>1138</v>
      </c>
    </row>
    <row r="159" s="9" customFormat="1" ht="20" customHeight="1" spans="1:35">
      <c r="A159" s="40">
        <f t="shared" si="84"/>
        <v>156</v>
      </c>
      <c r="B159" s="66" t="s">
        <v>443</v>
      </c>
      <c r="C159" s="42" t="s">
        <v>458</v>
      </c>
      <c r="D159" s="41" t="s">
        <v>459</v>
      </c>
      <c r="E159" s="41">
        <v>3245.4</v>
      </c>
      <c r="F159" s="41">
        <f>VLOOKUP(C159,'[1]9月'!$B:$Q,16,0)</f>
        <v>3245.4</v>
      </c>
      <c r="G159" s="44">
        <v>5228.42</v>
      </c>
      <c r="H159" s="41">
        <v>3245.4</v>
      </c>
      <c r="I159" s="44">
        <v>1790</v>
      </c>
      <c r="J159" s="44"/>
      <c r="K159" s="52">
        <f t="shared" si="85"/>
        <v>58.4172</v>
      </c>
      <c r="L159" s="53">
        <f t="shared" si="86"/>
        <v>519.264</v>
      </c>
      <c r="M159" s="44">
        <f t="shared" si="87"/>
        <v>418.27</v>
      </c>
      <c r="N159" s="41">
        <f t="shared" si="88"/>
        <v>22.7178</v>
      </c>
      <c r="O159" s="44">
        <f t="shared" si="89"/>
        <v>89.5</v>
      </c>
      <c r="P159" s="44">
        <f t="shared" si="90"/>
        <v>0</v>
      </c>
      <c r="Q159" s="44">
        <f t="shared" si="76"/>
        <v>1108.169</v>
      </c>
      <c r="R159" s="41">
        <f t="shared" si="91"/>
        <v>0</v>
      </c>
      <c r="S159" s="41">
        <f t="shared" si="92"/>
        <v>259.63</v>
      </c>
      <c r="T159" s="44">
        <f t="shared" si="93"/>
        <v>104.57</v>
      </c>
      <c r="U159" s="41">
        <f t="shared" si="94"/>
        <v>9.74</v>
      </c>
      <c r="V159" s="44">
        <f t="shared" si="95"/>
        <v>89.5</v>
      </c>
      <c r="W159" s="44">
        <f t="shared" si="96"/>
        <v>0</v>
      </c>
      <c r="X159" s="41">
        <f t="shared" si="75"/>
        <v>463.44</v>
      </c>
      <c r="Y159" s="41">
        <f t="shared" si="97"/>
        <v>1571.609</v>
      </c>
      <c r="Z159" s="66"/>
      <c r="AA159" s="143" t="s">
        <v>15</v>
      </c>
      <c r="AB159" s="161">
        <f t="shared" si="83"/>
        <v>58.4172</v>
      </c>
      <c r="AC159" s="161">
        <f t="shared" si="77"/>
        <v>778.894</v>
      </c>
      <c r="AD159" s="161">
        <f t="shared" si="78"/>
        <v>522.84</v>
      </c>
      <c r="AE159" s="161">
        <f t="shared" si="79"/>
        <v>32.4578</v>
      </c>
      <c r="AF159" s="161">
        <f t="shared" si="80"/>
        <v>179</v>
      </c>
      <c r="AG159" s="161">
        <f t="shared" si="81"/>
        <v>0</v>
      </c>
      <c r="AH159" s="161">
        <f t="shared" si="82"/>
        <v>1571.609</v>
      </c>
      <c r="AI159" s="143" t="s">
        <v>1138</v>
      </c>
    </row>
    <row r="160" s="9" customFormat="1" ht="20" customHeight="1" spans="1:35">
      <c r="A160" s="40">
        <f t="shared" si="84"/>
        <v>157</v>
      </c>
      <c r="B160" s="66" t="s">
        <v>443</v>
      </c>
      <c r="C160" s="42" t="s">
        <v>460</v>
      </c>
      <c r="D160" s="41" t="s">
        <v>461</v>
      </c>
      <c r="E160" s="41">
        <v>3245.4</v>
      </c>
      <c r="F160" s="41">
        <f>VLOOKUP(C160,'[1]9月'!$B:$Q,16,0)</f>
        <v>3245.4</v>
      </c>
      <c r="G160" s="44">
        <v>5228.42</v>
      </c>
      <c r="H160" s="41">
        <v>3245.4</v>
      </c>
      <c r="I160" s="44">
        <v>1790</v>
      </c>
      <c r="J160" s="44"/>
      <c r="K160" s="52">
        <f t="shared" si="85"/>
        <v>58.4172</v>
      </c>
      <c r="L160" s="53">
        <f t="shared" si="86"/>
        <v>519.264</v>
      </c>
      <c r="M160" s="44">
        <f t="shared" si="87"/>
        <v>418.27</v>
      </c>
      <c r="N160" s="41">
        <f t="shared" si="88"/>
        <v>22.7178</v>
      </c>
      <c r="O160" s="44">
        <f t="shared" si="89"/>
        <v>89.5</v>
      </c>
      <c r="P160" s="44">
        <f t="shared" si="90"/>
        <v>0</v>
      </c>
      <c r="Q160" s="44">
        <f t="shared" si="76"/>
        <v>1108.169</v>
      </c>
      <c r="R160" s="41">
        <f t="shared" si="91"/>
        <v>0</v>
      </c>
      <c r="S160" s="41">
        <f t="shared" si="92"/>
        <v>259.63</v>
      </c>
      <c r="T160" s="44">
        <f t="shared" si="93"/>
        <v>104.57</v>
      </c>
      <c r="U160" s="41">
        <f t="shared" si="94"/>
        <v>9.74</v>
      </c>
      <c r="V160" s="44">
        <f t="shared" si="95"/>
        <v>89.5</v>
      </c>
      <c r="W160" s="44">
        <f t="shared" si="96"/>
        <v>0</v>
      </c>
      <c r="X160" s="41">
        <f t="shared" si="75"/>
        <v>463.44</v>
      </c>
      <c r="Y160" s="41">
        <f t="shared" si="97"/>
        <v>1571.609</v>
      </c>
      <c r="Z160" s="66"/>
      <c r="AA160" s="143" t="s">
        <v>15</v>
      </c>
      <c r="AB160" s="161">
        <f t="shared" si="83"/>
        <v>58.4172</v>
      </c>
      <c r="AC160" s="161">
        <f t="shared" si="77"/>
        <v>778.894</v>
      </c>
      <c r="AD160" s="161">
        <f t="shared" si="78"/>
        <v>522.84</v>
      </c>
      <c r="AE160" s="161">
        <f t="shared" si="79"/>
        <v>32.4578</v>
      </c>
      <c r="AF160" s="161">
        <f t="shared" si="80"/>
        <v>179</v>
      </c>
      <c r="AG160" s="161">
        <f t="shared" si="81"/>
        <v>0</v>
      </c>
      <c r="AH160" s="161">
        <f t="shared" si="82"/>
        <v>1571.609</v>
      </c>
      <c r="AI160" s="143" t="s">
        <v>1138</v>
      </c>
    </row>
    <row r="161" s="9" customFormat="1" ht="20" customHeight="1" spans="1:35">
      <c r="A161" s="40">
        <f t="shared" si="84"/>
        <v>158</v>
      </c>
      <c r="B161" s="66" t="s">
        <v>443</v>
      </c>
      <c r="C161" s="42" t="s">
        <v>462</v>
      </c>
      <c r="D161" s="41" t="s">
        <v>463</v>
      </c>
      <c r="E161" s="41">
        <v>3245.4</v>
      </c>
      <c r="F161" s="41">
        <f>VLOOKUP(C161,'[1]9月'!$B:$Q,16,0)</f>
        <v>3245.4</v>
      </c>
      <c r="G161" s="44">
        <v>5228.42</v>
      </c>
      <c r="H161" s="41">
        <v>3245.4</v>
      </c>
      <c r="I161" s="44">
        <v>1790</v>
      </c>
      <c r="J161" s="44"/>
      <c r="K161" s="52">
        <f t="shared" si="85"/>
        <v>58.4172</v>
      </c>
      <c r="L161" s="53">
        <f t="shared" si="86"/>
        <v>519.264</v>
      </c>
      <c r="M161" s="44">
        <f t="shared" si="87"/>
        <v>418.27</v>
      </c>
      <c r="N161" s="41">
        <f t="shared" si="88"/>
        <v>22.7178</v>
      </c>
      <c r="O161" s="44">
        <f t="shared" si="89"/>
        <v>89.5</v>
      </c>
      <c r="P161" s="44">
        <f t="shared" si="90"/>
        <v>0</v>
      </c>
      <c r="Q161" s="44">
        <f t="shared" si="76"/>
        <v>1108.169</v>
      </c>
      <c r="R161" s="41">
        <f t="shared" si="91"/>
        <v>0</v>
      </c>
      <c r="S161" s="41">
        <f t="shared" si="92"/>
        <v>259.63</v>
      </c>
      <c r="T161" s="44">
        <f t="shared" si="93"/>
        <v>104.57</v>
      </c>
      <c r="U161" s="41">
        <f t="shared" si="94"/>
        <v>9.74</v>
      </c>
      <c r="V161" s="44">
        <f t="shared" si="95"/>
        <v>89.5</v>
      </c>
      <c r="W161" s="44">
        <f t="shared" si="96"/>
        <v>0</v>
      </c>
      <c r="X161" s="41">
        <f t="shared" si="75"/>
        <v>463.44</v>
      </c>
      <c r="Y161" s="41">
        <f t="shared" si="97"/>
        <v>1571.609</v>
      </c>
      <c r="Z161" s="66"/>
      <c r="AA161" s="143" t="s">
        <v>15</v>
      </c>
      <c r="AB161" s="161">
        <f t="shared" si="83"/>
        <v>58.4172</v>
      </c>
      <c r="AC161" s="161">
        <f t="shared" si="77"/>
        <v>778.894</v>
      </c>
      <c r="AD161" s="161">
        <f t="shared" si="78"/>
        <v>522.84</v>
      </c>
      <c r="AE161" s="161">
        <f t="shared" si="79"/>
        <v>32.4578</v>
      </c>
      <c r="AF161" s="161">
        <f t="shared" si="80"/>
        <v>179</v>
      </c>
      <c r="AG161" s="161">
        <f t="shared" si="81"/>
        <v>0</v>
      </c>
      <c r="AH161" s="161">
        <f t="shared" si="82"/>
        <v>1571.609</v>
      </c>
      <c r="AI161" s="143" t="s">
        <v>1138</v>
      </c>
    </row>
    <row r="162" s="9" customFormat="1" ht="20" customHeight="1" spans="1:35">
      <c r="A162" s="40">
        <f t="shared" si="84"/>
        <v>159</v>
      </c>
      <c r="B162" s="66" t="s">
        <v>443</v>
      </c>
      <c r="C162" s="42" t="s">
        <v>466</v>
      </c>
      <c r="D162" s="41" t="s">
        <v>467</v>
      </c>
      <c r="E162" s="41">
        <v>3245.4</v>
      </c>
      <c r="F162" s="41">
        <f>VLOOKUP(C162,'[1]9月'!$B:$Q,16,0)</f>
        <v>3245.4</v>
      </c>
      <c r="G162" s="44">
        <v>5228.42</v>
      </c>
      <c r="H162" s="41">
        <v>3245.4</v>
      </c>
      <c r="I162" s="44">
        <v>1790</v>
      </c>
      <c r="J162" s="44"/>
      <c r="K162" s="52">
        <f t="shared" si="85"/>
        <v>58.4172</v>
      </c>
      <c r="L162" s="53">
        <f t="shared" si="86"/>
        <v>519.264</v>
      </c>
      <c r="M162" s="44">
        <f t="shared" si="87"/>
        <v>418.27</v>
      </c>
      <c r="N162" s="41">
        <f t="shared" si="88"/>
        <v>22.7178</v>
      </c>
      <c r="O162" s="44">
        <f t="shared" si="89"/>
        <v>89.5</v>
      </c>
      <c r="P162" s="44">
        <f t="shared" si="90"/>
        <v>0</v>
      </c>
      <c r="Q162" s="44">
        <f t="shared" si="76"/>
        <v>1108.169</v>
      </c>
      <c r="R162" s="41">
        <f t="shared" si="91"/>
        <v>0</v>
      </c>
      <c r="S162" s="41">
        <f t="shared" si="92"/>
        <v>259.63</v>
      </c>
      <c r="T162" s="44">
        <f t="shared" si="93"/>
        <v>104.57</v>
      </c>
      <c r="U162" s="41">
        <f t="shared" si="94"/>
        <v>9.74</v>
      </c>
      <c r="V162" s="44">
        <f t="shared" si="95"/>
        <v>89.5</v>
      </c>
      <c r="W162" s="44">
        <f t="shared" si="96"/>
        <v>0</v>
      </c>
      <c r="X162" s="41">
        <f t="shared" si="75"/>
        <v>463.44</v>
      </c>
      <c r="Y162" s="41">
        <f t="shared" si="97"/>
        <v>1571.609</v>
      </c>
      <c r="Z162" s="66"/>
      <c r="AA162" s="143" t="s">
        <v>15</v>
      </c>
      <c r="AB162" s="161">
        <f t="shared" si="83"/>
        <v>58.4172</v>
      </c>
      <c r="AC162" s="161">
        <f t="shared" si="77"/>
        <v>778.894</v>
      </c>
      <c r="AD162" s="161">
        <f t="shared" si="78"/>
        <v>522.84</v>
      </c>
      <c r="AE162" s="161">
        <f t="shared" si="79"/>
        <v>32.4578</v>
      </c>
      <c r="AF162" s="161">
        <f t="shared" si="80"/>
        <v>179</v>
      </c>
      <c r="AG162" s="161">
        <f t="shared" si="81"/>
        <v>0</v>
      </c>
      <c r="AH162" s="161">
        <f t="shared" si="82"/>
        <v>1571.609</v>
      </c>
      <c r="AI162" s="143" t="s">
        <v>1138</v>
      </c>
    </row>
    <row r="163" s="9" customFormat="1" ht="20" customHeight="1" spans="1:35">
      <c r="A163" s="40">
        <f t="shared" si="84"/>
        <v>160</v>
      </c>
      <c r="B163" s="66" t="s">
        <v>443</v>
      </c>
      <c r="C163" s="42" t="s">
        <v>468</v>
      </c>
      <c r="D163" s="350" t="s">
        <v>469</v>
      </c>
      <c r="E163" s="41">
        <v>3245.4</v>
      </c>
      <c r="F163" s="41">
        <f>VLOOKUP(C163,'[1]9月'!$B:$Q,16,0)</f>
        <v>3245.4</v>
      </c>
      <c r="G163" s="44">
        <v>5228.42</v>
      </c>
      <c r="H163" s="41">
        <v>3245.4</v>
      </c>
      <c r="I163" s="44">
        <v>1790</v>
      </c>
      <c r="J163" s="44"/>
      <c r="K163" s="52">
        <f t="shared" si="85"/>
        <v>58.4172</v>
      </c>
      <c r="L163" s="53">
        <f t="shared" si="86"/>
        <v>519.264</v>
      </c>
      <c r="M163" s="44">
        <f t="shared" si="87"/>
        <v>418.27</v>
      </c>
      <c r="N163" s="41">
        <f t="shared" si="88"/>
        <v>22.7178</v>
      </c>
      <c r="O163" s="44">
        <f t="shared" si="89"/>
        <v>89.5</v>
      </c>
      <c r="P163" s="44">
        <f t="shared" si="90"/>
        <v>0</v>
      </c>
      <c r="Q163" s="44">
        <f t="shared" si="76"/>
        <v>1108.169</v>
      </c>
      <c r="R163" s="41">
        <f t="shared" si="91"/>
        <v>0</v>
      </c>
      <c r="S163" s="41">
        <f t="shared" si="92"/>
        <v>259.63</v>
      </c>
      <c r="T163" s="44">
        <f t="shared" si="93"/>
        <v>104.57</v>
      </c>
      <c r="U163" s="41">
        <f t="shared" si="94"/>
        <v>9.74</v>
      </c>
      <c r="V163" s="44">
        <f t="shared" si="95"/>
        <v>89.5</v>
      </c>
      <c r="W163" s="44">
        <f t="shared" si="96"/>
        <v>0</v>
      </c>
      <c r="X163" s="41">
        <f t="shared" si="75"/>
        <v>463.44</v>
      </c>
      <c r="Y163" s="41">
        <f t="shared" si="97"/>
        <v>1571.609</v>
      </c>
      <c r="Z163" s="66"/>
      <c r="AA163" s="143" t="s">
        <v>15</v>
      </c>
      <c r="AB163" s="161">
        <f t="shared" si="83"/>
        <v>58.4172</v>
      </c>
      <c r="AC163" s="161">
        <f t="shared" si="77"/>
        <v>778.894</v>
      </c>
      <c r="AD163" s="161">
        <f t="shared" si="78"/>
        <v>522.84</v>
      </c>
      <c r="AE163" s="161">
        <f t="shared" si="79"/>
        <v>32.4578</v>
      </c>
      <c r="AF163" s="161">
        <f t="shared" si="80"/>
        <v>179</v>
      </c>
      <c r="AG163" s="161">
        <f t="shared" si="81"/>
        <v>0</v>
      </c>
      <c r="AH163" s="161">
        <f t="shared" si="82"/>
        <v>1571.609</v>
      </c>
      <c r="AI163" s="143" t="s">
        <v>1138</v>
      </c>
    </row>
    <row r="164" s="9" customFormat="1" ht="20" customHeight="1" spans="1:35">
      <c r="A164" s="40">
        <f t="shared" si="84"/>
        <v>161</v>
      </c>
      <c r="B164" s="66" t="s">
        <v>470</v>
      </c>
      <c r="C164" s="46" t="s">
        <v>471</v>
      </c>
      <c r="D164" s="58" t="s">
        <v>472</v>
      </c>
      <c r="E164" s="41">
        <v>3245.4</v>
      </c>
      <c r="F164" s="41">
        <v>3245.4</v>
      </c>
      <c r="G164" s="44">
        <v>5228.42</v>
      </c>
      <c r="H164" s="41">
        <v>3245.4</v>
      </c>
      <c r="I164" s="44">
        <v>1790</v>
      </c>
      <c r="J164" s="44"/>
      <c r="K164" s="52">
        <f t="shared" si="85"/>
        <v>58.4172</v>
      </c>
      <c r="L164" s="53">
        <f t="shared" si="86"/>
        <v>519.264</v>
      </c>
      <c r="M164" s="44">
        <f t="shared" si="87"/>
        <v>418.27</v>
      </c>
      <c r="N164" s="41">
        <f t="shared" si="88"/>
        <v>22.7178</v>
      </c>
      <c r="O164" s="44">
        <f t="shared" si="89"/>
        <v>89.5</v>
      </c>
      <c r="P164" s="44">
        <f t="shared" si="90"/>
        <v>0</v>
      </c>
      <c r="Q164" s="44">
        <f t="shared" si="76"/>
        <v>1108.169</v>
      </c>
      <c r="R164" s="41">
        <f t="shared" si="91"/>
        <v>0</v>
      </c>
      <c r="S164" s="41">
        <f t="shared" si="92"/>
        <v>259.63</v>
      </c>
      <c r="T164" s="44">
        <f t="shared" si="93"/>
        <v>104.57</v>
      </c>
      <c r="U164" s="41">
        <f t="shared" si="94"/>
        <v>9.74</v>
      </c>
      <c r="V164" s="44">
        <f t="shared" si="95"/>
        <v>89.5</v>
      </c>
      <c r="W164" s="44">
        <f t="shared" si="96"/>
        <v>0</v>
      </c>
      <c r="X164" s="41">
        <f t="shared" si="75"/>
        <v>463.44</v>
      </c>
      <c r="Y164" s="41">
        <f t="shared" si="97"/>
        <v>1571.609</v>
      </c>
      <c r="Z164" s="201"/>
      <c r="AA164" s="143" t="s">
        <v>16</v>
      </c>
      <c r="AB164" s="161">
        <f t="shared" si="83"/>
        <v>58.4172</v>
      </c>
      <c r="AC164" s="161">
        <f t="shared" si="77"/>
        <v>778.894</v>
      </c>
      <c r="AD164" s="161">
        <f t="shared" si="78"/>
        <v>522.84</v>
      </c>
      <c r="AE164" s="161">
        <f t="shared" si="79"/>
        <v>32.4578</v>
      </c>
      <c r="AF164" s="161">
        <f t="shared" si="80"/>
        <v>179</v>
      </c>
      <c r="AG164" s="161">
        <f t="shared" si="81"/>
        <v>0</v>
      </c>
      <c r="AH164" s="161">
        <f t="shared" si="82"/>
        <v>1571.609</v>
      </c>
      <c r="AI164" s="143" t="s">
        <v>1138</v>
      </c>
    </row>
    <row r="165" s="9" customFormat="1" ht="20" customHeight="1" spans="1:35">
      <c r="A165" s="40">
        <f t="shared" si="84"/>
        <v>162</v>
      </c>
      <c r="B165" s="66" t="s">
        <v>443</v>
      </c>
      <c r="C165" s="46" t="s">
        <v>473</v>
      </c>
      <c r="D165" s="58" t="s">
        <v>474</v>
      </c>
      <c r="E165" s="41">
        <v>3245.4</v>
      </c>
      <c r="F165" s="41">
        <v>3245.4</v>
      </c>
      <c r="G165" s="44">
        <v>5228.42</v>
      </c>
      <c r="H165" s="41">
        <v>3245.4</v>
      </c>
      <c r="I165" s="44">
        <v>1790</v>
      </c>
      <c r="J165" s="44"/>
      <c r="K165" s="52">
        <f t="shared" si="85"/>
        <v>58.4172</v>
      </c>
      <c r="L165" s="53">
        <f t="shared" si="86"/>
        <v>519.264</v>
      </c>
      <c r="M165" s="44">
        <f t="shared" si="87"/>
        <v>418.27</v>
      </c>
      <c r="N165" s="41">
        <f t="shared" si="88"/>
        <v>22.7178</v>
      </c>
      <c r="O165" s="44">
        <f t="shared" si="89"/>
        <v>89.5</v>
      </c>
      <c r="P165" s="44">
        <f t="shared" si="90"/>
        <v>0</v>
      </c>
      <c r="Q165" s="44">
        <f t="shared" si="76"/>
        <v>1108.169</v>
      </c>
      <c r="R165" s="41">
        <f t="shared" si="91"/>
        <v>0</v>
      </c>
      <c r="S165" s="41">
        <f t="shared" si="92"/>
        <v>259.63</v>
      </c>
      <c r="T165" s="44">
        <f t="shared" si="93"/>
        <v>104.57</v>
      </c>
      <c r="U165" s="41">
        <f t="shared" si="94"/>
        <v>9.74</v>
      </c>
      <c r="V165" s="44">
        <f t="shared" si="95"/>
        <v>89.5</v>
      </c>
      <c r="W165" s="44">
        <f t="shared" si="96"/>
        <v>0</v>
      </c>
      <c r="X165" s="41">
        <f t="shared" si="75"/>
        <v>463.44</v>
      </c>
      <c r="Y165" s="41">
        <f t="shared" si="97"/>
        <v>1571.609</v>
      </c>
      <c r="Z165" s="201"/>
      <c r="AA165" s="143" t="s">
        <v>15</v>
      </c>
      <c r="AB165" s="161">
        <f t="shared" si="83"/>
        <v>58.4172</v>
      </c>
      <c r="AC165" s="161">
        <f t="shared" si="77"/>
        <v>778.894</v>
      </c>
      <c r="AD165" s="161">
        <f t="shared" si="78"/>
        <v>522.84</v>
      </c>
      <c r="AE165" s="161">
        <f t="shared" si="79"/>
        <v>32.4578</v>
      </c>
      <c r="AF165" s="161">
        <f t="shared" si="80"/>
        <v>179</v>
      </c>
      <c r="AG165" s="161">
        <f t="shared" si="81"/>
        <v>0</v>
      </c>
      <c r="AH165" s="161">
        <f t="shared" si="82"/>
        <v>1571.609</v>
      </c>
      <c r="AI165" s="143" t="s">
        <v>1138</v>
      </c>
    </row>
    <row r="166" s="9" customFormat="1" ht="20" customHeight="1" spans="1:35">
      <c r="A166" s="40">
        <f t="shared" si="84"/>
        <v>163</v>
      </c>
      <c r="B166" s="66" t="s">
        <v>443</v>
      </c>
      <c r="C166" s="46" t="s">
        <v>475</v>
      </c>
      <c r="D166" s="352" t="s">
        <v>476</v>
      </c>
      <c r="E166" s="41">
        <v>3245.4</v>
      </c>
      <c r="F166" s="41">
        <v>3245.4</v>
      </c>
      <c r="G166" s="44">
        <v>0</v>
      </c>
      <c r="H166" s="41">
        <v>3245.4</v>
      </c>
      <c r="I166" s="44">
        <v>1790</v>
      </c>
      <c r="J166" s="44"/>
      <c r="K166" s="52">
        <f t="shared" si="85"/>
        <v>58.4172</v>
      </c>
      <c r="L166" s="53">
        <f t="shared" si="86"/>
        <v>519.264</v>
      </c>
      <c r="M166" s="44">
        <f t="shared" si="87"/>
        <v>0</v>
      </c>
      <c r="N166" s="41">
        <f t="shared" si="88"/>
        <v>22.7178</v>
      </c>
      <c r="O166" s="44">
        <f t="shared" si="89"/>
        <v>89.5</v>
      </c>
      <c r="P166" s="44">
        <f t="shared" si="90"/>
        <v>0</v>
      </c>
      <c r="Q166" s="44">
        <f t="shared" si="76"/>
        <v>689.899</v>
      </c>
      <c r="R166" s="41">
        <f t="shared" si="91"/>
        <v>0</v>
      </c>
      <c r="S166" s="41">
        <f t="shared" si="92"/>
        <v>259.63</v>
      </c>
      <c r="T166" s="44">
        <f t="shared" si="93"/>
        <v>0</v>
      </c>
      <c r="U166" s="41">
        <f t="shared" si="94"/>
        <v>9.74</v>
      </c>
      <c r="V166" s="44">
        <f t="shared" si="95"/>
        <v>89.5</v>
      </c>
      <c r="W166" s="44">
        <f t="shared" si="96"/>
        <v>0</v>
      </c>
      <c r="X166" s="41">
        <f t="shared" si="75"/>
        <v>358.87</v>
      </c>
      <c r="Y166" s="41">
        <f t="shared" si="97"/>
        <v>1048.769</v>
      </c>
      <c r="Z166" s="201"/>
      <c r="AA166" s="143" t="s">
        <v>15</v>
      </c>
      <c r="AB166" s="161">
        <f t="shared" si="83"/>
        <v>58.4172</v>
      </c>
      <c r="AC166" s="161">
        <f t="shared" si="77"/>
        <v>778.894</v>
      </c>
      <c r="AD166" s="161">
        <f t="shared" si="78"/>
        <v>0</v>
      </c>
      <c r="AE166" s="161">
        <f t="shared" si="79"/>
        <v>32.4578</v>
      </c>
      <c r="AF166" s="161">
        <f t="shared" si="80"/>
        <v>179</v>
      </c>
      <c r="AG166" s="161">
        <f t="shared" si="81"/>
        <v>0</v>
      </c>
      <c r="AH166" s="161">
        <f t="shared" si="82"/>
        <v>1048.769</v>
      </c>
      <c r="AI166" s="143" t="s">
        <v>1138</v>
      </c>
    </row>
    <row r="167" s="9" customFormat="1" ht="20" customHeight="1" spans="1:35">
      <c r="A167" s="40">
        <f t="shared" si="84"/>
        <v>164</v>
      </c>
      <c r="B167" s="66" t="s">
        <v>443</v>
      </c>
      <c r="C167" s="46" t="s">
        <v>477</v>
      </c>
      <c r="D167" s="45" t="s">
        <v>478</v>
      </c>
      <c r="E167" s="41">
        <v>3245.4</v>
      </c>
      <c r="F167" s="41">
        <v>3245.4</v>
      </c>
      <c r="G167" s="44">
        <v>5228.42</v>
      </c>
      <c r="H167" s="41">
        <v>3245.4</v>
      </c>
      <c r="I167" s="44">
        <v>0</v>
      </c>
      <c r="J167" s="44"/>
      <c r="K167" s="52">
        <f t="shared" si="85"/>
        <v>58.4172</v>
      </c>
      <c r="L167" s="53">
        <f t="shared" si="86"/>
        <v>519.264</v>
      </c>
      <c r="M167" s="44">
        <f t="shared" si="87"/>
        <v>418.27</v>
      </c>
      <c r="N167" s="41">
        <f t="shared" si="88"/>
        <v>22.7178</v>
      </c>
      <c r="O167" s="44">
        <f t="shared" si="89"/>
        <v>0</v>
      </c>
      <c r="P167" s="44">
        <f t="shared" si="90"/>
        <v>0</v>
      </c>
      <c r="Q167" s="44">
        <f t="shared" si="76"/>
        <v>1018.669</v>
      </c>
      <c r="R167" s="41">
        <f t="shared" si="91"/>
        <v>0</v>
      </c>
      <c r="S167" s="41">
        <f t="shared" si="92"/>
        <v>259.63</v>
      </c>
      <c r="T167" s="44">
        <f t="shared" si="93"/>
        <v>104.57</v>
      </c>
      <c r="U167" s="41">
        <f t="shared" si="94"/>
        <v>9.74</v>
      </c>
      <c r="V167" s="44">
        <f t="shared" si="95"/>
        <v>0</v>
      </c>
      <c r="W167" s="44">
        <f t="shared" si="96"/>
        <v>0</v>
      </c>
      <c r="X167" s="41">
        <f t="shared" si="75"/>
        <v>373.94</v>
      </c>
      <c r="Y167" s="41">
        <f t="shared" si="97"/>
        <v>1392.609</v>
      </c>
      <c r="Z167" s="201"/>
      <c r="AA167" s="143" t="s">
        <v>15</v>
      </c>
      <c r="AB167" s="161">
        <f t="shared" si="83"/>
        <v>58.4172</v>
      </c>
      <c r="AC167" s="161">
        <f t="shared" si="77"/>
        <v>778.894</v>
      </c>
      <c r="AD167" s="161">
        <f t="shared" si="78"/>
        <v>522.84</v>
      </c>
      <c r="AE167" s="161">
        <f t="shared" si="79"/>
        <v>32.4578</v>
      </c>
      <c r="AF167" s="161">
        <f t="shared" si="80"/>
        <v>0</v>
      </c>
      <c r="AG167" s="161">
        <f t="shared" si="81"/>
        <v>0</v>
      </c>
      <c r="AH167" s="161">
        <f t="shared" si="82"/>
        <v>1392.609</v>
      </c>
      <c r="AI167" s="143" t="s">
        <v>1138</v>
      </c>
    </row>
    <row r="168" s="9" customFormat="1" ht="20" customHeight="1" spans="1:35">
      <c r="A168" s="40">
        <f t="shared" si="84"/>
        <v>165</v>
      </c>
      <c r="B168" s="66" t="s">
        <v>443</v>
      </c>
      <c r="C168" s="46" t="s">
        <v>479</v>
      </c>
      <c r="D168" s="45" t="s">
        <v>480</v>
      </c>
      <c r="E168" s="41">
        <v>3245.4</v>
      </c>
      <c r="F168" s="41">
        <v>3245.4</v>
      </c>
      <c r="G168" s="44">
        <v>5228.42</v>
      </c>
      <c r="H168" s="41">
        <v>3245.4</v>
      </c>
      <c r="I168" s="44">
        <v>1790</v>
      </c>
      <c r="J168" s="44"/>
      <c r="K168" s="52">
        <f t="shared" si="85"/>
        <v>58.4172</v>
      </c>
      <c r="L168" s="53">
        <f t="shared" si="86"/>
        <v>519.264</v>
      </c>
      <c r="M168" s="44">
        <f t="shared" si="87"/>
        <v>418.27</v>
      </c>
      <c r="N168" s="41">
        <f t="shared" si="88"/>
        <v>22.7178</v>
      </c>
      <c r="O168" s="44">
        <f t="shared" si="89"/>
        <v>89.5</v>
      </c>
      <c r="P168" s="44">
        <f t="shared" si="90"/>
        <v>0</v>
      </c>
      <c r="Q168" s="44">
        <f t="shared" si="76"/>
        <v>1108.169</v>
      </c>
      <c r="R168" s="41">
        <f t="shared" si="91"/>
        <v>0</v>
      </c>
      <c r="S168" s="41">
        <f t="shared" si="92"/>
        <v>259.63</v>
      </c>
      <c r="T168" s="44">
        <f t="shared" si="93"/>
        <v>104.57</v>
      </c>
      <c r="U168" s="41">
        <f t="shared" si="94"/>
        <v>9.74</v>
      </c>
      <c r="V168" s="44">
        <f t="shared" si="95"/>
        <v>89.5</v>
      </c>
      <c r="W168" s="44">
        <f t="shared" si="96"/>
        <v>0</v>
      </c>
      <c r="X168" s="41">
        <f t="shared" si="75"/>
        <v>463.44</v>
      </c>
      <c r="Y168" s="41">
        <f t="shared" si="97"/>
        <v>1571.609</v>
      </c>
      <c r="Z168" s="201"/>
      <c r="AA168" s="143" t="s">
        <v>15</v>
      </c>
      <c r="AB168" s="161">
        <f t="shared" si="83"/>
        <v>58.4172</v>
      </c>
      <c r="AC168" s="161">
        <f t="shared" si="77"/>
        <v>778.894</v>
      </c>
      <c r="AD168" s="161">
        <f t="shared" si="78"/>
        <v>522.84</v>
      </c>
      <c r="AE168" s="161">
        <f t="shared" si="79"/>
        <v>32.4578</v>
      </c>
      <c r="AF168" s="161">
        <f t="shared" si="80"/>
        <v>179</v>
      </c>
      <c r="AG168" s="161">
        <f t="shared" si="81"/>
        <v>0</v>
      </c>
      <c r="AH168" s="161">
        <f t="shared" si="82"/>
        <v>1571.609</v>
      </c>
      <c r="AI168" s="143" t="s">
        <v>1138</v>
      </c>
    </row>
    <row r="169" s="9" customFormat="1" ht="20" customHeight="1" spans="1:35">
      <c r="A169" s="40">
        <f t="shared" si="84"/>
        <v>166</v>
      </c>
      <c r="B169" s="66" t="s">
        <v>470</v>
      </c>
      <c r="C169" s="42" t="s">
        <v>481</v>
      </c>
      <c r="D169" s="41" t="s">
        <v>482</v>
      </c>
      <c r="E169" s="41">
        <v>3245.4</v>
      </c>
      <c r="F169" s="41">
        <f>VLOOKUP(C169,'[1]9月'!$B:$Q,16,0)</f>
        <v>3245.4</v>
      </c>
      <c r="G169" s="44">
        <v>5228.42</v>
      </c>
      <c r="H169" s="41">
        <v>3245.4</v>
      </c>
      <c r="I169" s="44">
        <v>1790</v>
      </c>
      <c r="J169" s="44"/>
      <c r="K169" s="52">
        <f t="shared" si="85"/>
        <v>58.4172</v>
      </c>
      <c r="L169" s="53">
        <f t="shared" si="86"/>
        <v>519.264</v>
      </c>
      <c r="M169" s="44">
        <f t="shared" si="87"/>
        <v>418.27</v>
      </c>
      <c r="N169" s="41">
        <f t="shared" si="88"/>
        <v>22.7178</v>
      </c>
      <c r="O169" s="44">
        <f t="shared" si="89"/>
        <v>89.5</v>
      </c>
      <c r="P169" s="44">
        <f t="shared" si="90"/>
        <v>0</v>
      </c>
      <c r="Q169" s="44">
        <f t="shared" si="76"/>
        <v>1108.169</v>
      </c>
      <c r="R169" s="41">
        <f t="shared" si="91"/>
        <v>0</v>
      </c>
      <c r="S169" s="41">
        <f t="shared" si="92"/>
        <v>259.63</v>
      </c>
      <c r="T169" s="44">
        <f t="shared" si="93"/>
        <v>104.57</v>
      </c>
      <c r="U169" s="41">
        <f t="shared" si="94"/>
        <v>9.74</v>
      </c>
      <c r="V169" s="44">
        <f t="shared" si="95"/>
        <v>89.5</v>
      </c>
      <c r="W169" s="44">
        <f t="shared" si="96"/>
        <v>0</v>
      </c>
      <c r="X169" s="41">
        <f t="shared" si="75"/>
        <v>463.44</v>
      </c>
      <c r="Y169" s="41">
        <f t="shared" si="97"/>
        <v>1571.609</v>
      </c>
      <c r="Z169" s="66"/>
      <c r="AA169" s="143" t="s">
        <v>16</v>
      </c>
      <c r="AB169" s="161">
        <f t="shared" si="83"/>
        <v>58.4172</v>
      </c>
      <c r="AC169" s="161">
        <f t="shared" si="77"/>
        <v>778.894</v>
      </c>
      <c r="AD169" s="161">
        <f t="shared" si="78"/>
        <v>522.84</v>
      </c>
      <c r="AE169" s="161">
        <f t="shared" si="79"/>
        <v>32.4578</v>
      </c>
      <c r="AF169" s="161">
        <f t="shared" si="80"/>
        <v>179</v>
      </c>
      <c r="AG169" s="161">
        <f t="shared" si="81"/>
        <v>0</v>
      </c>
      <c r="AH169" s="161">
        <f t="shared" si="82"/>
        <v>1571.609</v>
      </c>
      <c r="AI169" s="143" t="s">
        <v>1138</v>
      </c>
    </row>
    <row r="170" s="9" customFormat="1" ht="20" customHeight="1" spans="1:35">
      <c r="A170" s="40">
        <f t="shared" si="84"/>
        <v>167</v>
      </c>
      <c r="B170" s="66" t="s">
        <v>470</v>
      </c>
      <c r="C170" s="42" t="s">
        <v>483</v>
      </c>
      <c r="D170" s="41" t="s">
        <v>484</v>
      </c>
      <c r="E170" s="41">
        <v>3245.4</v>
      </c>
      <c r="F170" s="41">
        <f>VLOOKUP(C170,'[1]9月'!$B:$Q,16,0)</f>
        <v>3245.4</v>
      </c>
      <c r="G170" s="44">
        <v>5228.42</v>
      </c>
      <c r="H170" s="41">
        <v>3245.4</v>
      </c>
      <c r="I170" s="44">
        <v>1790</v>
      </c>
      <c r="J170" s="44"/>
      <c r="K170" s="52">
        <f t="shared" si="85"/>
        <v>58.4172</v>
      </c>
      <c r="L170" s="53">
        <f t="shared" si="86"/>
        <v>519.264</v>
      </c>
      <c r="M170" s="44">
        <f t="shared" si="87"/>
        <v>418.27</v>
      </c>
      <c r="N170" s="41">
        <f t="shared" si="88"/>
        <v>22.7178</v>
      </c>
      <c r="O170" s="44">
        <f t="shared" si="89"/>
        <v>89.5</v>
      </c>
      <c r="P170" s="44">
        <f t="shared" si="90"/>
        <v>0</v>
      </c>
      <c r="Q170" s="44">
        <f t="shared" si="76"/>
        <v>1108.169</v>
      </c>
      <c r="R170" s="41">
        <f t="shared" si="91"/>
        <v>0</v>
      </c>
      <c r="S170" s="41">
        <f t="shared" si="92"/>
        <v>259.63</v>
      </c>
      <c r="T170" s="44">
        <f t="shared" si="93"/>
        <v>104.57</v>
      </c>
      <c r="U170" s="41">
        <f t="shared" si="94"/>
        <v>9.74</v>
      </c>
      <c r="V170" s="44">
        <f t="shared" si="95"/>
        <v>89.5</v>
      </c>
      <c r="W170" s="44">
        <f t="shared" si="96"/>
        <v>0</v>
      </c>
      <c r="X170" s="41">
        <f t="shared" si="75"/>
        <v>463.44</v>
      </c>
      <c r="Y170" s="41">
        <f t="shared" si="97"/>
        <v>1571.609</v>
      </c>
      <c r="Z170" s="66"/>
      <c r="AA170" s="143" t="s">
        <v>16</v>
      </c>
      <c r="AB170" s="161">
        <f t="shared" si="83"/>
        <v>58.4172</v>
      </c>
      <c r="AC170" s="161">
        <f t="shared" si="77"/>
        <v>778.894</v>
      </c>
      <c r="AD170" s="161">
        <f t="shared" si="78"/>
        <v>522.84</v>
      </c>
      <c r="AE170" s="161">
        <f t="shared" si="79"/>
        <v>32.4578</v>
      </c>
      <c r="AF170" s="161">
        <f t="shared" si="80"/>
        <v>179</v>
      </c>
      <c r="AG170" s="161">
        <f t="shared" si="81"/>
        <v>0</v>
      </c>
      <c r="AH170" s="161">
        <f t="shared" si="82"/>
        <v>1571.609</v>
      </c>
      <c r="AI170" s="143" t="s">
        <v>1138</v>
      </c>
    </row>
    <row r="171" s="9" customFormat="1" ht="20" customHeight="1" spans="1:35">
      <c r="A171" s="40">
        <f t="shared" si="84"/>
        <v>168</v>
      </c>
      <c r="B171" s="66" t="s">
        <v>470</v>
      </c>
      <c r="C171" s="42" t="s">
        <v>485</v>
      </c>
      <c r="D171" s="41" t="s">
        <v>486</v>
      </c>
      <c r="E171" s="41">
        <v>3245.4</v>
      </c>
      <c r="F171" s="41">
        <f>VLOOKUP(C171,'[1]9月'!$B:$Q,16,0)</f>
        <v>3245.4</v>
      </c>
      <c r="G171" s="44">
        <v>5228.42</v>
      </c>
      <c r="H171" s="41">
        <v>3245.4</v>
      </c>
      <c r="I171" s="44">
        <v>1790</v>
      </c>
      <c r="J171" s="44"/>
      <c r="K171" s="52">
        <f t="shared" si="85"/>
        <v>58.4172</v>
      </c>
      <c r="L171" s="53">
        <f t="shared" si="86"/>
        <v>519.264</v>
      </c>
      <c r="M171" s="44">
        <f t="shared" si="87"/>
        <v>418.27</v>
      </c>
      <c r="N171" s="41">
        <f t="shared" si="88"/>
        <v>22.7178</v>
      </c>
      <c r="O171" s="44">
        <f t="shared" si="89"/>
        <v>89.5</v>
      </c>
      <c r="P171" s="44">
        <f t="shared" si="90"/>
        <v>0</v>
      </c>
      <c r="Q171" s="44">
        <f t="shared" si="76"/>
        <v>1108.169</v>
      </c>
      <c r="R171" s="41">
        <f t="shared" si="91"/>
        <v>0</v>
      </c>
      <c r="S171" s="41">
        <f t="shared" si="92"/>
        <v>259.63</v>
      </c>
      <c r="T171" s="44">
        <f t="shared" si="93"/>
        <v>104.57</v>
      </c>
      <c r="U171" s="41">
        <f t="shared" si="94"/>
        <v>9.74</v>
      </c>
      <c r="V171" s="44">
        <f t="shared" si="95"/>
        <v>89.5</v>
      </c>
      <c r="W171" s="44">
        <f t="shared" si="96"/>
        <v>0</v>
      </c>
      <c r="X171" s="41">
        <f t="shared" si="75"/>
        <v>463.44</v>
      </c>
      <c r="Y171" s="41">
        <f t="shared" si="97"/>
        <v>1571.609</v>
      </c>
      <c r="Z171" s="66"/>
      <c r="AA171" s="143" t="s">
        <v>16</v>
      </c>
      <c r="AB171" s="161">
        <f t="shared" si="83"/>
        <v>58.4172</v>
      </c>
      <c r="AC171" s="161">
        <f t="shared" si="77"/>
        <v>778.894</v>
      </c>
      <c r="AD171" s="161">
        <f t="shared" si="78"/>
        <v>522.84</v>
      </c>
      <c r="AE171" s="161">
        <f t="shared" si="79"/>
        <v>32.4578</v>
      </c>
      <c r="AF171" s="161">
        <f t="shared" si="80"/>
        <v>179</v>
      </c>
      <c r="AG171" s="161">
        <f t="shared" si="81"/>
        <v>0</v>
      </c>
      <c r="AH171" s="161">
        <f t="shared" si="82"/>
        <v>1571.609</v>
      </c>
      <c r="AI171" s="143" t="s">
        <v>1138</v>
      </c>
    </row>
    <row r="172" s="9" customFormat="1" ht="20" customHeight="1" spans="1:35">
      <c r="A172" s="40">
        <f t="shared" si="84"/>
        <v>169</v>
      </c>
      <c r="B172" s="66" t="s">
        <v>470</v>
      </c>
      <c r="C172" s="42" t="s">
        <v>487</v>
      </c>
      <c r="D172" s="41" t="s">
        <v>488</v>
      </c>
      <c r="E172" s="41">
        <v>3245.4</v>
      </c>
      <c r="F172" s="41">
        <f>VLOOKUP(C172,'[1]9月'!$B:$Q,16,0)</f>
        <v>3245.4</v>
      </c>
      <c r="G172" s="44">
        <v>5228.42</v>
      </c>
      <c r="H172" s="41">
        <v>3245.4</v>
      </c>
      <c r="I172" s="44">
        <v>1790</v>
      </c>
      <c r="J172" s="44"/>
      <c r="K172" s="52">
        <f t="shared" si="85"/>
        <v>58.4172</v>
      </c>
      <c r="L172" s="53">
        <f t="shared" si="86"/>
        <v>519.264</v>
      </c>
      <c r="M172" s="44">
        <f t="shared" si="87"/>
        <v>418.27</v>
      </c>
      <c r="N172" s="41">
        <f t="shared" si="88"/>
        <v>22.7178</v>
      </c>
      <c r="O172" s="44">
        <f t="shared" si="89"/>
        <v>89.5</v>
      </c>
      <c r="P172" s="44">
        <f t="shared" si="90"/>
        <v>0</v>
      </c>
      <c r="Q172" s="44">
        <f t="shared" si="76"/>
        <v>1108.169</v>
      </c>
      <c r="R172" s="41">
        <f t="shared" si="91"/>
        <v>0</v>
      </c>
      <c r="S172" s="41">
        <f t="shared" si="92"/>
        <v>259.63</v>
      </c>
      <c r="T172" s="44">
        <f t="shared" si="93"/>
        <v>104.57</v>
      </c>
      <c r="U172" s="41">
        <f t="shared" si="94"/>
        <v>9.74</v>
      </c>
      <c r="V172" s="44">
        <f t="shared" si="95"/>
        <v>89.5</v>
      </c>
      <c r="W172" s="44">
        <f t="shared" si="96"/>
        <v>0</v>
      </c>
      <c r="X172" s="41">
        <f t="shared" si="75"/>
        <v>463.44</v>
      </c>
      <c r="Y172" s="41">
        <f t="shared" si="97"/>
        <v>1571.609</v>
      </c>
      <c r="Z172" s="66"/>
      <c r="AA172" s="143" t="s">
        <v>16</v>
      </c>
      <c r="AB172" s="161">
        <f t="shared" si="83"/>
        <v>58.4172</v>
      </c>
      <c r="AC172" s="161">
        <f t="shared" si="77"/>
        <v>778.894</v>
      </c>
      <c r="AD172" s="161">
        <f t="shared" si="78"/>
        <v>522.84</v>
      </c>
      <c r="AE172" s="161">
        <f t="shared" si="79"/>
        <v>32.4578</v>
      </c>
      <c r="AF172" s="161">
        <f t="shared" si="80"/>
        <v>179</v>
      </c>
      <c r="AG172" s="161">
        <f t="shared" si="81"/>
        <v>0</v>
      </c>
      <c r="AH172" s="161">
        <f t="shared" si="82"/>
        <v>1571.609</v>
      </c>
      <c r="AI172" s="143" t="s">
        <v>1138</v>
      </c>
    </row>
    <row r="173" s="9" customFormat="1" ht="20" customHeight="1" spans="1:35">
      <c r="A173" s="40">
        <f t="shared" si="84"/>
        <v>170</v>
      </c>
      <c r="B173" s="66" t="s">
        <v>238</v>
      </c>
      <c r="C173" s="42" t="s">
        <v>489</v>
      </c>
      <c r="D173" s="41" t="s">
        <v>490</v>
      </c>
      <c r="E173" s="41">
        <v>3245.4</v>
      </c>
      <c r="F173" s="41">
        <f>VLOOKUP(C173,'[1]9月'!$B:$Q,16,0)</f>
        <v>3245.4</v>
      </c>
      <c r="G173" s="44">
        <v>5228.42</v>
      </c>
      <c r="H173" s="41">
        <v>3245.4</v>
      </c>
      <c r="I173" s="44">
        <v>1790</v>
      </c>
      <c r="J173" s="44"/>
      <c r="K173" s="52">
        <f t="shared" si="85"/>
        <v>58.4172</v>
      </c>
      <c r="L173" s="53">
        <f t="shared" si="86"/>
        <v>519.264</v>
      </c>
      <c r="M173" s="44">
        <f t="shared" si="87"/>
        <v>418.27</v>
      </c>
      <c r="N173" s="41">
        <f t="shared" si="88"/>
        <v>22.7178</v>
      </c>
      <c r="O173" s="44">
        <f t="shared" si="89"/>
        <v>89.5</v>
      </c>
      <c r="P173" s="44">
        <f t="shared" si="90"/>
        <v>0</v>
      </c>
      <c r="Q173" s="44">
        <f t="shared" si="76"/>
        <v>1108.169</v>
      </c>
      <c r="R173" s="41">
        <f t="shared" si="91"/>
        <v>0</v>
      </c>
      <c r="S173" s="41">
        <f t="shared" si="92"/>
        <v>259.63</v>
      </c>
      <c r="T173" s="44">
        <f t="shared" si="93"/>
        <v>104.57</v>
      </c>
      <c r="U173" s="41">
        <f t="shared" si="94"/>
        <v>9.74</v>
      </c>
      <c r="V173" s="44">
        <f t="shared" si="95"/>
        <v>89.5</v>
      </c>
      <c r="W173" s="44">
        <f t="shared" si="96"/>
        <v>0</v>
      </c>
      <c r="X173" s="41">
        <f t="shared" si="75"/>
        <v>463.44</v>
      </c>
      <c r="Y173" s="41">
        <f t="shared" si="97"/>
        <v>1571.609</v>
      </c>
      <c r="Z173" s="66"/>
      <c r="AA173" s="143" t="s">
        <v>17</v>
      </c>
      <c r="AB173" s="161">
        <f t="shared" si="83"/>
        <v>58.4172</v>
      </c>
      <c r="AC173" s="161">
        <f t="shared" si="77"/>
        <v>778.894</v>
      </c>
      <c r="AD173" s="161">
        <f t="shared" si="78"/>
        <v>522.84</v>
      </c>
      <c r="AE173" s="161">
        <f t="shared" si="79"/>
        <v>32.4578</v>
      </c>
      <c r="AF173" s="161">
        <f t="shared" si="80"/>
        <v>179</v>
      </c>
      <c r="AG173" s="161">
        <f t="shared" si="81"/>
        <v>0</v>
      </c>
      <c r="AH173" s="161">
        <f t="shared" si="82"/>
        <v>1571.609</v>
      </c>
      <c r="AI173" s="143" t="s">
        <v>1138</v>
      </c>
    </row>
    <row r="174" s="9" customFormat="1" ht="20" customHeight="1" spans="1:35">
      <c r="A174" s="40">
        <f t="shared" si="84"/>
        <v>171</v>
      </c>
      <c r="B174" s="66" t="s">
        <v>238</v>
      </c>
      <c r="C174" s="42" t="s">
        <v>491</v>
      </c>
      <c r="D174" s="41" t="s">
        <v>492</v>
      </c>
      <c r="E174" s="41">
        <v>3245.4</v>
      </c>
      <c r="F174" s="41">
        <f>VLOOKUP(C174,'[1]9月'!$B:$Q,16,0)</f>
        <v>3245.4</v>
      </c>
      <c r="G174" s="44">
        <v>5228.42</v>
      </c>
      <c r="H174" s="41">
        <v>3245.4</v>
      </c>
      <c r="I174" s="44">
        <v>1790</v>
      </c>
      <c r="J174" s="44"/>
      <c r="K174" s="52">
        <f t="shared" si="85"/>
        <v>58.4172</v>
      </c>
      <c r="L174" s="53">
        <f t="shared" si="86"/>
        <v>519.264</v>
      </c>
      <c r="M174" s="44">
        <f t="shared" si="87"/>
        <v>418.27</v>
      </c>
      <c r="N174" s="41">
        <f t="shared" si="88"/>
        <v>22.7178</v>
      </c>
      <c r="O174" s="44">
        <f t="shared" si="89"/>
        <v>89.5</v>
      </c>
      <c r="P174" s="44">
        <f t="shared" si="90"/>
        <v>0</v>
      </c>
      <c r="Q174" s="44">
        <f t="shared" si="76"/>
        <v>1108.169</v>
      </c>
      <c r="R174" s="41">
        <f t="shared" si="91"/>
        <v>0</v>
      </c>
      <c r="S174" s="41">
        <f t="shared" si="92"/>
        <v>259.63</v>
      </c>
      <c r="T174" s="44">
        <f t="shared" si="93"/>
        <v>104.57</v>
      </c>
      <c r="U174" s="41">
        <f t="shared" si="94"/>
        <v>9.74</v>
      </c>
      <c r="V174" s="44">
        <f t="shared" si="95"/>
        <v>89.5</v>
      </c>
      <c r="W174" s="44">
        <f t="shared" si="96"/>
        <v>0</v>
      </c>
      <c r="X174" s="41">
        <f t="shared" si="75"/>
        <v>463.44</v>
      </c>
      <c r="Y174" s="41">
        <f t="shared" si="97"/>
        <v>1571.609</v>
      </c>
      <c r="Z174" s="66"/>
      <c r="AA174" s="143" t="s">
        <v>17</v>
      </c>
      <c r="AB174" s="161">
        <f t="shared" si="83"/>
        <v>58.4172</v>
      </c>
      <c r="AC174" s="161">
        <f t="shared" si="77"/>
        <v>778.894</v>
      </c>
      <c r="AD174" s="161">
        <f t="shared" si="78"/>
        <v>522.84</v>
      </c>
      <c r="AE174" s="161">
        <f t="shared" si="79"/>
        <v>32.4578</v>
      </c>
      <c r="AF174" s="161">
        <f t="shared" si="80"/>
        <v>179</v>
      </c>
      <c r="AG174" s="161">
        <f t="shared" si="81"/>
        <v>0</v>
      </c>
      <c r="AH174" s="161">
        <f t="shared" si="82"/>
        <v>1571.609</v>
      </c>
      <c r="AI174" s="143" t="s">
        <v>1138</v>
      </c>
    </row>
    <row r="175" s="9" customFormat="1" ht="20" customHeight="1" spans="1:35">
      <c r="A175" s="40">
        <f t="shared" si="84"/>
        <v>172</v>
      </c>
      <c r="B175" s="66" t="s">
        <v>238</v>
      </c>
      <c r="C175" s="42" t="s">
        <v>493</v>
      </c>
      <c r="D175" s="41" t="s">
        <v>494</v>
      </c>
      <c r="E175" s="41">
        <v>3245.4</v>
      </c>
      <c r="F175" s="41">
        <f>VLOOKUP(C175,'[1]9月'!$B:$Q,16,0)</f>
        <v>3245.4</v>
      </c>
      <c r="G175" s="44">
        <v>5228.42</v>
      </c>
      <c r="H175" s="41">
        <v>3245.4</v>
      </c>
      <c r="I175" s="44">
        <v>1790</v>
      </c>
      <c r="J175" s="44"/>
      <c r="K175" s="52">
        <f t="shared" si="85"/>
        <v>58.4172</v>
      </c>
      <c r="L175" s="53">
        <f t="shared" si="86"/>
        <v>519.264</v>
      </c>
      <c r="M175" s="44">
        <f t="shared" si="87"/>
        <v>418.27</v>
      </c>
      <c r="N175" s="41">
        <f t="shared" si="88"/>
        <v>22.7178</v>
      </c>
      <c r="O175" s="44">
        <f t="shared" si="89"/>
        <v>89.5</v>
      </c>
      <c r="P175" s="44">
        <f t="shared" si="90"/>
        <v>0</v>
      </c>
      <c r="Q175" s="44">
        <f t="shared" si="76"/>
        <v>1108.169</v>
      </c>
      <c r="R175" s="41">
        <f t="shared" si="91"/>
        <v>0</v>
      </c>
      <c r="S175" s="41">
        <f t="shared" si="92"/>
        <v>259.63</v>
      </c>
      <c r="T175" s="44">
        <f t="shared" si="93"/>
        <v>104.57</v>
      </c>
      <c r="U175" s="41">
        <f t="shared" si="94"/>
        <v>9.74</v>
      </c>
      <c r="V175" s="44">
        <f t="shared" si="95"/>
        <v>89.5</v>
      </c>
      <c r="W175" s="44">
        <f t="shared" si="96"/>
        <v>0</v>
      </c>
      <c r="X175" s="41">
        <f t="shared" si="75"/>
        <v>463.44</v>
      </c>
      <c r="Y175" s="41">
        <f t="shared" si="97"/>
        <v>1571.609</v>
      </c>
      <c r="Z175" s="66"/>
      <c r="AA175" s="143" t="s">
        <v>17</v>
      </c>
      <c r="AB175" s="161">
        <f t="shared" si="83"/>
        <v>58.4172</v>
      </c>
      <c r="AC175" s="161">
        <f t="shared" si="77"/>
        <v>778.894</v>
      </c>
      <c r="AD175" s="161">
        <f t="shared" si="78"/>
        <v>522.84</v>
      </c>
      <c r="AE175" s="161">
        <f t="shared" si="79"/>
        <v>32.4578</v>
      </c>
      <c r="AF175" s="161">
        <f t="shared" si="80"/>
        <v>179</v>
      </c>
      <c r="AG175" s="161">
        <f t="shared" si="81"/>
        <v>0</v>
      </c>
      <c r="AH175" s="161">
        <f t="shared" si="82"/>
        <v>1571.609</v>
      </c>
      <c r="AI175" s="143" t="s">
        <v>1138</v>
      </c>
    </row>
    <row r="176" s="9" customFormat="1" ht="20" customHeight="1" spans="1:35">
      <c r="A176" s="40">
        <f t="shared" si="84"/>
        <v>173</v>
      </c>
      <c r="B176" s="66" t="s">
        <v>238</v>
      </c>
      <c r="C176" s="42" t="s">
        <v>495</v>
      </c>
      <c r="D176" s="41" t="s">
        <v>496</v>
      </c>
      <c r="E176" s="41">
        <v>3245.4</v>
      </c>
      <c r="F176" s="41">
        <f>VLOOKUP(C176,'[1]9月'!$B:$Q,16,0)</f>
        <v>3245.4</v>
      </c>
      <c r="G176" s="44">
        <v>5228.42</v>
      </c>
      <c r="H176" s="41">
        <v>3245.4</v>
      </c>
      <c r="I176" s="44">
        <v>1790</v>
      </c>
      <c r="J176" s="44"/>
      <c r="K176" s="52">
        <f t="shared" si="85"/>
        <v>58.4172</v>
      </c>
      <c r="L176" s="53">
        <f t="shared" si="86"/>
        <v>519.264</v>
      </c>
      <c r="M176" s="44">
        <f t="shared" si="87"/>
        <v>418.27</v>
      </c>
      <c r="N176" s="41">
        <f t="shared" si="88"/>
        <v>22.7178</v>
      </c>
      <c r="O176" s="44">
        <f t="shared" si="89"/>
        <v>89.5</v>
      </c>
      <c r="P176" s="44">
        <f t="shared" si="90"/>
        <v>0</v>
      </c>
      <c r="Q176" s="44">
        <f t="shared" si="76"/>
        <v>1108.169</v>
      </c>
      <c r="R176" s="41">
        <f t="shared" si="91"/>
        <v>0</v>
      </c>
      <c r="S176" s="41">
        <f t="shared" si="92"/>
        <v>259.63</v>
      </c>
      <c r="T176" s="44">
        <f t="shared" si="93"/>
        <v>104.57</v>
      </c>
      <c r="U176" s="41">
        <f t="shared" si="94"/>
        <v>9.74</v>
      </c>
      <c r="V176" s="44">
        <f t="shared" si="95"/>
        <v>89.5</v>
      </c>
      <c r="W176" s="44">
        <f t="shared" si="96"/>
        <v>0</v>
      </c>
      <c r="X176" s="41">
        <f t="shared" si="75"/>
        <v>463.44</v>
      </c>
      <c r="Y176" s="41">
        <f t="shared" si="97"/>
        <v>1571.609</v>
      </c>
      <c r="Z176" s="66"/>
      <c r="AA176" s="143" t="s">
        <v>17</v>
      </c>
      <c r="AB176" s="161">
        <f t="shared" si="83"/>
        <v>58.4172</v>
      </c>
      <c r="AC176" s="161">
        <f t="shared" si="77"/>
        <v>778.894</v>
      </c>
      <c r="AD176" s="161">
        <f t="shared" si="78"/>
        <v>522.84</v>
      </c>
      <c r="AE176" s="161">
        <f t="shared" si="79"/>
        <v>32.4578</v>
      </c>
      <c r="AF176" s="161">
        <f t="shared" si="80"/>
        <v>179</v>
      </c>
      <c r="AG176" s="161">
        <f t="shared" si="81"/>
        <v>0</v>
      </c>
      <c r="AH176" s="161">
        <f t="shared" si="82"/>
        <v>1571.609</v>
      </c>
      <c r="AI176" s="143" t="s">
        <v>1138</v>
      </c>
    </row>
    <row r="177" s="9" customFormat="1" ht="20" customHeight="1" spans="1:35">
      <c r="A177" s="40">
        <f t="shared" si="84"/>
        <v>174</v>
      </c>
      <c r="B177" s="66" t="s">
        <v>238</v>
      </c>
      <c r="C177" s="46" t="s">
        <v>499</v>
      </c>
      <c r="D177" s="47" t="s">
        <v>500</v>
      </c>
      <c r="E177" s="41">
        <v>3245.4</v>
      </c>
      <c r="F177" s="41">
        <f>VLOOKUP(C177,'[1]9月'!$B:$Q,16,0)</f>
        <v>3245.4</v>
      </c>
      <c r="G177" s="44">
        <v>5228.42</v>
      </c>
      <c r="H177" s="41">
        <v>3245.4</v>
      </c>
      <c r="I177" s="44">
        <v>1790</v>
      </c>
      <c r="J177" s="44"/>
      <c r="K177" s="52">
        <f t="shared" si="85"/>
        <v>58.4172</v>
      </c>
      <c r="L177" s="53">
        <f t="shared" si="86"/>
        <v>519.264</v>
      </c>
      <c r="M177" s="44">
        <f t="shared" si="87"/>
        <v>418.27</v>
      </c>
      <c r="N177" s="41">
        <f t="shared" si="88"/>
        <v>22.7178</v>
      </c>
      <c r="O177" s="44">
        <f t="shared" si="89"/>
        <v>89.5</v>
      </c>
      <c r="P177" s="44">
        <f t="shared" si="90"/>
        <v>0</v>
      </c>
      <c r="Q177" s="44">
        <f t="shared" si="76"/>
        <v>1108.169</v>
      </c>
      <c r="R177" s="41">
        <f t="shared" si="91"/>
        <v>0</v>
      </c>
      <c r="S177" s="41">
        <f t="shared" si="92"/>
        <v>259.63</v>
      </c>
      <c r="T177" s="44">
        <f t="shared" si="93"/>
        <v>104.57</v>
      </c>
      <c r="U177" s="41">
        <f t="shared" si="94"/>
        <v>9.74</v>
      </c>
      <c r="V177" s="44">
        <f t="shared" si="95"/>
        <v>89.5</v>
      </c>
      <c r="W177" s="44">
        <f t="shared" si="96"/>
        <v>0</v>
      </c>
      <c r="X177" s="41">
        <f t="shared" si="75"/>
        <v>463.44</v>
      </c>
      <c r="Y177" s="41">
        <f t="shared" si="97"/>
        <v>1571.609</v>
      </c>
      <c r="Z177" s="201"/>
      <c r="AA177" s="143" t="s">
        <v>17</v>
      </c>
      <c r="AB177" s="161">
        <f t="shared" si="83"/>
        <v>58.4172</v>
      </c>
      <c r="AC177" s="161">
        <f t="shared" si="77"/>
        <v>778.894</v>
      </c>
      <c r="AD177" s="161">
        <f t="shared" si="78"/>
        <v>522.84</v>
      </c>
      <c r="AE177" s="161">
        <f t="shared" si="79"/>
        <v>32.4578</v>
      </c>
      <c r="AF177" s="161">
        <f t="shared" si="80"/>
        <v>179</v>
      </c>
      <c r="AG177" s="161">
        <f t="shared" si="81"/>
        <v>0</v>
      </c>
      <c r="AH177" s="161">
        <f t="shared" si="82"/>
        <v>1571.609</v>
      </c>
      <c r="AI177" s="143" t="s">
        <v>1138</v>
      </c>
    </row>
    <row r="178" s="9" customFormat="1" ht="20" customHeight="1" spans="1:35">
      <c r="A178" s="40">
        <f t="shared" si="84"/>
        <v>175</v>
      </c>
      <c r="B178" s="66" t="s">
        <v>238</v>
      </c>
      <c r="C178" s="46" t="s">
        <v>501</v>
      </c>
      <c r="D178" s="45" t="s">
        <v>502</v>
      </c>
      <c r="E178" s="41">
        <v>3245.4</v>
      </c>
      <c r="F178" s="41">
        <f>VLOOKUP(C178,'[1]9月'!$B:$Q,16,0)</f>
        <v>3245.4</v>
      </c>
      <c r="G178" s="44">
        <v>5228.42</v>
      </c>
      <c r="H178" s="41">
        <v>3245.4</v>
      </c>
      <c r="I178" s="44">
        <v>1790</v>
      </c>
      <c r="J178" s="44"/>
      <c r="K178" s="52">
        <f t="shared" si="85"/>
        <v>58.4172</v>
      </c>
      <c r="L178" s="53">
        <f t="shared" si="86"/>
        <v>519.264</v>
      </c>
      <c r="M178" s="44">
        <f t="shared" si="87"/>
        <v>418.27</v>
      </c>
      <c r="N178" s="41">
        <f t="shared" si="88"/>
        <v>22.7178</v>
      </c>
      <c r="O178" s="44">
        <f t="shared" si="89"/>
        <v>89.5</v>
      </c>
      <c r="P178" s="44">
        <f t="shared" si="90"/>
        <v>0</v>
      </c>
      <c r="Q178" s="44">
        <f t="shared" si="76"/>
        <v>1108.169</v>
      </c>
      <c r="R178" s="41">
        <f t="shared" si="91"/>
        <v>0</v>
      </c>
      <c r="S178" s="41">
        <f t="shared" si="92"/>
        <v>259.63</v>
      </c>
      <c r="T178" s="44">
        <f t="shared" si="93"/>
        <v>104.57</v>
      </c>
      <c r="U178" s="41">
        <f t="shared" si="94"/>
        <v>9.74</v>
      </c>
      <c r="V178" s="44">
        <f t="shared" si="95"/>
        <v>89.5</v>
      </c>
      <c r="W178" s="44">
        <f t="shared" si="96"/>
        <v>0</v>
      </c>
      <c r="X178" s="41">
        <f t="shared" si="75"/>
        <v>463.44</v>
      </c>
      <c r="Y178" s="41">
        <f t="shared" si="97"/>
        <v>1571.609</v>
      </c>
      <c r="Z178" s="201"/>
      <c r="AA178" s="143" t="s">
        <v>17</v>
      </c>
      <c r="AB178" s="161">
        <f t="shared" si="83"/>
        <v>58.4172</v>
      </c>
      <c r="AC178" s="161">
        <f t="shared" si="77"/>
        <v>778.894</v>
      </c>
      <c r="AD178" s="161">
        <f t="shared" si="78"/>
        <v>522.84</v>
      </c>
      <c r="AE178" s="161">
        <f t="shared" si="79"/>
        <v>32.4578</v>
      </c>
      <c r="AF178" s="161">
        <f t="shared" si="80"/>
        <v>179</v>
      </c>
      <c r="AG178" s="161">
        <f t="shared" si="81"/>
        <v>0</v>
      </c>
      <c r="AH178" s="161">
        <f t="shared" si="82"/>
        <v>1571.609</v>
      </c>
      <c r="AI178" s="143" t="s">
        <v>1138</v>
      </c>
    </row>
    <row r="179" s="9" customFormat="1" ht="20" customHeight="1" spans="1:35">
      <c r="A179" s="40">
        <f t="shared" si="84"/>
        <v>176</v>
      </c>
      <c r="B179" s="66" t="s">
        <v>503</v>
      </c>
      <c r="C179" s="42" t="s">
        <v>504</v>
      </c>
      <c r="D179" s="41" t="s">
        <v>505</v>
      </c>
      <c r="E179" s="41">
        <v>3245.4</v>
      </c>
      <c r="F179" s="41">
        <f>VLOOKUP(C179,'[1]9月'!$B:$Q,16,0)</f>
        <v>3245.4</v>
      </c>
      <c r="G179" s="44">
        <v>5228.42</v>
      </c>
      <c r="H179" s="41">
        <v>3245.4</v>
      </c>
      <c r="I179" s="44">
        <v>1790</v>
      </c>
      <c r="J179" s="44"/>
      <c r="K179" s="52">
        <f t="shared" si="85"/>
        <v>58.4172</v>
      </c>
      <c r="L179" s="53">
        <f t="shared" si="86"/>
        <v>519.264</v>
      </c>
      <c r="M179" s="44">
        <f t="shared" si="87"/>
        <v>418.27</v>
      </c>
      <c r="N179" s="41">
        <f t="shared" si="88"/>
        <v>22.7178</v>
      </c>
      <c r="O179" s="44">
        <f t="shared" si="89"/>
        <v>89.5</v>
      </c>
      <c r="P179" s="44">
        <f t="shared" si="90"/>
        <v>0</v>
      </c>
      <c r="Q179" s="44">
        <f t="shared" si="76"/>
        <v>1108.169</v>
      </c>
      <c r="R179" s="41">
        <f t="shared" si="91"/>
        <v>0</v>
      </c>
      <c r="S179" s="41">
        <f t="shared" si="92"/>
        <v>259.63</v>
      </c>
      <c r="T179" s="44">
        <f t="shared" si="93"/>
        <v>104.57</v>
      </c>
      <c r="U179" s="41">
        <f t="shared" si="94"/>
        <v>9.74</v>
      </c>
      <c r="V179" s="44">
        <f t="shared" si="95"/>
        <v>89.5</v>
      </c>
      <c r="W179" s="44">
        <f t="shared" si="96"/>
        <v>0</v>
      </c>
      <c r="X179" s="41">
        <f t="shared" si="75"/>
        <v>463.44</v>
      </c>
      <c r="Y179" s="41">
        <f t="shared" si="97"/>
        <v>1571.609</v>
      </c>
      <c r="Z179" s="66"/>
      <c r="AA179" s="143" t="s">
        <v>18</v>
      </c>
      <c r="AB179" s="161">
        <f t="shared" si="83"/>
        <v>58.4172</v>
      </c>
      <c r="AC179" s="161">
        <f t="shared" si="77"/>
        <v>778.894</v>
      </c>
      <c r="AD179" s="161">
        <f t="shared" si="78"/>
        <v>522.84</v>
      </c>
      <c r="AE179" s="161">
        <f t="shared" si="79"/>
        <v>32.4578</v>
      </c>
      <c r="AF179" s="161">
        <f t="shared" si="80"/>
        <v>179</v>
      </c>
      <c r="AG179" s="161">
        <f t="shared" si="81"/>
        <v>0</v>
      </c>
      <c r="AH179" s="161">
        <f t="shared" si="82"/>
        <v>1571.609</v>
      </c>
      <c r="AI179" s="143" t="s">
        <v>1138</v>
      </c>
    </row>
    <row r="180" s="9" customFormat="1" ht="20" customHeight="1" spans="1:35">
      <c r="A180" s="40">
        <f t="shared" si="84"/>
        <v>177</v>
      </c>
      <c r="B180" s="66" t="s">
        <v>503</v>
      </c>
      <c r="C180" s="42" t="s">
        <v>506</v>
      </c>
      <c r="D180" s="41" t="s">
        <v>507</v>
      </c>
      <c r="E180" s="41">
        <v>3245.4</v>
      </c>
      <c r="F180" s="41">
        <f>VLOOKUP(C180,'[1]9月'!$B:$Q,16,0)</f>
        <v>3245.4</v>
      </c>
      <c r="G180" s="44">
        <v>5228.42</v>
      </c>
      <c r="H180" s="41">
        <v>3245.4</v>
      </c>
      <c r="I180" s="44">
        <v>1790</v>
      </c>
      <c r="J180" s="44"/>
      <c r="K180" s="52">
        <f t="shared" si="85"/>
        <v>58.4172</v>
      </c>
      <c r="L180" s="53">
        <f t="shared" si="86"/>
        <v>519.264</v>
      </c>
      <c r="M180" s="44">
        <f t="shared" si="87"/>
        <v>418.27</v>
      </c>
      <c r="N180" s="41">
        <f t="shared" si="88"/>
        <v>22.7178</v>
      </c>
      <c r="O180" s="44">
        <f t="shared" si="89"/>
        <v>89.5</v>
      </c>
      <c r="P180" s="44">
        <f t="shared" si="90"/>
        <v>0</v>
      </c>
      <c r="Q180" s="44">
        <f t="shared" si="76"/>
        <v>1108.169</v>
      </c>
      <c r="R180" s="41">
        <f t="shared" si="91"/>
        <v>0</v>
      </c>
      <c r="S180" s="41">
        <f t="shared" si="92"/>
        <v>259.63</v>
      </c>
      <c r="T180" s="44">
        <f t="shared" si="93"/>
        <v>104.57</v>
      </c>
      <c r="U180" s="41">
        <f t="shared" si="94"/>
        <v>9.74</v>
      </c>
      <c r="V180" s="44">
        <f t="shared" si="95"/>
        <v>89.5</v>
      </c>
      <c r="W180" s="44">
        <f t="shared" si="96"/>
        <v>0</v>
      </c>
      <c r="X180" s="41">
        <f t="shared" si="75"/>
        <v>463.44</v>
      </c>
      <c r="Y180" s="41">
        <f t="shared" si="97"/>
        <v>1571.609</v>
      </c>
      <c r="Z180" s="66"/>
      <c r="AA180" s="143" t="s">
        <v>18</v>
      </c>
      <c r="AB180" s="161">
        <f t="shared" si="83"/>
        <v>58.4172</v>
      </c>
      <c r="AC180" s="161">
        <f t="shared" si="77"/>
        <v>778.894</v>
      </c>
      <c r="AD180" s="161">
        <f t="shared" si="78"/>
        <v>522.84</v>
      </c>
      <c r="AE180" s="161">
        <f t="shared" si="79"/>
        <v>32.4578</v>
      </c>
      <c r="AF180" s="161">
        <f t="shared" si="80"/>
        <v>179</v>
      </c>
      <c r="AG180" s="161">
        <f t="shared" si="81"/>
        <v>0</v>
      </c>
      <c r="AH180" s="161">
        <f t="shared" si="82"/>
        <v>1571.609</v>
      </c>
      <c r="AI180" s="143" t="s">
        <v>1138</v>
      </c>
    </row>
    <row r="181" s="9" customFormat="1" ht="18" customHeight="1" spans="1:35">
      <c r="A181" s="40">
        <f t="shared" si="84"/>
        <v>178</v>
      </c>
      <c r="B181" s="66" t="s">
        <v>503</v>
      </c>
      <c r="C181" s="42" t="s">
        <v>508</v>
      </c>
      <c r="D181" s="41" t="s">
        <v>509</v>
      </c>
      <c r="E181" s="41">
        <v>3245.4</v>
      </c>
      <c r="F181" s="41">
        <f>VLOOKUP(C181,'[1]9月'!$B:$Q,16,0)</f>
        <v>3245.4</v>
      </c>
      <c r="G181" s="44">
        <v>5228.42</v>
      </c>
      <c r="H181" s="41">
        <v>3245.4</v>
      </c>
      <c r="I181" s="44">
        <v>1790</v>
      </c>
      <c r="J181" s="44"/>
      <c r="K181" s="52">
        <f t="shared" si="85"/>
        <v>58.4172</v>
      </c>
      <c r="L181" s="53">
        <f t="shared" si="86"/>
        <v>519.264</v>
      </c>
      <c r="M181" s="44">
        <f t="shared" si="87"/>
        <v>418.27</v>
      </c>
      <c r="N181" s="41">
        <f t="shared" si="88"/>
        <v>22.7178</v>
      </c>
      <c r="O181" s="44">
        <f t="shared" si="89"/>
        <v>89.5</v>
      </c>
      <c r="P181" s="44">
        <f t="shared" si="90"/>
        <v>0</v>
      </c>
      <c r="Q181" s="44">
        <f t="shared" si="76"/>
        <v>1108.169</v>
      </c>
      <c r="R181" s="41">
        <f t="shared" si="91"/>
        <v>0</v>
      </c>
      <c r="S181" s="41">
        <f t="shared" si="92"/>
        <v>259.63</v>
      </c>
      <c r="T181" s="44">
        <f t="shared" si="93"/>
        <v>104.57</v>
      </c>
      <c r="U181" s="41">
        <f t="shared" si="94"/>
        <v>9.74</v>
      </c>
      <c r="V181" s="44">
        <f t="shared" si="95"/>
        <v>89.5</v>
      </c>
      <c r="W181" s="44">
        <f t="shared" si="96"/>
        <v>0</v>
      </c>
      <c r="X181" s="41">
        <f t="shared" si="75"/>
        <v>463.44</v>
      </c>
      <c r="Y181" s="41">
        <f t="shared" si="97"/>
        <v>1571.609</v>
      </c>
      <c r="Z181" s="66"/>
      <c r="AA181" s="143" t="s">
        <v>18</v>
      </c>
      <c r="AB181" s="161">
        <f t="shared" si="83"/>
        <v>58.4172</v>
      </c>
      <c r="AC181" s="161">
        <f t="shared" si="77"/>
        <v>778.894</v>
      </c>
      <c r="AD181" s="161">
        <f t="shared" si="78"/>
        <v>522.84</v>
      </c>
      <c r="AE181" s="161">
        <f t="shared" si="79"/>
        <v>32.4578</v>
      </c>
      <c r="AF181" s="161">
        <f t="shared" si="80"/>
        <v>179</v>
      </c>
      <c r="AG181" s="161">
        <f t="shared" si="81"/>
        <v>0</v>
      </c>
      <c r="AH181" s="161">
        <f t="shared" si="82"/>
        <v>1571.609</v>
      </c>
      <c r="AI181" s="143" t="s">
        <v>1138</v>
      </c>
    </row>
    <row r="182" s="9" customFormat="1" ht="18" customHeight="1" spans="1:35">
      <c r="A182" s="40">
        <f t="shared" si="84"/>
        <v>179</v>
      </c>
      <c r="B182" s="66" t="s">
        <v>503</v>
      </c>
      <c r="C182" s="42" t="s">
        <v>510</v>
      </c>
      <c r="D182" s="41" t="s">
        <v>511</v>
      </c>
      <c r="E182" s="41">
        <v>3245.4</v>
      </c>
      <c r="F182" s="41">
        <f>VLOOKUP(C182,'[1]9月'!$B:$Q,16,0)</f>
        <v>3245.4</v>
      </c>
      <c r="G182" s="44">
        <v>5228.42</v>
      </c>
      <c r="H182" s="41">
        <v>3245.4</v>
      </c>
      <c r="I182" s="44">
        <v>1790</v>
      </c>
      <c r="J182" s="44"/>
      <c r="K182" s="52">
        <f t="shared" si="85"/>
        <v>58.4172</v>
      </c>
      <c r="L182" s="53">
        <f t="shared" si="86"/>
        <v>519.264</v>
      </c>
      <c r="M182" s="44">
        <f t="shared" si="87"/>
        <v>418.27</v>
      </c>
      <c r="N182" s="41">
        <f t="shared" si="88"/>
        <v>22.7178</v>
      </c>
      <c r="O182" s="44">
        <f t="shared" si="89"/>
        <v>89.5</v>
      </c>
      <c r="P182" s="44">
        <f t="shared" si="90"/>
        <v>0</v>
      </c>
      <c r="Q182" s="44">
        <f t="shared" si="76"/>
        <v>1108.169</v>
      </c>
      <c r="R182" s="41">
        <f t="shared" si="91"/>
        <v>0</v>
      </c>
      <c r="S182" s="41">
        <f t="shared" si="92"/>
        <v>259.63</v>
      </c>
      <c r="T182" s="44">
        <f t="shared" si="93"/>
        <v>104.57</v>
      </c>
      <c r="U182" s="41">
        <f t="shared" si="94"/>
        <v>9.74</v>
      </c>
      <c r="V182" s="44">
        <f t="shared" si="95"/>
        <v>89.5</v>
      </c>
      <c r="W182" s="44">
        <f t="shared" si="96"/>
        <v>0</v>
      </c>
      <c r="X182" s="41">
        <f t="shared" si="75"/>
        <v>463.44</v>
      </c>
      <c r="Y182" s="41">
        <f t="shared" si="97"/>
        <v>1571.609</v>
      </c>
      <c r="Z182" s="66"/>
      <c r="AA182" s="143" t="s">
        <v>18</v>
      </c>
      <c r="AB182" s="161">
        <f t="shared" si="83"/>
        <v>58.4172</v>
      </c>
      <c r="AC182" s="161">
        <f t="shared" si="77"/>
        <v>778.894</v>
      </c>
      <c r="AD182" s="161">
        <f t="shared" si="78"/>
        <v>522.84</v>
      </c>
      <c r="AE182" s="161">
        <f t="shared" si="79"/>
        <v>32.4578</v>
      </c>
      <c r="AF182" s="161">
        <f t="shared" si="80"/>
        <v>179</v>
      </c>
      <c r="AG182" s="161">
        <f t="shared" si="81"/>
        <v>0</v>
      </c>
      <c r="AH182" s="161">
        <f t="shared" si="82"/>
        <v>1571.609</v>
      </c>
      <c r="AI182" s="143" t="s">
        <v>1138</v>
      </c>
    </row>
    <row r="183" s="9" customFormat="1" ht="18" customHeight="1" spans="1:35">
      <c r="A183" s="40">
        <f t="shared" si="84"/>
        <v>180</v>
      </c>
      <c r="B183" s="66" t="s">
        <v>503</v>
      </c>
      <c r="C183" s="42" t="s">
        <v>512</v>
      </c>
      <c r="D183" s="41" t="s">
        <v>513</v>
      </c>
      <c r="E183" s="41">
        <v>3245.4</v>
      </c>
      <c r="F183" s="41">
        <f>VLOOKUP(C183,'[1]9月'!$B:$Q,16,0)</f>
        <v>3245.4</v>
      </c>
      <c r="G183" s="44">
        <v>5228.42</v>
      </c>
      <c r="H183" s="41">
        <v>3245.4</v>
      </c>
      <c r="I183" s="44">
        <v>1790</v>
      </c>
      <c r="J183" s="44"/>
      <c r="K183" s="52">
        <f t="shared" si="85"/>
        <v>58.4172</v>
      </c>
      <c r="L183" s="53">
        <f t="shared" si="86"/>
        <v>519.264</v>
      </c>
      <c r="M183" s="44">
        <f t="shared" si="87"/>
        <v>418.27</v>
      </c>
      <c r="N183" s="41">
        <f t="shared" si="88"/>
        <v>22.7178</v>
      </c>
      <c r="O183" s="44">
        <f t="shared" si="89"/>
        <v>89.5</v>
      </c>
      <c r="P183" s="44">
        <f t="shared" si="90"/>
        <v>0</v>
      </c>
      <c r="Q183" s="44">
        <f t="shared" si="76"/>
        <v>1108.169</v>
      </c>
      <c r="R183" s="41">
        <f t="shared" si="91"/>
        <v>0</v>
      </c>
      <c r="S183" s="41">
        <f t="shared" si="92"/>
        <v>259.63</v>
      </c>
      <c r="T183" s="44">
        <f t="shared" si="93"/>
        <v>104.57</v>
      </c>
      <c r="U183" s="41">
        <f t="shared" si="94"/>
        <v>9.74</v>
      </c>
      <c r="V183" s="44">
        <f t="shared" si="95"/>
        <v>89.5</v>
      </c>
      <c r="W183" s="44">
        <f t="shared" si="96"/>
        <v>0</v>
      </c>
      <c r="X183" s="41">
        <f t="shared" si="75"/>
        <v>463.44</v>
      </c>
      <c r="Y183" s="41">
        <f t="shared" si="97"/>
        <v>1571.609</v>
      </c>
      <c r="Z183" s="66"/>
      <c r="AA183" s="143" t="s">
        <v>18</v>
      </c>
      <c r="AB183" s="161">
        <f t="shared" si="83"/>
        <v>58.4172</v>
      </c>
      <c r="AC183" s="161">
        <f t="shared" si="77"/>
        <v>778.894</v>
      </c>
      <c r="AD183" s="161">
        <f t="shared" si="78"/>
        <v>522.84</v>
      </c>
      <c r="AE183" s="161">
        <f t="shared" si="79"/>
        <v>32.4578</v>
      </c>
      <c r="AF183" s="161">
        <f t="shared" si="80"/>
        <v>179</v>
      </c>
      <c r="AG183" s="161">
        <f t="shared" si="81"/>
        <v>0</v>
      </c>
      <c r="AH183" s="161">
        <f t="shared" si="82"/>
        <v>1571.609</v>
      </c>
      <c r="AI183" s="143" t="s">
        <v>1138</v>
      </c>
    </row>
    <row r="184" s="9" customFormat="1" ht="20" customHeight="1" spans="1:35">
      <c r="A184" s="40">
        <f t="shared" si="84"/>
        <v>181</v>
      </c>
      <c r="B184" s="66" t="s">
        <v>503</v>
      </c>
      <c r="C184" s="42" t="s">
        <v>514</v>
      </c>
      <c r="D184" s="41" t="s">
        <v>515</v>
      </c>
      <c r="E184" s="41">
        <v>3245.4</v>
      </c>
      <c r="F184" s="41">
        <f>VLOOKUP(C184,'[1]9月'!$B:$Q,16,0)</f>
        <v>3245.4</v>
      </c>
      <c r="G184" s="44">
        <v>5228.42</v>
      </c>
      <c r="H184" s="41">
        <v>3245.4</v>
      </c>
      <c r="I184" s="44">
        <v>1790</v>
      </c>
      <c r="J184" s="44"/>
      <c r="K184" s="52">
        <f t="shared" si="85"/>
        <v>58.4172</v>
      </c>
      <c r="L184" s="53">
        <f t="shared" si="86"/>
        <v>519.264</v>
      </c>
      <c r="M184" s="44">
        <f t="shared" si="87"/>
        <v>418.27</v>
      </c>
      <c r="N184" s="41">
        <f t="shared" si="88"/>
        <v>22.7178</v>
      </c>
      <c r="O184" s="44">
        <f t="shared" si="89"/>
        <v>89.5</v>
      </c>
      <c r="P184" s="44">
        <f t="shared" si="90"/>
        <v>0</v>
      </c>
      <c r="Q184" s="44">
        <f t="shared" si="76"/>
        <v>1108.169</v>
      </c>
      <c r="R184" s="41">
        <f t="shared" si="91"/>
        <v>0</v>
      </c>
      <c r="S184" s="41">
        <f t="shared" si="92"/>
        <v>259.63</v>
      </c>
      <c r="T184" s="44">
        <f t="shared" si="93"/>
        <v>104.57</v>
      </c>
      <c r="U184" s="41">
        <f t="shared" si="94"/>
        <v>9.74</v>
      </c>
      <c r="V184" s="44">
        <f t="shared" si="95"/>
        <v>89.5</v>
      </c>
      <c r="W184" s="44">
        <f t="shared" si="96"/>
        <v>0</v>
      </c>
      <c r="X184" s="41">
        <f t="shared" si="75"/>
        <v>463.44</v>
      </c>
      <c r="Y184" s="41">
        <f t="shared" si="97"/>
        <v>1571.609</v>
      </c>
      <c r="Z184" s="66"/>
      <c r="AA184" s="143" t="s">
        <v>18</v>
      </c>
      <c r="AB184" s="161">
        <f t="shared" si="83"/>
        <v>58.4172</v>
      </c>
      <c r="AC184" s="161">
        <f t="shared" si="77"/>
        <v>778.894</v>
      </c>
      <c r="AD184" s="161">
        <f t="shared" si="78"/>
        <v>522.84</v>
      </c>
      <c r="AE184" s="161">
        <f t="shared" si="79"/>
        <v>32.4578</v>
      </c>
      <c r="AF184" s="161">
        <f t="shared" si="80"/>
        <v>179</v>
      </c>
      <c r="AG184" s="161">
        <f t="shared" si="81"/>
        <v>0</v>
      </c>
      <c r="AH184" s="161">
        <f t="shared" si="82"/>
        <v>1571.609</v>
      </c>
      <c r="AI184" s="143" t="s">
        <v>1138</v>
      </c>
    </row>
    <row r="185" s="9" customFormat="1" ht="20" customHeight="1" spans="1:35">
      <c r="A185" s="40">
        <f t="shared" si="84"/>
        <v>182</v>
      </c>
      <c r="B185" s="66" t="s">
        <v>503</v>
      </c>
      <c r="C185" s="42" t="s">
        <v>516</v>
      </c>
      <c r="D185" s="41" t="s">
        <v>517</v>
      </c>
      <c r="E185" s="41">
        <v>3245.4</v>
      </c>
      <c r="F185" s="41">
        <f>VLOOKUP(C185,'[1]9月'!$B:$Q,16,0)</f>
        <v>3245.4</v>
      </c>
      <c r="G185" s="44">
        <v>5228.42</v>
      </c>
      <c r="H185" s="41">
        <v>3245.4</v>
      </c>
      <c r="I185" s="44">
        <v>1790</v>
      </c>
      <c r="J185" s="44"/>
      <c r="K185" s="52">
        <f t="shared" si="85"/>
        <v>58.4172</v>
      </c>
      <c r="L185" s="53">
        <f t="shared" si="86"/>
        <v>519.264</v>
      </c>
      <c r="M185" s="44">
        <f t="shared" si="87"/>
        <v>418.27</v>
      </c>
      <c r="N185" s="41">
        <f t="shared" si="88"/>
        <v>22.7178</v>
      </c>
      <c r="O185" s="44">
        <f t="shared" si="89"/>
        <v>89.5</v>
      </c>
      <c r="P185" s="44">
        <f t="shared" si="90"/>
        <v>0</v>
      </c>
      <c r="Q185" s="44">
        <f t="shared" si="76"/>
        <v>1108.169</v>
      </c>
      <c r="R185" s="41">
        <f t="shared" si="91"/>
        <v>0</v>
      </c>
      <c r="S185" s="41">
        <f t="shared" si="92"/>
        <v>259.63</v>
      </c>
      <c r="T185" s="44">
        <f t="shared" si="93"/>
        <v>104.57</v>
      </c>
      <c r="U185" s="41">
        <f t="shared" si="94"/>
        <v>9.74</v>
      </c>
      <c r="V185" s="44">
        <f t="shared" si="95"/>
        <v>89.5</v>
      </c>
      <c r="W185" s="44">
        <f t="shared" si="96"/>
        <v>0</v>
      </c>
      <c r="X185" s="41">
        <f t="shared" si="75"/>
        <v>463.44</v>
      </c>
      <c r="Y185" s="41">
        <f t="shared" si="97"/>
        <v>1571.609</v>
      </c>
      <c r="Z185" s="66"/>
      <c r="AA185" s="143" t="s">
        <v>18</v>
      </c>
      <c r="AB185" s="161">
        <f t="shared" si="83"/>
        <v>58.4172</v>
      </c>
      <c r="AC185" s="161">
        <f t="shared" si="77"/>
        <v>778.894</v>
      </c>
      <c r="AD185" s="161">
        <f t="shared" si="78"/>
        <v>522.84</v>
      </c>
      <c r="AE185" s="161">
        <f t="shared" si="79"/>
        <v>32.4578</v>
      </c>
      <c r="AF185" s="161">
        <f t="shared" si="80"/>
        <v>179</v>
      </c>
      <c r="AG185" s="161">
        <f t="shared" si="81"/>
        <v>0</v>
      </c>
      <c r="AH185" s="161">
        <f t="shared" si="82"/>
        <v>1571.609</v>
      </c>
      <c r="AI185" s="143" t="s">
        <v>1138</v>
      </c>
    </row>
    <row r="186" s="9" customFormat="1" ht="20" customHeight="1" spans="1:35">
      <c r="A186" s="40">
        <f t="shared" si="84"/>
        <v>183</v>
      </c>
      <c r="B186" s="66" t="s">
        <v>503</v>
      </c>
      <c r="C186" s="42" t="s">
        <v>518</v>
      </c>
      <c r="D186" s="41" t="s">
        <v>519</v>
      </c>
      <c r="E186" s="41">
        <v>3245.4</v>
      </c>
      <c r="F186" s="41">
        <f>VLOOKUP(C186,'[1]9月'!$B:$Q,16,0)</f>
        <v>3245.4</v>
      </c>
      <c r="G186" s="44">
        <v>5228.42</v>
      </c>
      <c r="H186" s="41">
        <v>3245.4</v>
      </c>
      <c r="I186" s="44">
        <v>1790</v>
      </c>
      <c r="J186" s="44"/>
      <c r="K186" s="52">
        <f t="shared" si="85"/>
        <v>58.4172</v>
      </c>
      <c r="L186" s="53">
        <f t="shared" si="86"/>
        <v>519.264</v>
      </c>
      <c r="M186" s="44">
        <f t="shared" si="87"/>
        <v>418.27</v>
      </c>
      <c r="N186" s="41">
        <f t="shared" si="88"/>
        <v>22.7178</v>
      </c>
      <c r="O186" s="44">
        <f t="shared" si="89"/>
        <v>89.5</v>
      </c>
      <c r="P186" s="44">
        <f t="shared" si="90"/>
        <v>0</v>
      </c>
      <c r="Q186" s="44">
        <f t="shared" si="76"/>
        <v>1108.169</v>
      </c>
      <c r="R186" s="41">
        <f t="shared" si="91"/>
        <v>0</v>
      </c>
      <c r="S186" s="41">
        <f t="shared" si="92"/>
        <v>259.63</v>
      </c>
      <c r="T186" s="44">
        <f t="shared" si="93"/>
        <v>104.57</v>
      </c>
      <c r="U186" s="41">
        <f t="shared" si="94"/>
        <v>9.74</v>
      </c>
      <c r="V186" s="44">
        <f t="shared" si="95"/>
        <v>89.5</v>
      </c>
      <c r="W186" s="44">
        <f t="shared" si="96"/>
        <v>0</v>
      </c>
      <c r="X186" s="41">
        <f t="shared" si="75"/>
        <v>463.44</v>
      </c>
      <c r="Y186" s="41">
        <f t="shared" si="97"/>
        <v>1571.609</v>
      </c>
      <c r="Z186" s="66"/>
      <c r="AA186" s="143" t="s">
        <v>18</v>
      </c>
      <c r="AB186" s="161">
        <f t="shared" si="83"/>
        <v>58.4172</v>
      </c>
      <c r="AC186" s="161">
        <f t="shared" si="77"/>
        <v>778.894</v>
      </c>
      <c r="AD186" s="161">
        <f t="shared" si="78"/>
        <v>522.84</v>
      </c>
      <c r="AE186" s="161">
        <f t="shared" si="79"/>
        <v>32.4578</v>
      </c>
      <c r="AF186" s="161">
        <f t="shared" si="80"/>
        <v>179</v>
      </c>
      <c r="AG186" s="161">
        <f t="shared" si="81"/>
        <v>0</v>
      </c>
      <c r="AH186" s="161">
        <f t="shared" si="82"/>
        <v>1571.609</v>
      </c>
      <c r="AI186" s="143" t="s">
        <v>1138</v>
      </c>
    </row>
    <row r="187" s="9" customFormat="1" ht="20" customHeight="1" spans="1:35">
      <c r="A187" s="40">
        <f t="shared" si="84"/>
        <v>184</v>
      </c>
      <c r="B187" s="66" t="s">
        <v>503</v>
      </c>
      <c r="C187" s="42" t="s">
        <v>520</v>
      </c>
      <c r="D187" s="41" t="s">
        <v>521</v>
      </c>
      <c r="E187" s="41">
        <v>3245.4</v>
      </c>
      <c r="F187" s="41">
        <f>VLOOKUP(C187,'[1]9月'!$B:$Q,16,0)</f>
        <v>3245.4</v>
      </c>
      <c r="G187" s="44">
        <v>5228.42</v>
      </c>
      <c r="H187" s="41">
        <v>3245.4</v>
      </c>
      <c r="I187" s="44">
        <v>1790</v>
      </c>
      <c r="J187" s="44"/>
      <c r="K187" s="52">
        <f t="shared" si="85"/>
        <v>58.4172</v>
      </c>
      <c r="L187" s="53">
        <f t="shared" si="86"/>
        <v>519.264</v>
      </c>
      <c r="M187" s="44">
        <f t="shared" si="87"/>
        <v>418.27</v>
      </c>
      <c r="N187" s="41">
        <f t="shared" si="88"/>
        <v>22.7178</v>
      </c>
      <c r="O187" s="44">
        <f t="shared" si="89"/>
        <v>89.5</v>
      </c>
      <c r="P187" s="44">
        <f t="shared" si="90"/>
        <v>0</v>
      </c>
      <c r="Q187" s="44">
        <f t="shared" si="76"/>
        <v>1108.169</v>
      </c>
      <c r="R187" s="41">
        <f t="shared" si="91"/>
        <v>0</v>
      </c>
      <c r="S187" s="41">
        <f t="shared" si="92"/>
        <v>259.63</v>
      </c>
      <c r="T187" s="44">
        <f t="shared" si="93"/>
        <v>104.57</v>
      </c>
      <c r="U187" s="41">
        <f t="shared" si="94"/>
        <v>9.74</v>
      </c>
      <c r="V187" s="44">
        <f t="shared" si="95"/>
        <v>89.5</v>
      </c>
      <c r="W187" s="44">
        <f t="shared" si="96"/>
        <v>0</v>
      </c>
      <c r="X187" s="41">
        <f t="shared" si="75"/>
        <v>463.44</v>
      </c>
      <c r="Y187" s="41">
        <f t="shared" si="97"/>
        <v>1571.609</v>
      </c>
      <c r="Z187" s="66"/>
      <c r="AA187" s="143" t="s">
        <v>18</v>
      </c>
      <c r="AB187" s="161">
        <f t="shared" si="83"/>
        <v>58.4172</v>
      </c>
      <c r="AC187" s="161">
        <f t="shared" si="77"/>
        <v>778.894</v>
      </c>
      <c r="AD187" s="161">
        <f t="shared" si="78"/>
        <v>522.84</v>
      </c>
      <c r="AE187" s="161">
        <f t="shared" si="79"/>
        <v>32.4578</v>
      </c>
      <c r="AF187" s="161">
        <f t="shared" si="80"/>
        <v>179</v>
      </c>
      <c r="AG187" s="161">
        <f t="shared" si="81"/>
        <v>0</v>
      </c>
      <c r="AH187" s="161">
        <f t="shared" si="82"/>
        <v>1571.609</v>
      </c>
      <c r="AI187" s="143" t="s">
        <v>1138</v>
      </c>
    </row>
    <row r="188" s="9" customFormat="1" ht="20" customHeight="1" spans="1:35">
      <c r="A188" s="40">
        <f t="shared" si="84"/>
        <v>185</v>
      </c>
      <c r="B188" s="66" t="s">
        <v>503</v>
      </c>
      <c r="C188" s="42" t="s">
        <v>522</v>
      </c>
      <c r="D188" s="41" t="s">
        <v>523</v>
      </c>
      <c r="E188" s="41">
        <v>3245.4</v>
      </c>
      <c r="F188" s="41">
        <f>VLOOKUP(C188,'[1]9月'!$B:$Q,16,0)</f>
        <v>3245.4</v>
      </c>
      <c r="G188" s="44">
        <v>5228.42</v>
      </c>
      <c r="H188" s="41">
        <v>3245.4</v>
      </c>
      <c r="I188" s="44">
        <v>1790</v>
      </c>
      <c r="J188" s="44"/>
      <c r="K188" s="52">
        <f t="shared" si="85"/>
        <v>58.4172</v>
      </c>
      <c r="L188" s="53">
        <f t="shared" si="86"/>
        <v>519.264</v>
      </c>
      <c r="M188" s="44">
        <f t="shared" si="87"/>
        <v>418.27</v>
      </c>
      <c r="N188" s="41">
        <f t="shared" si="88"/>
        <v>22.7178</v>
      </c>
      <c r="O188" s="44">
        <f t="shared" si="89"/>
        <v>89.5</v>
      </c>
      <c r="P188" s="44">
        <f t="shared" si="90"/>
        <v>0</v>
      </c>
      <c r="Q188" s="44">
        <f t="shared" si="76"/>
        <v>1108.169</v>
      </c>
      <c r="R188" s="41">
        <f t="shared" si="91"/>
        <v>0</v>
      </c>
      <c r="S188" s="41">
        <f t="shared" si="92"/>
        <v>259.63</v>
      </c>
      <c r="T188" s="44">
        <f t="shared" si="93"/>
        <v>104.57</v>
      </c>
      <c r="U188" s="41">
        <f t="shared" si="94"/>
        <v>9.74</v>
      </c>
      <c r="V188" s="44">
        <f t="shared" si="95"/>
        <v>89.5</v>
      </c>
      <c r="W188" s="44">
        <f t="shared" si="96"/>
        <v>0</v>
      </c>
      <c r="X188" s="41">
        <f t="shared" si="75"/>
        <v>463.44</v>
      </c>
      <c r="Y188" s="41">
        <f t="shared" si="97"/>
        <v>1571.609</v>
      </c>
      <c r="Z188" s="66"/>
      <c r="AA188" s="143" t="s">
        <v>18</v>
      </c>
      <c r="AB188" s="161">
        <f t="shared" si="83"/>
        <v>58.4172</v>
      </c>
      <c r="AC188" s="161">
        <f t="shared" si="77"/>
        <v>778.894</v>
      </c>
      <c r="AD188" s="161">
        <f t="shared" si="78"/>
        <v>522.84</v>
      </c>
      <c r="AE188" s="161">
        <f t="shared" si="79"/>
        <v>32.4578</v>
      </c>
      <c r="AF188" s="161">
        <f t="shared" si="80"/>
        <v>179</v>
      </c>
      <c r="AG188" s="161">
        <f t="shared" si="81"/>
        <v>0</v>
      </c>
      <c r="AH188" s="161">
        <f t="shared" si="82"/>
        <v>1571.609</v>
      </c>
      <c r="AI188" s="143" t="s">
        <v>1138</v>
      </c>
    </row>
    <row r="189" s="9" customFormat="1" ht="20" customHeight="1" spans="1:35">
      <c r="A189" s="40">
        <f t="shared" si="84"/>
        <v>186</v>
      </c>
      <c r="B189" s="66" t="s">
        <v>503</v>
      </c>
      <c r="C189" s="42" t="s">
        <v>524</v>
      </c>
      <c r="D189" s="41" t="s">
        <v>525</v>
      </c>
      <c r="E189" s="41">
        <v>3245.4</v>
      </c>
      <c r="F189" s="41">
        <f>VLOOKUP(C189,'[1]9月'!$B:$Q,16,0)</f>
        <v>3245.4</v>
      </c>
      <c r="G189" s="44">
        <v>5228.42</v>
      </c>
      <c r="H189" s="41">
        <v>3245.4</v>
      </c>
      <c r="I189" s="44">
        <v>1790</v>
      </c>
      <c r="J189" s="44"/>
      <c r="K189" s="52">
        <f t="shared" si="85"/>
        <v>58.4172</v>
      </c>
      <c r="L189" s="53">
        <f t="shared" si="86"/>
        <v>519.264</v>
      </c>
      <c r="M189" s="44">
        <f t="shared" si="87"/>
        <v>418.27</v>
      </c>
      <c r="N189" s="41">
        <f t="shared" si="88"/>
        <v>22.7178</v>
      </c>
      <c r="O189" s="44">
        <f t="shared" si="89"/>
        <v>89.5</v>
      </c>
      <c r="P189" s="44">
        <f t="shared" si="90"/>
        <v>0</v>
      </c>
      <c r="Q189" s="44">
        <f t="shared" si="76"/>
        <v>1108.169</v>
      </c>
      <c r="R189" s="41">
        <f t="shared" si="91"/>
        <v>0</v>
      </c>
      <c r="S189" s="41">
        <f t="shared" si="92"/>
        <v>259.63</v>
      </c>
      <c r="T189" s="44">
        <f t="shared" si="93"/>
        <v>104.57</v>
      </c>
      <c r="U189" s="41">
        <f t="shared" si="94"/>
        <v>9.74</v>
      </c>
      <c r="V189" s="44">
        <f t="shared" si="95"/>
        <v>89.5</v>
      </c>
      <c r="W189" s="44">
        <f t="shared" si="96"/>
        <v>0</v>
      </c>
      <c r="X189" s="41">
        <f t="shared" si="75"/>
        <v>463.44</v>
      </c>
      <c r="Y189" s="41">
        <f t="shared" si="97"/>
        <v>1571.609</v>
      </c>
      <c r="Z189" s="66"/>
      <c r="AA189" s="143" t="s">
        <v>18</v>
      </c>
      <c r="AB189" s="161">
        <f t="shared" si="83"/>
        <v>58.4172</v>
      </c>
      <c r="AC189" s="161">
        <f t="shared" si="77"/>
        <v>778.894</v>
      </c>
      <c r="AD189" s="161">
        <f t="shared" si="78"/>
        <v>522.84</v>
      </c>
      <c r="AE189" s="161">
        <f t="shared" si="79"/>
        <v>32.4578</v>
      </c>
      <c r="AF189" s="161">
        <f t="shared" si="80"/>
        <v>179</v>
      </c>
      <c r="AG189" s="161">
        <f t="shared" si="81"/>
        <v>0</v>
      </c>
      <c r="AH189" s="161">
        <f t="shared" si="82"/>
        <v>1571.609</v>
      </c>
      <c r="AI189" s="143" t="s">
        <v>1138</v>
      </c>
    </row>
    <row r="190" s="9" customFormat="1" ht="20" customHeight="1" spans="1:35">
      <c r="A190" s="40">
        <f t="shared" si="84"/>
        <v>187</v>
      </c>
      <c r="B190" s="66" t="s">
        <v>503</v>
      </c>
      <c r="C190" s="42" t="s">
        <v>526</v>
      </c>
      <c r="D190" s="41" t="s">
        <v>527</v>
      </c>
      <c r="E190" s="41">
        <v>3245.4</v>
      </c>
      <c r="F190" s="41">
        <f>VLOOKUP(C190,'[1]9月'!$B:$Q,16,0)</f>
        <v>3245.4</v>
      </c>
      <c r="G190" s="44">
        <v>5228.42</v>
      </c>
      <c r="H190" s="41">
        <v>3245.4</v>
      </c>
      <c r="I190" s="44">
        <v>1790</v>
      </c>
      <c r="J190" s="44"/>
      <c r="K190" s="52">
        <f t="shared" si="85"/>
        <v>58.4172</v>
      </c>
      <c r="L190" s="53">
        <f t="shared" si="86"/>
        <v>519.264</v>
      </c>
      <c r="M190" s="44">
        <f t="shared" si="87"/>
        <v>418.27</v>
      </c>
      <c r="N190" s="41">
        <f t="shared" si="88"/>
        <v>22.7178</v>
      </c>
      <c r="O190" s="44">
        <f t="shared" si="89"/>
        <v>89.5</v>
      </c>
      <c r="P190" s="44">
        <f t="shared" si="90"/>
        <v>0</v>
      </c>
      <c r="Q190" s="44">
        <f t="shared" si="76"/>
        <v>1108.169</v>
      </c>
      <c r="R190" s="41">
        <f t="shared" si="91"/>
        <v>0</v>
      </c>
      <c r="S190" s="41">
        <f t="shared" si="92"/>
        <v>259.63</v>
      </c>
      <c r="T190" s="44">
        <f t="shared" si="93"/>
        <v>104.57</v>
      </c>
      <c r="U190" s="41">
        <f t="shared" si="94"/>
        <v>9.74</v>
      </c>
      <c r="V190" s="44">
        <f t="shared" si="95"/>
        <v>89.5</v>
      </c>
      <c r="W190" s="44">
        <f t="shared" si="96"/>
        <v>0</v>
      </c>
      <c r="X190" s="41">
        <f t="shared" si="75"/>
        <v>463.44</v>
      </c>
      <c r="Y190" s="41">
        <f t="shared" si="97"/>
        <v>1571.609</v>
      </c>
      <c r="Z190" s="66"/>
      <c r="AA190" s="143" t="s">
        <v>18</v>
      </c>
      <c r="AB190" s="161">
        <f t="shared" si="83"/>
        <v>58.4172</v>
      </c>
      <c r="AC190" s="161">
        <f t="shared" si="77"/>
        <v>778.894</v>
      </c>
      <c r="AD190" s="161">
        <f t="shared" si="78"/>
        <v>522.84</v>
      </c>
      <c r="AE190" s="161">
        <f t="shared" si="79"/>
        <v>32.4578</v>
      </c>
      <c r="AF190" s="161">
        <f t="shared" si="80"/>
        <v>179</v>
      </c>
      <c r="AG190" s="161">
        <f t="shared" si="81"/>
        <v>0</v>
      </c>
      <c r="AH190" s="161">
        <f t="shared" si="82"/>
        <v>1571.609</v>
      </c>
      <c r="AI190" s="143" t="s">
        <v>1138</v>
      </c>
    </row>
    <row r="191" s="9" customFormat="1" ht="20" customHeight="1" spans="1:35">
      <c r="A191" s="40">
        <f t="shared" si="84"/>
        <v>188</v>
      </c>
      <c r="B191" s="66" t="s">
        <v>503</v>
      </c>
      <c r="C191" s="42" t="s">
        <v>528</v>
      </c>
      <c r="D191" s="41" t="s">
        <v>529</v>
      </c>
      <c r="E191" s="41">
        <v>3245.4</v>
      </c>
      <c r="F191" s="41">
        <f>VLOOKUP(C191,'[1]9月'!$B:$Q,16,0)</f>
        <v>3245.4</v>
      </c>
      <c r="G191" s="44">
        <v>5228.42</v>
      </c>
      <c r="H191" s="41">
        <v>3245.4</v>
      </c>
      <c r="I191" s="44">
        <v>1790</v>
      </c>
      <c r="J191" s="44"/>
      <c r="K191" s="52">
        <f t="shared" si="85"/>
        <v>58.4172</v>
      </c>
      <c r="L191" s="53">
        <f t="shared" si="86"/>
        <v>519.264</v>
      </c>
      <c r="M191" s="44">
        <f t="shared" si="87"/>
        <v>418.27</v>
      </c>
      <c r="N191" s="41">
        <f t="shared" si="88"/>
        <v>22.7178</v>
      </c>
      <c r="O191" s="44">
        <f t="shared" si="89"/>
        <v>89.5</v>
      </c>
      <c r="P191" s="44">
        <f t="shared" si="90"/>
        <v>0</v>
      </c>
      <c r="Q191" s="44">
        <f t="shared" si="76"/>
        <v>1108.169</v>
      </c>
      <c r="R191" s="41">
        <f t="shared" si="91"/>
        <v>0</v>
      </c>
      <c r="S191" s="41">
        <f t="shared" si="92"/>
        <v>259.63</v>
      </c>
      <c r="T191" s="44">
        <f t="shared" si="93"/>
        <v>104.57</v>
      </c>
      <c r="U191" s="41">
        <f t="shared" si="94"/>
        <v>9.74</v>
      </c>
      <c r="V191" s="44">
        <f t="shared" si="95"/>
        <v>89.5</v>
      </c>
      <c r="W191" s="44">
        <f t="shared" si="96"/>
        <v>0</v>
      </c>
      <c r="X191" s="41">
        <f t="shared" si="75"/>
        <v>463.44</v>
      </c>
      <c r="Y191" s="41">
        <f t="shared" si="97"/>
        <v>1571.609</v>
      </c>
      <c r="Z191" s="66"/>
      <c r="AA191" s="143" t="s">
        <v>18</v>
      </c>
      <c r="AB191" s="161">
        <f t="shared" si="83"/>
        <v>58.4172</v>
      </c>
      <c r="AC191" s="161">
        <f t="shared" si="77"/>
        <v>778.894</v>
      </c>
      <c r="AD191" s="161">
        <f t="shared" si="78"/>
        <v>522.84</v>
      </c>
      <c r="AE191" s="161">
        <f t="shared" si="79"/>
        <v>32.4578</v>
      </c>
      <c r="AF191" s="161">
        <f t="shared" si="80"/>
        <v>179</v>
      </c>
      <c r="AG191" s="161">
        <f t="shared" si="81"/>
        <v>0</v>
      </c>
      <c r="AH191" s="161">
        <f t="shared" si="82"/>
        <v>1571.609</v>
      </c>
      <c r="AI191" s="143" t="s">
        <v>1138</v>
      </c>
    </row>
    <row r="192" s="9" customFormat="1" ht="20" customHeight="1" spans="1:35">
      <c r="A192" s="40">
        <f t="shared" si="84"/>
        <v>189</v>
      </c>
      <c r="B192" s="66" t="s">
        <v>503</v>
      </c>
      <c r="C192" s="42" t="s">
        <v>530</v>
      </c>
      <c r="D192" s="41" t="s">
        <v>531</v>
      </c>
      <c r="E192" s="41">
        <v>3245.4</v>
      </c>
      <c r="F192" s="41">
        <f>VLOOKUP(C192,'[1]9月'!$B:$Q,16,0)</f>
        <v>3245.4</v>
      </c>
      <c r="G192" s="44">
        <v>5228.42</v>
      </c>
      <c r="H192" s="41">
        <v>3245.4</v>
      </c>
      <c r="I192" s="44">
        <v>1790</v>
      </c>
      <c r="J192" s="44"/>
      <c r="K192" s="52">
        <f t="shared" si="85"/>
        <v>58.4172</v>
      </c>
      <c r="L192" s="53">
        <f t="shared" si="86"/>
        <v>519.264</v>
      </c>
      <c r="M192" s="44">
        <f t="shared" si="87"/>
        <v>418.27</v>
      </c>
      <c r="N192" s="41">
        <f t="shared" si="88"/>
        <v>22.7178</v>
      </c>
      <c r="O192" s="44">
        <f t="shared" si="89"/>
        <v>89.5</v>
      </c>
      <c r="P192" s="44">
        <f t="shared" si="90"/>
        <v>0</v>
      </c>
      <c r="Q192" s="44">
        <f t="shared" si="76"/>
        <v>1108.169</v>
      </c>
      <c r="R192" s="41">
        <f t="shared" si="91"/>
        <v>0</v>
      </c>
      <c r="S192" s="41">
        <f t="shared" si="92"/>
        <v>259.63</v>
      </c>
      <c r="T192" s="44">
        <f t="shared" si="93"/>
        <v>104.57</v>
      </c>
      <c r="U192" s="41">
        <f t="shared" si="94"/>
        <v>9.74</v>
      </c>
      <c r="V192" s="44">
        <f t="shared" si="95"/>
        <v>89.5</v>
      </c>
      <c r="W192" s="44">
        <f t="shared" si="96"/>
        <v>0</v>
      </c>
      <c r="X192" s="41">
        <f t="shared" si="75"/>
        <v>463.44</v>
      </c>
      <c r="Y192" s="41">
        <f t="shared" si="97"/>
        <v>1571.609</v>
      </c>
      <c r="Z192" s="66"/>
      <c r="AA192" s="143" t="s">
        <v>18</v>
      </c>
      <c r="AB192" s="161">
        <f t="shared" si="83"/>
        <v>58.4172</v>
      </c>
      <c r="AC192" s="161">
        <f t="shared" si="77"/>
        <v>778.894</v>
      </c>
      <c r="AD192" s="161">
        <f t="shared" si="78"/>
        <v>522.84</v>
      </c>
      <c r="AE192" s="161">
        <f t="shared" si="79"/>
        <v>32.4578</v>
      </c>
      <c r="AF192" s="161">
        <f t="shared" si="80"/>
        <v>179</v>
      </c>
      <c r="AG192" s="161">
        <f t="shared" si="81"/>
        <v>0</v>
      </c>
      <c r="AH192" s="161">
        <f t="shared" si="82"/>
        <v>1571.609</v>
      </c>
      <c r="AI192" s="143" t="s">
        <v>1138</v>
      </c>
    </row>
    <row r="193" s="9" customFormat="1" ht="20" customHeight="1" spans="1:35">
      <c r="A193" s="40">
        <f t="shared" si="84"/>
        <v>190</v>
      </c>
      <c r="B193" s="66" t="s">
        <v>503</v>
      </c>
      <c r="C193" s="42" t="s">
        <v>532</v>
      </c>
      <c r="D193" s="41" t="s">
        <v>533</v>
      </c>
      <c r="E193" s="41">
        <v>3245.4</v>
      </c>
      <c r="F193" s="41">
        <f>VLOOKUP(C193,'[1]9月'!$B:$Q,16,0)</f>
        <v>3245.4</v>
      </c>
      <c r="G193" s="44">
        <v>5228.42</v>
      </c>
      <c r="H193" s="41">
        <v>3245.4</v>
      </c>
      <c r="I193" s="44">
        <v>1790</v>
      </c>
      <c r="J193" s="44"/>
      <c r="K193" s="52">
        <f t="shared" si="85"/>
        <v>58.4172</v>
      </c>
      <c r="L193" s="53">
        <f t="shared" si="86"/>
        <v>519.264</v>
      </c>
      <c r="M193" s="44">
        <f t="shared" si="87"/>
        <v>418.27</v>
      </c>
      <c r="N193" s="41">
        <f t="shared" si="88"/>
        <v>22.7178</v>
      </c>
      <c r="O193" s="44">
        <f t="shared" si="89"/>
        <v>89.5</v>
      </c>
      <c r="P193" s="44">
        <f t="shared" si="90"/>
        <v>0</v>
      </c>
      <c r="Q193" s="44">
        <f t="shared" si="76"/>
        <v>1108.169</v>
      </c>
      <c r="R193" s="41">
        <f t="shared" si="91"/>
        <v>0</v>
      </c>
      <c r="S193" s="41">
        <f t="shared" si="92"/>
        <v>259.63</v>
      </c>
      <c r="T193" s="44">
        <f t="shared" si="93"/>
        <v>104.57</v>
      </c>
      <c r="U193" s="41">
        <f t="shared" si="94"/>
        <v>9.74</v>
      </c>
      <c r="V193" s="44">
        <f t="shared" si="95"/>
        <v>89.5</v>
      </c>
      <c r="W193" s="44">
        <f t="shared" si="96"/>
        <v>0</v>
      </c>
      <c r="X193" s="41">
        <f t="shared" si="75"/>
        <v>463.44</v>
      </c>
      <c r="Y193" s="41">
        <f t="shared" si="97"/>
        <v>1571.609</v>
      </c>
      <c r="Z193" s="66"/>
      <c r="AA193" s="143" t="s">
        <v>18</v>
      </c>
      <c r="AB193" s="161">
        <f t="shared" si="83"/>
        <v>58.4172</v>
      </c>
      <c r="AC193" s="161">
        <f t="shared" si="77"/>
        <v>778.894</v>
      </c>
      <c r="AD193" s="161">
        <f t="shared" si="78"/>
        <v>522.84</v>
      </c>
      <c r="AE193" s="161">
        <f t="shared" si="79"/>
        <v>32.4578</v>
      </c>
      <c r="AF193" s="161">
        <f t="shared" si="80"/>
        <v>179</v>
      </c>
      <c r="AG193" s="161">
        <f t="shared" si="81"/>
        <v>0</v>
      </c>
      <c r="AH193" s="161">
        <f t="shared" si="82"/>
        <v>1571.609</v>
      </c>
      <c r="AI193" s="143" t="s">
        <v>1138</v>
      </c>
    </row>
    <row r="194" s="9" customFormat="1" ht="20" customHeight="1" spans="1:35">
      <c r="A194" s="40">
        <f t="shared" si="84"/>
        <v>191</v>
      </c>
      <c r="B194" s="66" t="s">
        <v>503</v>
      </c>
      <c r="C194" s="42" t="s">
        <v>534</v>
      </c>
      <c r="D194" s="41" t="s">
        <v>535</v>
      </c>
      <c r="E194" s="41">
        <v>3245.4</v>
      </c>
      <c r="F194" s="41">
        <f>VLOOKUP(C194,'[1]9月'!$B:$Q,16,0)</f>
        <v>3245.4</v>
      </c>
      <c r="G194" s="44">
        <v>5228.42</v>
      </c>
      <c r="H194" s="41">
        <v>3245.4</v>
      </c>
      <c r="I194" s="44">
        <v>1790</v>
      </c>
      <c r="J194" s="44"/>
      <c r="K194" s="52">
        <f t="shared" si="85"/>
        <v>58.4172</v>
      </c>
      <c r="L194" s="53">
        <f t="shared" si="86"/>
        <v>519.264</v>
      </c>
      <c r="M194" s="44">
        <f t="shared" si="87"/>
        <v>418.27</v>
      </c>
      <c r="N194" s="41">
        <f t="shared" si="88"/>
        <v>22.7178</v>
      </c>
      <c r="O194" s="44">
        <f t="shared" si="89"/>
        <v>89.5</v>
      </c>
      <c r="P194" s="44">
        <f t="shared" si="90"/>
        <v>0</v>
      </c>
      <c r="Q194" s="44">
        <f t="shared" si="76"/>
        <v>1108.169</v>
      </c>
      <c r="R194" s="41">
        <f t="shared" si="91"/>
        <v>0</v>
      </c>
      <c r="S194" s="41">
        <f t="shared" si="92"/>
        <v>259.63</v>
      </c>
      <c r="T194" s="44">
        <f t="shared" si="93"/>
        <v>104.57</v>
      </c>
      <c r="U194" s="41">
        <f t="shared" si="94"/>
        <v>9.74</v>
      </c>
      <c r="V194" s="44">
        <f t="shared" si="95"/>
        <v>89.5</v>
      </c>
      <c r="W194" s="44">
        <f t="shared" si="96"/>
        <v>0</v>
      </c>
      <c r="X194" s="41">
        <f t="shared" si="75"/>
        <v>463.44</v>
      </c>
      <c r="Y194" s="41">
        <f t="shared" si="97"/>
        <v>1571.609</v>
      </c>
      <c r="Z194" s="66"/>
      <c r="AA194" s="143" t="s">
        <v>18</v>
      </c>
      <c r="AB194" s="161">
        <f t="shared" si="83"/>
        <v>58.4172</v>
      </c>
      <c r="AC194" s="161">
        <f t="shared" si="77"/>
        <v>778.894</v>
      </c>
      <c r="AD194" s="161">
        <f t="shared" si="78"/>
        <v>522.84</v>
      </c>
      <c r="AE194" s="161">
        <f t="shared" si="79"/>
        <v>32.4578</v>
      </c>
      <c r="AF194" s="161">
        <f t="shared" si="80"/>
        <v>179</v>
      </c>
      <c r="AG194" s="161">
        <f t="shared" si="81"/>
        <v>0</v>
      </c>
      <c r="AH194" s="161">
        <f t="shared" si="82"/>
        <v>1571.609</v>
      </c>
      <c r="AI194" s="143" t="s">
        <v>1138</v>
      </c>
    </row>
    <row r="195" s="9" customFormat="1" ht="20" customHeight="1" spans="1:35">
      <c r="A195" s="40">
        <f t="shared" si="84"/>
        <v>192</v>
      </c>
      <c r="B195" s="66" t="s">
        <v>503</v>
      </c>
      <c r="C195" s="42" t="s">
        <v>536</v>
      </c>
      <c r="D195" s="41" t="s">
        <v>537</v>
      </c>
      <c r="E195" s="41">
        <v>3245.4</v>
      </c>
      <c r="F195" s="41">
        <f>VLOOKUP(C195,'[1]9月'!$B:$Q,16,0)</f>
        <v>3245.4</v>
      </c>
      <c r="G195" s="44">
        <v>5228.42</v>
      </c>
      <c r="H195" s="41">
        <v>3245.4</v>
      </c>
      <c r="I195" s="44">
        <v>1790</v>
      </c>
      <c r="J195" s="44"/>
      <c r="K195" s="52">
        <f t="shared" si="85"/>
        <v>58.4172</v>
      </c>
      <c r="L195" s="53">
        <f t="shared" si="86"/>
        <v>519.264</v>
      </c>
      <c r="M195" s="44">
        <f t="shared" si="87"/>
        <v>418.27</v>
      </c>
      <c r="N195" s="41">
        <f t="shared" si="88"/>
        <v>22.7178</v>
      </c>
      <c r="O195" s="44">
        <f t="shared" si="89"/>
        <v>89.5</v>
      </c>
      <c r="P195" s="44">
        <f t="shared" si="90"/>
        <v>0</v>
      </c>
      <c r="Q195" s="44">
        <f t="shared" si="76"/>
        <v>1108.169</v>
      </c>
      <c r="R195" s="41">
        <f t="shared" si="91"/>
        <v>0</v>
      </c>
      <c r="S195" s="41">
        <f t="shared" si="92"/>
        <v>259.63</v>
      </c>
      <c r="T195" s="44">
        <f t="shared" si="93"/>
        <v>104.57</v>
      </c>
      <c r="U195" s="41">
        <f t="shared" si="94"/>
        <v>9.74</v>
      </c>
      <c r="V195" s="44">
        <f t="shared" si="95"/>
        <v>89.5</v>
      </c>
      <c r="W195" s="44">
        <f t="shared" si="96"/>
        <v>0</v>
      </c>
      <c r="X195" s="41">
        <f t="shared" si="75"/>
        <v>463.44</v>
      </c>
      <c r="Y195" s="41">
        <f t="shared" si="97"/>
        <v>1571.609</v>
      </c>
      <c r="Z195" s="66"/>
      <c r="AA195" s="143" t="s">
        <v>18</v>
      </c>
      <c r="AB195" s="161">
        <f t="shared" si="83"/>
        <v>58.4172</v>
      </c>
      <c r="AC195" s="161">
        <f t="shared" si="77"/>
        <v>778.894</v>
      </c>
      <c r="AD195" s="161">
        <f t="shared" si="78"/>
        <v>522.84</v>
      </c>
      <c r="AE195" s="161">
        <f t="shared" si="79"/>
        <v>32.4578</v>
      </c>
      <c r="AF195" s="161">
        <f t="shared" si="80"/>
        <v>179</v>
      </c>
      <c r="AG195" s="161">
        <f t="shared" si="81"/>
        <v>0</v>
      </c>
      <c r="AH195" s="161">
        <f t="shared" si="82"/>
        <v>1571.609</v>
      </c>
      <c r="AI195" s="143" t="s">
        <v>1138</v>
      </c>
    </row>
    <row r="196" s="9" customFormat="1" ht="20" customHeight="1" spans="1:35">
      <c r="A196" s="40">
        <f t="shared" si="84"/>
        <v>193</v>
      </c>
      <c r="B196" s="66" t="s">
        <v>503</v>
      </c>
      <c r="C196" s="42" t="s">
        <v>538</v>
      </c>
      <c r="D196" s="41" t="s">
        <v>539</v>
      </c>
      <c r="E196" s="41">
        <v>3245.4</v>
      </c>
      <c r="F196" s="41">
        <f>VLOOKUP(C196,'[1]9月'!$B:$Q,16,0)</f>
        <v>3245.4</v>
      </c>
      <c r="G196" s="44">
        <v>5228.42</v>
      </c>
      <c r="H196" s="41">
        <v>3245.4</v>
      </c>
      <c r="I196" s="44">
        <v>1790</v>
      </c>
      <c r="J196" s="44"/>
      <c r="K196" s="52">
        <f t="shared" si="85"/>
        <v>58.4172</v>
      </c>
      <c r="L196" s="53">
        <f t="shared" si="86"/>
        <v>519.264</v>
      </c>
      <c r="M196" s="44">
        <f t="shared" si="87"/>
        <v>418.27</v>
      </c>
      <c r="N196" s="41">
        <f t="shared" si="88"/>
        <v>22.7178</v>
      </c>
      <c r="O196" s="44">
        <f t="shared" si="89"/>
        <v>89.5</v>
      </c>
      <c r="P196" s="44">
        <f t="shared" si="90"/>
        <v>0</v>
      </c>
      <c r="Q196" s="44">
        <f t="shared" si="76"/>
        <v>1108.169</v>
      </c>
      <c r="R196" s="41">
        <f t="shared" si="91"/>
        <v>0</v>
      </c>
      <c r="S196" s="41">
        <f t="shared" si="92"/>
        <v>259.63</v>
      </c>
      <c r="T196" s="44">
        <f t="shared" si="93"/>
        <v>104.57</v>
      </c>
      <c r="U196" s="41">
        <f t="shared" si="94"/>
        <v>9.74</v>
      </c>
      <c r="V196" s="44">
        <f t="shared" si="95"/>
        <v>89.5</v>
      </c>
      <c r="W196" s="44">
        <f t="shared" si="96"/>
        <v>0</v>
      </c>
      <c r="X196" s="41">
        <f t="shared" ref="X196:X259" si="98">SUM(R196:W196)</f>
        <v>463.44</v>
      </c>
      <c r="Y196" s="41">
        <f t="shared" si="97"/>
        <v>1571.609</v>
      </c>
      <c r="Z196" s="66"/>
      <c r="AA196" s="143" t="s">
        <v>18</v>
      </c>
      <c r="AB196" s="161">
        <f t="shared" si="83"/>
        <v>58.4172</v>
      </c>
      <c r="AC196" s="161">
        <f t="shared" si="77"/>
        <v>778.894</v>
      </c>
      <c r="AD196" s="161">
        <f t="shared" si="78"/>
        <v>522.84</v>
      </c>
      <c r="AE196" s="161">
        <f t="shared" si="79"/>
        <v>32.4578</v>
      </c>
      <c r="AF196" s="161">
        <f t="shared" si="80"/>
        <v>179</v>
      </c>
      <c r="AG196" s="161">
        <f t="shared" si="81"/>
        <v>0</v>
      </c>
      <c r="AH196" s="161">
        <f t="shared" si="82"/>
        <v>1571.609</v>
      </c>
      <c r="AI196" s="143" t="s">
        <v>1138</v>
      </c>
    </row>
    <row r="197" s="9" customFormat="1" ht="20" customHeight="1" spans="1:35">
      <c r="A197" s="40">
        <f t="shared" si="84"/>
        <v>194</v>
      </c>
      <c r="B197" s="66" t="s">
        <v>503</v>
      </c>
      <c r="C197" s="42" t="s">
        <v>540</v>
      </c>
      <c r="D197" s="41" t="s">
        <v>541</v>
      </c>
      <c r="E197" s="41">
        <v>3245.4</v>
      </c>
      <c r="F197" s="41">
        <f>VLOOKUP(C197,'[1]9月'!$B:$Q,16,0)</f>
        <v>3245.4</v>
      </c>
      <c r="G197" s="44">
        <v>5228.42</v>
      </c>
      <c r="H197" s="41">
        <v>3245.4</v>
      </c>
      <c r="I197" s="44">
        <v>1790</v>
      </c>
      <c r="J197" s="44"/>
      <c r="K197" s="52">
        <f t="shared" si="85"/>
        <v>58.4172</v>
      </c>
      <c r="L197" s="53">
        <f t="shared" si="86"/>
        <v>519.264</v>
      </c>
      <c r="M197" s="44">
        <f t="shared" si="87"/>
        <v>418.27</v>
      </c>
      <c r="N197" s="41">
        <f t="shared" si="88"/>
        <v>22.7178</v>
      </c>
      <c r="O197" s="44">
        <f t="shared" si="89"/>
        <v>89.5</v>
      </c>
      <c r="P197" s="44">
        <f t="shared" si="90"/>
        <v>0</v>
      </c>
      <c r="Q197" s="44">
        <f t="shared" ref="Q197:Q260" si="99">SUM(K197:P197)</f>
        <v>1108.169</v>
      </c>
      <c r="R197" s="41">
        <f t="shared" si="91"/>
        <v>0</v>
      </c>
      <c r="S197" s="41">
        <f t="shared" si="92"/>
        <v>259.63</v>
      </c>
      <c r="T197" s="44">
        <f t="shared" si="93"/>
        <v>104.57</v>
      </c>
      <c r="U197" s="41">
        <f t="shared" si="94"/>
        <v>9.74</v>
      </c>
      <c r="V197" s="44">
        <f t="shared" si="95"/>
        <v>89.5</v>
      </c>
      <c r="W197" s="44">
        <f t="shared" si="96"/>
        <v>0</v>
      </c>
      <c r="X197" s="41">
        <f t="shared" si="98"/>
        <v>463.44</v>
      </c>
      <c r="Y197" s="41">
        <f t="shared" si="97"/>
        <v>1571.609</v>
      </c>
      <c r="Z197" s="66"/>
      <c r="AA197" s="143" t="s">
        <v>18</v>
      </c>
      <c r="AB197" s="161">
        <f t="shared" si="83"/>
        <v>58.4172</v>
      </c>
      <c r="AC197" s="161">
        <f t="shared" ref="AC197:AC260" si="100">L197+S197</f>
        <v>778.894</v>
      </c>
      <c r="AD197" s="161">
        <f t="shared" ref="AD197:AD260" si="101">M197+T197</f>
        <v>522.84</v>
      </c>
      <c r="AE197" s="161">
        <f t="shared" ref="AE197:AE260" si="102">N197+U197</f>
        <v>32.4578</v>
      </c>
      <c r="AF197" s="161">
        <f t="shared" ref="AF197:AF260" si="103">O197+V197</f>
        <v>179</v>
      </c>
      <c r="AG197" s="161">
        <f t="shared" ref="AG197:AG260" si="104">P197+W197</f>
        <v>0</v>
      </c>
      <c r="AH197" s="161">
        <f t="shared" ref="AH197:AH260" si="105">Q197+X197</f>
        <v>1571.609</v>
      </c>
      <c r="AI197" s="143" t="s">
        <v>1138</v>
      </c>
    </row>
    <row r="198" s="9" customFormat="1" ht="20" customHeight="1" spans="1:35">
      <c r="A198" s="40">
        <f t="shared" si="84"/>
        <v>195</v>
      </c>
      <c r="B198" s="66" t="s">
        <v>503</v>
      </c>
      <c r="C198" s="42" t="s">
        <v>542</v>
      </c>
      <c r="D198" s="41" t="s">
        <v>543</v>
      </c>
      <c r="E198" s="41">
        <v>3245.4</v>
      </c>
      <c r="F198" s="41">
        <f>VLOOKUP(C198,'[1]9月'!$B:$Q,16,0)</f>
        <v>3245.4</v>
      </c>
      <c r="G198" s="44">
        <v>5228.42</v>
      </c>
      <c r="H198" s="41">
        <v>3245.4</v>
      </c>
      <c r="I198" s="44">
        <v>1790</v>
      </c>
      <c r="J198" s="44"/>
      <c r="K198" s="52">
        <f t="shared" si="85"/>
        <v>58.4172</v>
      </c>
      <c r="L198" s="53">
        <f t="shared" si="86"/>
        <v>519.264</v>
      </c>
      <c r="M198" s="44">
        <f t="shared" si="87"/>
        <v>418.27</v>
      </c>
      <c r="N198" s="41">
        <f t="shared" si="88"/>
        <v>22.7178</v>
      </c>
      <c r="O198" s="44">
        <f t="shared" si="89"/>
        <v>89.5</v>
      </c>
      <c r="P198" s="44">
        <f t="shared" si="90"/>
        <v>0</v>
      </c>
      <c r="Q198" s="44">
        <f t="shared" si="99"/>
        <v>1108.169</v>
      </c>
      <c r="R198" s="41">
        <f t="shared" si="91"/>
        <v>0</v>
      </c>
      <c r="S198" s="41">
        <f t="shared" si="92"/>
        <v>259.63</v>
      </c>
      <c r="T198" s="44">
        <f t="shared" si="93"/>
        <v>104.57</v>
      </c>
      <c r="U198" s="41">
        <f t="shared" si="94"/>
        <v>9.74</v>
      </c>
      <c r="V198" s="44">
        <f t="shared" si="95"/>
        <v>89.5</v>
      </c>
      <c r="W198" s="44">
        <f t="shared" si="96"/>
        <v>0</v>
      </c>
      <c r="X198" s="41">
        <f t="shared" si="98"/>
        <v>463.44</v>
      </c>
      <c r="Y198" s="41">
        <f t="shared" si="97"/>
        <v>1571.609</v>
      </c>
      <c r="Z198" s="66"/>
      <c r="AA198" s="143" t="s">
        <v>18</v>
      </c>
      <c r="AB198" s="161">
        <f t="shared" ref="AB198:AB261" si="106">K198+R198</f>
        <v>58.4172</v>
      </c>
      <c r="AC198" s="161">
        <f t="shared" si="100"/>
        <v>778.894</v>
      </c>
      <c r="AD198" s="161">
        <f t="shared" si="101"/>
        <v>522.84</v>
      </c>
      <c r="AE198" s="161">
        <f t="shared" si="102"/>
        <v>32.4578</v>
      </c>
      <c r="AF198" s="161">
        <f t="shared" si="103"/>
        <v>179</v>
      </c>
      <c r="AG198" s="161">
        <f t="shared" si="104"/>
        <v>0</v>
      </c>
      <c r="AH198" s="161">
        <f t="shared" si="105"/>
        <v>1571.609</v>
      </c>
      <c r="AI198" s="143" t="s">
        <v>1138</v>
      </c>
    </row>
    <row r="199" s="9" customFormat="1" ht="20" customHeight="1" spans="1:35">
      <c r="A199" s="40">
        <f t="shared" si="84"/>
        <v>196</v>
      </c>
      <c r="B199" s="66" t="s">
        <v>503</v>
      </c>
      <c r="C199" s="42" t="s">
        <v>544</v>
      </c>
      <c r="D199" s="41" t="s">
        <v>545</v>
      </c>
      <c r="E199" s="41">
        <v>3245.4</v>
      </c>
      <c r="F199" s="41">
        <f>VLOOKUP(C199,'[1]9月'!$B:$Q,16,0)</f>
        <v>3245.4</v>
      </c>
      <c r="G199" s="44">
        <v>5228.42</v>
      </c>
      <c r="H199" s="41">
        <v>3245.4</v>
      </c>
      <c r="I199" s="44">
        <v>1790</v>
      </c>
      <c r="J199" s="44"/>
      <c r="K199" s="52">
        <f t="shared" si="85"/>
        <v>58.4172</v>
      </c>
      <c r="L199" s="53">
        <f t="shared" si="86"/>
        <v>519.264</v>
      </c>
      <c r="M199" s="44">
        <f t="shared" si="87"/>
        <v>418.27</v>
      </c>
      <c r="N199" s="41">
        <f t="shared" si="88"/>
        <v>22.7178</v>
      </c>
      <c r="O199" s="44">
        <f t="shared" si="89"/>
        <v>89.5</v>
      </c>
      <c r="P199" s="44">
        <f t="shared" si="90"/>
        <v>0</v>
      </c>
      <c r="Q199" s="44">
        <f t="shared" si="99"/>
        <v>1108.169</v>
      </c>
      <c r="R199" s="41">
        <f t="shared" si="91"/>
        <v>0</v>
      </c>
      <c r="S199" s="41">
        <f t="shared" si="92"/>
        <v>259.63</v>
      </c>
      <c r="T199" s="44">
        <f t="shared" si="93"/>
        <v>104.57</v>
      </c>
      <c r="U199" s="41">
        <f t="shared" si="94"/>
        <v>9.74</v>
      </c>
      <c r="V199" s="44">
        <f t="shared" si="95"/>
        <v>89.5</v>
      </c>
      <c r="W199" s="44">
        <f t="shared" si="96"/>
        <v>0</v>
      </c>
      <c r="X199" s="41">
        <f t="shared" si="98"/>
        <v>463.44</v>
      </c>
      <c r="Y199" s="41">
        <f t="shared" si="97"/>
        <v>1571.609</v>
      </c>
      <c r="Z199" s="66"/>
      <c r="AA199" s="143" t="s">
        <v>18</v>
      </c>
      <c r="AB199" s="161">
        <f t="shared" si="106"/>
        <v>58.4172</v>
      </c>
      <c r="AC199" s="161">
        <f t="shared" si="100"/>
        <v>778.894</v>
      </c>
      <c r="AD199" s="161">
        <f t="shared" si="101"/>
        <v>522.84</v>
      </c>
      <c r="AE199" s="161">
        <f t="shared" si="102"/>
        <v>32.4578</v>
      </c>
      <c r="AF199" s="161">
        <f t="shared" si="103"/>
        <v>179</v>
      </c>
      <c r="AG199" s="161">
        <f t="shared" si="104"/>
        <v>0</v>
      </c>
      <c r="AH199" s="161">
        <f t="shared" si="105"/>
        <v>1571.609</v>
      </c>
      <c r="AI199" s="143" t="s">
        <v>1138</v>
      </c>
    </row>
    <row r="200" s="9" customFormat="1" ht="20" customHeight="1" spans="1:35">
      <c r="A200" s="40">
        <f t="shared" si="84"/>
        <v>197</v>
      </c>
      <c r="B200" s="66" t="s">
        <v>503</v>
      </c>
      <c r="C200" s="42" t="s">
        <v>546</v>
      </c>
      <c r="D200" s="41" t="s">
        <v>547</v>
      </c>
      <c r="E200" s="41">
        <v>3245.4</v>
      </c>
      <c r="F200" s="41">
        <f>VLOOKUP(C200,'[1]9月'!$B:$Q,16,0)</f>
        <v>3245.4</v>
      </c>
      <c r="G200" s="44">
        <v>5228.42</v>
      </c>
      <c r="H200" s="41">
        <v>3245.4</v>
      </c>
      <c r="I200" s="44">
        <v>1790</v>
      </c>
      <c r="J200" s="44"/>
      <c r="K200" s="52">
        <f t="shared" si="85"/>
        <v>58.4172</v>
      </c>
      <c r="L200" s="53">
        <f t="shared" si="86"/>
        <v>519.264</v>
      </c>
      <c r="M200" s="44">
        <f t="shared" si="87"/>
        <v>418.27</v>
      </c>
      <c r="N200" s="41">
        <f t="shared" si="88"/>
        <v>22.7178</v>
      </c>
      <c r="O200" s="44">
        <f t="shared" si="89"/>
        <v>89.5</v>
      </c>
      <c r="P200" s="44">
        <f t="shared" si="90"/>
        <v>0</v>
      </c>
      <c r="Q200" s="44">
        <f t="shared" si="99"/>
        <v>1108.169</v>
      </c>
      <c r="R200" s="41">
        <f t="shared" si="91"/>
        <v>0</v>
      </c>
      <c r="S200" s="41">
        <f t="shared" si="92"/>
        <v>259.63</v>
      </c>
      <c r="T200" s="44">
        <f t="shared" si="93"/>
        <v>104.57</v>
      </c>
      <c r="U200" s="41">
        <f t="shared" si="94"/>
        <v>9.74</v>
      </c>
      <c r="V200" s="44">
        <f t="shared" si="95"/>
        <v>89.5</v>
      </c>
      <c r="W200" s="44">
        <f t="shared" si="96"/>
        <v>0</v>
      </c>
      <c r="X200" s="41">
        <f t="shared" si="98"/>
        <v>463.44</v>
      </c>
      <c r="Y200" s="41">
        <f t="shared" si="97"/>
        <v>1571.609</v>
      </c>
      <c r="Z200" s="66"/>
      <c r="AA200" s="143" t="s">
        <v>18</v>
      </c>
      <c r="AB200" s="161">
        <f t="shared" si="106"/>
        <v>58.4172</v>
      </c>
      <c r="AC200" s="161">
        <f t="shared" si="100"/>
        <v>778.894</v>
      </c>
      <c r="AD200" s="161">
        <f t="shared" si="101"/>
        <v>522.84</v>
      </c>
      <c r="AE200" s="161">
        <f t="shared" si="102"/>
        <v>32.4578</v>
      </c>
      <c r="AF200" s="161">
        <f t="shared" si="103"/>
        <v>179</v>
      </c>
      <c r="AG200" s="161">
        <f t="shared" si="104"/>
        <v>0</v>
      </c>
      <c r="AH200" s="161">
        <f t="shared" si="105"/>
        <v>1571.609</v>
      </c>
      <c r="AI200" s="143" t="s">
        <v>1138</v>
      </c>
    </row>
    <row r="201" s="9" customFormat="1" ht="20" customHeight="1" spans="1:35">
      <c r="A201" s="40">
        <f t="shared" si="84"/>
        <v>198</v>
      </c>
      <c r="B201" s="66" t="s">
        <v>503</v>
      </c>
      <c r="C201" s="42" t="s">
        <v>550</v>
      </c>
      <c r="D201" s="41" t="s">
        <v>551</v>
      </c>
      <c r="E201" s="41">
        <v>3245.4</v>
      </c>
      <c r="F201" s="41">
        <f>VLOOKUP(C201,'[1]9月'!$B:$Q,16,0)</f>
        <v>3245.4</v>
      </c>
      <c r="G201" s="44">
        <v>5228.42</v>
      </c>
      <c r="H201" s="41">
        <v>3245.4</v>
      </c>
      <c r="I201" s="44">
        <v>1790</v>
      </c>
      <c r="J201" s="44"/>
      <c r="K201" s="52">
        <f t="shared" si="85"/>
        <v>58.4172</v>
      </c>
      <c r="L201" s="53">
        <f t="shared" si="86"/>
        <v>519.264</v>
      </c>
      <c r="M201" s="44">
        <f t="shared" si="87"/>
        <v>418.27</v>
      </c>
      <c r="N201" s="41">
        <f t="shared" si="88"/>
        <v>22.7178</v>
      </c>
      <c r="O201" s="44">
        <f t="shared" si="89"/>
        <v>89.5</v>
      </c>
      <c r="P201" s="44">
        <f t="shared" si="90"/>
        <v>0</v>
      </c>
      <c r="Q201" s="44">
        <f t="shared" si="99"/>
        <v>1108.169</v>
      </c>
      <c r="R201" s="41">
        <f t="shared" si="91"/>
        <v>0</v>
      </c>
      <c r="S201" s="41">
        <f t="shared" si="92"/>
        <v>259.63</v>
      </c>
      <c r="T201" s="44">
        <f t="shared" si="93"/>
        <v>104.57</v>
      </c>
      <c r="U201" s="41">
        <f t="shared" si="94"/>
        <v>9.74</v>
      </c>
      <c r="V201" s="44">
        <f t="shared" si="95"/>
        <v>89.5</v>
      </c>
      <c r="W201" s="44">
        <f t="shared" si="96"/>
        <v>0</v>
      </c>
      <c r="X201" s="41">
        <f t="shared" si="98"/>
        <v>463.44</v>
      </c>
      <c r="Y201" s="41">
        <f t="shared" si="97"/>
        <v>1571.609</v>
      </c>
      <c r="Z201" s="66"/>
      <c r="AA201" s="143" t="s">
        <v>18</v>
      </c>
      <c r="AB201" s="161">
        <f t="shared" si="106"/>
        <v>58.4172</v>
      </c>
      <c r="AC201" s="161">
        <f t="shared" si="100"/>
        <v>778.894</v>
      </c>
      <c r="AD201" s="161">
        <f t="shared" si="101"/>
        <v>522.84</v>
      </c>
      <c r="AE201" s="161">
        <f t="shared" si="102"/>
        <v>32.4578</v>
      </c>
      <c r="AF201" s="161">
        <f t="shared" si="103"/>
        <v>179</v>
      </c>
      <c r="AG201" s="161">
        <f t="shared" si="104"/>
        <v>0</v>
      </c>
      <c r="AH201" s="161">
        <f t="shared" si="105"/>
        <v>1571.609</v>
      </c>
      <c r="AI201" s="143" t="s">
        <v>1138</v>
      </c>
    </row>
    <row r="202" s="9" customFormat="1" ht="20" customHeight="1" spans="1:35">
      <c r="A202" s="40">
        <f t="shared" si="84"/>
        <v>199</v>
      </c>
      <c r="B202" s="66" t="s">
        <v>503</v>
      </c>
      <c r="C202" s="46" t="s">
        <v>552</v>
      </c>
      <c r="D202" s="45" t="s">
        <v>553</v>
      </c>
      <c r="E202" s="41">
        <v>3245.4</v>
      </c>
      <c r="F202" s="41">
        <f>VLOOKUP(C202,'[1]9月'!$B:$Q,16,0)</f>
        <v>3245.4</v>
      </c>
      <c r="G202" s="44">
        <v>5228.42</v>
      </c>
      <c r="H202" s="41">
        <v>3245.4</v>
      </c>
      <c r="I202" s="44">
        <v>1790</v>
      </c>
      <c r="J202" s="44"/>
      <c r="K202" s="52">
        <f t="shared" si="85"/>
        <v>58.4172</v>
      </c>
      <c r="L202" s="53">
        <f t="shared" si="86"/>
        <v>519.264</v>
      </c>
      <c r="M202" s="44">
        <f t="shared" si="87"/>
        <v>418.27</v>
      </c>
      <c r="N202" s="41">
        <f t="shared" si="88"/>
        <v>22.7178</v>
      </c>
      <c r="O202" s="44">
        <f t="shared" si="89"/>
        <v>89.5</v>
      </c>
      <c r="P202" s="44">
        <f t="shared" si="90"/>
        <v>0</v>
      </c>
      <c r="Q202" s="44">
        <f t="shared" si="99"/>
        <v>1108.169</v>
      </c>
      <c r="R202" s="41">
        <f t="shared" si="91"/>
        <v>0</v>
      </c>
      <c r="S202" s="41">
        <f t="shared" si="92"/>
        <v>259.63</v>
      </c>
      <c r="T202" s="44">
        <f t="shared" si="93"/>
        <v>104.57</v>
      </c>
      <c r="U202" s="41">
        <f t="shared" si="94"/>
        <v>9.74</v>
      </c>
      <c r="V202" s="44">
        <f t="shared" si="95"/>
        <v>89.5</v>
      </c>
      <c r="W202" s="44">
        <f t="shared" si="96"/>
        <v>0</v>
      </c>
      <c r="X202" s="41">
        <f t="shared" si="98"/>
        <v>463.44</v>
      </c>
      <c r="Y202" s="41">
        <f t="shared" si="97"/>
        <v>1571.609</v>
      </c>
      <c r="Z202" s="66"/>
      <c r="AA202" s="143" t="s">
        <v>18</v>
      </c>
      <c r="AB202" s="161">
        <f t="shared" si="106"/>
        <v>58.4172</v>
      </c>
      <c r="AC202" s="161">
        <f t="shared" si="100"/>
        <v>778.894</v>
      </c>
      <c r="AD202" s="161">
        <f t="shared" si="101"/>
        <v>522.84</v>
      </c>
      <c r="AE202" s="161">
        <f t="shared" si="102"/>
        <v>32.4578</v>
      </c>
      <c r="AF202" s="161">
        <f t="shared" si="103"/>
        <v>179</v>
      </c>
      <c r="AG202" s="161">
        <f t="shared" si="104"/>
        <v>0</v>
      </c>
      <c r="AH202" s="161">
        <f t="shared" si="105"/>
        <v>1571.609</v>
      </c>
      <c r="AI202" s="143" t="s">
        <v>1138</v>
      </c>
    </row>
    <row r="203" s="9" customFormat="1" ht="20" customHeight="1" spans="1:35">
      <c r="A203" s="40">
        <f t="shared" si="84"/>
        <v>200</v>
      </c>
      <c r="B203" s="66" t="s">
        <v>170</v>
      </c>
      <c r="C203" s="42" t="s">
        <v>554</v>
      </c>
      <c r="D203" s="41" t="s">
        <v>555</v>
      </c>
      <c r="E203" s="41">
        <v>3245.4</v>
      </c>
      <c r="F203" s="41">
        <f>VLOOKUP(C203,'[1]9月'!$B:$Q,16,0)</f>
        <v>3245.4</v>
      </c>
      <c r="G203" s="44">
        <v>5228.42</v>
      </c>
      <c r="H203" s="41">
        <v>3245.4</v>
      </c>
      <c r="I203" s="44">
        <v>1790</v>
      </c>
      <c r="J203" s="44"/>
      <c r="K203" s="52">
        <f t="shared" si="85"/>
        <v>58.4172</v>
      </c>
      <c r="L203" s="53">
        <f t="shared" si="86"/>
        <v>519.264</v>
      </c>
      <c r="M203" s="44">
        <f t="shared" si="87"/>
        <v>418.27</v>
      </c>
      <c r="N203" s="41">
        <f t="shared" si="88"/>
        <v>22.7178</v>
      </c>
      <c r="O203" s="44">
        <f t="shared" si="89"/>
        <v>89.5</v>
      </c>
      <c r="P203" s="44">
        <f t="shared" si="90"/>
        <v>0</v>
      </c>
      <c r="Q203" s="44">
        <f t="shared" si="99"/>
        <v>1108.169</v>
      </c>
      <c r="R203" s="41">
        <f t="shared" si="91"/>
        <v>0</v>
      </c>
      <c r="S203" s="41">
        <f t="shared" si="92"/>
        <v>259.63</v>
      </c>
      <c r="T203" s="44">
        <f t="shared" si="93"/>
        <v>104.57</v>
      </c>
      <c r="U203" s="41">
        <f t="shared" si="94"/>
        <v>9.74</v>
      </c>
      <c r="V203" s="44">
        <f t="shared" si="95"/>
        <v>89.5</v>
      </c>
      <c r="W203" s="44">
        <f t="shared" si="96"/>
        <v>0</v>
      </c>
      <c r="X203" s="41">
        <f t="shared" si="98"/>
        <v>463.44</v>
      </c>
      <c r="Y203" s="41">
        <f t="shared" si="97"/>
        <v>1571.609</v>
      </c>
      <c r="Z203" s="66"/>
      <c r="AA203" s="143" t="s">
        <v>24</v>
      </c>
      <c r="AB203" s="161">
        <f t="shared" si="106"/>
        <v>58.4172</v>
      </c>
      <c r="AC203" s="161">
        <f t="shared" si="100"/>
        <v>778.894</v>
      </c>
      <c r="AD203" s="161">
        <f t="shared" si="101"/>
        <v>522.84</v>
      </c>
      <c r="AE203" s="161">
        <f t="shared" si="102"/>
        <v>32.4578</v>
      </c>
      <c r="AF203" s="161">
        <f t="shared" si="103"/>
        <v>179</v>
      </c>
      <c r="AG203" s="161">
        <f t="shared" si="104"/>
        <v>0</v>
      </c>
      <c r="AH203" s="161">
        <f t="shared" si="105"/>
        <v>1571.609</v>
      </c>
      <c r="AI203" s="143" t="s">
        <v>1138</v>
      </c>
    </row>
    <row r="204" s="9" customFormat="1" ht="20" customHeight="1" spans="1:35">
      <c r="A204" s="40">
        <f t="shared" si="84"/>
        <v>201</v>
      </c>
      <c r="B204" s="66" t="s">
        <v>170</v>
      </c>
      <c r="C204" s="42" t="s">
        <v>556</v>
      </c>
      <c r="D204" s="41" t="s">
        <v>557</v>
      </c>
      <c r="E204" s="41">
        <v>3245.4</v>
      </c>
      <c r="F204" s="41">
        <f>VLOOKUP(C204,'[1]9月'!$B:$Q,16,0)</f>
        <v>3245.4</v>
      </c>
      <c r="G204" s="44">
        <v>5228.42</v>
      </c>
      <c r="H204" s="41">
        <v>3245.4</v>
      </c>
      <c r="I204" s="44">
        <v>1790</v>
      </c>
      <c r="J204" s="44"/>
      <c r="K204" s="52">
        <f t="shared" si="85"/>
        <v>58.4172</v>
      </c>
      <c r="L204" s="53">
        <f t="shared" si="86"/>
        <v>519.264</v>
      </c>
      <c r="M204" s="44">
        <f t="shared" si="87"/>
        <v>418.27</v>
      </c>
      <c r="N204" s="41">
        <f t="shared" si="88"/>
        <v>22.7178</v>
      </c>
      <c r="O204" s="44">
        <f t="shared" si="89"/>
        <v>89.5</v>
      </c>
      <c r="P204" s="44">
        <f t="shared" si="90"/>
        <v>0</v>
      </c>
      <c r="Q204" s="44">
        <f t="shared" si="99"/>
        <v>1108.169</v>
      </c>
      <c r="R204" s="41">
        <f t="shared" si="91"/>
        <v>0</v>
      </c>
      <c r="S204" s="41">
        <f t="shared" si="92"/>
        <v>259.63</v>
      </c>
      <c r="T204" s="44">
        <f t="shared" si="93"/>
        <v>104.57</v>
      </c>
      <c r="U204" s="41">
        <f t="shared" si="94"/>
        <v>9.74</v>
      </c>
      <c r="V204" s="44">
        <f t="shared" si="95"/>
        <v>89.5</v>
      </c>
      <c r="W204" s="44">
        <f t="shared" si="96"/>
        <v>0</v>
      </c>
      <c r="X204" s="41">
        <f t="shared" si="98"/>
        <v>463.44</v>
      </c>
      <c r="Y204" s="41">
        <f t="shared" si="97"/>
        <v>1571.609</v>
      </c>
      <c r="Z204" s="66"/>
      <c r="AA204" s="143" t="s">
        <v>24</v>
      </c>
      <c r="AB204" s="161">
        <f t="shared" si="106"/>
        <v>58.4172</v>
      </c>
      <c r="AC204" s="161">
        <f t="shared" si="100"/>
        <v>778.894</v>
      </c>
      <c r="AD204" s="161">
        <f t="shared" si="101"/>
        <v>522.84</v>
      </c>
      <c r="AE204" s="161">
        <f t="shared" si="102"/>
        <v>32.4578</v>
      </c>
      <c r="AF204" s="161">
        <f t="shared" si="103"/>
        <v>179</v>
      </c>
      <c r="AG204" s="161">
        <f t="shared" si="104"/>
        <v>0</v>
      </c>
      <c r="AH204" s="161">
        <f t="shared" si="105"/>
        <v>1571.609</v>
      </c>
      <c r="AI204" s="143" t="s">
        <v>1138</v>
      </c>
    </row>
    <row r="205" s="9" customFormat="1" ht="20" customHeight="1" spans="1:35">
      <c r="A205" s="40">
        <f t="shared" si="84"/>
        <v>202</v>
      </c>
      <c r="B205" s="66" t="s">
        <v>170</v>
      </c>
      <c r="C205" s="42" t="s">
        <v>558</v>
      </c>
      <c r="D205" s="41" t="s">
        <v>559</v>
      </c>
      <c r="E205" s="41">
        <v>3245.4</v>
      </c>
      <c r="F205" s="41">
        <f>VLOOKUP(C205,'[1]9月'!$B:$Q,16,0)</f>
        <v>3245.4</v>
      </c>
      <c r="G205" s="44">
        <v>5228.42</v>
      </c>
      <c r="H205" s="41">
        <v>3245.4</v>
      </c>
      <c r="I205" s="44">
        <v>1790</v>
      </c>
      <c r="J205" s="44"/>
      <c r="K205" s="52">
        <f t="shared" si="85"/>
        <v>58.4172</v>
      </c>
      <c r="L205" s="53">
        <f t="shared" si="86"/>
        <v>519.264</v>
      </c>
      <c r="M205" s="44">
        <f t="shared" si="87"/>
        <v>418.27</v>
      </c>
      <c r="N205" s="41">
        <f t="shared" si="88"/>
        <v>22.7178</v>
      </c>
      <c r="O205" s="44">
        <f t="shared" si="89"/>
        <v>89.5</v>
      </c>
      <c r="P205" s="44">
        <f t="shared" si="90"/>
        <v>0</v>
      </c>
      <c r="Q205" s="44">
        <f t="shared" si="99"/>
        <v>1108.169</v>
      </c>
      <c r="R205" s="41">
        <f t="shared" si="91"/>
        <v>0</v>
      </c>
      <c r="S205" s="41">
        <f t="shared" si="92"/>
        <v>259.63</v>
      </c>
      <c r="T205" s="44">
        <f t="shared" si="93"/>
        <v>104.57</v>
      </c>
      <c r="U205" s="41">
        <f t="shared" si="94"/>
        <v>9.74</v>
      </c>
      <c r="V205" s="44">
        <f t="shared" si="95"/>
        <v>89.5</v>
      </c>
      <c r="W205" s="44">
        <f t="shared" si="96"/>
        <v>0</v>
      </c>
      <c r="X205" s="41">
        <f t="shared" si="98"/>
        <v>463.44</v>
      </c>
      <c r="Y205" s="41">
        <f t="shared" si="97"/>
        <v>1571.609</v>
      </c>
      <c r="Z205" s="66"/>
      <c r="AA205" s="143" t="s">
        <v>24</v>
      </c>
      <c r="AB205" s="161">
        <f t="shared" si="106"/>
        <v>58.4172</v>
      </c>
      <c r="AC205" s="161">
        <f t="shared" si="100"/>
        <v>778.894</v>
      </c>
      <c r="AD205" s="161">
        <f t="shared" si="101"/>
        <v>522.84</v>
      </c>
      <c r="AE205" s="161">
        <f t="shared" si="102"/>
        <v>32.4578</v>
      </c>
      <c r="AF205" s="161">
        <f t="shared" si="103"/>
        <v>179</v>
      </c>
      <c r="AG205" s="161">
        <f t="shared" si="104"/>
        <v>0</v>
      </c>
      <c r="AH205" s="161">
        <f t="shared" si="105"/>
        <v>1571.609</v>
      </c>
      <c r="AI205" s="143" t="s">
        <v>1138</v>
      </c>
    </row>
    <row r="206" s="9" customFormat="1" ht="20" customHeight="1" spans="1:35">
      <c r="A206" s="40">
        <f t="shared" si="84"/>
        <v>203</v>
      </c>
      <c r="B206" s="66" t="s">
        <v>170</v>
      </c>
      <c r="C206" s="42" t="s">
        <v>560</v>
      </c>
      <c r="D206" s="41" t="s">
        <v>561</v>
      </c>
      <c r="E206" s="41">
        <v>3245.4</v>
      </c>
      <c r="F206" s="41">
        <f>VLOOKUP(C206,'[1]9月'!$B:$Q,16,0)</f>
        <v>3245.4</v>
      </c>
      <c r="G206" s="44">
        <v>5228.42</v>
      </c>
      <c r="H206" s="41">
        <v>3245.4</v>
      </c>
      <c r="I206" s="44">
        <v>4180</v>
      </c>
      <c r="J206" s="44"/>
      <c r="K206" s="52">
        <f t="shared" si="85"/>
        <v>58.4172</v>
      </c>
      <c r="L206" s="53">
        <f t="shared" si="86"/>
        <v>519.264</v>
      </c>
      <c r="M206" s="44">
        <f t="shared" si="87"/>
        <v>418.27</v>
      </c>
      <c r="N206" s="41">
        <f t="shared" si="88"/>
        <v>22.7178</v>
      </c>
      <c r="O206" s="44">
        <f t="shared" si="89"/>
        <v>209</v>
      </c>
      <c r="P206" s="44">
        <f t="shared" si="90"/>
        <v>0</v>
      </c>
      <c r="Q206" s="44">
        <f t="shared" si="99"/>
        <v>1227.669</v>
      </c>
      <c r="R206" s="41">
        <f t="shared" si="91"/>
        <v>0</v>
      </c>
      <c r="S206" s="41">
        <f t="shared" si="92"/>
        <v>259.63</v>
      </c>
      <c r="T206" s="44">
        <f t="shared" si="93"/>
        <v>104.57</v>
      </c>
      <c r="U206" s="41">
        <f t="shared" si="94"/>
        <v>9.74</v>
      </c>
      <c r="V206" s="44">
        <f t="shared" si="95"/>
        <v>209</v>
      </c>
      <c r="W206" s="44">
        <f t="shared" si="96"/>
        <v>0</v>
      </c>
      <c r="X206" s="41">
        <f t="shared" si="98"/>
        <v>582.94</v>
      </c>
      <c r="Y206" s="41">
        <f t="shared" si="97"/>
        <v>1810.609</v>
      </c>
      <c r="Z206" s="66"/>
      <c r="AA206" s="143" t="s">
        <v>24</v>
      </c>
      <c r="AB206" s="161">
        <f t="shared" si="106"/>
        <v>58.4172</v>
      </c>
      <c r="AC206" s="161">
        <f t="shared" si="100"/>
        <v>778.894</v>
      </c>
      <c r="AD206" s="161">
        <f t="shared" si="101"/>
        <v>522.84</v>
      </c>
      <c r="AE206" s="161">
        <f t="shared" si="102"/>
        <v>32.4578</v>
      </c>
      <c r="AF206" s="161">
        <f t="shared" si="103"/>
        <v>418</v>
      </c>
      <c r="AG206" s="161">
        <f t="shared" si="104"/>
        <v>0</v>
      </c>
      <c r="AH206" s="161">
        <f t="shared" si="105"/>
        <v>1810.609</v>
      </c>
      <c r="AI206" s="143" t="s">
        <v>1138</v>
      </c>
    </row>
    <row r="207" s="9" customFormat="1" ht="20" customHeight="1" spans="1:35">
      <c r="A207" s="40">
        <f t="shared" si="84"/>
        <v>204</v>
      </c>
      <c r="B207" s="66" t="s">
        <v>170</v>
      </c>
      <c r="C207" s="42" t="s">
        <v>562</v>
      </c>
      <c r="D207" s="41" t="s">
        <v>563</v>
      </c>
      <c r="E207" s="41">
        <v>3245.4</v>
      </c>
      <c r="F207" s="41">
        <f>VLOOKUP(C207,'[1]9月'!$B:$Q,16,0)</f>
        <v>3245.4</v>
      </c>
      <c r="G207" s="44">
        <v>5228.42</v>
      </c>
      <c r="H207" s="41">
        <v>3245.4</v>
      </c>
      <c r="I207" s="44">
        <v>4180</v>
      </c>
      <c r="J207" s="44"/>
      <c r="K207" s="52">
        <f t="shared" si="85"/>
        <v>58.4172</v>
      </c>
      <c r="L207" s="53">
        <f t="shared" si="86"/>
        <v>519.264</v>
      </c>
      <c r="M207" s="44">
        <f t="shared" si="87"/>
        <v>418.27</v>
      </c>
      <c r="N207" s="41">
        <f t="shared" si="88"/>
        <v>22.7178</v>
      </c>
      <c r="O207" s="44">
        <f t="shared" si="89"/>
        <v>209</v>
      </c>
      <c r="P207" s="44">
        <f t="shared" si="90"/>
        <v>0</v>
      </c>
      <c r="Q207" s="44">
        <f t="shared" si="99"/>
        <v>1227.669</v>
      </c>
      <c r="R207" s="41">
        <f t="shared" si="91"/>
        <v>0</v>
      </c>
      <c r="S207" s="41">
        <f t="shared" si="92"/>
        <v>259.63</v>
      </c>
      <c r="T207" s="44">
        <f t="shared" si="93"/>
        <v>104.57</v>
      </c>
      <c r="U207" s="41">
        <f t="shared" si="94"/>
        <v>9.74</v>
      </c>
      <c r="V207" s="44">
        <f t="shared" si="95"/>
        <v>209</v>
      </c>
      <c r="W207" s="44">
        <f t="shared" si="96"/>
        <v>0</v>
      </c>
      <c r="X207" s="41">
        <f t="shared" si="98"/>
        <v>582.94</v>
      </c>
      <c r="Y207" s="41">
        <f t="shared" si="97"/>
        <v>1810.609</v>
      </c>
      <c r="Z207" s="66"/>
      <c r="AA207" s="143" t="s">
        <v>24</v>
      </c>
      <c r="AB207" s="161">
        <f t="shared" si="106"/>
        <v>58.4172</v>
      </c>
      <c r="AC207" s="161">
        <f t="shared" si="100"/>
        <v>778.894</v>
      </c>
      <c r="AD207" s="161">
        <f t="shared" si="101"/>
        <v>522.84</v>
      </c>
      <c r="AE207" s="161">
        <f t="shared" si="102"/>
        <v>32.4578</v>
      </c>
      <c r="AF207" s="161">
        <f t="shared" si="103"/>
        <v>418</v>
      </c>
      <c r="AG207" s="161">
        <f t="shared" si="104"/>
        <v>0</v>
      </c>
      <c r="AH207" s="161">
        <f t="shared" si="105"/>
        <v>1810.609</v>
      </c>
      <c r="AI207" s="143" t="s">
        <v>1138</v>
      </c>
    </row>
    <row r="208" s="9" customFormat="1" ht="20" customHeight="1" spans="1:35">
      <c r="A208" s="40">
        <f t="shared" si="84"/>
        <v>205</v>
      </c>
      <c r="B208" s="66" t="s">
        <v>170</v>
      </c>
      <c r="C208" s="42" t="s">
        <v>564</v>
      </c>
      <c r="D208" s="41" t="s">
        <v>565</v>
      </c>
      <c r="E208" s="41">
        <v>3245.4</v>
      </c>
      <c r="F208" s="41">
        <f>VLOOKUP(C208,'[1]9月'!$B:$Q,16,0)</f>
        <v>3245.4</v>
      </c>
      <c r="G208" s="44">
        <v>5228.42</v>
      </c>
      <c r="H208" s="41">
        <v>3245.4</v>
      </c>
      <c r="I208" s="44">
        <v>4180</v>
      </c>
      <c r="J208" s="44"/>
      <c r="K208" s="52">
        <f t="shared" si="85"/>
        <v>58.4172</v>
      </c>
      <c r="L208" s="53">
        <f t="shared" si="86"/>
        <v>519.264</v>
      </c>
      <c r="M208" s="44">
        <f t="shared" si="87"/>
        <v>418.27</v>
      </c>
      <c r="N208" s="41">
        <f t="shared" si="88"/>
        <v>22.7178</v>
      </c>
      <c r="O208" s="44">
        <f t="shared" si="89"/>
        <v>209</v>
      </c>
      <c r="P208" s="44">
        <f t="shared" si="90"/>
        <v>0</v>
      </c>
      <c r="Q208" s="44">
        <f t="shared" si="99"/>
        <v>1227.669</v>
      </c>
      <c r="R208" s="41">
        <f t="shared" si="91"/>
        <v>0</v>
      </c>
      <c r="S208" s="41">
        <f t="shared" si="92"/>
        <v>259.63</v>
      </c>
      <c r="T208" s="44">
        <f t="shared" si="93"/>
        <v>104.57</v>
      </c>
      <c r="U208" s="41">
        <f t="shared" si="94"/>
        <v>9.74</v>
      </c>
      <c r="V208" s="44">
        <f t="shared" si="95"/>
        <v>209</v>
      </c>
      <c r="W208" s="44">
        <f t="shared" si="96"/>
        <v>0</v>
      </c>
      <c r="X208" s="41">
        <f t="shared" si="98"/>
        <v>582.94</v>
      </c>
      <c r="Y208" s="41">
        <f t="shared" si="97"/>
        <v>1810.609</v>
      </c>
      <c r="Z208" s="66"/>
      <c r="AA208" s="143" t="s">
        <v>24</v>
      </c>
      <c r="AB208" s="161">
        <f t="shared" si="106"/>
        <v>58.4172</v>
      </c>
      <c r="AC208" s="161">
        <f t="shared" si="100"/>
        <v>778.894</v>
      </c>
      <c r="AD208" s="161">
        <f t="shared" si="101"/>
        <v>522.84</v>
      </c>
      <c r="AE208" s="161">
        <f t="shared" si="102"/>
        <v>32.4578</v>
      </c>
      <c r="AF208" s="161">
        <f t="shared" si="103"/>
        <v>418</v>
      </c>
      <c r="AG208" s="161">
        <f t="shared" si="104"/>
        <v>0</v>
      </c>
      <c r="AH208" s="161">
        <f t="shared" si="105"/>
        <v>1810.609</v>
      </c>
      <c r="AI208" s="143" t="s">
        <v>1138</v>
      </c>
    </row>
    <row r="209" s="9" customFormat="1" ht="20" customHeight="1" spans="1:35">
      <c r="A209" s="40">
        <f t="shared" si="84"/>
        <v>206</v>
      </c>
      <c r="B209" s="66" t="s">
        <v>173</v>
      </c>
      <c r="C209" s="42" t="s">
        <v>566</v>
      </c>
      <c r="D209" s="41" t="s">
        <v>567</v>
      </c>
      <c r="E209" s="41">
        <v>3245.4</v>
      </c>
      <c r="F209" s="41">
        <f>VLOOKUP(C209,'[1]9月'!$B:$Q,16,0)</f>
        <v>3245.4</v>
      </c>
      <c r="G209" s="44">
        <v>5228.42</v>
      </c>
      <c r="H209" s="41">
        <v>3245.4</v>
      </c>
      <c r="I209" s="44">
        <v>4180</v>
      </c>
      <c r="J209" s="44"/>
      <c r="K209" s="52">
        <f t="shared" si="85"/>
        <v>58.4172</v>
      </c>
      <c r="L209" s="53">
        <f t="shared" si="86"/>
        <v>519.264</v>
      </c>
      <c r="M209" s="44">
        <f t="shared" si="87"/>
        <v>418.27</v>
      </c>
      <c r="N209" s="41">
        <f t="shared" si="88"/>
        <v>22.7178</v>
      </c>
      <c r="O209" s="44">
        <f t="shared" si="89"/>
        <v>209</v>
      </c>
      <c r="P209" s="44">
        <f t="shared" si="90"/>
        <v>0</v>
      </c>
      <c r="Q209" s="44">
        <f t="shared" si="99"/>
        <v>1227.669</v>
      </c>
      <c r="R209" s="41">
        <f t="shared" si="91"/>
        <v>0</v>
      </c>
      <c r="S209" s="41">
        <f t="shared" si="92"/>
        <v>259.63</v>
      </c>
      <c r="T209" s="44">
        <f t="shared" si="93"/>
        <v>104.57</v>
      </c>
      <c r="U209" s="41">
        <f t="shared" si="94"/>
        <v>9.74</v>
      </c>
      <c r="V209" s="44">
        <f t="shared" si="95"/>
        <v>209</v>
      </c>
      <c r="W209" s="44">
        <f t="shared" si="96"/>
        <v>0</v>
      </c>
      <c r="X209" s="41">
        <f t="shared" si="98"/>
        <v>582.94</v>
      </c>
      <c r="Y209" s="41">
        <f t="shared" si="97"/>
        <v>1810.609</v>
      </c>
      <c r="Z209" s="66"/>
      <c r="AA209" s="143" t="s">
        <v>25</v>
      </c>
      <c r="AB209" s="161">
        <f t="shared" si="106"/>
        <v>58.4172</v>
      </c>
      <c r="AC209" s="161">
        <f t="shared" si="100"/>
        <v>778.894</v>
      </c>
      <c r="AD209" s="161">
        <f t="shared" si="101"/>
        <v>522.84</v>
      </c>
      <c r="AE209" s="161">
        <f t="shared" si="102"/>
        <v>32.4578</v>
      </c>
      <c r="AF209" s="161">
        <f t="shared" si="103"/>
        <v>418</v>
      </c>
      <c r="AG209" s="161">
        <f t="shared" si="104"/>
        <v>0</v>
      </c>
      <c r="AH209" s="161">
        <f t="shared" si="105"/>
        <v>1810.609</v>
      </c>
      <c r="AI209" s="143" t="s">
        <v>1137</v>
      </c>
    </row>
    <row r="210" s="9" customFormat="1" ht="20" customHeight="1" spans="1:35">
      <c r="A210" s="40">
        <f t="shared" si="84"/>
        <v>207</v>
      </c>
      <c r="B210" s="66" t="s">
        <v>170</v>
      </c>
      <c r="C210" s="42" t="s">
        <v>568</v>
      </c>
      <c r="D210" s="41" t="s">
        <v>569</v>
      </c>
      <c r="E210" s="41">
        <v>3245.4</v>
      </c>
      <c r="F210" s="41">
        <f>VLOOKUP(C210,'[1]9月'!$B:$Q,16,0)</f>
        <v>3245.4</v>
      </c>
      <c r="G210" s="44">
        <v>5228.42</v>
      </c>
      <c r="H210" s="41">
        <v>3245.4</v>
      </c>
      <c r="I210" s="44">
        <v>4180</v>
      </c>
      <c r="J210" s="44"/>
      <c r="K210" s="52">
        <f t="shared" si="85"/>
        <v>58.4172</v>
      </c>
      <c r="L210" s="53">
        <f t="shared" si="86"/>
        <v>519.264</v>
      </c>
      <c r="M210" s="44">
        <f t="shared" si="87"/>
        <v>418.27</v>
      </c>
      <c r="N210" s="41">
        <f t="shared" si="88"/>
        <v>22.7178</v>
      </c>
      <c r="O210" s="44">
        <f t="shared" si="89"/>
        <v>209</v>
      </c>
      <c r="P210" s="44">
        <f t="shared" si="90"/>
        <v>0</v>
      </c>
      <c r="Q210" s="44">
        <f t="shared" si="99"/>
        <v>1227.669</v>
      </c>
      <c r="R210" s="41">
        <f t="shared" si="91"/>
        <v>0</v>
      </c>
      <c r="S210" s="41">
        <f t="shared" si="92"/>
        <v>259.63</v>
      </c>
      <c r="T210" s="44">
        <f t="shared" si="93"/>
        <v>104.57</v>
      </c>
      <c r="U210" s="41">
        <f t="shared" si="94"/>
        <v>9.74</v>
      </c>
      <c r="V210" s="44">
        <f t="shared" si="95"/>
        <v>209</v>
      </c>
      <c r="W210" s="44">
        <f t="shared" si="96"/>
        <v>0</v>
      </c>
      <c r="X210" s="41">
        <f t="shared" si="98"/>
        <v>582.94</v>
      </c>
      <c r="Y210" s="41">
        <f t="shared" si="97"/>
        <v>1810.609</v>
      </c>
      <c r="Z210" s="66"/>
      <c r="AA210" s="143" t="s">
        <v>24</v>
      </c>
      <c r="AB210" s="161">
        <f t="shared" si="106"/>
        <v>58.4172</v>
      </c>
      <c r="AC210" s="161">
        <f t="shared" si="100"/>
        <v>778.894</v>
      </c>
      <c r="AD210" s="161">
        <f t="shared" si="101"/>
        <v>522.84</v>
      </c>
      <c r="AE210" s="161">
        <f t="shared" si="102"/>
        <v>32.4578</v>
      </c>
      <c r="AF210" s="161">
        <f t="shared" si="103"/>
        <v>418</v>
      </c>
      <c r="AG210" s="161">
        <f t="shared" si="104"/>
        <v>0</v>
      </c>
      <c r="AH210" s="161">
        <f t="shared" si="105"/>
        <v>1810.609</v>
      </c>
      <c r="AI210" s="143" t="s">
        <v>1138</v>
      </c>
    </row>
    <row r="211" s="9" customFormat="1" ht="20" customHeight="1" spans="1:35">
      <c r="A211" s="40">
        <f t="shared" si="84"/>
        <v>208</v>
      </c>
      <c r="B211" s="66" t="s">
        <v>170</v>
      </c>
      <c r="C211" s="42" t="s">
        <v>570</v>
      </c>
      <c r="D211" s="41" t="s">
        <v>571</v>
      </c>
      <c r="E211" s="41">
        <v>3245.4</v>
      </c>
      <c r="F211" s="41">
        <f>VLOOKUP(C211,'[1]9月'!$B:$Q,16,0)</f>
        <v>3245.4</v>
      </c>
      <c r="G211" s="44">
        <v>5228.42</v>
      </c>
      <c r="H211" s="41">
        <v>3245.4</v>
      </c>
      <c r="I211" s="44">
        <v>4180</v>
      </c>
      <c r="J211" s="44"/>
      <c r="K211" s="52">
        <f t="shared" si="85"/>
        <v>58.4172</v>
      </c>
      <c r="L211" s="53">
        <f t="shared" si="86"/>
        <v>519.264</v>
      </c>
      <c r="M211" s="44">
        <f t="shared" si="87"/>
        <v>418.27</v>
      </c>
      <c r="N211" s="41">
        <f t="shared" si="88"/>
        <v>22.7178</v>
      </c>
      <c r="O211" s="44">
        <f t="shared" si="89"/>
        <v>209</v>
      </c>
      <c r="P211" s="44">
        <f t="shared" si="90"/>
        <v>0</v>
      </c>
      <c r="Q211" s="44">
        <f t="shared" si="99"/>
        <v>1227.669</v>
      </c>
      <c r="R211" s="41">
        <f t="shared" si="91"/>
        <v>0</v>
      </c>
      <c r="S211" s="41">
        <f t="shared" si="92"/>
        <v>259.63</v>
      </c>
      <c r="T211" s="44">
        <f t="shared" si="93"/>
        <v>104.57</v>
      </c>
      <c r="U211" s="41">
        <f t="shared" si="94"/>
        <v>9.74</v>
      </c>
      <c r="V211" s="44">
        <f t="shared" si="95"/>
        <v>209</v>
      </c>
      <c r="W211" s="44">
        <f t="shared" si="96"/>
        <v>0</v>
      </c>
      <c r="X211" s="41">
        <f t="shared" si="98"/>
        <v>582.94</v>
      </c>
      <c r="Y211" s="41">
        <f t="shared" si="97"/>
        <v>1810.609</v>
      </c>
      <c r="Z211" s="66"/>
      <c r="AA211" s="143" t="s">
        <v>24</v>
      </c>
      <c r="AB211" s="161">
        <f t="shared" si="106"/>
        <v>58.4172</v>
      </c>
      <c r="AC211" s="161">
        <f t="shared" si="100"/>
        <v>778.894</v>
      </c>
      <c r="AD211" s="161">
        <f t="shared" si="101"/>
        <v>522.84</v>
      </c>
      <c r="AE211" s="161">
        <f t="shared" si="102"/>
        <v>32.4578</v>
      </c>
      <c r="AF211" s="161">
        <f t="shared" si="103"/>
        <v>418</v>
      </c>
      <c r="AG211" s="161">
        <f t="shared" si="104"/>
        <v>0</v>
      </c>
      <c r="AH211" s="161">
        <f t="shared" si="105"/>
        <v>1810.609</v>
      </c>
      <c r="AI211" s="143" t="s">
        <v>1138</v>
      </c>
    </row>
    <row r="212" s="9" customFormat="1" ht="20" customHeight="1" spans="1:35">
      <c r="A212" s="40">
        <f t="shared" si="84"/>
        <v>209</v>
      </c>
      <c r="B212" s="66" t="s">
        <v>170</v>
      </c>
      <c r="C212" s="42" t="s">
        <v>572</v>
      </c>
      <c r="D212" s="41" t="s">
        <v>573</v>
      </c>
      <c r="E212" s="41">
        <v>3245.4</v>
      </c>
      <c r="F212" s="41">
        <f>VLOOKUP(C212,'[1]9月'!$B:$Q,16,0)</f>
        <v>3245.4</v>
      </c>
      <c r="G212" s="44">
        <v>5228.42</v>
      </c>
      <c r="H212" s="41">
        <v>3245.4</v>
      </c>
      <c r="I212" s="44">
        <v>1790</v>
      </c>
      <c r="J212" s="44"/>
      <c r="K212" s="52">
        <f t="shared" si="85"/>
        <v>58.4172</v>
      </c>
      <c r="L212" s="53">
        <f t="shared" si="86"/>
        <v>519.264</v>
      </c>
      <c r="M212" s="44">
        <f t="shared" si="87"/>
        <v>418.27</v>
      </c>
      <c r="N212" s="41">
        <f t="shared" si="88"/>
        <v>22.7178</v>
      </c>
      <c r="O212" s="44">
        <f t="shared" si="89"/>
        <v>89.5</v>
      </c>
      <c r="P212" s="44">
        <f t="shared" si="90"/>
        <v>0</v>
      </c>
      <c r="Q212" s="44">
        <f t="shared" si="99"/>
        <v>1108.169</v>
      </c>
      <c r="R212" s="41">
        <f t="shared" si="91"/>
        <v>0</v>
      </c>
      <c r="S212" s="41">
        <f t="shared" si="92"/>
        <v>259.63</v>
      </c>
      <c r="T212" s="44">
        <f t="shared" si="93"/>
        <v>104.57</v>
      </c>
      <c r="U212" s="41">
        <f t="shared" si="94"/>
        <v>9.74</v>
      </c>
      <c r="V212" s="44">
        <f t="shared" si="95"/>
        <v>89.5</v>
      </c>
      <c r="W212" s="44">
        <f t="shared" si="96"/>
        <v>0</v>
      </c>
      <c r="X212" s="41">
        <f t="shared" si="98"/>
        <v>463.44</v>
      </c>
      <c r="Y212" s="41">
        <f t="shared" si="97"/>
        <v>1571.609</v>
      </c>
      <c r="Z212" s="66"/>
      <c r="AA212" s="143" t="s">
        <v>24</v>
      </c>
      <c r="AB212" s="161">
        <f t="shared" si="106"/>
        <v>58.4172</v>
      </c>
      <c r="AC212" s="161">
        <f t="shared" si="100"/>
        <v>778.894</v>
      </c>
      <c r="AD212" s="161">
        <f t="shared" si="101"/>
        <v>522.84</v>
      </c>
      <c r="AE212" s="161">
        <f t="shared" si="102"/>
        <v>32.4578</v>
      </c>
      <c r="AF212" s="161">
        <f t="shared" si="103"/>
        <v>179</v>
      </c>
      <c r="AG212" s="161">
        <f t="shared" si="104"/>
        <v>0</v>
      </c>
      <c r="AH212" s="161">
        <f t="shared" si="105"/>
        <v>1571.609</v>
      </c>
      <c r="AI212" s="143" t="s">
        <v>1138</v>
      </c>
    </row>
    <row r="213" s="9" customFormat="1" ht="20" customHeight="1" spans="1:35">
      <c r="A213" s="40">
        <f t="shared" si="84"/>
        <v>210</v>
      </c>
      <c r="B213" s="66" t="s">
        <v>170</v>
      </c>
      <c r="C213" s="42" t="s">
        <v>574</v>
      </c>
      <c r="D213" s="41" t="s">
        <v>575</v>
      </c>
      <c r="E213" s="41">
        <v>3245.4</v>
      </c>
      <c r="F213" s="41">
        <f>VLOOKUP(C213,'[1]9月'!$B:$Q,16,0)</f>
        <v>3245.4</v>
      </c>
      <c r="G213" s="44">
        <v>5228.42</v>
      </c>
      <c r="H213" s="41">
        <v>3245.4</v>
      </c>
      <c r="I213" s="44">
        <v>1790</v>
      </c>
      <c r="J213" s="44"/>
      <c r="K213" s="52">
        <f t="shared" si="85"/>
        <v>58.4172</v>
      </c>
      <c r="L213" s="53">
        <f t="shared" si="86"/>
        <v>519.264</v>
      </c>
      <c r="M213" s="44">
        <f t="shared" si="87"/>
        <v>418.27</v>
      </c>
      <c r="N213" s="41">
        <f t="shared" si="88"/>
        <v>22.7178</v>
      </c>
      <c r="O213" s="44">
        <f t="shared" si="89"/>
        <v>89.5</v>
      </c>
      <c r="P213" s="44">
        <f t="shared" si="90"/>
        <v>0</v>
      </c>
      <c r="Q213" s="44">
        <f t="shared" si="99"/>
        <v>1108.169</v>
      </c>
      <c r="R213" s="41">
        <f t="shared" si="91"/>
        <v>0</v>
      </c>
      <c r="S213" s="41">
        <f t="shared" si="92"/>
        <v>259.63</v>
      </c>
      <c r="T213" s="44">
        <f t="shared" si="93"/>
        <v>104.57</v>
      </c>
      <c r="U213" s="41">
        <f t="shared" si="94"/>
        <v>9.74</v>
      </c>
      <c r="V213" s="44">
        <f t="shared" si="95"/>
        <v>89.5</v>
      </c>
      <c r="W213" s="44">
        <f t="shared" si="96"/>
        <v>0</v>
      </c>
      <c r="X213" s="41">
        <f t="shared" si="98"/>
        <v>463.44</v>
      </c>
      <c r="Y213" s="41">
        <f t="shared" si="97"/>
        <v>1571.609</v>
      </c>
      <c r="Z213" s="66"/>
      <c r="AA213" s="143" t="s">
        <v>24</v>
      </c>
      <c r="AB213" s="161">
        <f t="shared" si="106"/>
        <v>58.4172</v>
      </c>
      <c r="AC213" s="161">
        <f t="shared" si="100"/>
        <v>778.894</v>
      </c>
      <c r="AD213" s="161">
        <f t="shared" si="101"/>
        <v>522.84</v>
      </c>
      <c r="AE213" s="161">
        <f t="shared" si="102"/>
        <v>32.4578</v>
      </c>
      <c r="AF213" s="161">
        <f t="shared" si="103"/>
        <v>179</v>
      </c>
      <c r="AG213" s="161">
        <f t="shared" si="104"/>
        <v>0</v>
      </c>
      <c r="AH213" s="161">
        <f t="shared" si="105"/>
        <v>1571.609</v>
      </c>
      <c r="AI213" s="143" t="s">
        <v>1138</v>
      </c>
    </row>
    <row r="214" s="9" customFormat="1" ht="20" customHeight="1" spans="1:35">
      <c r="A214" s="40">
        <f t="shared" si="84"/>
        <v>211</v>
      </c>
      <c r="B214" s="66" t="s">
        <v>170</v>
      </c>
      <c r="C214" s="42" t="s">
        <v>576</v>
      </c>
      <c r="D214" s="341" t="s">
        <v>577</v>
      </c>
      <c r="E214" s="41">
        <v>3245.4</v>
      </c>
      <c r="F214" s="41">
        <f>VLOOKUP(C214,'[1]9月'!$B:$Q,16,0)</f>
        <v>3245.4</v>
      </c>
      <c r="G214" s="44">
        <v>5228.42</v>
      </c>
      <c r="H214" s="41">
        <v>3245.4</v>
      </c>
      <c r="I214" s="44">
        <v>1790</v>
      </c>
      <c r="J214" s="44"/>
      <c r="K214" s="52">
        <f t="shared" si="85"/>
        <v>58.4172</v>
      </c>
      <c r="L214" s="53">
        <f t="shared" si="86"/>
        <v>519.264</v>
      </c>
      <c r="M214" s="44">
        <f t="shared" si="87"/>
        <v>418.27</v>
      </c>
      <c r="N214" s="41">
        <f t="shared" si="88"/>
        <v>22.7178</v>
      </c>
      <c r="O214" s="44">
        <f t="shared" si="89"/>
        <v>89.5</v>
      </c>
      <c r="P214" s="44">
        <f t="shared" si="90"/>
        <v>0</v>
      </c>
      <c r="Q214" s="44">
        <f t="shared" si="99"/>
        <v>1108.169</v>
      </c>
      <c r="R214" s="41">
        <f t="shared" si="91"/>
        <v>0</v>
      </c>
      <c r="S214" s="41">
        <f t="shared" si="92"/>
        <v>259.63</v>
      </c>
      <c r="T214" s="44">
        <f t="shared" si="93"/>
        <v>104.57</v>
      </c>
      <c r="U214" s="41">
        <f t="shared" si="94"/>
        <v>9.74</v>
      </c>
      <c r="V214" s="44">
        <f t="shared" si="95"/>
        <v>89.5</v>
      </c>
      <c r="W214" s="44">
        <f t="shared" si="96"/>
        <v>0</v>
      </c>
      <c r="X214" s="41">
        <f t="shared" si="98"/>
        <v>463.44</v>
      </c>
      <c r="Y214" s="41">
        <f t="shared" si="97"/>
        <v>1571.609</v>
      </c>
      <c r="Z214" s="66"/>
      <c r="AA214" s="143" t="s">
        <v>24</v>
      </c>
      <c r="AB214" s="161">
        <f t="shared" si="106"/>
        <v>58.4172</v>
      </c>
      <c r="AC214" s="161">
        <f t="shared" si="100"/>
        <v>778.894</v>
      </c>
      <c r="AD214" s="161">
        <f t="shared" si="101"/>
        <v>522.84</v>
      </c>
      <c r="AE214" s="161">
        <f t="shared" si="102"/>
        <v>32.4578</v>
      </c>
      <c r="AF214" s="161">
        <f t="shared" si="103"/>
        <v>179</v>
      </c>
      <c r="AG214" s="161">
        <f t="shared" si="104"/>
        <v>0</v>
      </c>
      <c r="AH214" s="161">
        <f t="shared" si="105"/>
        <v>1571.609</v>
      </c>
      <c r="AI214" s="143" t="s">
        <v>1138</v>
      </c>
    </row>
    <row r="215" s="9" customFormat="1" ht="20" customHeight="1" spans="1:35">
      <c r="A215" s="40">
        <f t="shared" si="84"/>
        <v>212</v>
      </c>
      <c r="B215" s="66" t="s">
        <v>170</v>
      </c>
      <c r="C215" s="42" t="s">
        <v>580</v>
      </c>
      <c r="D215" s="41" t="s">
        <v>581</v>
      </c>
      <c r="E215" s="41">
        <v>3245.4</v>
      </c>
      <c r="F215" s="41">
        <f>VLOOKUP(C215,'[1]9月'!$B:$Q,16,0)</f>
        <v>3245.4</v>
      </c>
      <c r="G215" s="44">
        <v>5228.42</v>
      </c>
      <c r="H215" s="41">
        <v>3245.4</v>
      </c>
      <c r="I215" s="44">
        <v>1790</v>
      </c>
      <c r="J215" s="44"/>
      <c r="K215" s="52">
        <f t="shared" si="85"/>
        <v>58.4172</v>
      </c>
      <c r="L215" s="53">
        <f t="shared" si="86"/>
        <v>519.264</v>
      </c>
      <c r="M215" s="44">
        <f t="shared" si="87"/>
        <v>418.27</v>
      </c>
      <c r="N215" s="41">
        <f t="shared" si="88"/>
        <v>22.7178</v>
      </c>
      <c r="O215" s="44">
        <f t="shared" si="89"/>
        <v>89.5</v>
      </c>
      <c r="P215" s="44">
        <f t="shared" si="90"/>
        <v>0</v>
      </c>
      <c r="Q215" s="44">
        <f t="shared" si="99"/>
        <v>1108.169</v>
      </c>
      <c r="R215" s="41">
        <f t="shared" si="91"/>
        <v>0</v>
      </c>
      <c r="S215" s="41">
        <f t="shared" si="92"/>
        <v>259.63</v>
      </c>
      <c r="T215" s="44">
        <f t="shared" si="93"/>
        <v>104.57</v>
      </c>
      <c r="U215" s="41">
        <f t="shared" si="94"/>
        <v>9.74</v>
      </c>
      <c r="V215" s="44">
        <f t="shared" si="95"/>
        <v>89.5</v>
      </c>
      <c r="W215" s="44">
        <f t="shared" si="96"/>
        <v>0</v>
      </c>
      <c r="X215" s="41">
        <f t="shared" si="98"/>
        <v>463.44</v>
      </c>
      <c r="Y215" s="41">
        <f t="shared" si="97"/>
        <v>1571.609</v>
      </c>
      <c r="Z215" s="66"/>
      <c r="AA215" s="143" t="s">
        <v>24</v>
      </c>
      <c r="AB215" s="161">
        <f t="shared" si="106"/>
        <v>58.4172</v>
      </c>
      <c r="AC215" s="161">
        <f t="shared" si="100"/>
        <v>778.894</v>
      </c>
      <c r="AD215" s="161">
        <f t="shared" si="101"/>
        <v>522.84</v>
      </c>
      <c r="AE215" s="161">
        <f t="shared" si="102"/>
        <v>32.4578</v>
      </c>
      <c r="AF215" s="161">
        <f t="shared" si="103"/>
        <v>179</v>
      </c>
      <c r="AG215" s="161">
        <f t="shared" si="104"/>
        <v>0</v>
      </c>
      <c r="AH215" s="161">
        <f t="shared" si="105"/>
        <v>1571.609</v>
      </c>
      <c r="AI215" s="143" t="s">
        <v>1138</v>
      </c>
    </row>
    <row r="216" s="9" customFormat="1" ht="20" customHeight="1" spans="1:35">
      <c r="A216" s="40">
        <f t="shared" ref="A216:A254" si="107">ROW()-3</f>
        <v>213</v>
      </c>
      <c r="B216" s="66" t="s">
        <v>170</v>
      </c>
      <c r="C216" s="42" t="s">
        <v>586</v>
      </c>
      <c r="D216" s="345" t="s">
        <v>587</v>
      </c>
      <c r="E216" s="41">
        <v>3245.4</v>
      </c>
      <c r="F216" s="41">
        <f>VLOOKUP(C216,'[1]9月'!$B:$Q,16,0)</f>
        <v>3245.4</v>
      </c>
      <c r="G216" s="44">
        <v>5228.42</v>
      </c>
      <c r="H216" s="41">
        <v>3245.4</v>
      </c>
      <c r="I216" s="44">
        <v>1790</v>
      </c>
      <c r="J216" s="44"/>
      <c r="K216" s="52">
        <f t="shared" ref="K216:K254" si="108">E216*0.018</f>
        <v>58.4172</v>
      </c>
      <c r="L216" s="53">
        <f t="shared" ref="L216:L254" si="109">F216*0.16</f>
        <v>519.264</v>
      </c>
      <c r="M216" s="44">
        <f t="shared" ref="M216:M254" si="110">ROUND(G216*0.08,2)</f>
        <v>418.27</v>
      </c>
      <c r="N216" s="41">
        <f t="shared" ref="N216:N254" si="111">H216*0.007</f>
        <v>22.7178</v>
      </c>
      <c r="O216" s="44">
        <f t="shared" ref="O216:O254" si="112">I216*5%</f>
        <v>89.5</v>
      </c>
      <c r="P216" s="44">
        <f t="shared" ref="P216:P254" si="113">J216*50%</f>
        <v>0</v>
      </c>
      <c r="Q216" s="44">
        <f t="shared" si="99"/>
        <v>1108.169</v>
      </c>
      <c r="R216" s="41">
        <f t="shared" ref="R216:R254" si="114">E216*0</f>
        <v>0</v>
      </c>
      <c r="S216" s="41">
        <f t="shared" ref="S216:S254" si="115">ROUND(F216*0.08,2)</f>
        <v>259.63</v>
      </c>
      <c r="T216" s="44">
        <f t="shared" ref="T216:T254" si="116">ROUND(G216*0.02,2)</f>
        <v>104.57</v>
      </c>
      <c r="U216" s="41">
        <f t="shared" ref="U216:U254" si="117">ROUND(H216*0.003,2)</f>
        <v>9.74</v>
      </c>
      <c r="V216" s="44">
        <f t="shared" ref="V216:V254" si="118">I216*5%</f>
        <v>89.5</v>
      </c>
      <c r="W216" s="44">
        <f t="shared" ref="W216:W254" si="119">J216*50%</f>
        <v>0</v>
      </c>
      <c r="X216" s="41">
        <f t="shared" si="98"/>
        <v>463.44</v>
      </c>
      <c r="Y216" s="41">
        <f t="shared" ref="Y216:Y254" si="120">Q216+X216</f>
        <v>1571.609</v>
      </c>
      <c r="Z216" s="66"/>
      <c r="AA216" s="143" t="s">
        <v>24</v>
      </c>
      <c r="AB216" s="161">
        <f t="shared" si="106"/>
        <v>58.4172</v>
      </c>
      <c r="AC216" s="161">
        <f t="shared" si="100"/>
        <v>778.894</v>
      </c>
      <c r="AD216" s="161">
        <f t="shared" si="101"/>
        <v>522.84</v>
      </c>
      <c r="AE216" s="161">
        <f t="shared" si="102"/>
        <v>32.4578</v>
      </c>
      <c r="AF216" s="161">
        <f t="shared" si="103"/>
        <v>179</v>
      </c>
      <c r="AG216" s="161">
        <f t="shared" si="104"/>
        <v>0</v>
      </c>
      <c r="AH216" s="161">
        <f t="shared" si="105"/>
        <v>1571.609</v>
      </c>
      <c r="AI216" s="143" t="s">
        <v>1138</v>
      </c>
    </row>
    <row r="217" s="9" customFormat="1" ht="20" customHeight="1" spans="1:35">
      <c r="A217" s="40">
        <f t="shared" si="107"/>
        <v>214</v>
      </c>
      <c r="B217" s="66" t="s">
        <v>170</v>
      </c>
      <c r="C217" s="46" t="s">
        <v>590</v>
      </c>
      <c r="D217" s="47" t="s">
        <v>591</v>
      </c>
      <c r="E217" s="41">
        <v>3245.4</v>
      </c>
      <c r="F217" s="41">
        <f>VLOOKUP(C217,'[1]9月'!$B:$Q,16,0)</f>
        <v>3245.4</v>
      </c>
      <c r="G217" s="44">
        <v>5228.42</v>
      </c>
      <c r="H217" s="41">
        <v>3245.4</v>
      </c>
      <c r="I217" s="44">
        <v>0</v>
      </c>
      <c r="J217" s="44"/>
      <c r="K217" s="52">
        <f t="shared" si="108"/>
        <v>58.4172</v>
      </c>
      <c r="L217" s="53">
        <f t="shared" si="109"/>
        <v>519.264</v>
      </c>
      <c r="M217" s="44">
        <f t="shared" si="110"/>
        <v>418.27</v>
      </c>
      <c r="N217" s="41">
        <f t="shared" si="111"/>
        <v>22.7178</v>
      </c>
      <c r="O217" s="44">
        <f t="shared" si="112"/>
        <v>0</v>
      </c>
      <c r="P217" s="44">
        <f t="shared" si="113"/>
        <v>0</v>
      </c>
      <c r="Q217" s="44">
        <f t="shared" si="99"/>
        <v>1018.669</v>
      </c>
      <c r="R217" s="41">
        <f t="shared" si="114"/>
        <v>0</v>
      </c>
      <c r="S217" s="41">
        <f t="shared" si="115"/>
        <v>259.63</v>
      </c>
      <c r="T217" s="44">
        <f t="shared" si="116"/>
        <v>104.57</v>
      </c>
      <c r="U217" s="41">
        <f t="shared" si="117"/>
        <v>9.74</v>
      </c>
      <c r="V217" s="44">
        <f t="shared" si="118"/>
        <v>0</v>
      </c>
      <c r="W217" s="44">
        <f t="shared" si="119"/>
        <v>0</v>
      </c>
      <c r="X217" s="41">
        <f t="shared" si="98"/>
        <v>373.94</v>
      </c>
      <c r="Y217" s="41">
        <f t="shared" si="120"/>
        <v>1392.609</v>
      </c>
      <c r="Z217" s="66"/>
      <c r="AA217" s="143" t="s">
        <v>24</v>
      </c>
      <c r="AB217" s="161">
        <f t="shared" si="106"/>
        <v>58.4172</v>
      </c>
      <c r="AC217" s="161">
        <f t="shared" si="100"/>
        <v>778.894</v>
      </c>
      <c r="AD217" s="161">
        <f t="shared" si="101"/>
        <v>522.84</v>
      </c>
      <c r="AE217" s="161">
        <f t="shared" si="102"/>
        <v>32.4578</v>
      </c>
      <c r="AF217" s="161">
        <f t="shared" si="103"/>
        <v>0</v>
      </c>
      <c r="AG217" s="161">
        <f t="shared" si="104"/>
        <v>0</v>
      </c>
      <c r="AH217" s="161">
        <f t="shared" si="105"/>
        <v>1392.609</v>
      </c>
      <c r="AI217" s="143" t="s">
        <v>1138</v>
      </c>
    </row>
    <row r="218" s="9" customFormat="1" ht="20" customHeight="1" spans="1:35">
      <c r="A218" s="40">
        <f t="shared" si="107"/>
        <v>215</v>
      </c>
      <c r="B218" s="66" t="s">
        <v>170</v>
      </c>
      <c r="C218" s="46" t="s">
        <v>594</v>
      </c>
      <c r="D218" s="47" t="s">
        <v>595</v>
      </c>
      <c r="E218" s="41">
        <v>3245.4</v>
      </c>
      <c r="F218" s="41">
        <f>VLOOKUP(C218,'[1]9月'!$B:$Q,16,0)</f>
        <v>3245.4</v>
      </c>
      <c r="G218" s="44">
        <v>5228.42</v>
      </c>
      <c r="H218" s="41">
        <v>3245.4</v>
      </c>
      <c r="I218" s="44">
        <v>1790</v>
      </c>
      <c r="J218" s="44"/>
      <c r="K218" s="52">
        <f t="shared" si="108"/>
        <v>58.4172</v>
      </c>
      <c r="L218" s="53">
        <f t="shared" si="109"/>
        <v>519.264</v>
      </c>
      <c r="M218" s="44">
        <f t="shared" si="110"/>
        <v>418.27</v>
      </c>
      <c r="N218" s="41">
        <f t="shared" si="111"/>
        <v>22.7178</v>
      </c>
      <c r="O218" s="44">
        <f t="shared" si="112"/>
        <v>89.5</v>
      </c>
      <c r="P218" s="44">
        <f t="shared" si="113"/>
        <v>0</v>
      </c>
      <c r="Q218" s="44">
        <f t="shared" si="99"/>
        <v>1108.169</v>
      </c>
      <c r="R218" s="41">
        <f t="shared" si="114"/>
        <v>0</v>
      </c>
      <c r="S218" s="41">
        <f t="shared" si="115"/>
        <v>259.63</v>
      </c>
      <c r="T218" s="44">
        <f t="shared" si="116"/>
        <v>104.57</v>
      </c>
      <c r="U218" s="41">
        <f t="shared" si="117"/>
        <v>9.74</v>
      </c>
      <c r="V218" s="44">
        <f t="shared" si="118"/>
        <v>89.5</v>
      </c>
      <c r="W218" s="44">
        <f t="shared" si="119"/>
        <v>0</v>
      </c>
      <c r="X218" s="41">
        <f t="shared" si="98"/>
        <v>463.44</v>
      </c>
      <c r="Y218" s="41">
        <f t="shared" si="120"/>
        <v>1571.609</v>
      </c>
      <c r="Z218" s="66"/>
      <c r="AA218" s="143" t="s">
        <v>24</v>
      </c>
      <c r="AB218" s="161">
        <f t="shared" si="106"/>
        <v>58.4172</v>
      </c>
      <c r="AC218" s="161">
        <f t="shared" si="100"/>
        <v>778.894</v>
      </c>
      <c r="AD218" s="161">
        <f t="shared" si="101"/>
        <v>522.84</v>
      </c>
      <c r="AE218" s="161">
        <f t="shared" si="102"/>
        <v>32.4578</v>
      </c>
      <c r="AF218" s="161">
        <f t="shared" si="103"/>
        <v>179</v>
      </c>
      <c r="AG218" s="161">
        <f t="shared" si="104"/>
        <v>0</v>
      </c>
      <c r="AH218" s="161">
        <f t="shared" si="105"/>
        <v>1571.609</v>
      </c>
      <c r="AI218" s="143" t="s">
        <v>1138</v>
      </c>
    </row>
    <row r="219" s="9" customFormat="1" ht="20" customHeight="1" spans="1:35">
      <c r="A219" s="40">
        <f t="shared" si="107"/>
        <v>216</v>
      </c>
      <c r="B219" s="66" t="s">
        <v>170</v>
      </c>
      <c r="C219" s="46" t="s">
        <v>596</v>
      </c>
      <c r="D219" s="47" t="s">
        <v>597</v>
      </c>
      <c r="E219" s="41">
        <v>3245.4</v>
      </c>
      <c r="F219" s="41">
        <f>VLOOKUP(C219,'[1]9月'!$B:$Q,16,0)</f>
        <v>3245.4</v>
      </c>
      <c r="G219" s="44">
        <v>5228.42</v>
      </c>
      <c r="H219" s="41">
        <v>3245.4</v>
      </c>
      <c r="I219" s="44">
        <v>1790</v>
      </c>
      <c r="J219" s="44"/>
      <c r="K219" s="52">
        <f t="shared" si="108"/>
        <v>58.4172</v>
      </c>
      <c r="L219" s="53">
        <f t="shared" si="109"/>
        <v>519.264</v>
      </c>
      <c r="M219" s="44">
        <f t="shared" si="110"/>
        <v>418.27</v>
      </c>
      <c r="N219" s="41">
        <f t="shared" si="111"/>
        <v>22.7178</v>
      </c>
      <c r="O219" s="44">
        <f t="shared" si="112"/>
        <v>89.5</v>
      </c>
      <c r="P219" s="44">
        <f t="shared" si="113"/>
        <v>0</v>
      </c>
      <c r="Q219" s="44">
        <f t="shared" si="99"/>
        <v>1108.169</v>
      </c>
      <c r="R219" s="41">
        <f t="shared" si="114"/>
        <v>0</v>
      </c>
      <c r="S219" s="41">
        <f t="shared" si="115"/>
        <v>259.63</v>
      </c>
      <c r="T219" s="44">
        <f t="shared" si="116"/>
        <v>104.57</v>
      </c>
      <c r="U219" s="41">
        <f t="shared" si="117"/>
        <v>9.74</v>
      </c>
      <c r="V219" s="44">
        <f t="shared" si="118"/>
        <v>89.5</v>
      </c>
      <c r="W219" s="44">
        <f t="shared" si="119"/>
        <v>0</v>
      </c>
      <c r="X219" s="41">
        <f t="shared" si="98"/>
        <v>463.44</v>
      </c>
      <c r="Y219" s="41">
        <f t="shared" si="120"/>
        <v>1571.609</v>
      </c>
      <c r="Z219" s="66"/>
      <c r="AA219" s="143" t="s">
        <v>24</v>
      </c>
      <c r="AB219" s="161">
        <f t="shared" si="106"/>
        <v>58.4172</v>
      </c>
      <c r="AC219" s="161">
        <f t="shared" si="100"/>
        <v>778.894</v>
      </c>
      <c r="AD219" s="161">
        <f t="shared" si="101"/>
        <v>522.84</v>
      </c>
      <c r="AE219" s="161">
        <f t="shared" si="102"/>
        <v>32.4578</v>
      </c>
      <c r="AF219" s="161">
        <f t="shared" si="103"/>
        <v>179</v>
      </c>
      <c r="AG219" s="161">
        <f t="shared" si="104"/>
        <v>0</v>
      </c>
      <c r="AH219" s="161">
        <f t="shared" si="105"/>
        <v>1571.609</v>
      </c>
      <c r="AI219" s="143" t="s">
        <v>1138</v>
      </c>
    </row>
    <row r="220" s="9" customFormat="1" ht="20" customHeight="1" spans="1:35">
      <c r="A220" s="40">
        <f t="shared" si="107"/>
        <v>217</v>
      </c>
      <c r="B220" s="66" t="s">
        <v>170</v>
      </c>
      <c r="C220" s="46" t="s">
        <v>598</v>
      </c>
      <c r="D220" s="47" t="s">
        <v>599</v>
      </c>
      <c r="E220" s="41">
        <v>3245.4</v>
      </c>
      <c r="F220" s="41">
        <v>3245.4</v>
      </c>
      <c r="G220" s="44">
        <v>5228.42</v>
      </c>
      <c r="H220" s="41">
        <v>3245.4</v>
      </c>
      <c r="I220" s="44">
        <v>1790</v>
      </c>
      <c r="J220" s="44"/>
      <c r="K220" s="52">
        <f t="shared" si="108"/>
        <v>58.4172</v>
      </c>
      <c r="L220" s="53">
        <f t="shared" si="109"/>
        <v>519.264</v>
      </c>
      <c r="M220" s="44">
        <f t="shared" si="110"/>
        <v>418.27</v>
      </c>
      <c r="N220" s="41">
        <f t="shared" si="111"/>
        <v>22.7178</v>
      </c>
      <c r="O220" s="44">
        <f t="shared" si="112"/>
        <v>89.5</v>
      </c>
      <c r="P220" s="44">
        <f t="shared" si="113"/>
        <v>0</v>
      </c>
      <c r="Q220" s="44">
        <f t="shared" si="99"/>
        <v>1108.169</v>
      </c>
      <c r="R220" s="41">
        <f t="shared" si="114"/>
        <v>0</v>
      </c>
      <c r="S220" s="41">
        <f t="shared" si="115"/>
        <v>259.63</v>
      </c>
      <c r="T220" s="44">
        <f t="shared" si="116"/>
        <v>104.57</v>
      </c>
      <c r="U220" s="41">
        <f t="shared" si="117"/>
        <v>9.74</v>
      </c>
      <c r="V220" s="44">
        <f t="shared" si="118"/>
        <v>89.5</v>
      </c>
      <c r="W220" s="44">
        <f t="shared" si="119"/>
        <v>0</v>
      </c>
      <c r="X220" s="41">
        <f t="shared" si="98"/>
        <v>463.44</v>
      </c>
      <c r="Y220" s="41">
        <f t="shared" si="120"/>
        <v>1571.609</v>
      </c>
      <c r="Z220" s="66"/>
      <c r="AA220" s="143" t="s">
        <v>24</v>
      </c>
      <c r="AB220" s="161">
        <f t="shared" si="106"/>
        <v>58.4172</v>
      </c>
      <c r="AC220" s="161">
        <f t="shared" si="100"/>
        <v>778.894</v>
      </c>
      <c r="AD220" s="161">
        <f t="shared" si="101"/>
        <v>522.84</v>
      </c>
      <c r="AE220" s="161">
        <f t="shared" si="102"/>
        <v>32.4578</v>
      </c>
      <c r="AF220" s="161">
        <f t="shared" si="103"/>
        <v>179</v>
      </c>
      <c r="AG220" s="161">
        <f t="shared" si="104"/>
        <v>0</v>
      </c>
      <c r="AH220" s="161">
        <f t="shared" si="105"/>
        <v>1571.609</v>
      </c>
      <c r="AI220" s="143" t="s">
        <v>1138</v>
      </c>
    </row>
    <row r="221" s="9" customFormat="1" ht="20" customHeight="1" spans="1:35">
      <c r="A221" s="40">
        <f t="shared" si="107"/>
        <v>218</v>
      </c>
      <c r="B221" s="41" t="s">
        <v>170</v>
      </c>
      <c r="C221" s="46" t="s">
        <v>600</v>
      </c>
      <c r="D221" s="47" t="s">
        <v>601</v>
      </c>
      <c r="E221" s="41">
        <v>3245.4</v>
      </c>
      <c r="F221" s="41">
        <f>VLOOKUP(C221,'[1]9月'!$B:$Q,16,0)</f>
        <v>3245.4</v>
      </c>
      <c r="G221" s="44">
        <v>5228.42</v>
      </c>
      <c r="H221" s="41">
        <v>3245.4</v>
      </c>
      <c r="I221" s="44">
        <v>1790</v>
      </c>
      <c r="J221" s="68"/>
      <c r="K221" s="52">
        <f t="shared" si="108"/>
        <v>58.4172</v>
      </c>
      <c r="L221" s="53">
        <f t="shared" si="109"/>
        <v>519.264</v>
      </c>
      <c r="M221" s="44">
        <f t="shared" si="110"/>
        <v>418.27</v>
      </c>
      <c r="N221" s="41">
        <f t="shared" si="111"/>
        <v>22.7178</v>
      </c>
      <c r="O221" s="44">
        <f t="shared" si="112"/>
        <v>89.5</v>
      </c>
      <c r="P221" s="44">
        <f t="shared" si="113"/>
        <v>0</v>
      </c>
      <c r="Q221" s="44">
        <f t="shared" si="99"/>
        <v>1108.169</v>
      </c>
      <c r="R221" s="41">
        <f t="shared" si="114"/>
        <v>0</v>
      </c>
      <c r="S221" s="41">
        <f t="shared" si="115"/>
        <v>259.63</v>
      </c>
      <c r="T221" s="44">
        <f t="shared" si="116"/>
        <v>104.57</v>
      </c>
      <c r="U221" s="41">
        <f t="shared" si="117"/>
        <v>9.74</v>
      </c>
      <c r="V221" s="44">
        <f t="shared" si="118"/>
        <v>89.5</v>
      </c>
      <c r="W221" s="44">
        <f t="shared" si="119"/>
        <v>0</v>
      </c>
      <c r="X221" s="41">
        <f t="shared" si="98"/>
        <v>463.44</v>
      </c>
      <c r="Y221" s="41">
        <f t="shared" si="120"/>
        <v>1571.609</v>
      </c>
      <c r="Z221" s="66"/>
      <c r="AA221" s="143" t="s">
        <v>24</v>
      </c>
      <c r="AB221" s="161">
        <f t="shared" si="106"/>
        <v>58.4172</v>
      </c>
      <c r="AC221" s="161">
        <f t="shared" si="100"/>
        <v>778.894</v>
      </c>
      <c r="AD221" s="161">
        <f t="shared" si="101"/>
        <v>522.84</v>
      </c>
      <c r="AE221" s="161">
        <f t="shared" si="102"/>
        <v>32.4578</v>
      </c>
      <c r="AF221" s="161">
        <f t="shared" si="103"/>
        <v>179</v>
      </c>
      <c r="AG221" s="161">
        <f t="shared" si="104"/>
        <v>0</v>
      </c>
      <c r="AH221" s="161">
        <f t="shared" si="105"/>
        <v>1571.609</v>
      </c>
      <c r="AI221" s="143" t="s">
        <v>1138</v>
      </c>
    </row>
    <row r="222" ht="18" customHeight="1" spans="1:35">
      <c r="A222" s="40">
        <f t="shared" si="107"/>
        <v>219</v>
      </c>
      <c r="B222" s="41" t="s">
        <v>170</v>
      </c>
      <c r="C222" s="46" t="s">
        <v>602</v>
      </c>
      <c r="D222" s="47" t="s">
        <v>603</v>
      </c>
      <c r="E222" s="41">
        <v>3245.4</v>
      </c>
      <c r="F222" s="41">
        <f>VLOOKUP(C222,'[1]9月'!$B:$Q,16,0)</f>
        <v>3245.4</v>
      </c>
      <c r="G222" s="44">
        <v>5228.42</v>
      </c>
      <c r="H222" s="41">
        <v>3245.4</v>
      </c>
      <c r="I222" s="44">
        <v>1790</v>
      </c>
      <c r="J222" s="69"/>
      <c r="K222" s="70">
        <f t="shared" si="108"/>
        <v>58.4172</v>
      </c>
      <c r="L222" s="71">
        <f t="shared" si="109"/>
        <v>519.264</v>
      </c>
      <c r="M222" s="69">
        <f t="shared" si="110"/>
        <v>418.27</v>
      </c>
      <c r="N222" s="72">
        <f t="shared" si="111"/>
        <v>22.7178</v>
      </c>
      <c r="O222" s="69">
        <f t="shared" si="112"/>
        <v>89.5</v>
      </c>
      <c r="P222" s="69">
        <f t="shared" si="113"/>
        <v>0</v>
      </c>
      <c r="Q222" s="44">
        <f t="shared" si="99"/>
        <v>1108.169</v>
      </c>
      <c r="R222" s="72">
        <f t="shared" si="114"/>
        <v>0</v>
      </c>
      <c r="S222" s="72">
        <f t="shared" si="115"/>
        <v>259.63</v>
      </c>
      <c r="T222" s="69">
        <f t="shared" si="116"/>
        <v>104.57</v>
      </c>
      <c r="U222" s="72">
        <f t="shared" si="117"/>
        <v>9.74</v>
      </c>
      <c r="V222" s="69">
        <f t="shared" si="118"/>
        <v>89.5</v>
      </c>
      <c r="W222" s="69">
        <f t="shared" si="119"/>
        <v>0</v>
      </c>
      <c r="X222" s="41">
        <f t="shared" si="98"/>
        <v>463.44</v>
      </c>
      <c r="Y222" s="72">
        <f t="shared" si="120"/>
        <v>1571.609</v>
      </c>
      <c r="Z222" s="72"/>
      <c r="AA222" s="143" t="s">
        <v>24</v>
      </c>
      <c r="AB222" s="161">
        <f t="shared" si="106"/>
        <v>58.4172</v>
      </c>
      <c r="AC222" s="161">
        <f t="shared" si="100"/>
        <v>778.894</v>
      </c>
      <c r="AD222" s="161">
        <f t="shared" si="101"/>
        <v>522.84</v>
      </c>
      <c r="AE222" s="161">
        <f t="shared" si="102"/>
        <v>32.4578</v>
      </c>
      <c r="AF222" s="161">
        <f t="shared" si="103"/>
        <v>179</v>
      </c>
      <c r="AG222" s="161">
        <f t="shared" si="104"/>
        <v>0</v>
      </c>
      <c r="AH222" s="161">
        <f t="shared" si="105"/>
        <v>1571.609</v>
      </c>
      <c r="AI222" s="143" t="s">
        <v>1138</v>
      </c>
    </row>
    <row r="223" s="9" customFormat="1" ht="20" customHeight="1" spans="1:35">
      <c r="A223" s="40">
        <f t="shared" si="107"/>
        <v>220</v>
      </c>
      <c r="B223" s="41" t="s">
        <v>170</v>
      </c>
      <c r="C223" s="46" t="s">
        <v>604</v>
      </c>
      <c r="D223" s="47" t="s">
        <v>605</v>
      </c>
      <c r="E223" s="41">
        <v>3245.4</v>
      </c>
      <c r="F223" s="41">
        <f>VLOOKUP(C223,'[1]9月'!$B:$Q,16,0)</f>
        <v>3245.4</v>
      </c>
      <c r="G223" s="44">
        <v>5228.42</v>
      </c>
      <c r="H223" s="41">
        <v>3245.4</v>
      </c>
      <c r="I223" s="44">
        <v>1790</v>
      </c>
      <c r="J223" s="68"/>
      <c r="K223" s="52">
        <f t="shared" si="108"/>
        <v>58.4172</v>
      </c>
      <c r="L223" s="53">
        <f t="shared" si="109"/>
        <v>519.264</v>
      </c>
      <c r="M223" s="44">
        <f t="shared" si="110"/>
        <v>418.27</v>
      </c>
      <c r="N223" s="41">
        <f t="shared" si="111"/>
        <v>22.7178</v>
      </c>
      <c r="O223" s="44">
        <f t="shared" si="112"/>
        <v>89.5</v>
      </c>
      <c r="P223" s="44">
        <f t="shared" si="113"/>
        <v>0</v>
      </c>
      <c r="Q223" s="44">
        <f t="shared" si="99"/>
        <v>1108.169</v>
      </c>
      <c r="R223" s="41">
        <f t="shared" si="114"/>
        <v>0</v>
      </c>
      <c r="S223" s="41">
        <f t="shared" si="115"/>
        <v>259.63</v>
      </c>
      <c r="T223" s="44">
        <f t="shared" si="116"/>
        <v>104.57</v>
      </c>
      <c r="U223" s="41">
        <f t="shared" si="117"/>
        <v>9.74</v>
      </c>
      <c r="V223" s="44">
        <f t="shared" si="118"/>
        <v>89.5</v>
      </c>
      <c r="W223" s="44">
        <f t="shared" si="119"/>
        <v>0</v>
      </c>
      <c r="X223" s="41">
        <f t="shared" si="98"/>
        <v>463.44</v>
      </c>
      <c r="Y223" s="41">
        <f t="shared" si="120"/>
        <v>1571.609</v>
      </c>
      <c r="Z223" s="66"/>
      <c r="AA223" s="143" t="s">
        <v>24</v>
      </c>
      <c r="AB223" s="161">
        <f t="shared" si="106"/>
        <v>58.4172</v>
      </c>
      <c r="AC223" s="161">
        <f t="shared" si="100"/>
        <v>778.894</v>
      </c>
      <c r="AD223" s="161">
        <f t="shared" si="101"/>
        <v>522.84</v>
      </c>
      <c r="AE223" s="161">
        <f t="shared" si="102"/>
        <v>32.4578</v>
      </c>
      <c r="AF223" s="161">
        <f t="shared" si="103"/>
        <v>179</v>
      </c>
      <c r="AG223" s="161">
        <f t="shared" si="104"/>
        <v>0</v>
      </c>
      <c r="AH223" s="161">
        <f t="shared" si="105"/>
        <v>1571.609</v>
      </c>
      <c r="AI223" s="143" t="s">
        <v>1138</v>
      </c>
    </row>
    <row r="224" s="9" customFormat="1" ht="20" customHeight="1" spans="1:35">
      <c r="A224" s="40">
        <f t="shared" si="107"/>
        <v>221</v>
      </c>
      <c r="B224" s="41" t="s">
        <v>170</v>
      </c>
      <c r="C224" s="46" t="s">
        <v>606</v>
      </c>
      <c r="D224" s="45" t="s">
        <v>607</v>
      </c>
      <c r="E224" s="41">
        <v>3245.4</v>
      </c>
      <c r="F224" s="41">
        <f>VLOOKUP(C224,'[1]9月'!$B:$Q,16,0)</f>
        <v>3245.4</v>
      </c>
      <c r="G224" s="44">
        <v>5228.42</v>
      </c>
      <c r="H224" s="41">
        <v>3245.4</v>
      </c>
      <c r="I224" s="44">
        <v>1790</v>
      </c>
      <c r="J224" s="68"/>
      <c r="K224" s="52">
        <f t="shared" si="108"/>
        <v>58.4172</v>
      </c>
      <c r="L224" s="53">
        <f t="shared" si="109"/>
        <v>519.264</v>
      </c>
      <c r="M224" s="44">
        <f t="shared" si="110"/>
        <v>418.27</v>
      </c>
      <c r="N224" s="41">
        <f t="shared" si="111"/>
        <v>22.7178</v>
      </c>
      <c r="O224" s="44">
        <f t="shared" si="112"/>
        <v>89.5</v>
      </c>
      <c r="P224" s="44">
        <f t="shared" si="113"/>
        <v>0</v>
      </c>
      <c r="Q224" s="44">
        <f t="shared" si="99"/>
        <v>1108.169</v>
      </c>
      <c r="R224" s="41">
        <f t="shared" si="114"/>
        <v>0</v>
      </c>
      <c r="S224" s="41">
        <f t="shared" si="115"/>
        <v>259.63</v>
      </c>
      <c r="T224" s="44">
        <f t="shared" si="116"/>
        <v>104.57</v>
      </c>
      <c r="U224" s="41">
        <f t="shared" si="117"/>
        <v>9.74</v>
      </c>
      <c r="V224" s="44">
        <f t="shared" si="118"/>
        <v>89.5</v>
      </c>
      <c r="W224" s="44">
        <f t="shared" si="119"/>
        <v>0</v>
      </c>
      <c r="X224" s="41">
        <f t="shared" si="98"/>
        <v>463.44</v>
      </c>
      <c r="Y224" s="41">
        <f t="shared" si="120"/>
        <v>1571.609</v>
      </c>
      <c r="Z224" s="66"/>
      <c r="AA224" s="143" t="s">
        <v>24</v>
      </c>
      <c r="AB224" s="161">
        <f t="shared" si="106"/>
        <v>58.4172</v>
      </c>
      <c r="AC224" s="161">
        <f t="shared" si="100"/>
        <v>778.894</v>
      </c>
      <c r="AD224" s="161">
        <f t="shared" si="101"/>
        <v>522.84</v>
      </c>
      <c r="AE224" s="161">
        <f t="shared" si="102"/>
        <v>32.4578</v>
      </c>
      <c r="AF224" s="161">
        <f t="shared" si="103"/>
        <v>179</v>
      </c>
      <c r="AG224" s="161">
        <f t="shared" si="104"/>
        <v>0</v>
      </c>
      <c r="AH224" s="161">
        <f t="shared" si="105"/>
        <v>1571.609</v>
      </c>
      <c r="AI224" s="143" t="s">
        <v>1138</v>
      </c>
    </row>
    <row r="225" s="9" customFormat="1" ht="20" customHeight="1" spans="1:35">
      <c r="A225" s="40">
        <f t="shared" si="107"/>
        <v>222</v>
      </c>
      <c r="B225" s="41" t="s">
        <v>170</v>
      </c>
      <c r="C225" s="46" t="s">
        <v>610</v>
      </c>
      <c r="D225" s="45" t="s">
        <v>611</v>
      </c>
      <c r="E225" s="41">
        <v>3245.4</v>
      </c>
      <c r="F225" s="41">
        <f>VLOOKUP(C225,'[1]9月'!$B:$Q,16,0)</f>
        <v>3245.4</v>
      </c>
      <c r="G225" s="44">
        <v>5228.42</v>
      </c>
      <c r="H225" s="41">
        <v>3245.4</v>
      </c>
      <c r="I225" s="44">
        <v>0</v>
      </c>
      <c r="J225" s="68"/>
      <c r="K225" s="52">
        <f t="shared" si="108"/>
        <v>58.4172</v>
      </c>
      <c r="L225" s="53">
        <f t="shared" si="109"/>
        <v>519.264</v>
      </c>
      <c r="M225" s="44">
        <f t="shared" si="110"/>
        <v>418.27</v>
      </c>
      <c r="N225" s="41">
        <f t="shared" si="111"/>
        <v>22.7178</v>
      </c>
      <c r="O225" s="44">
        <f t="shared" si="112"/>
        <v>0</v>
      </c>
      <c r="P225" s="44">
        <f t="shared" si="113"/>
        <v>0</v>
      </c>
      <c r="Q225" s="44">
        <f t="shared" si="99"/>
        <v>1018.669</v>
      </c>
      <c r="R225" s="41">
        <f t="shared" si="114"/>
        <v>0</v>
      </c>
      <c r="S225" s="41">
        <f t="shared" si="115"/>
        <v>259.63</v>
      </c>
      <c r="T225" s="44">
        <f t="shared" si="116"/>
        <v>104.57</v>
      </c>
      <c r="U225" s="41">
        <f t="shared" si="117"/>
        <v>9.74</v>
      </c>
      <c r="V225" s="44">
        <f t="shared" si="118"/>
        <v>0</v>
      </c>
      <c r="W225" s="44">
        <f t="shared" si="119"/>
        <v>0</v>
      </c>
      <c r="X225" s="41">
        <f t="shared" si="98"/>
        <v>373.94</v>
      </c>
      <c r="Y225" s="41">
        <f t="shared" si="120"/>
        <v>1392.609</v>
      </c>
      <c r="Z225" s="66"/>
      <c r="AA225" s="143" t="s">
        <v>24</v>
      </c>
      <c r="AB225" s="161">
        <f t="shared" si="106"/>
        <v>58.4172</v>
      </c>
      <c r="AC225" s="161">
        <f t="shared" si="100"/>
        <v>778.894</v>
      </c>
      <c r="AD225" s="161">
        <f t="shared" si="101"/>
        <v>522.84</v>
      </c>
      <c r="AE225" s="161">
        <f t="shared" si="102"/>
        <v>32.4578</v>
      </c>
      <c r="AF225" s="161">
        <f t="shared" si="103"/>
        <v>0</v>
      </c>
      <c r="AG225" s="161">
        <f t="shared" si="104"/>
        <v>0</v>
      </c>
      <c r="AH225" s="161">
        <f t="shared" si="105"/>
        <v>1392.609</v>
      </c>
      <c r="AI225" s="143" t="s">
        <v>1138</v>
      </c>
    </row>
    <row r="226" s="9" customFormat="1" ht="20" customHeight="1" spans="1:35">
      <c r="A226" s="40">
        <f t="shared" si="107"/>
        <v>223</v>
      </c>
      <c r="B226" s="41" t="s">
        <v>170</v>
      </c>
      <c r="C226" s="46" t="s">
        <v>612</v>
      </c>
      <c r="D226" s="45" t="s">
        <v>613</v>
      </c>
      <c r="E226" s="41">
        <v>3245.4</v>
      </c>
      <c r="F226" s="41">
        <f>VLOOKUP(C226,'[1]9月'!$B:$Q,16,0)</f>
        <v>3245.4</v>
      </c>
      <c r="G226" s="44">
        <v>5228.42</v>
      </c>
      <c r="H226" s="41">
        <v>3245.4</v>
      </c>
      <c r="I226" s="44">
        <v>1790</v>
      </c>
      <c r="J226" s="68"/>
      <c r="K226" s="52">
        <f t="shared" si="108"/>
        <v>58.4172</v>
      </c>
      <c r="L226" s="53">
        <f t="shared" si="109"/>
        <v>519.264</v>
      </c>
      <c r="M226" s="44">
        <f t="shared" si="110"/>
        <v>418.27</v>
      </c>
      <c r="N226" s="41">
        <f t="shared" si="111"/>
        <v>22.7178</v>
      </c>
      <c r="O226" s="44">
        <f t="shared" si="112"/>
        <v>89.5</v>
      </c>
      <c r="P226" s="44">
        <f t="shared" si="113"/>
        <v>0</v>
      </c>
      <c r="Q226" s="44">
        <f t="shared" si="99"/>
        <v>1108.169</v>
      </c>
      <c r="R226" s="41">
        <f t="shared" si="114"/>
        <v>0</v>
      </c>
      <c r="S226" s="41">
        <f t="shared" si="115"/>
        <v>259.63</v>
      </c>
      <c r="T226" s="44">
        <f t="shared" si="116"/>
        <v>104.57</v>
      </c>
      <c r="U226" s="41">
        <f t="shared" si="117"/>
        <v>9.74</v>
      </c>
      <c r="V226" s="44">
        <f t="shared" si="118"/>
        <v>89.5</v>
      </c>
      <c r="W226" s="44">
        <f t="shared" si="119"/>
        <v>0</v>
      </c>
      <c r="X226" s="41">
        <f t="shared" si="98"/>
        <v>463.44</v>
      </c>
      <c r="Y226" s="41">
        <f t="shared" si="120"/>
        <v>1571.609</v>
      </c>
      <c r="Z226" s="66"/>
      <c r="AA226" s="143" t="s">
        <v>24</v>
      </c>
      <c r="AB226" s="161">
        <f t="shared" si="106"/>
        <v>58.4172</v>
      </c>
      <c r="AC226" s="161">
        <f t="shared" si="100"/>
        <v>778.894</v>
      </c>
      <c r="AD226" s="161">
        <f t="shared" si="101"/>
        <v>522.84</v>
      </c>
      <c r="AE226" s="161">
        <f t="shared" si="102"/>
        <v>32.4578</v>
      </c>
      <c r="AF226" s="161">
        <f t="shared" si="103"/>
        <v>179</v>
      </c>
      <c r="AG226" s="161">
        <f t="shared" si="104"/>
        <v>0</v>
      </c>
      <c r="AH226" s="161">
        <f t="shared" si="105"/>
        <v>1571.609</v>
      </c>
      <c r="AI226" s="143" t="s">
        <v>1138</v>
      </c>
    </row>
    <row r="227" s="9" customFormat="1" ht="20" customHeight="1" spans="1:35">
      <c r="A227" s="40">
        <f t="shared" si="107"/>
        <v>224</v>
      </c>
      <c r="B227" s="41" t="s">
        <v>103</v>
      </c>
      <c r="C227" s="46" t="s">
        <v>616</v>
      </c>
      <c r="D227" s="45" t="s">
        <v>617</v>
      </c>
      <c r="E227" s="41">
        <v>3245.4</v>
      </c>
      <c r="F227" s="41">
        <v>3245.4</v>
      </c>
      <c r="G227" s="44">
        <v>5228.42</v>
      </c>
      <c r="H227" s="41">
        <v>3245.4</v>
      </c>
      <c r="I227" s="44">
        <v>3180</v>
      </c>
      <c r="J227" s="68"/>
      <c r="K227" s="52">
        <f t="shared" si="108"/>
        <v>58.4172</v>
      </c>
      <c r="L227" s="53">
        <f t="shared" si="109"/>
        <v>519.264</v>
      </c>
      <c r="M227" s="44">
        <f t="shared" si="110"/>
        <v>418.27</v>
      </c>
      <c r="N227" s="41">
        <f t="shared" si="111"/>
        <v>22.7178</v>
      </c>
      <c r="O227" s="44">
        <f t="shared" si="112"/>
        <v>159</v>
      </c>
      <c r="P227" s="44">
        <f t="shared" si="113"/>
        <v>0</v>
      </c>
      <c r="Q227" s="44">
        <f t="shared" si="99"/>
        <v>1177.669</v>
      </c>
      <c r="R227" s="41">
        <f t="shared" si="114"/>
        <v>0</v>
      </c>
      <c r="S227" s="41">
        <f t="shared" si="115"/>
        <v>259.63</v>
      </c>
      <c r="T227" s="44">
        <f t="shared" si="116"/>
        <v>104.57</v>
      </c>
      <c r="U227" s="41">
        <f t="shared" si="117"/>
        <v>9.74</v>
      </c>
      <c r="V227" s="44">
        <f t="shared" si="118"/>
        <v>159</v>
      </c>
      <c r="W227" s="44">
        <f t="shared" si="119"/>
        <v>0</v>
      </c>
      <c r="X227" s="41">
        <f t="shared" si="98"/>
        <v>532.94</v>
      </c>
      <c r="Y227" s="41">
        <f t="shared" si="120"/>
        <v>1710.609</v>
      </c>
      <c r="Z227" s="66"/>
      <c r="AA227" s="143" t="s">
        <v>26</v>
      </c>
      <c r="AB227" s="161">
        <f t="shared" si="106"/>
        <v>58.4172</v>
      </c>
      <c r="AC227" s="161">
        <f t="shared" si="100"/>
        <v>778.894</v>
      </c>
      <c r="AD227" s="161">
        <f t="shared" si="101"/>
        <v>522.84</v>
      </c>
      <c r="AE227" s="161">
        <f t="shared" si="102"/>
        <v>32.4578</v>
      </c>
      <c r="AF227" s="161">
        <f t="shared" si="103"/>
        <v>318</v>
      </c>
      <c r="AG227" s="161">
        <f t="shared" si="104"/>
        <v>0</v>
      </c>
      <c r="AH227" s="161">
        <f t="shared" si="105"/>
        <v>1710.609</v>
      </c>
      <c r="AI227" s="143" t="s">
        <v>1135</v>
      </c>
    </row>
    <row r="228" s="9" customFormat="1" ht="20" customHeight="1" spans="1:35">
      <c r="A228" s="40">
        <f t="shared" si="107"/>
        <v>225</v>
      </c>
      <c r="B228" s="41" t="s">
        <v>173</v>
      </c>
      <c r="C228" s="46" t="s">
        <v>620</v>
      </c>
      <c r="D228" s="342" t="s">
        <v>621</v>
      </c>
      <c r="E228" s="41">
        <v>3245.4</v>
      </c>
      <c r="F228" s="41">
        <v>3245.4</v>
      </c>
      <c r="G228" s="44">
        <v>5228.42</v>
      </c>
      <c r="H228" s="41">
        <v>3245.4</v>
      </c>
      <c r="I228" s="44">
        <v>3180</v>
      </c>
      <c r="J228" s="68"/>
      <c r="K228" s="52">
        <f t="shared" si="108"/>
        <v>58.4172</v>
      </c>
      <c r="L228" s="53">
        <f t="shared" si="109"/>
        <v>519.264</v>
      </c>
      <c r="M228" s="44">
        <f t="shared" si="110"/>
        <v>418.27</v>
      </c>
      <c r="N228" s="41">
        <f t="shared" si="111"/>
        <v>22.7178</v>
      </c>
      <c r="O228" s="44">
        <f t="shared" si="112"/>
        <v>159</v>
      </c>
      <c r="P228" s="44">
        <f t="shared" si="113"/>
        <v>0</v>
      </c>
      <c r="Q228" s="44">
        <f t="shared" si="99"/>
        <v>1177.669</v>
      </c>
      <c r="R228" s="41">
        <f t="shared" si="114"/>
        <v>0</v>
      </c>
      <c r="S228" s="41">
        <f t="shared" si="115"/>
        <v>259.63</v>
      </c>
      <c r="T228" s="44">
        <f t="shared" si="116"/>
        <v>104.57</v>
      </c>
      <c r="U228" s="41">
        <f t="shared" si="117"/>
        <v>9.74</v>
      </c>
      <c r="V228" s="44">
        <f t="shared" si="118"/>
        <v>159</v>
      </c>
      <c r="W228" s="44">
        <f t="shared" si="119"/>
        <v>0</v>
      </c>
      <c r="X228" s="41">
        <f t="shared" si="98"/>
        <v>532.94</v>
      </c>
      <c r="Y228" s="41">
        <f t="shared" si="120"/>
        <v>1710.609</v>
      </c>
      <c r="Z228" s="66"/>
      <c r="AA228" s="143" t="s">
        <v>25</v>
      </c>
      <c r="AB228" s="161">
        <f t="shared" si="106"/>
        <v>58.4172</v>
      </c>
      <c r="AC228" s="161">
        <f t="shared" si="100"/>
        <v>778.894</v>
      </c>
      <c r="AD228" s="161">
        <f t="shared" si="101"/>
        <v>522.84</v>
      </c>
      <c r="AE228" s="161">
        <f t="shared" si="102"/>
        <v>32.4578</v>
      </c>
      <c r="AF228" s="161">
        <f t="shared" si="103"/>
        <v>318</v>
      </c>
      <c r="AG228" s="161">
        <f t="shared" si="104"/>
        <v>0</v>
      </c>
      <c r="AH228" s="161">
        <f t="shared" si="105"/>
        <v>1710.609</v>
      </c>
      <c r="AI228" s="143" t="s">
        <v>1137</v>
      </c>
    </row>
    <row r="229" s="9" customFormat="1" ht="20" customHeight="1" spans="1:35">
      <c r="A229" s="40">
        <f t="shared" si="107"/>
        <v>226</v>
      </c>
      <c r="B229" s="41" t="s">
        <v>103</v>
      </c>
      <c r="C229" s="46" t="s">
        <v>622</v>
      </c>
      <c r="D229" s="58" t="s">
        <v>623</v>
      </c>
      <c r="E229" s="41">
        <v>3245.4</v>
      </c>
      <c r="F229" s="41">
        <v>3245.4</v>
      </c>
      <c r="G229" s="44">
        <v>5228.42</v>
      </c>
      <c r="H229" s="41">
        <v>3245.4</v>
      </c>
      <c r="I229" s="44">
        <v>3180</v>
      </c>
      <c r="J229" s="68"/>
      <c r="K229" s="52">
        <f t="shared" si="108"/>
        <v>58.4172</v>
      </c>
      <c r="L229" s="53">
        <f t="shared" si="109"/>
        <v>519.264</v>
      </c>
      <c r="M229" s="44">
        <f t="shared" si="110"/>
        <v>418.27</v>
      </c>
      <c r="N229" s="41">
        <f t="shared" si="111"/>
        <v>22.7178</v>
      </c>
      <c r="O229" s="44">
        <f t="shared" si="112"/>
        <v>159</v>
      </c>
      <c r="P229" s="44">
        <f t="shared" si="113"/>
        <v>0</v>
      </c>
      <c r="Q229" s="44">
        <f t="shared" si="99"/>
        <v>1177.669</v>
      </c>
      <c r="R229" s="41">
        <f t="shared" si="114"/>
        <v>0</v>
      </c>
      <c r="S229" s="41">
        <f t="shared" si="115"/>
        <v>259.63</v>
      </c>
      <c r="T229" s="44">
        <f t="shared" si="116"/>
        <v>104.57</v>
      </c>
      <c r="U229" s="41">
        <f t="shared" si="117"/>
        <v>9.74</v>
      </c>
      <c r="V229" s="44">
        <f t="shared" si="118"/>
        <v>159</v>
      </c>
      <c r="W229" s="44">
        <f t="shared" si="119"/>
        <v>0</v>
      </c>
      <c r="X229" s="41">
        <f t="shared" si="98"/>
        <v>532.94</v>
      </c>
      <c r="Y229" s="41">
        <f t="shared" si="120"/>
        <v>1710.609</v>
      </c>
      <c r="Z229" s="66"/>
      <c r="AA229" s="143" t="s">
        <v>26</v>
      </c>
      <c r="AB229" s="161">
        <f t="shared" si="106"/>
        <v>58.4172</v>
      </c>
      <c r="AC229" s="161">
        <f t="shared" si="100"/>
        <v>778.894</v>
      </c>
      <c r="AD229" s="161">
        <f t="shared" si="101"/>
        <v>522.84</v>
      </c>
      <c r="AE229" s="161">
        <f t="shared" si="102"/>
        <v>32.4578</v>
      </c>
      <c r="AF229" s="161">
        <f t="shared" si="103"/>
        <v>318</v>
      </c>
      <c r="AG229" s="161">
        <f t="shared" si="104"/>
        <v>0</v>
      </c>
      <c r="AH229" s="161">
        <f t="shared" si="105"/>
        <v>1710.609</v>
      </c>
      <c r="AI229" s="143" t="s">
        <v>1135</v>
      </c>
    </row>
    <row r="230" s="9" customFormat="1" ht="20" customHeight="1" spans="1:35">
      <c r="A230" s="40">
        <f t="shared" si="107"/>
        <v>227</v>
      </c>
      <c r="B230" s="66" t="s">
        <v>320</v>
      </c>
      <c r="C230" s="46" t="s">
        <v>626</v>
      </c>
      <c r="D230" s="45" t="s">
        <v>627</v>
      </c>
      <c r="E230" s="41">
        <v>3245.4</v>
      </c>
      <c r="F230" s="41">
        <v>3245.4</v>
      </c>
      <c r="G230" s="44">
        <v>5228.42</v>
      </c>
      <c r="H230" s="41">
        <v>3245.4</v>
      </c>
      <c r="I230" s="44">
        <v>1790</v>
      </c>
      <c r="J230" s="44"/>
      <c r="K230" s="52">
        <f t="shared" si="108"/>
        <v>58.4172</v>
      </c>
      <c r="L230" s="53">
        <f t="shared" si="109"/>
        <v>519.264</v>
      </c>
      <c r="M230" s="44">
        <f t="shared" si="110"/>
        <v>418.27</v>
      </c>
      <c r="N230" s="41">
        <f t="shared" si="111"/>
        <v>22.7178</v>
      </c>
      <c r="O230" s="44">
        <f t="shared" si="112"/>
        <v>89.5</v>
      </c>
      <c r="P230" s="44">
        <f t="shared" si="113"/>
        <v>0</v>
      </c>
      <c r="Q230" s="44">
        <f t="shared" si="99"/>
        <v>1108.169</v>
      </c>
      <c r="R230" s="41">
        <f t="shared" si="114"/>
        <v>0</v>
      </c>
      <c r="S230" s="41">
        <f t="shared" si="115"/>
        <v>259.63</v>
      </c>
      <c r="T230" s="44">
        <f t="shared" si="116"/>
        <v>104.57</v>
      </c>
      <c r="U230" s="41">
        <f t="shared" si="117"/>
        <v>9.74</v>
      </c>
      <c r="V230" s="44">
        <f t="shared" si="118"/>
        <v>89.5</v>
      </c>
      <c r="W230" s="44">
        <f t="shared" si="119"/>
        <v>0</v>
      </c>
      <c r="X230" s="41">
        <f t="shared" si="98"/>
        <v>463.44</v>
      </c>
      <c r="Y230" s="41">
        <f t="shared" si="120"/>
        <v>1571.609</v>
      </c>
      <c r="Z230" s="66"/>
      <c r="AA230" s="143" t="s">
        <v>21</v>
      </c>
      <c r="AB230" s="161">
        <f t="shared" si="106"/>
        <v>58.4172</v>
      </c>
      <c r="AC230" s="161">
        <f t="shared" si="100"/>
        <v>778.894</v>
      </c>
      <c r="AD230" s="161">
        <f t="shared" si="101"/>
        <v>522.84</v>
      </c>
      <c r="AE230" s="161">
        <f t="shared" si="102"/>
        <v>32.4578</v>
      </c>
      <c r="AF230" s="161">
        <f t="shared" si="103"/>
        <v>179</v>
      </c>
      <c r="AG230" s="161">
        <f t="shared" si="104"/>
        <v>0</v>
      </c>
      <c r="AH230" s="161">
        <f t="shared" si="105"/>
        <v>1571.609</v>
      </c>
      <c r="AI230" s="143" t="s">
        <v>1138</v>
      </c>
    </row>
    <row r="231" s="9" customFormat="1" ht="20" customHeight="1" spans="1:35">
      <c r="A231" s="40">
        <f t="shared" si="107"/>
        <v>228</v>
      </c>
      <c r="B231" s="66" t="s">
        <v>170</v>
      </c>
      <c r="C231" s="46" t="s">
        <v>628</v>
      </c>
      <c r="D231" s="45" t="s">
        <v>629</v>
      </c>
      <c r="E231" s="41">
        <v>3245.4</v>
      </c>
      <c r="F231" s="41">
        <v>3245.4</v>
      </c>
      <c r="G231" s="44">
        <v>5228.42</v>
      </c>
      <c r="H231" s="41">
        <v>3245.4</v>
      </c>
      <c r="I231" s="44">
        <v>1790</v>
      </c>
      <c r="J231" s="44"/>
      <c r="K231" s="52">
        <f t="shared" si="108"/>
        <v>58.4172</v>
      </c>
      <c r="L231" s="53">
        <f t="shared" si="109"/>
        <v>519.264</v>
      </c>
      <c r="M231" s="44">
        <f t="shared" si="110"/>
        <v>418.27</v>
      </c>
      <c r="N231" s="41">
        <f t="shared" si="111"/>
        <v>22.7178</v>
      </c>
      <c r="O231" s="44">
        <f t="shared" si="112"/>
        <v>89.5</v>
      </c>
      <c r="P231" s="44">
        <f t="shared" si="113"/>
        <v>0</v>
      </c>
      <c r="Q231" s="44">
        <f t="shared" si="99"/>
        <v>1108.169</v>
      </c>
      <c r="R231" s="41">
        <f t="shared" si="114"/>
        <v>0</v>
      </c>
      <c r="S231" s="41">
        <f t="shared" si="115"/>
        <v>259.63</v>
      </c>
      <c r="T231" s="44">
        <f t="shared" si="116"/>
        <v>104.57</v>
      </c>
      <c r="U231" s="41">
        <f t="shared" si="117"/>
        <v>9.74</v>
      </c>
      <c r="V231" s="44">
        <f t="shared" si="118"/>
        <v>89.5</v>
      </c>
      <c r="W231" s="44">
        <f t="shared" si="119"/>
        <v>0</v>
      </c>
      <c r="X231" s="41">
        <f t="shared" si="98"/>
        <v>463.44</v>
      </c>
      <c r="Y231" s="41">
        <f t="shared" si="120"/>
        <v>1571.609</v>
      </c>
      <c r="Z231" s="66"/>
      <c r="AA231" s="143" t="s">
        <v>24</v>
      </c>
      <c r="AB231" s="161">
        <f t="shared" si="106"/>
        <v>58.4172</v>
      </c>
      <c r="AC231" s="161">
        <f t="shared" si="100"/>
        <v>778.894</v>
      </c>
      <c r="AD231" s="161">
        <f t="shared" si="101"/>
        <v>522.84</v>
      </c>
      <c r="AE231" s="161">
        <f t="shared" si="102"/>
        <v>32.4578</v>
      </c>
      <c r="AF231" s="161">
        <f t="shared" si="103"/>
        <v>179</v>
      </c>
      <c r="AG231" s="161">
        <f t="shared" si="104"/>
        <v>0</v>
      </c>
      <c r="AH231" s="161">
        <f t="shared" si="105"/>
        <v>1571.609</v>
      </c>
      <c r="AI231" s="143" t="s">
        <v>1138</v>
      </c>
    </row>
    <row r="232" s="9" customFormat="1" ht="20" customHeight="1" spans="1:35">
      <c r="A232" s="90">
        <f t="shared" si="107"/>
        <v>229</v>
      </c>
      <c r="B232" s="66" t="s">
        <v>217</v>
      </c>
      <c r="C232" s="61" t="s">
        <v>636</v>
      </c>
      <c r="D232" s="62" t="s">
        <v>637</v>
      </c>
      <c r="E232" s="44">
        <v>3820</v>
      </c>
      <c r="F232" s="44">
        <v>3820</v>
      </c>
      <c r="G232" s="44">
        <v>5228.42</v>
      </c>
      <c r="H232" s="44">
        <v>3820</v>
      </c>
      <c r="I232" s="44">
        <v>4180</v>
      </c>
      <c r="J232" s="44"/>
      <c r="K232" s="73">
        <f t="shared" si="108"/>
        <v>68.76</v>
      </c>
      <c r="L232" s="74">
        <f t="shared" si="109"/>
        <v>611.2</v>
      </c>
      <c r="M232" s="44">
        <f t="shared" si="110"/>
        <v>418.27</v>
      </c>
      <c r="N232" s="44">
        <f t="shared" si="111"/>
        <v>26.74</v>
      </c>
      <c r="O232" s="44">
        <f t="shared" si="112"/>
        <v>209</v>
      </c>
      <c r="P232" s="44">
        <f t="shared" si="113"/>
        <v>0</v>
      </c>
      <c r="Q232" s="44">
        <f t="shared" si="99"/>
        <v>1333.97</v>
      </c>
      <c r="R232" s="41">
        <f t="shared" si="114"/>
        <v>0</v>
      </c>
      <c r="S232" s="44">
        <f t="shared" si="115"/>
        <v>305.6</v>
      </c>
      <c r="T232" s="44">
        <f t="shared" si="116"/>
        <v>104.57</v>
      </c>
      <c r="U232" s="44">
        <f t="shared" si="117"/>
        <v>11.46</v>
      </c>
      <c r="V232" s="44">
        <f t="shared" si="118"/>
        <v>209</v>
      </c>
      <c r="W232" s="44">
        <f t="shared" si="119"/>
        <v>0</v>
      </c>
      <c r="X232" s="41">
        <f t="shared" si="98"/>
        <v>630.63</v>
      </c>
      <c r="Y232" s="44">
        <f t="shared" si="120"/>
        <v>1964.6</v>
      </c>
      <c r="Z232" s="207"/>
      <c r="AA232" s="143" t="s">
        <v>35</v>
      </c>
      <c r="AB232" s="161">
        <f t="shared" si="106"/>
        <v>68.76</v>
      </c>
      <c r="AC232" s="161">
        <f t="shared" si="100"/>
        <v>916.8</v>
      </c>
      <c r="AD232" s="161">
        <f t="shared" si="101"/>
        <v>522.84</v>
      </c>
      <c r="AE232" s="161">
        <f t="shared" si="102"/>
        <v>38.2</v>
      </c>
      <c r="AF232" s="161">
        <f t="shared" si="103"/>
        <v>418</v>
      </c>
      <c r="AG232" s="161">
        <f t="shared" si="104"/>
        <v>0</v>
      </c>
      <c r="AH232" s="161">
        <f t="shared" si="105"/>
        <v>1964.6</v>
      </c>
      <c r="AI232" s="143" t="s">
        <v>1139</v>
      </c>
    </row>
    <row r="233" s="9" customFormat="1" ht="20" customHeight="1" spans="1:35">
      <c r="A233" s="231">
        <f t="shared" si="107"/>
        <v>230</v>
      </c>
      <c r="B233" s="41" t="s">
        <v>443</v>
      </c>
      <c r="C233" s="61" t="s">
        <v>638</v>
      </c>
      <c r="D233" s="63" t="s">
        <v>639</v>
      </c>
      <c r="E233" s="44">
        <v>3245.4</v>
      </c>
      <c r="F233" s="44">
        <v>3245.5</v>
      </c>
      <c r="G233" s="44">
        <v>5228.42</v>
      </c>
      <c r="H233" s="44">
        <v>3245.4</v>
      </c>
      <c r="I233" s="44">
        <v>1790</v>
      </c>
      <c r="J233" s="44"/>
      <c r="K233" s="73">
        <f t="shared" si="108"/>
        <v>58.4172</v>
      </c>
      <c r="L233" s="74">
        <f t="shared" si="109"/>
        <v>519.28</v>
      </c>
      <c r="M233" s="44">
        <f t="shared" si="110"/>
        <v>418.27</v>
      </c>
      <c r="N233" s="44">
        <f t="shared" si="111"/>
        <v>22.7178</v>
      </c>
      <c r="O233" s="44">
        <f t="shared" si="112"/>
        <v>89.5</v>
      </c>
      <c r="P233" s="44">
        <f t="shared" si="113"/>
        <v>0</v>
      </c>
      <c r="Q233" s="44">
        <f t="shared" si="99"/>
        <v>1108.185</v>
      </c>
      <c r="R233" s="41">
        <f t="shared" si="114"/>
        <v>0</v>
      </c>
      <c r="S233" s="44">
        <f t="shared" si="115"/>
        <v>259.64</v>
      </c>
      <c r="T233" s="44">
        <f t="shared" si="116"/>
        <v>104.57</v>
      </c>
      <c r="U233" s="44">
        <f t="shared" si="117"/>
        <v>9.74</v>
      </c>
      <c r="V233" s="44">
        <f t="shared" si="118"/>
        <v>89.5</v>
      </c>
      <c r="W233" s="44">
        <f t="shared" si="119"/>
        <v>0</v>
      </c>
      <c r="X233" s="41">
        <f t="shared" si="98"/>
        <v>463.45</v>
      </c>
      <c r="Y233" s="44">
        <f t="shared" si="120"/>
        <v>1571.635</v>
      </c>
      <c r="Z233" s="207"/>
      <c r="AA233" s="143" t="s">
        <v>15</v>
      </c>
      <c r="AB233" s="161">
        <f t="shared" si="106"/>
        <v>58.4172</v>
      </c>
      <c r="AC233" s="161">
        <f t="shared" si="100"/>
        <v>778.92</v>
      </c>
      <c r="AD233" s="161">
        <f t="shared" si="101"/>
        <v>522.84</v>
      </c>
      <c r="AE233" s="161">
        <f t="shared" si="102"/>
        <v>32.4578</v>
      </c>
      <c r="AF233" s="161">
        <f t="shared" si="103"/>
        <v>179</v>
      </c>
      <c r="AG233" s="161">
        <f t="shared" si="104"/>
        <v>0</v>
      </c>
      <c r="AH233" s="161">
        <f t="shared" si="105"/>
        <v>1571.635</v>
      </c>
      <c r="AI233" s="143" t="s">
        <v>1138</v>
      </c>
    </row>
    <row r="234" s="9" customFormat="1" ht="20" customHeight="1" spans="1:35">
      <c r="A234" s="231">
        <f t="shared" si="107"/>
        <v>231</v>
      </c>
      <c r="B234" s="41" t="s">
        <v>238</v>
      </c>
      <c r="C234" s="61" t="s">
        <v>644</v>
      </c>
      <c r="D234" s="63" t="s">
        <v>645</v>
      </c>
      <c r="E234" s="44">
        <v>3245.4</v>
      </c>
      <c r="F234" s="44">
        <v>3245.5</v>
      </c>
      <c r="G234" s="44">
        <v>5228.42</v>
      </c>
      <c r="H234" s="44">
        <v>3245.4</v>
      </c>
      <c r="I234" s="44">
        <v>1790</v>
      </c>
      <c r="J234" s="44"/>
      <c r="K234" s="73">
        <f t="shared" si="108"/>
        <v>58.4172</v>
      </c>
      <c r="L234" s="74">
        <f t="shared" si="109"/>
        <v>519.28</v>
      </c>
      <c r="M234" s="44">
        <f t="shared" si="110"/>
        <v>418.27</v>
      </c>
      <c r="N234" s="44">
        <f t="shared" si="111"/>
        <v>22.7178</v>
      </c>
      <c r="O234" s="44">
        <f t="shared" si="112"/>
        <v>89.5</v>
      </c>
      <c r="P234" s="44">
        <f t="shared" si="113"/>
        <v>0</v>
      </c>
      <c r="Q234" s="44">
        <f t="shared" si="99"/>
        <v>1108.185</v>
      </c>
      <c r="R234" s="41">
        <f t="shared" si="114"/>
        <v>0</v>
      </c>
      <c r="S234" s="44">
        <f t="shared" si="115"/>
        <v>259.64</v>
      </c>
      <c r="T234" s="44">
        <f t="shared" si="116"/>
        <v>104.57</v>
      </c>
      <c r="U234" s="44">
        <f t="shared" si="117"/>
        <v>9.74</v>
      </c>
      <c r="V234" s="44">
        <f t="shared" si="118"/>
        <v>89.5</v>
      </c>
      <c r="W234" s="44">
        <f t="shared" si="119"/>
        <v>0</v>
      </c>
      <c r="X234" s="41">
        <f t="shared" si="98"/>
        <v>463.45</v>
      </c>
      <c r="Y234" s="44">
        <f t="shared" si="120"/>
        <v>1571.635</v>
      </c>
      <c r="Z234" s="207"/>
      <c r="AA234" s="143" t="s">
        <v>17</v>
      </c>
      <c r="AB234" s="161">
        <f t="shared" si="106"/>
        <v>58.4172</v>
      </c>
      <c r="AC234" s="161">
        <f t="shared" si="100"/>
        <v>778.92</v>
      </c>
      <c r="AD234" s="161">
        <f t="shared" si="101"/>
        <v>522.84</v>
      </c>
      <c r="AE234" s="161">
        <f t="shared" si="102"/>
        <v>32.4578</v>
      </c>
      <c r="AF234" s="161">
        <f t="shared" si="103"/>
        <v>179</v>
      </c>
      <c r="AG234" s="161">
        <f t="shared" si="104"/>
        <v>0</v>
      </c>
      <c r="AH234" s="161">
        <f t="shared" si="105"/>
        <v>1571.635</v>
      </c>
      <c r="AI234" s="143" t="s">
        <v>1138</v>
      </c>
    </row>
    <row r="235" ht="21" customHeight="1" spans="1:35">
      <c r="A235" s="232">
        <f t="shared" si="107"/>
        <v>232</v>
      </c>
      <c r="B235" s="41" t="s">
        <v>320</v>
      </c>
      <c r="C235" s="61" t="s">
        <v>650</v>
      </c>
      <c r="D235" s="62" t="s">
        <v>651</v>
      </c>
      <c r="E235" s="44">
        <v>3245.4</v>
      </c>
      <c r="F235" s="44">
        <v>3245.5</v>
      </c>
      <c r="G235" s="44">
        <v>5228.42</v>
      </c>
      <c r="H235" s="44">
        <v>3245.4</v>
      </c>
      <c r="I235" s="44">
        <v>1790</v>
      </c>
      <c r="J235" s="69"/>
      <c r="K235" s="75">
        <f t="shared" si="108"/>
        <v>58.4172</v>
      </c>
      <c r="L235" s="76">
        <f t="shared" si="109"/>
        <v>519.28</v>
      </c>
      <c r="M235" s="69">
        <f t="shared" si="110"/>
        <v>418.27</v>
      </c>
      <c r="N235" s="69">
        <f t="shared" si="111"/>
        <v>22.7178</v>
      </c>
      <c r="O235" s="69">
        <f t="shared" si="112"/>
        <v>89.5</v>
      </c>
      <c r="P235" s="69">
        <f t="shared" si="113"/>
        <v>0</v>
      </c>
      <c r="Q235" s="44">
        <f t="shared" si="99"/>
        <v>1108.185</v>
      </c>
      <c r="R235" s="72">
        <f t="shared" si="114"/>
        <v>0</v>
      </c>
      <c r="S235" s="69">
        <f t="shared" si="115"/>
        <v>259.64</v>
      </c>
      <c r="T235" s="69">
        <f t="shared" si="116"/>
        <v>104.57</v>
      </c>
      <c r="U235" s="69">
        <f t="shared" si="117"/>
        <v>9.74</v>
      </c>
      <c r="V235" s="69">
        <f t="shared" si="118"/>
        <v>89.5</v>
      </c>
      <c r="W235" s="69">
        <f t="shared" si="119"/>
        <v>0</v>
      </c>
      <c r="X235" s="41">
        <f t="shared" si="98"/>
        <v>463.45</v>
      </c>
      <c r="Y235" s="69">
        <f t="shared" si="120"/>
        <v>1571.635</v>
      </c>
      <c r="Z235" s="69"/>
      <c r="AA235" s="143" t="s">
        <v>21</v>
      </c>
      <c r="AB235" s="161">
        <f t="shared" si="106"/>
        <v>58.4172</v>
      </c>
      <c r="AC235" s="161">
        <f t="shared" si="100"/>
        <v>778.92</v>
      </c>
      <c r="AD235" s="161">
        <f t="shared" si="101"/>
        <v>522.84</v>
      </c>
      <c r="AE235" s="161">
        <f t="shared" si="102"/>
        <v>32.4578</v>
      </c>
      <c r="AF235" s="161">
        <f t="shared" si="103"/>
        <v>179</v>
      </c>
      <c r="AG235" s="161">
        <f t="shared" si="104"/>
        <v>0</v>
      </c>
      <c r="AH235" s="161">
        <f t="shared" si="105"/>
        <v>1571.635</v>
      </c>
      <c r="AI235" s="143" t="s">
        <v>1138</v>
      </c>
    </row>
    <row r="236" s="9" customFormat="1" ht="20" customHeight="1" spans="1:35">
      <c r="A236" s="231">
        <f t="shared" si="107"/>
        <v>233</v>
      </c>
      <c r="B236" s="41" t="s">
        <v>320</v>
      </c>
      <c r="C236" s="61" t="s">
        <v>652</v>
      </c>
      <c r="D236" s="62" t="s">
        <v>653</v>
      </c>
      <c r="E236" s="44">
        <v>3245.4</v>
      </c>
      <c r="F236" s="44">
        <v>3245.5</v>
      </c>
      <c r="G236" s="44">
        <v>5228.42</v>
      </c>
      <c r="H236" s="44">
        <v>3245.4</v>
      </c>
      <c r="I236" s="44">
        <v>1790</v>
      </c>
      <c r="J236" s="68"/>
      <c r="K236" s="73">
        <f t="shared" si="108"/>
        <v>58.4172</v>
      </c>
      <c r="L236" s="74">
        <f t="shared" si="109"/>
        <v>519.28</v>
      </c>
      <c r="M236" s="44">
        <f t="shared" si="110"/>
        <v>418.27</v>
      </c>
      <c r="N236" s="44">
        <f t="shared" si="111"/>
        <v>22.7178</v>
      </c>
      <c r="O236" s="44">
        <f t="shared" si="112"/>
        <v>89.5</v>
      </c>
      <c r="P236" s="44">
        <f t="shared" si="113"/>
        <v>0</v>
      </c>
      <c r="Q236" s="44">
        <f t="shared" si="99"/>
        <v>1108.185</v>
      </c>
      <c r="R236" s="41">
        <f t="shared" si="114"/>
        <v>0</v>
      </c>
      <c r="S236" s="44">
        <f t="shared" si="115"/>
        <v>259.64</v>
      </c>
      <c r="T236" s="44">
        <f t="shared" si="116"/>
        <v>104.57</v>
      </c>
      <c r="U236" s="44">
        <f t="shared" si="117"/>
        <v>9.74</v>
      </c>
      <c r="V236" s="44">
        <f t="shared" si="118"/>
        <v>89.5</v>
      </c>
      <c r="W236" s="44">
        <f t="shared" si="119"/>
        <v>0</v>
      </c>
      <c r="X236" s="41">
        <f t="shared" si="98"/>
        <v>463.45</v>
      </c>
      <c r="Y236" s="44">
        <f t="shared" si="120"/>
        <v>1571.635</v>
      </c>
      <c r="Z236" s="207"/>
      <c r="AA236" s="143" t="s">
        <v>21</v>
      </c>
      <c r="AB236" s="161">
        <f t="shared" si="106"/>
        <v>58.4172</v>
      </c>
      <c r="AC236" s="161">
        <f t="shared" si="100"/>
        <v>778.92</v>
      </c>
      <c r="AD236" s="161">
        <f t="shared" si="101"/>
        <v>522.84</v>
      </c>
      <c r="AE236" s="161">
        <f t="shared" si="102"/>
        <v>32.4578</v>
      </c>
      <c r="AF236" s="161">
        <f t="shared" si="103"/>
        <v>179</v>
      </c>
      <c r="AG236" s="161">
        <f t="shared" si="104"/>
        <v>0</v>
      </c>
      <c r="AH236" s="161">
        <f t="shared" si="105"/>
        <v>1571.635</v>
      </c>
      <c r="AI236" s="143" t="s">
        <v>1138</v>
      </c>
    </row>
    <row r="237" s="9" customFormat="1" ht="20" customHeight="1" spans="1:35">
      <c r="A237" s="231">
        <f t="shared" si="107"/>
        <v>234</v>
      </c>
      <c r="B237" s="41" t="s">
        <v>320</v>
      </c>
      <c r="C237" s="61" t="s">
        <v>656</v>
      </c>
      <c r="D237" s="62" t="s">
        <v>657</v>
      </c>
      <c r="E237" s="44">
        <v>3245.4</v>
      </c>
      <c r="F237" s="44">
        <v>3245.5</v>
      </c>
      <c r="G237" s="44">
        <v>5228.42</v>
      </c>
      <c r="H237" s="44">
        <v>3245.4</v>
      </c>
      <c r="I237" s="44">
        <v>1790</v>
      </c>
      <c r="J237" s="68"/>
      <c r="K237" s="73">
        <f t="shared" si="108"/>
        <v>58.4172</v>
      </c>
      <c r="L237" s="74">
        <f t="shared" si="109"/>
        <v>519.28</v>
      </c>
      <c r="M237" s="44">
        <f t="shared" si="110"/>
        <v>418.27</v>
      </c>
      <c r="N237" s="44">
        <f t="shared" si="111"/>
        <v>22.7178</v>
      </c>
      <c r="O237" s="44">
        <f t="shared" si="112"/>
        <v>89.5</v>
      </c>
      <c r="P237" s="44">
        <f t="shared" si="113"/>
        <v>0</v>
      </c>
      <c r="Q237" s="44">
        <f t="shared" si="99"/>
        <v>1108.185</v>
      </c>
      <c r="R237" s="41">
        <f t="shared" si="114"/>
        <v>0</v>
      </c>
      <c r="S237" s="44">
        <f t="shared" si="115"/>
        <v>259.64</v>
      </c>
      <c r="T237" s="44">
        <f t="shared" si="116"/>
        <v>104.57</v>
      </c>
      <c r="U237" s="44">
        <f t="shared" si="117"/>
        <v>9.74</v>
      </c>
      <c r="V237" s="44">
        <f t="shared" si="118"/>
        <v>89.5</v>
      </c>
      <c r="W237" s="44">
        <f t="shared" si="119"/>
        <v>0</v>
      </c>
      <c r="X237" s="41">
        <f t="shared" si="98"/>
        <v>463.45</v>
      </c>
      <c r="Y237" s="44">
        <f t="shared" si="120"/>
        <v>1571.635</v>
      </c>
      <c r="Z237" s="207"/>
      <c r="AA237" s="143" t="s">
        <v>21</v>
      </c>
      <c r="AB237" s="161">
        <f t="shared" si="106"/>
        <v>58.4172</v>
      </c>
      <c r="AC237" s="161">
        <f t="shared" si="100"/>
        <v>778.92</v>
      </c>
      <c r="AD237" s="161">
        <f t="shared" si="101"/>
        <v>522.84</v>
      </c>
      <c r="AE237" s="161">
        <f t="shared" si="102"/>
        <v>32.4578</v>
      </c>
      <c r="AF237" s="161">
        <f t="shared" si="103"/>
        <v>179</v>
      </c>
      <c r="AG237" s="161">
        <f t="shared" si="104"/>
        <v>0</v>
      </c>
      <c r="AH237" s="161">
        <f t="shared" si="105"/>
        <v>1571.635</v>
      </c>
      <c r="AI237" s="143" t="s">
        <v>1138</v>
      </c>
    </row>
    <row r="238" ht="21" customHeight="1" spans="1:35">
      <c r="A238" s="232">
        <f t="shared" si="107"/>
        <v>235</v>
      </c>
      <c r="B238" s="41" t="s">
        <v>170</v>
      </c>
      <c r="C238" s="61" t="s">
        <v>658</v>
      </c>
      <c r="D238" s="62" t="s">
        <v>659</v>
      </c>
      <c r="E238" s="44">
        <v>3245.4</v>
      </c>
      <c r="F238" s="44">
        <v>3245.5</v>
      </c>
      <c r="G238" s="44">
        <v>5228.42</v>
      </c>
      <c r="H238" s="44">
        <v>3245.4</v>
      </c>
      <c r="I238" s="44">
        <v>1790</v>
      </c>
      <c r="J238" s="69"/>
      <c r="K238" s="75">
        <f t="shared" si="108"/>
        <v>58.4172</v>
      </c>
      <c r="L238" s="76">
        <f t="shared" si="109"/>
        <v>519.28</v>
      </c>
      <c r="M238" s="69">
        <f t="shared" si="110"/>
        <v>418.27</v>
      </c>
      <c r="N238" s="69">
        <f t="shared" si="111"/>
        <v>22.7178</v>
      </c>
      <c r="O238" s="69">
        <f t="shared" si="112"/>
        <v>89.5</v>
      </c>
      <c r="P238" s="69">
        <f t="shared" si="113"/>
        <v>0</v>
      </c>
      <c r="Q238" s="44">
        <f t="shared" si="99"/>
        <v>1108.185</v>
      </c>
      <c r="R238" s="72">
        <f t="shared" si="114"/>
        <v>0</v>
      </c>
      <c r="S238" s="69">
        <f t="shared" si="115"/>
        <v>259.64</v>
      </c>
      <c r="T238" s="69">
        <f t="shared" si="116"/>
        <v>104.57</v>
      </c>
      <c r="U238" s="69">
        <f t="shared" si="117"/>
        <v>9.74</v>
      </c>
      <c r="V238" s="69">
        <f t="shared" si="118"/>
        <v>89.5</v>
      </c>
      <c r="W238" s="69">
        <f t="shared" si="119"/>
        <v>0</v>
      </c>
      <c r="X238" s="41">
        <f t="shared" si="98"/>
        <v>463.45</v>
      </c>
      <c r="Y238" s="69">
        <f t="shared" si="120"/>
        <v>1571.635</v>
      </c>
      <c r="Z238" s="69"/>
      <c r="AA238" s="143" t="s">
        <v>24</v>
      </c>
      <c r="AB238" s="161">
        <f t="shared" si="106"/>
        <v>58.4172</v>
      </c>
      <c r="AC238" s="161">
        <f t="shared" si="100"/>
        <v>778.92</v>
      </c>
      <c r="AD238" s="161">
        <f t="shared" si="101"/>
        <v>522.84</v>
      </c>
      <c r="AE238" s="161">
        <f t="shared" si="102"/>
        <v>32.4578</v>
      </c>
      <c r="AF238" s="161">
        <f t="shared" si="103"/>
        <v>179</v>
      </c>
      <c r="AG238" s="161">
        <f t="shared" si="104"/>
        <v>0</v>
      </c>
      <c r="AH238" s="161">
        <f t="shared" si="105"/>
        <v>1571.635</v>
      </c>
      <c r="AI238" s="143" t="s">
        <v>1138</v>
      </c>
    </row>
    <row r="239" s="30" customFormat="1" ht="20" customHeight="1" spans="1:35">
      <c r="A239" s="231">
        <f t="shared" si="107"/>
        <v>236</v>
      </c>
      <c r="B239" s="41" t="s">
        <v>199</v>
      </c>
      <c r="C239" s="61" t="s">
        <v>664</v>
      </c>
      <c r="D239" s="62" t="s">
        <v>665</v>
      </c>
      <c r="E239" s="44">
        <v>3245.4</v>
      </c>
      <c r="F239" s="44">
        <v>3245.5</v>
      </c>
      <c r="G239" s="44">
        <v>5228.42</v>
      </c>
      <c r="H239" s="44">
        <v>3245.4</v>
      </c>
      <c r="I239" s="44">
        <v>1790</v>
      </c>
      <c r="J239" s="68"/>
      <c r="K239" s="73">
        <f t="shared" si="108"/>
        <v>58.4172</v>
      </c>
      <c r="L239" s="74">
        <f t="shared" si="109"/>
        <v>519.28</v>
      </c>
      <c r="M239" s="44">
        <f t="shared" si="110"/>
        <v>418.27</v>
      </c>
      <c r="N239" s="44">
        <f t="shared" si="111"/>
        <v>22.7178</v>
      </c>
      <c r="O239" s="44">
        <f t="shared" si="112"/>
        <v>89.5</v>
      </c>
      <c r="P239" s="44">
        <f t="shared" si="113"/>
        <v>0</v>
      </c>
      <c r="Q239" s="44">
        <f t="shared" si="99"/>
        <v>1108.185</v>
      </c>
      <c r="R239" s="41">
        <f t="shared" si="114"/>
        <v>0</v>
      </c>
      <c r="S239" s="44">
        <f t="shared" si="115"/>
        <v>259.64</v>
      </c>
      <c r="T239" s="44">
        <f t="shared" si="116"/>
        <v>104.57</v>
      </c>
      <c r="U239" s="44">
        <f t="shared" si="117"/>
        <v>9.74</v>
      </c>
      <c r="V239" s="44">
        <f t="shared" si="118"/>
        <v>89.5</v>
      </c>
      <c r="W239" s="44">
        <f t="shared" si="119"/>
        <v>0</v>
      </c>
      <c r="X239" s="41">
        <f t="shared" si="98"/>
        <v>463.45</v>
      </c>
      <c r="Y239" s="44">
        <f t="shared" si="120"/>
        <v>1571.635</v>
      </c>
      <c r="Z239" s="207"/>
      <c r="AA239" s="143" t="s">
        <v>25</v>
      </c>
      <c r="AB239" s="161">
        <f t="shared" si="106"/>
        <v>58.4172</v>
      </c>
      <c r="AC239" s="161">
        <f t="shared" si="100"/>
        <v>778.92</v>
      </c>
      <c r="AD239" s="161">
        <f t="shared" si="101"/>
        <v>522.84</v>
      </c>
      <c r="AE239" s="161">
        <f t="shared" si="102"/>
        <v>32.4578</v>
      </c>
      <c r="AF239" s="161">
        <f t="shared" si="103"/>
        <v>179</v>
      </c>
      <c r="AG239" s="161">
        <f t="shared" si="104"/>
        <v>0</v>
      </c>
      <c r="AH239" s="161">
        <f t="shared" si="105"/>
        <v>1571.635</v>
      </c>
      <c r="AI239" s="143" t="s">
        <v>1137</v>
      </c>
    </row>
    <row r="240" s="30" customFormat="1" ht="20" customHeight="1" spans="1:35">
      <c r="A240" s="231">
        <f t="shared" si="107"/>
        <v>237</v>
      </c>
      <c r="B240" s="41" t="s">
        <v>199</v>
      </c>
      <c r="C240" s="61" t="s">
        <v>666</v>
      </c>
      <c r="D240" s="62" t="s">
        <v>667</v>
      </c>
      <c r="E240" s="44">
        <v>3245.4</v>
      </c>
      <c r="F240" s="44">
        <v>3245.5</v>
      </c>
      <c r="G240" s="44">
        <v>5228.42</v>
      </c>
      <c r="H240" s="44">
        <v>3245.4</v>
      </c>
      <c r="I240" s="44">
        <v>3180</v>
      </c>
      <c r="J240" s="68"/>
      <c r="K240" s="73">
        <f t="shared" si="108"/>
        <v>58.4172</v>
      </c>
      <c r="L240" s="74">
        <f t="shared" si="109"/>
        <v>519.28</v>
      </c>
      <c r="M240" s="44">
        <f t="shared" si="110"/>
        <v>418.27</v>
      </c>
      <c r="N240" s="44">
        <f t="shared" si="111"/>
        <v>22.7178</v>
      </c>
      <c r="O240" s="44">
        <f t="shared" si="112"/>
        <v>159</v>
      </c>
      <c r="P240" s="44">
        <f t="shared" si="113"/>
        <v>0</v>
      </c>
      <c r="Q240" s="44">
        <f t="shared" si="99"/>
        <v>1177.685</v>
      </c>
      <c r="R240" s="41">
        <f t="shared" si="114"/>
        <v>0</v>
      </c>
      <c r="S240" s="44">
        <f t="shared" si="115"/>
        <v>259.64</v>
      </c>
      <c r="T240" s="44">
        <f t="shared" si="116"/>
        <v>104.57</v>
      </c>
      <c r="U240" s="44">
        <f t="shared" si="117"/>
        <v>9.74</v>
      </c>
      <c r="V240" s="44">
        <f t="shared" si="118"/>
        <v>159</v>
      </c>
      <c r="W240" s="44">
        <f t="shared" si="119"/>
        <v>0</v>
      </c>
      <c r="X240" s="41">
        <f t="shared" si="98"/>
        <v>532.95</v>
      </c>
      <c r="Y240" s="44">
        <f t="shared" si="120"/>
        <v>1710.635</v>
      </c>
      <c r="Z240" s="207"/>
      <c r="AA240" s="143" t="s">
        <v>25</v>
      </c>
      <c r="AB240" s="161">
        <f t="shared" si="106"/>
        <v>58.4172</v>
      </c>
      <c r="AC240" s="161">
        <f t="shared" si="100"/>
        <v>778.92</v>
      </c>
      <c r="AD240" s="161">
        <f t="shared" si="101"/>
        <v>522.84</v>
      </c>
      <c r="AE240" s="161">
        <f t="shared" si="102"/>
        <v>32.4578</v>
      </c>
      <c r="AF240" s="161">
        <f t="shared" si="103"/>
        <v>318</v>
      </c>
      <c r="AG240" s="161">
        <f t="shared" si="104"/>
        <v>0</v>
      </c>
      <c r="AH240" s="161">
        <f t="shared" si="105"/>
        <v>1710.635</v>
      </c>
      <c r="AI240" s="143" t="s">
        <v>1137</v>
      </c>
    </row>
    <row r="241" ht="23" customHeight="1" spans="1:35">
      <c r="A241" s="232">
        <f t="shared" si="107"/>
        <v>238</v>
      </c>
      <c r="B241" s="41" t="s">
        <v>199</v>
      </c>
      <c r="C241" s="61" t="s">
        <v>668</v>
      </c>
      <c r="D241" s="360" t="s">
        <v>669</v>
      </c>
      <c r="E241" s="44">
        <v>3245.4</v>
      </c>
      <c r="F241" s="44">
        <v>3245.5</v>
      </c>
      <c r="G241" s="44">
        <v>5228.42</v>
      </c>
      <c r="H241" s="44">
        <v>3245.4</v>
      </c>
      <c r="I241" s="44">
        <v>1790</v>
      </c>
      <c r="J241" s="69"/>
      <c r="K241" s="75">
        <f t="shared" si="108"/>
        <v>58.4172</v>
      </c>
      <c r="L241" s="76">
        <f t="shared" si="109"/>
        <v>519.28</v>
      </c>
      <c r="M241" s="69">
        <f t="shared" si="110"/>
        <v>418.27</v>
      </c>
      <c r="N241" s="69">
        <f t="shared" si="111"/>
        <v>22.7178</v>
      </c>
      <c r="O241" s="69">
        <f t="shared" si="112"/>
        <v>89.5</v>
      </c>
      <c r="P241" s="69">
        <f t="shared" si="113"/>
        <v>0</v>
      </c>
      <c r="Q241" s="44">
        <f t="shared" si="99"/>
        <v>1108.185</v>
      </c>
      <c r="R241" s="72">
        <f t="shared" si="114"/>
        <v>0</v>
      </c>
      <c r="S241" s="69">
        <f t="shared" si="115"/>
        <v>259.64</v>
      </c>
      <c r="T241" s="69">
        <f t="shared" si="116"/>
        <v>104.57</v>
      </c>
      <c r="U241" s="69">
        <f t="shared" si="117"/>
        <v>9.74</v>
      </c>
      <c r="V241" s="69">
        <f t="shared" si="118"/>
        <v>89.5</v>
      </c>
      <c r="W241" s="69">
        <f t="shared" si="119"/>
        <v>0</v>
      </c>
      <c r="X241" s="41">
        <f t="shared" si="98"/>
        <v>463.45</v>
      </c>
      <c r="Y241" s="69">
        <f t="shared" si="120"/>
        <v>1571.635</v>
      </c>
      <c r="Z241" s="69"/>
      <c r="AA241" s="143" t="s">
        <v>25</v>
      </c>
      <c r="AB241" s="161">
        <f t="shared" si="106"/>
        <v>58.4172</v>
      </c>
      <c r="AC241" s="161">
        <f t="shared" si="100"/>
        <v>778.92</v>
      </c>
      <c r="AD241" s="161">
        <f t="shared" si="101"/>
        <v>522.84</v>
      </c>
      <c r="AE241" s="161">
        <f t="shared" si="102"/>
        <v>32.4578</v>
      </c>
      <c r="AF241" s="161">
        <f t="shared" si="103"/>
        <v>179</v>
      </c>
      <c r="AG241" s="161">
        <f t="shared" si="104"/>
        <v>0</v>
      </c>
      <c r="AH241" s="161">
        <f t="shared" si="105"/>
        <v>1571.635</v>
      </c>
      <c r="AI241" s="143" t="s">
        <v>1137</v>
      </c>
    </row>
    <row r="242" s="30" customFormat="1" ht="20" customHeight="1" spans="1:35">
      <c r="A242" s="231">
        <f t="shared" si="107"/>
        <v>239</v>
      </c>
      <c r="B242" s="41" t="s">
        <v>285</v>
      </c>
      <c r="C242" s="61" t="s">
        <v>672</v>
      </c>
      <c r="D242" s="62" t="s">
        <v>673</v>
      </c>
      <c r="E242" s="44">
        <v>3820</v>
      </c>
      <c r="F242" s="44">
        <v>3820</v>
      </c>
      <c r="G242" s="44">
        <v>5228.42</v>
      </c>
      <c r="H242" s="44">
        <v>3820</v>
      </c>
      <c r="I242" s="44">
        <v>4180</v>
      </c>
      <c r="J242" s="68"/>
      <c r="K242" s="73">
        <f t="shared" si="108"/>
        <v>68.76</v>
      </c>
      <c r="L242" s="74">
        <f t="shared" si="109"/>
        <v>611.2</v>
      </c>
      <c r="M242" s="44">
        <f t="shared" si="110"/>
        <v>418.27</v>
      </c>
      <c r="N242" s="44">
        <f t="shared" si="111"/>
        <v>26.74</v>
      </c>
      <c r="O242" s="44">
        <f t="shared" si="112"/>
        <v>209</v>
      </c>
      <c r="P242" s="44">
        <f t="shared" si="113"/>
        <v>0</v>
      </c>
      <c r="Q242" s="44">
        <f t="shared" si="99"/>
        <v>1333.97</v>
      </c>
      <c r="R242" s="41">
        <f t="shared" si="114"/>
        <v>0</v>
      </c>
      <c r="S242" s="44">
        <f t="shared" si="115"/>
        <v>305.6</v>
      </c>
      <c r="T242" s="44">
        <f t="shared" si="116"/>
        <v>104.57</v>
      </c>
      <c r="U242" s="44">
        <f t="shared" si="117"/>
        <v>11.46</v>
      </c>
      <c r="V242" s="44">
        <f t="shared" si="118"/>
        <v>209</v>
      </c>
      <c r="W242" s="44">
        <f t="shared" si="119"/>
        <v>0</v>
      </c>
      <c r="X242" s="41">
        <f t="shared" si="98"/>
        <v>630.63</v>
      </c>
      <c r="Y242" s="44">
        <f t="shared" si="120"/>
        <v>1964.6</v>
      </c>
      <c r="Z242" s="207"/>
      <c r="AA242" s="143" t="s">
        <v>35</v>
      </c>
      <c r="AB242" s="161">
        <f t="shared" si="106"/>
        <v>68.76</v>
      </c>
      <c r="AC242" s="161">
        <f t="shared" si="100"/>
        <v>916.8</v>
      </c>
      <c r="AD242" s="161">
        <f t="shared" si="101"/>
        <v>522.84</v>
      </c>
      <c r="AE242" s="161">
        <f t="shared" si="102"/>
        <v>38.2</v>
      </c>
      <c r="AF242" s="161">
        <f t="shared" si="103"/>
        <v>418</v>
      </c>
      <c r="AG242" s="161">
        <f t="shared" si="104"/>
        <v>0</v>
      </c>
      <c r="AH242" s="161">
        <f t="shared" si="105"/>
        <v>1964.6</v>
      </c>
      <c r="AI242" s="143" t="s">
        <v>1139</v>
      </c>
    </row>
    <row r="243" s="30" customFormat="1" ht="20" customHeight="1" spans="1:35">
      <c r="A243" s="210">
        <f t="shared" si="107"/>
        <v>240</v>
      </c>
      <c r="B243" s="41" t="s">
        <v>184</v>
      </c>
      <c r="C243" s="65" t="s">
        <v>676</v>
      </c>
      <c r="D243" s="41" t="s">
        <v>677</v>
      </c>
      <c r="E243" s="41">
        <v>3245.4</v>
      </c>
      <c r="F243" s="41">
        <f>VLOOKUP(C243,'[1]9月'!$B:$Q,16,0)</f>
        <v>3245.4</v>
      </c>
      <c r="G243" s="44">
        <v>5228.42</v>
      </c>
      <c r="H243" s="41">
        <v>3245.4</v>
      </c>
      <c r="I243" s="44">
        <v>3180</v>
      </c>
      <c r="J243" s="68"/>
      <c r="K243" s="52">
        <f t="shared" si="108"/>
        <v>58.4172</v>
      </c>
      <c r="L243" s="53">
        <f t="shared" si="109"/>
        <v>519.264</v>
      </c>
      <c r="M243" s="44">
        <f t="shared" si="110"/>
        <v>418.27</v>
      </c>
      <c r="N243" s="41">
        <f t="shared" si="111"/>
        <v>22.7178</v>
      </c>
      <c r="O243" s="44">
        <f t="shared" si="112"/>
        <v>159</v>
      </c>
      <c r="P243" s="44">
        <f t="shared" si="113"/>
        <v>0</v>
      </c>
      <c r="Q243" s="44">
        <f t="shared" si="99"/>
        <v>1177.669</v>
      </c>
      <c r="R243" s="41">
        <f t="shared" si="114"/>
        <v>0</v>
      </c>
      <c r="S243" s="41">
        <f t="shared" si="115"/>
        <v>259.63</v>
      </c>
      <c r="T243" s="44">
        <f t="shared" si="116"/>
        <v>104.57</v>
      </c>
      <c r="U243" s="41">
        <f t="shared" si="117"/>
        <v>9.74</v>
      </c>
      <c r="V243" s="44">
        <f t="shared" si="118"/>
        <v>159</v>
      </c>
      <c r="W243" s="44">
        <f t="shared" si="119"/>
        <v>0</v>
      </c>
      <c r="X243" s="41">
        <f t="shared" si="98"/>
        <v>532.94</v>
      </c>
      <c r="Y243" s="41">
        <f t="shared" si="120"/>
        <v>1710.609</v>
      </c>
      <c r="Z243" s="66"/>
      <c r="AA243" s="143" t="s">
        <v>11</v>
      </c>
      <c r="AB243" s="161">
        <f t="shared" si="106"/>
        <v>58.4172</v>
      </c>
      <c r="AC243" s="161">
        <f t="shared" si="100"/>
        <v>778.894</v>
      </c>
      <c r="AD243" s="161">
        <f t="shared" si="101"/>
        <v>522.84</v>
      </c>
      <c r="AE243" s="161">
        <f t="shared" si="102"/>
        <v>32.4578</v>
      </c>
      <c r="AF243" s="161">
        <f t="shared" si="103"/>
        <v>318</v>
      </c>
      <c r="AG243" s="161">
        <f t="shared" si="104"/>
        <v>0</v>
      </c>
      <c r="AH243" s="161">
        <f t="shared" si="105"/>
        <v>1710.609</v>
      </c>
      <c r="AI243" s="143" t="s">
        <v>1134</v>
      </c>
    </row>
    <row r="244" s="30" customFormat="1" ht="20" customHeight="1" spans="1:35">
      <c r="A244" s="210">
        <f t="shared" si="107"/>
        <v>241</v>
      </c>
      <c r="B244" s="41" t="s">
        <v>145</v>
      </c>
      <c r="C244" s="65" t="s">
        <v>678</v>
      </c>
      <c r="D244" s="41" t="s">
        <v>679</v>
      </c>
      <c r="E244" s="41">
        <v>3245.4</v>
      </c>
      <c r="F244" s="41">
        <f>VLOOKUP(C244,'[1]9月'!$B:$Q,16,0)</f>
        <v>3245.4</v>
      </c>
      <c r="G244" s="44">
        <v>5228.42</v>
      </c>
      <c r="H244" s="41">
        <v>3245.4</v>
      </c>
      <c r="I244" s="44">
        <v>3180</v>
      </c>
      <c r="J244" s="68"/>
      <c r="K244" s="52">
        <f t="shared" si="108"/>
        <v>58.4172</v>
      </c>
      <c r="L244" s="53">
        <f t="shared" si="109"/>
        <v>519.264</v>
      </c>
      <c r="M244" s="44">
        <f t="shared" si="110"/>
        <v>418.27</v>
      </c>
      <c r="N244" s="41">
        <f t="shared" si="111"/>
        <v>22.7178</v>
      </c>
      <c r="O244" s="44">
        <f t="shared" si="112"/>
        <v>159</v>
      </c>
      <c r="P244" s="44">
        <f t="shared" si="113"/>
        <v>0</v>
      </c>
      <c r="Q244" s="44">
        <f t="shared" si="99"/>
        <v>1177.669</v>
      </c>
      <c r="R244" s="41">
        <f t="shared" si="114"/>
        <v>0</v>
      </c>
      <c r="S244" s="41">
        <f t="shared" si="115"/>
        <v>259.63</v>
      </c>
      <c r="T244" s="44">
        <f t="shared" si="116"/>
        <v>104.57</v>
      </c>
      <c r="U244" s="41">
        <f t="shared" si="117"/>
        <v>9.74</v>
      </c>
      <c r="V244" s="44">
        <f t="shared" si="118"/>
        <v>159</v>
      </c>
      <c r="W244" s="44">
        <f t="shared" si="119"/>
        <v>0</v>
      </c>
      <c r="X244" s="41">
        <f t="shared" si="98"/>
        <v>532.94</v>
      </c>
      <c r="Y244" s="41">
        <f t="shared" si="120"/>
        <v>1710.609</v>
      </c>
      <c r="Z244" s="66"/>
      <c r="AA244" s="143" t="s">
        <v>13</v>
      </c>
      <c r="AB244" s="161">
        <f t="shared" si="106"/>
        <v>58.4172</v>
      </c>
      <c r="AC244" s="161">
        <f t="shared" si="100"/>
        <v>778.894</v>
      </c>
      <c r="AD244" s="161">
        <f t="shared" si="101"/>
        <v>522.84</v>
      </c>
      <c r="AE244" s="161">
        <f t="shared" si="102"/>
        <v>32.4578</v>
      </c>
      <c r="AF244" s="161">
        <f t="shared" si="103"/>
        <v>318</v>
      </c>
      <c r="AG244" s="161">
        <f t="shared" si="104"/>
        <v>0</v>
      </c>
      <c r="AH244" s="161">
        <f t="shared" si="105"/>
        <v>1710.609</v>
      </c>
      <c r="AI244" s="143" t="s">
        <v>1134</v>
      </c>
    </row>
    <row r="245" s="30" customFormat="1" ht="20" customHeight="1" spans="1:35">
      <c r="A245" s="40">
        <f t="shared" si="107"/>
        <v>242</v>
      </c>
      <c r="B245" s="66" t="s">
        <v>103</v>
      </c>
      <c r="C245" s="48" t="s">
        <v>680</v>
      </c>
      <c r="D245" s="66" t="s">
        <v>681</v>
      </c>
      <c r="E245" s="41">
        <v>3245.4</v>
      </c>
      <c r="F245" s="41">
        <f>VLOOKUP(C245,'[1]9月'!$B:$Q,16,0)</f>
        <v>3245.4</v>
      </c>
      <c r="G245" s="44">
        <v>5228.42</v>
      </c>
      <c r="H245" s="41">
        <v>3245.4</v>
      </c>
      <c r="I245" s="44">
        <v>3180</v>
      </c>
      <c r="J245" s="68"/>
      <c r="K245" s="52">
        <f t="shared" si="108"/>
        <v>58.4172</v>
      </c>
      <c r="L245" s="53">
        <f t="shared" si="109"/>
        <v>519.264</v>
      </c>
      <c r="M245" s="44">
        <f t="shared" si="110"/>
        <v>418.27</v>
      </c>
      <c r="N245" s="41">
        <f t="shared" si="111"/>
        <v>22.7178</v>
      </c>
      <c r="O245" s="44">
        <f t="shared" si="112"/>
        <v>159</v>
      </c>
      <c r="P245" s="44">
        <f t="shared" si="113"/>
        <v>0</v>
      </c>
      <c r="Q245" s="44">
        <f t="shared" si="99"/>
        <v>1177.669</v>
      </c>
      <c r="R245" s="41">
        <f t="shared" si="114"/>
        <v>0</v>
      </c>
      <c r="S245" s="41">
        <f t="shared" si="115"/>
        <v>259.63</v>
      </c>
      <c r="T245" s="44">
        <f t="shared" si="116"/>
        <v>104.57</v>
      </c>
      <c r="U245" s="41">
        <f t="shared" si="117"/>
        <v>9.74</v>
      </c>
      <c r="V245" s="44">
        <f t="shared" si="118"/>
        <v>159</v>
      </c>
      <c r="W245" s="44">
        <f t="shared" si="119"/>
        <v>0</v>
      </c>
      <c r="X245" s="41">
        <f t="shared" si="98"/>
        <v>532.94</v>
      </c>
      <c r="Y245" s="41">
        <f t="shared" si="120"/>
        <v>1710.609</v>
      </c>
      <c r="Z245" s="66"/>
      <c r="AA245" s="143" t="s">
        <v>26</v>
      </c>
      <c r="AB245" s="161">
        <f t="shared" si="106"/>
        <v>58.4172</v>
      </c>
      <c r="AC245" s="161">
        <f t="shared" si="100"/>
        <v>778.894</v>
      </c>
      <c r="AD245" s="161">
        <f t="shared" si="101"/>
        <v>522.84</v>
      </c>
      <c r="AE245" s="161">
        <f t="shared" si="102"/>
        <v>32.4578</v>
      </c>
      <c r="AF245" s="161">
        <f t="shared" si="103"/>
        <v>318</v>
      </c>
      <c r="AG245" s="161">
        <f t="shared" si="104"/>
        <v>0</v>
      </c>
      <c r="AH245" s="161">
        <f t="shared" si="105"/>
        <v>1710.609</v>
      </c>
      <c r="AI245" s="143" t="s">
        <v>1135</v>
      </c>
    </row>
    <row r="246" s="30" customFormat="1" ht="20" customHeight="1" spans="1:35">
      <c r="A246" s="40">
        <f t="shared" si="107"/>
        <v>243</v>
      </c>
      <c r="B246" s="66" t="s">
        <v>103</v>
      </c>
      <c r="C246" s="48" t="s">
        <v>682</v>
      </c>
      <c r="D246" s="66" t="s">
        <v>683</v>
      </c>
      <c r="E246" s="41">
        <v>3245.4</v>
      </c>
      <c r="F246" s="41">
        <f>VLOOKUP(C246,'[1]9月'!$B:$Q,16,0)</f>
        <v>3245.4</v>
      </c>
      <c r="G246" s="44">
        <v>5228.42</v>
      </c>
      <c r="H246" s="41">
        <v>3245.4</v>
      </c>
      <c r="I246" s="44">
        <v>3180</v>
      </c>
      <c r="J246" s="44"/>
      <c r="K246" s="52">
        <f t="shared" si="108"/>
        <v>58.4172</v>
      </c>
      <c r="L246" s="53">
        <f t="shared" si="109"/>
        <v>519.264</v>
      </c>
      <c r="M246" s="44">
        <f t="shared" si="110"/>
        <v>418.27</v>
      </c>
      <c r="N246" s="41">
        <f t="shared" si="111"/>
        <v>22.7178</v>
      </c>
      <c r="O246" s="44">
        <f t="shared" si="112"/>
        <v>159</v>
      </c>
      <c r="P246" s="44">
        <f t="shared" si="113"/>
        <v>0</v>
      </c>
      <c r="Q246" s="44">
        <f t="shared" si="99"/>
        <v>1177.669</v>
      </c>
      <c r="R246" s="41">
        <f t="shared" si="114"/>
        <v>0</v>
      </c>
      <c r="S246" s="41">
        <f t="shared" si="115"/>
        <v>259.63</v>
      </c>
      <c r="T246" s="44">
        <f t="shared" si="116"/>
        <v>104.57</v>
      </c>
      <c r="U246" s="41">
        <f t="shared" si="117"/>
        <v>9.74</v>
      </c>
      <c r="V246" s="44">
        <f t="shared" si="118"/>
        <v>159</v>
      </c>
      <c r="W246" s="44">
        <f t="shared" si="119"/>
        <v>0</v>
      </c>
      <c r="X246" s="41">
        <f t="shared" si="98"/>
        <v>532.94</v>
      </c>
      <c r="Y246" s="41">
        <f t="shared" si="120"/>
        <v>1710.609</v>
      </c>
      <c r="Z246" s="66"/>
      <c r="AA246" s="143" t="s">
        <v>26</v>
      </c>
      <c r="AB246" s="161">
        <f t="shared" si="106"/>
        <v>58.4172</v>
      </c>
      <c r="AC246" s="161">
        <f t="shared" si="100"/>
        <v>778.894</v>
      </c>
      <c r="AD246" s="161">
        <f t="shared" si="101"/>
        <v>522.84</v>
      </c>
      <c r="AE246" s="161">
        <f t="shared" si="102"/>
        <v>32.4578</v>
      </c>
      <c r="AF246" s="161">
        <f t="shared" si="103"/>
        <v>318</v>
      </c>
      <c r="AG246" s="161">
        <f t="shared" si="104"/>
        <v>0</v>
      </c>
      <c r="AH246" s="161">
        <f t="shared" si="105"/>
        <v>1710.609</v>
      </c>
      <c r="AI246" s="143" t="s">
        <v>1135</v>
      </c>
    </row>
    <row r="247" s="30" customFormat="1" ht="20" customHeight="1" spans="1:35">
      <c r="A247" s="40">
        <f t="shared" si="107"/>
        <v>244</v>
      </c>
      <c r="B247" s="66" t="s">
        <v>684</v>
      </c>
      <c r="C247" s="48" t="s">
        <v>685</v>
      </c>
      <c r="D247" s="66" t="s">
        <v>686</v>
      </c>
      <c r="E247" s="41">
        <v>3245.4</v>
      </c>
      <c r="F247" s="41">
        <f>VLOOKUP(C247,'[1]9月'!$B:$Q,16,0)</f>
        <v>3245.4</v>
      </c>
      <c r="G247" s="44">
        <v>5228.42</v>
      </c>
      <c r="H247" s="41">
        <v>3245.4</v>
      </c>
      <c r="I247" s="44">
        <v>3180</v>
      </c>
      <c r="J247" s="44"/>
      <c r="K247" s="52">
        <f t="shared" si="108"/>
        <v>58.4172</v>
      </c>
      <c r="L247" s="53">
        <f t="shared" si="109"/>
        <v>519.264</v>
      </c>
      <c r="M247" s="44">
        <f t="shared" si="110"/>
        <v>418.27</v>
      </c>
      <c r="N247" s="41">
        <f t="shared" si="111"/>
        <v>22.7178</v>
      </c>
      <c r="O247" s="44">
        <f t="shared" si="112"/>
        <v>159</v>
      </c>
      <c r="P247" s="44">
        <f t="shared" si="113"/>
        <v>0</v>
      </c>
      <c r="Q247" s="44">
        <f t="shared" si="99"/>
        <v>1177.669</v>
      </c>
      <c r="R247" s="41">
        <f t="shared" si="114"/>
        <v>0</v>
      </c>
      <c r="S247" s="41">
        <f t="shared" si="115"/>
        <v>259.63</v>
      </c>
      <c r="T247" s="44">
        <f t="shared" si="116"/>
        <v>104.57</v>
      </c>
      <c r="U247" s="41">
        <f t="shared" si="117"/>
        <v>9.74</v>
      </c>
      <c r="V247" s="44">
        <f t="shared" si="118"/>
        <v>159</v>
      </c>
      <c r="W247" s="44">
        <f t="shared" si="119"/>
        <v>0</v>
      </c>
      <c r="X247" s="41">
        <f t="shared" si="98"/>
        <v>532.94</v>
      </c>
      <c r="Y247" s="41">
        <f t="shared" si="120"/>
        <v>1710.609</v>
      </c>
      <c r="Z247" s="66"/>
      <c r="AA247" s="143" t="s">
        <v>22</v>
      </c>
      <c r="AB247" s="161">
        <f t="shared" si="106"/>
        <v>58.4172</v>
      </c>
      <c r="AC247" s="161">
        <f t="shared" si="100"/>
        <v>778.894</v>
      </c>
      <c r="AD247" s="161">
        <f t="shared" si="101"/>
        <v>522.84</v>
      </c>
      <c r="AE247" s="161">
        <f t="shared" si="102"/>
        <v>32.4578</v>
      </c>
      <c r="AF247" s="161">
        <f t="shared" si="103"/>
        <v>318</v>
      </c>
      <c r="AG247" s="161">
        <f t="shared" si="104"/>
        <v>0</v>
      </c>
      <c r="AH247" s="161">
        <f t="shared" si="105"/>
        <v>1710.609</v>
      </c>
      <c r="AI247" s="143" t="s">
        <v>1138</v>
      </c>
    </row>
    <row r="248" s="30" customFormat="1" ht="20" customHeight="1" spans="1:35">
      <c r="A248" s="40">
        <f t="shared" si="107"/>
        <v>245</v>
      </c>
      <c r="B248" s="66" t="s">
        <v>285</v>
      </c>
      <c r="C248" s="48" t="s">
        <v>687</v>
      </c>
      <c r="D248" s="66" t="s">
        <v>688</v>
      </c>
      <c r="E248" s="41">
        <v>3245.4</v>
      </c>
      <c r="F248" s="41">
        <f>VLOOKUP(C248,'[1]9月'!$B:$Q,16,0)</f>
        <v>3245.4</v>
      </c>
      <c r="G248" s="44">
        <v>5228.42</v>
      </c>
      <c r="H248" s="41">
        <v>3245.4</v>
      </c>
      <c r="I248" s="44">
        <v>3180</v>
      </c>
      <c r="J248" s="44"/>
      <c r="K248" s="52">
        <f t="shared" si="108"/>
        <v>58.4172</v>
      </c>
      <c r="L248" s="53">
        <f t="shared" si="109"/>
        <v>519.264</v>
      </c>
      <c r="M248" s="44">
        <f t="shared" si="110"/>
        <v>418.27</v>
      </c>
      <c r="N248" s="41">
        <f t="shared" si="111"/>
        <v>22.7178</v>
      </c>
      <c r="O248" s="44">
        <f t="shared" si="112"/>
        <v>159</v>
      </c>
      <c r="P248" s="44">
        <f t="shared" si="113"/>
        <v>0</v>
      </c>
      <c r="Q248" s="44">
        <f t="shared" si="99"/>
        <v>1177.669</v>
      </c>
      <c r="R248" s="41">
        <f t="shared" si="114"/>
        <v>0</v>
      </c>
      <c r="S248" s="41">
        <f t="shared" si="115"/>
        <v>259.63</v>
      </c>
      <c r="T248" s="44">
        <f t="shared" si="116"/>
        <v>104.57</v>
      </c>
      <c r="U248" s="41">
        <f t="shared" si="117"/>
        <v>9.74</v>
      </c>
      <c r="V248" s="44">
        <f t="shared" si="118"/>
        <v>159</v>
      </c>
      <c r="W248" s="44">
        <f t="shared" si="119"/>
        <v>0</v>
      </c>
      <c r="X248" s="41">
        <f t="shared" si="98"/>
        <v>532.94</v>
      </c>
      <c r="Y248" s="41">
        <f t="shared" si="120"/>
        <v>1710.609</v>
      </c>
      <c r="Z248" s="66"/>
      <c r="AA248" s="143" t="s">
        <v>31</v>
      </c>
      <c r="AB248" s="161">
        <f t="shared" si="106"/>
        <v>58.4172</v>
      </c>
      <c r="AC248" s="161">
        <f t="shared" si="100"/>
        <v>778.894</v>
      </c>
      <c r="AD248" s="161">
        <f t="shared" si="101"/>
        <v>522.84</v>
      </c>
      <c r="AE248" s="161">
        <f t="shared" si="102"/>
        <v>32.4578</v>
      </c>
      <c r="AF248" s="161">
        <f t="shared" si="103"/>
        <v>318</v>
      </c>
      <c r="AG248" s="161">
        <f t="shared" si="104"/>
        <v>0</v>
      </c>
      <c r="AH248" s="161">
        <f t="shared" si="105"/>
        <v>1710.609</v>
      </c>
      <c r="AI248" s="143" t="s">
        <v>1139</v>
      </c>
    </row>
    <row r="249" s="30" customFormat="1" ht="20" customHeight="1" spans="1:35">
      <c r="A249" s="40">
        <f t="shared" si="107"/>
        <v>246</v>
      </c>
      <c r="B249" s="66" t="s">
        <v>167</v>
      </c>
      <c r="C249" s="48" t="s">
        <v>689</v>
      </c>
      <c r="D249" s="66" t="s">
        <v>690</v>
      </c>
      <c r="E249" s="41">
        <v>3245.4</v>
      </c>
      <c r="F249" s="41">
        <f>VLOOKUP(C249,'[1]9月'!$B:$Q,16,0)</f>
        <v>3245.4</v>
      </c>
      <c r="G249" s="44">
        <v>5228.42</v>
      </c>
      <c r="H249" s="41">
        <v>3245.4</v>
      </c>
      <c r="I249" s="44">
        <v>1790</v>
      </c>
      <c r="J249" s="44"/>
      <c r="K249" s="52">
        <f t="shared" si="108"/>
        <v>58.4172</v>
      </c>
      <c r="L249" s="53">
        <f t="shared" si="109"/>
        <v>519.264</v>
      </c>
      <c r="M249" s="44">
        <f t="shared" si="110"/>
        <v>418.27</v>
      </c>
      <c r="N249" s="41">
        <f t="shared" si="111"/>
        <v>22.7178</v>
      </c>
      <c r="O249" s="44">
        <f t="shared" si="112"/>
        <v>89.5</v>
      </c>
      <c r="P249" s="44">
        <f t="shared" si="113"/>
        <v>0</v>
      </c>
      <c r="Q249" s="44">
        <f t="shared" si="99"/>
        <v>1108.169</v>
      </c>
      <c r="R249" s="41">
        <f t="shared" si="114"/>
        <v>0</v>
      </c>
      <c r="S249" s="41">
        <f t="shared" si="115"/>
        <v>259.63</v>
      </c>
      <c r="T249" s="44">
        <f t="shared" si="116"/>
        <v>104.57</v>
      </c>
      <c r="U249" s="41">
        <f t="shared" si="117"/>
        <v>9.74</v>
      </c>
      <c r="V249" s="44">
        <f t="shared" si="118"/>
        <v>89.5</v>
      </c>
      <c r="W249" s="44">
        <f t="shared" si="119"/>
        <v>0</v>
      </c>
      <c r="X249" s="41">
        <f t="shared" si="98"/>
        <v>463.44</v>
      </c>
      <c r="Y249" s="41">
        <f t="shared" si="120"/>
        <v>1571.609</v>
      </c>
      <c r="Z249" s="66"/>
      <c r="AA249" s="143" t="s">
        <v>12</v>
      </c>
      <c r="AB249" s="161">
        <f t="shared" si="106"/>
        <v>58.4172</v>
      </c>
      <c r="AC249" s="161">
        <f t="shared" si="100"/>
        <v>778.894</v>
      </c>
      <c r="AD249" s="161">
        <f t="shared" si="101"/>
        <v>522.84</v>
      </c>
      <c r="AE249" s="161">
        <f t="shared" si="102"/>
        <v>32.4578</v>
      </c>
      <c r="AF249" s="161">
        <f t="shared" si="103"/>
        <v>179</v>
      </c>
      <c r="AG249" s="161">
        <f t="shared" si="104"/>
        <v>0</v>
      </c>
      <c r="AH249" s="161">
        <f t="shared" si="105"/>
        <v>1571.609</v>
      </c>
      <c r="AI249" s="143" t="s">
        <v>1134</v>
      </c>
    </row>
    <row r="250" s="30" customFormat="1" ht="20" customHeight="1" spans="1:35">
      <c r="A250" s="40">
        <f t="shared" si="107"/>
        <v>247</v>
      </c>
      <c r="B250" s="66" t="s">
        <v>164</v>
      </c>
      <c r="C250" s="48" t="s">
        <v>691</v>
      </c>
      <c r="D250" s="66" t="s">
        <v>692</v>
      </c>
      <c r="E250" s="41">
        <v>3245.4</v>
      </c>
      <c r="F250" s="41">
        <f>VLOOKUP(C250,'[1]9月'!$B:$Q,16,0)</f>
        <v>3245.4</v>
      </c>
      <c r="G250" s="44">
        <v>5228.42</v>
      </c>
      <c r="H250" s="41">
        <v>3245.4</v>
      </c>
      <c r="I250" s="44">
        <v>3180</v>
      </c>
      <c r="J250" s="44"/>
      <c r="K250" s="52">
        <f t="shared" si="108"/>
        <v>58.4172</v>
      </c>
      <c r="L250" s="53">
        <f t="shared" si="109"/>
        <v>519.264</v>
      </c>
      <c r="M250" s="44">
        <f t="shared" si="110"/>
        <v>418.27</v>
      </c>
      <c r="N250" s="41">
        <f t="shared" si="111"/>
        <v>22.7178</v>
      </c>
      <c r="O250" s="44">
        <f t="shared" si="112"/>
        <v>159</v>
      </c>
      <c r="P250" s="44">
        <f t="shared" si="113"/>
        <v>0</v>
      </c>
      <c r="Q250" s="44">
        <f t="shared" si="99"/>
        <v>1177.669</v>
      </c>
      <c r="R250" s="41">
        <f t="shared" si="114"/>
        <v>0</v>
      </c>
      <c r="S250" s="41">
        <f t="shared" si="115"/>
        <v>259.63</v>
      </c>
      <c r="T250" s="44">
        <f t="shared" si="116"/>
        <v>104.57</v>
      </c>
      <c r="U250" s="41">
        <f t="shared" si="117"/>
        <v>9.74</v>
      </c>
      <c r="V250" s="44">
        <f t="shared" si="118"/>
        <v>159</v>
      </c>
      <c r="W250" s="44">
        <f t="shared" si="119"/>
        <v>0</v>
      </c>
      <c r="X250" s="41">
        <f t="shared" si="98"/>
        <v>532.94</v>
      </c>
      <c r="Y250" s="41">
        <f t="shared" si="120"/>
        <v>1710.609</v>
      </c>
      <c r="Z250" s="66"/>
      <c r="AA250" s="143" t="s">
        <v>25</v>
      </c>
      <c r="AB250" s="161">
        <f t="shared" si="106"/>
        <v>58.4172</v>
      </c>
      <c r="AC250" s="161">
        <f t="shared" si="100"/>
        <v>778.894</v>
      </c>
      <c r="AD250" s="161">
        <f t="shared" si="101"/>
        <v>522.84</v>
      </c>
      <c r="AE250" s="161">
        <f t="shared" si="102"/>
        <v>32.4578</v>
      </c>
      <c r="AF250" s="161">
        <f t="shared" si="103"/>
        <v>318</v>
      </c>
      <c r="AG250" s="161">
        <f t="shared" si="104"/>
        <v>0</v>
      </c>
      <c r="AH250" s="161">
        <f t="shared" si="105"/>
        <v>1710.609</v>
      </c>
      <c r="AI250" s="143" t="s">
        <v>1137</v>
      </c>
    </row>
    <row r="251" ht="20" customHeight="1" spans="1:35">
      <c r="A251" s="40">
        <f t="shared" si="107"/>
        <v>248</v>
      </c>
      <c r="B251" s="66" t="s">
        <v>167</v>
      </c>
      <c r="C251" s="48" t="s">
        <v>693</v>
      </c>
      <c r="D251" s="41" t="s">
        <v>694</v>
      </c>
      <c r="E251" s="41">
        <v>3342.69</v>
      </c>
      <c r="F251" s="41">
        <v>3342.69</v>
      </c>
      <c r="G251" s="44">
        <v>5228.42</v>
      </c>
      <c r="H251" s="41">
        <v>3342.69</v>
      </c>
      <c r="I251" s="44">
        <v>3180</v>
      </c>
      <c r="J251" s="44"/>
      <c r="K251" s="52">
        <f t="shared" si="108"/>
        <v>60.16842</v>
      </c>
      <c r="L251" s="53">
        <f t="shared" si="109"/>
        <v>534.8304</v>
      </c>
      <c r="M251" s="44">
        <f t="shared" si="110"/>
        <v>418.27</v>
      </c>
      <c r="N251" s="41">
        <f t="shared" si="111"/>
        <v>23.39883</v>
      </c>
      <c r="O251" s="44">
        <f t="shared" si="112"/>
        <v>159</v>
      </c>
      <c r="P251" s="44">
        <f t="shared" si="113"/>
        <v>0</v>
      </c>
      <c r="Q251" s="44">
        <f t="shared" si="99"/>
        <v>1195.66765</v>
      </c>
      <c r="R251" s="41">
        <f t="shared" si="114"/>
        <v>0</v>
      </c>
      <c r="S251" s="41">
        <f t="shared" si="115"/>
        <v>267.42</v>
      </c>
      <c r="T251" s="44">
        <f t="shared" si="116"/>
        <v>104.57</v>
      </c>
      <c r="U251" s="41">
        <f t="shared" si="117"/>
        <v>10.03</v>
      </c>
      <c r="V251" s="44">
        <f t="shared" si="118"/>
        <v>159</v>
      </c>
      <c r="W251" s="44">
        <f t="shared" si="119"/>
        <v>0</v>
      </c>
      <c r="X251" s="41">
        <f t="shared" si="98"/>
        <v>541.02</v>
      </c>
      <c r="Y251" s="41">
        <f t="shared" si="120"/>
        <v>1736.68765</v>
      </c>
      <c r="Z251" s="66"/>
      <c r="AA251" s="143" t="s">
        <v>12</v>
      </c>
      <c r="AB251" s="161">
        <f t="shared" si="106"/>
        <v>60.16842</v>
      </c>
      <c r="AC251" s="161">
        <f t="shared" si="100"/>
        <v>802.2504</v>
      </c>
      <c r="AD251" s="161">
        <f t="shared" si="101"/>
        <v>522.84</v>
      </c>
      <c r="AE251" s="161">
        <f t="shared" si="102"/>
        <v>33.42883</v>
      </c>
      <c r="AF251" s="161">
        <f t="shared" si="103"/>
        <v>318</v>
      </c>
      <c r="AG251" s="161">
        <f t="shared" si="104"/>
        <v>0</v>
      </c>
      <c r="AH251" s="161">
        <f t="shared" si="105"/>
        <v>1736.68765</v>
      </c>
      <c r="AI251" s="143" t="s">
        <v>1134</v>
      </c>
    </row>
    <row r="252" ht="20" customHeight="1" spans="1:35">
      <c r="A252" s="40">
        <f t="shared" si="107"/>
        <v>249</v>
      </c>
      <c r="B252" s="66" t="s">
        <v>167</v>
      </c>
      <c r="C252" s="48" t="s">
        <v>695</v>
      </c>
      <c r="D252" s="41" t="s">
        <v>696</v>
      </c>
      <c r="E252" s="41">
        <v>3245.4</v>
      </c>
      <c r="F252" s="41">
        <f>VLOOKUP(C252,'[1]9月'!$B:$Q,16,0)</f>
        <v>3245.4</v>
      </c>
      <c r="G252" s="44">
        <v>5228.42</v>
      </c>
      <c r="H252" s="41">
        <v>3245.4</v>
      </c>
      <c r="I252" s="44">
        <v>3180</v>
      </c>
      <c r="J252" s="44"/>
      <c r="K252" s="52">
        <f t="shared" si="108"/>
        <v>58.4172</v>
      </c>
      <c r="L252" s="53">
        <f t="shared" si="109"/>
        <v>519.264</v>
      </c>
      <c r="M252" s="44">
        <f t="shared" si="110"/>
        <v>418.27</v>
      </c>
      <c r="N252" s="41">
        <f t="shared" si="111"/>
        <v>22.7178</v>
      </c>
      <c r="O252" s="44">
        <f t="shared" si="112"/>
        <v>159</v>
      </c>
      <c r="P252" s="44">
        <f t="shared" si="113"/>
        <v>0</v>
      </c>
      <c r="Q252" s="44">
        <f t="shared" si="99"/>
        <v>1177.669</v>
      </c>
      <c r="R252" s="41">
        <f t="shared" si="114"/>
        <v>0</v>
      </c>
      <c r="S252" s="41">
        <f t="shared" si="115"/>
        <v>259.63</v>
      </c>
      <c r="T252" s="44">
        <f t="shared" si="116"/>
        <v>104.57</v>
      </c>
      <c r="U252" s="41">
        <f t="shared" si="117"/>
        <v>9.74</v>
      </c>
      <c r="V252" s="44">
        <f t="shared" si="118"/>
        <v>159</v>
      </c>
      <c r="W252" s="44">
        <f t="shared" si="119"/>
        <v>0</v>
      </c>
      <c r="X252" s="41">
        <f t="shared" si="98"/>
        <v>532.94</v>
      </c>
      <c r="Y252" s="41">
        <f t="shared" si="120"/>
        <v>1710.609</v>
      </c>
      <c r="Z252" s="66"/>
      <c r="AA252" s="143" t="s">
        <v>12</v>
      </c>
      <c r="AB252" s="161">
        <f t="shared" si="106"/>
        <v>58.4172</v>
      </c>
      <c r="AC252" s="161">
        <f t="shared" si="100"/>
        <v>778.894</v>
      </c>
      <c r="AD252" s="161">
        <f t="shared" si="101"/>
        <v>522.84</v>
      </c>
      <c r="AE252" s="161">
        <f t="shared" si="102"/>
        <v>32.4578</v>
      </c>
      <c r="AF252" s="161">
        <f t="shared" si="103"/>
        <v>318</v>
      </c>
      <c r="AG252" s="161">
        <f t="shared" si="104"/>
        <v>0</v>
      </c>
      <c r="AH252" s="161">
        <f t="shared" si="105"/>
        <v>1710.609</v>
      </c>
      <c r="AI252" s="143" t="s">
        <v>1134</v>
      </c>
    </row>
    <row r="253" ht="20" customHeight="1" spans="1:35">
      <c r="A253" s="40">
        <f t="shared" si="107"/>
        <v>250</v>
      </c>
      <c r="B253" s="66" t="s">
        <v>167</v>
      </c>
      <c r="C253" s="48" t="s">
        <v>697</v>
      </c>
      <c r="D253" s="41" t="s">
        <v>698</v>
      </c>
      <c r="E253" s="41">
        <v>3820</v>
      </c>
      <c r="F253" s="41">
        <f>VLOOKUP(C253,'[1]9月'!$B:$Q,16,0)</f>
        <v>3820</v>
      </c>
      <c r="G253" s="44">
        <v>5228.42</v>
      </c>
      <c r="H253" s="41">
        <v>3820</v>
      </c>
      <c r="I253" s="44">
        <v>4180</v>
      </c>
      <c r="J253" s="44"/>
      <c r="K253" s="52">
        <f t="shared" si="108"/>
        <v>68.76</v>
      </c>
      <c r="L253" s="53">
        <f t="shared" si="109"/>
        <v>611.2</v>
      </c>
      <c r="M253" s="44">
        <f t="shared" si="110"/>
        <v>418.27</v>
      </c>
      <c r="N253" s="41">
        <f t="shared" si="111"/>
        <v>26.74</v>
      </c>
      <c r="O253" s="44">
        <f t="shared" si="112"/>
        <v>209</v>
      </c>
      <c r="P253" s="44">
        <f t="shared" si="113"/>
        <v>0</v>
      </c>
      <c r="Q253" s="44">
        <f t="shared" si="99"/>
        <v>1333.97</v>
      </c>
      <c r="R253" s="41">
        <f t="shared" si="114"/>
        <v>0</v>
      </c>
      <c r="S253" s="41">
        <f t="shared" si="115"/>
        <v>305.6</v>
      </c>
      <c r="T253" s="44">
        <f t="shared" si="116"/>
        <v>104.57</v>
      </c>
      <c r="U253" s="41">
        <f t="shared" si="117"/>
        <v>11.46</v>
      </c>
      <c r="V253" s="44">
        <f t="shared" si="118"/>
        <v>209</v>
      </c>
      <c r="W253" s="44">
        <f t="shared" si="119"/>
        <v>0</v>
      </c>
      <c r="X253" s="41">
        <f t="shared" si="98"/>
        <v>630.63</v>
      </c>
      <c r="Y253" s="41">
        <f t="shared" si="120"/>
        <v>1964.6</v>
      </c>
      <c r="Z253" s="66"/>
      <c r="AA253" s="143" t="s">
        <v>12</v>
      </c>
      <c r="AB253" s="161">
        <f t="shared" si="106"/>
        <v>68.76</v>
      </c>
      <c r="AC253" s="161">
        <f t="shared" si="100"/>
        <v>916.8</v>
      </c>
      <c r="AD253" s="161">
        <f t="shared" si="101"/>
        <v>522.84</v>
      </c>
      <c r="AE253" s="161">
        <f t="shared" si="102"/>
        <v>38.2</v>
      </c>
      <c r="AF253" s="161">
        <f t="shared" si="103"/>
        <v>418</v>
      </c>
      <c r="AG253" s="161">
        <f t="shared" si="104"/>
        <v>0</v>
      </c>
      <c r="AH253" s="161">
        <f t="shared" si="105"/>
        <v>1964.6</v>
      </c>
      <c r="AI253" s="143" t="s">
        <v>1134</v>
      </c>
    </row>
    <row r="254" ht="20" customHeight="1" spans="1:35">
      <c r="A254" s="40">
        <f t="shared" si="107"/>
        <v>251</v>
      </c>
      <c r="B254" s="66" t="s">
        <v>167</v>
      </c>
      <c r="C254" s="48" t="s">
        <v>699</v>
      </c>
      <c r="D254" s="41" t="s">
        <v>700</v>
      </c>
      <c r="E254" s="41">
        <v>3245.4</v>
      </c>
      <c r="F254" s="41">
        <f>VLOOKUP(C254,'[1]9月'!$B:$Q,16,0)</f>
        <v>3245.4</v>
      </c>
      <c r="G254" s="44">
        <v>5228.42</v>
      </c>
      <c r="H254" s="41">
        <v>3245.4</v>
      </c>
      <c r="I254" s="44">
        <v>3180</v>
      </c>
      <c r="J254" s="44"/>
      <c r="K254" s="52">
        <f t="shared" si="108"/>
        <v>58.4172</v>
      </c>
      <c r="L254" s="53">
        <f t="shared" si="109"/>
        <v>519.264</v>
      </c>
      <c r="M254" s="44">
        <f t="shared" si="110"/>
        <v>418.27</v>
      </c>
      <c r="N254" s="41">
        <f t="shared" si="111"/>
        <v>22.7178</v>
      </c>
      <c r="O254" s="44">
        <f t="shared" si="112"/>
        <v>159</v>
      </c>
      <c r="P254" s="44">
        <f t="shared" si="113"/>
        <v>0</v>
      </c>
      <c r="Q254" s="44">
        <f t="shared" si="99"/>
        <v>1177.669</v>
      </c>
      <c r="R254" s="41">
        <f t="shared" si="114"/>
        <v>0</v>
      </c>
      <c r="S254" s="41">
        <f t="shared" si="115"/>
        <v>259.63</v>
      </c>
      <c r="T254" s="44">
        <f t="shared" si="116"/>
        <v>104.57</v>
      </c>
      <c r="U254" s="41">
        <f t="shared" si="117"/>
        <v>9.74</v>
      </c>
      <c r="V254" s="44">
        <f t="shared" si="118"/>
        <v>159</v>
      </c>
      <c r="W254" s="44">
        <f t="shared" si="119"/>
        <v>0</v>
      </c>
      <c r="X254" s="41">
        <f t="shared" si="98"/>
        <v>532.94</v>
      </c>
      <c r="Y254" s="41">
        <f t="shared" si="120"/>
        <v>1710.609</v>
      </c>
      <c r="Z254" s="66"/>
      <c r="AA254" s="143" t="s">
        <v>12</v>
      </c>
      <c r="AB254" s="161">
        <f t="shared" si="106"/>
        <v>58.4172</v>
      </c>
      <c r="AC254" s="161">
        <f t="shared" si="100"/>
        <v>778.894</v>
      </c>
      <c r="AD254" s="161">
        <f t="shared" si="101"/>
        <v>522.84</v>
      </c>
      <c r="AE254" s="161">
        <f t="shared" si="102"/>
        <v>32.4578</v>
      </c>
      <c r="AF254" s="161">
        <f t="shared" si="103"/>
        <v>318</v>
      </c>
      <c r="AG254" s="161">
        <f t="shared" si="104"/>
        <v>0</v>
      </c>
      <c r="AH254" s="161">
        <f t="shared" si="105"/>
        <v>1710.609</v>
      </c>
      <c r="AI254" s="143" t="s">
        <v>1134</v>
      </c>
    </row>
    <row r="255" ht="20" customHeight="1" spans="1:35">
      <c r="A255" s="40">
        <f t="shared" ref="A255:A318" si="121">ROW()-3</f>
        <v>252</v>
      </c>
      <c r="B255" s="66" t="s">
        <v>199</v>
      </c>
      <c r="C255" s="48" t="s">
        <v>701</v>
      </c>
      <c r="D255" s="41" t="s">
        <v>702</v>
      </c>
      <c r="E255" s="41">
        <v>3820</v>
      </c>
      <c r="F255" s="41">
        <f>VLOOKUP(C255,'[1]9月'!$B:$Q,16,0)</f>
        <v>3820</v>
      </c>
      <c r="G255" s="44">
        <v>5228.42</v>
      </c>
      <c r="H255" s="41">
        <v>3820</v>
      </c>
      <c r="I255" s="44">
        <v>4180</v>
      </c>
      <c r="J255" s="44"/>
      <c r="K255" s="52">
        <f t="shared" ref="K255:K318" si="122">E255*0.018</f>
        <v>68.76</v>
      </c>
      <c r="L255" s="53">
        <f t="shared" ref="L255:L318" si="123">F255*0.16</f>
        <v>611.2</v>
      </c>
      <c r="M255" s="44">
        <f t="shared" ref="M255:M318" si="124">ROUND(G255*0.08,2)</f>
        <v>418.27</v>
      </c>
      <c r="N255" s="41">
        <f t="shared" ref="N255:N318" si="125">H255*0.007</f>
        <v>26.74</v>
      </c>
      <c r="O255" s="44">
        <f t="shared" ref="O255:O318" si="126">I255*5%</f>
        <v>209</v>
      </c>
      <c r="P255" s="44">
        <f t="shared" ref="P255:P318" si="127">J255*50%</f>
        <v>0</v>
      </c>
      <c r="Q255" s="44">
        <f t="shared" si="99"/>
        <v>1333.97</v>
      </c>
      <c r="R255" s="41">
        <f t="shared" ref="R255:R318" si="128">E255*0</f>
        <v>0</v>
      </c>
      <c r="S255" s="41">
        <f t="shared" ref="S255:S318" si="129">ROUND(F255*0.08,2)</f>
        <v>305.6</v>
      </c>
      <c r="T255" s="44">
        <f t="shared" ref="T255:T318" si="130">ROUND(G255*0.02,2)</f>
        <v>104.57</v>
      </c>
      <c r="U255" s="41">
        <f t="shared" ref="U255:U318" si="131">ROUND(H255*0.003,2)</f>
        <v>11.46</v>
      </c>
      <c r="V255" s="44">
        <f t="shared" ref="V255:V318" si="132">I255*5%</f>
        <v>209</v>
      </c>
      <c r="W255" s="44">
        <f t="shared" ref="W255:W318" si="133">J255*50%</f>
        <v>0</v>
      </c>
      <c r="X255" s="41">
        <f t="shared" si="98"/>
        <v>630.63</v>
      </c>
      <c r="Y255" s="41">
        <f t="shared" ref="Y255:Y318" si="134">Q255+X255</f>
        <v>1964.6</v>
      </c>
      <c r="Z255" s="66"/>
      <c r="AA255" s="143" t="s">
        <v>12</v>
      </c>
      <c r="AB255" s="161">
        <f t="shared" si="106"/>
        <v>68.76</v>
      </c>
      <c r="AC255" s="161">
        <f t="shared" si="100"/>
        <v>916.8</v>
      </c>
      <c r="AD255" s="161">
        <f t="shared" si="101"/>
        <v>522.84</v>
      </c>
      <c r="AE255" s="161">
        <f t="shared" si="102"/>
        <v>38.2</v>
      </c>
      <c r="AF255" s="161">
        <f t="shared" si="103"/>
        <v>418</v>
      </c>
      <c r="AG255" s="161">
        <f t="shared" si="104"/>
        <v>0</v>
      </c>
      <c r="AH255" s="161">
        <f t="shared" si="105"/>
        <v>1964.6</v>
      </c>
      <c r="AI255" s="143" t="s">
        <v>1134</v>
      </c>
    </row>
    <row r="256" ht="20" customHeight="1" spans="1:35">
      <c r="A256" s="40">
        <f t="shared" si="121"/>
        <v>253</v>
      </c>
      <c r="B256" s="66" t="s">
        <v>173</v>
      </c>
      <c r="C256" s="48" t="s">
        <v>703</v>
      </c>
      <c r="D256" s="41" t="s">
        <v>704</v>
      </c>
      <c r="E256" s="41">
        <v>3245.4</v>
      </c>
      <c r="F256" s="41">
        <f>VLOOKUP(C256,'[1]9月'!$B:$Q,16,0)</f>
        <v>3245.4</v>
      </c>
      <c r="G256" s="44">
        <v>5228.42</v>
      </c>
      <c r="H256" s="41">
        <v>3245.4</v>
      </c>
      <c r="I256" s="44">
        <v>3180</v>
      </c>
      <c r="J256" s="44"/>
      <c r="K256" s="52">
        <f t="shared" si="122"/>
        <v>58.4172</v>
      </c>
      <c r="L256" s="53">
        <f t="shared" si="123"/>
        <v>519.264</v>
      </c>
      <c r="M256" s="44">
        <f t="shared" si="124"/>
        <v>418.27</v>
      </c>
      <c r="N256" s="41">
        <f t="shared" si="125"/>
        <v>22.7178</v>
      </c>
      <c r="O256" s="44">
        <f t="shared" si="126"/>
        <v>159</v>
      </c>
      <c r="P256" s="44">
        <f t="shared" si="127"/>
        <v>0</v>
      </c>
      <c r="Q256" s="44">
        <f t="shared" si="99"/>
        <v>1177.669</v>
      </c>
      <c r="R256" s="41">
        <f t="shared" si="128"/>
        <v>0</v>
      </c>
      <c r="S256" s="41">
        <f t="shared" si="129"/>
        <v>259.63</v>
      </c>
      <c r="T256" s="44">
        <f t="shared" si="130"/>
        <v>104.57</v>
      </c>
      <c r="U256" s="41">
        <f t="shared" si="131"/>
        <v>9.74</v>
      </c>
      <c r="V256" s="44">
        <f t="shared" si="132"/>
        <v>159</v>
      </c>
      <c r="W256" s="44">
        <f t="shared" si="133"/>
        <v>0</v>
      </c>
      <c r="X256" s="41">
        <f t="shared" si="98"/>
        <v>532.94</v>
      </c>
      <c r="Y256" s="41">
        <f t="shared" si="134"/>
        <v>1710.609</v>
      </c>
      <c r="Z256" s="66"/>
      <c r="AA256" s="143" t="s">
        <v>25</v>
      </c>
      <c r="AB256" s="161">
        <f t="shared" si="106"/>
        <v>58.4172</v>
      </c>
      <c r="AC256" s="161">
        <f t="shared" si="100"/>
        <v>778.894</v>
      </c>
      <c r="AD256" s="161">
        <f t="shared" si="101"/>
        <v>522.84</v>
      </c>
      <c r="AE256" s="161">
        <f t="shared" si="102"/>
        <v>32.4578</v>
      </c>
      <c r="AF256" s="161">
        <f t="shared" si="103"/>
        <v>318</v>
      </c>
      <c r="AG256" s="161">
        <f t="shared" si="104"/>
        <v>0</v>
      </c>
      <c r="AH256" s="161">
        <f t="shared" si="105"/>
        <v>1710.609</v>
      </c>
      <c r="AI256" s="143" t="s">
        <v>1137</v>
      </c>
    </row>
    <row r="257" ht="20" customHeight="1" spans="1:35">
      <c r="A257" s="40">
        <f t="shared" si="121"/>
        <v>254</v>
      </c>
      <c r="B257" s="66" t="s">
        <v>173</v>
      </c>
      <c r="C257" s="48" t="s">
        <v>705</v>
      </c>
      <c r="D257" s="41" t="s">
        <v>706</v>
      </c>
      <c r="E257" s="41">
        <v>3245.4</v>
      </c>
      <c r="F257" s="41">
        <f>VLOOKUP(C257,'[1]9月'!$B:$Q,16,0)</f>
        <v>3245.4</v>
      </c>
      <c r="G257" s="44">
        <v>5228.42</v>
      </c>
      <c r="H257" s="41">
        <v>3245.4</v>
      </c>
      <c r="I257" s="44">
        <v>3180</v>
      </c>
      <c r="J257" s="44"/>
      <c r="K257" s="52">
        <f t="shared" si="122"/>
        <v>58.4172</v>
      </c>
      <c r="L257" s="53">
        <f t="shared" si="123"/>
        <v>519.264</v>
      </c>
      <c r="M257" s="44">
        <f t="shared" si="124"/>
        <v>418.27</v>
      </c>
      <c r="N257" s="41">
        <f t="shared" si="125"/>
        <v>22.7178</v>
      </c>
      <c r="O257" s="44">
        <f t="shared" si="126"/>
        <v>159</v>
      </c>
      <c r="P257" s="44">
        <f t="shared" si="127"/>
        <v>0</v>
      </c>
      <c r="Q257" s="44">
        <f t="shared" si="99"/>
        <v>1177.669</v>
      </c>
      <c r="R257" s="41">
        <f t="shared" si="128"/>
        <v>0</v>
      </c>
      <c r="S257" s="41">
        <f t="shared" si="129"/>
        <v>259.63</v>
      </c>
      <c r="T257" s="44">
        <f t="shared" si="130"/>
        <v>104.57</v>
      </c>
      <c r="U257" s="41">
        <f t="shared" si="131"/>
        <v>9.74</v>
      </c>
      <c r="V257" s="44">
        <f t="shared" si="132"/>
        <v>159</v>
      </c>
      <c r="W257" s="44">
        <f t="shared" si="133"/>
        <v>0</v>
      </c>
      <c r="X257" s="41">
        <f t="shared" si="98"/>
        <v>532.94</v>
      </c>
      <c r="Y257" s="41">
        <f t="shared" si="134"/>
        <v>1710.609</v>
      </c>
      <c r="Z257" s="66"/>
      <c r="AA257" s="143" t="s">
        <v>25</v>
      </c>
      <c r="AB257" s="161">
        <f t="shared" si="106"/>
        <v>58.4172</v>
      </c>
      <c r="AC257" s="161">
        <f t="shared" si="100"/>
        <v>778.894</v>
      </c>
      <c r="AD257" s="161">
        <f t="shared" si="101"/>
        <v>522.84</v>
      </c>
      <c r="AE257" s="161">
        <f t="shared" si="102"/>
        <v>32.4578</v>
      </c>
      <c r="AF257" s="161">
        <f t="shared" si="103"/>
        <v>318</v>
      </c>
      <c r="AG257" s="161">
        <f t="shared" si="104"/>
        <v>0</v>
      </c>
      <c r="AH257" s="161">
        <f t="shared" si="105"/>
        <v>1710.609</v>
      </c>
      <c r="AI257" s="143" t="s">
        <v>1137</v>
      </c>
    </row>
    <row r="258" ht="20" customHeight="1" spans="1:35">
      <c r="A258" s="40">
        <f t="shared" si="121"/>
        <v>255</v>
      </c>
      <c r="B258" s="66" t="s">
        <v>164</v>
      </c>
      <c r="C258" s="48" t="s">
        <v>707</v>
      </c>
      <c r="D258" s="41" t="s">
        <v>708</v>
      </c>
      <c r="E258" s="41">
        <v>3245.4</v>
      </c>
      <c r="F258" s="41">
        <f>VLOOKUP(C258,'[1]9月'!$B:$Q,16,0)</f>
        <v>3245.4</v>
      </c>
      <c r="G258" s="44">
        <v>5228.42</v>
      </c>
      <c r="H258" s="41">
        <v>3245.4</v>
      </c>
      <c r="I258" s="44">
        <v>3180</v>
      </c>
      <c r="J258" s="44"/>
      <c r="K258" s="52">
        <f t="shared" si="122"/>
        <v>58.4172</v>
      </c>
      <c r="L258" s="53">
        <f t="shared" si="123"/>
        <v>519.264</v>
      </c>
      <c r="M258" s="44">
        <f t="shared" si="124"/>
        <v>418.27</v>
      </c>
      <c r="N258" s="41">
        <f t="shared" si="125"/>
        <v>22.7178</v>
      </c>
      <c r="O258" s="44">
        <f t="shared" si="126"/>
        <v>159</v>
      </c>
      <c r="P258" s="44">
        <f t="shared" si="127"/>
        <v>0</v>
      </c>
      <c r="Q258" s="44">
        <f t="shared" si="99"/>
        <v>1177.669</v>
      </c>
      <c r="R258" s="41">
        <f t="shared" si="128"/>
        <v>0</v>
      </c>
      <c r="S258" s="41">
        <f t="shared" si="129"/>
        <v>259.63</v>
      </c>
      <c r="T258" s="44">
        <f t="shared" si="130"/>
        <v>104.57</v>
      </c>
      <c r="U258" s="41">
        <f t="shared" si="131"/>
        <v>9.74</v>
      </c>
      <c r="V258" s="44">
        <f t="shared" si="132"/>
        <v>159</v>
      </c>
      <c r="W258" s="44">
        <f t="shared" si="133"/>
        <v>0</v>
      </c>
      <c r="X258" s="41">
        <f t="shared" si="98"/>
        <v>532.94</v>
      </c>
      <c r="Y258" s="41">
        <f t="shared" si="134"/>
        <v>1710.609</v>
      </c>
      <c r="Z258" s="66"/>
      <c r="AA258" s="143" t="s">
        <v>25</v>
      </c>
      <c r="AB258" s="161">
        <f t="shared" si="106"/>
        <v>58.4172</v>
      </c>
      <c r="AC258" s="161">
        <f t="shared" si="100"/>
        <v>778.894</v>
      </c>
      <c r="AD258" s="161">
        <f t="shared" si="101"/>
        <v>522.84</v>
      </c>
      <c r="AE258" s="161">
        <f t="shared" si="102"/>
        <v>32.4578</v>
      </c>
      <c r="AF258" s="161">
        <f t="shared" si="103"/>
        <v>318</v>
      </c>
      <c r="AG258" s="161">
        <f t="shared" si="104"/>
        <v>0</v>
      </c>
      <c r="AH258" s="161">
        <f t="shared" si="105"/>
        <v>1710.609</v>
      </c>
      <c r="AI258" s="143" t="s">
        <v>1137</v>
      </c>
    </row>
    <row r="259" ht="20" customHeight="1" spans="1:35">
      <c r="A259" s="40">
        <f t="shared" si="121"/>
        <v>256</v>
      </c>
      <c r="B259" s="66" t="s">
        <v>103</v>
      </c>
      <c r="C259" s="48" t="s">
        <v>709</v>
      </c>
      <c r="D259" s="41" t="s">
        <v>710</v>
      </c>
      <c r="E259" s="41">
        <v>3245.4</v>
      </c>
      <c r="F259" s="41">
        <f>VLOOKUP(C259,'[1]9月'!$B:$Q,16,0)</f>
        <v>3245.4</v>
      </c>
      <c r="G259" s="44">
        <v>5228.42</v>
      </c>
      <c r="H259" s="41">
        <v>3245.4</v>
      </c>
      <c r="I259" s="44">
        <v>3180</v>
      </c>
      <c r="J259" s="44"/>
      <c r="K259" s="52">
        <f t="shared" si="122"/>
        <v>58.4172</v>
      </c>
      <c r="L259" s="53">
        <f t="shared" si="123"/>
        <v>519.264</v>
      </c>
      <c r="M259" s="44">
        <f t="shared" si="124"/>
        <v>418.27</v>
      </c>
      <c r="N259" s="41">
        <f t="shared" si="125"/>
        <v>22.7178</v>
      </c>
      <c r="O259" s="44">
        <f t="shared" si="126"/>
        <v>159</v>
      </c>
      <c r="P259" s="44">
        <f t="shared" si="127"/>
        <v>0</v>
      </c>
      <c r="Q259" s="44">
        <f t="shared" si="99"/>
        <v>1177.669</v>
      </c>
      <c r="R259" s="41">
        <f t="shared" si="128"/>
        <v>0</v>
      </c>
      <c r="S259" s="41">
        <f t="shared" si="129"/>
        <v>259.63</v>
      </c>
      <c r="T259" s="44">
        <f t="shared" si="130"/>
        <v>104.57</v>
      </c>
      <c r="U259" s="41">
        <f t="shared" si="131"/>
        <v>9.74</v>
      </c>
      <c r="V259" s="44">
        <f t="shared" si="132"/>
        <v>159</v>
      </c>
      <c r="W259" s="44">
        <f t="shared" si="133"/>
        <v>0</v>
      </c>
      <c r="X259" s="41">
        <f t="shared" si="98"/>
        <v>532.94</v>
      </c>
      <c r="Y259" s="41">
        <f t="shared" si="134"/>
        <v>1710.609</v>
      </c>
      <c r="Z259" s="66"/>
      <c r="AA259" s="143" t="s">
        <v>26</v>
      </c>
      <c r="AB259" s="161">
        <f t="shared" si="106"/>
        <v>58.4172</v>
      </c>
      <c r="AC259" s="161">
        <f t="shared" si="100"/>
        <v>778.894</v>
      </c>
      <c r="AD259" s="161">
        <f t="shared" si="101"/>
        <v>522.84</v>
      </c>
      <c r="AE259" s="161">
        <f t="shared" si="102"/>
        <v>32.4578</v>
      </c>
      <c r="AF259" s="161">
        <f t="shared" si="103"/>
        <v>318</v>
      </c>
      <c r="AG259" s="161">
        <f t="shared" si="104"/>
        <v>0</v>
      </c>
      <c r="AH259" s="161">
        <f t="shared" si="105"/>
        <v>1710.609</v>
      </c>
      <c r="AI259" s="143" t="s">
        <v>1135</v>
      </c>
    </row>
    <row r="260" ht="20" customHeight="1" spans="1:35">
      <c r="A260" s="40">
        <f t="shared" si="121"/>
        <v>257</v>
      </c>
      <c r="B260" s="66" t="s">
        <v>285</v>
      </c>
      <c r="C260" s="48" t="s">
        <v>711</v>
      </c>
      <c r="D260" s="41" t="s">
        <v>712</v>
      </c>
      <c r="E260" s="41">
        <v>3245.4</v>
      </c>
      <c r="F260" s="41">
        <f>VLOOKUP(C260,'[1]9月'!$B:$Q,16,0)</f>
        <v>3245.4</v>
      </c>
      <c r="G260" s="44">
        <v>5228.42</v>
      </c>
      <c r="H260" s="41">
        <v>3245.4</v>
      </c>
      <c r="I260" s="44">
        <v>4180</v>
      </c>
      <c r="J260" s="44"/>
      <c r="K260" s="52">
        <f t="shared" si="122"/>
        <v>58.4172</v>
      </c>
      <c r="L260" s="53">
        <f t="shared" si="123"/>
        <v>519.264</v>
      </c>
      <c r="M260" s="44">
        <f t="shared" si="124"/>
        <v>418.27</v>
      </c>
      <c r="N260" s="41">
        <f t="shared" si="125"/>
        <v>22.7178</v>
      </c>
      <c r="O260" s="44">
        <f t="shared" si="126"/>
        <v>209</v>
      </c>
      <c r="P260" s="44">
        <f t="shared" si="127"/>
        <v>0</v>
      </c>
      <c r="Q260" s="44">
        <f t="shared" si="99"/>
        <v>1227.669</v>
      </c>
      <c r="R260" s="41">
        <f t="shared" si="128"/>
        <v>0</v>
      </c>
      <c r="S260" s="41">
        <f t="shared" si="129"/>
        <v>259.63</v>
      </c>
      <c r="T260" s="44">
        <f t="shared" si="130"/>
        <v>104.57</v>
      </c>
      <c r="U260" s="41">
        <f t="shared" si="131"/>
        <v>9.74</v>
      </c>
      <c r="V260" s="44">
        <f t="shared" si="132"/>
        <v>209</v>
      </c>
      <c r="W260" s="44">
        <f t="shared" si="133"/>
        <v>0</v>
      </c>
      <c r="X260" s="41">
        <f t="shared" ref="X260:X323" si="135">SUM(R260:W260)</f>
        <v>582.94</v>
      </c>
      <c r="Y260" s="41">
        <f t="shared" si="134"/>
        <v>1810.609</v>
      </c>
      <c r="Z260" s="66"/>
      <c r="AA260" s="143" t="s">
        <v>34</v>
      </c>
      <c r="AB260" s="161">
        <f t="shared" si="106"/>
        <v>58.4172</v>
      </c>
      <c r="AC260" s="161">
        <f t="shared" si="100"/>
        <v>778.894</v>
      </c>
      <c r="AD260" s="161">
        <f t="shared" si="101"/>
        <v>522.84</v>
      </c>
      <c r="AE260" s="161">
        <f t="shared" si="102"/>
        <v>32.4578</v>
      </c>
      <c r="AF260" s="161">
        <f t="shared" si="103"/>
        <v>418</v>
      </c>
      <c r="AG260" s="161">
        <f t="shared" si="104"/>
        <v>0</v>
      </c>
      <c r="AH260" s="161">
        <f t="shared" si="105"/>
        <v>1810.609</v>
      </c>
      <c r="AI260" s="143" t="s">
        <v>1139</v>
      </c>
    </row>
    <row r="261" ht="20" customHeight="1" spans="1:35">
      <c r="A261" s="40">
        <f t="shared" si="121"/>
        <v>258</v>
      </c>
      <c r="B261" s="66" t="s">
        <v>103</v>
      </c>
      <c r="C261" s="48" t="s">
        <v>713</v>
      </c>
      <c r="D261" s="341" t="s">
        <v>714</v>
      </c>
      <c r="E261" s="41">
        <v>3245.4</v>
      </c>
      <c r="F261" s="41">
        <f>VLOOKUP(C261,'[1]9月'!$B:$Q,16,0)</f>
        <v>3245.4</v>
      </c>
      <c r="G261" s="44">
        <v>5228.42</v>
      </c>
      <c r="H261" s="41">
        <v>3245.4</v>
      </c>
      <c r="I261" s="44">
        <v>4180</v>
      </c>
      <c r="J261" s="44"/>
      <c r="K261" s="52">
        <f t="shared" si="122"/>
        <v>58.4172</v>
      </c>
      <c r="L261" s="53">
        <f t="shared" si="123"/>
        <v>519.264</v>
      </c>
      <c r="M261" s="44">
        <f t="shared" si="124"/>
        <v>418.27</v>
      </c>
      <c r="N261" s="41">
        <f t="shared" si="125"/>
        <v>22.7178</v>
      </c>
      <c r="O261" s="44">
        <f t="shared" si="126"/>
        <v>209</v>
      </c>
      <c r="P261" s="44">
        <f t="shared" si="127"/>
        <v>0</v>
      </c>
      <c r="Q261" s="44">
        <f t="shared" ref="Q261:Q324" si="136">SUM(K261:P261)</f>
        <v>1227.669</v>
      </c>
      <c r="R261" s="41">
        <f t="shared" si="128"/>
        <v>0</v>
      </c>
      <c r="S261" s="41">
        <f t="shared" si="129"/>
        <v>259.63</v>
      </c>
      <c r="T261" s="44">
        <f t="shared" si="130"/>
        <v>104.57</v>
      </c>
      <c r="U261" s="41">
        <f t="shared" si="131"/>
        <v>9.74</v>
      </c>
      <c r="V261" s="44">
        <f t="shared" si="132"/>
        <v>209</v>
      </c>
      <c r="W261" s="44">
        <f t="shared" si="133"/>
        <v>0</v>
      </c>
      <c r="X261" s="41">
        <f t="shared" si="135"/>
        <v>582.94</v>
      </c>
      <c r="Y261" s="41">
        <f t="shared" si="134"/>
        <v>1810.609</v>
      </c>
      <c r="Z261" s="66"/>
      <c r="AA261" s="143" t="s">
        <v>26</v>
      </c>
      <c r="AB261" s="161">
        <f t="shared" si="106"/>
        <v>58.4172</v>
      </c>
      <c r="AC261" s="161">
        <f t="shared" ref="AC261:AC324" si="137">L261+S261</f>
        <v>778.894</v>
      </c>
      <c r="AD261" s="161">
        <f t="shared" ref="AD261:AD324" si="138">M261+T261</f>
        <v>522.84</v>
      </c>
      <c r="AE261" s="161">
        <f t="shared" ref="AE261:AE324" si="139">N261+U261</f>
        <v>32.4578</v>
      </c>
      <c r="AF261" s="161">
        <f t="shared" ref="AF261:AF324" si="140">O261+V261</f>
        <v>418</v>
      </c>
      <c r="AG261" s="161">
        <f t="shared" ref="AG261:AG324" si="141">P261+W261</f>
        <v>0</v>
      </c>
      <c r="AH261" s="161">
        <f t="shared" ref="AH261:AH324" si="142">Q261+X261</f>
        <v>1810.609</v>
      </c>
      <c r="AI261" s="143" t="s">
        <v>1135</v>
      </c>
    </row>
    <row r="262" ht="20" customHeight="1" spans="1:35">
      <c r="A262" s="40">
        <f t="shared" si="121"/>
        <v>259</v>
      </c>
      <c r="B262" s="66" t="s">
        <v>715</v>
      </c>
      <c r="C262" s="48" t="s">
        <v>716</v>
      </c>
      <c r="D262" s="41" t="s">
        <v>717</v>
      </c>
      <c r="E262" s="41">
        <v>3245.4</v>
      </c>
      <c r="F262" s="41">
        <f>VLOOKUP(C262,'[1]9月'!$B:$Q,16,0)</f>
        <v>3245.4</v>
      </c>
      <c r="G262" s="44">
        <v>5228.42</v>
      </c>
      <c r="H262" s="41">
        <v>3245.4</v>
      </c>
      <c r="I262" s="44">
        <v>1790</v>
      </c>
      <c r="J262" s="44"/>
      <c r="K262" s="52">
        <f t="shared" si="122"/>
        <v>58.4172</v>
      </c>
      <c r="L262" s="53">
        <f t="shared" si="123"/>
        <v>519.264</v>
      </c>
      <c r="M262" s="44">
        <f t="shared" si="124"/>
        <v>418.27</v>
      </c>
      <c r="N262" s="41">
        <f t="shared" si="125"/>
        <v>22.7178</v>
      </c>
      <c r="O262" s="44">
        <f t="shared" si="126"/>
        <v>89.5</v>
      </c>
      <c r="P262" s="44">
        <f t="shared" si="127"/>
        <v>0</v>
      </c>
      <c r="Q262" s="44">
        <f t="shared" si="136"/>
        <v>1108.169</v>
      </c>
      <c r="R262" s="41">
        <f t="shared" si="128"/>
        <v>0</v>
      </c>
      <c r="S262" s="41">
        <f t="shared" si="129"/>
        <v>259.63</v>
      </c>
      <c r="T262" s="44">
        <f t="shared" si="130"/>
        <v>104.57</v>
      </c>
      <c r="U262" s="41">
        <f t="shared" si="131"/>
        <v>9.74</v>
      </c>
      <c r="V262" s="44">
        <f t="shared" si="132"/>
        <v>89.5</v>
      </c>
      <c r="W262" s="44">
        <f t="shared" si="133"/>
        <v>0</v>
      </c>
      <c r="X262" s="41">
        <f t="shared" si="135"/>
        <v>463.44</v>
      </c>
      <c r="Y262" s="41">
        <f t="shared" si="134"/>
        <v>1571.609</v>
      </c>
      <c r="Z262" s="66"/>
      <c r="AA262" s="143" t="s">
        <v>20</v>
      </c>
      <c r="AB262" s="161">
        <f t="shared" ref="AB262:AB325" si="143">K262+R262</f>
        <v>58.4172</v>
      </c>
      <c r="AC262" s="161">
        <f t="shared" si="137"/>
        <v>778.894</v>
      </c>
      <c r="AD262" s="161">
        <f t="shared" si="138"/>
        <v>522.84</v>
      </c>
      <c r="AE262" s="161">
        <f t="shared" si="139"/>
        <v>32.4578</v>
      </c>
      <c r="AF262" s="161">
        <f t="shared" si="140"/>
        <v>179</v>
      </c>
      <c r="AG262" s="161">
        <f t="shared" si="141"/>
        <v>0</v>
      </c>
      <c r="AH262" s="161">
        <f t="shared" si="142"/>
        <v>1571.609</v>
      </c>
      <c r="AI262" s="143" t="s">
        <v>1138</v>
      </c>
    </row>
    <row r="263" ht="20" customHeight="1" spans="1:35">
      <c r="A263" s="40">
        <f t="shared" si="121"/>
        <v>260</v>
      </c>
      <c r="B263" s="66" t="s">
        <v>715</v>
      </c>
      <c r="C263" s="48" t="s">
        <v>718</v>
      </c>
      <c r="D263" s="41" t="s">
        <v>719</v>
      </c>
      <c r="E263" s="41">
        <v>3245.4</v>
      </c>
      <c r="F263" s="41">
        <f>VLOOKUP(C263,'[1]9月'!$B:$Q,16,0)</f>
        <v>3245.4</v>
      </c>
      <c r="G263" s="44">
        <v>5228.42</v>
      </c>
      <c r="H263" s="41">
        <v>3245.4</v>
      </c>
      <c r="I263" s="44">
        <v>1790</v>
      </c>
      <c r="J263" s="44"/>
      <c r="K263" s="52">
        <f t="shared" si="122"/>
        <v>58.4172</v>
      </c>
      <c r="L263" s="53">
        <f t="shared" si="123"/>
        <v>519.264</v>
      </c>
      <c r="M263" s="44">
        <f t="shared" si="124"/>
        <v>418.27</v>
      </c>
      <c r="N263" s="41">
        <f t="shared" si="125"/>
        <v>22.7178</v>
      </c>
      <c r="O263" s="44">
        <f t="shared" si="126"/>
        <v>89.5</v>
      </c>
      <c r="P263" s="44">
        <f t="shared" si="127"/>
        <v>0</v>
      </c>
      <c r="Q263" s="44">
        <f t="shared" si="136"/>
        <v>1108.169</v>
      </c>
      <c r="R263" s="41">
        <f t="shared" si="128"/>
        <v>0</v>
      </c>
      <c r="S263" s="41">
        <f t="shared" si="129"/>
        <v>259.63</v>
      </c>
      <c r="T263" s="44">
        <f t="shared" si="130"/>
        <v>104.57</v>
      </c>
      <c r="U263" s="41">
        <f t="shared" si="131"/>
        <v>9.74</v>
      </c>
      <c r="V263" s="44">
        <f t="shared" si="132"/>
        <v>89.5</v>
      </c>
      <c r="W263" s="44">
        <f t="shared" si="133"/>
        <v>0</v>
      </c>
      <c r="X263" s="41">
        <f t="shared" si="135"/>
        <v>463.44</v>
      </c>
      <c r="Y263" s="41">
        <f t="shared" si="134"/>
        <v>1571.609</v>
      </c>
      <c r="Z263" s="66"/>
      <c r="AA263" s="143" t="s">
        <v>20</v>
      </c>
      <c r="AB263" s="161">
        <f t="shared" si="143"/>
        <v>58.4172</v>
      </c>
      <c r="AC263" s="161">
        <f t="shared" si="137"/>
        <v>778.894</v>
      </c>
      <c r="AD263" s="161">
        <f t="shared" si="138"/>
        <v>522.84</v>
      </c>
      <c r="AE263" s="161">
        <f t="shared" si="139"/>
        <v>32.4578</v>
      </c>
      <c r="AF263" s="161">
        <f t="shared" si="140"/>
        <v>179</v>
      </c>
      <c r="AG263" s="161">
        <f t="shared" si="141"/>
        <v>0</v>
      </c>
      <c r="AH263" s="161">
        <f t="shared" si="142"/>
        <v>1571.609</v>
      </c>
      <c r="AI263" s="143" t="s">
        <v>1138</v>
      </c>
    </row>
    <row r="264" ht="20" customHeight="1" spans="1:35">
      <c r="A264" s="40">
        <f t="shared" si="121"/>
        <v>261</v>
      </c>
      <c r="B264" s="66" t="s">
        <v>715</v>
      </c>
      <c r="C264" s="48" t="s">
        <v>720</v>
      </c>
      <c r="D264" s="41" t="s">
        <v>721</v>
      </c>
      <c r="E264" s="41">
        <v>3245.4</v>
      </c>
      <c r="F264" s="41">
        <f>VLOOKUP(C264,'[1]9月'!$B:$Q,16,0)</f>
        <v>3245.4</v>
      </c>
      <c r="G264" s="44">
        <v>5228.42</v>
      </c>
      <c r="H264" s="41">
        <v>3245.4</v>
      </c>
      <c r="I264" s="44">
        <v>3180</v>
      </c>
      <c r="J264" s="44"/>
      <c r="K264" s="52">
        <f t="shared" si="122"/>
        <v>58.4172</v>
      </c>
      <c r="L264" s="53">
        <f t="shared" si="123"/>
        <v>519.264</v>
      </c>
      <c r="M264" s="44">
        <f t="shared" si="124"/>
        <v>418.27</v>
      </c>
      <c r="N264" s="41">
        <f t="shared" si="125"/>
        <v>22.7178</v>
      </c>
      <c r="O264" s="44">
        <f t="shared" si="126"/>
        <v>159</v>
      </c>
      <c r="P264" s="44">
        <f t="shared" si="127"/>
        <v>0</v>
      </c>
      <c r="Q264" s="44">
        <f t="shared" si="136"/>
        <v>1177.669</v>
      </c>
      <c r="R264" s="41">
        <f t="shared" si="128"/>
        <v>0</v>
      </c>
      <c r="S264" s="41">
        <f t="shared" si="129"/>
        <v>259.63</v>
      </c>
      <c r="T264" s="44">
        <f t="shared" si="130"/>
        <v>104.57</v>
      </c>
      <c r="U264" s="41">
        <f t="shared" si="131"/>
        <v>9.74</v>
      </c>
      <c r="V264" s="44">
        <f t="shared" si="132"/>
        <v>159</v>
      </c>
      <c r="W264" s="44">
        <f t="shared" si="133"/>
        <v>0</v>
      </c>
      <c r="X264" s="41">
        <f t="shared" si="135"/>
        <v>532.94</v>
      </c>
      <c r="Y264" s="41">
        <f t="shared" si="134"/>
        <v>1710.609</v>
      </c>
      <c r="Z264" s="66"/>
      <c r="AA264" s="143" t="s">
        <v>20</v>
      </c>
      <c r="AB264" s="161">
        <f t="shared" si="143"/>
        <v>58.4172</v>
      </c>
      <c r="AC264" s="161">
        <f t="shared" si="137"/>
        <v>778.894</v>
      </c>
      <c r="AD264" s="161">
        <f t="shared" si="138"/>
        <v>522.84</v>
      </c>
      <c r="AE264" s="161">
        <f t="shared" si="139"/>
        <v>32.4578</v>
      </c>
      <c r="AF264" s="161">
        <f t="shared" si="140"/>
        <v>318</v>
      </c>
      <c r="AG264" s="161">
        <f t="shared" si="141"/>
        <v>0</v>
      </c>
      <c r="AH264" s="161">
        <f t="shared" si="142"/>
        <v>1710.609</v>
      </c>
      <c r="AI264" s="143" t="s">
        <v>1138</v>
      </c>
    </row>
    <row r="265" ht="20" customHeight="1" spans="1:35">
      <c r="A265" s="40">
        <f t="shared" si="121"/>
        <v>262</v>
      </c>
      <c r="B265" s="66" t="s">
        <v>715</v>
      </c>
      <c r="C265" s="48" t="s">
        <v>722</v>
      </c>
      <c r="D265" s="41" t="s">
        <v>723</v>
      </c>
      <c r="E265" s="41">
        <v>3245.4</v>
      </c>
      <c r="F265" s="41">
        <f>VLOOKUP(C265,'[1]9月'!$B:$Q,16,0)</f>
        <v>3245.4</v>
      </c>
      <c r="G265" s="44">
        <v>5228.42</v>
      </c>
      <c r="H265" s="41">
        <v>3245.4</v>
      </c>
      <c r="I265" s="44">
        <v>1790</v>
      </c>
      <c r="J265" s="44"/>
      <c r="K265" s="52">
        <f t="shared" si="122"/>
        <v>58.4172</v>
      </c>
      <c r="L265" s="53">
        <f t="shared" si="123"/>
        <v>519.264</v>
      </c>
      <c r="M265" s="44">
        <f t="shared" si="124"/>
        <v>418.27</v>
      </c>
      <c r="N265" s="41">
        <f t="shared" si="125"/>
        <v>22.7178</v>
      </c>
      <c r="O265" s="44">
        <f t="shared" si="126"/>
        <v>89.5</v>
      </c>
      <c r="P265" s="44">
        <f t="shared" si="127"/>
        <v>0</v>
      </c>
      <c r="Q265" s="44">
        <f t="shared" si="136"/>
        <v>1108.169</v>
      </c>
      <c r="R265" s="41">
        <f t="shared" si="128"/>
        <v>0</v>
      </c>
      <c r="S265" s="41">
        <f t="shared" si="129"/>
        <v>259.63</v>
      </c>
      <c r="T265" s="44">
        <f t="shared" si="130"/>
        <v>104.57</v>
      </c>
      <c r="U265" s="41">
        <f t="shared" si="131"/>
        <v>9.74</v>
      </c>
      <c r="V265" s="44">
        <f t="shared" si="132"/>
        <v>89.5</v>
      </c>
      <c r="W265" s="44">
        <f t="shared" si="133"/>
        <v>0</v>
      </c>
      <c r="X265" s="41">
        <f t="shared" si="135"/>
        <v>463.44</v>
      </c>
      <c r="Y265" s="41">
        <f t="shared" si="134"/>
        <v>1571.609</v>
      </c>
      <c r="Z265" s="66"/>
      <c r="AA265" s="143" t="s">
        <v>20</v>
      </c>
      <c r="AB265" s="161">
        <f t="shared" si="143"/>
        <v>58.4172</v>
      </c>
      <c r="AC265" s="161">
        <f t="shared" si="137"/>
        <v>778.894</v>
      </c>
      <c r="AD265" s="161">
        <f t="shared" si="138"/>
        <v>522.84</v>
      </c>
      <c r="AE265" s="161">
        <f t="shared" si="139"/>
        <v>32.4578</v>
      </c>
      <c r="AF265" s="161">
        <f t="shared" si="140"/>
        <v>179</v>
      </c>
      <c r="AG265" s="161">
        <f t="shared" si="141"/>
        <v>0</v>
      </c>
      <c r="AH265" s="161">
        <f t="shared" si="142"/>
        <v>1571.609</v>
      </c>
      <c r="AI265" s="143" t="s">
        <v>1138</v>
      </c>
    </row>
    <row r="266" ht="20" customHeight="1" spans="1:35">
      <c r="A266" s="40">
        <f t="shared" si="121"/>
        <v>263</v>
      </c>
      <c r="B266" s="66" t="s">
        <v>715</v>
      </c>
      <c r="C266" s="48" t="s">
        <v>724</v>
      </c>
      <c r="D266" s="41" t="s">
        <v>725</v>
      </c>
      <c r="E266" s="41">
        <v>3245.4</v>
      </c>
      <c r="F266" s="41">
        <f>VLOOKUP(C266,'[1]9月'!$B:$Q,16,0)</f>
        <v>3245.4</v>
      </c>
      <c r="G266" s="44">
        <v>5228.42</v>
      </c>
      <c r="H266" s="41">
        <v>3245.4</v>
      </c>
      <c r="I266" s="44">
        <v>3180</v>
      </c>
      <c r="J266" s="44"/>
      <c r="K266" s="52">
        <f t="shared" si="122"/>
        <v>58.4172</v>
      </c>
      <c r="L266" s="53">
        <f t="shared" si="123"/>
        <v>519.264</v>
      </c>
      <c r="M266" s="44">
        <f t="shared" si="124"/>
        <v>418.27</v>
      </c>
      <c r="N266" s="41">
        <f t="shared" si="125"/>
        <v>22.7178</v>
      </c>
      <c r="O266" s="44">
        <f t="shared" si="126"/>
        <v>159</v>
      </c>
      <c r="P266" s="44">
        <f t="shared" si="127"/>
        <v>0</v>
      </c>
      <c r="Q266" s="44">
        <f t="shared" si="136"/>
        <v>1177.669</v>
      </c>
      <c r="R266" s="41">
        <f t="shared" si="128"/>
        <v>0</v>
      </c>
      <c r="S266" s="41">
        <f t="shared" si="129"/>
        <v>259.63</v>
      </c>
      <c r="T266" s="44">
        <f t="shared" si="130"/>
        <v>104.57</v>
      </c>
      <c r="U266" s="41">
        <f t="shared" si="131"/>
        <v>9.74</v>
      </c>
      <c r="V266" s="44">
        <f t="shared" si="132"/>
        <v>159</v>
      </c>
      <c r="W266" s="44">
        <f t="shared" si="133"/>
        <v>0</v>
      </c>
      <c r="X266" s="41">
        <f t="shared" si="135"/>
        <v>532.94</v>
      </c>
      <c r="Y266" s="41">
        <f t="shared" si="134"/>
        <v>1710.609</v>
      </c>
      <c r="Z266" s="66"/>
      <c r="AA266" s="143" t="s">
        <v>20</v>
      </c>
      <c r="AB266" s="161">
        <f t="shared" si="143"/>
        <v>58.4172</v>
      </c>
      <c r="AC266" s="161">
        <f t="shared" si="137"/>
        <v>778.894</v>
      </c>
      <c r="AD266" s="161">
        <f t="shared" si="138"/>
        <v>522.84</v>
      </c>
      <c r="AE266" s="161">
        <f t="shared" si="139"/>
        <v>32.4578</v>
      </c>
      <c r="AF266" s="161">
        <f t="shared" si="140"/>
        <v>318</v>
      </c>
      <c r="AG266" s="161">
        <f t="shared" si="141"/>
        <v>0</v>
      </c>
      <c r="AH266" s="161">
        <f t="shared" si="142"/>
        <v>1710.609</v>
      </c>
      <c r="AI266" s="143" t="s">
        <v>1138</v>
      </c>
    </row>
    <row r="267" ht="20" customHeight="1" spans="1:35">
      <c r="A267" s="40">
        <f t="shared" si="121"/>
        <v>264</v>
      </c>
      <c r="B267" s="66" t="s">
        <v>715</v>
      </c>
      <c r="C267" s="48" t="s">
        <v>726</v>
      </c>
      <c r="D267" s="41" t="s">
        <v>727</v>
      </c>
      <c r="E267" s="41">
        <v>3245.4</v>
      </c>
      <c r="F267" s="41">
        <f>VLOOKUP(C267,'[1]9月'!$B:$Q,16,0)</f>
        <v>3245.4</v>
      </c>
      <c r="G267" s="44">
        <v>5228.42</v>
      </c>
      <c r="H267" s="41">
        <v>3245.4</v>
      </c>
      <c r="I267" s="44">
        <v>1790</v>
      </c>
      <c r="J267" s="44"/>
      <c r="K267" s="52">
        <f t="shared" si="122"/>
        <v>58.4172</v>
      </c>
      <c r="L267" s="53">
        <f t="shared" si="123"/>
        <v>519.264</v>
      </c>
      <c r="M267" s="44">
        <f t="shared" si="124"/>
        <v>418.27</v>
      </c>
      <c r="N267" s="41">
        <f t="shared" si="125"/>
        <v>22.7178</v>
      </c>
      <c r="O267" s="44">
        <f t="shared" si="126"/>
        <v>89.5</v>
      </c>
      <c r="P267" s="44">
        <f t="shared" si="127"/>
        <v>0</v>
      </c>
      <c r="Q267" s="44">
        <f t="shared" si="136"/>
        <v>1108.169</v>
      </c>
      <c r="R267" s="41">
        <f t="shared" si="128"/>
        <v>0</v>
      </c>
      <c r="S267" s="41">
        <f t="shared" si="129"/>
        <v>259.63</v>
      </c>
      <c r="T267" s="44">
        <f t="shared" si="130"/>
        <v>104.57</v>
      </c>
      <c r="U267" s="41">
        <f t="shared" si="131"/>
        <v>9.74</v>
      </c>
      <c r="V267" s="44">
        <f t="shared" si="132"/>
        <v>89.5</v>
      </c>
      <c r="W267" s="44">
        <f t="shared" si="133"/>
        <v>0</v>
      </c>
      <c r="X267" s="41">
        <f t="shared" si="135"/>
        <v>463.44</v>
      </c>
      <c r="Y267" s="41">
        <f t="shared" si="134"/>
        <v>1571.609</v>
      </c>
      <c r="Z267" s="66"/>
      <c r="AA267" s="143" t="s">
        <v>20</v>
      </c>
      <c r="AB267" s="161">
        <f t="shared" si="143"/>
        <v>58.4172</v>
      </c>
      <c r="AC267" s="161">
        <f t="shared" si="137"/>
        <v>778.894</v>
      </c>
      <c r="AD267" s="161">
        <f t="shared" si="138"/>
        <v>522.84</v>
      </c>
      <c r="AE267" s="161">
        <f t="shared" si="139"/>
        <v>32.4578</v>
      </c>
      <c r="AF267" s="161">
        <f t="shared" si="140"/>
        <v>179</v>
      </c>
      <c r="AG267" s="161">
        <f t="shared" si="141"/>
        <v>0</v>
      </c>
      <c r="AH267" s="161">
        <f t="shared" si="142"/>
        <v>1571.609</v>
      </c>
      <c r="AI267" s="143" t="s">
        <v>1138</v>
      </c>
    </row>
    <row r="268" ht="20" customHeight="1" spans="1:35">
      <c r="A268" s="40">
        <f t="shared" si="121"/>
        <v>265</v>
      </c>
      <c r="B268" s="66" t="s">
        <v>285</v>
      </c>
      <c r="C268" s="48" t="s">
        <v>730</v>
      </c>
      <c r="D268" s="41" t="s">
        <v>731</v>
      </c>
      <c r="E268" s="41">
        <v>3245.4</v>
      </c>
      <c r="F268" s="41">
        <f>VLOOKUP(C268,'[1]9月'!$B:$Q,16,0)</f>
        <v>3245.4</v>
      </c>
      <c r="G268" s="44">
        <v>5228.42</v>
      </c>
      <c r="H268" s="41">
        <v>3245.4</v>
      </c>
      <c r="I268" s="44">
        <v>3180</v>
      </c>
      <c r="J268" s="44"/>
      <c r="K268" s="52">
        <f t="shared" si="122"/>
        <v>58.4172</v>
      </c>
      <c r="L268" s="53">
        <f t="shared" si="123"/>
        <v>519.264</v>
      </c>
      <c r="M268" s="44">
        <f t="shared" si="124"/>
        <v>418.27</v>
      </c>
      <c r="N268" s="41">
        <f t="shared" si="125"/>
        <v>22.7178</v>
      </c>
      <c r="O268" s="44">
        <f t="shared" si="126"/>
        <v>159</v>
      </c>
      <c r="P268" s="44">
        <f t="shared" si="127"/>
        <v>0</v>
      </c>
      <c r="Q268" s="44">
        <f t="shared" si="136"/>
        <v>1177.669</v>
      </c>
      <c r="R268" s="41">
        <f t="shared" si="128"/>
        <v>0</v>
      </c>
      <c r="S268" s="41">
        <f t="shared" si="129"/>
        <v>259.63</v>
      </c>
      <c r="T268" s="44">
        <f t="shared" si="130"/>
        <v>104.57</v>
      </c>
      <c r="U268" s="41">
        <f t="shared" si="131"/>
        <v>9.74</v>
      </c>
      <c r="V268" s="44">
        <f t="shared" si="132"/>
        <v>159</v>
      </c>
      <c r="W268" s="44">
        <f t="shared" si="133"/>
        <v>0</v>
      </c>
      <c r="X268" s="41">
        <f t="shared" si="135"/>
        <v>532.94</v>
      </c>
      <c r="Y268" s="41">
        <f t="shared" si="134"/>
        <v>1710.609</v>
      </c>
      <c r="Z268" s="66"/>
      <c r="AA268" s="143" t="s">
        <v>33</v>
      </c>
      <c r="AB268" s="161">
        <f t="shared" si="143"/>
        <v>58.4172</v>
      </c>
      <c r="AC268" s="161">
        <f t="shared" si="137"/>
        <v>778.894</v>
      </c>
      <c r="AD268" s="161">
        <f t="shared" si="138"/>
        <v>522.84</v>
      </c>
      <c r="AE268" s="161">
        <f t="shared" si="139"/>
        <v>32.4578</v>
      </c>
      <c r="AF268" s="161">
        <f t="shared" si="140"/>
        <v>318</v>
      </c>
      <c r="AG268" s="161">
        <f t="shared" si="141"/>
        <v>0</v>
      </c>
      <c r="AH268" s="161">
        <f t="shared" si="142"/>
        <v>1710.609</v>
      </c>
      <c r="AI268" s="143" t="s">
        <v>1139</v>
      </c>
    </row>
    <row r="269" ht="20" customHeight="1" spans="1:35">
      <c r="A269" s="40">
        <f t="shared" si="121"/>
        <v>266</v>
      </c>
      <c r="B269" s="66" t="s">
        <v>684</v>
      </c>
      <c r="C269" s="67" t="s">
        <v>732</v>
      </c>
      <c r="D269" s="41" t="s">
        <v>733</v>
      </c>
      <c r="E269" s="41">
        <v>3245.4</v>
      </c>
      <c r="F269" s="41">
        <f>VLOOKUP(C269,'[1]9月'!$B:$Q,16,0)</f>
        <v>3245.4</v>
      </c>
      <c r="G269" s="44">
        <v>5228.42</v>
      </c>
      <c r="H269" s="41">
        <v>3245.4</v>
      </c>
      <c r="I269" s="44">
        <v>1790</v>
      </c>
      <c r="J269" s="44"/>
      <c r="K269" s="52">
        <f t="shared" si="122"/>
        <v>58.4172</v>
      </c>
      <c r="L269" s="53">
        <f t="shared" si="123"/>
        <v>519.264</v>
      </c>
      <c r="M269" s="44">
        <f t="shared" si="124"/>
        <v>418.27</v>
      </c>
      <c r="N269" s="41">
        <f t="shared" si="125"/>
        <v>22.7178</v>
      </c>
      <c r="O269" s="44">
        <f t="shared" si="126"/>
        <v>89.5</v>
      </c>
      <c r="P269" s="44">
        <f t="shared" si="127"/>
        <v>0</v>
      </c>
      <c r="Q269" s="44">
        <f t="shared" si="136"/>
        <v>1108.169</v>
      </c>
      <c r="R269" s="41">
        <f t="shared" si="128"/>
        <v>0</v>
      </c>
      <c r="S269" s="41">
        <f t="shared" si="129"/>
        <v>259.63</v>
      </c>
      <c r="T269" s="44">
        <f t="shared" si="130"/>
        <v>104.57</v>
      </c>
      <c r="U269" s="41">
        <f t="shared" si="131"/>
        <v>9.74</v>
      </c>
      <c r="V269" s="44">
        <f t="shared" si="132"/>
        <v>89.5</v>
      </c>
      <c r="W269" s="44">
        <f t="shared" si="133"/>
        <v>0</v>
      </c>
      <c r="X269" s="41">
        <f t="shared" si="135"/>
        <v>463.44</v>
      </c>
      <c r="Y269" s="41">
        <f t="shared" si="134"/>
        <v>1571.609</v>
      </c>
      <c r="Z269" s="66"/>
      <c r="AA269" s="143" t="s">
        <v>22</v>
      </c>
      <c r="AB269" s="161">
        <f t="shared" si="143"/>
        <v>58.4172</v>
      </c>
      <c r="AC269" s="161">
        <f t="shared" si="137"/>
        <v>778.894</v>
      </c>
      <c r="AD269" s="161">
        <f t="shared" si="138"/>
        <v>522.84</v>
      </c>
      <c r="AE269" s="161">
        <f t="shared" si="139"/>
        <v>32.4578</v>
      </c>
      <c r="AF269" s="161">
        <f t="shared" si="140"/>
        <v>179</v>
      </c>
      <c r="AG269" s="161">
        <f t="shared" si="141"/>
        <v>0</v>
      </c>
      <c r="AH269" s="161">
        <f t="shared" si="142"/>
        <v>1571.609</v>
      </c>
      <c r="AI269" s="143" t="s">
        <v>1138</v>
      </c>
    </row>
    <row r="270" ht="20" customHeight="1" spans="1:35">
      <c r="A270" s="40">
        <f t="shared" si="121"/>
        <v>267</v>
      </c>
      <c r="B270" s="66" t="s">
        <v>684</v>
      </c>
      <c r="C270" s="48" t="s">
        <v>734</v>
      </c>
      <c r="D270" s="41" t="s">
        <v>735</v>
      </c>
      <c r="E270" s="41">
        <v>3245.4</v>
      </c>
      <c r="F270" s="41">
        <f>VLOOKUP(C270,'[1]9月'!$B:$Q,16,0)</f>
        <v>3245.4</v>
      </c>
      <c r="G270" s="44">
        <v>5228.42</v>
      </c>
      <c r="H270" s="41">
        <v>3245.4</v>
      </c>
      <c r="I270" s="44">
        <v>1790</v>
      </c>
      <c r="J270" s="44"/>
      <c r="K270" s="52">
        <f t="shared" si="122"/>
        <v>58.4172</v>
      </c>
      <c r="L270" s="53">
        <f t="shared" si="123"/>
        <v>519.264</v>
      </c>
      <c r="M270" s="44">
        <f t="shared" si="124"/>
        <v>418.27</v>
      </c>
      <c r="N270" s="41">
        <f t="shared" si="125"/>
        <v>22.7178</v>
      </c>
      <c r="O270" s="44">
        <f t="shared" si="126"/>
        <v>89.5</v>
      </c>
      <c r="P270" s="44">
        <f t="shared" si="127"/>
        <v>0</v>
      </c>
      <c r="Q270" s="44">
        <f t="shared" si="136"/>
        <v>1108.169</v>
      </c>
      <c r="R270" s="41">
        <f t="shared" si="128"/>
        <v>0</v>
      </c>
      <c r="S270" s="41">
        <f t="shared" si="129"/>
        <v>259.63</v>
      </c>
      <c r="T270" s="44">
        <f t="shared" si="130"/>
        <v>104.57</v>
      </c>
      <c r="U270" s="41">
        <f t="shared" si="131"/>
        <v>9.74</v>
      </c>
      <c r="V270" s="44">
        <f t="shared" si="132"/>
        <v>89.5</v>
      </c>
      <c r="W270" s="44">
        <f t="shared" si="133"/>
        <v>0</v>
      </c>
      <c r="X270" s="41">
        <f t="shared" si="135"/>
        <v>463.44</v>
      </c>
      <c r="Y270" s="41">
        <f t="shared" si="134"/>
        <v>1571.609</v>
      </c>
      <c r="Z270" s="66"/>
      <c r="AA270" s="143" t="s">
        <v>22</v>
      </c>
      <c r="AB270" s="161">
        <f t="shared" si="143"/>
        <v>58.4172</v>
      </c>
      <c r="AC270" s="161">
        <f t="shared" si="137"/>
        <v>778.894</v>
      </c>
      <c r="AD270" s="161">
        <f t="shared" si="138"/>
        <v>522.84</v>
      </c>
      <c r="AE270" s="161">
        <f t="shared" si="139"/>
        <v>32.4578</v>
      </c>
      <c r="AF270" s="161">
        <f t="shared" si="140"/>
        <v>179</v>
      </c>
      <c r="AG270" s="161">
        <f t="shared" si="141"/>
        <v>0</v>
      </c>
      <c r="AH270" s="161">
        <f t="shared" si="142"/>
        <v>1571.609</v>
      </c>
      <c r="AI270" s="143" t="s">
        <v>1138</v>
      </c>
    </row>
    <row r="271" ht="20" customHeight="1" spans="1:35">
      <c r="A271" s="40">
        <f t="shared" si="121"/>
        <v>268</v>
      </c>
      <c r="B271" s="66" t="s">
        <v>738</v>
      </c>
      <c r="C271" s="48" t="s">
        <v>739</v>
      </c>
      <c r="D271" s="41" t="s">
        <v>740</v>
      </c>
      <c r="E271" s="41">
        <v>3245.4</v>
      </c>
      <c r="F271" s="41">
        <f>VLOOKUP(C271,'[1]9月'!$B:$Q,16,0)</f>
        <v>3245.4</v>
      </c>
      <c r="G271" s="44">
        <v>5228.42</v>
      </c>
      <c r="H271" s="41">
        <v>3245.4</v>
      </c>
      <c r="I271" s="44">
        <v>1790</v>
      </c>
      <c r="J271" s="44"/>
      <c r="K271" s="52">
        <f t="shared" si="122"/>
        <v>58.4172</v>
      </c>
      <c r="L271" s="53">
        <f t="shared" si="123"/>
        <v>519.264</v>
      </c>
      <c r="M271" s="44">
        <f t="shared" si="124"/>
        <v>418.27</v>
      </c>
      <c r="N271" s="41">
        <f t="shared" si="125"/>
        <v>22.7178</v>
      </c>
      <c r="O271" s="44">
        <f t="shared" si="126"/>
        <v>89.5</v>
      </c>
      <c r="P271" s="44">
        <f t="shared" si="127"/>
        <v>0</v>
      </c>
      <c r="Q271" s="44">
        <f t="shared" si="136"/>
        <v>1108.169</v>
      </c>
      <c r="R271" s="41">
        <f t="shared" si="128"/>
        <v>0</v>
      </c>
      <c r="S271" s="41">
        <f t="shared" si="129"/>
        <v>259.63</v>
      </c>
      <c r="T271" s="44">
        <f t="shared" si="130"/>
        <v>104.57</v>
      </c>
      <c r="U271" s="41">
        <f t="shared" si="131"/>
        <v>9.74</v>
      </c>
      <c r="V271" s="44">
        <f t="shared" si="132"/>
        <v>89.5</v>
      </c>
      <c r="W271" s="44">
        <f t="shared" si="133"/>
        <v>0</v>
      </c>
      <c r="X271" s="41">
        <f t="shared" si="135"/>
        <v>463.44</v>
      </c>
      <c r="Y271" s="41">
        <f t="shared" si="134"/>
        <v>1571.609</v>
      </c>
      <c r="Z271" s="66"/>
      <c r="AA271" s="143" t="s">
        <v>23</v>
      </c>
      <c r="AB271" s="161">
        <f t="shared" si="143"/>
        <v>58.4172</v>
      </c>
      <c r="AC271" s="161">
        <f t="shared" si="137"/>
        <v>778.894</v>
      </c>
      <c r="AD271" s="161">
        <f t="shared" si="138"/>
        <v>522.84</v>
      </c>
      <c r="AE271" s="161">
        <f t="shared" si="139"/>
        <v>32.4578</v>
      </c>
      <c r="AF271" s="161">
        <f t="shared" si="140"/>
        <v>179</v>
      </c>
      <c r="AG271" s="161">
        <f t="shared" si="141"/>
        <v>0</v>
      </c>
      <c r="AH271" s="161">
        <f t="shared" si="142"/>
        <v>1571.609</v>
      </c>
      <c r="AI271" s="143" t="s">
        <v>1138</v>
      </c>
    </row>
    <row r="272" ht="20" customHeight="1" spans="1:35">
      <c r="A272" s="40">
        <f t="shared" si="121"/>
        <v>269</v>
      </c>
      <c r="B272" s="66" t="s">
        <v>738</v>
      </c>
      <c r="C272" s="48" t="s">
        <v>741</v>
      </c>
      <c r="D272" s="41" t="s">
        <v>742</v>
      </c>
      <c r="E272" s="41">
        <v>3245.4</v>
      </c>
      <c r="F272" s="41">
        <f>VLOOKUP(C272,'[1]9月'!$B:$Q,16,0)</f>
        <v>3245.4</v>
      </c>
      <c r="G272" s="44">
        <v>5228.42</v>
      </c>
      <c r="H272" s="41">
        <v>3245.4</v>
      </c>
      <c r="I272" s="44">
        <v>1790</v>
      </c>
      <c r="J272" s="44"/>
      <c r="K272" s="52">
        <f t="shared" si="122"/>
        <v>58.4172</v>
      </c>
      <c r="L272" s="53">
        <f t="shared" si="123"/>
        <v>519.264</v>
      </c>
      <c r="M272" s="44">
        <f t="shared" si="124"/>
        <v>418.27</v>
      </c>
      <c r="N272" s="41">
        <f t="shared" si="125"/>
        <v>22.7178</v>
      </c>
      <c r="O272" s="44">
        <f t="shared" si="126"/>
        <v>89.5</v>
      </c>
      <c r="P272" s="44">
        <f t="shared" si="127"/>
        <v>0</v>
      </c>
      <c r="Q272" s="44">
        <f t="shared" si="136"/>
        <v>1108.169</v>
      </c>
      <c r="R272" s="41">
        <f t="shared" si="128"/>
        <v>0</v>
      </c>
      <c r="S272" s="41">
        <f t="shared" si="129"/>
        <v>259.63</v>
      </c>
      <c r="T272" s="44">
        <f t="shared" si="130"/>
        <v>104.57</v>
      </c>
      <c r="U272" s="41">
        <f t="shared" si="131"/>
        <v>9.74</v>
      </c>
      <c r="V272" s="44">
        <f t="shared" si="132"/>
        <v>89.5</v>
      </c>
      <c r="W272" s="44">
        <f t="shared" si="133"/>
        <v>0</v>
      </c>
      <c r="X272" s="41">
        <f t="shared" si="135"/>
        <v>463.44</v>
      </c>
      <c r="Y272" s="41">
        <f t="shared" si="134"/>
        <v>1571.609</v>
      </c>
      <c r="Z272" s="66"/>
      <c r="AA272" s="143" t="s">
        <v>23</v>
      </c>
      <c r="AB272" s="161">
        <f t="shared" si="143"/>
        <v>58.4172</v>
      </c>
      <c r="AC272" s="161">
        <f t="shared" si="137"/>
        <v>778.894</v>
      </c>
      <c r="AD272" s="161">
        <f t="shared" si="138"/>
        <v>522.84</v>
      </c>
      <c r="AE272" s="161">
        <f t="shared" si="139"/>
        <v>32.4578</v>
      </c>
      <c r="AF272" s="161">
        <f t="shared" si="140"/>
        <v>179</v>
      </c>
      <c r="AG272" s="161">
        <f t="shared" si="141"/>
        <v>0</v>
      </c>
      <c r="AH272" s="161">
        <f t="shared" si="142"/>
        <v>1571.609</v>
      </c>
      <c r="AI272" s="143" t="s">
        <v>1138</v>
      </c>
    </row>
    <row r="273" ht="20" customHeight="1" spans="1:35">
      <c r="A273" s="40">
        <f t="shared" si="121"/>
        <v>270</v>
      </c>
      <c r="B273" s="66" t="s">
        <v>738</v>
      </c>
      <c r="C273" s="48" t="s">
        <v>743</v>
      </c>
      <c r="D273" s="41" t="s">
        <v>744</v>
      </c>
      <c r="E273" s="41">
        <v>3245.4</v>
      </c>
      <c r="F273" s="41">
        <f>VLOOKUP(C273,'[1]9月'!$B:$Q,16,0)</f>
        <v>3245.4</v>
      </c>
      <c r="G273" s="44">
        <v>5228.42</v>
      </c>
      <c r="H273" s="41">
        <v>3245.4</v>
      </c>
      <c r="I273" s="44">
        <v>1790</v>
      </c>
      <c r="J273" s="44"/>
      <c r="K273" s="52">
        <f t="shared" si="122"/>
        <v>58.4172</v>
      </c>
      <c r="L273" s="53">
        <f t="shared" si="123"/>
        <v>519.264</v>
      </c>
      <c r="M273" s="44">
        <f t="shared" si="124"/>
        <v>418.27</v>
      </c>
      <c r="N273" s="41">
        <f t="shared" si="125"/>
        <v>22.7178</v>
      </c>
      <c r="O273" s="44">
        <f t="shared" si="126"/>
        <v>89.5</v>
      </c>
      <c r="P273" s="44">
        <f t="shared" si="127"/>
        <v>0</v>
      </c>
      <c r="Q273" s="44">
        <f t="shared" si="136"/>
        <v>1108.169</v>
      </c>
      <c r="R273" s="41">
        <f t="shared" si="128"/>
        <v>0</v>
      </c>
      <c r="S273" s="41">
        <f t="shared" si="129"/>
        <v>259.63</v>
      </c>
      <c r="T273" s="44">
        <f t="shared" si="130"/>
        <v>104.57</v>
      </c>
      <c r="U273" s="41">
        <f t="shared" si="131"/>
        <v>9.74</v>
      </c>
      <c r="V273" s="44">
        <f t="shared" si="132"/>
        <v>89.5</v>
      </c>
      <c r="W273" s="44">
        <f t="shared" si="133"/>
        <v>0</v>
      </c>
      <c r="X273" s="41">
        <f t="shared" si="135"/>
        <v>463.44</v>
      </c>
      <c r="Y273" s="41">
        <f t="shared" si="134"/>
        <v>1571.609</v>
      </c>
      <c r="Z273" s="66"/>
      <c r="AA273" s="143" t="s">
        <v>23</v>
      </c>
      <c r="AB273" s="161">
        <f t="shared" si="143"/>
        <v>58.4172</v>
      </c>
      <c r="AC273" s="161">
        <f t="shared" si="137"/>
        <v>778.894</v>
      </c>
      <c r="AD273" s="161">
        <f t="shared" si="138"/>
        <v>522.84</v>
      </c>
      <c r="AE273" s="161">
        <f t="shared" si="139"/>
        <v>32.4578</v>
      </c>
      <c r="AF273" s="161">
        <f t="shared" si="140"/>
        <v>179</v>
      </c>
      <c r="AG273" s="161">
        <f t="shared" si="141"/>
        <v>0</v>
      </c>
      <c r="AH273" s="161">
        <f t="shared" si="142"/>
        <v>1571.609</v>
      </c>
      <c r="AI273" s="143" t="s">
        <v>1138</v>
      </c>
    </row>
    <row r="274" ht="20" customHeight="1" spans="1:35">
      <c r="A274" s="40">
        <f t="shared" si="121"/>
        <v>271</v>
      </c>
      <c r="B274" s="66" t="s">
        <v>738</v>
      </c>
      <c r="C274" s="48" t="s">
        <v>745</v>
      </c>
      <c r="D274" s="41" t="s">
        <v>746</v>
      </c>
      <c r="E274" s="41">
        <v>3245.4</v>
      </c>
      <c r="F274" s="41">
        <f>VLOOKUP(C274,'[1]9月'!$B:$Q,16,0)</f>
        <v>3245.4</v>
      </c>
      <c r="G274" s="44">
        <v>5228.42</v>
      </c>
      <c r="H274" s="41">
        <v>3245.4</v>
      </c>
      <c r="I274" s="44">
        <v>1790</v>
      </c>
      <c r="J274" s="44"/>
      <c r="K274" s="52">
        <f t="shared" si="122"/>
        <v>58.4172</v>
      </c>
      <c r="L274" s="53">
        <f t="shared" si="123"/>
        <v>519.264</v>
      </c>
      <c r="M274" s="44">
        <f t="shared" si="124"/>
        <v>418.27</v>
      </c>
      <c r="N274" s="41">
        <f t="shared" si="125"/>
        <v>22.7178</v>
      </c>
      <c r="O274" s="44">
        <f t="shared" si="126"/>
        <v>89.5</v>
      </c>
      <c r="P274" s="44">
        <f t="shared" si="127"/>
        <v>0</v>
      </c>
      <c r="Q274" s="44">
        <f t="shared" si="136"/>
        <v>1108.169</v>
      </c>
      <c r="R274" s="41">
        <f t="shared" si="128"/>
        <v>0</v>
      </c>
      <c r="S274" s="41">
        <f t="shared" si="129"/>
        <v>259.63</v>
      </c>
      <c r="T274" s="44">
        <f t="shared" si="130"/>
        <v>104.57</v>
      </c>
      <c r="U274" s="41">
        <f t="shared" si="131"/>
        <v>9.74</v>
      </c>
      <c r="V274" s="44">
        <f t="shared" si="132"/>
        <v>89.5</v>
      </c>
      <c r="W274" s="44">
        <f t="shared" si="133"/>
        <v>0</v>
      </c>
      <c r="X274" s="41">
        <f t="shared" si="135"/>
        <v>463.44</v>
      </c>
      <c r="Y274" s="41">
        <f t="shared" si="134"/>
        <v>1571.609</v>
      </c>
      <c r="Z274" s="66"/>
      <c r="AA274" s="143" t="s">
        <v>23</v>
      </c>
      <c r="AB274" s="161">
        <f t="shared" si="143"/>
        <v>58.4172</v>
      </c>
      <c r="AC274" s="161">
        <f t="shared" si="137"/>
        <v>778.894</v>
      </c>
      <c r="AD274" s="161">
        <f t="shared" si="138"/>
        <v>522.84</v>
      </c>
      <c r="AE274" s="161">
        <f t="shared" si="139"/>
        <v>32.4578</v>
      </c>
      <c r="AF274" s="161">
        <f t="shared" si="140"/>
        <v>179</v>
      </c>
      <c r="AG274" s="161">
        <f t="shared" si="141"/>
        <v>0</v>
      </c>
      <c r="AH274" s="161">
        <f t="shared" si="142"/>
        <v>1571.609</v>
      </c>
      <c r="AI274" s="143" t="s">
        <v>1138</v>
      </c>
    </row>
    <row r="275" ht="20" customHeight="1" spans="1:35">
      <c r="A275" s="40">
        <f t="shared" si="121"/>
        <v>272</v>
      </c>
      <c r="B275" s="66" t="s">
        <v>738</v>
      </c>
      <c r="C275" s="48" t="s">
        <v>747</v>
      </c>
      <c r="D275" s="41" t="s">
        <v>748</v>
      </c>
      <c r="E275" s="41">
        <v>3245.4</v>
      </c>
      <c r="F275" s="41">
        <f>VLOOKUP(C275,'[1]9月'!$B:$Q,16,0)</f>
        <v>3245.4</v>
      </c>
      <c r="G275" s="44">
        <v>5228.42</v>
      </c>
      <c r="H275" s="41">
        <v>3245.4</v>
      </c>
      <c r="I275" s="44">
        <v>1790</v>
      </c>
      <c r="J275" s="44"/>
      <c r="K275" s="52">
        <f t="shared" si="122"/>
        <v>58.4172</v>
      </c>
      <c r="L275" s="53">
        <f t="shared" si="123"/>
        <v>519.264</v>
      </c>
      <c r="M275" s="44">
        <f t="shared" si="124"/>
        <v>418.27</v>
      </c>
      <c r="N275" s="41">
        <f t="shared" si="125"/>
        <v>22.7178</v>
      </c>
      <c r="O275" s="44">
        <f t="shared" si="126"/>
        <v>89.5</v>
      </c>
      <c r="P275" s="44">
        <f t="shared" si="127"/>
        <v>0</v>
      </c>
      <c r="Q275" s="44">
        <f t="shared" si="136"/>
        <v>1108.169</v>
      </c>
      <c r="R275" s="41">
        <f t="shared" si="128"/>
        <v>0</v>
      </c>
      <c r="S275" s="41">
        <f t="shared" si="129"/>
        <v>259.63</v>
      </c>
      <c r="T275" s="44">
        <f t="shared" si="130"/>
        <v>104.57</v>
      </c>
      <c r="U275" s="41">
        <f t="shared" si="131"/>
        <v>9.74</v>
      </c>
      <c r="V275" s="44">
        <f t="shared" si="132"/>
        <v>89.5</v>
      </c>
      <c r="W275" s="44">
        <f t="shared" si="133"/>
        <v>0</v>
      </c>
      <c r="X275" s="41">
        <f t="shared" si="135"/>
        <v>463.44</v>
      </c>
      <c r="Y275" s="41">
        <f t="shared" si="134"/>
        <v>1571.609</v>
      </c>
      <c r="Z275" s="66"/>
      <c r="AA275" s="143" t="s">
        <v>23</v>
      </c>
      <c r="AB275" s="161">
        <f t="shared" si="143"/>
        <v>58.4172</v>
      </c>
      <c r="AC275" s="161">
        <f t="shared" si="137"/>
        <v>778.894</v>
      </c>
      <c r="AD275" s="161">
        <f t="shared" si="138"/>
        <v>522.84</v>
      </c>
      <c r="AE275" s="161">
        <f t="shared" si="139"/>
        <v>32.4578</v>
      </c>
      <c r="AF275" s="161">
        <f t="shared" si="140"/>
        <v>179</v>
      </c>
      <c r="AG275" s="161">
        <f t="shared" si="141"/>
        <v>0</v>
      </c>
      <c r="AH275" s="161">
        <f t="shared" si="142"/>
        <v>1571.609</v>
      </c>
      <c r="AI275" s="143" t="s">
        <v>1138</v>
      </c>
    </row>
    <row r="276" ht="19" customHeight="1" spans="1:35">
      <c r="A276" s="233">
        <f t="shared" si="121"/>
        <v>273</v>
      </c>
      <c r="B276" s="72" t="s">
        <v>738</v>
      </c>
      <c r="C276" s="234" t="s">
        <v>749</v>
      </c>
      <c r="D276" s="72" t="s">
        <v>750</v>
      </c>
      <c r="E276" s="72">
        <v>3245.4</v>
      </c>
      <c r="F276" s="72">
        <f>VLOOKUP(C276,'[1]9月'!$B:$Q,16,0)</f>
        <v>3245.4</v>
      </c>
      <c r="G276" s="69">
        <v>5228.42</v>
      </c>
      <c r="H276" s="72">
        <v>3245.4</v>
      </c>
      <c r="I276" s="69">
        <v>1790</v>
      </c>
      <c r="J276" s="69"/>
      <c r="K276" s="70">
        <f t="shared" si="122"/>
        <v>58.4172</v>
      </c>
      <c r="L276" s="71">
        <f t="shared" si="123"/>
        <v>519.264</v>
      </c>
      <c r="M276" s="69">
        <f t="shared" si="124"/>
        <v>418.27</v>
      </c>
      <c r="N276" s="72">
        <f t="shared" si="125"/>
        <v>22.7178</v>
      </c>
      <c r="O276" s="69">
        <f t="shared" si="126"/>
        <v>89.5</v>
      </c>
      <c r="P276" s="69">
        <f t="shared" si="127"/>
        <v>0</v>
      </c>
      <c r="Q276" s="44">
        <f t="shared" si="136"/>
        <v>1108.169</v>
      </c>
      <c r="R276" s="72">
        <f t="shared" si="128"/>
        <v>0</v>
      </c>
      <c r="S276" s="72">
        <f t="shared" si="129"/>
        <v>259.63</v>
      </c>
      <c r="T276" s="69">
        <f t="shared" si="130"/>
        <v>104.57</v>
      </c>
      <c r="U276" s="72">
        <f t="shared" si="131"/>
        <v>9.74</v>
      </c>
      <c r="V276" s="69">
        <f t="shared" si="132"/>
        <v>89.5</v>
      </c>
      <c r="W276" s="69">
        <f t="shared" si="133"/>
        <v>0</v>
      </c>
      <c r="X276" s="41">
        <f t="shared" si="135"/>
        <v>463.44</v>
      </c>
      <c r="Y276" s="72">
        <f t="shared" si="134"/>
        <v>1571.609</v>
      </c>
      <c r="Z276" s="72"/>
      <c r="AA276" s="143" t="s">
        <v>23</v>
      </c>
      <c r="AB276" s="161">
        <f t="shared" si="143"/>
        <v>58.4172</v>
      </c>
      <c r="AC276" s="161">
        <f t="shared" si="137"/>
        <v>778.894</v>
      </c>
      <c r="AD276" s="161">
        <f t="shared" si="138"/>
        <v>522.84</v>
      </c>
      <c r="AE276" s="161">
        <f t="shared" si="139"/>
        <v>32.4578</v>
      </c>
      <c r="AF276" s="161">
        <f t="shared" si="140"/>
        <v>179</v>
      </c>
      <c r="AG276" s="161">
        <f t="shared" si="141"/>
        <v>0</v>
      </c>
      <c r="AH276" s="161">
        <f t="shared" si="142"/>
        <v>1571.609</v>
      </c>
      <c r="AI276" s="143" t="s">
        <v>1138</v>
      </c>
    </row>
    <row r="277" ht="20" customHeight="1" spans="1:35">
      <c r="A277" s="40">
        <f t="shared" si="121"/>
        <v>274</v>
      </c>
      <c r="B277" s="66" t="s">
        <v>738</v>
      </c>
      <c r="C277" s="48" t="s">
        <v>751</v>
      </c>
      <c r="D277" s="41" t="s">
        <v>752</v>
      </c>
      <c r="E277" s="41">
        <v>3245.4</v>
      </c>
      <c r="F277" s="41">
        <f>VLOOKUP(C277,'[1]9月'!$B:$Q,16,0)</f>
        <v>3245.4</v>
      </c>
      <c r="G277" s="44">
        <v>5228.42</v>
      </c>
      <c r="H277" s="41">
        <v>3245.4</v>
      </c>
      <c r="I277" s="44">
        <v>1790</v>
      </c>
      <c r="J277" s="44"/>
      <c r="K277" s="52">
        <f t="shared" si="122"/>
        <v>58.4172</v>
      </c>
      <c r="L277" s="53">
        <f t="shared" si="123"/>
        <v>519.264</v>
      </c>
      <c r="M277" s="44">
        <f t="shared" si="124"/>
        <v>418.27</v>
      </c>
      <c r="N277" s="41">
        <f t="shared" si="125"/>
        <v>22.7178</v>
      </c>
      <c r="O277" s="44">
        <f t="shared" si="126"/>
        <v>89.5</v>
      </c>
      <c r="P277" s="44">
        <f t="shared" si="127"/>
        <v>0</v>
      </c>
      <c r="Q277" s="44">
        <f t="shared" si="136"/>
        <v>1108.169</v>
      </c>
      <c r="R277" s="41">
        <f t="shared" si="128"/>
        <v>0</v>
      </c>
      <c r="S277" s="41">
        <f t="shared" si="129"/>
        <v>259.63</v>
      </c>
      <c r="T277" s="44">
        <f t="shared" si="130"/>
        <v>104.57</v>
      </c>
      <c r="U277" s="41">
        <f t="shared" si="131"/>
        <v>9.74</v>
      </c>
      <c r="V277" s="44">
        <f t="shared" si="132"/>
        <v>89.5</v>
      </c>
      <c r="W277" s="44">
        <f t="shared" si="133"/>
        <v>0</v>
      </c>
      <c r="X277" s="41">
        <f t="shared" si="135"/>
        <v>463.44</v>
      </c>
      <c r="Y277" s="41">
        <f t="shared" si="134"/>
        <v>1571.609</v>
      </c>
      <c r="Z277" s="66"/>
      <c r="AA277" s="143" t="s">
        <v>23</v>
      </c>
      <c r="AB277" s="161">
        <f t="shared" si="143"/>
        <v>58.4172</v>
      </c>
      <c r="AC277" s="161">
        <f t="shared" si="137"/>
        <v>778.894</v>
      </c>
      <c r="AD277" s="161">
        <f t="shared" si="138"/>
        <v>522.84</v>
      </c>
      <c r="AE277" s="161">
        <f t="shared" si="139"/>
        <v>32.4578</v>
      </c>
      <c r="AF277" s="161">
        <f t="shared" si="140"/>
        <v>179</v>
      </c>
      <c r="AG277" s="161">
        <f t="shared" si="141"/>
        <v>0</v>
      </c>
      <c r="AH277" s="161">
        <f t="shared" si="142"/>
        <v>1571.609</v>
      </c>
      <c r="AI277" s="143" t="s">
        <v>1138</v>
      </c>
    </row>
    <row r="278" ht="20" customHeight="1" spans="1:35">
      <c r="A278" s="40">
        <f t="shared" si="121"/>
        <v>275</v>
      </c>
      <c r="B278" s="66" t="s">
        <v>738</v>
      </c>
      <c r="C278" s="48" t="s">
        <v>753</v>
      </c>
      <c r="D278" s="41" t="s">
        <v>754</v>
      </c>
      <c r="E278" s="41">
        <v>3245.4</v>
      </c>
      <c r="F278" s="41">
        <f>VLOOKUP(C278,'[1]9月'!$B:$Q,16,0)</f>
        <v>3245.4</v>
      </c>
      <c r="G278" s="44">
        <v>5228.42</v>
      </c>
      <c r="H278" s="41">
        <v>3245.4</v>
      </c>
      <c r="I278" s="44">
        <v>1790</v>
      </c>
      <c r="J278" s="44"/>
      <c r="K278" s="52">
        <f t="shared" si="122"/>
        <v>58.4172</v>
      </c>
      <c r="L278" s="53">
        <f t="shared" si="123"/>
        <v>519.264</v>
      </c>
      <c r="M278" s="44">
        <f t="shared" si="124"/>
        <v>418.27</v>
      </c>
      <c r="N278" s="41">
        <f t="shared" si="125"/>
        <v>22.7178</v>
      </c>
      <c r="O278" s="44">
        <f t="shared" si="126"/>
        <v>89.5</v>
      </c>
      <c r="P278" s="44">
        <f t="shared" si="127"/>
        <v>0</v>
      </c>
      <c r="Q278" s="44">
        <f t="shared" si="136"/>
        <v>1108.169</v>
      </c>
      <c r="R278" s="41">
        <f t="shared" si="128"/>
        <v>0</v>
      </c>
      <c r="S278" s="41">
        <f t="shared" si="129"/>
        <v>259.63</v>
      </c>
      <c r="T278" s="44">
        <f t="shared" si="130"/>
        <v>104.57</v>
      </c>
      <c r="U278" s="41">
        <f t="shared" si="131"/>
        <v>9.74</v>
      </c>
      <c r="V278" s="44">
        <f t="shared" si="132"/>
        <v>89.5</v>
      </c>
      <c r="W278" s="44">
        <f t="shared" si="133"/>
        <v>0</v>
      </c>
      <c r="X278" s="41">
        <f t="shared" si="135"/>
        <v>463.44</v>
      </c>
      <c r="Y278" s="41">
        <f t="shared" si="134"/>
        <v>1571.609</v>
      </c>
      <c r="Z278" s="66"/>
      <c r="AA278" s="143" t="s">
        <v>23</v>
      </c>
      <c r="AB278" s="161">
        <f t="shared" si="143"/>
        <v>58.4172</v>
      </c>
      <c r="AC278" s="161">
        <f t="shared" si="137"/>
        <v>778.894</v>
      </c>
      <c r="AD278" s="161">
        <f t="shared" si="138"/>
        <v>522.84</v>
      </c>
      <c r="AE278" s="161">
        <f t="shared" si="139"/>
        <v>32.4578</v>
      </c>
      <c r="AF278" s="161">
        <f t="shared" si="140"/>
        <v>179</v>
      </c>
      <c r="AG278" s="161">
        <f t="shared" si="141"/>
        <v>0</v>
      </c>
      <c r="AH278" s="161">
        <f t="shared" si="142"/>
        <v>1571.609</v>
      </c>
      <c r="AI278" s="143" t="s">
        <v>1138</v>
      </c>
    </row>
    <row r="279" ht="20" customHeight="1" spans="1:35">
      <c r="A279" s="40">
        <f t="shared" si="121"/>
        <v>276</v>
      </c>
      <c r="B279" s="66" t="s">
        <v>738</v>
      </c>
      <c r="C279" s="48" t="s">
        <v>755</v>
      </c>
      <c r="D279" s="41" t="s">
        <v>756</v>
      </c>
      <c r="E279" s="41">
        <v>3245.4</v>
      </c>
      <c r="F279" s="41">
        <f>VLOOKUP(C279,'[1]9月'!$B:$Q,16,0)</f>
        <v>3245.4</v>
      </c>
      <c r="G279" s="44">
        <v>5228.42</v>
      </c>
      <c r="H279" s="41">
        <v>3245.4</v>
      </c>
      <c r="I279" s="44">
        <v>1790</v>
      </c>
      <c r="J279" s="44"/>
      <c r="K279" s="52">
        <f t="shared" si="122"/>
        <v>58.4172</v>
      </c>
      <c r="L279" s="53">
        <f t="shared" si="123"/>
        <v>519.264</v>
      </c>
      <c r="M279" s="44">
        <f t="shared" si="124"/>
        <v>418.27</v>
      </c>
      <c r="N279" s="41">
        <f t="shared" si="125"/>
        <v>22.7178</v>
      </c>
      <c r="O279" s="44">
        <f t="shared" si="126"/>
        <v>89.5</v>
      </c>
      <c r="P279" s="44">
        <f t="shared" si="127"/>
        <v>0</v>
      </c>
      <c r="Q279" s="44">
        <f t="shared" si="136"/>
        <v>1108.169</v>
      </c>
      <c r="R279" s="41">
        <f t="shared" si="128"/>
        <v>0</v>
      </c>
      <c r="S279" s="41">
        <f t="shared" si="129"/>
        <v>259.63</v>
      </c>
      <c r="T279" s="44">
        <f t="shared" si="130"/>
        <v>104.57</v>
      </c>
      <c r="U279" s="41">
        <f t="shared" si="131"/>
        <v>9.74</v>
      </c>
      <c r="V279" s="44">
        <f t="shared" si="132"/>
        <v>89.5</v>
      </c>
      <c r="W279" s="44">
        <f t="shared" si="133"/>
        <v>0</v>
      </c>
      <c r="X279" s="41">
        <f t="shared" si="135"/>
        <v>463.44</v>
      </c>
      <c r="Y279" s="41">
        <f t="shared" si="134"/>
        <v>1571.609</v>
      </c>
      <c r="Z279" s="66"/>
      <c r="AA279" s="143" t="s">
        <v>23</v>
      </c>
      <c r="AB279" s="161">
        <f t="shared" si="143"/>
        <v>58.4172</v>
      </c>
      <c r="AC279" s="161">
        <f t="shared" si="137"/>
        <v>778.894</v>
      </c>
      <c r="AD279" s="161">
        <f t="shared" si="138"/>
        <v>522.84</v>
      </c>
      <c r="AE279" s="161">
        <f t="shared" si="139"/>
        <v>32.4578</v>
      </c>
      <c r="AF279" s="161">
        <f t="shared" si="140"/>
        <v>179</v>
      </c>
      <c r="AG279" s="161">
        <f t="shared" si="141"/>
        <v>0</v>
      </c>
      <c r="AH279" s="161">
        <f t="shared" si="142"/>
        <v>1571.609</v>
      </c>
      <c r="AI279" s="143" t="s">
        <v>1138</v>
      </c>
    </row>
    <row r="280" ht="20" customHeight="1" spans="1:35">
      <c r="A280" s="40">
        <f t="shared" si="121"/>
        <v>277</v>
      </c>
      <c r="B280" s="66" t="s">
        <v>170</v>
      </c>
      <c r="C280" s="48" t="s">
        <v>757</v>
      </c>
      <c r="D280" s="41" t="s">
        <v>758</v>
      </c>
      <c r="E280" s="41">
        <v>3245.4</v>
      </c>
      <c r="F280" s="41">
        <f>VLOOKUP(C280,'[1]9月'!$B:$Q,16,0)</f>
        <v>3245.4</v>
      </c>
      <c r="G280" s="44">
        <v>5228.42</v>
      </c>
      <c r="H280" s="41">
        <v>3245.4</v>
      </c>
      <c r="I280" s="44">
        <v>3180</v>
      </c>
      <c r="J280" s="44"/>
      <c r="K280" s="52">
        <f t="shared" si="122"/>
        <v>58.4172</v>
      </c>
      <c r="L280" s="53">
        <f t="shared" si="123"/>
        <v>519.264</v>
      </c>
      <c r="M280" s="44">
        <f t="shared" si="124"/>
        <v>418.27</v>
      </c>
      <c r="N280" s="41">
        <f t="shared" si="125"/>
        <v>22.7178</v>
      </c>
      <c r="O280" s="44">
        <f t="shared" si="126"/>
        <v>159</v>
      </c>
      <c r="P280" s="44">
        <f t="shared" si="127"/>
        <v>0</v>
      </c>
      <c r="Q280" s="44">
        <f t="shared" si="136"/>
        <v>1177.669</v>
      </c>
      <c r="R280" s="41">
        <f t="shared" si="128"/>
        <v>0</v>
      </c>
      <c r="S280" s="41">
        <f t="shared" si="129"/>
        <v>259.63</v>
      </c>
      <c r="T280" s="44">
        <f t="shared" si="130"/>
        <v>104.57</v>
      </c>
      <c r="U280" s="41">
        <f t="shared" si="131"/>
        <v>9.74</v>
      </c>
      <c r="V280" s="44">
        <f t="shared" si="132"/>
        <v>159</v>
      </c>
      <c r="W280" s="44">
        <f t="shared" si="133"/>
        <v>0</v>
      </c>
      <c r="X280" s="41">
        <f t="shared" si="135"/>
        <v>532.94</v>
      </c>
      <c r="Y280" s="41">
        <f t="shared" si="134"/>
        <v>1710.609</v>
      </c>
      <c r="Z280" s="66"/>
      <c r="AA280" s="143" t="s">
        <v>24</v>
      </c>
      <c r="AB280" s="161">
        <f t="shared" si="143"/>
        <v>58.4172</v>
      </c>
      <c r="AC280" s="161">
        <f t="shared" si="137"/>
        <v>778.894</v>
      </c>
      <c r="AD280" s="161">
        <f t="shared" si="138"/>
        <v>522.84</v>
      </c>
      <c r="AE280" s="161">
        <f t="shared" si="139"/>
        <v>32.4578</v>
      </c>
      <c r="AF280" s="161">
        <f t="shared" si="140"/>
        <v>318</v>
      </c>
      <c r="AG280" s="161">
        <f t="shared" si="141"/>
        <v>0</v>
      </c>
      <c r="AH280" s="161">
        <f t="shared" si="142"/>
        <v>1710.609</v>
      </c>
      <c r="AI280" s="143" t="s">
        <v>1138</v>
      </c>
    </row>
    <row r="281" ht="20" customHeight="1" spans="1:35">
      <c r="A281" s="40">
        <f t="shared" si="121"/>
        <v>278</v>
      </c>
      <c r="B281" s="66" t="s">
        <v>738</v>
      </c>
      <c r="C281" s="48" t="s">
        <v>759</v>
      </c>
      <c r="D281" s="41" t="s">
        <v>760</v>
      </c>
      <c r="E281" s="41">
        <v>3245.4</v>
      </c>
      <c r="F281" s="41">
        <f>VLOOKUP(C281,'[1]9月'!$B:$Q,16,0)</f>
        <v>3245.4</v>
      </c>
      <c r="G281" s="44">
        <v>5228.42</v>
      </c>
      <c r="H281" s="41">
        <v>3245.4</v>
      </c>
      <c r="I281" s="44">
        <v>1790</v>
      </c>
      <c r="J281" s="44"/>
      <c r="K281" s="52">
        <f t="shared" si="122"/>
        <v>58.4172</v>
      </c>
      <c r="L281" s="53">
        <f t="shared" si="123"/>
        <v>519.264</v>
      </c>
      <c r="M281" s="44">
        <f t="shared" si="124"/>
        <v>418.27</v>
      </c>
      <c r="N281" s="41">
        <f t="shared" si="125"/>
        <v>22.7178</v>
      </c>
      <c r="O281" s="44">
        <f t="shared" si="126"/>
        <v>89.5</v>
      </c>
      <c r="P281" s="44">
        <f t="shared" si="127"/>
        <v>0</v>
      </c>
      <c r="Q281" s="44">
        <f t="shared" si="136"/>
        <v>1108.169</v>
      </c>
      <c r="R281" s="41">
        <f t="shared" si="128"/>
        <v>0</v>
      </c>
      <c r="S281" s="41">
        <f t="shared" si="129"/>
        <v>259.63</v>
      </c>
      <c r="T281" s="44">
        <f t="shared" si="130"/>
        <v>104.57</v>
      </c>
      <c r="U281" s="41">
        <f t="shared" si="131"/>
        <v>9.74</v>
      </c>
      <c r="V281" s="44">
        <f t="shared" si="132"/>
        <v>89.5</v>
      </c>
      <c r="W281" s="44">
        <f t="shared" si="133"/>
        <v>0</v>
      </c>
      <c r="X281" s="41">
        <f t="shared" si="135"/>
        <v>463.44</v>
      </c>
      <c r="Y281" s="41">
        <f t="shared" si="134"/>
        <v>1571.609</v>
      </c>
      <c r="Z281" s="66"/>
      <c r="AA281" s="143" t="s">
        <v>23</v>
      </c>
      <c r="AB281" s="161">
        <f t="shared" si="143"/>
        <v>58.4172</v>
      </c>
      <c r="AC281" s="161">
        <f t="shared" si="137"/>
        <v>778.894</v>
      </c>
      <c r="AD281" s="161">
        <f t="shared" si="138"/>
        <v>522.84</v>
      </c>
      <c r="AE281" s="161">
        <f t="shared" si="139"/>
        <v>32.4578</v>
      </c>
      <c r="AF281" s="161">
        <f t="shared" si="140"/>
        <v>179</v>
      </c>
      <c r="AG281" s="161">
        <f t="shared" si="141"/>
        <v>0</v>
      </c>
      <c r="AH281" s="161">
        <f t="shared" si="142"/>
        <v>1571.609</v>
      </c>
      <c r="AI281" s="143" t="s">
        <v>1138</v>
      </c>
    </row>
    <row r="282" ht="20" customHeight="1" spans="1:35">
      <c r="A282" s="40">
        <f t="shared" si="121"/>
        <v>279</v>
      </c>
      <c r="B282" s="66" t="s">
        <v>738</v>
      </c>
      <c r="C282" s="48" t="s">
        <v>761</v>
      </c>
      <c r="D282" s="41" t="s">
        <v>762</v>
      </c>
      <c r="E282" s="41">
        <v>3245.4</v>
      </c>
      <c r="F282" s="41">
        <f>VLOOKUP(C282,'[1]9月'!$B:$Q,16,0)</f>
        <v>3245.4</v>
      </c>
      <c r="G282" s="44">
        <v>5228.42</v>
      </c>
      <c r="H282" s="41">
        <v>3245.4</v>
      </c>
      <c r="I282" s="44">
        <v>1790</v>
      </c>
      <c r="J282" s="44"/>
      <c r="K282" s="52">
        <f t="shared" si="122"/>
        <v>58.4172</v>
      </c>
      <c r="L282" s="53">
        <f t="shared" si="123"/>
        <v>519.264</v>
      </c>
      <c r="M282" s="44">
        <f t="shared" si="124"/>
        <v>418.27</v>
      </c>
      <c r="N282" s="41">
        <f t="shared" si="125"/>
        <v>22.7178</v>
      </c>
      <c r="O282" s="44">
        <f t="shared" si="126"/>
        <v>89.5</v>
      </c>
      <c r="P282" s="44">
        <f t="shared" si="127"/>
        <v>0</v>
      </c>
      <c r="Q282" s="44">
        <f t="shared" si="136"/>
        <v>1108.169</v>
      </c>
      <c r="R282" s="41">
        <f t="shared" si="128"/>
        <v>0</v>
      </c>
      <c r="S282" s="41">
        <f t="shared" si="129"/>
        <v>259.63</v>
      </c>
      <c r="T282" s="44">
        <f t="shared" si="130"/>
        <v>104.57</v>
      </c>
      <c r="U282" s="41">
        <f t="shared" si="131"/>
        <v>9.74</v>
      </c>
      <c r="V282" s="44">
        <f t="shared" si="132"/>
        <v>89.5</v>
      </c>
      <c r="W282" s="44">
        <f t="shared" si="133"/>
        <v>0</v>
      </c>
      <c r="X282" s="41">
        <f t="shared" si="135"/>
        <v>463.44</v>
      </c>
      <c r="Y282" s="41">
        <f t="shared" si="134"/>
        <v>1571.609</v>
      </c>
      <c r="Z282" s="66"/>
      <c r="AA282" s="143" t="s">
        <v>23</v>
      </c>
      <c r="AB282" s="161">
        <f t="shared" si="143"/>
        <v>58.4172</v>
      </c>
      <c r="AC282" s="161">
        <f t="shared" si="137"/>
        <v>778.894</v>
      </c>
      <c r="AD282" s="161">
        <f t="shared" si="138"/>
        <v>522.84</v>
      </c>
      <c r="AE282" s="161">
        <f t="shared" si="139"/>
        <v>32.4578</v>
      </c>
      <c r="AF282" s="161">
        <f t="shared" si="140"/>
        <v>179</v>
      </c>
      <c r="AG282" s="161">
        <f t="shared" si="141"/>
        <v>0</v>
      </c>
      <c r="AH282" s="161">
        <f t="shared" si="142"/>
        <v>1571.609</v>
      </c>
      <c r="AI282" s="143" t="s">
        <v>1138</v>
      </c>
    </row>
    <row r="283" ht="20" customHeight="1" spans="1:35">
      <c r="A283" s="40">
        <f t="shared" si="121"/>
        <v>280</v>
      </c>
      <c r="B283" s="66" t="s">
        <v>738</v>
      </c>
      <c r="C283" s="48" t="s">
        <v>763</v>
      </c>
      <c r="D283" s="41" t="s">
        <v>764</v>
      </c>
      <c r="E283" s="41">
        <v>3245.4</v>
      </c>
      <c r="F283" s="41">
        <f>VLOOKUP(C283,'[1]9月'!$B:$Q,16,0)</f>
        <v>3245.4</v>
      </c>
      <c r="G283" s="44">
        <v>5228.42</v>
      </c>
      <c r="H283" s="41">
        <v>3245.4</v>
      </c>
      <c r="I283" s="44">
        <v>1790</v>
      </c>
      <c r="J283" s="44"/>
      <c r="K283" s="52">
        <f t="shared" si="122"/>
        <v>58.4172</v>
      </c>
      <c r="L283" s="53">
        <f t="shared" si="123"/>
        <v>519.264</v>
      </c>
      <c r="M283" s="44">
        <f t="shared" si="124"/>
        <v>418.27</v>
      </c>
      <c r="N283" s="41">
        <f t="shared" si="125"/>
        <v>22.7178</v>
      </c>
      <c r="O283" s="44">
        <f t="shared" si="126"/>
        <v>89.5</v>
      </c>
      <c r="P283" s="44">
        <f t="shared" si="127"/>
        <v>0</v>
      </c>
      <c r="Q283" s="44">
        <f t="shared" si="136"/>
        <v>1108.169</v>
      </c>
      <c r="R283" s="41">
        <f t="shared" si="128"/>
        <v>0</v>
      </c>
      <c r="S283" s="41">
        <f t="shared" si="129"/>
        <v>259.63</v>
      </c>
      <c r="T283" s="44">
        <f t="shared" si="130"/>
        <v>104.57</v>
      </c>
      <c r="U283" s="41">
        <f t="shared" si="131"/>
        <v>9.74</v>
      </c>
      <c r="V283" s="44">
        <f t="shared" si="132"/>
        <v>89.5</v>
      </c>
      <c r="W283" s="44">
        <f t="shared" si="133"/>
        <v>0</v>
      </c>
      <c r="X283" s="41">
        <f t="shared" si="135"/>
        <v>463.44</v>
      </c>
      <c r="Y283" s="41">
        <f t="shared" si="134"/>
        <v>1571.609</v>
      </c>
      <c r="Z283" s="66"/>
      <c r="AA283" s="143" t="s">
        <v>23</v>
      </c>
      <c r="AB283" s="161">
        <f t="shared" si="143"/>
        <v>58.4172</v>
      </c>
      <c r="AC283" s="161">
        <f t="shared" si="137"/>
        <v>778.894</v>
      </c>
      <c r="AD283" s="161">
        <f t="shared" si="138"/>
        <v>522.84</v>
      </c>
      <c r="AE283" s="161">
        <f t="shared" si="139"/>
        <v>32.4578</v>
      </c>
      <c r="AF283" s="161">
        <f t="shared" si="140"/>
        <v>179</v>
      </c>
      <c r="AG283" s="161">
        <f t="shared" si="141"/>
        <v>0</v>
      </c>
      <c r="AH283" s="161">
        <f t="shared" si="142"/>
        <v>1571.609</v>
      </c>
      <c r="AI283" s="143" t="s">
        <v>1138</v>
      </c>
    </row>
    <row r="284" ht="20" customHeight="1" spans="1:35">
      <c r="A284" s="40">
        <f t="shared" si="121"/>
        <v>281</v>
      </c>
      <c r="B284" s="66" t="s">
        <v>738</v>
      </c>
      <c r="C284" s="48" t="s">
        <v>765</v>
      </c>
      <c r="D284" s="41" t="s">
        <v>766</v>
      </c>
      <c r="E284" s="41">
        <v>3245.4</v>
      </c>
      <c r="F284" s="41">
        <f>VLOOKUP(C284,'[1]9月'!$B:$Q,16,0)</f>
        <v>3245.4</v>
      </c>
      <c r="G284" s="44">
        <v>5228.42</v>
      </c>
      <c r="H284" s="41">
        <v>3245.4</v>
      </c>
      <c r="I284" s="44">
        <v>1790</v>
      </c>
      <c r="J284" s="44"/>
      <c r="K284" s="52">
        <f t="shared" si="122"/>
        <v>58.4172</v>
      </c>
      <c r="L284" s="53">
        <f t="shared" si="123"/>
        <v>519.264</v>
      </c>
      <c r="M284" s="44">
        <f t="shared" si="124"/>
        <v>418.27</v>
      </c>
      <c r="N284" s="41">
        <f t="shared" si="125"/>
        <v>22.7178</v>
      </c>
      <c r="O284" s="44">
        <f t="shared" si="126"/>
        <v>89.5</v>
      </c>
      <c r="P284" s="44">
        <f t="shared" si="127"/>
        <v>0</v>
      </c>
      <c r="Q284" s="44">
        <f t="shared" si="136"/>
        <v>1108.169</v>
      </c>
      <c r="R284" s="41">
        <f t="shared" si="128"/>
        <v>0</v>
      </c>
      <c r="S284" s="41">
        <f t="shared" si="129"/>
        <v>259.63</v>
      </c>
      <c r="T284" s="44">
        <f t="shared" si="130"/>
        <v>104.57</v>
      </c>
      <c r="U284" s="41">
        <f t="shared" si="131"/>
        <v>9.74</v>
      </c>
      <c r="V284" s="44">
        <f t="shared" si="132"/>
        <v>89.5</v>
      </c>
      <c r="W284" s="44">
        <f t="shared" si="133"/>
        <v>0</v>
      </c>
      <c r="X284" s="41">
        <f t="shared" si="135"/>
        <v>463.44</v>
      </c>
      <c r="Y284" s="41">
        <f t="shared" si="134"/>
        <v>1571.609</v>
      </c>
      <c r="Z284" s="66"/>
      <c r="AA284" s="143" t="s">
        <v>23</v>
      </c>
      <c r="AB284" s="161">
        <f t="shared" si="143"/>
        <v>58.4172</v>
      </c>
      <c r="AC284" s="161">
        <f t="shared" si="137"/>
        <v>778.894</v>
      </c>
      <c r="AD284" s="161">
        <f t="shared" si="138"/>
        <v>522.84</v>
      </c>
      <c r="AE284" s="161">
        <f t="shared" si="139"/>
        <v>32.4578</v>
      </c>
      <c r="AF284" s="161">
        <f t="shared" si="140"/>
        <v>179</v>
      </c>
      <c r="AG284" s="161">
        <f t="shared" si="141"/>
        <v>0</v>
      </c>
      <c r="AH284" s="161">
        <f t="shared" si="142"/>
        <v>1571.609</v>
      </c>
      <c r="AI284" s="143" t="s">
        <v>1138</v>
      </c>
    </row>
    <row r="285" ht="20" customHeight="1" spans="1:35">
      <c r="A285" s="40">
        <f t="shared" si="121"/>
        <v>282</v>
      </c>
      <c r="B285" s="66" t="s">
        <v>738</v>
      </c>
      <c r="C285" s="48" t="s">
        <v>767</v>
      </c>
      <c r="D285" s="41" t="s">
        <v>768</v>
      </c>
      <c r="E285" s="41">
        <v>3245.4</v>
      </c>
      <c r="F285" s="41">
        <f>VLOOKUP(C285,'[1]9月'!$B:$Q,16,0)</f>
        <v>3245.4</v>
      </c>
      <c r="G285" s="44">
        <v>5228.42</v>
      </c>
      <c r="H285" s="41">
        <v>3245.4</v>
      </c>
      <c r="I285" s="44">
        <v>1790</v>
      </c>
      <c r="J285" s="44"/>
      <c r="K285" s="52">
        <f t="shared" si="122"/>
        <v>58.4172</v>
      </c>
      <c r="L285" s="53">
        <f t="shared" si="123"/>
        <v>519.264</v>
      </c>
      <c r="M285" s="44">
        <f t="shared" si="124"/>
        <v>418.27</v>
      </c>
      <c r="N285" s="41">
        <f t="shared" si="125"/>
        <v>22.7178</v>
      </c>
      <c r="O285" s="44">
        <f t="shared" si="126"/>
        <v>89.5</v>
      </c>
      <c r="P285" s="44">
        <f t="shared" si="127"/>
        <v>0</v>
      </c>
      <c r="Q285" s="44">
        <f t="shared" si="136"/>
        <v>1108.169</v>
      </c>
      <c r="R285" s="41">
        <f t="shared" si="128"/>
        <v>0</v>
      </c>
      <c r="S285" s="41">
        <f t="shared" si="129"/>
        <v>259.63</v>
      </c>
      <c r="T285" s="44">
        <f t="shared" si="130"/>
        <v>104.57</v>
      </c>
      <c r="U285" s="41">
        <f t="shared" si="131"/>
        <v>9.74</v>
      </c>
      <c r="V285" s="44">
        <f t="shared" si="132"/>
        <v>89.5</v>
      </c>
      <c r="W285" s="44">
        <f t="shared" si="133"/>
        <v>0</v>
      </c>
      <c r="X285" s="41">
        <f t="shared" si="135"/>
        <v>463.44</v>
      </c>
      <c r="Y285" s="41">
        <f t="shared" si="134"/>
        <v>1571.609</v>
      </c>
      <c r="Z285" s="66"/>
      <c r="AA285" s="143" t="s">
        <v>23</v>
      </c>
      <c r="AB285" s="161">
        <f t="shared" si="143"/>
        <v>58.4172</v>
      </c>
      <c r="AC285" s="161">
        <f t="shared" si="137"/>
        <v>778.894</v>
      </c>
      <c r="AD285" s="161">
        <f t="shared" si="138"/>
        <v>522.84</v>
      </c>
      <c r="AE285" s="161">
        <f t="shared" si="139"/>
        <v>32.4578</v>
      </c>
      <c r="AF285" s="161">
        <f t="shared" si="140"/>
        <v>179</v>
      </c>
      <c r="AG285" s="161">
        <f t="shared" si="141"/>
        <v>0</v>
      </c>
      <c r="AH285" s="161">
        <f t="shared" si="142"/>
        <v>1571.609</v>
      </c>
      <c r="AI285" s="143" t="s">
        <v>1138</v>
      </c>
    </row>
    <row r="286" ht="20" customHeight="1" spans="1:35">
      <c r="A286" s="40">
        <f t="shared" si="121"/>
        <v>283</v>
      </c>
      <c r="B286" s="66" t="s">
        <v>738</v>
      </c>
      <c r="C286" s="48" t="s">
        <v>770</v>
      </c>
      <c r="D286" s="41" t="s">
        <v>771</v>
      </c>
      <c r="E286" s="41">
        <v>3245.4</v>
      </c>
      <c r="F286" s="41">
        <f>VLOOKUP(C286,'[1]9月'!$B:$Q,16,0)</f>
        <v>3245.4</v>
      </c>
      <c r="G286" s="44">
        <v>5228.42</v>
      </c>
      <c r="H286" s="41">
        <v>3245.4</v>
      </c>
      <c r="I286" s="44">
        <v>1790</v>
      </c>
      <c r="J286" s="44"/>
      <c r="K286" s="52">
        <f t="shared" si="122"/>
        <v>58.4172</v>
      </c>
      <c r="L286" s="53">
        <f t="shared" si="123"/>
        <v>519.264</v>
      </c>
      <c r="M286" s="44">
        <f t="shared" si="124"/>
        <v>418.27</v>
      </c>
      <c r="N286" s="41">
        <f t="shared" si="125"/>
        <v>22.7178</v>
      </c>
      <c r="O286" s="44">
        <f t="shared" si="126"/>
        <v>89.5</v>
      </c>
      <c r="P286" s="44">
        <f t="shared" si="127"/>
        <v>0</v>
      </c>
      <c r="Q286" s="44">
        <f t="shared" si="136"/>
        <v>1108.169</v>
      </c>
      <c r="R286" s="41">
        <f t="shared" si="128"/>
        <v>0</v>
      </c>
      <c r="S286" s="41">
        <f t="shared" si="129"/>
        <v>259.63</v>
      </c>
      <c r="T286" s="44">
        <f t="shared" si="130"/>
        <v>104.57</v>
      </c>
      <c r="U286" s="41">
        <f t="shared" si="131"/>
        <v>9.74</v>
      </c>
      <c r="V286" s="44">
        <f t="shared" si="132"/>
        <v>89.5</v>
      </c>
      <c r="W286" s="44">
        <f t="shared" si="133"/>
        <v>0</v>
      </c>
      <c r="X286" s="41">
        <f t="shared" si="135"/>
        <v>463.44</v>
      </c>
      <c r="Y286" s="41">
        <f t="shared" si="134"/>
        <v>1571.609</v>
      </c>
      <c r="Z286" s="66"/>
      <c r="AA286" s="143" t="s">
        <v>23</v>
      </c>
      <c r="AB286" s="161">
        <f t="shared" si="143"/>
        <v>58.4172</v>
      </c>
      <c r="AC286" s="161">
        <f t="shared" si="137"/>
        <v>778.894</v>
      </c>
      <c r="AD286" s="161">
        <f t="shared" si="138"/>
        <v>522.84</v>
      </c>
      <c r="AE286" s="161">
        <f t="shared" si="139"/>
        <v>32.4578</v>
      </c>
      <c r="AF286" s="161">
        <f t="shared" si="140"/>
        <v>179</v>
      </c>
      <c r="AG286" s="161">
        <f t="shared" si="141"/>
        <v>0</v>
      </c>
      <c r="AH286" s="161">
        <f t="shared" si="142"/>
        <v>1571.609</v>
      </c>
      <c r="AI286" s="143" t="s">
        <v>1138</v>
      </c>
    </row>
    <row r="287" ht="20" customHeight="1" spans="1:35">
      <c r="A287" s="40">
        <f t="shared" si="121"/>
        <v>284</v>
      </c>
      <c r="B287" s="66" t="s">
        <v>913</v>
      </c>
      <c r="C287" s="48" t="s">
        <v>773</v>
      </c>
      <c r="D287" s="41" t="s">
        <v>774</v>
      </c>
      <c r="E287" s="41">
        <v>3245.4</v>
      </c>
      <c r="F287" s="41">
        <f>VLOOKUP(C287,'[1]9月'!$B:$Q,16,0)</f>
        <v>3245.4</v>
      </c>
      <c r="G287" s="44">
        <v>5228.42</v>
      </c>
      <c r="H287" s="41">
        <v>3245.4</v>
      </c>
      <c r="I287" s="44">
        <v>0</v>
      </c>
      <c r="J287" s="44"/>
      <c r="K287" s="52">
        <f t="shared" si="122"/>
        <v>58.4172</v>
      </c>
      <c r="L287" s="53">
        <f t="shared" si="123"/>
        <v>519.264</v>
      </c>
      <c r="M287" s="44">
        <f t="shared" si="124"/>
        <v>418.27</v>
      </c>
      <c r="N287" s="41">
        <f t="shared" si="125"/>
        <v>22.7178</v>
      </c>
      <c r="O287" s="44">
        <f t="shared" si="126"/>
        <v>0</v>
      </c>
      <c r="P287" s="44">
        <f t="shared" si="127"/>
        <v>0</v>
      </c>
      <c r="Q287" s="44">
        <f t="shared" si="136"/>
        <v>1018.669</v>
      </c>
      <c r="R287" s="41">
        <f t="shared" si="128"/>
        <v>0</v>
      </c>
      <c r="S287" s="41">
        <f t="shared" si="129"/>
        <v>259.63</v>
      </c>
      <c r="T287" s="44">
        <f t="shared" si="130"/>
        <v>104.57</v>
      </c>
      <c r="U287" s="41">
        <f t="shared" si="131"/>
        <v>9.74</v>
      </c>
      <c r="V287" s="44">
        <f t="shared" si="132"/>
        <v>0</v>
      </c>
      <c r="W287" s="44">
        <f t="shared" si="133"/>
        <v>0</v>
      </c>
      <c r="X287" s="41">
        <f t="shared" si="135"/>
        <v>373.94</v>
      </c>
      <c r="Y287" s="41">
        <f t="shared" si="134"/>
        <v>1392.609</v>
      </c>
      <c r="Z287" s="66"/>
      <c r="AA287" s="143" t="s">
        <v>23</v>
      </c>
      <c r="AB287" s="161">
        <f t="shared" si="143"/>
        <v>58.4172</v>
      </c>
      <c r="AC287" s="161">
        <f t="shared" si="137"/>
        <v>778.894</v>
      </c>
      <c r="AD287" s="161">
        <f t="shared" si="138"/>
        <v>522.84</v>
      </c>
      <c r="AE287" s="161">
        <f t="shared" si="139"/>
        <v>32.4578</v>
      </c>
      <c r="AF287" s="161">
        <f t="shared" si="140"/>
        <v>0</v>
      </c>
      <c r="AG287" s="161">
        <f t="shared" si="141"/>
        <v>0</v>
      </c>
      <c r="AH287" s="161">
        <f t="shared" si="142"/>
        <v>1392.609</v>
      </c>
      <c r="AI287" s="143" t="s">
        <v>1138</v>
      </c>
    </row>
    <row r="288" ht="20" customHeight="1" spans="1:35">
      <c r="A288" s="40">
        <f t="shared" si="121"/>
        <v>285</v>
      </c>
      <c r="B288" s="66" t="s">
        <v>913</v>
      </c>
      <c r="C288" s="48" t="s">
        <v>776</v>
      </c>
      <c r="D288" s="41" t="s">
        <v>777</v>
      </c>
      <c r="E288" s="41">
        <v>3245.4</v>
      </c>
      <c r="F288" s="41">
        <f>VLOOKUP(C288,'[1]9月'!$B:$Q,16,0)</f>
        <v>3245.4</v>
      </c>
      <c r="G288" s="44">
        <v>5228.42</v>
      </c>
      <c r="H288" s="41">
        <v>3245.4</v>
      </c>
      <c r="I288" s="44">
        <v>0</v>
      </c>
      <c r="J288" s="44"/>
      <c r="K288" s="52">
        <f t="shared" si="122"/>
        <v>58.4172</v>
      </c>
      <c r="L288" s="53">
        <f t="shared" si="123"/>
        <v>519.264</v>
      </c>
      <c r="M288" s="44">
        <f t="shared" si="124"/>
        <v>418.27</v>
      </c>
      <c r="N288" s="41">
        <f t="shared" si="125"/>
        <v>22.7178</v>
      </c>
      <c r="O288" s="44">
        <f t="shared" si="126"/>
        <v>0</v>
      </c>
      <c r="P288" s="44">
        <f t="shared" si="127"/>
        <v>0</v>
      </c>
      <c r="Q288" s="44">
        <f t="shared" si="136"/>
        <v>1018.669</v>
      </c>
      <c r="R288" s="41">
        <f t="shared" si="128"/>
        <v>0</v>
      </c>
      <c r="S288" s="41">
        <f t="shared" si="129"/>
        <v>259.63</v>
      </c>
      <c r="T288" s="44">
        <f t="shared" si="130"/>
        <v>104.57</v>
      </c>
      <c r="U288" s="41">
        <f t="shared" si="131"/>
        <v>9.74</v>
      </c>
      <c r="V288" s="44">
        <f t="shared" si="132"/>
        <v>0</v>
      </c>
      <c r="W288" s="44">
        <f t="shared" si="133"/>
        <v>0</v>
      </c>
      <c r="X288" s="41">
        <f t="shared" si="135"/>
        <v>373.94</v>
      </c>
      <c r="Y288" s="41">
        <f t="shared" si="134"/>
        <v>1392.609</v>
      </c>
      <c r="Z288" s="66"/>
      <c r="AA288" s="143" t="s">
        <v>23</v>
      </c>
      <c r="AB288" s="161">
        <f t="shared" si="143"/>
        <v>58.4172</v>
      </c>
      <c r="AC288" s="161">
        <f t="shared" si="137"/>
        <v>778.894</v>
      </c>
      <c r="AD288" s="161">
        <f t="shared" si="138"/>
        <v>522.84</v>
      </c>
      <c r="AE288" s="161">
        <f t="shared" si="139"/>
        <v>32.4578</v>
      </c>
      <c r="AF288" s="161">
        <f t="shared" si="140"/>
        <v>0</v>
      </c>
      <c r="AG288" s="161">
        <f t="shared" si="141"/>
        <v>0</v>
      </c>
      <c r="AH288" s="161">
        <f t="shared" si="142"/>
        <v>1392.609</v>
      </c>
      <c r="AI288" s="143" t="s">
        <v>1138</v>
      </c>
    </row>
    <row r="289" ht="20" customHeight="1" spans="1:35">
      <c r="A289" s="40">
        <f t="shared" si="121"/>
        <v>286</v>
      </c>
      <c r="B289" s="66" t="s">
        <v>738</v>
      </c>
      <c r="C289" s="48" t="s">
        <v>779</v>
      </c>
      <c r="D289" s="41" t="s">
        <v>780</v>
      </c>
      <c r="E289" s="41">
        <v>3245.4</v>
      </c>
      <c r="F289" s="41">
        <f>VLOOKUP(C289,'[1]9月'!$B:$Q,16,0)</f>
        <v>3245.4</v>
      </c>
      <c r="G289" s="44">
        <v>5228.42</v>
      </c>
      <c r="H289" s="41">
        <v>3245.4</v>
      </c>
      <c r="I289" s="44">
        <v>1790</v>
      </c>
      <c r="J289" s="44"/>
      <c r="K289" s="52">
        <f t="shared" si="122"/>
        <v>58.4172</v>
      </c>
      <c r="L289" s="53">
        <f t="shared" si="123"/>
        <v>519.264</v>
      </c>
      <c r="M289" s="44">
        <f t="shared" si="124"/>
        <v>418.27</v>
      </c>
      <c r="N289" s="41">
        <f t="shared" si="125"/>
        <v>22.7178</v>
      </c>
      <c r="O289" s="44">
        <f t="shared" si="126"/>
        <v>89.5</v>
      </c>
      <c r="P289" s="44">
        <f t="shared" si="127"/>
        <v>0</v>
      </c>
      <c r="Q289" s="44">
        <f t="shared" si="136"/>
        <v>1108.169</v>
      </c>
      <c r="R289" s="41">
        <f t="shared" si="128"/>
        <v>0</v>
      </c>
      <c r="S289" s="41">
        <f t="shared" si="129"/>
        <v>259.63</v>
      </c>
      <c r="T289" s="44">
        <f t="shared" si="130"/>
        <v>104.57</v>
      </c>
      <c r="U289" s="41">
        <f t="shared" si="131"/>
        <v>9.74</v>
      </c>
      <c r="V289" s="44">
        <f t="shared" si="132"/>
        <v>89.5</v>
      </c>
      <c r="W289" s="44">
        <f t="shared" si="133"/>
        <v>0</v>
      </c>
      <c r="X289" s="41">
        <f t="shared" si="135"/>
        <v>463.44</v>
      </c>
      <c r="Y289" s="41">
        <f t="shared" si="134"/>
        <v>1571.609</v>
      </c>
      <c r="Z289" s="66"/>
      <c r="AA289" s="143" t="s">
        <v>23</v>
      </c>
      <c r="AB289" s="161">
        <f t="shared" si="143"/>
        <v>58.4172</v>
      </c>
      <c r="AC289" s="161">
        <f t="shared" si="137"/>
        <v>778.894</v>
      </c>
      <c r="AD289" s="161">
        <f t="shared" si="138"/>
        <v>522.84</v>
      </c>
      <c r="AE289" s="161">
        <f t="shared" si="139"/>
        <v>32.4578</v>
      </c>
      <c r="AF289" s="161">
        <f t="shared" si="140"/>
        <v>179</v>
      </c>
      <c r="AG289" s="161">
        <f t="shared" si="141"/>
        <v>0</v>
      </c>
      <c r="AH289" s="161">
        <f t="shared" si="142"/>
        <v>1571.609</v>
      </c>
      <c r="AI289" s="143" t="s">
        <v>1138</v>
      </c>
    </row>
    <row r="290" ht="20" customHeight="1" spans="1:35">
      <c r="A290" s="40">
        <f t="shared" si="121"/>
        <v>287</v>
      </c>
      <c r="B290" s="66" t="s">
        <v>738</v>
      </c>
      <c r="C290" s="48" t="s">
        <v>782</v>
      </c>
      <c r="D290" s="41" t="s">
        <v>783</v>
      </c>
      <c r="E290" s="41">
        <v>3245.4</v>
      </c>
      <c r="F290" s="41">
        <f>VLOOKUP(C290,'[1]9月'!$B:$Q,16,0)</f>
        <v>3245.4</v>
      </c>
      <c r="G290" s="44">
        <v>5228.42</v>
      </c>
      <c r="H290" s="41">
        <v>3245.4</v>
      </c>
      <c r="I290" s="44">
        <v>1790</v>
      </c>
      <c r="J290" s="44"/>
      <c r="K290" s="52">
        <f t="shared" si="122"/>
        <v>58.4172</v>
      </c>
      <c r="L290" s="53">
        <f t="shared" si="123"/>
        <v>519.264</v>
      </c>
      <c r="M290" s="44">
        <f t="shared" si="124"/>
        <v>418.27</v>
      </c>
      <c r="N290" s="41">
        <f t="shared" si="125"/>
        <v>22.7178</v>
      </c>
      <c r="O290" s="44">
        <f t="shared" si="126"/>
        <v>89.5</v>
      </c>
      <c r="P290" s="44">
        <f t="shared" si="127"/>
        <v>0</v>
      </c>
      <c r="Q290" s="44">
        <f t="shared" si="136"/>
        <v>1108.169</v>
      </c>
      <c r="R290" s="41">
        <f t="shared" si="128"/>
        <v>0</v>
      </c>
      <c r="S290" s="41">
        <f t="shared" si="129"/>
        <v>259.63</v>
      </c>
      <c r="T290" s="44">
        <f t="shared" si="130"/>
        <v>104.57</v>
      </c>
      <c r="U290" s="41">
        <f t="shared" si="131"/>
        <v>9.74</v>
      </c>
      <c r="V290" s="44">
        <f t="shared" si="132"/>
        <v>89.5</v>
      </c>
      <c r="W290" s="44">
        <f t="shared" si="133"/>
        <v>0</v>
      </c>
      <c r="X290" s="41">
        <f t="shared" si="135"/>
        <v>463.44</v>
      </c>
      <c r="Y290" s="41">
        <f t="shared" si="134"/>
        <v>1571.609</v>
      </c>
      <c r="Z290" s="66"/>
      <c r="AA290" s="143" t="s">
        <v>23</v>
      </c>
      <c r="AB290" s="161">
        <f t="shared" si="143"/>
        <v>58.4172</v>
      </c>
      <c r="AC290" s="161">
        <f t="shared" si="137"/>
        <v>778.894</v>
      </c>
      <c r="AD290" s="161">
        <f t="shared" si="138"/>
        <v>522.84</v>
      </c>
      <c r="AE290" s="161">
        <f t="shared" si="139"/>
        <v>32.4578</v>
      </c>
      <c r="AF290" s="161">
        <f t="shared" si="140"/>
        <v>179</v>
      </c>
      <c r="AG290" s="161">
        <f t="shared" si="141"/>
        <v>0</v>
      </c>
      <c r="AH290" s="161">
        <f t="shared" si="142"/>
        <v>1571.609</v>
      </c>
      <c r="AI290" s="143" t="s">
        <v>1138</v>
      </c>
    </row>
    <row r="291" ht="20" customHeight="1" spans="1:35">
      <c r="A291" s="40">
        <f t="shared" si="121"/>
        <v>288</v>
      </c>
      <c r="B291" s="66" t="s">
        <v>738</v>
      </c>
      <c r="C291" s="48" t="s">
        <v>785</v>
      </c>
      <c r="D291" s="41" t="s">
        <v>786</v>
      </c>
      <c r="E291" s="41">
        <v>3245.4</v>
      </c>
      <c r="F291" s="41">
        <f>VLOOKUP(C291,'[1]9月'!$B:$Q,16,0)</f>
        <v>3245.4</v>
      </c>
      <c r="G291" s="44">
        <v>5228.42</v>
      </c>
      <c r="H291" s="41">
        <v>3245.4</v>
      </c>
      <c r="I291" s="44">
        <v>1790</v>
      </c>
      <c r="J291" s="44"/>
      <c r="K291" s="52">
        <f t="shared" si="122"/>
        <v>58.4172</v>
      </c>
      <c r="L291" s="53">
        <f t="shared" si="123"/>
        <v>519.264</v>
      </c>
      <c r="M291" s="44">
        <f t="shared" si="124"/>
        <v>418.27</v>
      </c>
      <c r="N291" s="41">
        <f t="shared" si="125"/>
        <v>22.7178</v>
      </c>
      <c r="O291" s="44">
        <f t="shared" si="126"/>
        <v>89.5</v>
      </c>
      <c r="P291" s="44">
        <f t="shared" si="127"/>
        <v>0</v>
      </c>
      <c r="Q291" s="44">
        <f t="shared" si="136"/>
        <v>1108.169</v>
      </c>
      <c r="R291" s="41">
        <f t="shared" si="128"/>
        <v>0</v>
      </c>
      <c r="S291" s="41">
        <f t="shared" si="129"/>
        <v>259.63</v>
      </c>
      <c r="T291" s="44">
        <f t="shared" si="130"/>
        <v>104.57</v>
      </c>
      <c r="U291" s="41">
        <f t="shared" si="131"/>
        <v>9.74</v>
      </c>
      <c r="V291" s="44">
        <f t="shared" si="132"/>
        <v>89.5</v>
      </c>
      <c r="W291" s="44">
        <f t="shared" si="133"/>
        <v>0</v>
      </c>
      <c r="X291" s="41">
        <f t="shared" si="135"/>
        <v>463.44</v>
      </c>
      <c r="Y291" s="41">
        <f t="shared" si="134"/>
        <v>1571.609</v>
      </c>
      <c r="Z291" s="66"/>
      <c r="AA291" s="143" t="s">
        <v>23</v>
      </c>
      <c r="AB291" s="161">
        <f t="shared" si="143"/>
        <v>58.4172</v>
      </c>
      <c r="AC291" s="161">
        <f t="shared" si="137"/>
        <v>778.894</v>
      </c>
      <c r="AD291" s="161">
        <f t="shared" si="138"/>
        <v>522.84</v>
      </c>
      <c r="AE291" s="161">
        <f t="shared" si="139"/>
        <v>32.4578</v>
      </c>
      <c r="AF291" s="161">
        <f t="shared" si="140"/>
        <v>179</v>
      </c>
      <c r="AG291" s="161">
        <f t="shared" si="141"/>
        <v>0</v>
      </c>
      <c r="AH291" s="161">
        <f t="shared" si="142"/>
        <v>1571.609</v>
      </c>
      <c r="AI291" s="143" t="s">
        <v>1138</v>
      </c>
    </row>
    <row r="292" ht="20" customHeight="1" spans="1:35">
      <c r="A292" s="40">
        <f t="shared" si="121"/>
        <v>289</v>
      </c>
      <c r="B292" s="66" t="s">
        <v>738</v>
      </c>
      <c r="C292" s="48" t="s">
        <v>788</v>
      </c>
      <c r="D292" s="41" t="s">
        <v>789</v>
      </c>
      <c r="E292" s="41">
        <v>3245.4</v>
      </c>
      <c r="F292" s="41">
        <f>VLOOKUP(C292,'[1]9月'!$B:$Q,16,0)</f>
        <v>3245.4</v>
      </c>
      <c r="G292" s="44">
        <v>5228.42</v>
      </c>
      <c r="H292" s="41">
        <v>3245.4</v>
      </c>
      <c r="I292" s="44">
        <v>1790</v>
      </c>
      <c r="J292" s="44"/>
      <c r="K292" s="52">
        <f t="shared" si="122"/>
        <v>58.4172</v>
      </c>
      <c r="L292" s="53">
        <f t="shared" si="123"/>
        <v>519.264</v>
      </c>
      <c r="M292" s="44">
        <f t="shared" si="124"/>
        <v>418.27</v>
      </c>
      <c r="N292" s="41">
        <f t="shared" si="125"/>
        <v>22.7178</v>
      </c>
      <c r="O292" s="44">
        <f t="shared" si="126"/>
        <v>89.5</v>
      </c>
      <c r="P292" s="44">
        <f t="shared" si="127"/>
        <v>0</v>
      </c>
      <c r="Q292" s="44">
        <f t="shared" si="136"/>
        <v>1108.169</v>
      </c>
      <c r="R292" s="41">
        <f t="shared" si="128"/>
        <v>0</v>
      </c>
      <c r="S292" s="41">
        <f t="shared" si="129"/>
        <v>259.63</v>
      </c>
      <c r="T292" s="44">
        <f t="shared" si="130"/>
        <v>104.57</v>
      </c>
      <c r="U292" s="41">
        <f t="shared" si="131"/>
        <v>9.74</v>
      </c>
      <c r="V292" s="44">
        <f t="shared" si="132"/>
        <v>89.5</v>
      </c>
      <c r="W292" s="44">
        <f t="shared" si="133"/>
        <v>0</v>
      </c>
      <c r="X292" s="41">
        <f t="shared" si="135"/>
        <v>463.44</v>
      </c>
      <c r="Y292" s="41">
        <f t="shared" si="134"/>
        <v>1571.609</v>
      </c>
      <c r="Z292" s="66"/>
      <c r="AA292" s="143" t="s">
        <v>23</v>
      </c>
      <c r="AB292" s="161">
        <f t="shared" si="143"/>
        <v>58.4172</v>
      </c>
      <c r="AC292" s="161">
        <f t="shared" si="137"/>
        <v>778.894</v>
      </c>
      <c r="AD292" s="161">
        <f t="shared" si="138"/>
        <v>522.84</v>
      </c>
      <c r="AE292" s="161">
        <f t="shared" si="139"/>
        <v>32.4578</v>
      </c>
      <c r="AF292" s="161">
        <f t="shared" si="140"/>
        <v>179</v>
      </c>
      <c r="AG292" s="161">
        <f t="shared" si="141"/>
        <v>0</v>
      </c>
      <c r="AH292" s="161">
        <f t="shared" si="142"/>
        <v>1571.609</v>
      </c>
      <c r="AI292" s="143" t="s">
        <v>1138</v>
      </c>
    </row>
    <row r="293" ht="20" customHeight="1" spans="1:35">
      <c r="A293" s="40">
        <f t="shared" si="121"/>
        <v>290</v>
      </c>
      <c r="B293" s="66" t="s">
        <v>145</v>
      </c>
      <c r="C293" s="48" t="s">
        <v>791</v>
      </c>
      <c r="D293" s="41" t="s">
        <v>792</v>
      </c>
      <c r="E293" s="41">
        <v>3245.4</v>
      </c>
      <c r="F293" s="41">
        <f>VLOOKUP(C293,'[1]9月'!$B:$Q,16,0)</f>
        <v>3245.4</v>
      </c>
      <c r="G293" s="44">
        <v>5228.42</v>
      </c>
      <c r="H293" s="41">
        <v>3245.4</v>
      </c>
      <c r="I293" s="44">
        <v>3180</v>
      </c>
      <c r="J293" s="44"/>
      <c r="K293" s="52">
        <f t="shared" si="122"/>
        <v>58.4172</v>
      </c>
      <c r="L293" s="53">
        <f t="shared" si="123"/>
        <v>519.264</v>
      </c>
      <c r="M293" s="44">
        <f t="shared" si="124"/>
        <v>418.27</v>
      </c>
      <c r="N293" s="41">
        <f t="shared" si="125"/>
        <v>22.7178</v>
      </c>
      <c r="O293" s="44">
        <f t="shared" si="126"/>
        <v>159</v>
      </c>
      <c r="P293" s="44">
        <f t="shared" si="127"/>
        <v>0</v>
      </c>
      <c r="Q293" s="44">
        <f t="shared" si="136"/>
        <v>1177.669</v>
      </c>
      <c r="R293" s="41">
        <f t="shared" si="128"/>
        <v>0</v>
      </c>
      <c r="S293" s="41">
        <f t="shared" si="129"/>
        <v>259.63</v>
      </c>
      <c r="T293" s="44">
        <f t="shared" si="130"/>
        <v>104.57</v>
      </c>
      <c r="U293" s="41">
        <f t="shared" si="131"/>
        <v>9.74</v>
      </c>
      <c r="V293" s="44">
        <f t="shared" si="132"/>
        <v>159</v>
      </c>
      <c r="W293" s="44">
        <f t="shared" si="133"/>
        <v>0</v>
      </c>
      <c r="X293" s="41">
        <f t="shared" si="135"/>
        <v>532.94</v>
      </c>
      <c r="Y293" s="41">
        <f t="shared" si="134"/>
        <v>1710.609</v>
      </c>
      <c r="Z293" s="66"/>
      <c r="AA293" s="143" t="s">
        <v>9</v>
      </c>
      <c r="AB293" s="161">
        <f t="shared" si="143"/>
        <v>58.4172</v>
      </c>
      <c r="AC293" s="161">
        <f t="shared" si="137"/>
        <v>778.894</v>
      </c>
      <c r="AD293" s="161">
        <f t="shared" si="138"/>
        <v>522.84</v>
      </c>
      <c r="AE293" s="161">
        <f t="shared" si="139"/>
        <v>32.4578</v>
      </c>
      <c r="AF293" s="161">
        <f t="shared" si="140"/>
        <v>318</v>
      </c>
      <c r="AG293" s="161">
        <f t="shared" si="141"/>
        <v>0</v>
      </c>
      <c r="AH293" s="161">
        <f t="shared" si="142"/>
        <v>1710.609</v>
      </c>
      <c r="AI293" s="143" t="s">
        <v>1136</v>
      </c>
    </row>
    <row r="294" ht="20" customHeight="1" spans="1:35">
      <c r="A294" s="40">
        <f t="shared" si="121"/>
        <v>291</v>
      </c>
      <c r="B294" s="66" t="s">
        <v>684</v>
      </c>
      <c r="C294" s="48" t="s">
        <v>794</v>
      </c>
      <c r="D294" s="41" t="s">
        <v>795</v>
      </c>
      <c r="E294" s="41">
        <v>3245.4</v>
      </c>
      <c r="F294" s="41">
        <f>VLOOKUP(C294,'[1]9月'!$B:$Q,16,0)</f>
        <v>3245.4</v>
      </c>
      <c r="G294" s="44">
        <v>5228.42</v>
      </c>
      <c r="H294" s="41">
        <v>3245.4</v>
      </c>
      <c r="I294" s="44">
        <v>1790</v>
      </c>
      <c r="J294" s="44"/>
      <c r="K294" s="52">
        <f t="shared" si="122"/>
        <v>58.4172</v>
      </c>
      <c r="L294" s="53">
        <f t="shared" si="123"/>
        <v>519.264</v>
      </c>
      <c r="M294" s="44">
        <f t="shared" si="124"/>
        <v>418.27</v>
      </c>
      <c r="N294" s="41">
        <f t="shared" si="125"/>
        <v>22.7178</v>
      </c>
      <c r="O294" s="44">
        <f t="shared" si="126"/>
        <v>89.5</v>
      </c>
      <c r="P294" s="44">
        <f t="shared" si="127"/>
        <v>0</v>
      </c>
      <c r="Q294" s="44">
        <f t="shared" si="136"/>
        <v>1108.169</v>
      </c>
      <c r="R294" s="41">
        <f t="shared" si="128"/>
        <v>0</v>
      </c>
      <c r="S294" s="41">
        <f t="shared" si="129"/>
        <v>259.63</v>
      </c>
      <c r="T294" s="44">
        <f t="shared" si="130"/>
        <v>104.57</v>
      </c>
      <c r="U294" s="41">
        <f t="shared" si="131"/>
        <v>9.74</v>
      </c>
      <c r="V294" s="44">
        <f t="shared" si="132"/>
        <v>89.5</v>
      </c>
      <c r="W294" s="44">
        <f t="shared" si="133"/>
        <v>0</v>
      </c>
      <c r="X294" s="41">
        <f t="shared" si="135"/>
        <v>463.44</v>
      </c>
      <c r="Y294" s="41">
        <f t="shared" si="134"/>
        <v>1571.609</v>
      </c>
      <c r="Z294" s="66"/>
      <c r="AA294" s="143" t="s">
        <v>22</v>
      </c>
      <c r="AB294" s="161">
        <f t="shared" si="143"/>
        <v>58.4172</v>
      </c>
      <c r="AC294" s="161">
        <f t="shared" si="137"/>
        <v>778.894</v>
      </c>
      <c r="AD294" s="161">
        <f t="shared" si="138"/>
        <v>522.84</v>
      </c>
      <c r="AE294" s="161">
        <f t="shared" si="139"/>
        <v>32.4578</v>
      </c>
      <c r="AF294" s="161">
        <f t="shared" si="140"/>
        <v>179</v>
      </c>
      <c r="AG294" s="161">
        <f t="shared" si="141"/>
        <v>0</v>
      </c>
      <c r="AH294" s="161">
        <f t="shared" si="142"/>
        <v>1571.609</v>
      </c>
      <c r="AI294" s="143" t="s">
        <v>1138</v>
      </c>
    </row>
    <row r="295" ht="20" customHeight="1" spans="1:35">
      <c r="A295" s="40">
        <f t="shared" si="121"/>
        <v>292</v>
      </c>
      <c r="B295" s="66" t="s">
        <v>738</v>
      </c>
      <c r="C295" s="48" t="s">
        <v>797</v>
      </c>
      <c r="D295" s="41" t="s">
        <v>798</v>
      </c>
      <c r="E295" s="41">
        <v>3245.4</v>
      </c>
      <c r="F295" s="41">
        <f>VLOOKUP(C295,'[1]9月'!$B:$Q,16,0)</f>
        <v>3245.4</v>
      </c>
      <c r="G295" s="44">
        <v>5228.42</v>
      </c>
      <c r="H295" s="41">
        <v>3245.4</v>
      </c>
      <c r="I295" s="44">
        <v>1790</v>
      </c>
      <c r="J295" s="44"/>
      <c r="K295" s="52">
        <f t="shared" si="122"/>
        <v>58.4172</v>
      </c>
      <c r="L295" s="53">
        <f t="shared" si="123"/>
        <v>519.264</v>
      </c>
      <c r="M295" s="44">
        <f t="shared" si="124"/>
        <v>418.27</v>
      </c>
      <c r="N295" s="41">
        <f t="shared" si="125"/>
        <v>22.7178</v>
      </c>
      <c r="O295" s="44">
        <f t="shared" si="126"/>
        <v>89.5</v>
      </c>
      <c r="P295" s="44">
        <f t="shared" si="127"/>
        <v>0</v>
      </c>
      <c r="Q295" s="44">
        <f t="shared" si="136"/>
        <v>1108.169</v>
      </c>
      <c r="R295" s="41">
        <f t="shared" si="128"/>
        <v>0</v>
      </c>
      <c r="S295" s="41">
        <f t="shared" si="129"/>
        <v>259.63</v>
      </c>
      <c r="T295" s="44">
        <f t="shared" si="130"/>
        <v>104.57</v>
      </c>
      <c r="U295" s="41">
        <f t="shared" si="131"/>
        <v>9.74</v>
      </c>
      <c r="V295" s="44">
        <f t="shared" si="132"/>
        <v>89.5</v>
      </c>
      <c r="W295" s="44">
        <f t="shared" si="133"/>
        <v>0</v>
      </c>
      <c r="X295" s="41">
        <f t="shared" si="135"/>
        <v>463.44</v>
      </c>
      <c r="Y295" s="41">
        <f t="shared" si="134"/>
        <v>1571.609</v>
      </c>
      <c r="Z295" s="66"/>
      <c r="AA295" s="143" t="s">
        <v>23</v>
      </c>
      <c r="AB295" s="161">
        <f t="shared" si="143"/>
        <v>58.4172</v>
      </c>
      <c r="AC295" s="161">
        <f t="shared" si="137"/>
        <v>778.894</v>
      </c>
      <c r="AD295" s="161">
        <f t="shared" si="138"/>
        <v>522.84</v>
      </c>
      <c r="AE295" s="161">
        <f t="shared" si="139"/>
        <v>32.4578</v>
      </c>
      <c r="AF295" s="161">
        <f t="shared" si="140"/>
        <v>179</v>
      </c>
      <c r="AG295" s="161">
        <f t="shared" si="141"/>
        <v>0</v>
      </c>
      <c r="AH295" s="161">
        <f t="shared" si="142"/>
        <v>1571.609</v>
      </c>
      <c r="AI295" s="143" t="s">
        <v>1138</v>
      </c>
    </row>
    <row r="296" ht="20" customHeight="1" spans="1:35">
      <c r="A296" s="40">
        <f t="shared" si="121"/>
        <v>293</v>
      </c>
      <c r="B296" s="66" t="s">
        <v>738</v>
      </c>
      <c r="C296" s="48" t="s">
        <v>800</v>
      </c>
      <c r="D296" s="41" t="s">
        <v>801</v>
      </c>
      <c r="E296" s="41">
        <v>3245.4</v>
      </c>
      <c r="F296" s="41">
        <f>VLOOKUP(C296,'[1]9月'!$B:$Q,16,0)</f>
        <v>3245.4</v>
      </c>
      <c r="G296" s="44">
        <v>5228.42</v>
      </c>
      <c r="H296" s="41">
        <v>3245.4</v>
      </c>
      <c r="I296" s="44">
        <v>1790</v>
      </c>
      <c r="J296" s="44"/>
      <c r="K296" s="52">
        <f t="shared" si="122"/>
        <v>58.4172</v>
      </c>
      <c r="L296" s="53">
        <f t="shared" si="123"/>
        <v>519.264</v>
      </c>
      <c r="M296" s="44">
        <f t="shared" si="124"/>
        <v>418.27</v>
      </c>
      <c r="N296" s="41">
        <f t="shared" si="125"/>
        <v>22.7178</v>
      </c>
      <c r="O296" s="44">
        <f t="shared" si="126"/>
        <v>89.5</v>
      </c>
      <c r="P296" s="44">
        <f t="shared" si="127"/>
        <v>0</v>
      </c>
      <c r="Q296" s="44">
        <f t="shared" si="136"/>
        <v>1108.169</v>
      </c>
      <c r="R296" s="41">
        <f t="shared" si="128"/>
        <v>0</v>
      </c>
      <c r="S296" s="41">
        <f t="shared" si="129"/>
        <v>259.63</v>
      </c>
      <c r="T296" s="44">
        <f t="shared" si="130"/>
        <v>104.57</v>
      </c>
      <c r="U296" s="41">
        <f t="shared" si="131"/>
        <v>9.74</v>
      </c>
      <c r="V296" s="44">
        <f t="shared" si="132"/>
        <v>89.5</v>
      </c>
      <c r="W296" s="44">
        <f t="shared" si="133"/>
        <v>0</v>
      </c>
      <c r="X296" s="41">
        <f t="shared" si="135"/>
        <v>463.44</v>
      </c>
      <c r="Y296" s="41">
        <f t="shared" si="134"/>
        <v>1571.609</v>
      </c>
      <c r="Z296" s="66"/>
      <c r="AA296" s="143" t="s">
        <v>23</v>
      </c>
      <c r="AB296" s="161">
        <f t="shared" si="143"/>
        <v>58.4172</v>
      </c>
      <c r="AC296" s="161">
        <f t="shared" si="137"/>
        <v>778.894</v>
      </c>
      <c r="AD296" s="161">
        <f t="shared" si="138"/>
        <v>522.84</v>
      </c>
      <c r="AE296" s="161">
        <f t="shared" si="139"/>
        <v>32.4578</v>
      </c>
      <c r="AF296" s="161">
        <f t="shared" si="140"/>
        <v>179</v>
      </c>
      <c r="AG296" s="161">
        <f t="shared" si="141"/>
        <v>0</v>
      </c>
      <c r="AH296" s="161">
        <f t="shared" si="142"/>
        <v>1571.609</v>
      </c>
      <c r="AI296" s="143" t="s">
        <v>1138</v>
      </c>
    </row>
    <row r="297" ht="20" customHeight="1" spans="1:35">
      <c r="A297" s="40">
        <f t="shared" si="121"/>
        <v>294</v>
      </c>
      <c r="B297" s="66" t="s">
        <v>738</v>
      </c>
      <c r="C297" s="48" t="s">
        <v>803</v>
      </c>
      <c r="D297" s="41" t="s">
        <v>804</v>
      </c>
      <c r="E297" s="41">
        <v>3245.4</v>
      </c>
      <c r="F297" s="41">
        <f>VLOOKUP(C297,'[1]9月'!$B:$Q,16,0)</f>
        <v>3245.4</v>
      </c>
      <c r="G297" s="44">
        <v>5228.42</v>
      </c>
      <c r="H297" s="41">
        <v>3245.4</v>
      </c>
      <c r="I297" s="44">
        <v>1790</v>
      </c>
      <c r="J297" s="44"/>
      <c r="K297" s="52">
        <f t="shared" si="122"/>
        <v>58.4172</v>
      </c>
      <c r="L297" s="53">
        <f t="shared" si="123"/>
        <v>519.264</v>
      </c>
      <c r="M297" s="44">
        <f t="shared" si="124"/>
        <v>418.27</v>
      </c>
      <c r="N297" s="41">
        <f t="shared" si="125"/>
        <v>22.7178</v>
      </c>
      <c r="O297" s="44">
        <f t="shared" si="126"/>
        <v>89.5</v>
      </c>
      <c r="P297" s="44">
        <f t="shared" si="127"/>
        <v>0</v>
      </c>
      <c r="Q297" s="44">
        <f t="shared" si="136"/>
        <v>1108.169</v>
      </c>
      <c r="R297" s="41">
        <f t="shared" si="128"/>
        <v>0</v>
      </c>
      <c r="S297" s="41">
        <f t="shared" si="129"/>
        <v>259.63</v>
      </c>
      <c r="T297" s="44">
        <f t="shared" si="130"/>
        <v>104.57</v>
      </c>
      <c r="U297" s="41">
        <f t="shared" si="131"/>
        <v>9.74</v>
      </c>
      <c r="V297" s="44">
        <f t="shared" si="132"/>
        <v>89.5</v>
      </c>
      <c r="W297" s="44">
        <f t="shared" si="133"/>
        <v>0</v>
      </c>
      <c r="X297" s="41">
        <f t="shared" si="135"/>
        <v>463.44</v>
      </c>
      <c r="Y297" s="41">
        <f t="shared" si="134"/>
        <v>1571.609</v>
      </c>
      <c r="Z297" s="66"/>
      <c r="AA297" s="143" t="s">
        <v>23</v>
      </c>
      <c r="AB297" s="161">
        <f t="shared" si="143"/>
        <v>58.4172</v>
      </c>
      <c r="AC297" s="161">
        <f t="shared" si="137"/>
        <v>778.894</v>
      </c>
      <c r="AD297" s="161">
        <f t="shared" si="138"/>
        <v>522.84</v>
      </c>
      <c r="AE297" s="161">
        <f t="shared" si="139"/>
        <v>32.4578</v>
      </c>
      <c r="AF297" s="161">
        <f t="shared" si="140"/>
        <v>179</v>
      </c>
      <c r="AG297" s="161">
        <f t="shared" si="141"/>
        <v>0</v>
      </c>
      <c r="AH297" s="161">
        <f t="shared" si="142"/>
        <v>1571.609</v>
      </c>
      <c r="AI297" s="143" t="s">
        <v>1138</v>
      </c>
    </row>
    <row r="298" ht="20" customHeight="1" spans="1:35">
      <c r="A298" s="40">
        <f t="shared" si="121"/>
        <v>295</v>
      </c>
      <c r="B298" s="66" t="s">
        <v>738</v>
      </c>
      <c r="C298" s="77" t="s">
        <v>806</v>
      </c>
      <c r="D298" s="41" t="s">
        <v>807</v>
      </c>
      <c r="E298" s="41">
        <v>3245.4</v>
      </c>
      <c r="F298" s="41">
        <f>VLOOKUP(C298,'[1]9月'!$B:$Q,16,0)</f>
        <v>3245.4</v>
      </c>
      <c r="G298" s="44">
        <v>5228.42</v>
      </c>
      <c r="H298" s="41">
        <v>3245.4</v>
      </c>
      <c r="I298" s="44">
        <v>1790</v>
      </c>
      <c r="J298" s="44"/>
      <c r="K298" s="52">
        <f t="shared" si="122"/>
        <v>58.4172</v>
      </c>
      <c r="L298" s="53">
        <f t="shared" si="123"/>
        <v>519.264</v>
      </c>
      <c r="M298" s="44">
        <f t="shared" si="124"/>
        <v>418.27</v>
      </c>
      <c r="N298" s="41">
        <f t="shared" si="125"/>
        <v>22.7178</v>
      </c>
      <c r="O298" s="44">
        <f t="shared" si="126"/>
        <v>89.5</v>
      </c>
      <c r="P298" s="44">
        <f t="shared" si="127"/>
        <v>0</v>
      </c>
      <c r="Q298" s="44">
        <f t="shared" si="136"/>
        <v>1108.169</v>
      </c>
      <c r="R298" s="41">
        <f t="shared" si="128"/>
        <v>0</v>
      </c>
      <c r="S298" s="41">
        <f t="shared" si="129"/>
        <v>259.63</v>
      </c>
      <c r="T298" s="44">
        <f t="shared" si="130"/>
        <v>104.57</v>
      </c>
      <c r="U298" s="41">
        <f t="shared" si="131"/>
        <v>9.74</v>
      </c>
      <c r="V298" s="44">
        <f t="shared" si="132"/>
        <v>89.5</v>
      </c>
      <c r="W298" s="44">
        <f t="shared" si="133"/>
        <v>0</v>
      </c>
      <c r="X298" s="41">
        <f t="shared" si="135"/>
        <v>463.44</v>
      </c>
      <c r="Y298" s="41">
        <f t="shared" si="134"/>
        <v>1571.609</v>
      </c>
      <c r="Z298" s="66"/>
      <c r="AA298" s="143" t="s">
        <v>23</v>
      </c>
      <c r="AB298" s="161">
        <f t="shared" si="143"/>
        <v>58.4172</v>
      </c>
      <c r="AC298" s="161">
        <f t="shared" si="137"/>
        <v>778.894</v>
      </c>
      <c r="AD298" s="161">
        <f t="shared" si="138"/>
        <v>522.84</v>
      </c>
      <c r="AE298" s="161">
        <f t="shared" si="139"/>
        <v>32.4578</v>
      </c>
      <c r="AF298" s="161">
        <f t="shared" si="140"/>
        <v>179</v>
      </c>
      <c r="AG298" s="161">
        <f t="shared" si="141"/>
        <v>0</v>
      </c>
      <c r="AH298" s="161">
        <f t="shared" si="142"/>
        <v>1571.609</v>
      </c>
      <c r="AI298" s="143" t="s">
        <v>1138</v>
      </c>
    </row>
    <row r="299" ht="20" customHeight="1" spans="1:35">
      <c r="A299" s="40">
        <f t="shared" si="121"/>
        <v>296</v>
      </c>
      <c r="B299" s="66" t="s">
        <v>684</v>
      </c>
      <c r="C299" s="46" t="s">
        <v>808</v>
      </c>
      <c r="D299" s="45" t="s">
        <v>809</v>
      </c>
      <c r="E299" s="41">
        <v>3245.4</v>
      </c>
      <c r="F299" s="41">
        <f>VLOOKUP(C299,'[1]9月'!$B:$Q,16,0)</f>
        <v>3245.4</v>
      </c>
      <c r="G299" s="63">
        <v>5228.42</v>
      </c>
      <c r="H299" s="41">
        <v>3245.4</v>
      </c>
      <c r="I299" s="44">
        <v>1790</v>
      </c>
      <c r="J299" s="44"/>
      <c r="K299" s="52">
        <f t="shared" si="122"/>
        <v>58.4172</v>
      </c>
      <c r="L299" s="53">
        <f t="shared" si="123"/>
        <v>519.264</v>
      </c>
      <c r="M299" s="44">
        <f t="shared" si="124"/>
        <v>418.27</v>
      </c>
      <c r="N299" s="41">
        <f t="shared" si="125"/>
        <v>22.7178</v>
      </c>
      <c r="O299" s="44">
        <f t="shared" si="126"/>
        <v>89.5</v>
      </c>
      <c r="P299" s="44">
        <f t="shared" si="127"/>
        <v>0</v>
      </c>
      <c r="Q299" s="44">
        <f t="shared" si="136"/>
        <v>1108.169</v>
      </c>
      <c r="R299" s="41">
        <f t="shared" si="128"/>
        <v>0</v>
      </c>
      <c r="S299" s="41">
        <f t="shared" si="129"/>
        <v>259.63</v>
      </c>
      <c r="T299" s="44">
        <f t="shared" si="130"/>
        <v>104.57</v>
      </c>
      <c r="U299" s="41">
        <f t="shared" si="131"/>
        <v>9.74</v>
      </c>
      <c r="V299" s="44">
        <f t="shared" si="132"/>
        <v>89.5</v>
      </c>
      <c r="W299" s="44">
        <f t="shared" si="133"/>
        <v>0</v>
      </c>
      <c r="X299" s="41">
        <f t="shared" si="135"/>
        <v>463.44</v>
      </c>
      <c r="Y299" s="41">
        <f t="shared" si="134"/>
        <v>1571.609</v>
      </c>
      <c r="Z299" s="66"/>
      <c r="AA299" s="143" t="s">
        <v>22</v>
      </c>
      <c r="AB299" s="161">
        <f t="shared" si="143"/>
        <v>58.4172</v>
      </c>
      <c r="AC299" s="161">
        <f t="shared" si="137"/>
        <v>778.894</v>
      </c>
      <c r="AD299" s="161">
        <f t="shared" si="138"/>
        <v>522.84</v>
      </c>
      <c r="AE299" s="161">
        <f t="shared" si="139"/>
        <v>32.4578</v>
      </c>
      <c r="AF299" s="161">
        <f t="shared" si="140"/>
        <v>179</v>
      </c>
      <c r="AG299" s="161">
        <f t="shared" si="141"/>
        <v>0</v>
      </c>
      <c r="AH299" s="161">
        <f t="shared" si="142"/>
        <v>1571.609</v>
      </c>
      <c r="AI299" s="143" t="s">
        <v>1138</v>
      </c>
    </row>
    <row r="300" ht="20" customHeight="1" spans="1:35">
      <c r="A300" s="40">
        <f t="shared" si="121"/>
        <v>297</v>
      </c>
      <c r="B300" s="66" t="s">
        <v>738</v>
      </c>
      <c r="C300" s="46" t="s">
        <v>810</v>
      </c>
      <c r="D300" s="45" t="s">
        <v>811</v>
      </c>
      <c r="E300" s="41">
        <v>3245.4</v>
      </c>
      <c r="F300" s="41">
        <f>VLOOKUP(C300,'[1]9月'!$B:$Q,16,0)</f>
        <v>3245.4</v>
      </c>
      <c r="G300" s="63">
        <v>5228.42</v>
      </c>
      <c r="H300" s="41">
        <v>3245.4</v>
      </c>
      <c r="I300" s="44">
        <v>1790</v>
      </c>
      <c r="J300" s="44"/>
      <c r="K300" s="52">
        <f t="shared" si="122"/>
        <v>58.4172</v>
      </c>
      <c r="L300" s="53">
        <f t="shared" si="123"/>
        <v>519.264</v>
      </c>
      <c r="M300" s="44">
        <f t="shared" si="124"/>
        <v>418.27</v>
      </c>
      <c r="N300" s="41">
        <f t="shared" si="125"/>
        <v>22.7178</v>
      </c>
      <c r="O300" s="44">
        <f t="shared" si="126"/>
        <v>89.5</v>
      </c>
      <c r="P300" s="44">
        <f t="shared" si="127"/>
        <v>0</v>
      </c>
      <c r="Q300" s="44">
        <f t="shared" si="136"/>
        <v>1108.169</v>
      </c>
      <c r="R300" s="41">
        <f t="shared" si="128"/>
        <v>0</v>
      </c>
      <c r="S300" s="41">
        <f t="shared" si="129"/>
        <v>259.63</v>
      </c>
      <c r="T300" s="44">
        <f t="shared" si="130"/>
        <v>104.57</v>
      </c>
      <c r="U300" s="41">
        <f t="shared" si="131"/>
        <v>9.74</v>
      </c>
      <c r="V300" s="44">
        <f t="shared" si="132"/>
        <v>89.5</v>
      </c>
      <c r="W300" s="44">
        <f t="shared" si="133"/>
        <v>0</v>
      </c>
      <c r="X300" s="41">
        <f t="shared" si="135"/>
        <v>463.44</v>
      </c>
      <c r="Y300" s="41">
        <f t="shared" si="134"/>
        <v>1571.609</v>
      </c>
      <c r="Z300" s="66"/>
      <c r="AA300" s="143" t="s">
        <v>23</v>
      </c>
      <c r="AB300" s="161">
        <f t="shared" si="143"/>
        <v>58.4172</v>
      </c>
      <c r="AC300" s="161">
        <f t="shared" si="137"/>
        <v>778.894</v>
      </c>
      <c r="AD300" s="161">
        <f t="shared" si="138"/>
        <v>522.84</v>
      </c>
      <c r="AE300" s="161">
        <f t="shared" si="139"/>
        <v>32.4578</v>
      </c>
      <c r="AF300" s="161">
        <f t="shared" si="140"/>
        <v>179</v>
      </c>
      <c r="AG300" s="161">
        <f t="shared" si="141"/>
        <v>0</v>
      </c>
      <c r="AH300" s="161">
        <f t="shared" si="142"/>
        <v>1571.609</v>
      </c>
      <c r="AI300" s="143" t="s">
        <v>1138</v>
      </c>
    </row>
    <row r="301" ht="20" customHeight="1" spans="1:35">
      <c r="A301" s="40">
        <f t="shared" si="121"/>
        <v>298</v>
      </c>
      <c r="B301" s="66" t="s">
        <v>684</v>
      </c>
      <c r="C301" s="46" t="s">
        <v>812</v>
      </c>
      <c r="D301" s="45" t="s">
        <v>813</v>
      </c>
      <c r="E301" s="41">
        <v>3245.4</v>
      </c>
      <c r="F301" s="41">
        <f>VLOOKUP(C301,'[1]9月'!$B:$Q,16,0)</f>
        <v>3245.4</v>
      </c>
      <c r="G301" s="63">
        <v>5228.42</v>
      </c>
      <c r="H301" s="41">
        <v>3245.4</v>
      </c>
      <c r="I301" s="44">
        <v>1790</v>
      </c>
      <c r="J301" s="44"/>
      <c r="K301" s="52">
        <f t="shared" si="122"/>
        <v>58.4172</v>
      </c>
      <c r="L301" s="53">
        <f t="shared" si="123"/>
        <v>519.264</v>
      </c>
      <c r="M301" s="44">
        <f t="shared" si="124"/>
        <v>418.27</v>
      </c>
      <c r="N301" s="41">
        <f t="shared" si="125"/>
        <v>22.7178</v>
      </c>
      <c r="O301" s="44">
        <f t="shared" si="126"/>
        <v>89.5</v>
      </c>
      <c r="P301" s="44">
        <f t="shared" si="127"/>
        <v>0</v>
      </c>
      <c r="Q301" s="44">
        <f t="shared" si="136"/>
        <v>1108.169</v>
      </c>
      <c r="R301" s="41">
        <f t="shared" si="128"/>
        <v>0</v>
      </c>
      <c r="S301" s="41">
        <f t="shared" si="129"/>
        <v>259.63</v>
      </c>
      <c r="T301" s="44">
        <f t="shared" si="130"/>
        <v>104.57</v>
      </c>
      <c r="U301" s="41">
        <f t="shared" si="131"/>
        <v>9.74</v>
      </c>
      <c r="V301" s="44">
        <f t="shared" si="132"/>
        <v>89.5</v>
      </c>
      <c r="W301" s="44">
        <f t="shared" si="133"/>
        <v>0</v>
      </c>
      <c r="X301" s="41">
        <f t="shared" si="135"/>
        <v>463.44</v>
      </c>
      <c r="Y301" s="41">
        <f t="shared" si="134"/>
        <v>1571.609</v>
      </c>
      <c r="Z301" s="66"/>
      <c r="AA301" s="143" t="s">
        <v>22</v>
      </c>
      <c r="AB301" s="161">
        <f t="shared" si="143"/>
        <v>58.4172</v>
      </c>
      <c r="AC301" s="161">
        <f t="shared" si="137"/>
        <v>778.894</v>
      </c>
      <c r="AD301" s="161">
        <f t="shared" si="138"/>
        <v>522.84</v>
      </c>
      <c r="AE301" s="161">
        <f t="shared" si="139"/>
        <v>32.4578</v>
      </c>
      <c r="AF301" s="161">
        <f t="shared" si="140"/>
        <v>179</v>
      </c>
      <c r="AG301" s="161">
        <f t="shared" si="141"/>
        <v>0</v>
      </c>
      <c r="AH301" s="161">
        <f t="shared" si="142"/>
        <v>1571.609</v>
      </c>
      <c r="AI301" s="143" t="s">
        <v>1138</v>
      </c>
    </row>
    <row r="302" ht="20" customHeight="1" spans="1:35">
      <c r="A302" s="40">
        <f t="shared" si="121"/>
        <v>299</v>
      </c>
      <c r="B302" s="66" t="s">
        <v>167</v>
      </c>
      <c r="C302" s="78" t="s">
        <v>814</v>
      </c>
      <c r="D302" s="43" t="s">
        <v>815</v>
      </c>
      <c r="E302" s="41">
        <v>3245.4</v>
      </c>
      <c r="F302" s="41">
        <f>VLOOKUP(C302,'[1]9月'!$B:$Q,16,0)</f>
        <v>3245.4</v>
      </c>
      <c r="G302" s="63">
        <v>5228.42</v>
      </c>
      <c r="H302" s="41">
        <v>3245.4</v>
      </c>
      <c r="I302" s="44">
        <v>3180</v>
      </c>
      <c r="J302" s="44"/>
      <c r="K302" s="52">
        <f t="shared" si="122"/>
        <v>58.4172</v>
      </c>
      <c r="L302" s="53">
        <f t="shared" si="123"/>
        <v>519.264</v>
      </c>
      <c r="M302" s="44">
        <f t="shared" si="124"/>
        <v>418.27</v>
      </c>
      <c r="N302" s="41">
        <f t="shared" si="125"/>
        <v>22.7178</v>
      </c>
      <c r="O302" s="44">
        <f t="shared" si="126"/>
        <v>159</v>
      </c>
      <c r="P302" s="44">
        <f t="shared" si="127"/>
        <v>0</v>
      </c>
      <c r="Q302" s="44">
        <f t="shared" si="136"/>
        <v>1177.669</v>
      </c>
      <c r="R302" s="41">
        <f t="shared" si="128"/>
        <v>0</v>
      </c>
      <c r="S302" s="41">
        <f t="shared" si="129"/>
        <v>259.63</v>
      </c>
      <c r="T302" s="44">
        <f t="shared" si="130"/>
        <v>104.57</v>
      </c>
      <c r="U302" s="41">
        <f t="shared" si="131"/>
        <v>9.74</v>
      </c>
      <c r="V302" s="44">
        <f t="shared" si="132"/>
        <v>159</v>
      </c>
      <c r="W302" s="44">
        <f t="shared" si="133"/>
        <v>0</v>
      </c>
      <c r="X302" s="41">
        <f t="shared" si="135"/>
        <v>532.94</v>
      </c>
      <c r="Y302" s="41">
        <f t="shared" si="134"/>
        <v>1710.609</v>
      </c>
      <c r="Z302" s="66"/>
      <c r="AA302" s="143" t="s">
        <v>12</v>
      </c>
      <c r="AB302" s="161">
        <f t="shared" si="143"/>
        <v>58.4172</v>
      </c>
      <c r="AC302" s="161">
        <f t="shared" si="137"/>
        <v>778.894</v>
      </c>
      <c r="AD302" s="161">
        <f t="shared" si="138"/>
        <v>522.84</v>
      </c>
      <c r="AE302" s="161">
        <f t="shared" si="139"/>
        <v>32.4578</v>
      </c>
      <c r="AF302" s="161">
        <f t="shared" si="140"/>
        <v>318</v>
      </c>
      <c r="AG302" s="161">
        <f t="shared" si="141"/>
        <v>0</v>
      </c>
      <c r="AH302" s="161">
        <f t="shared" si="142"/>
        <v>1710.609</v>
      </c>
      <c r="AI302" s="143" t="s">
        <v>1134</v>
      </c>
    </row>
    <row r="303" ht="20" customHeight="1" spans="1:35">
      <c r="A303" s="40">
        <f t="shared" si="121"/>
        <v>300</v>
      </c>
      <c r="B303" s="66" t="s">
        <v>715</v>
      </c>
      <c r="C303" s="78" t="s">
        <v>818</v>
      </c>
      <c r="D303" s="43" t="s">
        <v>819</v>
      </c>
      <c r="E303" s="41">
        <v>3245.4</v>
      </c>
      <c r="F303" s="41">
        <v>3245.4</v>
      </c>
      <c r="G303" s="63">
        <v>5228.42</v>
      </c>
      <c r="H303" s="41">
        <v>3245.4</v>
      </c>
      <c r="I303" s="44">
        <v>0</v>
      </c>
      <c r="J303" s="44"/>
      <c r="K303" s="52">
        <f t="shared" si="122"/>
        <v>58.4172</v>
      </c>
      <c r="L303" s="53">
        <f t="shared" si="123"/>
        <v>519.264</v>
      </c>
      <c r="M303" s="44">
        <f t="shared" si="124"/>
        <v>418.27</v>
      </c>
      <c r="N303" s="41">
        <f t="shared" si="125"/>
        <v>22.7178</v>
      </c>
      <c r="O303" s="44">
        <f t="shared" si="126"/>
        <v>0</v>
      </c>
      <c r="P303" s="44">
        <f t="shared" si="127"/>
        <v>0</v>
      </c>
      <c r="Q303" s="44">
        <f t="shared" si="136"/>
        <v>1018.669</v>
      </c>
      <c r="R303" s="41">
        <f t="shared" si="128"/>
        <v>0</v>
      </c>
      <c r="S303" s="41">
        <f t="shared" si="129"/>
        <v>259.63</v>
      </c>
      <c r="T303" s="44">
        <f t="shared" si="130"/>
        <v>104.57</v>
      </c>
      <c r="U303" s="41">
        <f t="shared" si="131"/>
        <v>9.74</v>
      </c>
      <c r="V303" s="44">
        <f t="shared" si="132"/>
        <v>0</v>
      </c>
      <c r="W303" s="44">
        <f t="shared" si="133"/>
        <v>0</v>
      </c>
      <c r="X303" s="41">
        <f t="shared" si="135"/>
        <v>373.94</v>
      </c>
      <c r="Y303" s="41">
        <f t="shared" si="134"/>
        <v>1392.609</v>
      </c>
      <c r="Z303" s="66"/>
      <c r="AA303" s="143" t="s">
        <v>20</v>
      </c>
      <c r="AB303" s="161">
        <f t="shared" si="143"/>
        <v>58.4172</v>
      </c>
      <c r="AC303" s="161">
        <f t="shared" si="137"/>
        <v>778.894</v>
      </c>
      <c r="AD303" s="161">
        <f t="shared" si="138"/>
        <v>522.84</v>
      </c>
      <c r="AE303" s="161">
        <f t="shared" si="139"/>
        <v>32.4578</v>
      </c>
      <c r="AF303" s="161">
        <f t="shared" si="140"/>
        <v>0</v>
      </c>
      <c r="AG303" s="161">
        <f t="shared" si="141"/>
        <v>0</v>
      </c>
      <c r="AH303" s="161">
        <f t="shared" si="142"/>
        <v>1392.609</v>
      </c>
      <c r="AI303" s="143" t="s">
        <v>1138</v>
      </c>
    </row>
    <row r="304" ht="20" customHeight="1" spans="1:35">
      <c r="A304" s="40">
        <f t="shared" si="121"/>
        <v>301</v>
      </c>
      <c r="B304" s="66" t="s">
        <v>167</v>
      </c>
      <c r="C304" s="78" t="s">
        <v>822</v>
      </c>
      <c r="D304" s="43" t="s">
        <v>823</v>
      </c>
      <c r="E304" s="41">
        <v>3820</v>
      </c>
      <c r="F304" s="41">
        <v>3820</v>
      </c>
      <c r="G304" s="63">
        <v>5228.42</v>
      </c>
      <c r="H304" s="41">
        <v>3820</v>
      </c>
      <c r="I304" s="44">
        <v>4180</v>
      </c>
      <c r="J304" s="44"/>
      <c r="K304" s="52">
        <f t="shared" si="122"/>
        <v>68.76</v>
      </c>
      <c r="L304" s="53">
        <f t="shared" si="123"/>
        <v>611.2</v>
      </c>
      <c r="M304" s="44">
        <f t="shared" si="124"/>
        <v>418.27</v>
      </c>
      <c r="N304" s="41">
        <f t="shared" si="125"/>
        <v>26.74</v>
      </c>
      <c r="O304" s="44">
        <f t="shared" si="126"/>
        <v>209</v>
      </c>
      <c r="P304" s="44">
        <f t="shared" si="127"/>
        <v>0</v>
      </c>
      <c r="Q304" s="44">
        <f t="shared" si="136"/>
        <v>1333.97</v>
      </c>
      <c r="R304" s="41">
        <f t="shared" si="128"/>
        <v>0</v>
      </c>
      <c r="S304" s="41">
        <f t="shared" si="129"/>
        <v>305.6</v>
      </c>
      <c r="T304" s="44">
        <f t="shared" si="130"/>
        <v>104.57</v>
      </c>
      <c r="U304" s="41">
        <f t="shared" si="131"/>
        <v>11.46</v>
      </c>
      <c r="V304" s="44">
        <f t="shared" si="132"/>
        <v>209</v>
      </c>
      <c r="W304" s="44">
        <f t="shared" si="133"/>
        <v>0</v>
      </c>
      <c r="X304" s="41">
        <f t="shared" si="135"/>
        <v>630.63</v>
      </c>
      <c r="Y304" s="41">
        <f t="shared" si="134"/>
        <v>1964.6</v>
      </c>
      <c r="Z304" s="66"/>
      <c r="AA304" s="143" t="s">
        <v>12</v>
      </c>
      <c r="AB304" s="161">
        <f t="shared" si="143"/>
        <v>68.76</v>
      </c>
      <c r="AC304" s="161">
        <f t="shared" si="137"/>
        <v>916.8</v>
      </c>
      <c r="AD304" s="161">
        <f t="shared" si="138"/>
        <v>522.84</v>
      </c>
      <c r="AE304" s="161">
        <f t="shared" si="139"/>
        <v>38.2</v>
      </c>
      <c r="AF304" s="161">
        <f t="shared" si="140"/>
        <v>418</v>
      </c>
      <c r="AG304" s="161">
        <f t="shared" si="141"/>
        <v>0</v>
      </c>
      <c r="AH304" s="161">
        <f t="shared" si="142"/>
        <v>1964.6</v>
      </c>
      <c r="AI304" s="143" t="s">
        <v>1134</v>
      </c>
    </row>
    <row r="305" ht="20" customHeight="1" spans="1:35">
      <c r="A305" s="40">
        <f t="shared" si="121"/>
        <v>302</v>
      </c>
      <c r="B305" s="66" t="s">
        <v>684</v>
      </c>
      <c r="C305" s="193" t="s">
        <v>824</v>
      </c>
      <c r="D305" s="79" t="s">
        <v>825</v>
      </c>
      <c r="E305" s="41">
        <v>3245.4</v>
      </c>
      <c r="F305" s="41">
        <v>3245.4</v>
      </c>
      <c r="G305" s="63">
        <v>5228.42</v>
      </c>
      <c r="H305" s="41">
        <v>3245.4</v>
      </c>
      <c r="I305" s="44">
        <v>1790</v>
      </c>
      <c r="J305" s="44"/>
      <c r="K305" s="52">
        <f t="shared" si="122"/>
        <v>58.4172</v>
      </c>
      <c r="L305" s="53">
        <f t="shared" si="123"/>
        <v>519.264</v>
      </c>
      <c r="M305" s="44">
        <f t="shared" si="124"/>
        <v>418.27</v>
      </c>
      <c r="N305" s="41">
        <f t="shared" si="125"/>
        <v>22.7178</v>
      </c>
      <c r="O305" s="44">
        <f t="shared" si="126"/>
        <v>89.5</v>
      </c>
      <c r="P305" s="44">
        <f t="shared" si="127"/>
        <v>0</v>
      </c>
      <c r="Q305" s="44">
        <f t="shared" si="136"/>
        <v>1108.169</v>
      </c>
      <c r="R305" s="41">
        <f t="shared" si="128"/>
        <v>0</v>
      </c>
      <c r="S305" s="41">
        <f t="shared" si="129"/>
        <v>259.63</v>
      </c>
      <c r="T305" s="44">
        <f t="shared" si="130"/>
        <v>104.57</v>
      </c>
      <c r="U305" s="41">
        <f t="shared" si="131"/>
        <v>9.74</v>
      </c>
      <c r="V305" s="44">
        <f t="shared" si="132"/>
        <v>89.5</v>
      </c>
      <c r="W305" s="44">
        <f t="shared" si="133"/>
        <v>0</v>
      </c>
      <c r="X305" s="41">
        <f t="shared" si="135"/>
        <v>463.44</v>
      </c>
      <c r="Y305" s="41">
        <f t="shared" si="134"/>
        <v>1571.609</v>
      </c>
      <c r="Z305" s="66"/>
      <c r="AA305" s="143" t="s">
        <v>22</v>
      </c>
      <c r="AB305" s="161">
        <f t="shared" si="143"/>
        <v>58.4172</v>
      </c>
      <c r="AC305" s="161">
        <f t="shared" si="137"/>
        <v>778.894</v>
      </c>
      <c r="AD305" s="161">
        <f t="shared" si="138"/>
        <v>522.84</v>
      </c>
      <c r="AE305" s="161">
        <f t="shared" si="139"/>
        <v>32.4578</v>
      </c>
      <c r="AF305" s="161">
        <f t="shared" si="140"/>
        <v>179</v>
      </c>
      <c r="AG305" s="161">
        <f t="shared" si="141"/>
        <v>0</v>
      </c>
      <c r="AH305" s="161">
        <f t="shared" si="142"/>
        <v>1571.609</v>
      </c>
      <c r="AI305" s="143" t="s">
        <v>1138</v>
      </c>
    </row>
    <row r="306" ht="20" customHeight="1" spans="1:35">
      <c r="A306" s="40">
        <f t="shared" si="121"/>
        <v>303</v>
      </c>
      <c r="B306" s="66" t="s">
        <v>103</v>
      </c>
      <c r="C306" s="193" t="s">
        <v>826</v>
      </c>
      <c r="D306" s="347" t="s">
        <v>827</v>
      </c>
      <c r="E306" s="41">
        <v>3245.4</v>
      </c>
      <c r="F306" s="41">
        <v>3245.4</v>
      </c>
      <c r="G306" s="63">
        <v>5228.42</v>
      </c>
      <c r="H306" s="41">
        <v>3245.4</v>
      </c>
      <c r="I306" s="44">
        <v>3180</v>
      </c>
      <c r="J306" s="44"/>
      <c r="K306" s="52">
        <f t="shared" si="122"/>
        <v>58.4172</v>
      </c>
      <c r="L306" s="53">
        <f t="shared" si="123"/>
        <v>519.264</v>
      </c>
      <c r="M306" s="44">
        <f t="shared" si="124"/>
        <v>418.27</v>
      </c>
      <c r="N306" s="41">
        <f t="shared" si="125"/>
        <v>22.7178</v>
      </c>
      <c r="O306" s="44">
        <f t="shared" si="126"/>
        <v>159</v>
      </c>
      <c r="P306" s="44">
        <f t="shared" si="127"/>
        <v>0</v>
      </c>
      <c r="Q306" s="44">
        <f t="shared" si="136"/>
        <v>1177.669</v>
      </c>
      <c r="R306" s="41">
        <f t="shared" si="128"/>
        <v>0</v>
      </c>
      <c r="S306" s="41">
        <f t="shared" si="129"/>
        <v>259.63</v>
      </c>
      <c r="T306" s="44">
        <f t="shared" si="130"/>
        <v>104.57</v>
      </c>
      <c r="U306" s="41">
        <f t="shared" si="131"/>
        <v>9.74</v>
      </c>
      <c r="V306" s="44">
        <f t="shared" si="132"/>
        <v>159</v>
      </c>
      <c r="W306" s="44">
        <f t="shared" si="133"/>
        <v>0</v>
      </c>
      <c r="X306" s="41">
        <f t="shared" si="135"/>
        <v>532.94</v>
      </c>
      <c r="Y306" s="41">
        <f t="shared" si="134"/>
        <v>1710.609</v>
      </c>
      <c r="Z306" s="66"/>
      <c r="AA306" s="143" t="s">
        <v>26</v>
      </c>
      <c r="AB306" s="161">
        <f t="shared" si="143"/>
        <v>58.4172</v>
      </c>
      <c r="AC306" s="161">
        <f t="shared" si="137"/>
        <v>778.894</v>
      </c>
      <c r="AD306" s="161">
        <f t="shared" si="138"/>
        <v>522.84</v>
      </c>
      <c r="AE306" s="161">
        <f t="shared" si="139"/>
        <v>32.4578</v>
      </c>
      <c r="AF306" s="161">
        <f t="shared" si="140"/>
        <v>318</v>
      </c>
      <c r="AG306" s="161">
        <f t="shared" si="141"/>
        <v>0</v>
      </c>
      <c r="AH306" s="161">
        <f t="shared" si="142"/>
        <v>1710.609</v>
      </c>
      <c r="AI306" s="143" t="s">
        <v>1135</v>
      </c>
    </row>
    <row r="307" ht="20" customHeight="1" spans="1:35">
      <c r="A307" s="40">
        <f t="shared" si="121"/>
        <v>304</v>
      </c>
      <c r="B307" s="66" t="s">
        <v>738</v>
      </c>
      <c r="C307" s="46" t="s">
        <v>828</v>
      </c>
      <c r="D307" s="79" t="s">
        <v>829</v>
      </c>
      <c r="E307" s="41">
        <v>3245.4</v>
      </c>
      <c r="F307" s="41">
        <v>3245.4</v>
      </c>
      <c r="G307" s="63">
        <v>5228.42</v>
      </c>
      <c r="H307" s="41">
        <v>3245.4</v>
      </c>
      <c r="I307" s="44">
        <v>1790</v>
      </c>
      <c r="J307" s="44"/>
      <c r="K307" s="52">
        <f t="shared" si="122"/>
        <v>58.4172</v>
      </c>
      <c r="L307" s="53">
        <f t="shared" si="123"/>
        <v>519.264</v>
      </c>
      <c r="M307" s="44">
        <f t="shared" si="124"/>
        <v>418.27</v>
      </c>
      <c r="N307" s="41">
        <f t="shared" si="125"/>
        <v>22.7178</v>
      </c>
      <c r="O307" s="44">
        <f t="shared" si="126"/>
        <v>89.5</v>
      </c>
      <c r="P307" s="44">
        <f t="shared" si="127"/>
        <v>0</v>
      </c>
      <c r="Q307" s="44">
        <f t="shared" si="136"/>
        <v>1108.169</v>
      </c>
      <c r="R307" s="41">
        <f t="shared" si="128"/>
        <v>0</v>
      </c>
      <c r="S307" s="41">
        <f t="shared" si="129"/>
        <v>259.63</v>
      </c>
      <c r="T307" s="44">
        <f t="shared" si="130"/>
        <v>104.57</v>
      </c>
      <c r="U307" s="41">
        <f t="shared" si="131"/>
        <v>9.74</v>
      </c>
      <c r="V307" s="44">
        <f t="shared" si="132"/>
        <v>89.5</v>
      </c>
      <c r="W307" s="44">
        <f t="shared" si="133"/>
        <v>0</v>
      </c>
      <c r="X307" s="41">
        <f t="shared" si="135"/>
        <v>463.44</v>
      </c>
      <c r="Y307" s="41">
        <f t="shared" si="134"/>
        <v>1571.609</v>
      </c>
      <c r="Z307" s="66"/>
      <c r="AA307" s="143" t="s">
        <v>23</v>
      </c>
      <c r="AB307" s="161">
        <f t="shared" si="143"/>
        <v>58.4172</v>
      </c>
      <c r="AC307" s="161">
        <f t="shared" si="137"/>
        <v>778.894</v>
      </c>
      <c r="AD307" s="161">
        <f t="shared" si="138"/>
        <v>522.84</v>
      </c>
      <c r="AE307" s="161">
        <f t="shared" si="139"/>
        <v>32.4578</v>
      </c>
      <c r="AF307" s="161">
        <f t="shared" si="140"/>
        <v>179</v>
      </c>
      <c r="AG307" s="161">
        <f t="shared" si="141"/>
        <v>0</v>
      </c>
      <c r="AH307" s="161">
        <f t="shared" si="142"/>
        <v>1571.609</v>
      </c>
      <c r="AI307" s="143" t="s">
        <v>1138</v>
      </c>
    </row>
    <row r="308" ht="20" customHeight="1" spans="1:35">
      <c r="A308" s="40">
        <f t="shared" si="121"/>
        <v>305</v>
      </c>
      <c r="B308" s="66" t="s">
        <v>684</v>
      </c>
      <c r="C308" s="46" t="s">
        <v>830</v>
      </c>
      <c r="D308" s="79" t="s">
        <v>831</v>
      </c>
      <c r="E308" s="41">
        <v>3245.4</v>
      </c>
      <c r="F308" s="41">
        <v>3245.4</v>
      </c>
      <c r="G308" s="63">
        <v>5228.42</v>
      </c>
      <c r="H308" s="41">
        <v>3245.4</v>
      </c>
      <c r="I308" s="44">
        <v>1790</v>
      </c>
      <c r="J308" s="44"/>
      <c r="K308" s="52">
        <f t="shared" si="122"/>
        <v>58.4172</v>
      </c>
      <c r="L308" s="53">
        <f t="shared" si="123"/>
        <v>519.264</v>
      </c>
      <c r="M308" s="44">
        <f t="shared" si="124"/>
        <v>418.27</v>
      </c>
      <c r="N308" s="41">
        <f t="shared" si="125"/>
        <v>22.7178</v>
      </c>
      <c r="O308" s="44">
        <f t="shared" si="126"/>
        <v>89.5</v>
      </c>
      <c r="P308" s="44">
        <f t="shared" si="127"/>
        <v>0</v>
      </c>
      <c r="Q308" s="44">
        <f t="shared" si="136"/>
        <v>1108.169</v>
      </c>
      <c r="R308" s="41">
        <f t="shared" si="128"/>
        <v>0</v>
      </c>
      <c r="S308" s="41">
        <f t="shared" si="129"/>
        <v>259.63</v>
      </c>
      <c r="T308" s="44">
        <f t="shared" si="130"/>
        <v>104.57</v>
      </c>
      <c r="U308" s="41">
        <f t="shared" si="131"/>
        <v>9.74</v>
      </c>
      <c r="V308" s="44">
        <f t="shared" si="132"/>
        <v>89.5</v>
      </c>
      <c r="W308" s="44">
        <f t="shared" si="133"/>
        <v>0</v>
      </c>
      <c r="X308" s="41">
        <f t="shared" si="135"/>
        <v>463.44</v>
      </c>
      <c r="Y308" s="41">
        <f t="shared" si="134"/>
        <v>1571.609</v>
      </c>
      <c r="Z308" s="66"/>
      <c r="AA308" s="143" t="s">
        <v>22</v>
      </c>
      <c r="AB308" s="161">
        <f t="shared" si="143"/>
        <v>58.4172</v>
      </c>
      <c r="AC308" s="161">
        <f t="shared" si="137"/>
        <v>778.894</v>
      </c>
      <c r="AD308" s="161">
        <f t="shared" si="138"/>
        <v>522.84</v>
      </c>
      <c r="AE308" s="161">
        <f t="shared" si="139"/>
        <v>32.4578</v>
      </c>
      <c r="AF308" s="161">
        <f t="shared" si="140"/>
        <v>179</v>
      </c>
      <c r="AG308" s="161">
        <f t="shared" si="141"/>
        <v>0</v>
      </c>
      <c r="AH308" s="161">
        <f t="shared" si="142"/>
        <v>1571.609</v>
      </c>
      <c r="AI308" s="143" t="s">
        <v>1138</v>
      </c>
    </row>
    <row r="309" ht="20" customHeight="1" spans="1:35">
      <c r="A309" s="40">
        <f t="shared" si="121"/>
        <v>306</v>
      </c>
      <c r="B309" s="66" t="s">
        <v>145</v>
      </c>
      <c r="C309" s="80" t="s">
        <v>836</v>
      </c>
      <c r="D309" s="81" t="s">
        <v>837</v>
      </c>
      <c r="E309" s="41">
        <v>3245.4</v>
      </c>
      <c r="F309" s="41">
        <v>3245.5</v>
      </c>
      <c r="G309" s="63">
        <v>5228.42</v>
      </c>
      <c r="H309" s="41">
        <v>3245.4</v>
      </c>
      <c r="I309" s="44">
        <v>0</v>
      </c>
      <c r="J309" s="44"/>
      <c r="K309" s="52">
        <f t="shared" si="122"/>
        <v>58.4172</v>
      </c>
      <c r="L309" s="53">
        <f t="shared" si="123"/>
        <v>519.28</v>
      </c>
      <c r="M309" s="44">
        <f t="shared" si="124"/>
        <v>418.27</v>
      </c>
      <c r="N309" s="41">
        <f t="shared" si="125"/>
        <v>22.7178</v>
      </c>
      <c r="O309" s="44">
        <f t="shared" si="126"/>
        <v>0</v>
      </c>
      <c r="P309" s="44">
        <f t="shared" si="127"/>
        <v>0</v>
      </c>
      <c r="Q309" s="44">
        <f t="shared" si="136"/>
        <v>1018.685</v>
      </c>
      <c r="R309" s="41">
        <f t="shared" si="128"/>
        <v>0</v>
      </c>
      <c r="S309" s="41">
        <f t="shared" si="129"/>
        <v>259.64</v>
      </c>
      <c r="T309" s="44">
        <f t="shared" si="130"/>
        <v>104.57</v>
      </c>
      <c r="U309" s="41">
        <f t="shared" si="131"/>
        <v>9.74</v>
      </c>
      <c r="V309" s="44">
        <f t="shared" si="132"/>
        <v>0</v>
      </c>
      <c r="W309" s="44">
        <f t="shared" si="133"/>
        <v>0</v>
      </c>
      <c r="X309" s="41">
        <f t="shared" si="135"/>
        <v>373.95</v>
      </c>
      <c r="Y309" s="41">
        <f t="shared" si="134"/>
        <v>1392.635</v>
      </c>
      <c r="Z309" s="66"/>
      <c r="AA309" s="143" t="s">
        <v>13</v>
      </c>
      <c r="AB309" s="161">
        <f t="shared" si="143"/>
        <v>58.4172</v>
      </c>
      <c r="AC309" s="161">
        <f t="shared" si="137"/>
        <v>778.92</v>
      </c>
      <c r="AD309" s="161">
        <f t="shared" si="138"/>
        <v>522.84</v>
      </c>
      <c r="AE309" s="161">
        <f t="shared" si="139"/>
        <v>32.4578</v>
      </c>
      <c r="AF309" s="161">
        <f t="shared" si="140"/>
        <v>0</v>
      </c>
      <c r="AG309" s="161">
        <f t="shared" si="141"/>
        <v>0</v>
      </c>
      <c r="AH309" s="161">
        <f t="shared" si="142"/>
        <v>1392.635</v>
      </c>
      <c r="AI309" s="143" t="s">
        <v>1134</v>
      </c>
    </row>
    <row r="310" customFormat="1" ht="20" customHeight="1" spans="1:35">
      <c r="A310" s="40">
        <f t="shared" si="121"/>
        <v>307</v>
      </c>
      <c r="B310" s="66" t="s">
        <v>145</v>
      </c>
      <c r="C310" s="80" t="s">
        <v>838</v>
      </c>
      <c r="D310" s="81" t="s">
        <v>839</v>
      </c>
      <c r="E310" s="41">
        <v>3245.4</v>
      </c>
      <c r="F310" s="41">
        <v>3245.5</v>
      </c>
      <c r="G310" s="63">
        <v>5228.42</v>
      </c>
      <c r="H310" s="41">
        <v>3245.4</v>
      </c>
      <c r="I310" s="44">
        <v>0</v>
      </c>
      <c r="J310" s="44"/>
      <c r="K310" s="52">
        <f t="shared" si="122"/>
        <v>58.4172</v>
      </c>
      <c r="L310" s="53">
        <f t="shared" si="123"/>
        <v>519.28</v>
      </c>
      <c r="M310" s="44">
        <f t="shared" si="124"/>
        <v>418.27</v>
      </c>
      <c r="N310" s="41">
        <f t="shared" si="125"/>
        <v>22.7178</v>
      </c>
      <c r="O310" s="44">
        <f t="shared" si="126"/>
        <v>0</v>
      </c>
      <c r="P310" s="44">
        <f t="shared" si="127"/>
        <v>0</v>
      </c>
      <c r="Q310" s="44">
        <f t="shared" si="136"/>
        <v>1018.685</v>
      </c>
      <c r="R310" s="41">
        <f t="shared" si="128"/>
        <v>0</v>
      </c>
      <c r="S310" s="41">
        <f t="shared" si="129"/>
        <v>259.64</v>
      </c>
      <c r="T310" s="44">
        <f t="shared" si="130"/>
        <v>104.57</v>
      </c>
      <c r="U310" s="41">
        <f t="shared" si="131"/>
        <v>9.74</v>
      </c>
      <c r="V310" s="44">
        <f t="shared" si="132"/>
        <v>0</v>
      </c>
      <c r="W310" s="44">
        <f t="shared" si="133"/>
        <v>0</v>
      </c>
      <c r="X310" s="41">
        <f t="shared" si="135"/>
        <v>373.95</v>
      </c>
      <c r="Y310" s="41">
        <f t="shared" si="134"/>
        <v>1392.635</v>
      </c>
      <c r="Z310" s="66"/>
      <c r="AA310" s="143" t="s">
        <v>13</v>
      </c>
      <c r="AB310" s="161">
        <f t="shared" si="143"/>
        <v>58.4172</v>
      </c>
      <c r="AC310" s="161">
        <f t="shared" si="137"/>
        <v>778.92</v>
      </c>
      <c r="AD310" s="161">
        <f t="shared" si="138"/>
        <v>522.84</v>
      </c>
      <c r="AE310" s="161">
        <f t="shared" si="139"/>
        <v>32.4578</v>
      </c>
      <c r="AF310" s="161">
        <f t="shared" si="140"/>
        <v>0</v>
      </c>
      <c r="AG310" s="161">
        <f t="shared" si="141"/>
        <v>0</v>
      </c>
      <c r="AH310" s="161">
        <f t="shared" si="142"/>
        <v>1392.635</v>
      </c>
      <c r="AI310" s="143" t="s">
        <v>1134</v>
      </c>
    </row>
    <row r="311" customFormat="1" ht="20" customHeight="1" spans="1:35">
      <c r="A311" s="40">
        <f t="shared" si="121"/>
        <v>308</v>
      </c>
      <c r="B311" s="66" t="s">
        <v>145</v>
      </c>
      <c r="C311" s="80" t="s">
        <v>840</v>
      </c>
      <c r="D311" s="81" t="s">
        <v>841</v>
      </c>
      <c r="E311" s="41">
        <v>3245.4</v>
      </c>
      <c r="F311" s="41">
        <v>3245.5</v>
      </c>
      <c r="G311" s="63">
        <v>5228.42</v>
      </c>
      <c r="H311" s="41">
        <v>3245.4</v>
      </c>
      <c r="I311" s="44">
        <v>0</v>
      </c>
      <c r="J311" s="44"/>
      <c r="K311" s="52">
        <f t="shared" si="122"/>
        <v>58.4172</v>
      </c>
      <c r="L311" s="53">
        <f t="shared" si="123"/>
        <v>519.28</v>
      </c>
      <c r="M311" s="44">
        <f t="shared" si="124"/>
        <v>418.27</v>
      </c>
      <c r="N311" s="41">
        <f t="shared" si="125"/>
        <v>22.7178</v>
      </c>
      <c r="O311" s="44">
        <f t="shared" si="126"/>
        <v>0</v>
      </c>
      <c r="P311" s="44">
        <f t="shared" si="127"/>
        <v>0</v>
      </c>
      <c r="Q311" s="44">
        <f t="shared" si="136"/>
        <v>1018.685</v>
      </c>
      <c r="R311" s="41">
        <f t="shared" si="128"/>
        <v>0</v>
      </c>
      <c r="S311" s="41">
        <f t="shared" si="129"/>
        <v>259.64</v>
      </c>
      <c r="T311" s="44">
        <f t="shared" si="130"/>
        <v>104.57</v>
      </c>
      <c r="U311" s="41">
        <f t="shared" si="131"/>
        <v>9.74</v>
      </c>
      <c r="V311" s="44">
        <f t="shared" si="132"/>
        <v>0</v>
      </c>
      <c r="W311" s="44">
        <f t="shared" si="133"/>
        <v>0</v>
      </c>
      <c r="X311" s="41">
        <f t="shared" si="135"/>
        <v>373.95</v>
      </c>
      <c r="Y311" s="41">
        <f t="shared" si="134"/>
        <v>1392.635</v>
      </c>
      <c r="Z311" s="66"/>
      <c r="AA311" s="143" t="s">
        <v>13</v>
      </c>
      <c r="AB311" s="161">
        <f t="shared" si="143"/>
        <v>58.4172</v>
      </c>
      <c r="AC311" s="161">
        <f t="shared" si="137"/>
        <v>778.92</v>
      </c>
      <c r="AD311" s="161">
        <f t="shared" si="138"/>
        <v>522.84</v>
      </c>
      <c r="AE311" s="161">
        <f t="shared" si="139"/>
        <v>32.4578</v>
      </c>
      <c r="AF311" s="161">
        <f t="shared" si="140"/>
        <v>0</v>
      </c>
      <c r="AG311" s="161">
        <f t="shared" si="141"/>
        <v>0</v>
      </c>
      <c r="AH311" s="161">
        <f t="shared" si="142"/>
        <v>1392.635</v>
      </c>
      <c r="AI311" s="143" t="s">
        <v>1134</v>
      </c>
    </row>
    <row r="312" customFormat="1" ht="20" customHeight="1" spans="1:35">
      <c r="A312" s="40">
        <f t="shared" si="121"/>
        <v>309</v>
      </c>
      <c r="B312" s="66" t="s">
        <v>170</v>
      </c>
      <c r="C312" s="46" t="s">
        <v>842</v>
      </c>
      <c r="D312" s="343" t="s">
        <v>843</v>
      </c>
      <c r="E312" s="41">
        <v>3245.4</v>
      </c>
      <c r="F312" s="41">
        <v>3245.5</v>
      </c>
      <c r="G312" s="63">
        <v>5228.42</v>
      </c>
      <c r="H312" s="41">
        <v>3245.4</v>
      </c>
      <c r="I312" s="44">
        <v>4180</v>
      </c>
      <c r="J312" s="44"/>
      <c r="K312" s="52">
        <f t="shared" si="122"/>
        <v>58.4172</v>
      </c>
      <c r="L312" s="53">
        <f t="shared" si="123"/>
        <v>519.28</v>
      </c>
      <c r="M312" s="44">
        <f t="shared" si="124"/>
        <v>418.27</v>
      </c>
      <c r="N312" s="41">
        <f t="shared" si="125"/>
        <v>22.7178</v>
      </c>
      <c r="O312" s="44">
        <f t="shared" si="126"/>
        <v>209</v>
      </c>
      <c r="P312" s="44">
        <f t="shared" si="127"/>
        <v>0</v>
      </c>
      <c r="Q312" s="44">
        <f t="shared" si="136"/>
        <v>1227.685</v>
      </c>
      <c r="R312" s="41">
        <f t="shared" si="128"/>
        <v>0</v>
      </c>
      <c r="S312" s="41">
        <f t="shared" si="129"/>
        <v>259.64</v>
      </c>
      <c r="T312" s="44">
        <f t="shared" si="130"/>
        <v>104.57</v>
      </c>
      <c r="U312" s="41">
        <f t="shared" si="131"/>
        <v>9.74</v>
      </c>
      <c r="V312" s="44">
        <f t="shared" si="132"/>
        <v>209</v>
      </c>
      <c r="W312" s="44">
        <f t="shared" si="133"/>
        <v>0</v>
      </c>
      <c r="X312" s="41">
        <f t="shared" si="135"/>
        <v>582.95</v>
      </c>
      <c r="Y312" s="41">
        <f t="shared" si="134"/>
        <v>1810.635</v>
      </c>
      <c r="Z312" s="66"/>
      <c r="AA312" s="143" t="s">
        <v>24</v>
      </c>
      <c r="AB312" s="161">
        <f t="shared" si="143"/>
        <v>58.4172</v>
      </c>
      <c r="AC312" s="161">
        <f t="shared" si="137"/>
        <v>778.92</v>
      </c>
      <c r="AD312" s="161">
        <f t="shared" si="138"/>
        <v>522.84</v>
      </c>
      <c r="AE312" s="161">
        <f t="shared" si="139"/>
        <v>32.4578</v>
      </c>
      <c r="AF312" s="161">
        <f t="shared" si="140"/>
        <v>418</v>
      </c>
      <c r="AG312" s="161">
        <f t="shared" si="141"/>
        <v>0</v>
      </c>
      <c r="AH312" s="161">
        <f t="shared" si="142"/>
        <v>1810.635</v>
      </c>
      <c r="AI312" s="143" t="s">
        <v>1138</v>
      </c>
    </row>
    <row r="313" s="9" customFormat="1" ht="20" customHeight="1" spans="1:35">
      <c r="A313" s="40">
        <f t="shared" si="121"/>
        <v>310</v>
      </c>
      <c r="B313" s="66" t="s">
        <v>170</v>
      </c>
      <c r="C313" s="46" t="s">
        <v>844</v>
      </c>
      <c r="D313" s="343" t="s">
        <v>845</v>
      </c>
      <c r="E313" s="41">
        <v>3245.4</v>
      </c>
      <c r="F313" s="41">
        <v>3245.5</v>
      </c>
      <c r="G313" s="63">
        <v>5228.42</v>
      </c>
      <c r="H313" s="41">
        <v>3245.4</v>
      </c>
      <c r="I313" s="44">
        <v>4180</v>
      </c>
      <c r="J313" s="44"/>
      <c r="K313" s="52">
        <f t="shared" si="122"/>
        <v>58.4172</v>
      </c>
      <c r="L313" s="53">
        <f t="shared" si="123"/>
        <v>519.28</v>
      </c>
      <c r="M313" s="44">
        <f t="shared" si="124"/>
        <v>418.27</v>
      </c>
      <c r="N313" s="41">
        <f t="shared" si="125"/>
        <v>22.7178</v>
      </c>
      <c r="O313" s="44">
        <f t="shared" si="126"/>
        <v>209</v>
      </c>
      <c r="P313" s="44">
        <f t="shared" si="127"/>
        <v>0</v>
      </c>
      <c r="Q313" s="44">
        <f t="shared" si="136"/>
        <v>1227.685</v>
      </c>
      <c r="R313" s="41">
        <f t="shared" si="128"/>
        <v>0</v>
      </c>
      <c r="S313" s="41">
        <f t="shared" si="129"/>
        <v>259.64</v>
      </c>
      <c r="T313" s="44">
        <f t="shared" si="130"/>
        <v>104.57</v>
      </c>
      <c r="U313" s="41">
        <f t="shared" si="131"/>
        <v>9.74</v>
      </c>
      <c r="V313" s="44">
        <f t="shared" si="132"/>
        <v>209</v>
      </c>
      <c r="W313" s="44">
        <f t="shared" si="133"/>
        <v>0</v>
      </c>
      <c r="X313" s="41">
        <f t="shared" si="135"/>
        <v>582.95</v>
      </c>
      <c r="Y313" s="41">
        <f t="shared" si="134"/>
        <v>1810.635</v>
      </c>
      <c r="Z313" s="66"/>
      <c r="AA313" s="143" t="s">
        <v>24</v>
      </c>
      <c r="AB313" s="161">
        <f t="shared" si="143"/>
        <v>58.4172</v>
      </c>
      <c r="AC313" s="161">
        <f t="shared" si="137"/>
        <v>778.92</v>
      </c>
      <c r="AD313" s="161">
        <f t="shared" si="138"/>
        <v>522.84</v>
      </c>
      <c r="AE313" s="161">
        <f t="shared" si="139"/>
        <v>32.4578</v>
      </c>
      <c r="AF313" s="161">
        <f t="shared" si="140"/>
        <v>418</v>
      </c>
      <c r="AG313" s="161">
        <f t="shared" si="141"/>
        <v>0</v>
      </c>
      <c r="AH313" s="161">
        <f t="shared" si="142"/>
        <v>1810.635</v>
      </c>
      <c r="AI313" s="143" t="s">
        <v>1138</v>
      </c>
    </row>
    <row r="314" s="9" customFormat="1" ht="20" customHeight="1" spans="1:35">
      <c r="A314" s="40">
        <f t="shared" si="121"/>
        <v>311</v>
      </c>
      <c r="B314" s="66" t="s">
        <v>170</v>
      </c>
      <c r="C314" s="46" t="s">
        <v>846</v>
      </c>
      <c r="D314" s="58" t="s">
        <v>847</v>
      </c>
      <c r="E314" s="82">
        <v>3245.4</v>
      </c>
      <c r="F314" s="82">
        <v>3245.5</v>
      </c>
      <c r="G314" s="185">
        <v>5228.42</v>
      </c>
      <c r="H314" s="82">
        <v>3245.4</v>
      </c>
      <c r="I314" s="68">
        <v>1790</v>
      </c>
      <c r="J314" s="68"/>
      <c r="K314" s="52">
        <f t="shared" si="122"/>
        <v>58.4172</v>
      </c>
      <c r="L314" s="53">
        <f t="shared" si="123"/>
        <v>519.28</v>
      </c>
      <c r="M314" s="44">
        <f t="shared" si="124"/>
        <v>418.27</v>
      </c>
      <c r="N314" s="41">
        <f t="shared" si="125"/>
        <v>22.7178</v>
      </c>
      <c r="O314" s="44">
        <f t="shared" si="126"/>
        <v>89.5</v>
      </c>
      <c r="P314" s="44">
        <f t="shared" si="127"/>
        <v>0</v>
      </c>
      <c r="Q314" s="44">
        <f t="shared" si="136"/>
        <v>1108.185</v>
      </c>
      <c r="R314" s="41">
        <f t="shared" si="128"/>
        <v>0</v>
      </c>
      <c r="S314" s="41">
        <f t="shared" si="129"/>
        <v>259.64</v>
      </c>
      <c r="T314" s="44">
        <f t="shared" si="130"/>
        <v>104.57</v>
      </c>
      <c r="U314" s="41">
        <f t="shared" si="131"/>
        <v>9.74</v>
      </c>
      <c r="V314" s="44">
        <f t="shared" si="132"/>
        <v>89.5</v>
      </c>
      <c r="W314" s="44">
        <f t="shared" si="133"/>
        <v>0</v>
      </c>
      <c r="X314" s="41">
        <f t="shared" si="135"/>
        <v>463.45</v>
      </c>
      <c r="Y314" s="41">
        <f t="shared" si="134"/>
        <v>1571.635</v>
      </c>
      <c r="Z314" s="66"/>
      <c r="AA314" s="143" t="s">
        <v>24</v>
      </c>
      <c r="AB314" s="161">
        <f t="shared" si="143"/>
        <v>58.4172</v>
      </c>
      <c r="AC314" s="161">
        <f t="shared" si="137"/>
        <v>778.92</v>
      </c>
      <c r="AD314" s="161">
        <f t="shared" si="138"/>
        <v>522.84</v>
      </c>
      <c r="AE314" s="161">
        <f t="shared" si="139"/>
        <v>32.4578</v>
      </c>
      <c r="AF314" s="161">
        <f t="shared" si="140"/>
        <v>179</v>
      </c>
      <c r="AG314" s="161">
        <f t="shared" si="141"/>
        <v>0</v>
      </c>
      <c r="AH314" s="161">
        <f t="shared" si="142"/>
        <v>1571.635</v>
      </c>
      <c r="AI314" s="143" t="s">
        <v>1138</v>
      </c>
    </row>
    <row r="315" s="9" customFormat="1" ht="20" customHeight="1" spans="1:35">
      <c r="A315" s="40">
        <f t="shared" si="121"/>
        <v>312</v>
      </c>
      <c r="B315" s="66" t="s">
        <v>145</v>
      </c>
      <c r="C315" s="46" t="s">
        <v>848</v>
      </c>
      <c r="D315" s="352" t="s">
        <v>849</v>
      </c>
      <c r="E315" s="82">
        <v>3245.4</v>
      </c>
      <c r="F315" s="82">
        <v>3245.5</v>
      </c>
      <c r="G315" s="185">
        <v>5228.42</v>
      </c>
      <c r="H315" s="82">
        <v>3245.4</v>
      </c>
      <c r="I315" s="68">
        <v>3180</v>
      </c>
      <c r="J315" s="68"/>
      <c r="K315" s="52">
        <f t="shared" si="122"/>
        <v>58.4172</v>
      </c>
      <c r="L315" s="53">
        <f t="shared" si="123"/>
        <v>519.28</v>
      </c>
      <c r="M315" s="44">
        <f t="shared" si="124"/>
        <v>418.27</v>
      </c>
      <c r="N315" s="41">
        <f t="shared" si="125"/>
        <v>22.7178</v>
      </c>
      <c r="O315" s="44">
        <f t="shared" si="126"/>
        <v>159</v>
      </c>
      <c r="P315" s="44">
        <f t="shared" si="127"/>
        <v>0</v>
      </c>
      <c r="Q315" s="44">
        <f t="shared" si="136"/>
        <v>1177.685</v>
      </c>
      <c r="R315" s="41">
        <f t="shared" si="128"/>
        <v>0</v>
      </c>
      <c r="S315" s="41">
        <f t="shared" si="129"/>
        <v>259.64</v>
      </c>
      <c r="T315" s="44">
        <f t="shared" si="130"/>
        <v>104.57</v>
      </c>
      <c r="U315" s="41">
        <f t="shared" si="131"/>
        <v>9.74</v>
      </c>
      <c r="V315" s="44">
        <f t="shared" si="132"/>
        <v>159</v>
      </c>
      <c r="W315" s="44">
        <f t="shared" si="133"/>
        <v>0</v>
      </c>
      <c r="X315" s="41">
        <f t="shared" si="135"/>
        <v>532.95</v>
      </c>
      <c r="Y315" s="41">
        <f t="shared" si="134"/>
        <v>1710.635</v>
      </c>
      <c r="Z315" s="66"/>
      <c r="AA315" s="143" t="s">
        <v>9</v>
      </c>
      <c r="AB315" s="161">
        <f t="shared" si="143"/>
        <v>58.4172</v>
      </c>
      <c r="AC315" s="161">
        <f t="shared" si="137"/>
        <v>778.92</v>
      </c>
      <c r="AD315" s="161">
        <f t="shared" si="138"/>
        <v>522.84</v>
      </c>
      <c r="AE315" s="161">
        <f t="shared" si="139"/>
        <v>32.4578</v>
      </c>
      <c r="AF315" s="161">
        <f t="shared" si="140"/>
        <v>318</v>
      </c>
      <c r="AG315" s="161">
        <f t="shared" si="141"/>
        <v>0</v>
      </c>
      <c r="AH315" s="161">
        <f t="shared" si="142"/>
        <v>1710.635</v>
      </c>
      <c r="AI315" s="143" t="s">
        <v>1136</v>
      </c>
    </row>
    <row r="316" s="9" customFormat="1" ht="20" customHeight="1" spans="1:35">
      <c r="A316" s="40">
        <f t="shared" si="121"/>
        <v>313</v>
      </c>
      <c r="B316" s="66" t="s">
        <v>167</v>
      </c>
      <c r="C316" s="46" t="s">
        <v>850</v>
      </c>
      <c r="D316" s="45" t="s">
        <v>851</v>
      </c>
      <c r="E316" s="82">
        <v>3245.4</v>
      </c>
      <c r="F316" s="82">
        <v>3245.5</v>
      </c>
      <c r="G316" s="185">
        <v>5228.42</v>
      </c>
      <c r="H316" s="41">
        <v>3245.4</v>
      </c>
      <c r="I316" s="44">
        <v>3180</v>
      </c>
      <c r="J316" s="68"/>
      <c r="K316" s="52">
        <f t="shared" si="122"/>
        <v>58.4172</v>
      </c>
      <c r="L316" s="53">
        <f t="shared" si="123"/>
        <v>519.28</v>
      </c>
      <c r="M316" s="44">
        <f t="shared" si="124"/>
        <v>418.27</v>
      </c>
      <c r="N316" s="41">
        <f t="shared" si="125"/>
        <v>22.7178</v>
      </c>
      <c r="O316" s="44">
        <f t="shared" si="126"/>
        <v>159</v>
      </c>
      <c r="P316" s="44">
        <f t="shared" si="127"/>
        <v>0</v>
      </c>
      <c r="Q316" s="44">
        <f t="shared" si="136"/>
        <v>1177.685</v>
      </c>
      <c r="R316" s="41">
        <f t="shared" si="128"/>
        <v>0</v>
      </c>
      <c r="S316" s="41">
        <f t="shared" si="129"/>
        <v>259.64</v>
      </c>
      <c r="T316" s="44">
        <f t="shared" si="130"/>
        <v>104.57</v>
      </c>
      <c r="U316" s="41">
        <f t="shared" si="131"/>
        <v>9.74</v>
      </c>
      <c r="V316" s="44">
        <f t="shared" si="132"/>
        <v>159</v>
      </c>
      <c r="W316" s="44">
        <f t="shared" si="133"/>
        <v>0</v>
      </c>
      <c r="X316" s="41">
        <f t="shared" si="135"/>
        <v>532.95</v>
      </c>
      <c r="Y316" s="41">
        <f t="shared" si="134"/>
        <v>1710.635</v>
      </c>
      <c r="Z316" s="66"/>
      <c r="AA316" s="143" t="s">
        <v>12</v>
      </c>
      <c r="AB316" s="161">
        <f t="shared" si="143"/>
        <v>58.4172</v>
      </c>
      <c r="AC316" s="161">
        <f t="shared" si="137"/>
        <v>778.92</v>
      </c>
      <c r="AD316" s="161">
        <f t="shared" si="138"/>
        <v>522.84</v>
      </c>
      <c r="AE316" s="161">
        <f t="shared" si="139"/>
        <v>32.4578</v>
      </c>
      <c r="AF316" s="161">
        <f t="shared" si="140"/>
        <v>318</v>
      </c>
      <c r="AG316" s="161">
        <f t="shared" si="141"/>
        <v>0</v>
      </c>
      <c r="AH316" s="161">
        <f t="shared" si="142"/>
        <v>1710.635</v>
      </c>
      <c r="AI316" s="143" t="s">
        <v>1134</v>
      </c>
    </row>
    <row r="317" s="9" customFormat="1" ht="20" customHeight="1" spans="1:35">
      <c r="A317" s="40">
        <f t="shared" si="121"/>
        <v>314</v>
      </c>
      <c r="B317" s="66" t="s">
        <v>167</v>
      </c>
      <c r="C317" s="61" t="s">
        <v>852</v>
      </c>
      <c r="D317" s="45" t="s">
        <v>853</v>
      </c>
      <c r="E317" s="82">
        <v>3245.4</v>
      </c>
      <c r="F317" s="82">
        <v>3245.5</v>
      </c>
      <c r="G317" s="185">
        <v>5228.42</v>
      </c>
      <c r="H317" s="82">
        <v>3245.4</v>
      </c>
      <c r="I317" s="44">
        <v>3180</v>
      </c>
      <c r="J317" s="68"/>
      <c r="K317" s="52">
        <f t="shared" si="122"/>
        <v>58.4172</v>
      </c>
      <c r="L317" s="53">
        <f t="shared" si="123"/>
        <v>519.28</v>
      </c>
      <c r="M317" s="44">
        <f t="shared" si="124"/>
        <v>418.27</v>
      </c>
      <c r="N317" s="41">
        <f t="shared" si="125"/>
        <v>22.7178</v>
      </c>
      <c r="O317" s="44">
        <f t="shared" si="126"/>
        <v>159</v>
      </c>
      <c r="P317" s="44">
        <f t="shared" si="127"/>
        <v>0</v>
      </c>
      <c r="Q317" s="44">
        <f t="shared" si="136"/>
        <v>1177.685</v>
      </c>
      <c r="R317" s="41">
        <f t="shared" si="128"/>
        <v>0</v>
      </c>
      <c r="S317" s="41">
        <f t="shared" si="129"/>
        <v>259.64</v>
      </c>
      <c r="T317" s="44">
        <f t="shared" si="130"/>
        <v>104.57</v>
      </c>
      <c r="U317" s="41">
        <f t="shared" si="131"/>
        <v>9.74</v>
      </c>
      <c r="V317" s="44">
        <f t="shared" si="132"/>
        <v>159</v>
      </c>
      <c r="W317" s="44">
        <f t="shared" si="133"/>
        <v>0</v>
      </c>
      <c r="X317" s="41">
        <f t="shared" si="135"/>
        <v>532.95</v>
      </c>
      <c r="Y317" s="41">
        <f t="shared" si="134"/>
        <v>1710.635</v>
      </c>
      <c r="Z317" s="66"/>
      <c r="AA317" s="143" t="s">
        <v>12</v>
      </c>
      <c r="AB317" s="161">
        <f t="shared" si="143"/>
        <v>58.4172</v>
      </c>
      <c r="AC317" s="161">
        <f t="shared" si="137"/>
        <v>778.92</v>
      </c>
      <c r="AD317" s="161">
        <f t="shared" si="138"/>
        <v>522.84</v>
      </c>
      <c r="AE317" s="161">
        <f t="shared" si="139"/>
        <v>32.4578</v>
      </c>
      <c r="AF317" s="161">
        <f t="shared" si="140"/>
        <v>318</v>
      </c>
      <c r="AG317" s="161">
        <f t="shared" si="141"/>
        <v>0</v>
      </c>
      <c r="AH317" s="161">
        <f t="shared" si="142"/>
        <v>1710.635</v>
      </c>
      <c r="AI317" s="143" t="s">
        <v>1134</v>
      </c>
    </row>
    <row r="318" s="9" customFormat="1" ht="20" customHeight="1" spans="1:35">
      <c r="A318" s="40">
        <f t="shared" si="121"/>
        <v>315</v>
      </c>
      <c r="B318" s="66" t="s">
        <v>167</v>
      </c>
      <c r="C318" s="61" t="s">
        <v>854</v>
      </c>
      <c r="D318" s="45" t="s">
        <v>855</v>
      </c>
      <c r="E318" s="82">
        <v>3245.4</v>
      </c>
      <c r="F318" s="82">
        <v>3245.5</v>
      </c>
      <c r="G318" s="185">
        <v>5228.42</v>
      </c>
      <c r="H318" s="82">
        <v>3245.4</v>
      </c>
      <c r="I318" s="44">
        <v>3180</v>
      </c>
      <c r="J318" s="68"/>
      <c r="K318" s="52">
        <f t="shared" si="122"/>
        <v>58.4172</v>
      </c>
      <c r="L318" s="53">
        <f t="shared" si="123"/>
        <v>519.28</v>
      </c>
      <c r="M318" s="44">
        <f t="shared" si="124"/>
        <v>418.27</v>
      </c>
      <c r="N318" s="41">
        <f t="shared" si="125"/>
        <v>22.7178</v>
      </c>
      <c r="O318" s="44">
        <f t="shared" si="126"/>
        <v>159</v>
      </c>
      <c r="P318" s="44">
        <f t="shared" si="127"/>
        <v>0</v>
      </c>
      <c r="Q318" s="44">
        <f t="shared" si="136"/>
        <v>1177.685</v>
      </c>
      <c r="R318" s="41">
        <f t="shared" si="128"/>
        <v>0</v>
      </c>
      <c r="S318" s="41">
        <f t="shared" si="129"/>
        <v>259.64</v>
      </c>
      <c r="T318" s="44">
        <f t="shared" si="130"/>
        <v>104.57</v>
      </c>
      <c r="U318" s="41">
        <f t="shared" si="131"/>
        <v>9.74</v>
      </c>
      <c r="V318" s="44">
        <f t="shared" si="132"/>
        <v>159</v>
      </c>
      <c r="W318" s="44">
        <f t="shared" si="133"/>
        <v>0</v>
      </c>
      <c r="X318" s="41">
        <f t="shared" si="135"/>
        <v>532.95</v>
      </c>
      <c r="Y318" s="41">
        <f t="shared" si="134"/>
        <v>1710.635</v>
      </c>
      <c r="Z318" s="66"/>
      <c r="AA318" s="143" t="s">
        <v>12</v>
      </c>
      <c r="AB318" s="161">
        <f t="shared" si="143"/>
        <v>58.4172</v>
      </c>
      <c r="AC318" s="161">
        <f t="shared" si="137"/>
        <v>778.92</v>
      </c>
      <c r="AD318" s="161">
        <f t="shared" si="138"/>
        <v>522.84</v>
      </c>
      <c r="AE318" s="161">
        <f t="shared" si="139"/>
        <v>32.4578</v>
      </c>
      <c r="AF318" s="161">
        <f t="shared" si="140"/>
        <v>318</v>
      </c>
      <c r="AG318" s="161">
        <f t="shared" si="141"/>
        <v>0</v>
      </c>
      <c r="AH318" s="161">
        <f t="shared" si="142"/>
        <v>1710.635</v>
      </c>
      <c r="AI318" s="143" t="s">
        <v>1134</v>
      </c>
    </row>
    <row r="319" s="9" customFormat="1" ht="20" customHeight="1" spans="1:35">
      <c r="A319" s="90">
        <f t="shared" ref="A319:A377" si="144">ROW()-3</f>
        <v>316</v>
      </c>
      <c r="B319" s="66" t="s">
        <v>167</v>
      </c>
      <c r="C319" s="61" t="s">
        <v>632</v>
      </c>
      <c r="D319" s="63" t="s">
        <v>633</v>
      </c>
      <c r="E319" s="68">
        <v>3245.4</v>
      </c>
      <c r="F319" s="68">
        <v>3245.5</v>
      </c>
      <c r="G319" s="68">
        <v>5228.42</v>
      </c>
      <c r="H319" s="68">
        <v>3245.4</v>
      </c>
      <c r="I319" s="44">
        <v>3180</v>
      </c>
      <c r="J319" s="68"/>
      <c r="K319" s="73">
        <f t="shared" ref="K319:K377" si="145">E319*0.018</f>
        <v>58.4172</v>
      </c>
      <c r="L319" s="74">
        <f t="shared" ref="L319:L377" si="146">F319*0.16</f>
        <v>519.28</v>
      </c>
      <c r="M319" s="44">
        <f t="shared" ref="M319:M377" si="147">ROUND(G319*0.08,2)</f>
        <v>418.27</v>
      </c>
      <c r="N319" s="44">
        <f t="shared" ref="N319:N377" si="148">H319*0.007</f>
        <v>22.7178</v>
      </c>
      <c r="O319" s="44">
        <f t="shared" ref="O319:O377" si="149">I319*5%</f>
        <v>159</v>
      </c>
      <c r="P319" s="44">
        <f t="shared" ref="P319:P377" si="150">J319*50%</f>
        <v>0</v>
      </c>
      <c r="Q319" s="44">
        <f t="shared" si="136"/>
        <v>1177.685</v>
      </c>
      <c r="R319" s="41">
        <f t="shared" ref="R319:R377" si="151">E319*0</f>
        <v>0</v>
      </c>
      <c r="S319" s="44">
        <f t="shared" ref="S319:S377" si="152">ROUND(F319*0.08,2)</f>
        <v>259.64</v>
      </c>
      <c r="T319" s="44">
        <f t="shared" ref="T319:T377" si="153">ROUND(G319*0.02,2)</f>
        <v>104.57</v>
      </c>
      <c r="U319" s="44">
        <f t="shared" ref="U319:U377" si="154">ROUND(H319*0.003,2)</f>
        <v>9.74</v>
      </c>
      <c r="V319" s="44">
        <f t="shared" ref="V319:V377" si="155">I319*5%</f>
        <v>159</v>
      </c>
      <c r="W319" s="44">
        <f t="shared" ref="W319:W377" si="156">J319*50%</f>
        <v>0</v>
      </c>
      <c r="X319" s="41">
        <f t="shared" si="135"/>
        <v>532.95</v>
      </c>
      <c r="Y319" s="44">
        <f t="shared" ref="Y319:Y377" si="157">Q319+X319</f>
        <v>1710.635</v>
      </c>
      <c r="Z319" s="207"/>
      <c r="AA319" s="143" t="s">
        <v>12</v>
      </c>
      <c r="AB319" s="161">
        <f t="shared" si="143"/>
        <v>58.4172</v>
      </c>
      <c r="AC319" s="161">
        <f t="shared" si="137"/>
        <v>778.92</v>
      </c>
      <c r="AD319" s="161">
        <f t="shared" si="138"/>
        <v>522.84</v>
      </c>
      <c r="AE319" s="161">
        <f t="shared" si="139"/>
        <v>32.4578</v>
      </c>
      <c r="AF319" s="161">
        <f t="shared" si="140"/>
        <v>318</v>
      </c>
      <c r="AG319" s="161">
        <f t="shared" si="141"/>
        <v>0</v>
      </c>
      <c r="AH319" s="161">
        <f t="shared" si="142"/>
        <v>1710.635</v>
      </c>
      <c r="AI319" s="143" t="s">
        <v>1134</v>
      </c>
    </row>
    <row r="320" s="9" customFormat="1" ht="20" customHeight="1" spans="1:35">
      <c r="A320" s="40">
        <f t="shared" si="144"/>
        <v>317</v>
      </c>
      <c r="B320" s="66" t="s">
        <v>167</v>
      </c>
      <c r="C320" s="61" t="s">
        <v>693</v>
      </c>
      <c r="D320" s="45" t="s">
        <v>858</v>
      </c>
      <c r="E320" s="82">
        <v>3245.4</v>
      </c>
      <c r="F320" s="82">
        <v>3245.5</v>
      </c>
      <c r="G320" s="185">
        <v>5228.42</v>
      </c>
      <c r="H320" s="82">
        <v>3245.4</v>
      </c>
      <c r="I320" s="44">
        <v>3180</v>
      </c>
      <c r="J320" s="68"/>
      <c r="K320" s="52">
        <f t="shared" si="145"/>
        <v>58.4172</v>
      </c>
      <c r="L320" s="53">
        <f t="shared" si="146"/>
        <v>519.28</v>
      </c>
      <c r="M320" s="44">
        <f t="shared" si="147"/>
        <v>418.27</v>
      </c>
      <c r="N320" s="41">
        <f t="shared" si="148"/>
        <v>22.7178</v>
      </c>
      <c r="O320" s="44">
        <f t="shared" si="149"/>
        <v>159</v>
      </c>
      <c r="P320" s="44">
        <f t="shared" si="150"/>
        <v>0</v>
      </c>
      <c r="Q320" s="44">
        <f t="shared" si="136"/>
        <v>1177.685</v>
      </c>
      <c r="R320" s="41">
        <f t="shared" si="151"/>
        <v>0</v>
      </c>
      <c r="S320" s="41">
        <f t="shared" si="152"/>
        <v>259.64</v>
      </c>
      <c r="T320" s="44">
        <f t="shared" si="153"/>
        <v>104.57</v>
      </c>
      <c r="U320" s="41">
        <f t="shared" si="154"/>
        <v>9.74</v>
      </c>
      <c r="V320" s="44">
        <f t="shared" si="155"/>
        <v>159</v>
      </c>
      <c r="W320" s="44">
        <f t="shared" si="156"/>
        <v>0</v>
      </c>
      <c r="X320" s="41">
        <f t="shared" si="135"/>
        <v>532.95</v>
      </c>
      <c r="Y320" s="41">
        <f t="shared" si="157"/>
        <v>1710.635</v>
      </c>
      <c r="Z320" s="66"/>
      <c r="AA320" s="143" t="s">
        <v>12</v>
      </c>
      <c r="AB320" s="161">
        <f t="shared" si="143"/>
        <v>58.4172</v>
      </c>
      <c r="AC320" s="161">
        <f t="shared" si="137"/>
        <v>778.92</v>
      </c>
      <c r="AD320" s="161">
        <f t="shared" si="138"/>
        <v>522.84</v>
      </c>
      <c r="AE320" s="161">
        <f t="shared" si="139"/>
        <v>32.4578</v>
      </c>
      <c r="AF320" s="161">
        <f t="shared" si="140"/>
        <v>318</v>
      </c>
      <c r="AG320" s="161">
        <f t="shared" si="141"/>
        <v>0</v>
      </c>
      <c r="AH320" s="161">
        <f t="shared" si="142"/>
        <v>1710.635</v>
      </c>
      <c r="AI320" s="143" t="s">
        <v>1134</v>
      </c>
    </row>
    <row r="321" s="9" customFormat="1" ht="20" customHeight="1" spans="1:35">
      <c r="A321" s="40">
        <f t="shared" si="144"/>
        <v>318</v>
      </c>
      <c r="B321" s="66" t="s">
        <v>503</v>
      </c>
      <c r="C321" s="46" t="s">
        <v>861</v>
      </c>
      <c r="D321" s="352" t="s">
        <v>862</v>
      </c>
      <c r="E321" s="82">
        <v>3245.4</v>
      </c>
      <c r="F321" s="82">
        <v>3245.5</v>
      </c>
      <c r="G321" s="185">
        <v>5228.42</v>
      </c>
      <c r="H321" s="82">
        <v>3245.4</v>
      </c>
      <c r="I321" s="44">
        <v>1790</v>
      </c>
      <c r="J321" s="68"/>
      <c r="K321" s="52">
        <f t="shared" si="145"/>
        <v>58.4172</v>
      </c>
      <c r="L321" s="53">
        <f t="shared" si="146"/>
        <v>519.28</v>
      </c>
      <c r="M321" s="44">
        <f t="shared" si="147"/>
        <v>418.27</v>
      </c>
      <c r="N321" s="41">
        <f t="shared" si="148"/>
        <v>22.7178</v>
      </c>
      <c r="O321" s="44">
        <f t="shared" si="149"/>
        <v>89.5</v>
      </c>
      <c r="P321" s="44">
        <f t="shared" si="150"/>
        <v>0</v>
      </c>
      <c r="Q321" s="44">
        <f t="shared" si="136"/>
        <v>1108.185</v>
      </c>
      <c r="R321" s="41">
        <f t="shared" si="151"/>
        <v>0</v>
      </c>
      <c r="S321" s="41">
        <f t="shared" si="152"/>
        <v>259.64</v>
      </c>
      <c r="T321" s="44">
        <f t="shared" si="153"/>
        <v>104.57</v>
      </c>
      <c r="U321" s="41">
        <f t="shared" si="154"/>
        <v>9.74</v>
      </c>
      <c r="V321" s="44">
        <f t="shared" si="155"/>
        <v>89.5</v>
      </c>
      <c r="W321" s="44">
        <f t="shared" si="156"/>
        <v>0</v>
      </c>
      <c r="X321" s="41">
        <f t="shared" si="135"/>
        <v>463.45</v>
      </c>
      <c r="Y321" s="41">
        <f t="shared" si="157"/>
        <v>1571.635</v>
      </c>
      <c r="Z321" s="66"/>
      <c r="AA321" s="143" t="s">
        <v>18</v>
      </c>
      <c r="AB321" s="161">
        <f t="shared" si="143"/>
        <v>58.4172</v>
      </c>
      <c r="AC321" s="161">
        <f t="shared" si="137"/>
        <v>778.92</v>
      </c>
      <c r="AD321" s="161">
        <f t="shared" si="138"/>
        <v>522.84</v>
      </c>
      <c r="AE321" s="161">
        <f t="shared" si="139"/>
        <v>32.4578</v>
      </c>
      <c r="AF321" s="161">
        <f t="shared" si="140"/>
        <v>179</v>
      </c>
      <c r="AG321" s="161">
        <f t="shared" si="141"/>
        <v>0</v>
      </c>
      <c r="AH321" s="161">
        <f t="shared" si="142"/>
        <v>1571.635</v>
      </c>
      <c r="AI321" s="143" t="s">
        <v>1138</v>
      </c>
    </row>
    <row r="322" s="9" customFormat="1" ht="20" customHeight="1" spans="1:35">
      <c r="A322" s="40">
        <f t="shared" si="144"/>
        <v>319</v>
      </c>
      <c r="B322" s="66" t="s">
        <v>238</v>
      </c>
      <c r="C322" s="61" t="s">
        <v>863</v>
      </c>
      <c r="D322" s="343" t="s">
        <v>864</v>
      </c>
      <c r="E322" s="82">
        <v>3245.4</v>
      </c>
      <c r="F322" s="82">
        <v>3245.5</v>
      </c>
      <c r="G322" s="185">
        <v>5228.42</v>
      </c>
      <c r="H322" s="82">
        <v>3245.4</v>
      </c>
      <c r="I322" s="44">
        <v>1790</v>
      </c>
      <c r="J322" s="68"/>
      <c r="K322" s="52">
        <f t="shared" si="145"/>
        <v>58.4172</v>
      </c>
      <c r="L322" s="53">
        <f t="shared" si="146"/>
        <v>519.28</v>
      </c>
      <c r="M322" s="44">
        <f t="shared" si="147"/>
        <v>418.27</v>
      </c>
      <c r="N322" s="41">
        <f t="shared" si="148"/>
        <v>22.7178</v>
      </c>
      <c r="O322" s="44">
        <f t="shared" si="149"/>
        <v>89.5</v>
      </c>
      <c r="P322" s="44">
        <f t="shared" si="150"/>
        <v>0</v>
      </c>
      <c r="Q322" s="44">
        <f t="shared" si="136"/>
        <v>1108.185</v>
      </c>
      <c r="R322" s="41">
        <f t="shared" si="151"/>
        <v>0</v>
      </c>
      <c r="S322" s="41">
        <f t="shared" si="152"/>
        <v>259.64</v>
      </c>
      <c r="T322" s="44">
        <f t="shared" si="153"/>
        <v>104.57</v>
      </c>
      <c r="U322" s="41">
        <f t="shared" si="154"/>
        <v>9.74</v>
      </c>
      <c r="V322" s="44">
        <f t="shared" si="155"/>
        <v>89.5</v>
      </c>
      <c r="W322" s="44">
        <f t="shared" si="156"/>
        <v>0</v>
      </c>
      <c r="X322" s="41">
        <f t="shared" si="135"/>
        <v>463.45</v>
      </c>
      <c r="Y322" s="41">
        <f t="shared" si="157"/>
        <v>1571.635</v>
      </c>
      <c r="Z322" s="66"/>
      <c r="AA322" s="143" t="s">
        <v>17</v>
      </c>
      <c r="AB322" s="161">
        <f t="shared" si="143"/>
        <v>58.4172</v>
      </c>
      <c r="AC322" s="161">
        <f t="shared" si="137"/>
        <v>778.92</v>
      </c>
      <c r="AD322" s="161">
        <f t="shared" si="138"/>
        <v>522.84</v>
      </c>
      <c r="AE322" s="161">
        <f t="shared" si="139"/>
        <v>32.4578</v>
      </c>
      <c r="AF322" s="161">
        <f t="shared" si="140"/>
        <v>179</v>
      </c>
      <c r="AG322" s="161">
        <f t="shared" si="141"/>
        <v>0</v>
      </c>
      <c r="AH322" s="161">
        <f t="shared" si="142"/>
        <v>1571.635</v>
      </c>
      <c r="AI322" s="143" t="s">
        <v>1138</v>
      </c>
    </row>
    <row r="323" s="9" customFormat="1" ht="20" customHeight="1" spans="1:35">
      <c r="A323" s="40">
        <f t="shared" si="144"/>
        <v>320</v>
      </c>
      <c r="B323" s="66" t="s">
        <v>443</v>
      </c>
      <c r="C323" s="46" t="s">
        <v>867</v>
      </c>
      <c r="D323" s="352" t="s">
        <v>868</v>
      </c>
      <c r="E323" s="82">
        <v>3245.4</v>
      </c>
      <c r="F323" s="82">
        <v>3245.5</v>
      </c>
      <c r="G323" s="185">
        <v>5228.42</v>
      </c>
      <c r="H323" s="82">
        <v>3245.4</v>
      </c>
      <c r="I323" s="44">
        <v>1790</v>
      </c>
      <c r="J323" s="68"/>
      <c r="K323" s="52">
        <f t="shared" si="145"/>
        <v>58.4172</v>
      </c>
      <c r="L323" s="53">
        <f t="shared" si="146"/>
        <v>519.28</v>
      </c>
      <c r="M323" s="44">
        <f t="shared" si="147"/>
        <v>418.27</v>
      </c>
      <c r="N323" s="41">
        <f t="shared" si="148"/>
        <v>22.7178</v>
      </c>
      <c r="O323" s="44">
        <f t="shared" si="149"/>
        <v>89.5</v>
      </c>
      <c r="P323" s="44">
        <f t="shared" si="150"/>
        <v>0</v>
      </c>
      <c r="Q323" s="44">
        <f t="shared" si="136"/>
        <v>1108.185</v>
      </c>
      <c r="R323" s="41">
        <f t="shared" si="151"/>
        <v>0</v>
      </c>
      <c r="S323" s="41">
        <f t="shared" si="152"/>
        <v>259.64</v>
      </c>
      <c r="T323" s="44">
        <f t="shared" si="153"/>
        <v>104.57</v>
      </c>
      <c r="U323" s="41">
        <f t="shared" si="154"/>
        <v>9.74</v>
      </c>
      <c r="V323" s="44">
        <f t="shared" si="155"/>
        <v>89.5</v>
      </c>
      <c r="W323" s="44">
        <f t="shared" si="156"/>
        <v>0</v>
      </c>
      <c r="X323" s="41">
        <f t="shared" si="135"/>
        <v>463.45</v>
      </c>
      <c r="Y323" s="41">
        <f t="shared" si="157"/>
        <v>1571.635</v>
      </c>
      <c r="Z323" s="66"/>
      <c r="AA323" s="143" t="s">
        <v>15</v>
      </c>
      <c r="AB323" s="161">
        <f t="shared" si="143"/>
        <v>58.4172</v>
      </c>
      <c r="AC323" s="161">
        <f t="shared" si="137"/>
        <v>778.92</v>
      </c>
      <c r="AD323" s="161">
        <f t="shared" si="138"/>
        <v>522.84</v>
      </c>
      <c r="AE323" s="161">
        <f t="shared" si="139"/>
        <v>32.4578</v>
      </c>
      <c r="AF323" s="161">
        <f t="shared" si="140"/>
        <v>179</v>
      </c>
      <c r="AG323" s="161">
        <f t="shared" si="141"/>
        <v>0</v>
      </c>
      <c r="AH323" s="161">
        <f t="shared" si="142"/>
        <v>1571.635</v>
      </c>
      <c r="AI323" s="143" t="s">
        <v>1138</v>
      </c>
    </row>
    <row r="324" s="9" customFormat="1" ht="20" customHeight="1" spans="1:35">
      <c r="A324" s="40">
        <f t="shared" si="144"/>
        <v>321</v>
      </c>
      <c r="B324" s="66" t="s">
        <v>217</v>
      </c>
      <c r="C324" s="61" t="s">
        <v>869</v>
      </c>
      <c r="D324" s="343" t="s">
        <v>870</v>
      </c>
      <c r="E324" s="82">
        <v>3245.4</v>
      </c>
      <c r="F324" s="82">
        <v>3245.5</v>
      </c>
      <c r="G324" s="185">
        <v>5228.42</v>
      </c>
      <c r="H324" s="82">
        <v>3245.4</v>
      </c>
      <c r="I324" s="44">
        <v>3180</v>
      </c>
      <c r="J324" s="68"/>
      <c r="K324" s="52">
        <f t="shared" si="145"/>
        <v>58.4172</v>
      </c>
      <c r="L324" s="53">
        <f t="shared" si="146"/>
        <v>519.28</v>
      </c>
      <c r="M324" s="44">
        <f t="shared" si="147"/>
        <v>418.27</v>
      </c>
      <c r="N324" s="41">
        <f t="shared" si="148"/>
        <v>22.7178</v>
      </c>
      <c r="O324" s="44">
        <f t="shared" si="149"/>
        <v>159</v>
      </c>
      <c r="P324" s="44">
        <f t="shared" si="150"/>
        <v>0</v>
      </c>
      <c r="Q324" s="44">
        <f t="shared" si="136"/>
        <v>1177.685</v>
      </c>
      <c r="R324" s="41">
        <f t="shared" si="151"/>
        <v>0</v>
      </c>
      <c r="S324" s="41">
        <f t="shared" si="152"/>
        <v>259.64</v>
      </c>
      <c r="T324" s="44">
        <f t="shared" si="153"/>
        <v>104.57</v>
      </c>
      <c r="U324" s="41">
        <f t="shared" si="154"/>
        <v>9.74</v>
      </c>
      <c r="V324" s="44">
        <f t="shared" si="155"/>
        <v>159</v>
      </c>
      <c r="W324" s="44">
        <f t="shared" si="156"/>
        <v>0</v>
      </c>
      <c r="X324" s="41">
        <f t="shared" ref="X324:X387" si="158">SUM(R324:W324)</f>
        <v>532.95</v>
      </c>
      <c r="Y324" s="41">
        <f t="shared" si="157"/>
        <v>1710.635</v>
      </c>
      <c r="Z324" s="66"/>
      <c r="AA324" s="143" t="s">
        <v>34</v>
      </c>
      <c r="AB324" s="161">
        <f t="shared" si="143"/>
        <v>58.4172</v>
      </c>
      <c r="AC324" s="161">
        <f t="shared" si="137"/>
        <v>778.92</v>
      </c>
      <c r="AD324" s="161">
        <f t="shared" si="138"/>
        <v>522.84</v>
      </c>
      <c r="AE324" s="161">
        <f t="shared" si="139"/>
        <v>32.4578</v>
      </c>
      <c r="AF324" s="161">
        <f t="shared" si="140"/>
        <v>318</v>
      </c>
      <c r="AG324" s="161">
        <f t="shared" si="141"/>
        <v>0</v>
      </c>
      <c r="AH324" s="161">
        <f t="shared" si="142"/>
        <v>1710.635</v>
      </c>
      <c r="AI324" s="143" t="s">
        <v>1139</v>
      </c>
    </row>
    <row r="325" s="9" customFormat="1" ht="20" customHeight="1" spans="1:35">
      <c r="A325" s="40">
        <f t="shared" si="144"/>
        <v>322</v>
      </c>
      <c r="B325" s="66" t="s">
        <v>470</v>
      </c>
      <c r="C325" s="46" t="s">
        <v>871</v>
      </c>
      <c r="D325" s="352" t="s">
        <v>872</v>
      </c>
      <c r="E325" s="82">
        <v>3245.4</v>
      </c>
      <c r="F325" s="82">
        <v>3245.5</v>
      </c>
      <c r="G325" s="185">
        <v>5228.42</v>
      </c>
      <c r="H325" s="82">
        <v>3245.4</v>
      </c>
      <c r="I325" s="44">
        <v>1790</v>
      </c>
      <c r="J325" s="68"/>
      <c r="K325" s="52">
        <f t="shared" si="145"/>
        <v>58.4172</v>
      </c>
      <c r="L325" s="53">
        <f t="shared" si="146"/>
        <v>519.28</v>
      </c>
      <c r="M325" s="44">
        <f t="shared" si="147"/>
        <v>418.27</v>
      </c>
      <c r="N325" s="41">
        <f t="shared" si="148"/>
        <v>22.7178</v>
      </c>
      <c r="O325" s="44">
        <f t="shared" si="149"/>
        <v>89.5</v>
      </c>
      <c r="P325" s="44">
        <f t="shared" si="150"/>
        <v>0</v>
      </c>
      <c r="Q325" s="44">
        <f t="shared" ref="Q325:Q388" si="159">SUM(K325:P325)</f>
        <v>1108.185</v>
      </c>
      <c r="R325" s="41">
        <f t="shared" si="151"/>
        <v>0</v>
      </c>
      <c r="S325" s="41">
        <f t="shared" si="152"/>
        <v>259.64</v>
      </c>
      <c r="T325" s="44">
        <f t="shared" si="153"/>
        <v>104.57</v>
      </c>
      <c r="U325" s="41">
        <f t="shared" si="154"/>
        <v>9.74</v>
      </c>
      <c r="V325" s="44">
        <f t="shared" si="155"/>
        <v>89.5</v>
      </c>
      <c r="W325" s="44">
        <f t="shared" si="156"/>
        <v>0</v>
      </c>
      <c r="X325" s="41">
        <f t="shared" si="158"/>
        <v>463.45</v>
      </c>
      <c r="Y325" s="41">
        <f t="shared" si="157"/>
        <v>1571.635</v>
      </c>
      <c r="Z325" s="66"/>
      <c r="AA325" s="143" t="s">
        <v>16</v>
      </c>
      <c r="AB325" s="161">
        <f t="shared" si="143"/>
        <v>58.4172</v>
      </c>
      <c r="AC325" s="161">
        <f t="shared" ref="AC325:AC388" si="160">L325+S325</f>
        <v>778.92</v>
      </c>
      <c r="AD325" s="161">
        <f t="shared" ref="AD325:AD388" si="161">M325+T325</f>
        <v>522.84</v>
      </c>
      <c r="AE325" s="161">
        <f t="shared" ref="AE325:AE388" si="162">N325+U325</f>
        <v>32.4578</v>
      </c>
      <c r="AF325" s="161">
        <f t="shared" ref="AF325:AF388" si="163">O325+V325</f>
        <v>179</v>
      </c>
      <c r="AG325" s="161">
        <f t="shared" ref="AG325:AG388" si="164">P325+W325</f>
        <v>0</v>
      </c>
      <c r="AH325" s="161">
        <f t="shared" ref="AH325:AH388" si="165">Q325+X325</f>
        <v>1571.635</v>
      </c>
      <c r="AI325" s="143" t="s">
        <v>1138</v>
      </c>
    </row>
    <row r="326" s="9" customFormat="1" ht="20" customHeight="1" spans="1:35">
      <c r="A326" s="40">
        <f t="shared" si="144"/>
        <v>323</v>
      </c>
      <c r="B326" s="66" t="s">
        <v>443</v>
      </c>
      <c r="C326" s="83" t="s">
        <v>873</v>
      </c>
      <c r="D326" s="357" t="s">
        <v>874</v>
      </c>
      <c r="E326" s="82">
        <v>3245.4</v>
      </c>
      <c r="F326" s="82">
        <v>3245.5</v>
      </c>
      <c r="G326" s="185">
        <v>5228.42</v>
      </c>
      <c r="H326" s="82">
        <v>3245.4</v>
      </c>
      <c r="I326" s="44">
        <v>1790</v>
      </c>
      <c r="J326" s="68"/>
      <c r="K326" s="52">
        <f t="shared" si="145"/>
        <v>58.4172</v>
      </c>
      <c r="L326" s="53">
        <f t="shared" si="146"/>
        <v>519.28</v>
      </c>
      <c r="M326" s="44">
        <f t="shared" si="147"/>
        <v>418.27</v>
      </c>
      <c r="N326" s="41">
        <f t="shared" si="148"/>
        <v>22.7178</v>
      </c>
      <c r="O326" s="44">
        <f t="shared" si="149"/>
        <v>89.5</v>
      </c>
      <c r="P326" s="44">
        <f t="shared" si="150"/>
        <v>0</v>
      </c>
      <c r="Q326" s="44">
        <f t="shared" si="159"/>
        <v>1108.185</v>
      </c>
      <c r="R326" s="41">
        <f t="shared" si="151"/>
        <v>0</v>
      </c>
      <c r="S326" s="41">
        <f t="shared" si="152"/>
        <v>259.64</v>
      </c>
      <c r="T326" s="44">
        <f t="shared" si="153"/>
        <v>104.57</v>
      </c>
      <c r="U326" s="41">
        <f t="shared" si="154"/>
        <v>9.74</v>
      </c>
      <c r="V326" s="44">
        <f t="shared" si="155"/>
        <v>89.5</v>
      </c>
      <c r="W326" s="44">
        <f t="shared" si="156"/>
        <v>0</v>
      </c>
      <c r="X326" s="41">
        <f t="shared" si="158"/>
        <v>463.45</v>
      </c>
      <c r="Y326" s="41">
        <f t="shared" si="157"/>
        <v>1571.635</v>
      </c>
      <c r="Z326" s="66"/>
      <c r="AA326" s="143" t="s">
        <v>15</v>
      </c>
      <c r="AB326" s="161">
        <f t="shared" ref="AB326:AB389" si="166">K326+R326</f>
        <v>58.4172</v>
      </c>
      <c r="AC326" s="161">
        <f t="shared" si="160"/>
        <v>778.92</v>
      </c>
      <c r="AD326" s="161">
        <f t="shared" si="161"/>
        <v>522.84</v>
      </c>
      <c r="AE326" s="161">
        <f t="shared" si="162"/>
        <v>32.4578</v>
      </c>
      <c r="AF326" s="161">
        <f t="shared" si="163"/>
        <v>179</v>
      </c>
      <c r="AG326" s="161">
        <f t="shared" si="164"/>
        <v>0</v>
      </c>
      <c r="AH326" s="161">
        <f t="shared" si="165"/>
        <v>1571.635</v>
      </c>
      <c r="AI326" s="143" t="s">
        <v>1138</v>
      </c>
    </row>
    <row r="327" s="30" customFormat="1" ht="20" customHeight="1" spans="1:35">
      <c r="A327" s="40">
        <f t="shared" si="144"/>
        <v>324</v>
      </c>
      <c r="B327" s="66" t="s">
        <v>443</v>
      </c>
      <c r="C327" s="46" t="s">
        <v>875</v>
      </c>
      <c r="D327" s="358" t="s">
        <v>876</v>
      </c>
      <c r="E327" s="41">
        <v>3245.4</v>
      </c>
      <c r="F327" s="41">
        <v>3245.5</v>
      </c>
      <c r="G327" s="63">
        <v>5228.42</v>
      </c>
      <c r="H327" s="41">
        <v>3245.4</v>
      </c>
      <c r="I327" s="44">
        <v>1790</v>
      </c>
      <c r="J327" s="44"/>
      <c r="K327" s="52">
        <f t="shared" si="145"/>
        <v>58.4172</v>
      </c>
      <c r="L327" s="53">
        <f t="shared" si="146"/>
        <v>519.28</v>
      </c>
      <c r="M327" s="44">
        <f t="shared" si="147"/>
        <v>418.27</v>
      </c>
      <c r="N327" s="41">
        <f t="shared" si="148"/>
        <v>22.7178</v>
      </c>
      <c r="O327" s="44">
        <f t="shared" si="149"/>
        <v>89.5</v>
      </c>
      <c r="P327" s="44">
        <f t="shared" si="150"/>
        <v>0</v>
      </c>
      <c r="Q327" s="44">
        <f t="shared" si="159"/>
        <v>1108.185</v>
      </c>
      <c r="R327" s="41">
        <f t="shared" si="151"/>
        <v>0</v>
      </c>
      <c r="S327" s="41">
        <f t="shared" si="152"/>
        <v>259.64</v>
      </c>
      <c r="T327" s="44">
        <f t="shared" si="153"/>
        <v>104.57</v>
      </c>
      <c r="U327" s="41">
        <f t="shared" si="154"/>
        <v>9.74</v>
      </c>
      <c r="V327" s="44">
        <f t="shared" si="155"/>
        <v>89.5</v>
      </c>
      <c r="W327" s="44">
        <f t="shared" si="156"/>
        <v>0</v>
      </c>
      <c r="X327" s="41">
        <f t="shared" si="158"/>
        <v>463.45</v>
      </c>
      <c r="Y327" s="41">
        <f t="shared" si="157"/>
        <v>1571.635</v>
      </c>
      <c r="Z327" s="66"/>
      <c r="AA327" s="143" t="s">
        <v>15</v>
      </c>
      <c r="AB327" s="161">
        <f t="shared" si="166"/>
        <v>58.4172</v>
      </c>
      <c r="AC327" s="161">
        <f t="shared" si="160"/>
        <v>778.92</v>
      </c>
      <c r="AD327" s="161">
        <f t="shared" si="161"/>
        <v>522.84</v>
      </c>
      <c r="AE327" s="161">
        <f t="shared" si="162"/>
        <v>32.4578</v>
      </c>
      <c r="AF327" s="161">
        <f t="shared" si="163"/>
        <v>179</v>
      </c>
      <c r="AG327" s="161">
        <f t="shared" si="164"/>
        <v>0</v>
      </c>
      <c r="AH327" s="161">
        <f t="shared" si="165"/>
        <v>1571.635</v>
      </c>
      <c r="AI327" s="143" t="s">
        <v>1138</v>
      </c>
    </row>
    <row r="328" s="9" customFormat="1" ht="20" customHeight="1" spans="1:35">
      <c r="A328" s="40">
        <f t="shared" si="144"/>
        <v>325</v>
      </c>
      <c r="B328" s="66" t="s">
        <v>170</v>
      </c>
      <c r="C328" s="64" t="s">
        <v>916</v>
      </c>
      <c r="D328" s="343" t="s">
        <v>917</v>
      </c>
      <c r="E328" s="82">
        <v>3245.4</v>
      </c>
      <c r="F328" s="82">
        <v>3245.5</v>
      </c>
      <c r="G328" s="185">
        <v>5228.42</v>
      </c>
      <c r="H328" s="82">
        <v>3245.4</v>
      </c>
      <c r="I328" s="44">
        <v>1790</v>
      </c>
      <c r="J328" s="68"/>
      <c r="K328" s="52">
        <f t="shared" si="145"/>
        <v>58.4172</v>
      </c>
      <c r="L328" s="53">
        <f t="shared" si="146"/>
        <v>519.28</v>
      </c>
      <c r="M328" s="44">
        <f t="shared" si="147"/>
        <v>418.27</v>
      </c>
      <c r="N328" s="41">
        <f t="shared" si="148"/>
        <v>22.7178</v>
      </c>
      <c r="O328" s="44">
        <f t="shared" si="149"/>
        <v>89.5</v>
      </c>
      <c r="P328" s="44">
        <f t="shared" si="150"/>
        <v>0</v>
      </c>
      <c r="Q328" s="44">
        <f t="shared" si="159"/>
        <v>1108.185</v>
      </c>
      <c r="R328" s="41">
        <f t="shared" si="151"/>
        <v>0</v>
      </c>
      <c r="S328" s="41">
        <f t="shared" si="152"/>
        <v>259.64</v>
      </c>
      <c r="T328" s="44">
        <f t="shared" si="153"/>
        <v>104.57</v>
      </c>
      <c r="U328" s="41">
        <f t="shared" si="154"/>
        <v>9.74</v>
      </c>
      <c r="V328" s="44">
        <f t="shared" si="155"/>
        <v>89.5</v>
      </c>
      <c r="W328" s="44">
        <f t="shared" si="156"/>
        <v>0</v>
      </c>
      <c r="X328" s="41">
        <f t="shared" si="158"/>
        <v>463.45</v>
      </c>
      <c r="Y328" s="41">
        <f t="shared" si="157"/>
        <v>1571.635</v>
      </c>
      <c r="Z328" s="66"/>
      <c r="AA328" s="143" t="s">
        <v>24</v>
      </c>
      <c r="AB328" s="161">
        <f t="shared" si="166"/>
        <v>58.4172</v>
      </c>
      <c r="AC328" s="161">
        <f t="shared" si="160"/>
        <v>778.92</v>
      </c>
      <c r="AD328" s="161">
        <f t="shared" si="161"/>
        <v>522.84</v>
      </c>
      <c r="AE328" s="161">
        <f t="shared" si="162"/>
        <v>32.4578</v>
      </c>
      <c r="AF328" s="161">
        <f t="shared" si="163"/>
        <v>179</v>
      </c>
      <c r="AG328" s="161">
        <f t="shared" si="164"/>
        <v>0</v>
      </c>
      <c r="AH328" s="161">
        <f t="shared" si="165"/>
        <v>1571.635</v>
      </c>
      <c r="AI328" s="143" t="s">
        <v>1138</v>
      </c>
    </row>
    <row r="329" s="9" customFormat="1" ht="20" customHeight="1" spans="1:35">
      <c r="A329" s="40">
        <f t="shared" si="144"/>
        <v>326</v>
      </c>
      <c r="B329" s="66" t="s">
        <v>98</v>
      </c>
      <c r="C329" s="64" t="s">
        <v>918</v>
      </c>
      <c r="D329" s="45" t="s">
        <v>919</v>
      </c>
      <c r="E329" s="82">
        <v>3245.4</v>
      </c>
      <c r="F329" s="82">
        <v>3245.5</v>
      </c>
      <c r="G329" s="185">
        <v>5228.42</v>
      </c>
      <c r="H329" s="82">
        <v>3245.4</v>
      </c>
      <c r="I329" s="44">
        <v>3180</v>
      </c>
      <c r="J329" s="68"/>
      <c r="K329" s="52">
        <f t="shared" si="145"/>
        <v>58.4172</v>
      </c>
      <c r="L329" s="53">
        <f t="shared" si="146"/>
        <v>519.28</v>
      </c>
      <c r="M329" s="44">
        <f t="shared" si="147"/>
        <v>418.27</v>
      </c>
      <c r="N329" s="41">
        <f t="shared" si="148"/>
        <v>22.7178</v>
      </c>
      <c r="O329" s="44">
        <f t="shared" si="149"/>
        <v>159</v>
      </c>
      <c r="P329" s="44">
        <f t="shared" si="150"/>
        <v>0</v>
      </c>
      <c r="Q329" s="44">
        <f t="shared" si="159"/>
        <v>1177.685</v>
      </c>
      <c r="R329" s="41">
        <f t="shared" si="151"/>
        <v>0</v>
      </c>
      <c r="S329" s="41">
        <f t="shared" si="152"/>
        <v>259.64</v>
      </c>
      <c r="T329" s="44">
        <f t="shared" si="153"/>
        <v>104.57</v>
      </c>
      <c r="U329" s="41">
        <f t="shared" si="154"/>
        <v>9.74</v>
      </c>
      <c r="V329" s="44">
        <f t="shared" si="155"/>
        <v>159</v>
      </c>
      <c r="W329" s="44">
        <f t="shared" si="156"/>
        <v>0</v>
      </c>
      <c r="X329" s="41">
        <f t="shared" si="158"/>
        <v>532.95</v>
      </c>
      <c r="Y329" s="41">
        <f t="shared" si="157"/>
        <v>1710.635</v>
      </c>
      <c r="Z329" s="66"/>
      <c r="AA329" s="143" t="s">
        <v>26</v>
      </c>
      <c r="AB329" s="161">
        <f t="shared" si="166"/>
        <v>58.4172</v>
      </c>
      <c r="AC329" s="161">
        <f t="shared" si="160"/>
        <v>778.92</v>
      </c>
      <c r="AD329" s="161">
        <f t="shared" si="161"/>
        <v>522.84</v>
      </c>
      <c r="AE329" s="161">
        <f t="shared" si="162"/>
        <v>32.4578</v>
      </c>
      <c r="AF329" s="161">
        <f t="shared" si="163"/>
        <v>318</v>
      </c>
      <c r="AG329" s="161">
        <f t="shared" si="164"/>
        <v>0</v>
      </c>
      <c r="AH329" s="161">
        <f t="shared" si="165"/>
        <v>1710.635</v>
      </c>
      <c r="AI329" s="143" t="s">
        <v>1135</v>
      </c>
    </row>
    <row r="330" s="9" customFormat="1" ht="20" customHeight="1" spans="1:35">
      <c r="A330" s="40">
        <f t="shared" si="144"/>
        <v>327</v>
      </c>
      <c r="B330" s="66" t="s">
        <v>164</v>
      </c>
      <c r="C330" s="64" t="s">
        <v>920</v>
      </c>
      <c r="D330" s="45" t="s">
        <v>921</v>
      </c>
      <c r="E330" s="82">
        <v>3245.4</v>
      </c>
      <c r="F330" s="82">
        <v>3245.5</v>
      </c>
      <c r="G330" s="185">
        <v>5228.42</v>
      </c>
      <c r="H330" s="82">
        <v>3245.4</v>
      </c>
      <c r="I330" s="44">
        <v>3180</v>
      </c>
      <c r="J330" s="68"/>
      <c r="K330" s="52">
        <f t="shared" si="145"/>
        <v>58.4172</v>
      </c>
      <c r="L330" s="53">
        <f t="shared" si="146"/>
        <v>519.28</v>
      </c>
      <c r="M330" s="44">
        <f t="shared" si="147"/>
        <v>418.27</v>
      </c>
      <c r="N330" s="41">
        <f t="shared" si="148"/>
        <v>22.7178</v>
      </c>
      <c r="O330" s="44">
        <f t="shared" si="149"/>
        <v>159</v>
      </c>
      <c r="P330" s="44">
        <f t="shared" si="150"/>
        <v>0</v>
      </c>
      <c r="Q330" s="44">
        <f t="shared" si="159"/>
        <v>1177.685</v>
      </c>
      <c r="R330" s="41">
        <f t="shared" si="151"/>
        <v>0</v>
      </c>
      <c r="S330" s="41">
        <f t="shared" si="152"/>
        <v>259.64</v>
      </c>
      <c r="T330" s="44">
        <f t="shared" si="153"/>
        <v>104.57</v>
      </c>
      <c r="U330" s="41">
        <f t="shared" si="154"/>
        <v>9.74</v>
      </c>
      <c r="V330" s="44">
        <f t="shared" si="155"/>
        <v>159</v>
      </c>
      <c r="W330" s="44">
        <f t="shared" si="156"/>
        <v>0</v>
      </c>
      <c r="X330" s="41">
        <f t="shared" si="158"/>
        <v>532.95</v>
      </c>
      <c r="Y330" s="41">
        <f t="shared" si="157"/>
        <v>1710.635</v>
      </c>
      <c r="Z330" s="66"/>
      <c r="AA330" s="143" t="s">
        <v>25</v>
      </c>
      <c r="AB330" s="161">
        <f t="shared" si="166"/>
        <v>58.4172</v>
      </c>
      <c r="AC330" s="161">
        <f t="shared" si="160"/>
        <v>778.92</v>
      </c>
      <c r="AD330" s="161">
        <f t="shared" si="161"/>
        <v>522.84</v>
      </c>
      <c r="AE330" s="161">
        <f t="shared" si="162"/>
        <v>32.4578</v>
      </c>
      <c r="AF330" s="161">
        <f t="shared" si="163"/>
        <v>318</v>
      </c>
      <c r="AG330" s="161">
        <f t="shared" si="164"/>
        <v>0</v>
      </c>
      <c r="AH330" s="161">
        <f t="shared" si="165"/>
        <v>1710.635</v>
      </c>
      <c r="AI330" s="143" t="s">
        <v>1137</v>
      </c>
    </row>
    <row r="331" s="9" customFormat="1" ht="20" customHeight="1" spans="1:35">
      <c r="A331" s="40">
        <f t="shared" si="144"/>
        <v>328</v>
      </c>
      <c r="B331" s="66" t="s">
        <v>167</v>
      </c>
      <c r="C331" s="64" t="s">
        <v>924</v>
      </c>
      <c r="D331" s="45" t="s">
        <v>925</v>
      </c>
      <c r="E331" s="82">
        <v>3245.4</v>
      </c>
      <c r="F331" s="82">
        <v>3245.5</v>
      </c>
      <c r="G331" s="185">
        <v>5228.42</v>
      </c>
      <c r="H331" s="82">
        <v>3245.4</v>
      </c>
      <c r="I331" s="44">
        <v>3180</v>
      </c>
      <c r="J331" s="68"/>
      <c r="K331" s="52">
        <f t="shared" si="145"/>
        <v>58.4172</v>
      </c>
      <c r="L331" s="53">
        <f t="shared" si="146"/>
        <v>519.28</v>
      </c>
      <c r="M331" s="44">
        <f t="shared" si="147"/>
        <v>418.27</v>
      </c>
      <c r="N331" s="41">
        <f t="shared" si="148"/>
        <v>22.7178</v>
      </c>
      <c r="O331" s="44">
        <f t="shared" si="149"/>
        <v>159</v>
      </c>
      <c r="P331" s="44">
        <f t="shared" si="150"/>
        <v>0</v>
      </c>
      <c r="Q331" s="44">
        <f t="shared" si="159"/>
        <v>1177.685</v>
      </c>
      <c r="R331" s="41">
        <f t="shared" si="151"/>
        <v>0</v>
      </c>
      <c r="S331" s="41">
        <f t="shared" si="152"/>
        <v>259.64</v>
      </c>
      <c r="T331" s="44">
        <f t="shared" si="153"/>
        <v>104.57</v>
      </c>
      <c r="U331" s="41">
        <f t="shared" si="154"/>
        <v>9.74</v>
      </c>
      <c r="V331" s="44">
        <f t="shared" si="155"/>
        <v>159</v>
      </c>
      <c r="W331" s="44">
        <f t="shared" si="156"/>
        <v>0</v>
      </c>
      <c r="X331" s="41">
        <f t="shared" si="158"/>
        <v>532.95</v>
      </c>
      <c r="Y331" s="41">
        <f t="shared" si="157"/>
        <v>1710.635</v>
      </c>
      <c r="Z331" s="66"/>
      <c r="AA331" s="143" t="s">
        <v>12</v>
      </c>
      <c r="AB331" s="161">
        <f t="shared" si="166"/>
        <v>58.4172</v>
      </c>
      <c r="AC331" s="161">
        <f t="shared" si="160"/>
        <v>778.92</v>
      </c>
      <c r="AD331" s="161">
        <f t="shared" si="161"/>
        <v>522.84</v>
      </c>
      <c r="AE331" s="161">
        <f t="shared" si="162"/>
        <v>32.4578</v>
      </c>
      <c r="AF331" s="161">
        <f t="shared" si="163"/>
        <v>318</v>
      </c>
      <c r="AG331" s="161">
        <f t="shared" si="164"/>
        <v>0</v>
      </c>
      <c r="AH331" s="161">
        <f t="shared" si="165"/>
        <v>1710.635</v>
      </c>
      <c r="AI331" s="143" t="s">
        <v>1134</v>
      </c>
    </row>
    <row r="332" s="9" customFormat="1" ht="20" customHeight="1" spans="1:35">
      <c r="A332" s="40">
        <f t="shared" si="144"/>
        <v>329</v>
      </c>
      <c r="B332" s="66" t="s">
        <v>167</v>
      </c>
      <c r="C332" s="86" t="s">
        <v>926</v>
      </c>
      <c r="D332" s="86" t="s">
        <v>927</v>
      </c>
      <c r="E332" s="82">
        <v>3245.4</v>
      </c>
      <c r="F332" s="82">
        <v>3245.5</v>
      </c>
      <c r="G332" s="185">
        <v>5228.42</v>
      </c>
      <c r="H332" s="82">
        <v>3245.4</v>
      </c>
      <c r="I332" s="44">
        <v>3180</v>
      </c>
      <c r="J332" s="68"/>
      <c r="K332" s="52">
        <f t="shared" si="145"/>
        <v>58.4172</v>
      </c>
      <c r="L332" s="53">
        <f t="shared" si="146"/>
        <v>519.28</v>
      </c>
      <c r="M332" s="44">
        <f t="shared" si="147"/>
        <v>418.27</v>
      </c>
      <c r="N332" s="41">
        <f t="shared" si="148"/>
        <v>22.7178</v>
      </c>
      <c r="O332" s="44">
        <f t="shared" si="149"/>
        <v>159</v>
      </c>
      <c r="P332" s="44">
        <f t="shared" si="150"/>
        <v>0</v>
      </c>
      <c r="Q332" s="44">
        <f t="shared" si="159"/>
        <v>1177.685</v>
      </c>
      <c r="R332" s="41">
        <f t="shared" si="151"/>
        <v>0</v>
      </c>
      <c r="S332" s="41">
        <f t="shared" si="152"/>
        <v>259.64</v>
      </c>
      <c r="T332" s="44">
        <f t="shared" si="153"/>
        <v>104.57</v>
      </c>
      <c r="U332" s="41">
        <f t="shared" si="154"/>
        <v>9.74</v>
      </c>
      <c r="V332" s="44">
        <f t="shared" si="155"/>
        <v>159</v>
      </c>
      <c r="W332" s="44">
        <f t="shared" si="156"/>
        <v>0</v>
      </c>
      <c r="X332" s="41">
        <f t="shared" si="158"/>
        <v>532.95</v>
      </c>
      <c r="Y332" s="41">
        <f t="shared" si="157"/>
        <v>1710.635</v>
      </c>
      <c r="Z332" s="66"/>
      <c r="AA332" s="143" t="s">
        <v>12</v>
      </c>
      <c r="AB332" s="161">
        <f t="shared" si="166"/>
        <v>58.4172</v>
      </c>
      <c r="AC332" s="161">
        <f t="shared" si="160"/>
        <v>778.92</v>
      </c>
      <c r="AD332" s="161">
        <f t="shared" si="161"/>
        <v>522.84</v>
      </c>
      <c r="AE332" s="161">
        <f t="shared" si="162"/>
        <v>32.4578</v>
      </c>
      <c r="AF332" s="161">
        <f t="shared" si="163"/>
        <v>318</v>
      </c>
      <c r="AG332" s="161">
        <f t="shared" si="164"/>
        <v>0</v>
      </c>
      <c r="AH332" s="161">
        <f t="shared" si="165"/>
        <v>1710.635</v>
      </c>
      <c r="AI332" s="143" t="s">
        <v>1134</v>
      </c>
    </row>
    <row r="333" s="9" customFormat="1" ht="20" customHeight="1" spans="1:35">
      <c r="A333" s="40">
        <f t="shared" si="144"/>
        <v>330</v>
      </c>
      <c r="B333" s="66" t="s">
        <v>103</v>
      </c>
      <c r="C333" s="86" t="s">
        <v>928</v>
      </c>
      <c r="D333" s="351" t="s">
        <v>929</v>
      </c>
      <c r="E333" s="82">
        <v>3245.4</v>
      </c>
      <c r="F333" s="82">
        <v>3245.5</v>
      </c>
      <c r="G333" s="185">
        <v>5228.42</v>
      </c>
      <c r="H333" s="82">
        <v>3245.4</v>
      </c>
      <c r="I333" s="88">
        <v>3180</v>
      </c>
      <c r="J333" s="68"/>
      <c r="K333" s="52">
        <f t="shared" si="145"/>
        <v>58.4172</v>
      </c>
      <c r="L333" s="53">
        <f t="shared" si="146"/>
        <v>519.28</v>
      </c>
      <c r="M333" s="44">
        <f t="shared" si="147"/>
        <v>418.27</v>
      </c>
      <c r="N333" s="41">
        <f t="shared" si="148"/>
        <v>22.7178</v>
      </c>
      <c r="O333" s="44">
        <f t="shared" si="149"/>
        <v>159</v>
      </c>
      <c r="P333" s="44">
        <f t="shared" si="150"/>
        <v>0</v>
      </c>
      <c r="Q333" s="44">
        <f t="shared" si="159"/>
        <v>1177.685</v>
      </c>
      <c r="R333" s="41">
        <f t="shared" si="151"/>
        <v>0</v>
      </c>
      <c r="S333" s="41">
        <f t="shared" si="152"/>
        <v>259.64</v>
      </c>
      <c r="T333" s="44">
        <f t="shared" si="153"/>
        <v>104.57</v>
      </c>
      <c r="U333" s="41">
        <f t="shared" si="154"/>
        <v>9.74</v>
      </c>
      <c r="V333" s="44">
        <f t="shared" si="155"/>
        <v>159</v>
      </c>
      <c r="W333" s="44">
        <f t="shared" si="156"/>
        <v>0</v>
      </c>
      <c r="X333" s="41">
        <f t="shared" si="158"/>
        <v>532.95</v>
      </c>
      <c r="Y333" s="41">
        <f t="shared" si="157"/>
        <v>1710.635</v>
      </c>
      <c r="Z333" s="66"/>
      <c r="AA333" s="143" t="s">
        <v>26</v>
      </c>
      <c r="AB333" s="161">
        <f t="shared" si="166"/>
        <v>58.4172</v>
      </c>
      <c r="AC333" s="161">
        <f t="shared" si="160"/>
        <v>778.92</v>
      </c>
      <c r="AD333" s="161">
        <f t="shared" si="161"/>
        <v>522.84</v>
      </c>
      <c r="AE333" s="161">
        <f t="shared" si="162"/>
        <v>32.4578</v>
      </c>
      <c r="AF333" s="161">
        <f t="shared" si="163"/>
        <v>318</v>
      </c>
      <c r="AG333" s="161">
        <f t="shared" si="164"/>
        <v>0</v>
      </c>
      <c r="AH333" s="161">
        <f t="shared" si="165"/>
        <v>1710.635</v>
      </c>
      <c r="AI333" s="143" t="s">
        <v>1135</v>
      </c>
    </row>
    <row r="334" s="9" customFormat="1" ht="20" customHeight="1" spans="1:35">
      <c r="A334" s="40">
        <f t="shared" si="144"/>
        <v>331</v>
      </c>
      <c r="B334" s="66" t="s">
        <v>503</v>
      </c>
      <c r="C334" s="64" t="s">
        <v>932</v>
      </c>
      <c r="D334" s="343" t="s">
        <v>933</v>
      </c>
      <c r="E334" s="82">
        <v>3245.4</v>
      </c>
      <c r="F334" s="82">
        <v>3245.5</v>
      </c>
      <c r="G334" s="185">
        <v>5228.42</v>
      </c>
      <c r="H334" s="82">
        <v>3245.4</v>
      </c>
      <c r="I334" s="44">
        <v>1790</v>
      </c>
      <c r="J334" s="68"/>
      <c r="K334" s="52">
        <f t="shared" si="145"/>
        <v>58.4172</v>
      </c>
      <c r="L334" s="53">
        <f t="shared" si="146"/>
        <v>519.28</v>
      </c>
      <c r="M334" s="44">
        <f t="shared" si="147"/>
        <v>418.27</v>
      </c>
      <c r="N334" s="41">
        <f t="shared" si="148"/>
        <v>22.7178</v>
      </c>
      <c r="O334" s="44">
        <f t="shared" si="149"/>
        <v>89.5</v>
      </c>
      <c r="P334" s="44">
        <f t="shared" si="150"/>
        <v>0</v>
      </c>
      <c r="Q334" s="44">
        <f t="shared" si="159"/>
        <v>1108.185</v>
      </c>
      <c r="R334" s="41">
        <f t="shared" si="151"/>
        <v>0</v>
      </c>
      <c r="S334" s="41">
        <f t="shared" si="152"/>
        <v>259.64</v>
      </c>
      <c r="T334" s="44">
        <f t="shared" si="153"/>
        <v>104.57</v>
      </c>
      <c r="U334" s="41">
        <f t="shared" si="154"/>
        <v>9.74</v>
      </c>
      <c r="V334" s="44">
        <f t="shared" si="155"/>
        <v>89.5</v>
      </c>
      <c r="W334" s="44">
        <f t="shared" si="156"/>
        <v>0</v>
      </c>
      <c r="X334" s="41">
        <f t="shared" si="158"/>
        <v>463.45</v>
      </c>
      <c r="Y334" s="41">
        <f t="shared" si="157"/>
        <v>1571.635</v>
      </c>
      <c r="Z334" s="66"/>
      <c r="AA334" s="143" t="s">
        <v>18</v>
      </c>
      <c r="AB334" s="161">
        <f t="shared" si="166"/>
        <v>58.4172</v>
      </c>
      <c r="AC334" s="161">
        <f t="shared" si="160"/>
        <v>778.92</v>
      </c>
      <c r="AD334" s="161">
        <f t="shared" si="161"/>
        <v>522.84</v>
      </c>
      <c r="AE334" s="161">
        <f t="shared" si="162"/>
        <v>32.4578</v>
      </c>
      <c r="AF334" s="161">
        <f t="shared" si="163"/>
        <v>179</v>
      </c>
      <c r="AG334" s="161">
        <f t="shared" si="164"/>
        <v>0</v>
      </c>
      <c r="AH334" s="161">
        <f t="shared" si="165"/>
        <v>1571.635</v>
      </c>
      <c r="AI334" s="143" t="s">
        <v>1138</v>
      </c>
    </row>
    <row r="335" s="9" customFormat="1" ht="20" customHeight="1" spans="1:35">
      <c r="A335" s="40">
        <f t="shared" si="144"/>
        <v>332</v>
      </c>
      <c r="B335" s="66" t="s">
        <v>184</v>
      </c>
      <c r="C335" s="86" t="s">
        <v>938</v>
      </c>
      <c r="D335" s="87" t="s">
        <v>939</v>
      </c>
      <c r="E335" s="82">
        <v>3245.4</v>
      </c>
      <c r="F335" s="82">
        <v>3245.5</v>
      </c>
      <c r="G335" s="185">
        <v>5228.42</v>
      </c>
      <c r="H335" s="82">
        <v>3245.4</v>
      </c>
      <c r="I335" s="88">
        <v>3180</v>
      </c>
      <c r="J335" s="68"/>
      <c r="K335" s="52">
        <f t="shared" si="145"/>
        <v>58.4172</v>
      </c>
      <c r="L335" s="53">
        <f t="shared" si="146"/>
        <v>519.28</v>
      </c>
      <c r="M335" s="44">
        <f t="shared" si="147"/>
        <v>418.27</v>
      </c>
      <c r="N335" s="41">
        <f t="shared" si="148"/>
        <v>22.7178</v>
      </c>
      <c r="O335" s="44">
        <f t="shared" si="149"/>
        <v>159</v>
      </c>
      <c r="P335" s="44">
        <f t="shared" si="150"/>
        <v>0</v>
      </c>
      <c r="Q335" s="44">
        <f t="shared" si="159"/>
        <v>1177.685</v>
      </c>
      <c r="R335" s="41">
        <f t="shared" si="151"/>
        <v>0</v>
      </c>
      <c r="S335" s="41">
        <f t="shared" si="152"/>
        <v>259.64</v>
      </c>
      <c r="T335" s="44">
        <f t="shared" si="153"/>
        <v>104.57</v>
      </c>
      <c r="U335" s="41">
        <f t="shared" si="154"/>
        <v>9.74</v>
      </c>
      <c r="V335" s="44">
        <f t="shared" si="155"/>
        <v>159</v>
      </c>
      <c r="W335" s="44">
        <f t="shared" si="156"/>
        <v>0</v>
      </c>
      <c r="X335" s="41">
        <f t="shared" si="158"/>
        <v>532.95</v>
      </c>
      <c r="Y335" s="41">
        <f t="shared" si="157"/>
        <v>1710.635</v>
      </c>
      <c r="Z335" s="66"/>
      <c r="AA335" s="143" t="s">
        <v>11</v>
      </c>
      <c r="AB335" s="161">
        <f t="shared" si="166"/>
        <v>58.4172</v>
      </c>
      <c r="AC335" s="161">
        <f t="shared" si="160"/>
        <v>778.92</v>
      </c>
      <c r="AD335" s="161">
        <f t="shared" si="161"/>
        <v>522.84</v>
      </c>
      <c r="AE335" s="161">
        <f t="shared" si="162"/>
        <v>32.4578</v>
      </c>
      <c r="AF335" s="161">
        <f t="shared" si="163"/>
        <v>318</v>
      </c>
      <c r="AG335" s="161">
        <f t="shared" si="164"/>
        <v>0</v>
      </c>
      <c r="AH335" s="161">
        <f t="shared" si="165"/>
        <v>1710.635</v>
      </c>
      <c r="AI335" s="143" t="s">
        <v>1134</v>
      </c>
    </row>
    <row r="336" s="9" customFormat="1" ht="20" customHeight="1" spans="1:35">
      <c r="A336" s="40">
        <f t="shared" si="144"/>
        <v>333</v>
      </c>
      <c r="B336" s="66" t="s">
        <v>443</v>
      </c>
      <c r="C336" s="47" t="s">
        <v>934</v>
      </c>
      <c r="D336" s="343" t="s">
        <v>935</v>
      </c>
      <c r="E336" s="82">
        <v>3245.4</v>
      </c>
      <c r="F336" s="113">
        <v>3245.5</v>
      </c>
      <c r="G336" s="113">
        <v>5228.42</v>
      </c>
      <c r="H336" s="113">
        <v>3245.4</v>
      </c>
      <c r="I336" s="44">
        <v>0</v>
      </c>
      <c r="J336" s="82">
        <v>108</v>
      </c>
      <c r="K336" s="52">
        <f t="shared" si="145"/>
        <v>58.4172</v>
      </c>
      <c r="L336" s="53">
        <f t="shared" si="146"/>
        <v>519.28</v>
      </c>
      <c r="M336" s="44">
        <f t="shared" si="147"/>
        <v>418.27</v>
      </c>
      <c r="N336" s="41">
        <f t="shared" si="148"/>
        <v>22.7178</v>
      </c>
      <c r="O336" s="44">
        <f t="shared" si="149"/>
        <v>0</v>
      </c>
      <c r="P336" s="44">
        <f t="shared" si="150"/>
        <v>54</v>
      </c>
      <c r="Q336" s="44">
        <f t="shared" si="159"/>
        <v>1072.685</v>
      </c>
      <c r="R336" s="41">
        <f t="shared" si="151"/>
        <v>0</v>
      </c>
      <c r="S336" s="41">
        <f t="shared" si="152"/>
        <v>259.64</v>
      </c>
      <c r="T336" s="44">
        <f t="shared" si="153"/>
        <v>104.57</v>
      </c>
      <c r="U336" s="41">
        <f t="shared" si="154"/>
        <v>9.74</v>
      </c>
      <c r="V336" s="44">
        <f t="shared" si="155"/>
        <v>0</v>
      </c>
      <c r="W336" s="44">
        <f t="shared" si="156"/>
        <v>54</v>
      </c>
      <c r="X336" s="41">
        <f t="shared" si="158"/>
        <v>427.95</v>
      </c>
      <c r="Y336" s="41">
        <f t="shared" si="157"/>
        <v>1500.635</v>
      </c>
      <c r="Z336" s="66"/>
      <c r="AA336" s="143" t="s">
        <v>15</v>
      </c>
      <c r="AB336" s="161">
        <f t="shared" si="166"/>
        <v>58.4172</v>
      </c>
      <c r="AC336" s="161">
        <f t="shared" si="160"/>
        <v>778.92</v>
      </c>
      <c r="AD336" s="161">
        <f t="shared" si="161"/>
        <v>522.84</v>
      </c>
      <c r="AE336" s="161">
        <f t="shared" si="162"/>
        <v>32.4578</v>
      </c>
      <c r="AF336" s="161">
        <f t="shared" si="163"/>
        <v>0</v>
      </c>
      <c r="AG336" s="161">
        <f t="shared" si="164"/>
        <v>108</v>
      </c>
      <c r="AH336" s="161">
        <f t="shared" si="165"/>
        <v>1500.635</v>
      </c>
      <c r="AI336" s="143" t="s">
        <v>1138</v>
      </c>
    </row>
    <row r="337" s="9" customFormat="1" ht="20" customHeight="1" spans="1:35">
      <c r="A337" s="40">
        <f t="shared" si="144"/>
        <v>334</v>
      </c>
      <c r="B337" s="66" t="s">
        <v>217</v>
      </c>
      <c r="C337" s="64" t="s">
        <v>940</v>
      </c>
      <c r="D337" s="45" t="s">
        <v>941</v>
      </c>
      <c r="E337" s="82">
        <v>3245.4</v>
      </c>
      <c r="F337" s="82">
        <v>3245.5</v>
      </c>
      <c r="G337" s="185">
        <v>5228.42</v>
      </c>
      <c r="H337" s="82">
        <v>3245.4</v>
      </c>
      <c r="I337" s="44">
        <v>3180</v>
      </c>
      <c r="J337" s="68"/>
      <c r="K337" s="52">
        <f t="shared" si="145"/>
        <v>58.4172</v>
      </c>
      <c r="L337" s="53">
        <f t="shared" si="146"/>
        <v>519.28</v>
      </c>
      <c r="M337" s="44">
        <f t="shared" si="147"/>
        <v>418.27</v>
      </c>
      <c r="N337" s="41">
        <f t="shared" si="148"/>
        <v>22.7178</v>
      </c>
      <c r="O337" s="44">
        <f t="shared" si="149"/>
        <v>159</v>
      </c>
      <c r="P337" s="44">
        <f t="shared" si="150"/>
        <v>0</v>
      </c>
      <c r="Q337" s="44">
        <f t="shared" si="159"/>
        <v>1177.685</v>
      </c>
      <c r="R337" s="41">
        <f t="shared" si="151"/>
        <v>0</v>
      </c>
      <c r="S337" s="41">
        <f t="shared" si="152"/>
        <v>259.64</v>
      </c>
      <c r="T337" s="44">
        <f t="shared" si="153"/>
        <v>104.57</v>
      </c>
      <c r="U337" s="41">
        <f t="shared" si="154"/>
        <v>9.74</v>
      </c>
      <c r="V337" s="44">
        <f t="shared" si="155"/>
        <v>159</v>
      </c>
      <c r="W337" s="44">
        <f t="shared" si="156"/>
        <v>0</v>
      </c>
      <c r="X337" s="41">
        <f t="shared" si="158"/>
        <v>532.95</v>
      </c>
      <c r="Y337" s="41">
        <f t="shared" si="157"/>
        <v>1710.635</v>
      </c>
      <c r="Z337" s="66"/>
      <c r="AA337" s="143" t="s">
        <v>35</v>
      </c>
      <c r="AB337" s="161">
        <f t="shared" si="166"/>
        <v>58.4172</v>
      </c>
      <c r="AC337" s="161">
        <f t="shared" si="160"/>
        <v>778.92</v>
      </c>
      <c r="AD337" s="161">
        <f t="shared" si="161"/>
        <v>522.84</v>
      </c>
      <c r="AE337" s="161">
        <f t="shared" si="162"/>
        <v>32.4578</v>
      </c>
      <c r="AF337" s="161">
        <f t="shared" si="163"/>
        <v>318</v>
      </c>
      <c r="AG337" s="161">
        <f t="shared" si="164"/>
        <v>0</v>
      </c>
      <c r="AH337" s="161">
        <f t="shared" si="165"/>
        <v>1710.635</v>
      </c>
      <c r="AI337" s="143" t="s">
        <v>1139</v>
      </c>
    </row>
    <row r="338" s="9" customFormat="1" ht="20" customHeight="1" spans="1:35">
      <c r="A338" s="40">
        <f t="shared" si="144"/>
        <v>335</v>
      </c>
      <c r="B338" s="66" t="s">
        <v>320</v>
      </c>
      <c r="C338" s="47" t="s">
        <v>943</v>
      </c>
      <c r="D338" s="342" t="s">
        <v>944</v>
      </c>
      <c r="E338" s="82">
        <v>3245.4</v>
      </c>
      <c r="F338" s="82">
        <v>3245.5</v>
      </c>
      <c r="G338" s="185">
        <v>5228.42</v>
      </c>
      <c r="H338" s="82">
        <v>3245.4</v>
      </c>
      <c r="I338" s="44">
        <v>0</v>
      </c>
      <c r="J338" s="68"/>
      <c r="K338" s="52">
        <f t="shared" si="145"/>
        <v>58.4172</v>
      </c>
      <c r="L338" s="53">
        <f t="shared" si="146"/>
        <v>519.28</v>
      </c>
      <c r="M338" s="44">
        <f t="shared" si="147"/>
        <v>418.27</v>
      </c>
      <c r="N338" s="41">
        <f t="shared" si="148"/>
        <v>22.7178</v>
      </c>
      <c r="O338" s="44">
        <f t="shared" si="149"/>
        <v>0</v>
      </c>
      <c r="P338" s="44">
        <f t="shared" si="150"/>
        <v>0</v>
      </c>
      <c r="Q338" s="44">
        <f t="shared" si="159"/>
        <v>1018.685</v>
      </c>
      <c r="R338" s="41">
        <f t="shared" si="151"/>
        <v>0</v>
      </c>
      <c r="S338" s="41">
        <f t="shared" si="152"/>
        <v>259.64</v>
      </c>
      <c r="T338" s="44">
        <f t="shared" si="153"/>
        <v>104.57</v>
      </c>
      <c r="U338" s="41">
        <f t="shared" si="154"/>
        <v>9.74</v>
      </c>
      <c r="V338" s="44">
        <f t="shared" si="155"/>
        <v>0</v>
      </c>
      <c r="W338" s="44">
        <f t="shared" si="156"/>
        <v>0</v>
      </c>
      <c r="X338" s="41">
        <f t="shared" si="158"/>
        <v>373.95</v>
      </c>
      <c r="Y338" s="41">
        <f t="shared" si="157"/>
        <v>1392.635</v>
      </c>
      <c r="Z338" s="66"/>
      <c r="AA338" s="143" t="s">
        <v>21</v>
      </c>
      <c r="AB338" s="161">
        <f t="shared" si="166"/>
        <v>58.4172</v>
      </c>
      <c r="AC338" s="161">
        <f t="shared" si="160"/>
        <v>778.92</v>
      </c>
      <c r="AD338" s="161">
        <f t="shared" si="161"/>
        <v>522.84</v>
      </c>
      <c r="AE338" s="161">
        <f t="shared" si="162"/>
        <v>32.4578</v>
      </c>
      <c r="AF338" s="161">
        <f t="shared" si="163"/>
        <v>0</v>
      </c>
      <c r="AG338" s="161">
        <f t="shared" si="164"/>
        <v>0</v>
      </c>
      <c r="AH338" s="161">
        <f t="shared" si="165"/>
        <v>1392.635</v>
      </c>
      <c r="AI338" s="143" t="s">
        <v>1138</v>
      </c>
    </row>
    <row r="339" s="9" customFormat="1" ht="20" customHeight="1" spans="1:35">
      <c r="A339" s="40">
        <f t="shared" si="144"/>
        <v>336</v>
      </c>
      <c r="B339" s="66" t="s">
        <v>167</v>
      </c>
      <c r="C339" s="47" t="s">
        <v>945</v>
      </c>
      <c r="D339" s="342" t="s">
        <v>946</v>
      </c>
      <c r="E339" s="82">
        <v>3245.4</v>
      </c>
      <c r="F339" s="82">
        <v>3245.5</v>
      </c>
      <c r="G339" s="185">
        <v>5228.42</v>
      </c>
      <c r="H339" s="82">
        <v>3245.4</v>
      </c>
      <c r="I339" s="44">
        <v>0</v>
      </c>
      <c r="J339" s="68"/>
      <c r="K339" s="52">
        <f t="shared" si="145"/>
        <v>58.4172</v>
      </c>
      <c r="L339" s="53">
        <f t="shared" si="146"/>
        <v>519.28</v>
      </c>
      <c r="M339" s="44">
        <f t="shared" si="147"/>
        <v>418.27</v>
      </c>
      <c r="N339" s="41">
        <f t="shared" si="148"/>
        <v>22.7178</v>
      </c>
      <c r="O339" s="44">
        <f t="shared" si="149"/>
        <v>0</v>
      </c>
      <c r="P339" s="44">
        <f t="shared" si="150"/>
        <v>0</v>
      </c>
      <c r="Q339" s="44">
        <f t="shared" si="159"/>
        <v>1018.685</v>
      </c>
      <c r="R339" s="41">
        <f t="shared" si="151"/>
        <v>0</v>
      </c>
      <c r="S339" s="41">
        <f t="shared" si="152"/>
        <v>259.64</v>
      </c>
      <c r="T339" s="44">
        <f t="shared" si="153"/>
        <v>104.57</v>
      </c>
      <c r="U339" s="41">
        <f t="shared" si="154"/>
        <v>9.74</v>
      </c>
      <c r="V339" s="44">
        <f t="shared" si="155"/>
        <v>0</v>
      </c>
      <c r="W339" s="44">
        <f t="shared" si="156"/>
        <v>0</v>
      </c>
      <c r="X339" s="41">
        <f t="shared" si="158"/>
        <v>373.95</v>
      </c>
      <c r="Y339" s="41">
        <f t="shared" si="157"/>
        <v>1392.635</v>
      </c>
      <c r="Z339" s="66"/>
      <c r="AA339" s="143" t="s">
        <v>12</v>
      </c>
      <c r="AB339" s="161">
        <f t="shared" si="166"/>
        <v>58.4172</v>
      </c>
      <c r="AC339" s="161">
        <f t="shared" si="160"/>
        <v>778.92</v>
      </c>
      <c r="AD339" s="161">
        <f t="shared" si="161"/>
        <v>522.84</v>
      </c>
      <c r="AE339" s="161">
        <f t="shared" si="162"/>
        <v>32.4578</v>
      </c>
      <c r="AF339" s="161">
        <f t="shared" si="163"/>
        <v>0</v>
      </c>
      <c r="AG339" s="161">
        <f t="shared" si="164"/>
        <v>0</v>
      </c>
      <c r="AH339" s="161">
        <f t="shared" si="165"/>
        <v>1392.635</v>
      </c>
      <c r="AI339" s="143" t="s">
        <v>1134</v>
      </c>
    </row>
    <row r="340" s="9" customFormat="1" ht="20" customHeight="1" spans="1:35">
      <c r="A340" s="40">
        <f t="shared" si="144"/>
        <v>337</v>
      </c>
      <c r="B340" s="66" t="s">
        <v>715</v>
      </c>
      <c r="C340" s="47" t="s">
        <v>947</v>
      </c>
      <c r="D340" s="45" t="s">
        <v>948</v>
      </c>
      <c r="E340" s="82">
        <v>3245.4</v>
      </c>
      <c r="F340" s="113">
        <v>3245.5</v>
      </c>
      <c r="G340" s="113">
        <v>5228.42</v>
      </c>
      <c r="H340" s="113">
        <v>3245.4</v>
      </c>
      <c r="I340" s="44">
        <v>0</v>
      </c>
      <c r="J340" s="68">
        <v>108</v>
      </c>
      <c r="K340" s="52">
        <f t="shared" si="145"/>
        <v>58.4172</v>
      </c>
      <c r="L340" s="53">
        <f t="shared" si="146"/>
        <v>519.28</v>
      </c>
      <c r="M340" s="44">
        <f t="shared" si="147"/>
        <v>418.27</v>
      </c>
      <c r="N340" s="41">
        <f t="shared" si="148"/>
        <v>22.7178</v>
      </c>
      <c r="O340" s="44">
        <f t="shared" si="149"/>
        <v>0</v>
      </c>
      <c r="P340" s="44">
        <f t="shared" si="150"/>
        <v>54</v>
      </c>
      <c r="Q340" s="44">
        <f t="shared" si="159"/>
        <v>1072.685</v>
      </c>
      <c r="R340" s="41">
        <f t="shared" si="151"/>
        <v>0</v>
      </c>
      <c r="S340" s="41">
        <f t="shared" si="152"/>
        <v>259.64</v>
      </c>
      <c r="T340" s="44">
        <f t="shared" si="153"/>
        <v>104.57</v>
      </c>
      <c r="U340" s="41">
        <f t="shared" si="154"/>
        <v>9.74</v>
      </c>
      <c r="V340" s="44">
        <f t="shared" si="155"/>
        <v>0</v>
      </c>
      <c r="W340" s="44">
        <f t="shared" si="156"/>
        <v>54</v>
      </c>
      <c r="X340" s="41">
        <f t="shared" si="158"/>
        <v>427.95</v>
      </c>
      <c r="Y340" s="41">
        <f t="shared" si="157"/>
        <v>1500.635</v>
      </c>
      <c r="Z340" s="66"/>
      <c r="AA340" s="143" t="s">
        <v>20</v>
      </c>
      <c r="AB340" s="161">
        <f t="shared" si="166"/>
        <v>58.4172</v>
      </c>
      <c r="AC340" s="161">
        <f t="shared" si="160"/>
        <v>778.92</v>
      </c>
      <c r="AD340" s="161">
        <f t="shared" si="161"/>
        <v>522.84</v>
      </c>
      <c r="AE340" s="161">
        <f t="shared" si="162"/>
        <v>32.4578</v>
      </c>
      <c r="AF340" s="161">
        <f t="shared" si="163"/>
        <v>0</v>
      </c>
      <c r="AG340" s="161">
        <f t="shared" si="164"/>
        <v>108</v>
      </c>
      <c r="AH340" s="161">
        <f t="shared" si="165"/>
        <v>1500.635</v>
      </c>
      <c r="AI340" s="143" t="s">
        <v>1138</v>
      </c>
    </row>
    <row r="341" s="9" customFormat="1" ht="20" customHeight="1" spans="1:35">
      <c r="A341" s="40">
        <f t="shared" si="144"/>
        <v>338</v>
      </c>
      <c r="B341" s="66" t="s">
        <v>170</v>
      </c>
      <c r="C341" s="47" t="s">
        <v>949</v>
      </c>
      <c r="D341" s="45" t="s">
        <v>950</v>
      </c>
      <c r="E341" s="82">
        <v>3245.4</v>
      </c>
      <c r="F341" s="82">
        <v>3245.5</v>
      </c>
      <c r="G341" s="185">
        <v>5228.42</v>
      </c>
      <c r="H341" s="82">
        <v>3245.4</v>
      </c>
      <c r="I341" s="88">
        <v>1790</v>
      </c>
      <c r="J341" s="68"/>
      <c r="K341" s="52">
        <f t="shared" si="145"/>
        <v>58.4172</v>
      </c>
      <c r="L341" s="53">
        <f t="shared" si="146"/>
        <v>519.28</v>
      </c>
      <c r="M341" s="44">
        <f t="shared" si="147"/>
        <v>418.27</v>
      </c>
      <c r="N341" s="41">
        <f t="shared" si="148"/>
        <v>22.7178</v>
      </c>
      <c r="O341" s="44">
        <f t="shared" si="149"/>
        <v>89.5</v>
      </c>
      <c r="P341" s="44">
        <f t="shared" si="150"/>
        <v>0</v>
      </c>
      <c r="Q341" s="44">
        <f t="shared" si="159"/>
        <v>1108.185</v>
      </c>
      <c r="R341" s="41">
        <f t="shared" si="151"/>
        <v>0</v>
      </c>
      <c r="S341" s="41">
        <f t="shared" si="152"/>
        <v>259.64</v>
      </c>
      <c r="T341" s="44">
        <f t="shared" si="153"/>
        <v>104.57</v>
      </c>
      <c r="U341" s="41">
        <f t="shared" si="154"/>
        <v>9.74</v>
      </c>
      <c r="V341" s="44">
        <f t="shared" si="155"/>
        <v>89.5</v>
      </c>
      <c r="W341" s="44">
        <f t="shared" si="156"/>
        <v>0</v>
      </c>
      <c r="X341" s="41">
        <f t="shared" si="158"/>
        <v>463.45</v>
      </c>
      <c r="Y341" s="41">
        <f t="shared" si="157"/>
        <v>1571.635</v>
      </c>
      <c r="Z341" s="66"/>
      <c r="AA341" s="143" t="s">
        <v>24</v>
      </c>
      <c r="AB341" s="161">
        <f t="shared" si="166"/>
        <v>58.4172</v>
      </c>
      <c r="AC341" s="161">
        <f t="shared" si="160"/>
        <v>778.92</v>
      </c>
      <c r="AD341" s="161">
        <f t="shared" si="161"/>
        <v>522.84</v>
      </c>
      <c r="AE341" s="161">
        <f t="shared" si="162"/>
        <v>32.4578</v>
      </c>
      <c r="AF341" s="161">
        <f t="shared" si="163"/>
        <v>179</v>
      </c>
      <c r="AG341" s="161">
        <f t="shared" si="164"/>
        <v>0</v>
      </c>
      <c r="AH341" s="161">
        <f t="shared" si="165"/>
        <v>1571.635</v>
      </c>
      <c r="AI341" s="143" t="s">
        <v>1138</v>
      </c>
    </row>
    <row r="342" s="9" customFormat="1" ht="20" customHeight="1" spans="1:35">
      <c r="A342" s="40">
        <f t="shared" si="144"/>
        <v>339</v>
      </c>
      <c r="B342" s="66" t="s">
        <v>715</v>
      </c>
      <c r="C342" s="47" t="s">
        <v>951</v>
      </c>
      <c r="D342" s="45" t="s">
        <v>952</v>
      </c>
      <c r="E342" s="82">
        <v>3245.4</v>
      </c>
      <c r="F342" s="82">
        <v>3245.5</v>
      </c>
      <c r="G342" s="185">
        <v>5228.42</v>
      </c>
      <c r="H342" s="82">
        <v>3245.4</v>
      </c>
      <c r="I342" s="88">
        <v>1790</v>
      </c>
      <c r="J342" s="68"/>
      <c r="K342" s="52">
        <f t="shared" si="145"/>
        <v>58.4172</v>
      </c>
      <c r="L342" s="53">
        <f t="shared" si="146"/>
        <v>519.28</v>
      </c>
      <c r="M342" s="44">
        <f t="shared" si="147"/>
        <v>418.27</v>
      </c>
      <c r="N342" s="41">
        <f t="shared" si="148"/>
        <v>22.7178</v>
      </c>
      <c r="O342" s="44">
        <f t="shared" si="149"/>
        <v>89.5</v>
      </c>
      <c r="P342" s="44">
        <f t="shared" si="150"/>
        <v>0</v>
      </c>
      <c r="Q342" s="44">
        <f t="shared" si="159"/>
        <v>1108.185</v>
      </c>
      <c r="R342" s="41">
        <f t="shared" si="151"/>
        <v>0</v>
      </c>
      <c r="S342" s="41">
        <f t="shared" si="152"/>
        <v>259.64</v>
      </c>
      <c r="T342" s="44">
        <f t="shared" si="153"/>
        <v>104.57</v>
      </c>
      <c r="U342" s="41">
        <f t="shared" si="154"/>
        <v>9.74</v>
      </c>
      <c r="V342" s="44">
        <f t="shared" si="155"/>
        <v>89.5</v>
      </c>
      <c r="W342" s="44">
        <f t="shared" si="156"/>
        <v>0</v>
      </c>
      <c r="X342" s="41">
        <f t="shared" si="158"/>
        <v>463.45</v>
      </c>
      <c r="Y342" s="41">
        <f t="shared" si="157"/>
        <v>1571.635</v>
      </c>
      <c r="Z342" s="66"/>
      <c r="AA342" s="143" t="s">
        <v>20</v>
      </c>
      <c r="AB342" s="161">
        <f t="shared" si="166"/>
        <v>58.4172</v>
      </c>
      <c r="AC342" s="161">
        <f t="shared" si="160"/>
        <v>778.92</v>
      </c>
      <c r="AD342" s="161">
        <f t="shared" si="161"/>
        <v>522.84</v>
      </c>
      <c r="AE342" s="161">
        <f t="shared" si="162"/>
        <v>32.4578</v>
      </c>
      <c r="AF342" s="161">
        <f t="shared" si="163"/>
        <v>179</v>
      </c>
      <c r="AG342" s="161">
        <f t="shared" si="164"/>
        <v>0</v>
      </c>
      <c r="AH342" s="161">
        <f t="shared" si="165"/>
        <v>1571.635</v>
      </c>
      <c r="AI342" s="143" t="s">
        <v>1138</v>
      </c>
    </row>
    <row r="343" s="9" customFormat="1" ht="20" customHeight="1" spans="1:35">
      <c r="A343" s="40">
        <f t="shared" si="144"/>
        <v>340</v>
      </c>
      <c r="B343" s="66" t="s">
        <v>715</v>
      </c>
      <c r="C343" s="47" t="s">
        <v>953</v>
      </c>
      <c r="D343" s="342" t="s">
        <v>954</v>
      </c>
      <c r="E343" s="82">
        <v>3245.4</v>
      </c>
      <c r="F343" s="82">
        <v>3245.5</v>
      </c>
      <c r="G343" s="185">
        <v>5228.42</v>
      </c>
      <c r="H343" s="82">
        <v>3245.4</v>
      </c>
      <c r="I343" s="88">
        <v>1790</v>
      </c>
      <c r="J343" s="68"/>
      <c r="K343" s="52">
        <f t="shared" si="145"/>
        <v>58.4172</v>
      </c>
      <c r="L343" s="53">
        <f t="shared" si="146"/>
        <v>519.28</v>
      </c>
      <c r="M343" s="44">
        <f t="shared" si="147"/>
        <v>418.27</v>
      </c>
      <c r="N343" s="41">
        <f t="shared" si="148"/>
        <v>22.7178</v>
      </c>
      <c r="O343" s="44">
        <f t="shared" si="149"/>
        <v>89.5</v>
      </c>
      <c r="P343" s="44">
        <f t="shared" si="150"/>
        <v>0</v>
      </c>
      <c r="Q343" s="44">
        <f t="shared" si="159"/>
        <v>1108.185</v>
      </c>
      <c r="R343" s="41">
        <f t="shared" si="151"/>
        <v>0</v>
      </c>
      <c r="S343" s="41">
        <f t="shared" si="152"/>
        <v>259.64</v>
      </c>
      <c r="T343" s="44">
        <f t="shared" si="153"/>
        <v>104.57</v>
      </c>
      <c r="U343" s="41">
        <f t="shared" si="154"/>
        <v>9.74</v>
      </c>
      <c r="V343" s="44">
        <f t="shared" si="155"/>
        <v>89.5</v>
      </c>
      <c r="W343" s="44">
        <f t="shared" si="156"/>
        <v>0</v>
      </c>
      <c r="X343" s="41">
        <f t="shared" si="158"/>
        <v>463.45</v>
      </c>
      <c r="Y343" s="41">
        <f t="shared" si="157"/>
        <v>1571.635</v>
      </c>
      <c r="Z343" s="66"/>
      <c r="AA343" s="143" t="s">
        <v>20</v>
      </c>
      <c r="AB343" s="161">
        <f t="shared" si="166"/>
        <v>58.4172</v>
      </c>
      <c r="AC343" s="161">
        <f t="shared" si="160"/>
        <v>778.92</v>
      </c>
      <c r="AD343" s="161">
        <f t="shared" si="161"/>
        <v>522.84</v>
      </c>
      <c r="AE343" s="161">
        <f t="shared" si="162"/>
        <v>32.4578</v>
      </c>
      <c r="AF343" s="161">
        <f t="shared" si="163"/>
        <v>179</v>
      </c>
      <c r="AG343" s="161">
        <f t="shared" si="164"/>
        <v>0</v>
      </c>
      <c r="AH343" s="161">
        <f t="shared" si="165"/>
        <v>1571.635</v>
      </c>
      <c r="AI343" s="143" t="s">
        <v>1138</v>
      </c>
    </row>
    <row r="344" s="9" customFormat="1" ht="20" customHeight="1" spans="1:35">
      <c r="A344" s="40">
        <f t="shared" si="144"/>
        <v>341</v>
      </c>
      <c r="B344" s="66" t="s">
        <v>170</v>
      </c>
      <c r="C344" s="47" t="s">
        <v>957</v>
      </c>
      <c r="D344" s="342" t="s">
        <v>958</v>
      </c>
      <c r="E344" s="82">
        <v>3245.4</v>
      </c>
      <c r="F344" s="82">
        <v>3245.5</v>
      </c>
      <c r="G344" s="185">
        <v>5228.42</v>
      </c>
      <c r="H344" s="82">
        <v>3245.4</v>
      </c>
      <c r="I344" s="44">
        <v>0</v>
      </c>
      <c r="J344" s="68">
        <v>108</v>
      </c>
      <c r="K344" s="52">
        <f t="shared" si="145"/>
        <v>58.4172</v>
      </c>
      <c r="L344" s="53">
        <f t="shared" si="146"/>
        <v>519.28</v>
      </c>
      <c r="M344" s="44">
        <f t="shared" si="147"/>
        <v>418.27</v>
      </c>
      <c r="N344" s="41">
        <f t="shared" si="148"/>
        <v>22.7178</v>
      </c>
      <c r="O344" s="44">
        <f t="shared" si="149"/>
        <v>0</v>
      </c>
      <c r="P344" s="44">
        <f t="shared" si="150"/>
        <v>54</v>
      </c>
      <c r="Q344" s="44">
        <f t="shared" si="159"/>
        <v>1072.685</v>
      </c>
      <c r="R344" s="41">
        <f t="shared" si="151"/>
        <v>0</v>
      </c>
      <c r="S344" s="41">
        <f t="shared" si="152"/>
        <v>259.64</v>
      </c>
      <c r="T344" s="44">
        <f t="shared" si="153"/>
        <v>104.57</v>
      </c>
      <c r="U344" s="41">
        <f t="shared" si="154"/>
        <v>9.74</v>
      </c>
      <c r="V344" s="44">
        <f t="shared" si="155"/>
        <v>0</v>
      </c>
      <c r="W344" s="44">
        <f t="shared" si="156"/>
        <v>54</v>
      </c>
      <c r="X344" s="41">
        <f t="shared" si="158"/>
        <v>427.95</v>
      </c>
      <c r="Y344" s="41">
        <f t="shared" si="157"/>
        <v>1500.635</v>
      </c>
      <c r="Z344" s="66"/>
      <c r="AA344" s="143" t="s">
        <v>24</v>
      </c>
      <c r="AB344" s="161">
        <f t="shared" si="166"/>
        <v>58.4172</v>
      </c>
      <c r="AC344" s="161">
        <f t="shared" si="160"/>
        <v>778.92</v>
      </c>
      <c r="AD344" s="161">
        <f t="shared" si="161"/>
        <v>522.84</v>
      </c>
      <c r="AE344" s="161">
        <f t="shared" si="162"/>
        <v>32.4578</v>
      </c>
      <c r="AF344" s="161">
        <f t="shared" si="163"/>
        <v>0</v>
      </c>
      <c r="AG344" s="161">
        <f t="shared" si="164"/>
        <v>108</v>
      </c>
      <c r="AH344" s="161">
        <f t="shared" si="165"/>
        <v>1500.635</v>
      </c>
      <c r="AI344" s="143" t="s">
        <v>1138</v>
      </c>
    </row>
    <row r="345" s="9" customFormat="1" ht="20" customHeight="1" spans="1:35">
      <c r="A345" s="40">
        <f t="shared" si="144"/>
        <v>342</v>
      </c>
      <c r="B345" s="66" t="s">
        <v>167</v>
      </c>
      <c r="C345" s="47" t="s">
        <v>959</v>
      </c>
      <c r="D345" s="45" t="s">
        <v>960</v>
      </c>
      <c r="E345" s="82">
        <v>3245.4</v>
      </c>
      <c r="F345" s="82">
        <v>3245.5</v>
      </c>
      <c r="G345" s="185">
        <v>5228.42</v>
      </c>
      <c r="H345" s="82">
        <v>3245.4</v>
      </c>
      <c r="I345" s="44">
        <v>0</v>
      </c>
      <c r="J345" s="68"/>
      <c r="K345" s="52">
        <f t="shared" si="145"/>
        <v>58.4172</v>
      </c>
      <c r="L345" s="53">
        <f t="shared" si="146"/>
        <v>519.28</v>
      </c>
      <c r="M345" s="44">
        <f t="shared" si="147"/>
        <v>418.27</v>
      </c>
      <c r="N345" s="41">
        <f t="shared" si="148"/>
        <v>22.7178</v>
      </c>
      <c r="O345" s="44">
        <f t="shared" si="149"/>
        <v>0</v>
      </c>
      <c r="P345" s="44">
        <f t="shared" si="150"/>
        <v>0</v>
      </c>
      <c r="Q345" s="44">
        <f t="shared" si="159"/>
        <v>1018.685</v>
      </c>
      <c r="R345" s="41">
        <f t="shared" si="151"/>
        <v>0</v>
      </c>
      <c r="S345" s="41">
        <f t="shared" si="152"/>
        <v>259.64</v>
      </c>
      <c r="T345" s="44">
        <f t="shared" si="153"/>
        <v>104.57</v>
      </c>
      <c r="U345" s="41">
        <f t="shared" si="154"/>
        <v>9.74</v>
      </c>
      <c r="V345" s="44">
        <f t="shared" si="155"/>
        <v>0</v>
      </c>
      <c r="W345" s="44">
        <f t="shared" si="156"/>
        <v>0</v>
      </c>
      <c r="X345" s="41">
        <f t="shared" si="158"/>
        <v>373.95</v>
      </c>
      <c r="Y345" s="41">
        <f t="shared" si="157"/>
        <v>1392.635</v>
      </c>
      <c r="Z345" s="66"/>
      <c r="AA345" s="143" t="s">
        <v>12</v>
      </c>
      <c r="AB345" s="161">
        <f t="shared" si="166"/>
        <v>58.4172</v>
      </c>
      <c r="AC345" s="161">
        <f t="shared" si="160"/>
        <v>778.92</v>
      </c>
      <c r="AD345" s="161">
        <f t="shared" si="161"/>
        <v>522.84</v>
      </c>
      <c r="AE345" s="161">
        <f t="shared" si="162"/>
        <v>32.4578</v>
      </c>
      <c r="AF345" s="161">
        <f t="shared" si="163"/>
        <v>0</v>
      </c>
      <c r="AG345" s="161">
        <f t="shared" si="164"/>
        <v>0</v>
      </c>
      <c r="AH345" s="161">
        <f t="shared" si="165"/>
        <v>1392.635</v>
      </c>
      <c r="AI345" s="143" t="s">
        <v>1134</v>
      </c>
    </row>
    <row r="346" s="9" customFormat="1" ht="20" customHeight="1" spans="1:35">
      <c r="A346" s="40">
        <f t="shared" si="144"/>
        <v>343</v>
      </c>
      <c r="B346" s="66" t="s">
        <v>167</v>
      </c>
      <c r="C346" s="47" t="s">
        <v>961</v>
      </c>
      <c r="D346" s="45" t="s">
        <v>962</v>
      </c>
      <c r="E346" s="82">
        <v>3245.4</v>
      </c>
      <c r="F346" s="82">
        <v>3245.5</v>
      </c>
      <c r="G346" s="185">
        <v>5228.42</v>
      </c>
      <c r="H346" s="82">
        <v>3245.4</v>
      </c>
      <c r="I346" s="88">
        <v>3180</v>
      </c>
      <c r="J346" s="68"/>
      <c r="K346" s="52">
        <f t="shared" si="145"/>
        <v>58.4172</v>
      </c>
      <c r="L346" s="53">
        <f t="shared" si="146"/>
        <v>519.28</v>
      </c>
      <c r="M346" s="44">
        <f t="shared" si="147"/>
        <v>418.27</v>
      </c>
      <c r="N346" s="41">
        <f t="shared" si="148"/>
        <v>22.7178</v>
      </c>
      <c r="O346" s="44">
        <f t="shared" si="149"/>
        <v>159</v>
      </c>
      <c r="P346" s="44">
        <f t="shared" si="150"/>
        <v>0</v>
      </c>
      <c r="Q346" s="44">
        <f t="shared" si="159"/>
        <v>1177.685</v>
      </c>
      <c r="R346" s="41">
        <f t="shared" si="151"/>
        <v>0</v>
      </c>
      <c r="S346" s="41">
        <f t="shared" si="152"/>
        <v>259.64</v>
      </c>
      <c r="T346" s="44">
        <f t="shared" si="153"/>
        <v>104.57</v>
      </c>
      <c r="U346" s="41">
        <f t="shared" si="154"/>
        <v>9.74</v>
      </c>
      <c r="V346" s="44">
        <f t="shared" si="155"/>
        <v>159</v>
      </c>
      <c r="W346" s="44">
        <f t="shared" si="156"/>
        <v>0</v>
      </c>
      <c r="X346" s="41">
        <f t="shared" si="158"/>
        <v>532.95</v>
      </c>
      <c r="Y346" s="41">
        <f t="shared" si="157"/>
        <v>1710.635</v>
      </c>
      <c r="Z346" s="66"/>
      <c r="AA346" s="143" t="s">
        <v>12</v>
      </c>
      <c r="AB346" s="161">
        <f t="shared" si="166"/>
        <v>58.4172</v>
      </c>
      <c r="AC346" s="161">
        <f t="shared" si="160"/>
        <v>778.92</v>
      </c>
      <c r="AD346" s="161">
        <f t="shared" si="161"/>
        <v>522.84</v>
      </c>
      <c r="AE346" s="161">
        <f t="shared" si="162"/>
        <v>32.4578</v>
      </c>
      <c r="AF346" s="161">
        <f t="shared" si="163"/>
        <v>318</v>
      </c>
      <c r="AG346" s="161">
        <f t="shared" si="164"/>
        <v>0</v>
      </c>
      <c r="AH346" s="161">
        <f t="shared" si="165"/>
        <v>1710.635</v>
      </c>
      <c r="AI346" s="143" t="s">
        <v>1134</v>
      </c>
    </row>
    <row r="347" s="9" customFormat="1" ht="20" customHeight="1" spans="1:35">
      <c r="A347" s="40">
        <f t="shared" si="144"/>
        <v>344</v>
      </c>
      <c r="B347" s="66" t="s">
        <v>443</v>
      </c>
      <c r="C347" s="47" t="s">
        <v>963</v>
      </c>
      <c r="D347" s="45" t="s">
        <v>964</v>
      </c>
      <c r="E347" s="82">
        <v>3245.4</v>
      </c>
      <c r="F347" s="82">
        <v>3245.5</v>
      </c>
      <c r="G347" s="185">
        <v>5228.42</v>
      </c>
      <c r="H347" s="82">
        <v>3245.4</v>
      </c>
      <c r="I347" s="88">
        <v>1790</v>
      </c>
      <c r="J347" s="68"/>
      <c r="K347" s="52">
        <f t="shared" si="145"/>
        <v>58.4172</v>
      </c>
      <c r="L347" s="53">
        <f t="shared" si="146"/>
        <v>519.28</v>
      </c>
      <c r="M347" s="44">
        <f t="shared" si="147"/>
        <v>418.27</v>
      </c>
      <c r="N347" s="41">
        <f t="shared" si="148"/>
        <v>22.7178</v>
      </c>
      <c r="O347" s="44">
        <f t="shared" si="149"/>
        <v>89.5</v>
      </c>
      <c r="P347" s="44">
        <f t="shared" si="150"/>
        <v>0</v>
      </c>
      <c r="Q347" s="44">
        <f t="shared" si="159"/>
        <v>1108.185</v>
      </c>
      <c r="R347" s="41">
        <f t="shared" si="151"/>
        <v>0</v>
      </c>
      <c r="S347" s="41">
        <f t="shared" si="152"/>
        <v>259.64</v>
      </c>
      <c r="T347" s="44">
        <f t="shared" si="153"/>
        <v>104.57</v>
      </c>
      <c r="U347" s="41">
        <f t="shared" si="154"/>
        <v>9.74</v>
      </c>
      <c r="V347" s="44">
        <f t="shared" si="155"/>
        <v>89.5</v>
      </c>
      <c r="W347" s="44">
        <f t="shared" si="156"/>
        <v>0</v>
      </c>
      <c r="X347" s="41">
        <f t="shared" si="158"/>
        <v>463.45</v>
      </c>
      <c r="Y347" s="41">
        <f t="shared" si="157"/>
        <v>1571.635</v>
      </c>
      <c r="Z347" s="66"/>
      <c r="AA347" s="143" t="s">
        <v>15</v>
      </c>
      <c r="AB347" s="161">
        <f t="shared" si="166"/>
        <v>58.4172</v>
      </c>
      <c r="AC347" s="161">
        <f t="shared" si="160"/>
        <v>778.92</v>
      </c>
      <c r="AD347" s="161">
        <f t="shared" si="161"/>
        <v>522.84</v>
      </c>
      <c r="AE347" s="161">
        <f t="shared" si="162"/>
        <v>32.4578</v>
      </c>
      <c r="AF347" s="161">
        <f t="shared" si="163"/>
        <v>179</v>
      </c>
      <c r="AG347" s="161">
        <f t="shared" si="164"/>
        <v>0</v>
      </c>
      <c r="AH347" s="161">
        <f t="shared" si="165"/>
        <v>1571.635</v>
      </c>
      <c r="AI347" s="143" t="s">
        <v>1138</v>
      </c>
    </row>
    <row r="348" s="9" customFormat="1" ht="20" customHeight="1" spans="1:35">
      <c r="A348" s="40">
        <f t="shared" si="144"/>
        <v>345</v>
      </c>
      <c r="B348" s="66" t="s">
        <v>170</v>
      </c>
      <c r="C348" s="47" t="s">
        <v>965</v>
      </c>
      <c r="D348" s="45" t="s">
        <v>966</v>
      </c>
      <c r="E348" s="82">
        <v>3245.4</v>
      </c>
      <c r="F348" s="82">
        <v>3245.5</v>
      </c>
      <c r="G348" s="185">
        <v>5228.42</v>
      </c>
      <c r="H348" s="82">
        <v>3245.4</v>
      </c>
      <c r="I348" s="44">
        <v>0</v>
      </c>
      <c r="J348" s="68"/>
      <c r="K348" s="52">
        <f t="shared" si="145"/>
        <v>58.4172</v>
      </c>
      <c r="L348" s="53">
        <f t="shared" si="146"/>
        <v>519.28</v>
      </c>
      <c r="M348" s="44">
        <f t="shared" si="147"/>
        <v>418.27</v>
      </c>
      <c r="N348" s="41">
        <f t="shared" si="148"/>
        <v>22.7178</v>
      </c>
      <c r="O348" s="44">
        <f t="shared" si="149"/>
        <v>0</v>
      </c>
      <c r="P348" s="44">
        <f t="shared" si="150"/>
        <v>0</v>
      </c>
      <c r="Q348" s="44">
        <f t="shared" si="159"/>
        <v>1018.685</v>
      </c>
      <c r="R348" s="41">
        <f t="shared" si="151"/>
        <v>0</v>
      </c>
      <c r="S348" s="41">
        <f t="shared" si="152"/>
        <v>259.64</v>
      </c>
      <c r="T348" s="44">
        <f t="shared" si="153"/>
        <v>104.57</v>
      </c>
      <c r="U348" s="41">
        <f t="shared" si="154"/>
        <v>9.74</v>
      </c>
      <c r="V348" s="44">
        <f t="shared" si="155"/>
        <v>0</v>
      </c>
      <c r="W348" s="44">
        <f t="shared" si="156"/>
        <v>0</v>
      </c>
      <c r="X348" s="41">
        <f t="shared" si="158"/>
        <v>373.95</v>
      </c>
      <c r="Y348" s="41">
        <f t="shared" si="157"/>
        <v>1392.635</v>
      </c>
      <c r="Z348" s="66"/>
      <c r="AA348" s="143" t="s">
        <v>24</v>
      </c>
      <c r="AB348" s="161">
        <f t="shared" si="166"/>
        <v>58.4172</v>
      </c>
      <c r="AC348" s="161">
        <f t="shared" si="160"/>
        <v>778.92</v>
      </c>
      <c r="AD348" s="161">
        <f t="shared" si="161"/>
        <v>522.84</v>
      </c>
      <c r="AE348" s="161">
        <f t="shared" si="162"/>
        <v>32.4578</v>
      </c>
      <c r="AF348" s="161">
        <f t="shared" si="163"/>
        <v>0</v>
      </c>
      <c r="AG348" s="161">
        <f t="shared" si="164"/>
        <v>0</v>
      </c>
      <c r="AH348" s="161">
        <f t="shared" si="165"/>
        <v>1392.635</v>
      </c>
      <c r="AI348" s="143" t="s">
        <v>1138</v>
      </c>
    </row>
    <row r="349" s="9" customFormat="1" ht="20" customHeight="1" spans="1:35">
      <c r="A349" s="40">
        <f t="shared" si="144"/>
        <v>346</v>
      </c>
      <c r="B349" s="66" t="s">
        <v>170</v>
      </c>
      <c r="C349" s="47" t="s">
        <v>967</v>
      </c>
      <c r="D349" s="45" t="s">
        <v>968</v>
      </c>
      <c r="E349" s="82">
        <v>3245.4</v>
      </c>
      <c r="F349" s="113">
        <v>3245.5</v>
      </c>
      <c r="G349" s="113">
        <v>5228.42</v>
      </c>
      <c r="H349" s="113">
        <v>3245.4</v>
      </c>
      <c r="I349" s="44">
        <v>0</v>
      </c>
      <c r="J349" s="68">
        <v>108</v>
      </c>
      <c r="K349" s="52">
        <f t="shared" si="145"/>
        <v>58.4172</v>
      </c>
      <c r="L349" s="53">
        <f t="shared" si="146"/>
        <v>519.28</v>
      </c>
      <c r="M349" s="44">
        <f t="shared" si="147"/>
        <v>418.27</v>
      </c>
      <c r="N349" s="41">
        <f t="shared" si="148"/>
        <v>22.7178</v>
      </c>
      <c r="O349" s="44">
        <f t="shared" si="149"/>
        <v>0</v>
      </c>
      <c r="P349" s="44">
        <f t="shared" si="150"/>
        <v>54</v>
      </c>
      <c r="Q349" s="44">
        <f t="shared" si="159"/>
        <v>1072.685</v>
      </c>
      <c r="R349" s="41">
        <f t="shared" si="151"/>
        <v>0</v>
      </c>
      <c r="S349" s="41">
        <f t="shared" si="152"/>
        <v>259.64</v>
      </c>
      <c r="T349" s="44">
        <f t="shared" si="153"/>
        <v>104.57</v>
      </c>
      <c r="U349" s="41">
        <f t="shared" si="154"/>
        <v>9.74</v>
      </c>
      <c r="V349" s="44">
        <f t="shared" si="155"/>
        <v>0</v>
      </c>
      <c r="W349" s="44">
        <f t="shared" si="156"/>
        <v>54</v>
      </c>
      <c r="X349" s="41">
        <f t="shared" si="158"/>
        <v>427.95</v>
      </c>
      <c r="Y349" s="41">
        <f t="shared" si="157"/>
        <v>1500.635</v>
      </c>
      <c r="Z349" s="66"/>
      <c r="AA349" s="143" t="s">
        <v>24</v>
      </c>
      <c r="AB349" s="161">
        <f t="shared" si="166"/>
        <v>58.4172</v>
      </c>
      <c r="AC349" s="161">
        <f t="shared" si="160"/>
        <v>778.92</v>
      </c>
      <c r="AD349" s="161">
        <f t="shared" si="161"/>
        <v>522.84</v>
      </c>
      <c r="AE349" s="161">
        <f t="shared" si="162"/>
        <v>32.4578</v>
      </c>
      <c r="AF349" s="161">
        <f t="shared" si="163"/>
        <v>0</v>
      </c>
      <c r="AG349" s="161">
        <f t="shared" si="164"/>
        <v>108</v>
      </c>
      <c r="AH349" s="161">
        <f t="shared" si="165"/>
        <v>1500.635</v>
      </c>
      <c r="AI349" s="143" t="s">
        <v>1138</v>
      </c>
    </row>
    <row r="350" s="9" customFormat="1" ht="20" customHeight="1" spans="1:35">
      <c r="A350" s="40">
        <f t="shared" si="144"/>
        <v>347</v>
      </c>
      <c r="B350" s="66" t="s">
        <v>170</v>
      </c>
      <c r="C350" s="47" t="s">
        <v>969</v>
      </c>
      <c r="D350" s="45" t="s">
        <v>970</v>
      </c>
      <c r="E350" s="82">
        <v>3245.4</v>
      </c>
      <c r="F350" s="113">
        <v>3245.5</v>
      </c>
      <c r="G350" s="113">
        <v>5228.42</v>
      </c>
      <c r="H350" s="113">
        <v>3245.4</v>
      </c>
      <c r="I350" s="44">
        <v>0</v>
      </c>
      <c r="J350" s="68">
        <v>108</v>
      </c>
      <c r="K350" s="52">
        <f t="shared" si="145"/>
        <v>58.4172</v>
      </c>
      <c r="L350" s="53">
        <f t="shared" si="146"/>
        <v>519.28</v>
      </c>
      <c r="M350" s="44">
        <f t="shared" si="147"/>
        <v>418.27</v>
      </c>
      <c r="N350" s="41">
        <f t="shared" si="148"/>
        <v>22.7178</v>
      </c>
      <c r="O350" s="44">
        <f t="shared" si="149"/>
        <v>0</v>
      </c>
      <c r="P350" s="44">
        <f t="shared" si="150"/>
        <v>54</v>
      </c>
      <c r="Q350" s="44">
        <f t="shared" si="159"/>
        <v>1072.685</v>
      </c>
      <c r="R350" s="41">
        <f t="shared" si="151"/>
        <v>0</v>
      </c>
      <c r="S350" s="41">
        <f t="shared" si="152"/>
        <v>259.64</v>
      </c>
      <c r="T350" s="44">
        <f t="shared" si="153"/>
        <v>104.57</v>
      </c>
      <c r="U350" s="41">
        <f t="shared" si="154"/>
        <v>9.74</v>
      </c>
      <c r="V350" s="44">
        <f t="shared" si="155"/>
        <v>0</v>
      </c>
      <c r="W350" s="44">
        <f t="shared" si="156"/>
        <v>54</v>
      </c>
      <c r="X350" s="41">
        <f t="shared" si="158"/>
        <v>427.95</v>
      </c>
      <c r="Y350" s="41">
        <f t="shared" si="157"/>
        <v>1500.635</v>
      </c>
      <c r="Z350" s="66"/>
      <c r="AA350" s="143" t="s">
        <v>24</v>
      </c>
      <c r="AB350" s="161">
        <f t="shared" si="166"/>
        <v>58.4172</v>
      </c>
      <c r="AC350" s="161">
        <f t="shared" si="160"/>
        <v>778.92</v>
      </c>
      <c r="AD350" s="161">
        <f t="shared" si="161"/>
        <v>522.84</v>
      </c>
      <c r="AE350" s="161">
        <f t="shared" si="162"/>
        <v>32.4578</v>
      </c>
      <c r="AF350" s="161">
        <f t="shared" si="163"/>
        <v>0</v>
      </c>
      <c r="AG350" s="161">
        <f t="shared" si="164"/>
        <v>108</v>
      </c>
      <c r="AH350" s="161">
        <f t="shared" si="165"/>
        <v>1500.635</v>
      </c>
      <c r="AI350" s="143" t="s">
        <v>1138</v>
      </c>
    </row>
    <row r="351" s="9" customFormat="1" ht="20" customHeight="1" spans="1:35">
      <c r="A351" s="40">
        <f t="shared" si="144"/>
        <v>348</v>
      </c>
      <c r="B351" s="66" t="s">
        <v>170</v>
      </c>
      <c r="C351" s="64" t="s">
        <v>971</v>
      </c>
      <c r="D351" s="45" t="s">
        <v>972</v>
      </c>
      <c r="E351" s="82">
        <v>3245.4</v>
      </c>
      <c r="F351" s="82">
        <v>3245.5</v>
      </c>
      <c r="G351" s="185">
        <v>5228.42</v>
      </c>
      <c r="H351" s="82">
        <v>3245.4</v>
      </c>
      <c r="I351" s="44">
        <v>1790</v>
      </c>
      <c r="J351" s="68"/>
      <c r="K351" s="52">
        <f t="shared" si="145"/>
        <v>58.4172</v>
      </c>
      <c r="L351" s="53">
        <f t="shared" si="146"/>
        <v>519.28</v>
      </c>
      <c r="M351" s="44">
        <f t="shared" si="147"/>
        <v>418.27</v>
      </c>
      <c r="N351" s="41">
        <f t="shared" si="148"/>
        <v>22.7178</v>
      </c>
      <c r="O351" s="44">
        <f t="shared" si="149"/>
        <v>89.5</v>
      </c>
      <c r="P351" s="44">
        <f t="shared" si="150"/>
        <v>0</v>
      </c>
      <c r="Q351" s="44">
        <f t="shared" si="159"/>
        <v>1108.185</v>
      </c>
      <c r="R351" s="41">
        <f t="shared" si="151"/>
        <v>0</v>
      </c>
      <c r="S351" s="41">
        <f t="shared" si="152"/>
        <v>259.64</v>
      </c>
      <c r="T351" s="44">
        <f t="shared" si="153"/>
        <v>104.57</v>
      </c>
      <c r="U351" s="41">
        <f t="shared" si="154"/>
        <v>9.74</v>
      </c>
      <c r="V351" s="44">
        <f t="shared" si="155"/>
        <v>89.5</v>
      </c>
      <c r="W351" s="44">
        <f t="shared" si="156"/>
        <v>0</v>
      </c>
      <c r="X351" s="41">
        <f t="shared" si="158"/>
        <v>463.45</v>
      </c>
      <c r="Y351" s="41">
        <f t="shared" si="157"/>
        <v>1571.635</v>
      </c>
      <c r="Z351" s="66"/>
      <c r="AA351" s="143" t="s">
        <v>24</v>
      </c>
      <c r="AB351" s="161">
        <f t="shared" si="166"/>
        <v>58.4172</v>
      </c>
      <c r="AC351" s="161">
        <f t="shared" si="160"/>
        <v>778.92</v>
      </c>
      <c r="AD351" s="161">
        <f t="shared" si="161"/>
        <v>522.84</v>
      </c>
      <c r="AE351" s="161">
        <f t="shared" si="162"/>
        <v>32.4578</v>
      </c>
      <c r="AF351" s="161">
        <f t="shared" si="163"/>
        <v>179</v>
      </c>
      <c r="AG351" s="161">
        <f t="shared" si="164"/>
        <v>0</v>
      </c>
      <c r="AH351" s="161">
        <f t="shared" si="165"/>
        <v>1571.635</v>
      </c>
      <c r="AI351" s="143" t="s">
        <v>1138</v>
      </c>
    </row>
    <row r="352" s="9" customFormat="1" ht="20" customHeight="1" spans="1:35">
      <c r="A352" s="40">
        <f t="shared" si="144"/>
        <v>349</v>
      </c>
      <c r="B352" s="66" t="s">
        <v>170</v>
      </c>
      <c r="C352" s="47" t="s">
        <v>973</v>
      </c>
      <c r="D352" s="45" t="s">
        <v>974</v>
      </c>
      <c r="E352" s="82">
        <v>3245.4</v>
      </c>
      <c r="F352" s="82">
        <v>3245.5</v>
      </c>
      <c r="G352" s="185">
        <v>5228.42</v>
      </c>
      <c r="H352" s="82">
        <v>3245.4</v>
      </c>
      <c r="I352" s="44">
        <v>0</v>
      </c>
      <c r="J352" s="68"/>
      <c r="K352" s="52">
        <f t="shared" si="145"/>
        <v>58.4172</v>
      </c>
      <c r="L352" s="53">
        <f t="shared" si="146"/>
        <v>519.28</v>
      </c>
      <c r="M352" s="44">
        <f t="shared" si="147"/>
        <v>418.27</v>
      </c>
      <c r="N352" s="41">
        <f t="shared" si="148"/>
        <v>22.7178</v>
      </c>
      <c r="O352" s="44">
        <f t="shared" si="149"/>
        <v>0</v>
      </c>
      <c r="P352" s="44">
        <f t="shared" si="150"/>
        <v>0</v>
      </c>
      <c r="Q352" s="44">
        <f t="shared" si="159"/>
        <v>1018.685</v>
      </c>
      <c r="R352" s="41">
        <f t="shared" si="151"/>
        <v>0</v>
      </c>
      <c r="S352" s="41">
        <f t="shared" si="152"/>
        <v>259.64</v>
      </c>
      <c r="T352" s="44">
        <f t="shared" si="153"/>
        <v>104.57</v>
      </c>
      <c r="U352" s="41">
        <f t="shared" si="154"/>
        <v>9.74</v>
      </c>
      <c r="V352" s="44">
        <f t="shared" si="155"/>
        <v>0</v>
      </c>
      <c r="W352" s="44">
        <f t="shared" si="156"/>
        <v>0</v>
      </c>
      <c r="X352" s="41">
        <f t="shared" si="158"/>
        <v>373.95</v>
      </c>
      <c r="Y352" s="41">
        <f t="shared" si="157"/>
        <v>1392.635</v>
      </c>
      <c r="Z352" s="66"/>
      <c r="AA352" s="143" t="s">
        <v>24</v>
      </c>
      <c r="AB352" s="161">
        <f t="shared" si="166"/>
        <v>58.4172</v>
      </c>
      <c r="AC352" s="161">
        <f t="shared" si="160"/>
        <v>778.92</v>
      </c>
      <c r="AD352" s="161">
        <f t="shared" si="161"/>
        <v>522.84</v>
      </c>
      <c r="AE352" s="161">
        <f t="shared" si="162"/>
        <v>32.4578</v>
      </c>
      <c r="AF352" s="161">
        <f t="shared" si="163"/>
        <v>0</v>
      </c>
      <c r="AG352" s="161">
        <f t="shared" si="164"/>
        <v>0</v>
      </c>
      <c r="AH352" s="161">
        <f t="shared" si="165"/>
        <v>1392.635</v>
      </c>
      <c r="AI352" s="143" t="s">
        <v>1138</v>
      </c>
    </row>
    <row r="353" s="9" customFormat="1" ht="20" customHeight="1" spans="1:35">
      <c r="A353" s="40">
        <f t="shared" si="144"/>
        <v>350</v>
      </c>
      <c r="B353" s="66" t="s">
        <v>170</v>
      </c>
      <c r="C353" s="47" t="s">
        <v>975</v>
      </c>
      <c r="D353" s="45" t="s">
        <v>976</v>
      </c>
      <c r="E353" s="82">
        <v>3245.4</v>
      </c>
      <c r="F353" s="82">
        <v>3245.5</v>
      </c>
      <c r="G353" s="185">
        <v>5228.42</v>
      </c>
      <c r="H353" s="82">
        <v>3245.4</v>
      </c>
      <c r="I353" s="44">
        <v>0</v>
      </c>
      <c r="J353" s="68"/>
      <c r="K353" s="52">
        <f t="shared" si="145"/>
        <v>58.4172</v>
      </c>
      <c r="L353" s="53">
        <f t="shared" si="146"/>
        <v>519.28</v>
      </c>
      <c r="M353" s="44">
        <f t="shared" si="147"/>
        <v>418.27</v>
      </c>
      <c r="N353" s="41">
        <f t="shared" si="148"/>
        <v>22.7178</v>
      </c>
      <c r="O353" s="44">
        <f t="shared" si="149"/>
        <v>0</v>
      </c>
      <c r="P353" s="44">
        <f t="shared" si="150"/>
        <v>0</v>
      </c>
      <c r="Q353" s="44">
        <f t="shared" si="159"/>
        <v>1018.685</v>
      </c>
      <c r="R353" s="41">
        <f t="shared" si="151"/>
        <v>0</v>
      </c>
      <c r="S353" s="41">
        <f t="shared" si="152"/>
        <v>259.64</v>
      </c>
      <c r="T353" s="44">
        <f t="shared" si="153"/>
        <v>104.57</v>
      </c>
      <c r="U353" s="41">
        <f t="shared" si="154"/>
        <v>9.74</v>
      </c>
      <c r="V353" s="44">
        <f t="shared" si="155"/>
        <v>0</v>
      </c>
      <c r="W353" s="44">
        <f t="shared" si="156"/>
        <v>0</v>
      </c>
      <c r="X353" s="41">
        <f t="shared" si="158"/>
        <v>373.95</v>
      </c>
      <c r="Y353" s="41">
        <f t="shared" si="157"/>
        <v>1392.635</v>
      </c>
      <c r="Z353" s="66"/>
      <c r="AA353" s="143" t="s">
        <v>24</v>
      </c>
      <c r="AB353" s="161">
        <f t="shared" si="166"/>
        <v>58.4172</v>
      </c>
      <c r="AC353" s="161">
        <f t="shared" si="160"/>
        <v>778.92</v>
      </c>
      <c r="AD353" s="161">
        <f t="shared" si="161"/>
        <v>522.84</v>
      </c>
      <c r="AE353" s="161">
        <f t="shared" si="162"/>
        <v>32.4578</v>
      </c>
      <c r="AF353" s="161">
        <f t="shared" si="163"/>
        <v>0</v>
      </c>
      <c r="AG353" s="161">
        <f t="shared" si="164"/>
        <v>0</v>
      </c>
      <c r="AH353" s="161">
        <f t="shared" si="165"/>
        <v>1392.635</v>
      </c>
      <c r="AI353" s="143" t="s">
        <v>1138</v>
      </c>
    </row>
    <row r="354" s="9" customFormat="1" ht="20" customHeight="1" spans="1:35">
      <c r="A354" s="40">
        <f t="shared" si="144"/>
        <v>351</v>
      </c>
      <c r="B354" s="66" t="s">
        <v>170</v>
      </c>
      <c r="C354" s="47" t="s">
        <v>977</v>
      </c>
      <c r="D354" s="45" t="s">
        <v>978</v>
      </c>
      <c r="E354" s="82">
        <v>3245.4</v>
      </c>
      <c r="F354" s="113">
        <v>3245.5</v>
      </c>
      <c r="G354" s="113">
        <v>5228.42</v>
      </c>
      <c r="H354" s="113">
        <v>3245.4</v>
      </c>
      <c r="I354" s="44">
        <v>0</v>
      </c>
      <c r="J354" s="68">
        <v>108</v>
      </c>
      <c r="K354" s="52">
        <f t="shared" si="145"/>
        <v>58.4172</v>
      </c>
      <c r="L354" s="53">
        <f t="shared" si="146"/>
        <v>519.28</v>
      </c>
      <c r="M354" s="44">
        <f t="shared" si="147"/>
        <v>418.27</v>
      </c>
      <c r="N354" s="41">
        <f t="shared" si="148"/>
        <v>22.7178</v>
      </c>
      <c r="O354" s="44">
        <f t="shared" si="149"/>
        <v>0</v>
      </c>
      <c r="P354" s="44">
        <f t="shared" si="150"/>
        <v>54</v>
      </c>
      <c r="Q354" s="44">
        <f t="shared" si="159"/>
        <v>1072.685</v>
      </c>
      <c r="R354" s="41">
        <f t="shared" si="151"/>
        <v>0</v>
      </c>
      <c r="S354" s="41">
        <f t="shared" si="152"/>
        <v>259.64</v>
      </c>
      <c r="T354" s="44">
        <f t="shared" si="153"/>
        <v>104.57</v>
      </c>
      <c r="U354" s="41">
        <f t="shared" si="154"/>
        <v>9.74</v>
      </c>
      <c r="V354" s="44">
        <f t="shared" si="155"/>
        <v>0</v>
      </c>
      <c r="W354" s="44">
        <f t="shared" si="156"/>
        <v>54</v>
      </c>
      <c r="X354" s="41">
        <f t="shared" si="158"/>
        <v>427.95</v>
      </c>
      <c r="Y354" s="41">
        <f t="shared" si="157"/>
        <v>1500.635</v>
      </c>
      <c r="Z354" s="66"/>
      <c r="AA354" s="143" t="s">
        <v>24</v>
      </c>
      <c r="AB354" s="161">
        <f t="shared" si="166"/>
        <v>58.4172</v>
      </c>
      <c r="AC354" s="161">
        <f t="shared" si="160"/>
        <v>778.92</v>
      </c>
      <c r="AD354" s="161">
        <f t="shared" si="161"/>
        <v>522.84</v>
      </c>
      <c r="AE354" s="161">
        <f t="shared" si="162"/>
        <v>32.4578</v>
      </c>
      <c r="AF354" s="161">
        <f t="shared" si="163"/>
        <v>0</v>
      </c>
      <c r="AG354" s="161">
        <f t="shared" si="164"/>
        <v>108</v>
      </c>
      <c r="AH354" s="161">
        <f t="shared" si="165"/>
        <v>1500.635</v>
      </c>
      <c r="AI354" s="143" t="s">
        <v>1138</v>
      </c>
    </row>
    <row r="355" s="9" customFormat="1" ht="20" customHeight="1" spans="1:35">
      <c r="A355" s="40">
        <f t="shared" si="144"/>
        <v>352</v>
      </c>
      <c r="B355" s="66" t="s">
        <v>170</v>
      </c>
      <c r="C355" s="47" t="s">
        <v>979</v>
      </c>
      <c r="D355" s="45" t="s">
        <v>980</v>
      </c>
      <c r="E355" s="82">
        <v>3245.4</v>
      </c>
      <c r="F355" s="82">
        <v>3245.5</v>
      </c>
      <c r="G355" s="185">
        <v>5228.42</v>
      </c>
      <c r="H355" s="82">
        <v>3245.4</v>
      </c>
      <c r="I355" s="88">
        <v>1790</v>
      </c>
      <c r="J355" s="68"/>
      <c r="K355" s="52">
        <f t="shared" si="145"/>
        <v>58.4172</v>
      </c>
      <c r="L355" s="53">
        <f t="shared" si="146"/>
        <v>519.28</v>
      </c>
      <c r="M355" s="44">
        <f t="shared" si="147"/>
        <v>418.27</v>
      </c>
      <c r="N355" s="41">
        <f t="shared" si="148"/>
        <v>22.7178</v>
      </c>
      <c r="O355" s="44">
        <f t="shared" si="149"/>
        <v>89.5</v>
      </c>
      <c r="P355" s="44">
        <f t="shared" si="150"/>
        <v>0</v>
      </c>
      <c r="Q355" s="44">
        <f t="shared" si="159"/>
        <v>1108.185</v>
      </c>
      <c r="R355" s="41">
        <f t="shared" si="151"/>
        <v>0</v>
      </c>
      <c r="S355" s="41">
        <f t="shared" si="152"/>
        <v>259.64</v>
      </c>
      <c r="T355" s="44">
        <f t="shared" si="153"/>
        <v>104.57</v>
      </c>
      <c r="U355" s="41">
        <f t="shared" si="154"/>
        <v>9.74</v>
      </c>
      <c r="V355" s="44">
        <f t="shared" si="155"/>
        <v>89.5</v>
      </c>
      <c r="W355" s="44">
        <f t="shared" si="156"/>
        <v>0</v>
      </c>
      <c r="X355" s="41">
        <f t="shared" si="158"/>
        <v>463.45</v>
      </c>
      <c r="Y355" s="41">
        <f t="shared" si="157"/>
        <v>1571.635</v>
      </c>
      <c r="Z355" s="66"/>
      <c r="AA355" s="143" t="s">
        <v>24</v>
      </c>
      <c r="AB355" s="161">
        <f t="shared" si="166"/>
        <v>58.4172</v>
      </c>
      <c r="AC355" s="161">
        <f t="shared" si="160"/>
        <v>778.92</v>
      </c>
      <c r="AD355" s="161">
        <f t="shared" si="161"/>
        <v>522.84</v>
      </c>
      <c r="AE355" s="161">
        <f t="shared" si="162"/>
        <v>32.4578</v>
      </c>
      <c r="AF355" s="161">
        <f t="shared" si="163"/>
        <v>179</v>
      </c>
      <c r="AG355" s="161">
        <f t="shared" si="164"/>
        <v>0</v>
      </c>
      <c r="AH355" s="161">
        <f t="shared" si="165"/>
        <v>1571.635</v>
      </c>
      <c r="AI355" s="143" t="s">
        <v>1138</v>
      </c>
    </row>
    <row r="356" s="9" customFormat="1" ht="20" customHeight="1" spans="1:35">
      <c r="A356" s="40">
        <f t="shared" si="144"/>
        <v>353</v>
      </c>
      <c r="B356" s="66" t="s">
        <v>217</v>
      </c>
      <c r="C356" s="47" t="s">
        <v>981</v>
      </c>
      <c r="D356" s="45" t="s">
        <v>982</v>
      </c>
      <c r="E356" s="82">
        <v>3245.4</v>
      </c>
      <c r="F356" s="82">
        <v>3245.5</v>
      </c>
      <c r="G356" s="185">
        <v>5228.42</v>
      </c>
      <c r="H356" s="82">
        <v>3245.4</v>
      </c>
      <c r="I356" s="44">
        <v>0</v>
      </c>
      <c r="J356" s="68"/>
      <c r="K356" s="52">
        <f t="shared" si="145"/>
        <v>58.4172</v>
      </c>
      <c r="L356" s="53">
        <f t="shared" si="146"/>
        <v>519.28</v>
      </c>
      <c r="M356" s="44">
        <f t="shared" si="147"/>
        <v>418.27</v>
      </c>
      <c r="N356" s="41">
        <f t="shared" si="148"/>
        <v>22.7178</v>
      </c>
      <c r="O356" s="44">
        <f t="shared" si="149"/>
        <v>0</v>
      </c>
      <c r="P356" s="44">
        <f t="shared" si="150"/>
        <v>0</v>
      </c>
      <c r="Q356" s="44">
        <f t="shared" si="159"/>
        <v>1018.685</v>
      </c>
      <c r="R356" s="41">
        <f t="shared" si="151"/>
        <v>0</v>
      </c>
      <c r="S356" s="41">
        <f t="shared" si="152"/>
        <v>259.64</v>
      </c>
      <c r="T356" s="44">
        <f t="shared" si="153"/>
        <v>104.57</v>
      </c>
      <c r="U356" s="41">
        <f t="shared" si="154"/>
        <v>9.74</v>
      </c>
      <c r="V356" s="44">
        <f t="shared" si="155"/>
        <v>0</v>
      </c>
      <c r="W356" s="44">
        <f t="shared" si="156"/>
        <v>0</v>
      </c>
      <c r="X356" s="41">
        <f t="shared" si="158"/>
        <v>373.95</v>
      </c>
      <c r="Y356" s="41">
        <f t="shared" si="157"/>
        <v>1392.635</v>
      </c>
      <c r="Z356" s="66"/>
      <c r="AA356" s="143" t="s">
        <v>30</v>
      </c>
      <c r="AB356" s="161">
        <f t="shared" si="166"/>
        <v>58.4172</v>
      </c>
      <c r="AC356" s="161">
        <f t="shared" si="160"/>
        <v>778.92</v>
      </c>
      <c r="AD356" s="161">
        <f t="shared" si="161"/>
        <v>522.84</v>
      </c>
      <c r="AE356" s="161">
        <f t="shared" si="162"/>
        <v>32.4578</v>
      </c>
      <c r="AF356" s="161">
        <f t="shared" si="163"/>
        <v>0</v>
      </c>
      <c r="AG356" s="161">
        <f t="shared" si="164"/>
        <v>0</v>
      </c>
      <c r="AH356" s="161">
        <f t="shared" si="165"/>
        <v>1392.635</v>
      </c>
      <c r="AI356" s="143" t="s">
        <v>1139</v>
      </c>
    </row>
    <row r="357" s="9" customFormat="1" ht="20" customHeight="1" spans="1:35">
      <c r="A357" s="40">
        <f t="shared" si="144"/>
        <v>354</v>
      </c>
      <c r="B357" s="66" t="s">
        <v>684</v>
      </c>
      <c r="C357" s="47" t="s">
        <v>983</v>
      </c>
      <c r="D357" s="45" t="s">
        <v>984</v>
      </c>
      <c r="E357" s="82">
        <v>3245.4</v>
      </c>
      <c r="F357" s="82">
        <v>3245.5</v>
      </c>
      <c r="G357" s="185">
        <v>5228.42</v>
      </c>
      <c r="H357" s="82">
        <v>3245.4</v>
      </c>
      <c r="I357" s="44">
        <v>0</v>
      </c>
      <c r="J357" s="68"/>
      <c r="K357" s="52">
        <f t="shared" si="145"/>
        <v>58.4172</v>
      </c>
      <c r="L357" s="53">
        <f t="shared" si="146"/>
        <v>519.28</v>
      </c>
      <c r="M357" s="44">
        <f t="shared" si="147"/>
        <v>418.27</v>
      </c>
      <c r="N357" s="41">
        <f t="shared" si="148"/>
        <v>22.7178</v>
      </c>
      <c r="O357" s="44">
        <f t="shared" si="149"/>
        <v>0</v>
      </c>
      <c r="P357" s="44">
        <f t="shared" si="150"/>
        <v>0</v>
      </c>
      <c r="Q357" s="44">
        <f t="shared" si="159"/>
        <v>1018.685</v>
      </c>
      <c r="R357" s="41">
        <f t="shared" si="151"/>
        <v>0</v>
      </c>
      <c r="S357" s="41">
        <f t="shared" si="152"/>
        <v>259.64</v>
      </c>
      <c r="T357" s="44">
        <f t="shared" si="153"/>
        <v>104.57</v>
      </c>
      <c r="U357" s="41">
        <f t="shared" si="154"/>
        <v>9.74</v>
      </c>
      <c r="V357" s="44">
        <f t="shared" si="155"/>
        <v>0</v>
      </c>
      <c r="W357" s="44">
        <f t="shared" si="156"/>
        <v>0</v>
      </c>
      <c r="X357" s="41">
        <f t="shared" si="158"/>
        <v>373.95</v>
      </c>
      <c r="Y357" s="41">
        <f t="shared" si="157"/>
        <v>1392.635</v>
      </c>
      <c r="Z357" s="66"/>
      <c r="AA357" s="143" t="s">
        <v>22</v>
      </c>
      <c r="AB357" s="161">
        <f t="shared" si="166"/>
        <v>58.4172</v>
      </c>
      <c r="AC357" s="161">
        <f t="shared" si="160"/>
        <v>778.92</v>
      </c>
      <c r="AD357" s="161">
        <f t="shared" si="161"/>
        <v>522.84</v>
      </c>
      <c r="AE357" s="161">
        <f t="shared" si="162"/>
        <v>32.4578</v>
      </c>
      <c r="AF357" s="161">
        <f t="shared" si="163"/>
        <v>0</v>
      </c>
      <c r="AG357" s="161">
        <f t="shared" si="164"/>
        <v>0</v>
      </c>
      <c r="AH357" s="161">
        <f t="shared" si="165"/>
        <v>1392.635</v>
      </c>
      <c r="AI357" s="143" t="s">
        <v>1138</v>
      </c>
    </row>
    <row r="358" s="9" customFormat="1" ht="20" customHeight="1" spans="1:35">
      <c r="A358" s="40">
        <f t="shared" si="144"/>
        <v>355</v>
      </c>
      <c r="B358" s="66" t="s">
        <v>167</v>
      </c>
      <c r="C358" s="64" t="s">
        <v>985</v>
      </c>
      <c r="D358" s="45" t="s">
        <v>986</v>
      </c>
      <c r="E358" s="82">
        <v>3245.4</v>
      </c>
      <c r="F358" s="82">
        <v>3245.5</v>
      </c>
      <c r="G358" s="185">
        <v>5228.42</v>
      </c>
      <c r="H358" s="82">
        <v>3245.4</v>
      </c>
      <c r="I358" s="44">
        <v>0</v>
      </c>
      <c r="J358" s="68"/>
      <c r="K358" s="52">
        <f t="shared" si="145"/>
        <v>58.4172</v>
      </c>
      <c r="L358" s="53">
        <f t="shared" si="146"/>
        <v>519.28</v>
      </c>
      <c r="M358" s="44">
        <f t="shared" si="147"/>
        <v>418.27</v>
      </c>
      <c r="N358" s="41">
        <f t="shared" si="148"/>
        <v>22.7178</v>
      </c>
      <c r="O358" s="44">
        <f t="shared" si="149"/>
        <v>0</v>
      </c>
      <c r="P358" s="44">
        <f t="shared" si="150"/>
        <v>0</v>
      </c>
      <c r="Q358" s="44">
        <f t="shared" si="159"/>
        <v>1018.685</v>
      </c>
      <c r="R358" s="41">
        <f t="shared" si="151"/>
        <v>0</v>
      </c>
      <c r="S358" s="41">
        <f t="shared" si="152"/>
        <v>259.64</v>
      </c>
      <c r="T358" s="44">
        <f t="shared" si="153"/>
        <v>104.57</v>
      </c>
      <c r="U358" s="41">
        <f t="shared" si="154"/>
        <v>9.74</v>
      </c>
      <c r="V358" s="44">
        <f t="shared" si="155"/>
        <v>0</v>
      </c>
      <c r="W358" s="44">
        <f t="shared" si="156"/>
        <v>0</v>
      </c>
      <c r="X358" s="41">
        <f t="shared" si="158"/>
        <v>373.95</v>
      </c>
      <c r="Y358" s="41">
        <f t="shared" si="157"/>
        <v>1392.635</v>
      </c>
      <c r="Z358" s="66"/>
      <c r="AA358" s="143" t="s">
        <v>12</v>
      </c>
      <c r="AB358" s="161">
        <f t="shared" si="166"/>
        <v>58.4172</v>
      </c>
      <c r="AC358" s="161">
        <f t="shared" si="160"/>
        <v>778.92</v>
      </c>
      <c r="AD358" s="161">
        <f t="shared" si="161"/>
        <v>522.84</v>
      </c>
      <c r="AE358" s="161">
        <f t="shared" si="162"/>
        <v>32.4578</v>
      </c>
      <c r="AF358" s="161">
        <f t="shared" si="163"/>
        <v>0</v>
      </c>
      <c r="AG358" s="161">
        <f t="shared" si="164"/>
        <v>0</v>
      </c>
      <c r="AH358" s="161">
        <f t="shared" si="165"/>
        <v>1392.635</v>
      </c>
      <c r="AI358" s="143" t="s">
        <v>1134</v>
      </c>
    </row>
    <row r="359" s="9" customFormat="1" ht="20" customHeight="1" spans="1:35">
      <c r="A359" s="40">
        <f t="shared" si="144"/>
        <v>356</v>
      </c>
      <c r="B359" s="66" t="s">
        <v>913</v>
      </c>
      <c r="C359" s="64" t="s">
        <v>987</v>
      </c>
      <c r="D359" s="45" t="s">
        <v>988</v>
      </c>
      <c r="E359" s="82">
        <v>3245.4</v>
      </c>
      <c r="F359" s="82">
        <v>3245.5</v>
      </c>
      <c r="G359" s="185">
        <v>5228.42</v>
      </c>
      <c r="H359" s="82">
        <v>3245.4</v>
      </c>
      <c r="I359" s="44">
        <v>0</v>
      </c>
      <c r="J359" s="68"/>
      <c r="K359" s="52">
        <f t="shared" si="145"/>
        <v>58.4172</v>
      </c>
      <c r="L359" s="53">
        <f t="shared" si="146"/>
        <v>519.28</v>
      </c>
      <c r="M359" s="44">
        <f t="shared" si="147"/>
        <v>418.27</v>
      </c>
      <c r="N359" s="41">
        <f t="shared" si="148"/>
        <v>22.7178</v>
      </c>
      <c r="O359" s="44">
        <f t="shared" si="149"/>
        <v>0</v>
      </c>
      <c r="P359" s="44">
        <f t="shared" si="150"/>
        <v>0</v>
      </c>
      <c r="Q359" s="44">
        <f t="shared" si="159"/>
        <v>1018.685</v>
      </c>
      <c r="R359" s="41">
        <f t="shared" si="151"/>
        <v>0</v>
      </c>
      <c r="S359" s="41">
        <f t="shared" si="152"/>
        <v>259.64</v>
      </c>
      <c r="T359" s="44">
        <f t="shared" si="153"/>
        <v>104.57</v>
      </c>
      <c r="U359" s="41">
        <f t="shared" si="154"/>
        <v>9.74</v>
      </c>
      <c r="V359" s="44">
        <f t="shared" si="155"/>
        <v>0</v>
      </c>
      <c r="W359" s="44">
        <f t="shared" si="156"/>
        <v>0</v>
      </c>
      <c r="X359" s="41">
        <f t="shared" si="158"/>
        <v>373.95</v>
      </c>
      <c r="Y359" s="41">
        <f t="shared" si="157"/>
        <v>1392.635</v>
      </c>
      <c r="Z359" s="66"/>
      <c r="AA359" s="143" t="s">
        <v>23</v>
      </c>
      <c r="AB359" s="161">
        <f t="shared" si="166"/>
        <v>58.4172</v>
      </c>
      <c r="AC359" s="161">
        <f t="shared" si="160"/>
        <v>778.92</v>
      </c>
      <c r="AD359" s="161">
        <f t="shared" si="161"/>
        <v>522.84</v>
      </c>
      <c r="AE359" s="161">
        <f t="shared" si="162"/>
        <v>32.4578</v>
      </c>
      <c r="AF359" s="161">
        <f t="shared" si="163"/>
        <v>0</v>
      </c>
      <c r="AG359" s="161">
        <f t="shared" si="164"/>
        <v>0</v>
      </c>
      <c r="AH359" s="161">
        <f t="shared" si="165"/>
        <v>1392.635</v>
      </c>
      <c r="AI359" s="143" t="s">
        <v>1138</v>
      </c>
    </row>
    <row r="360" s="9" customFormat="1" ht="20" customHeight="1" spans="1:35">
      <c r="A360" s="40">
        <f t="shared" si="144"/>
        <v>357</v>
      </c>
      <c r="B360" s="66" t="s">
        <v>170</v>
      </c>
      <c r="C360" s="64" t="s">
        <v>989</v>
      </c>
      <c r="D360" s="45" t="s">
        <v>990</v>
      </c>
      <c r="E360" s="82">
        <v>3245.4</v>
      </c>
      <c r="F360" s="82">
        <v>3245.5</v>
      </c>
      <c r="G360" s="185">
        <v>5228.42</v>
      </c>
      <c r="H360" s="82">
        <v>3245.4</v>
      </c>
      <c r="I360" s="88">
        <v>1790</v>
      </c>
      <c r="J360" s="68"/>
      <c r="K360" s="52">
        <f t="shared" si="145"/>
        <v>58.4172</v>
      </c>
      <c r="L360" s="53">
        <f t="shared" si="146"/>
        <v>519.28</v>
      </c>
      <c r="M360" s="44">
        <f t="shared" si="147"/>
        <v>418.27</v>
      </c>
      <c r="N360" s="41">
        <f t="shared" si="148"/>
        <v>22.7178</v>
      </c>
      <c r="O360" s="44">
        <f t="shared" si="149"/>
        <v>89.5</v>
      </c>
      <c r="P360" s="44">
        <f t="shared" si="150"/>
        <v>0</v>
      </c>
      <c r="Q360" s="44">
        <f t="shared" si="159"/>
        <v>1108.185</v>
      </c>
      <c r="R360" s="41">
        <f t="shared" si="151"/>
        <v>0</v>
      </c>
      <c r="S360" s="41">
        <f t="shared" si="152"/>
        <v>259.64</v>
      </c>
      <c r="T360" s="44">
        <f t="shared" si="153"/>
        <v>104.57</v>
      </c>
      <c r="U360" s="41">
        <f t="shared" si="154"/>
        <v>9.74</v>
      </c>
      <c r="V360" s="44">
        <f t="shared" si="155"/>
        <v>89.5</v>
      </c>
      <c r="W360" s="44">
        <f t="shared" si="156"/>
        <v>0</v>
      </c>
      <c r="X360" s="41">
        <f t="shared" si="158"/>
        <v>463.45</v>
      </c>
      <c r="Y360" s="41">
        <f t="shared" si="157"/>
        <v>1571.635</v>
      </c>
      <c r="Z360" s="66"/>
      <c r="AA360" s="143" t="s">
        <v>24</v>
      </c>
      <c r="AB360" s="161">
        <f t="shared" si="166"/>
        <v>58.4172</v>
      </c>
      <c r="AC360" s="161">
        <f t="shared" si="160"/>
        <v>778.92</v>
      </c>
      <c r="AD360" s="161">
        <f t="shared" si="161"/>
        <v>522.84</v>
      </c>
      <c r="AE360" s="161">
        <f t="shared" si="162"/>
        <v>32.4578</v>
      </c>
      <c r="AF360" s="161">
        <f t="shared" si="163"/>
        <v>179</v>
      </c>
      <c r="AG360" s="161">
        <f t="shared" si="164"/>
        <v>0</v>
      </c>
      <c r="AH360" s="161">
        <f t="shared" si="165"/>
        <v>1571.635</v>
      </c>
      <c r="AI360" s="143" t="s">
        <v>1138</v>
      </c>
    </row>
    <row r="361" s="9" customFormat="1" ht="20" customHeight="1" spans="1:35">
      <c r="A361" s="40">
        <f t="shared" si="144"/>
        <v>358</v>
      </c>
      <c r="B361" s="66" t="s">
        <v>170</v>
      </c>
      <c r="C361" s="64" t="s">
        <v>993</v>
      </c>
      <c r="D361" s="45" t="s">
        <v>994</v>
      </c>
      <c r="E361" s="82">
        <v>3245.4</v>
      </c>
      <c r="F361" s="82">
        <v>3245.5</v>
      </c>
      <c r="G361" s="185">
        <v>5228.42</v>
      </c>
      <c r="H361" s="82">
        <v>3245.4</v>
      </c>
      <c r="I361" s="44">
        <v>0</v>
      </c>
      <c r="J361" s="68"/>
      <c r="K361" s="52">
        <f t="shared" si="145"/>
        <v>58.4172</v>
      </c>
      <c r="L361" s="53">
        <f t="shared" si="146"/>
        <v>519.28</v>
      </c>
      <c r="M361" s="44">
        <f t="shared" si="147"/>
        <v>418.27</v>
      </c>
      <c r="N361" s="41">
        <f t="shared" si="148"/>
        <v>22.7178</v>
      </c>
      <c r="O361" s="44">
        <f t="shared" si="149"/>
        <v>0</v>
      </c>
      <c r="P361" s="44">
        <f t="shared" si="150"/>
        <v>0</v>
      </c>
      <c r="Q361" s="44">
        <f t="shared" si="159"/>
        <v>1018.685</v>
      </c>
      <c r="R361" s="41">
        <f t="shared" si="151"/>
        <v>0</v>
      </c>
      <c r="S361" s="41">
        <f t="shared" si="152"/>
        <v>259.64</v>
      </c>
      <c r="T361" s="44">
        <f t="shared" si="153"/>
        <v>104.57</v>
      </c>
      <c r="U361" s="41">
        <f t="shared" si="154"/>
        <v>9.74</v>
      </c>
      <c r="V361" s="44">
        <f t="shared" si="155"/>
        <v>0</v>
      </c>
      <c r="W361" s="44">
        <f t="shared" si="156"/>
        <v>0</v>
      </c>
      <c r="X361" s="41">
        <f t="shared" si="158"/>
        <v>373.95</v>
      </c>
      <c r="Y361" s="41">
        <f t="shared" si="157"/>
        <v>1392.635</v>
      </c>
      <c r="Z361" s="66"/>
      <c r="AA361" s="143" t="s">
        <v>24</v>
      </c>
      <c r="AB361" s="161">
        <f t="shared" si="166"/>
        <v>58.4172</v>
      </c>
      <c r="AC361" s="161">
        <f t="shared" si="160"/>
        <v>778.92</v>
      </c>
      <c r="AD361" s="161">
        <f t="shared" si="161"/>
        <v>522.84</v>
      </c>
      <c r="AE361" s="161">
        <f t="shared" si="162"/>
        <v>32.4578</v>
      </c>
      <c r="AF361" s="161">
        <f t="shared" si="163"/>
        <v>0</v>
      </c>
      <c r="AG361" s="161">
        <f t="shared" si="164"/>
        <v>0</v>
      </c>
      <c r="AH361" s="161">
        <f t="shared" si="165"/>
        <v>1392.635</v>
      </c>
      <c r="AI361" s="143" t="s">
        <v>1138</v>
      </c>
    </row>
    <row r="362" s="9" customFormat="1" ht="20" customHeight="1" spans="1:35">
      <c r="A362" s="40">
        <f t="shared" si="144"/>
        <v>359</v>
      </c>
      <c r="B362" s="66" t="s">
        <v>167</v>
      </c>
      <c r="C362" s="64" t="s">
        <v>997</v>
      </c>
      <c r="D362" s="45" t="s">
        <v>998</v>
      </c>
      <c r="E362" s="82">
        <v>3245.4</v>
      </c>
      <c r="F362" s="82">
        <v>3245.5</v>
      </c>
      <c r="G362" s="185">
        <v>5228.42</v>
      </c>
      <c r="H362" s="82">
        <v>3245.4</v>
      </c>
      <c r="I362" s="44">
        <v>0</v>
      </c>
      <c r="J362" s="68"/>
      <c r="K362" s="52">
        <f t="shared" si="145"/>
        <v>58.4172</v>
      </c>
      <c r="L362" s="53">
        <f t="shared" si="146"/>
        <v>519.28</v>
      </c>
      <c r="M362" s="44">
        <f t="shared" si="147"/>
        <v>418.27</v>
      </c>
      <c r="N362" s="41">
        <f t="shared" si="148"/>
        <v>22.7178</v>
      </c>
      <c r="O362" s="44">
        <f t="shared" si="149"/>
        <v>0</v>
      </c>
      <c r="P362" s="44">
        <f t="shared" si="150"/>
        <v>0</v>
      </c>
      <c r="Q362" s="44">
        <f t="shared" si="159"/>
        <v>1018.685</v>
      </c>
      <c r="R362" s="41">
        <f t="shared" si="151"/>
        <v>0</v>
      </c>
      <c r="S362" s="41">
        <f t="shared" si="152"/>
        <v>259.64</v>
      </c>
      <c r="T362" s="44">
        <f t="shared" si="153"/>
        <v>104.57</v>
      </c>
      <c r="U362" s="41">
        <f t="shared" si="154"/>
        <v>9.74</v>
      </c>
      <c r="V362" s="44">
        <f t="shared" si="155"/>
        <v>0</v>
      </c>
      <c r="W362" s="44">
        <f t="shared" si="156"/>
        <v>0</v>
      </c>
      <c r="X362" s="41">
        <f t="shared" si="158"/>
        <v>373.95</v>
      </c>
      <c r="Y362" s="41">
        <f t="shared" si="157"/>
        <v>1392.635</v>
      </c>
      <c r="Z362" s="66"/>
      <c r="AA362" s="143" t="s">
        <v>12</v>
      </c>
      <c r="AB362" s="161">
        <f t="shared" si="166"/>
        <v>58.4172</v>
      </c>
      <c r="AC362" s="161">
        <f t="shared" si="160"/>
        <v>778.92</v>
      </c>
      <c r="AD362" s="161">
        <f t="shared" si="161"/>
        <v>522.84</v>
      </c>
      <c r="AE362" s="161">
        <f t="shared" si="162"/>
        <v>32.4578</v>
      </c>
      <c r="AF362" s="161">
        <f t="shared" si="163"/>
        <v>0</v>
      </c>
      <c r="AG362" s="161">
        <f t="shared" si="164"/>
        <v>0</v>
      </c>
      <c r="AH362" s="161">
        <f t="shared" si="165"/>
        <v>1392.635</v>
      </c>
      <c r="AI362" s="143" t="s">
        <v>1134</v>
      </c>
    </row>
    <row r="363" s="9" customFormat="1" ht="20" customHeight="1" spans="1:35">
      <c r="A363" s="40">
        <f t="shared" si="144"/>
        <v>360</v>
      </c>
      <c r="B363" s="66" t="s">
        <v>170</v>
      </c>
      <c r="C363" s="64" t="s">
        <v>999</v>
      </c>
      <c r="D363" s="45" t="s">
        <v>1000</v>
      </c>
      <c r="E363" s="82">
        <v>3245.4</v>
      </c>
      <c r="F363" s="82">
        <v>3245.5</v>
      </c>
      <c r="G363" s="185">
        <v>5228.42</v>
      </c>
      <c r="H363" s="82">
        <v>3245.4</v>
      </c>
      <c r="I363" s="44">
        <v>0</v>
      </c>
      <c r="J363" s="68"/>
      <c r="K363" s="52">
        <f t="shared" si="145"/>
        <v>58.4172</v>
      </c>
      <c r="L363" s="53">
        <f t="shared" si="146"/>
        <v>519.28</v>
      </c>
      <c r="M363" s="44">
        <f t="shared" si="147"/>
        <v>418.27</v>
      </c>
      <c r="N363" s="41">
        <f t="shared" si="148"/>
        <v>22.7178</v>
      </c>
      <c r="O363" s="44">
        <f t="shared" si="149"/>
        <v>0</v>
      </c>
      <c r="P363" s="44">
        <f t="shared" si="150"/>
        <v>0</v>
      </c>
      <c r="Q363" s="44">
        <f t="shared" si="159"/>
        <v>1018.685</v>
      </c>
      <c r="R363" s="41">
        <f t="shared" si="151"/>
        <v>0</v>
      </c>
      <c r="S363" s="41">
        <f t="shared" si="152"/>
        <v>259.64</v>
      </c>
      <c r="T363" s="44">
        <f t="shared" si="153"/>
        <v>104.57</v>
      </c>
      <c r="U363" s="41">
        <f t="shared" si="154"/>
        <v>9.74</v>
      </c>
      <c r="V363" s="44">
        <f t="shared" si="155"/>
        <v>0</v>
      </c>
      <c r="W363" s="44">
        <f t="shared" si="156"/>
        <v>0</v>
      </c>
      <c r="X363" s="41">
        <f t="shared" si="158"/>
        <v>373.95</v>
      </c>
      <c r="Y363" s="41">
        <f t="shared" si="157"/>
        <v>1392.635</v>
      </c>
      <c r="Z363" s="66"/>
      <c r="AA363" s="143" t="s">
        <v>24</v>
      </c>
      <c r="AB363" s="161">
        <f t="shared" si="166"/>
        <v>58.4172</v>
      </c>
      <c r="AC363" s="161">
        <f t="shared" si="160"/>
        <v>778.92</v>
      </c>
      <c r="AD363" s="161">
        <f t="shared" si="161"/>
        <v>522.84</v>
      </c>
      <c r="AE363" s="161">
        <f t="shared" si="162"/>
        <v>32.4578</v>
      </c>
      <c r="AF363" s="161">
        <f t="shared" si="163"/>
        <v>0</v>
      </c>
      <c r="AG363" s="161">
        <f t="shared" si="164"/>
        <v>0</v>
      </c>
      <c r="AH363" s="161">
        <f t="shared" si="165"/>
        <v>1392.635</v>
      </c>
      <c r="AI363" s="143" t="s">
        <v>1138</v>
      </c>
    </row>
    <row r="364" s="9" customFormat="1" ht="20" customHeight="1" spans="1:35">
      <c r="A364" s="40">
        <f t="shared" si="144"/>
        <v>361</v>
      </c>
      <c r="B364" s="66" t="s">
        <v>170</v>
      </c>
      <c r="C364" s="64" t="s">
        <v>1001</v>
      </c>
      <c r="D364" s="45" t="s">
        <v>1002</v>
      </c>
      <c r="E364" s="82">
        <v>3245.4</v>
      </c>
      <c r="F364" s="82">
        <v>3245.5</v>
      </c>
      <c r="G364" s="185">
        <v>5228.42</v>
      </c>
      <c r="H364" s="82">
        <v>3245.4</v>
      </c>
      <c r="I364" s="44">
        <v>0</v>
      </c>
      <c r="J364" s="68"/>
      <c r="K364" s="52">
        <f t="shared" si="145"/>
        <v>58.4172</v>
      </c>
      <c r="L364" s="53">
        <f t="shared" si="146"/>
        <v>519.28</v>
      </c>
      <c r="M364" s="44">
        <f t="shared" si="147"/>
        <v>418.27</v>
      </c>
      <c r="N364" s="41">
        <f t="shared" si="148"/>
        <v>22.7178</v>
      </c>
      <c r="O364" s="44">
        <f t="shared" si="149"/>
        <v>0</v>
      </c>
      <c r="P364" s="44">
        <f t="shared" si="150"/>
        <v>0</v>
      </c>
      <c r="Q364" s="44">
        <f t="shared" si="159"/>
        <v>1018.685</v>
      </c>
      <c r="R364" s="41">
        <f t="shared" si="151"/>
        <v>0</v>
      </c>
      <c r="S364" s="41">
        <f t="shared" si="152"/>
        <v>259.64</v>
      </c>
      <c r="T364" s="44">
        <f t="shared" si="153"/>
        <v>104.57</v>
      </c>
      <c r="U364" s="41">
        <f t="shared" si="154"/>
        <v>9.74</v>
      </c>
      <c r="V364" s="44">
        <f t="shared" si="155"/>
        <v>0</v>
      </c>
      <c r="W364" s="44">
        <f t="shared" si="156"/>
        <v>0</v>
      </c>
      <c r="X364" s="41">
        <f t="shared" si="158"/>
        <v>373.95</v>
      </c>
      <c r="Y364" s="41">
        <f t="shared" si="157"/>
        <v>1392.635</v>
      </c>
      <c r="Z364" s="66"/>
      <c r="AA364" s="143" t="s">
        <v>24</v>
      </c>
      <c r="AB364" s="161">
        <f t="shared" si="166"/>
        <v>58.4172</v>
      </c>
      <c r="AC364" s="161">
        <f t="shared" si="160"/>
        <v>778.92</v>
      </c>
      <c r="AD364" s="161">
        <f t="shared" si="161"/>
        <v>522.84</v>
      </c>
      <c r="AE364" s="161">
        <f t="shared" si="162"/>
        <v>32.4578</v>
      </c>
      <c r="AF364" s="161">
        <f t="shared" si="163"/>
        <v>0</v>
      </c>
      <c r="AG364" s="161">
        <f t="shared" si="164"/>
        <v>0</v>
      </c>
      <c r="AH364" s="161">
        <f t="shared" si="165"/>
        <v>1392.635</v>
      </c>
      <c r="AI364" s="143" t="s">
        <v>1138</v>
      </c>
    </row>
    <row r="365" s="9" customFormat="1" ht="20" customHeight="1" spans="1:35">
      <c r="A365" s="40">
        <f t="shared" si="144"/>
        <v>362</v>
      </c>
      <c r="B365" s="66" t="s">
        <v>170</v>
      </c>
      <c r="C365" s="64" t="s">
        <v>1005</v>
      </c>
      <c r="D365" s="45" t="s">
        <v>1006</v>
      </c>
      <c r="E365" s="82">
        <v>3245.4</v>
      </c>
      <c r="F365" s="82">
        <v>3245.5</v>
      </c>
      <c r="G365" s="185">
        <v>5228.42</v>
      </c>
      <c r="H365" s="82">
        <v>3245.4</v>
      </c>
      <c r="I365" s="44">
        <v>0</v>
      </c>
      <c r="J365" s="68"/>
      <c r="K365" s="52">
        <f t="shared" si="145"/>
        <v>58.4172</v>
      </c>
      <c r="L365" s="53">
        <f t="shared" si="146"/>
        <v>519.28</v>
      </c>
      <c r="M365" s="44">
        <f t="shared" si="147"/>
        <v>418.27</v>
      </c>
      <c r="N365" s="41">
        <f t="shared" si="148"/>
        <v>22.7178</v>
      </c>
      <c r="O365" s="44">
        <f t="shared" si="149"/>
        <v>0</v>
      </c>
      <c r="P365" s="44">
        <f t="shared" si="150"/>
        <v>0</v>
      </c>
      <c r="Q365" s="44">
        <f t="shared" si="159"/>
        <v>1018.685</v>
      </c>
      <c r="R365" s="41">
        <f t="shared" si="151"/>
        <v>0</v>
      </c>
      <c r="S365" s="41">
        <f t="shared" si="152"/>
        <v>259.64</v>
      </c>
      <c r="T365" s="44">
        <f t="shared" si="153"/>
        <v>104.57</v>
      </c>
      <c r="U365" s="41">
        <f t="shared" si="154"/>
        <v>9.74</v>
      </c>
      <c r="V365" s="44">
        <f t="shared" si="155"/>
        <v>0</v>
      </c>
      <c r="W365" s="44">
        <f t="shared" si="156"/>
        <v>0</v>
      </c>
      <c r="X365" s="41">
        <f t="shared" si="158"/>
        <v>373.95</v>
      </c>
      <c r="Y365" s="41">
        <f t="shared" si="157"/>
        <v>1392.635</v>
      </c>
      <c r="Z365" s="66"/>
      <c r="AA365" s="143" t="s">
        <v>24</v>
      </c>
      <c r="AB365" s="161">
        <f t="shared" si="166"/>
        <v>58.4172</v>
      </c>
      <c r="AC365" s="161">
        <f t="shared" si="160"/>
        <v>778.92</v>
      </c>
      <c r="AD365" s="161">
        <f t="shared" si="161"/>
        <v>522.84</v>
      </c>
      <c r="AE365" s="161">
        <f t="shared" si="162"/>
        <v>32.4578</v>
      </c>
      <c r="AF365" s="161">
        <f t="shared" si="163"/>
        <v>0</v>
      </c>
      <c r="AG365" s="161">
        <f t="shared" si="164"/>
        <v>0</v>
      </c>
      <c r="AH365" s="161">
        <f t="shared" si="165"/>
        <v>1392.635</v>
      </c>
      <c r="AI365" s="143" t="s">
        <v>1138</v>
      </c>
    </row>
    <row r="366" s="9" customFormat="1" ht="20" customHeight="1" spans="1:35">
      <c r="A366" s="40">
        <f t="shared" si="144"/>
        <v>363</v>
      </c>
      <c r="B366" s="66" t="s">
        <v>170</v>
      </c>
      <c r="C366" s="64" t="s">
        <v>1007</v>
      </c>
      <c r="D366" s="45" t="s">
        <v>1008</v>
      </c>
      <c r="E366" s="82">
        <v>3245.4</v>
      </c>
      <c r="F366" s="82">
        <v>3245.5</v>
      </c>
      <c r="G366" s="185">
        <v>5228.42</v>
      </c>
      <c r="H366" s="82">
        <v>3245.4</v>
      </c>
      <c r="I366" s="88">
        <v>1790</v>
      </c>
      <c r="J366" s="68"/>
      <c r="K366" s="52">
        <f t="shared" si="145"/>
        <v>58.4172</v>
      </c>
      <c r="L366" s="53">
        <f t="shared" si="146"/>
        <v>519.28</v>
      </c>
      <c r="M366" s="44">
        <f t="shared" si="147"/>
        <v>418.27</v>
      </c>
      <c r="N366" s="41">
        <f t="shared" si="148"/>
        <v>22.7178</v>
      </c>
      <c r="O366" s="44">
        <f t="shared" si="149"/>
        <v>89.5</v>
      </c>
      <c r="P366" s="44">
        <f t="shared" si="150"/>
        <v>0</v>
      </c>
      <c r="Q366" s="44">
        <f t="shared" si="159"/>
        <v>1108.185</v>
      </c>
      <c r="R366" s="41">
        <f t="shared" si="151"/>
        <v>0</v>
      </c>
      <c r="S366" s="41">
        <f t="shared" si="152"/>
        <v>259.64</v>
      </c>
      <c r="T366" s="44">
        <f t="shared" si="153"/>
        <v>104.57</v>
      </c>
      <c r="U366" s="41">
        <f t="shared" si="154"/>
        <v>9.74</v>
      </c>
      <c r="V366" s="44">
        <f t="shared" si="155"/>
        <v>89.5</v>
      </c>
      <c r="W366" s="44">
        <f t="shared" si="156"/>
        <v>0</v>
      </c>
      <c r="X366" s="41">
        <f t="shared" si="158"/>
        <v>463.45</v>
      </c>
      <c r="Y366" s="41">
        <f t="shared" si="157"/>
        <v>1571.635</v>
      </c>
      <c r="Z366" s="66"/>
      <c r="AA366" s="143" t="s">
        <v>24</v>
      </c>
      <c r="AB366" s="161">
        <f t="shared" si="166"/>
        <v>58.4172</v>
      </c>
      <c r="AC366" s="161">
        <f t="shared" si="160"/>
        <v>778.92</v>
      </c>
      <c r="AD366" s="161">
        <f t="shared" si="161"/>
        <v>522.84</v>
      </c>
      <c r="AE366" s="161">
        <f t="shared" si="162"/>
        <v>32.4578</v>
      </c>
      <c r="AF366" s="161">
        <f t="shared" si="163"/>
        <v>179</v>
      </c>
      <c r="AG366" s="161">
        <f t="shared" si="164"/>
        <v>0</v>
      </c>
      <c r="AH366" s="161">
        <f t="shared" si="165"/>
        <v>1571.635</v>
      </c>
      <c r="AI366" s="143" t="s">
        <v>1138</v>
      </c>
    </row>
    <row r="367" s="9" customFormat="1" ht="20" customHeight="1" spans="1:35">
      <c r="A367" s="40">
        <f t="shared" si="144"/>
        <v>364</v>
      </c>
      <c r="B367" s="66" t="s">
        <v>170</v>
      </c>
      <c r="C367" s="47" t="s">
        <v>1009</v>
      </c>
      <c r="D367" s="58" t="s">
        <v>1010</v>
      </c>
      <c r="E367" s="82">
        <v>3245.4</v>
      </c>
      <c r="F367" s="82">
        <v>3245.5</v>
      </c>
      <c r="G367" s="185">
        <v>5228.42</v>
      </c>
      <c r="H367" s="82">
        <v>3245.4</v>
      </c>
      <c r="I367" s="44">
        <v>0</v>
      </c>
      <c r="J367" s="68"/>
      <c r="K367" s="52">
        <f t="shared" si="145"/>
        <v>58.4172</v>
      </c>
      <c r="L367" s="53">
        <f t="shared" si="146"/>
        <v>519.28</v>
      </c>
      <c r="M367" s="44">
        <f t="shared" si="147"/>
        <v>418.27</v>
      </c>
      <c r="N367" s="41">
        <f t="shared" si="148"/>
        <v>22.7178</v>
      </c>
      <c r="O367" s="44">
        <f t="shared" si="149"/>
        <v>0</v>
      </c>
      <c r="P367" s="44">
        <f t="shared" si="150"/>
        <v>0</v>
      </c>
      <c r="Q367" s="44">
        <f t="shared" si="159"/>
        <v>1018.685</v>
      </c>
      <c r="R367" s="41">
        <f t="shared" si="151"/>
        <v>0</v>
      </c>
      <c r="S367" s="41">
        <f t="shared" si="152"/>
        <v>259.64</v>
      </c>
      <c r="T367" s="44">
        <f t="shared" si="153"/>
        <v>104.57</v>
      </c>
      <c r="U367" s="41">
        <f t="shared" si="154"/>
        <v>9.74</v>
      </c>
      <c r="V367" s="44">
        <f t="shared" si="155"/>
        <v>0</v>
      </c>
      <c r="W367" s="44">
        <f t="shared" si="156"/>
        <v>0</v>
      </c>
      <c r="X367" s="41">
        <f t="shared" si="158"/>
        <v>373.95</v>
      </c>
      <c r="Y367" s="41">
        <f t="shared" si="157"/>
        <v>1392.635</v>
      </c>
      <c r="Z367" s="66"/>
      <c r="AA367" s="143" t="s">
        <v>24</v>
      </c>
      <c r="AB367" s="161">
        <f t="shared" si="166"/>
        <v>58.4172</v>
      </c>
      <c r="AC367" s="161">
        <f t="shared" si="160"/>
        <v>778.92</v>
      </c>
      <c r="AD367" s="161">
        <f t="shared" si="161"/>
        <v>522.84</v>
      </c>
      <c r="AE367" s="161">
        <f t="shared" si="162"/>
        <v>32.4578</v>
      </c>
      <c r="AF367" s="161">
        <f t="shared" si="163"/>
        <v>0</v>
      </c>
      <c r="AG367" s="161">
        <f t="shared" si="164"/>
        <v>0</v>
      </c>
      <c r="AH367" s="161">
        <f t="shared" si="165"/>
        <v>1392.635</v>
      </c>
      <c r="AI367" s="143" t="s">
        <v>1138</v>
      </c>
    </row>
    <row r="368" s="9" customFormat="1" ht="20" customHeight="1" spans="1:35">
      <c r="A368" s="40">
        <f t="shared" si="144"/>
        <v>365</v>
      </c>
      <c r="B368" s="66" t="s">
        <v>170</v>
      </c>
      <c r="C368" s="47" t="s">
        <v>1011</v>
      </c>
      <c r="D368" s="58" t="s">
        <v>1012</v>
      </c>
      <c r="E368" s="82">
        <v>3245.4</v>
      </c>
      <c r="F368" s="82">
        <v>3245.5</v>
      </c>
      <c r="G368" s="185">
        <v>5228.42</v>
      </c>
      <c r="H368" s="82">
        <v>3245.4</v>
      </c>
      <c r="I368" s="44">
        <v>0</v>
      </c>
      <c r="J368" s="68"/>
      <c r="K368" s="52">
        <f t="shared" si="145"/>
        <v>58.4172</v>
      </c>
      <c r="L368" s="53">
        <f t="shared" si="146"/>
        <v>519.28</v>
      </c>
      <c r="M368" s="44">
        <f t="shared" si="147"/>
        <v>418.27</v>
      </c>
      <c r="N368" s="41">
        <f t="shared" si="148"/>
        <v>22.7178</v>
      </c>
      <c r="O368" s="44">
        <f t="shared" si="149"/>
        <v>0</v>
      </c>
      <c r="P368" s="44">
        <f t="shared" si="150"/>
        <v>0</v>
      </c>
      <c r="Q368" s="44">
        <f t="shared" si="159"/>
        <v>1018.685</v>
      </c>
      <c r="R368" s="41">
        <f t="shared" si="151"/>
        <v>0</v>
      </c>
      <c r="S368" s="41">
        <f t="shared" si="152"/>
        <v>259.64</v>
      </c>
      <c r="T368" s="44">
        <f t="shared" si="153"/>
        <v>104.57</v>
      </c>
      <c r="U368" s="41">
        <f t="shared" si="154"/>
        <v>9.74</v>
      </c>
      <c r="V368" s="44">
        <f t="shared" si="155"/>
        <v>0</v>
      </c>
      <c r="W368" s="44">
        <f t="shared" si="156"/>
        <v>0</v>
      </c>
      <c r="X368" s="41">
        <f t="shared" si="158"/>
        <v>373.95</v>
      </c>
      <c r="Y368" s="41">
        <f t="shared" si="157"/>
        <v>1392.635</v>
      </c>
      <c r="Z368" s="66"/>
      <c r="AA368" s="143" t="s">
        <v>24</v>
      </c>
      <c r="AB368" s="161">
        <f t="shared" si="166"/>
        <v>58.4172</v>
      </c>
      <c r="AC368" s="161">
        <f t="shared" si="160"/>
        <v>778.92</v>
      </c>
      <c r="AD368" s="161">
        <f t="shared" si="161"/>
        <v>522.84</v>
      </c>
      <c r="AE368" s="161">
        <f t="shared" si="162"/>
        <v>32.4578</v>
      </c>
      <c r="AF368" s="161">
        <f t="shared" si="163"/>
        <v>0</v>
      </c>
      <c r="AG368" s="161">
        <f t="shared" si="164"/>
        <v>0</v>
      </c>
      <c r="AH368" s="161">
        <f t="shared" si="165"/>
        <v>1392.635</v>
      </c>
      <c r="AI368" s="143" t="s">
        <v>1138</v>
      </c>
    </row>
    <row r="369" s="9" customFormat="1" ht="20" customHeight="1" spans="1:35">
      <c r="A369" s="40">
        <f t="shared" si="144"/>
        <v>366</v>
      </c>
      <c r="B369" s="66" t="s">
        <v>98</v>
      </c>
      <c r="C369" s="47" t="s">
        <v>1013</v>
      </c>
      <c r="D369" s="58" t="s">
        <v>1014</v>
      </c>
      <c r="E369" s="82">
        <v>3245.4</v>
      </c>
      <c r="F369" s="82">
        <v>3245.5</v>
      </c>
      <c r="G369" s="185">
        <v>5228.42</v>
      </c>
      <c r="H369" s="82">
        <v>3245.4</v>
      </c>
      <c r="I369" s="44">
        <v>0</v>
      </c>
      <c r="J369" s="68"/>
      <c r="K369" s="52">
        <f t="shared" si="145"/>
        <v>58.4172</v>
      </c>
      <c r="L369" s="53">
        <f t="shared" si="146"/>
        <v>519.28</v>
      </c>
      <c r="M369" s="44">
        <f t="shared" si="147"/>
        <v>418.27</v>
      </c>
      <c r="N369" s="41">
        <f t="shared" si="148"/>
        <v>22.7178</v>
      </c>
      <c r="O369" s="44">
        <f t="shared" si="149"/>
        <v>0</v>
      </c>
      <c r="P369" s="44">
        <f t="shared" si="150"/>
        <v>0</v>
      </c>
      <c r="Q369" s="44">
        <f t="shared" si="159"/>
        <v>1018.685</v>
      </c>
      <c r="R369" s="41">
        <f t="shared" si="151"/>
        <v>0</v>
      </c>
      <c r="S369" s="41">
        <f t="shared" si="152"/>
        <v>259.64</v>
      </c>
      <c r="T369" s="44">
        <f t="shared" si="153"/>
        <v>104.57</v>
      </c>
      <c r="U369" s="41">
        <f t="shared" si="154"/>
        <v>9.74</v>
      </c>
      <c r="V369" s="44">
        <f t="shared" si="155"/>
        <v>0</v>
      </c>
      <c r="W369" s="44">
        <f t="shared" si="156"/>
        <v>0</v>
      </c>
      <c r="X369" s="41">
        <f t="shared" si="158"/>
        <v>373.95</v>
      </c>
      <c r="Y369" s="41">
        <f t="shared" si="157"/>
        <v>1392.635</v>
      </c>
      <c r="Z369" s="66"/>
      <c r="AA369" s="143" t="s">
        <v>26</v>
      </c>
      <c r="AB369" s="161">
        <f t="shared" si="166"/>
        <v>58.4172</v>
      </c>
      <c r="AC369" s="161">
        <f t="shared" si="160"/>
        <v>778.92</v>
      </c>
      <c r="AD369" s="161">
        <f t="shared" si="161"/>
        <v>522.84</v>
      </c>
      <c r="AE369" s="161">
        <f t="shared" si="162"/>
        <v>32.4578</v>
      </c>
      <c r="AF369" s="161">
        <f t="shared" si="163"/>
        <v>0</v>
      </c>
      <c r="AG369" s="161">
        <f t="shared" si="164"/>
        <v>0</v>
      </c>
      <c r="AH369" s="161">
        <f t="shared" si="165"/>
        <v>1392.635</v>
      </c>
      <c r="AI369" s="143" t="s">
        <v>1135</v>
      </c>
    </row>
    <row r="370" s="9" customFormat="1" ht="20" customHeight="1" spans="1:35">
      <c r="A370" s="40">
        <f t="shared" si="144"/>
        <v>367</v>
      </c>
      <c r="B370" s="66" t="s">
        <v>98</v>
      </c>
      <c r="C370" s="47" t="s">
        <v>1015</v>
      </c>
      <c r="D370" s="352" t="s">
        <v>1016</v>
      </c>
      <c r="E370" s="82">
        <v>3245.4</v>
      </c>
      <c r="F370" s="82">
        <v>3245.5</v>
      </c>
      <c r="G370" s="185">
        <v>5228.42</v>
      </c>
      <c r="H370" s="82">
        <v>3245.4</v>
      </c>
      <c r="I370" s="44">
        <v>0</v>
      </c>
      <c r="J370" s="68"/>
      <c r="K370" s="52">
        <f t="shared" si="145"/>
        <v>58.4172</v>
      </c>
      <c r="L370" s="53">
        <f t="shared" si="146"/>
        <v>519.28</v>
      </c>
      <c r="M370" s="44">
        <f t="shared" si="147"/>
        <v>418.27</v>
      </c>
      <c r="N370" s="41">
        <f t="shared" si="148"/>
        <v>22.7178</v>
      </c>
      <c r="O370" s="44">
        <f t="shared" si="149"/>
        <v>0</v>
      </c>
      <c r="P370" s="44">
        <f t="shared" si="150"/>
        <v>0</v>
      </c>
      <c r="Q370" s="44">
        <f t="shared" si="159"/>
        <v>1018.685</v>
      </c>
      <c r="R370" s="41">
        <f t="shared" si="151"/>
        <v>0</v>
      </c>
      <c r="S370" s="41">
        <f t="shared" si="152"/>
        <v>259.64</v>
      </c>
      <c r="T370" s="44">
        <f t="shared" si="153"/>
        <v>104.57</v>
      </c>
      <c r="U370" s="41">
        <f t="shared" si="154"/>
        <v>9.74</v>
      </c>
      <c r="V370" s="44">
        <f t="shared" si="155"/>
        <v>0</v>
      </c>
      <c r="W370" s="44">
        <f t="shared" si="156"/>
        <v>0</v>
      </c>
      <c r="X370" s="41">
        <f t="shared" si="158"/>
        <v>373.95</v>
      </c>
      <c r="Y370" s="41">
        <f t="shared" si="157"/>
        <v>1392.635</v>
      </c>
      <c r="Z370" s="66"/>
      <c r="AA370" s="143" t="s">
        <v>26</v>
      </c>
      <c r="AB370" s="161">
        <f t="shared" si="166"/>
        <v>58.4172</v>
      </c>
      <c r="AC370" s="161">
        <f t="shared" si="160"/>
        <v>778.92</v>
      </c>
      <c r="AD370" s="161">
        <f t="shared" si="161"/>
        <v>522.84</v>
      </c>
      <c r="AE370" s="161">
        <f t="shared" si="162"/>
        <v>32.4578</v>
      </c>
      <c r="AF370" s="161">
        <f t="shared" si="163"/>
        <v>0</v>
      </c>
      <c r="AG370" s="161">
        <f t="shared" si="164"/>
        <v>0</v>
      </c>
      <c r="AH370" s="161">
        <f t="shared" si="165"/>
        <v>1392.635</v>
      </c>
      <c r="AI370" s="143" t="s">
        <v>1135</v>
      </c>
    </row>
    <row r="371" s="9" customFormat="1" ht="20" customHeight="1" spans="1:35">
      <c r="A371" s="40">
        <f t="shared" si="144"/>
        <v>368</v>
      </c>
      <c r="B371" s="66" t="s">
        <v>913</v>
      </c>
      <c r="C371" s="47" t="s">
        <v>1017</v>
      </c>
      <c r="D371" s="58" t="s">
        <v>1018</v>
      </c>
      <c r="E371" s="82">
        <v>3245.4</v>
      </c>
      <c r="F371" s="82">
        <v>3245.5</v>
      </c>
      <c r="G371" s="185">
        <v>5228.42</v>
      </c>
      <c r="H371" s="82">
        <v>3245.4</v>
      </c>
      <c r="I371" s="44">
        <v>0</v>
      </c>
      <c r="J371" s="68"/>
      <c r="K371" s="52">
        <f t="shared" si="145"/>
        <v>58.4172</v>
      </c>
      <c r="L371" s="53">
        <f t="shared" si="146"/>
        <v>519.28</v>
      </c>
      <c r="M371" s="44">
        <f t="shared" si="147"/>
        <v>418.27</v>
      </c>
      <c r="N371" s="41">
        <f t="shared" si="148"/>
        <v>22.7178</v>
      </c>
      <c r="O371" s="44">
        <f t="shared" si="149"/>
        <v>0</v>
      </c>
      <c r="P371" s="44">
        <f t="shared" si="150"/>
        <v>0</v>
      </c>
      <c r="Q371" s="44">
        <f t="shared" si="159"/>
        <v>1018.685</v>
      </c>
      <c r="R371" s="41">
        <f t="shared" si="151"/>
        <v>0</v>
      </c>
      <c r="S371" s="41">
        <f t="shared" si="152"/>
        <v>259.64</v>
      </c>
      <c r="T371" s="44">
        <f t="shared" si="153"/>
        <v>104.57</v>
      </c>
      <c r="U371" s="41">
        <f t="shared" si="154"/>
        <v>9.74</v>
      </c>
      <c r="V371" s="44">
        <f t="shared" si="155"/>
        <v>0</v>
      </c>
      <c r="W371" s="44">
        <f t="shared" si="156"/>
        <v>0</v>
      </c>
      <c r="X371" s="41">
        <f t="shared" si="158"/>
        <v>373.95</v>
      </c>
      <c r="Y371" s="41">
        <f t="shared" si="157"/>
        <v>1392.635</v>
      </c>
      <c r="Z371" s="66"/>
      <c r="AA371" s="143" t="s">
        <v>23</v>
      </c>
      <c r="AB371" s="161">
        <f t="shared" si="166"/>
        <v>58.4172</v>
      </c>
      <c r="AC371" s="161">
        <f t="shared" si="160"/>
        <v>778.92</v>
      </c>
      <c r="AD371" s="161">
        <f t="shared" si="161"/>
        <v>522.84</v>
      </c>
      <c r="AE371" s="161">
        <f t="shared" si="162"/>
        <v>32.4578</v>
      </c>
      <c r="AF371" s="161">
        <f t="shared" si="163"/>
        <v>0</v>
      </c>
      <c r="AG371" s="161">
        <f t="shared" si="164"/>
        <v>0</v>
      </c>
      <c r="AH371" s="161">
        <f t="shared" si="165"/>
        <v>1392.635</v>
      </c>
      <c r="AI371" s="143" t="s">
        <v>1138</v>
      </c>
    </row>
    <row r="372" s="9" customFormat="1" ht="20" customHeight="1" spans="1:35">
      <c r="A372" s="40">
        <f t="shared" si="144"/>
        <v>369</v>
      </c>
      <c r="B372" s="66" t="s">
        <v>170</v>
      </c>
      <c r="C372" s="47" t="s">
        <v>1020</v>
      </c>
      <c r="D372" s="352" t="s">
        <v>1021</v>
      </c>
      <c r="E372" s="82">
        <v>3245.4</v>
      </c>
      <c r="F372" s="82">
        <v>3245.5</v>
      </c>
      <c r="G372" s="185">
        <v>5228.42</v>
      </c>
      <c r="H372" s="82">
        <v>3245.4</v>
      </c>
      <c r="I372" s="44"/>
      <c r="J372" s="68"/>
      <c r="K372" s="52">
        <f t="shared" si="145"/>
        <v>58.4172</v>
      </c>
      <c r="L372" s="53">
        <f t="shared" si="146"/>
        <v>519.28</v>
      </c>
      <c r="M372" s="44">
        <f t="shared" si="147"/>
        <v>418.27</v>
      </c>
      <c r="N372" s="41">
        <f t="shared" si="148"/>
        <v>22.7178</v>
      </c>
      <c r="O372" s="44">
        <f t="shared" si="149"/>
        <v>0</v>
      </c>
      <c r="P372" s="44">
        <f t="shared" si="150"/>
        <v>0</v>
      </c>
      <c r="Q372" s="44">
        <f t="shared" si="159"/>
        <v>1018.685</v>
      </c>
      <c r="R372" s="41">
        <f t="shared" si="151"/>
        <v>0</v>
      </c>
      <c r="S372" s="41">
        <f t="shared" si="152"/>
        <v>259.64</v>
      </c>
      <c r="T372" s="44">
        <f t="shared" si="153"/>
        <v>104.57</v>
      </c>
      <c r="U372" s="41">
        <f t="shared" si="154"/>
        <v>9.74</v>
      </c>
      <c r="V372" s="44">
        <f t="shared" si="155"/>
        <v>0</v>
      </c>
      <c r="W372" s="44">
        <f t="shared" si="156"/>
        <v>0</v>
      </c>
      <c r="X372" s="41">
        <f t="shared" si="158"/>
        <v>373.95</v>
      </c>
      <c r="Y372" s="41">
        <f t="shared" si="157"/>
        <v>1392.635</v>
      </c>
      <c r="Z372" s="66"/>
      <c r="AA372" s="143" t="s">
        <v>24</v>
      </c>
      <c r="AB372" s="161">
        <f t="shared" si="166"/>
        <v>58.4172</v>
      </c>
      <c r="AC372" s="161">
        <f t="shared" si="160"/>
        <v>778.92</v>
      </c>
      <c r="AD372" s="161">
        <f t="shared" si="161"/>
        <v>522.84</v>
      </c>
      <c r="AE372" s="161">
        <f t="shared" si="162"/>
        <v>32.4578</v>
      </c>
      <c r="AF372" s="161">
        <f t="shared" si="163"/>
        <v>0</v>
      </c>
      <c r="AG372" s="161">
        <f t="shared" si="164"/>
        <v>0</v>
      </c>
      <c r="AH372" s="161">
        <f t="shared" si="165"/>
        <v>1392.635</v>
      </c>
      <c r="AI372" s="143" t="s">
        <v>1138</v>
      </c>
    </row>
    <row r="373" s="9" customFormat="1" ht="20" customHeight="1" spans="1:35">
      <c r="A373" s="40">
        <f t="shared" si="144"/>
        <v>370</v>
      </c>
      <c r="B373" s="66" t="s">
        <v>170</v>
      </c>
      <c r="C373" s="47" t="s">
        <v>1022</v>
      </c>
      <c r="D373" s="58" t="s">
        <v>1023</v>
      </c>
      <c r="E373" s="82">
        <v>3245.4</v>
      </c>
      <c r="F373" s="82">
        <v>3245.5</v>
      </c>
      <c r="G373" s="185">
        <v>5228.42</v>
      </c>
      <c r="H373" s="82">
        <v>3245.4</v>
      </c>
      <c r="I373" s="44"/>
      <c r="J373" s="68"/>
      <c r="K373" s="52">
        <f t="shared" si="145"/>
        <v>58.4172</v>
      </c>
      <c r="L373" s="53">
        <f t="shared" si="146"/>
        <v>519.28</v>
      </c>
      <c r="M373" s="44">
        <f t="shared" si="147"/>
        <v>418.27</v>
      </c>
      <c r="N373" s="41">
        <f t="shared" si="148"/>
        <v>22.7178</v>
      </c>
      <c r="O373" s="44">
        <f t="shared" si="149"/>
        <v>0</v>
      </c>
      <c r="P373" s="44">
        <f t="shared" si="150"/>
        <v>0</v>
      </c>
      <c r="Q373" s="44">
        <f t="shared" si="159"/>
        <v>1018.685</v>
      </c>
      <c r="R373" s="41">
        <f t="shared" si="151"/>
        <v>0</v>
      </c>
      <c r="S373" s="41">
        <f t="shared" si="152"/>
        <v>259.64</v>
      </c>
      <c r="T373" s="44">
        <f t="shared" si="153"/>
        <v>104.57</v>
      </c>
      <c r="U373" s="41">
        <f t="shared" si="154"/>
        <v>9.74</v>
      </c>
      <c r="V373" s="44">
        <f t="shared" si="155"/>
        <v>0</v>
      </c>
      <c r="W373" s="44">
        <f t="shared" si="156"/>
        <v>0</v>
      </c>
      <c r="X373" s="41">
        <f t="shared" si="158"/>
        <v>373.95</v>
      </c>
      <c r="Y373" s="41">
        <f t="shared" si="157"/>
        <v>1392.635</v>
      </c>
      <c r="Z373" s="66"/>
      <c r="AA373" s="143" t="s">
        <v>24</v>
      </c>
      <c r="AB373" s="161">
        <f t="shared" si="166"/>
        <v>58.4172</v>
      </c>
      <c r="AC373" s="161">
        <f t="shared" si="160"/>
        <v>778.92</v>
      </c>
      <c r="AD373" s="161">
        <f t="shared" si="161"/>
        <v>522.84</v>
      </c>
      <c r="AE373" s="161">
        <f t="shared" si="162"/>
        <v>32.4578</v>
      </c>
      <c r="AF373" s="161">
        <f t="shared" si="163"/>
        <v>0</v>
      </c>
      <c r="AG373" s="161">
        <f t="shared" si="164"/>
        <v>0</v>
      </c>
      <c r="AH373" s="161">
        <f t="shared" si="165"/>
        <v>1392.635</v>
      </c>
      <c r="AI373" s="143" t="s">
        <v>1138</v>
      </c>
    </row>
    <row r="374" s="9" customFormat="1" ht="20" customHeight="1" spans="1:35">
      <c r="A374" s="40">
        <f t="shared" si="144"/>
        <v>371</v>
      </c>
      <c r="B374" s="66" t="s">
        <v>170</v>
      </c>
      <c r="C374" s="47" t="s">
        <v>1024</v>
      </c>
      <c r="D374" s="58" t="s">
        <v>1025</v>
      </c>
      <c r="E374" s="82">
        <v>3245.4</v>
      </c>
      <c r="F374" s="82">
        <v>3245.5</v>
      </c>
      <c r="G374" s="185">
        <v>5228.42</v>
      </c>
      <c r="H374" s="82">
        <v>3245.4</v>
      </c>
      <c r="I374" s="44"/>
      <c r="J374" s="68"/>
      <c r="K374" s="52">
        <f t="shared" si="145"/>
        <v>58.4172</v>
      </c>
      <c r="L374" s="53">
        <f t="shared" si="146"/>
        <v>519.28</v>
      </c>
      <c r="M374" s="44">
        <f t="shared" si="147"/>
        <v>418.27</v>
      </c>
      <c r="N374" s="41">
        <f t="shared" si="148"/>
        <v>22.7178</v>
      </c>
      <c r="O374" s="44">
        <f t="shared" si="149"/>
        <v>0</v>
      </c>
      <c r="P374" s="44">
        <f t="shared" si="150"/>
        <v>0</v>
      </c>
      <c r="Q374" s="44">
        <f t="shared" si="159"/>
        <v>1018.685</v>
      </c>
      <c r="R374" s="41">
        <f t="shared" si="151"/>
        <v>0</v>
      </c>
      <c r="S374" s="41">
        <f t="shared" si="152"/>
        <v>259.64</v>
      </c>
      <c r="T374" s="44">
        <f t="shared" si="153"/>
        <v>104.57</v>
      </c>
      <c r="U374" s="41">
        <f t="shared" si="154"/>
        <v>9.74</v>
      </c>
      <c r="V374" s="44">
        <f t="shared" si="155"/>
        <v>0</v>
      </c>
      <c r="W374" s="44">
        <f t="shared" si="156"/>
        <v>0</v>
      </c>
      <c r="X374" s="41">
        <f t="shared" si="158"/>
        <v>373.95</v>
      </c>
      <c r="Y374" s="41">
        <f t="shared" si="157"/>
        <v>1392.635</v>
      </c>
      <c r="Z374" s="66"/>
      <c r="AA374" s="143" t="s">
        <v>24</v>
      </c>
      <c r="AB374" s="161">
        <f t="shared" si="166"/>
        <v>58.4172</v>
      </c>
      <c r="AC374" s="161">
        <f t="shared" si="160"/>
        <v>778.92</v>
      </c>
      <c r="AD374" s="161">
        <f t="shared" si="161"/>
        <v>522.84</v>
      </c>
      <c r="AE374" s="161">
        <f t="shared" si="162"/>
        <v>32.4578</v>
      </c>
      <c r="AF374" s="161">
        <f t="shared" si="163"/>
        <v>0</v>
      </c>
      <c r="AG374" s="161">
        <f t="shared" si="164"/>
        <v>0</v>
      </c>
      <c r="AH374" s="161">
        <f t="shared" si="165"/>
        <v>1392.635</v>
      </c>
      <c r="AI374" s="143" t="s">
        <v>1138</v>
      </c>
    </row>
    <row r="375" s="9" customFormat="1" ht="20" customHeight="1" spans="1:35">
      <c r="A375" s="40">
        <f t="shared" si="144"/>
        <v>372</v>
      </c>
      <c r="B375" s="66" t="s">
        <v>170</v>
      </c>
      <c r="C375" s="47" t="s">
        <v>1026</v>
      </c>
      <c r="D375" s="58" t="s">
        <v>1027</v>
      </c>
      <c r="E375" s="82">
        <v>3245.4</v>
      </c>
      <c r="F375" s="82">
        <v>3245.5</v>
      </c>
      <c r="G375" s="185">
        <v>5228.42</v>
      </c>
      <c r="H375" s="82">
        <v>3245.4</v>
      </c>
      <c r="I375" s="44"/>
      <c r="J375" s="68"/>
      <c r="K375" s="52">
        <f t="shared" si="145"/>
        <v>58.4172</v>
      </c>
      <c r="L375" s="53">
        <f t="shared" si="146"/>
        <v>519.28</v>
      </c>
      <c r="M375" s="44">
        <f t="shared" si="147"/>
        <v>418.27</v>
      </c>
      <c r="N375" s="41">
        <f t="shared" si="148"/>
        <v>22.7178</v>
      </c>
      <c r="O375" s="44">
        <f t="shared" si="149"/>
        <v>0</v>
      </c>
      <c r="P375" s="44">
        <f t="shared" si="150"/>
        <v>0</v>
      </c>
      <c r="Q375" s="44">
        <f t="shared" si="159"/>
        <v>1018.685</v>
      </c>
      <c r="R375" s="41">
        <f t="shared" si="151"/>
        <v>0</v>
      </c>
      <c r="S375" s="41">
        <f t="shared" si="152"/>
        <v>259.64</v>
      </c>
      <c r="T375" s="44">
        <f t="shared" si="153"/>
        <v>104.57</v>
      </c>
      <c r="U375" s="41">
        <f t="shared" si="154"/>
        <v>9.74</v>
      </c>
      <c r="V375" s="44">
        <f t="shared" si="155"/>
        <v>0</v>
      </c>
      <c r="W375" s="44">
        <f t="shared" si="156"/>
        <v>0</v>
      </c>
      <c r="X375" s="41">
        <f t="shared" si="158"/>
        <v>373.95</v>
      </c>
      <c r="Y375" s="41">
        <f t="shared" si="157"/>
        <v>1392.635</v>
      </c>
      <c r="Z375" s="66"/>
      <c r="AA375" s="143" t="s">
        <v>24</v>
      </c>
      <c r="AB375" s="161">
        <f t="shared" si="166"/>
        <v>58.4172</v>
      </c>
      <c r="AC375" s="161">
        <f t="shared" si="160"/>
        <v>778.92</v>
      </c>
      <c r="AD375" s="161">
        <f t="shared" si="161"/>
        <v>522.84</v>
      </c>
      <c r="AE375" s="161">
        <f t="shared" si="162"/>
        <v>32.4578</v>
      </c>
      <c r="AF375" s="161">
        <f t="shared" si="163"/>
        <v>0</v>
      </c>
      <c r="AG375" s="161">
        <f t="shared" si="164"/>
        <v>0</v>
      </c>
      <c r="AH375" s="161">
        <f t="shared" si="165"/>
        <v>1392.635</v>
      </c>
      <c r="AI375" s="143" t="s">
        <v>1138</v>
      </c>
    </row>
    <row r="376" s="9" customFormat="1" ht="20" customHeight="1" spans="1:35">
      <c r="A376" s="40">
        <f t="shared" si="144"/>
        <v>373</v>
      </c>
      <c r="B376" s="66" t="s">
        <v>170</v>
      </c>
      <c r="C376" s="47" t="s">
        <v>1028</v>
      </c>
      <c r="D376" s="58" t="s">
        <v>1029</v>
      </c>
      <c r="E376" s="82">
        <v>3245.4</v>
      </c>
      <c r="F376" s="82">
        <v>3245.5</v>
      </c>
      <c r="G376" s="185">
        <v>5228.42</v>
      </c>
      <c r="H376" s="82">
        <v>3245.4</v>
      </c>
      <c r="I376" s="44"/>
      <c r="J376" s="68"/>
      <c r="K376" s="52">
        <f t="shared" si="145"/>
        <v>58.4172</v>
      </c>
      <c r="L376" s="53">
        <f t="shared" si="146"/>
        <v>519.28</v>
      </c>
      <c r="M376" s="44">
        <f t="shared" si="147"/>
        <v>418.27</v>
      </c>
      <c r="N376" s="41">
        <f t="shared" si="148"/>
        <v>22.7178</v>
      </c>
      <c r="O376" s="44">
        <f t="shared" si="149"/>
        <v>0</v>
      </c>
      <c r="P376" s="44">
        <f t="shared" si="150"/>
        <v>0</v>
      </c>
      <c r="Q376" s="44">
        <f t="shared" si="159"/>
        <v>1018.685</v>
      </c>
      <c r="R376" s="41">
        <f t="shared" si="151"/>
        <v>0</v>
      </c>
      <c r="S376" s="41">
        <f t="shared" si="152"/>
        <v>259.64</v>
      </c>
      <c r="T376" s="44">
        <f t="shared" si="153"/>
        <v>104.57</v>
      </c>
      <c r="U376" s="41">
        <f t="shared" si="154"/>
        <v>9.74</v>
      </c>
      <c r="V376" s="44">
        <f t="shared" si="155"/>
        <v>0</v>
      </c>
      <c r="W376" s="44">
        <f t="shared" si="156"/>
        <v>0</v>
      </c>
      <c r="X376" s="41">
        <f t="shared" si="158"/>
        <v>373.95</v>
      </c>
      <c r="Y376" s="41">
        <f t="shared" si="157"/>
        <v>1392.635</v>
      </c>
      <c r="Z376" s="66"/>
      <c r="AA376" s="143" t="s">
        <v>24</v>
      </c>
      <c r="AB376" s="161">
        <f t="shared" si="166"/>
        <v>58.4172</v>
      </c>
      <c r="AC376" s="161">
        <f t="shared" si="160"/>
        <v>778.92</v>
      </c>
      <c r="AD376" s="161">
        <f t="shared" si="161"/>
        <v>522.84</v>
      </c>
      <c r="AE376" s="161">
        <f t="shared" si="162"/>
        <v>32.4578</v>
      </c>
      <c r="AF376" s="161">
        <f t="shared" si="163"/>
        <v>0</v>
      </c>
      <c r="AG376" s="161">
        <f t="shared" si="164"/>
        <v>0</v>
      </c>
      <c r="AH376" s="161">
        <f t="shared" si="165"/>
        <v>1392.635</v>
      </c>
      <c r="AI376" s="143" t="s">
        <v>1138</v>
      </c>
    </row>
    <row r="377" s="9" customFormat="1" ht="20" customHeight="1" spans="1:35">
      <c r="A377" s="40">
        <f t="shared" si="144"/>
        <v>374</v>
      </c>
      <c r="B377" s="66" t="s">
        <v>170</v>
      </c>
      <c r="C377" s="47" t="s">
        <v>1030</v>
      </c>
      <c r="D377" s="58" t="s">
        <v>1031</v>
      </c>
      <c r="E377" s="82">
        <v>3245.4</v>
      </c>
      <c r="F377" s="82">
        <v>3245.5</v>
      </c>
      <c r="G377" s="185">
        <v>5228.42</v>
      </c>
      <c r="H377" s="82">
        <v>3245.4</v>
      </c>
      <c r="I377" s="44"/>
      <c r="J377" s="68"/>
      <c r="K377" s="52">
        <f t="shared" si="145"/>
        <v>58.4172</v>
      </c>
      <c r="L377" s="53">
        <f t="shared" si="146"/>
        <v>519.28</v>
      </c>
      <c r="M377" s="44">
        <f t="shared" si="147"/>
        <v>418.27</v>
      </c>
      <c r="N377" s="41">
        <f t="shared" si="148"/>
        <v>22.7178</v>
      </c>
      <c r="O377" s="44">
        <f t="shared" si="149"/>
        <v>0</v>
      </c>
      <c r="P377" s="44">
        <f t="shared" si="150"/>
        <v>0</v>
      </c>
      <c r="Q377" s="44">
        <f t="shared" si="159"/>
        <v>1018.685</v>
      </c>
      <c r="R377" s="41">
        <f t="shared" si="151"/>
        <v>0</v>
      </c>
      <c r="S377" s="41">
        <f t="shared" si="152"/>
        <v>259.64</v>
      </c>
      <c r="T377" s="44">
        <f t="shared" si="153"/>
        <v>104.57</v>
      </c>
      <c r="U377" s="41">
        <f t="shared" si="154"/>
        <v>9.74</v>
      </c>
      <c r="V377" s="44">
        <f t="shared" si="155"/>
        <v>0</v>
      </c>
      <c r="W377" s="44">
        <f t="shared" si="156"/>
        <v>0</v>
      </c>
      <c r="X377" s="41">
        <f t="shared" si="158"/>
        <v>373.95</v>
      </c>
      <c r="Y377" s="41">
        <f t="shared" si="157"/>
        <v>1392.635</v>
      </c>
      <c r="Z377" s="66"/>
      <c r="AA377" s="143" t="s">
        <v>24</v>
      </c>
      <c r="AB377" s="161">
        <f t="shared" si="166"/>
        <v>58.4172</v>
      </c>
      <c r="AC377" s="161">
        <f t="shared" si="160"/>
        <v>778.92</v>
      </c>
      <c r="AD377" s="161">
        <f t="shared" si="161"/>
        <v>522.84</v>
      </c>
      <c r="AE377" s="161">
        <f t="shared" si="162"/>
        <v>32.4578</v>
      </c>
      <c r="AF377" s="161">
        <f t="shared" si="163"/>
        <v>0</v>
      </c>
      <c r="AG377" s="161">
        <f t="shared" si="164"/>
        <v>0</v>
      </c>
      <c r="AH377" s="161">
        <f t="shared" si="165"/>
        <v>1392.635</v>
      </c>
      <c r="AI377" s="143" t="s">
        <v>1138</v>
      </c>
    </row>
    <row r="378" s="9" customFormat="1" ht="20" customHeight="1" spans="1:35">
      <c r="A378" s="40">
        <f t="shared" ref="A378:A405" si="167">ROW()-3</f>
        <v>375</v>
      </c>
      <c r="B378" s="66" t="s">
        <v>170</v>
      </c>
      <c r="C378" s="47" t="s">
        <v>1034</v>
      </c>
      <c r="D378" s="352" t="s">
        <v>1035</v>
      </c>
      <c r="E378" s="82">
        <v>3245.4</v>
      </c>
      <c r="F378" s="82">
        <v>3245.5</v>
      </c>
      <c r="G378" s="185">
        <v>5228.42</v>
      </c>
      <c r="H378" s="82">
        <v>3245.4</v>
      </c>
      <c r="I378" s="44"/>
      <c r="J378" s="68"/>
      <c r="K378" s="52">
        <f t="shared" ref="K378:K405" si="168">E378*0.018</f>
        <v>58.4172</v>
      </c>
      <c r="L378" s="53">
        <f t="shared" ref="L378:L405" si="169">F378*0.16</f>
        <v>519.28</v>
      </c>
      <c r="M378" s="44">
        <f t="shared" ref="M378:M405" si="170">ROUND(G378*0.08,2)</f>
        <v>418.27</v>
      </c>
      <c r="N378" s="41">
        <f t="shared" ref="N378:N405" si="171">H378*0.007</f>
        <v>22.7178</v>
      </c>
      <c r="O378" s="44">
        <f t="shared" ref="O378:O405" si="172">I378*5%</f>
        <v>0</v>
      </c>
      <c r="P378" s="44">
        <f t="shared" ref="P378:P405" si="173">J378*50%</f>
        <v>0</v>
      </c>
      <c r="Q378" s="44">
        <f t="shared" si="159"/>
        <v>1018.685</v>
      </c>
      <c r="R378" s="41">
        <f t="shared" ref="R378:R405" si="174">E378*0</f>
        <v>0</v>
      </c>
      <c r="S378" s="41">
        <f t="shared" ref="S378:S405" si="175">ROUND(F378*0.08,2)</f>
        <v>259.64</v>
      </c>
      <c r="T378" s="44">
        <f t="shared" ref="T378:T405" si="176">ROUND(G378*0.02,2)</f>
        <v>104.57</v>
      </c>
      <c r="U378" s="41">
        <f t="shared" ref="U378:U405" si="177">ROUND(H378*0.003,2)</f>
        <v>9.74</v>
      </c>
      <c r="V378" s="44">
        <f t="shared" ref="V378:V405" si="178">I378*5%</f>
        <v>0</v>
      </c>
      <c r="W378" s="44">
        <f t="shared" ref="W378:W405" si="179">J378*50%</f>
        <v>0</v>
      </c>
      <c r="X378" s="41">
        <f t="shared" si="158"/>
        <v>373.95</v>
      </c>
      <c r="Y378" s="41">
        <f t="shared" ref="Y378:Y405" si="180">Q378+X378</f>
        <v>1392.635</v>
      </c>
      <c r="Z378" s="66"/>
      <c r="AA378" s="143" t="s">
        <v>24</v>
      </c>
      <c r="AB378" s="161">
        <f t="shared" si="166"/>
        <v>58.4172</v>
      </c>
      <c r="AC378" s="161">
        <f t="shared" si="160"/>
        <v>778.92</v>
      </c>
      <c r="AD378" s="161">
        <f t="shared" si="161"/>
        <v>522.84</v>
      </c>
      <c r="AE378" s="161">
        <f t="shared" si="162"/>
        <v>32.4578</v>
      </c>
      <c r="AF378" s="161">
        <f t="shared" si="163"/>
        <v>0</v>
      </c>
      <c r="AG378" s="161">
        <f t="shared" si="164"/>
        <v>0</v>
      </c>
      <c r="AH378" s="161">
        <f t="shared" si="165"/>
        <v>1392.635</v>
      </c>
      <c r="AI378" s="143" t="s">
        <v>1138</v>
      </c>
    </row>
    <row r="379" s="9" customFormat="1" ht="20" customHeight="1" spans="1:35">
      <c r="A379" s="40">
        <f t="shared" si="167"/>
        <v>376</v>
      </c>
      <c r="B379" s="66" t="s">
        <v>170</v>
      </c>
      <c r="C379" s="47" t="s">
        <v>1036</v>
      </c>
      <c r="D379" s="58" t="s">
        <v>1037</v>
      </c>
      <c r="E379" s="82">
        <v>3245.4</v>
      </c>
      <c r="F379" s="82">
        <v>3245.5</v>
      </c>
      <c r="G379" s="185">
        <v>5228.42</v>
      </c>
      <c r="H379" s="82">
        <v>3245.4</v>
      </c>
      <c r="I379" s="44"/>
      <c r="J379" s="68"/>
      <c r="K379" s="52">
        <f t="shared" si="168"/>
        <v>58.4172</v>
      </c>
      <c r="L379" s="53">
        <f t="shared" si="169"/>
        <v>519.28</v>
      </c>
      <c r="M379" s="44">
        <f t="shared" si="170"/>
        <v>418.27</v>
      </c>
      <c r="N379" s="41">
        <f t="shared" si="171"/>
        <v>22.7178</v>
      </c>
      <c r="O379" s="44">
        <f t="shared" si="172"/>
        <v>0</v>
      </c>
      <c r="P379" s="44">
        <f t="shared" si="173"/>
        <v>0</v>
      </c>
      <c r="Q379" s="44">
        <f t="shared" si="159"/>
        <v>1018.685</v>
      </c>
      <c r="R379" s="41">
        <f t="shared" si="174"/>
        <v>0</v>
      </c>
      <c r="S379" s="41">
        <f t="shared" si="175"/>
        <v>259.64</v>
      </c>
      <c r="T379" s="44">
        <f t="shared" si="176"/>
        <v>104.57</v>
      </c>
      <c r="U379" s="41">
        <f t="shared" si="177"/>
        <v>9.74</v>
      </c>
      <c r="V379" s="44">
        <f t="shared" si="178"/>
        <v>0</v>
      </c>
      <c r="W379" s="44">
        <f t="shared" si="179"/>
        <v>0</v>
      </c>
      <c r="X379" s="41">
        <f t="shared" si="158"/>
        <v>373.95</v>
      </c>
      <c r="Y379" s="41">
        <f t="shared" si="180"/>
        <v>1392.635</v>
      </c>
      <c r="Z379" s="66"/>
      <c r="AA379" s="143" t="s">
        <v>24</v>
      </c>
      <c r="AB379" s="161">
        <f t="shared" si="166"/>
        <v>58.4172</v>
      </c>
      <c r="AC379" s="161">
        <f t="shared" si="160"/>
        <v>778.92</v>
      </c>
      <c r="AD379" s="161">
        <f t="shared" si="161"/>
        <v>522.84</v>
      </c>
      <c r="AE379" s="161">
        <f t="shared" si="162"/>
        <v>32.4578</v>
      </c>
      <c r="AF379" s="161">
        <f t="shared" si="163"/>
        <v>0</v>
      </c>
      <c r="AG379" s="161">
        <f t="shared" si="164"/>
        <v>0</v>
      </c>
      <c r="AH379" s="161">
        <f t="shared" si="165"/>
        <v>1392.635</v>
      </c>
      <c r="AI379" s="143" t="s">
        <v>1138</v>
      </c>
    </row>
    <row r="380" s="9" customFormat="1" ht="20" customHeight="1" spans="1:35">
      <c r="A380" s="40">
        <f t="shared" si="167"/>
        <v>377</v>
      </c>
      <c r="B380" s="66" t="s">
        <v>170</v>
      </c>
      <c r="C380" s="47" t="s">
        <v>614</v>
      </c>
      <c r="D380" s="352" t="s">
        <v>615</v>
      </c>
      <c r="E380" s="82">
        <v>3245.4</v>
      </c>
      <c r="F380" s="82">
        <v>3245.5</v>
      </c>
      <c r="G380" s="185">
        <v>5228.42</v>
      </c>
      <c r="H380" s="82">
        <v>3245.4</v>
      </c>
      <c r="I380" s="44"/>
      <c r="J380" s="68"/>
      <c r="K380" s="52">
        <f t="shared" si="168"/>
        <v>58.4172</v>
      </c>
      <c r="L380" s="53">
        <f t="shared" si="169"/>
        <v>519.28</v>
      </c>
      <c r="M380" s="44">
        <f t="shared" si="170"/>
        <v>418.27</v>
      </c>
      <c r="N380" s="41">
        <f t="shared" si="171"/>
        <v>22.7178</v>
      </c>
      <c r="O380" s="44">
        <f t="shared" si="172"/>
        <v>0</v>
      </c>
      <c r="P380" s="44">
        <f t="shared" si="173"/>
        <v>0</v>
      </c>
      <c r="Q380" s="44">
        <f t="shared" si="159"/>
        <v>1018.685</v>
      </c>
      <c r="R380" s="41">
        <f t="shared" si="174"/>
        <v>0</v>
      </c>
      <c r="S380" s="41">
        <f t="shared" si="175"/>
        <v>259.64</v>
      </c>
      <c r="T380" s="44">
        <f t="shared" si="176"/>
        <v>104.57</v>
      </c>
      <c r="U380" s="41">
        <f t="shared" si="177"/>
        <v>9.74</v>
      </c>
      <c r="V380" s="44">
        <f t="shared" si="178"/>
        <v>0</v>
      </c>
      <c r="W380" s="44">
        <f t="shared" si="179"/>
        <v>0</v>
      </c>
      <c r="X380" s="41">
        <f t="shared" si="158"/>
        <v>373.95</v>
      </c>
      <c r="Y380" s="41">
        <f t="shared" si="180"/>
        <v>1392.635</v>
      </c>
      <c r="Z380" s="66"/>
      <c r="AA380" s="143" t="s">
        <v>24</v>
      </c>
      <c r="AB380" s="161">
        <f t="shared" si="166"/>
        <v>58.4172</v>
      </c>
      <c r="AC380" s="161">
        <f t="shared" si="160"/>
        <v>778.92</v>
      </c>
      <c r="AD380" s="161">
        <f t="shared" si="161"/>
        <v>522.84</v>
      </c>
      <c r="AE380" s="161">
        <f t="shared" si="162"/>
        <v>32.4578</v>
      </c>
      <c r="AF380" s="161">
        <f t="shared" si="163"/>
        <v>0</v>
      </c>
      <c r="AG380" s="161">
        <f t="shared" si="164"/>
        <v>0</v>
      </c>
      <c r="AH380" s="161">
        <f t="shared" si="165"/>
        <v>1392.635</v>
      </c>
      <c r="AI380" s="143" t="s">
        <v>1138</v>
      </c>
    </row>
    <row r="381" s="9" customFormat="1" ht="20" customHeight="1" spans="1:35">
      <c r="A381" s="40">
        <f t="shared" si="167"/>
        <v>378</v>
      </c>
      <c r="B381" s="66" t="s">
        <v>170</v>
      </c>
      <c r="C381" s="47" t="s">
        <v>1038</v>
      </c>
      <c r="D381" s="58" t="s">
        <v>1039</v>
      </c>
      <c r="E381" s="82">
        <v>3245.4</v>
      </c>
      <c r="F381" s="82">
        <v>3245.5</v>
      </c>
      <c r="G381" s="185">
        <v>5228.42</v>
      </c>
      <c r="H381" s="82">
        <v>3245.4</v>
      </c>
      <c r="I381" s="44"/>
      <c r="J381" s="68"/>
      <c r="K381" s="52">
        <f t="shared" si="168"/>
        <v>58.4172</v>
      </c>
      <c r="L381" s="53">
        <f t="shared" si="169"/>
        <v>519.28</v>
      </c>
      <c r="M381" s="44">
        <f t="shared" si="170"/>
        <v>418.27</v>
      </c>
      <c r="N381" s="41">
        <f t="shared" si="171"/>
        <v>22.7178</v>
      </c>
      <c r="O381" s="44">
        <f t="shared" si="172"/>
        <v>0</v>
      </c>
      <c r="P381" s="44">
        <f t="shared" si="173"/>
        <v>0</v>
      </c>
      <c r="Q381" s="44">
        <f t="shared" si="159"/>
        <v>1018.685</v>
      </c>
      <c r="R381" s="41">
        <f t="shared" si="174"/>
        <v>0</v>
      </c>
      <c r="S381" s="41">
        <f t="shared" si="175"/>
        <v>259.64</v>
      </c>
      <c r="T381" s="44">
        <f t="shared" si="176"/>
        <v>104.57</v>
      </c>
      <c r="U381" s="41">
        <f t="shared" si="177"/>
        <v>9.74</v>
      </c>
      <c r="V381" s="44">
        <f t="shared" si="178"/>
        <v>0</v>
      </c>
      <c r="W381" s="44">
        <f t="shared" si="179"/>
        <v>0</v>
      </c>
      <c r="X381" s="41">
        <f t="shared" si="158"/>
        <v>373.95</v>
      </c>
      <c r="Y381" s="41">
        <f t="shared" si="180"/>
        <v>1392.635</v>
      </c>
      <c r="Z381" s="66"/>
      <c r="AA381" s="143" t="s">
        <v>24</v>
      </c>
      <c r="AB381" s="161">
        <f t="shared" si="166"/>
        <v>58.4172</v>
      </c>
      <c r="AC381" s="161">
        <f t="shared" si="160"/>
        <v>778.92</v>
      </c>
      <c r="AD381" s="161">
        <f t="shared" si="161"/>
        <v>522.84</v>
      </c>
      <c r="AE381" s="161">
        <f t="shared" si="162"/>
        <v>32.4578</v>
      </c>
      <c r="AF381" s="161">
        <f t="shared" si="163"/>
        <v>0</v>
      </c>
      <c r="AG381" s="161">
        <f t="shared" si="164"/>
        <v>0</v>
      </c>
      <c r="AH381" s="161">
        <f t="shared" si="165"/>
        <v>1392.635</v>
      </c>
      <c r="AI381" s="143" t="s">
        <v>1138</v>
      </c>
    </row>
    <row r="382" s="9" customFormat="1" ht="20" customHeight="1" spans="1:35">
      <c r="A382" s="40">
        <f t="shared" si="167"/>
        <v>379</v>
      </c>
      <c r="B382" s="66" t="s">
        <v>170</v>
      </c>
      <c r="C382" s="47" t="s">
        <v>784</v>
      </c>
      <c r="D382" s="58" t="s">
        <v>902</v>
      </c>
      <c r="E382" s="82">
        <v>3245.4</v>
      </c>
      <c r="F382" s="82">
        <v>3245.5</v>
      </c>
      <c r="G382" s="185">
        <v>5228.42</v>
      </c>
      <c r="H382" s="82">
        <v>3245.4</v>
      </c>
      <c r="I382" s="44"/>
      <c r="J382" s="68"/>
      <c r="K382" s="52">
        <f t="shared" si="168"/>
        <v>58.4172</v>
      </c>
      <c r="L382" s="53">
        <f t="shared" si="169"/>
        <v>519.28</v>
      </c>
      <c r="M382" s="44">
        <f t="shared" si="170"/>
        <v>418.27</v>
      </c>
      <c r="N382" s="41">
        <f t="shared" si="171"/>
        <v>22.7178</v>
      </c>
      <c r="O382" s="44">
        <f t="shared" si="172"/>
        <v>0</v>
      </c>
      <c r="P382" s="44">
        <f t="shared" si="173"/>
        <v>0</v>
      </c>
      <c r="Q382" s="44">
        <f t="shared" si="159"/>
        <v>1018.685</v>
      </c>
      <c r="R382" s="41">
        <f t="shared" si="174"/>
        <v>0</v>
      </c>
      <c r="S382" s="41">
        <f t="shared" si="175"/>
        <v>259.64</v>
      </c>
      <c r="T382" s="44">
        <f t="shared" si="176"/>
        <v>104.57</v>
      </c>
      <c r="U382" s="41">
        <f t="shared" si="177"/>
        <v>9.74</v>
      </c>
      <c r="V382" s="44">
        <f t="shared" si="178"/>
        <v>0</v>
      </c>
      <c r="W382" s="44">
        <f t="shared" si="179"/>
        <v>0</v>
      </c>
      <c r="X382" s="41">
        <f t="shared" si="158"/>
        <v>373.95</v>
      </c>
      <c r="Y382" s="41">
        <f t="shared" si="180"/>
        <v>1392.635</v>
      </c>
      <c r="Z382" s="66"/>
      <c r="AA382" s="143" t="s">
        <v>24</v>
      </c>
      <c r="AB382" s="161">
        <f t="shared" si="166"/>
        <v>58.4172</v>
      </c>
      <c r="AC382" s="161">
        <f t="shared" si="160"/>
        <v>778.92</v>
      </c>
      <c r="AD382" s="161">
        <f t="shared" si="161"/>
        <v>522.84</v>
      </c>
      <c r="AE382" s="161">
        <f t="shared" si="162"/>
        <v>32.4578</v>
      </c>
      <c r="AF382" s="161">
        <f t="shared" si="163"/>
        <v>0</v>
      </c>
      <c r="AG382" s="161">
        <f t="shared" si="164"/>
        <v>0</v>
      </c>
      <c r="AH382" s="161">
        <f t="shared" si="165"/>
        <v>1392.635</v>
      </c>
      <c r="AI382" s="143" t="s">
        <v>1138</v>
      </c>
    </row>
    <row r="383" s="9" customFormat="1" ht="20" customHeight="1" spans="1:35">
      <c r="A383" s="40">
        <f t="shared" si="167"/>
        <v>380</v>
      </c>
      <c r="B383" s="66" t="s">
        <v>170</v>
      </c>
      <c r="C383" s="47" t="s">
        <v>1044</v>
      </c>
      <c r="D383" s="352" t="s">
        <v>1045</v>
      </c>
      <c r="E383" s="82">
        <v>3245.4</v>
      </c>
      <c r="F383" s="82">
        <v>3245.5</v>
      </c>
      <c r="G383" s="185">
        <v>5228.42</v>
      </c>
      <c r="H383" s="82">
        <v>3245.4</v>
      </c>
      <c r="I383" s="44"/>
      <c r="J383" s="68"/>
      <c r="K383" s="52">
        <f t="shared" si="168"/>
        <v>58.4172</v>
      </c>
      <c r="L383" s="53">
        <f t="shared" si="169"/>
        <v>519.28</v>
      </c>
      <c r="M383" s="44">
        <f t="shared" si="170"/>
        <v>418.27</v>
      </c>
      <c r="N383" s="41">
        <f t="shared" si="171"/>
        <v>22.7178</v>
      </c>
      <c r="O383" s="44">
        <f t="shared" si="172"/>
        <v>0</v>
      </c>
      <c r="P383" s="44">
        <f t="shared" si="173"/>
        <v>0</v>
      </c>
      <c r="Q383" s="44">
        <f t="shared" si="159"/>
        <v>1018.685</v>
      </c>
      <c r="R383" s="41">
        <f t="shared" si="174"/>
        <v>0</v>
      </c>
      <c r="S383" s="41">
        <f t="shared" si="175"/>
        <v>259.64</v>
      </c>
      <c r="T383" s="44">
        <f t="shared" si="176"/>
        <v>104.57</v>
      </c>
      <c r="U383" s="41">
        <f t="shared" si="177"/>
        <v>9.74</v>
      </c>
      <c r="V383" s="44">
        <f t="shared" si="178"/>
        <v>0</v>
      </c>
      <c r="W383" s="44">
        <f t="shared" si="179"/>
        <v>0</v>
      </c>
      <c r="X383" s="41">
        <f t="shared" si="158"/>
        <v>373.95</v>
      </c>
      <c r="Y383" s="41">
        <f t="shared" si="180"/>
        <v>1392.635</v>
      </c>
      <c r="Z383" s="66"/>
      <c r="AA383" s="143" t="s">
        <v>24</v>
      </c>
      <c r="AB383" s="161">
        <f t="shared" si="166"/>
        <v>58.4172</v>
      </c>
      <c r="AC383" s="161">
        <f t="shared" si="160"/>
        <v>778.92</v>
      </c>
      <c r="AD383" s="161">
        <f t="shared" si="161"/>
        <v>522.84</v>
      </c>
      <c r="AE383" s="161">
        <f t="shared" si="162"/>
        <v>32.4578</v>
      </c>
      <c r="AF383" s="161">
        <f t="shared" si="163"/>
        <v>0</v>
      </c>
      <c r="AG383" s="161">
        <f t="shared" si="164"/>
        <v>0</v>
      </c>
      <c r="AH383" s="161">
        <f t="shared" si="165"/>
        <v>1392.635</v>
      </c>
      <c r="AI383" s="143" t="s">
        <v>1138</v>
      </c>
    </row>
    <row r="384" s="9" customFormat="1" ht="20" customHeight="1" spans="1:35">
      <c r="A384" s="40">
        <f t="shared" si="167"/>
        <v>381</v>
      </c>
      <c r="B384" s="66" t="s">
        <v>1046</v>
      </c>
      <c r="C384" s="47" t="s">
        <v>1047</v>
      </c>
      <c r="D384" s="352" t="s">
        <v>1048</v>
      </c>
      <c r="E384" s="82">
        <v>3245.4</v>
      </c>
      <c r="F384" s="82">
        <v>3245.5</v>
      </c>
      <c r="G384" s="185">
        <v>5228.42</v>
      </c>
      <c r="H384" s="82">
        <v>3245.4</v>
      </c>
      <c r="I384" s="44"/>
      <c r="J384" s="68"/>
      <c r="K384" s="52">
        <f t="shared" si="168"/>
        <v>58.4172</v>
      </c>
      <c r="L384" s="53">
        <f t="shared" si="169"/>
        <v>519.28</v>
      </c>
      <c r="M384" s="44">
        <f t="shared" si="170"/>
        <v>418.27</v>
      </c>
      <c r="N384" s="41">
        <f t="shared" si="171"/>
        <v>22.7178</v>
      </c>
      <c r="O384" s="44">
        <f t="shared" si="172"/>
        <v>0</v>
      </c>
      <c r="P384" s="44">
        <f t="shared" si="173"/>
        <v>0</v>
      </c>
      <c r="Q384" s="44">
        <f t="shared" si="159"/>
        <v>1018.685</v>
      </c>
      <c r="R384" s="41">
        <f t="shared" si="174"/>
        <v>0</v>
      </c>
      <c r="S384" s="41">
        <f t="shared" si="175"/>
        <v>259.64</v>
      </c>
      <c r="T384" s="44">
        <f t="shared" si="176"/>
        <v>104.57</v>
      </c>
      <c r="U384" s="41">
        <f t="shared" si="177"/>
        <v>9.74</v>
      </c>
      <c r="V384" s="44">
        <f t="shared" si="178"/>
        <v>0</v>
      </c>
      <c r="W384" s="44">
        <f t="shared" si="179"/>
        <v>0</v>
      </c>
      <c r="X384" s="41">
        <f t="shared" si="158"/>
        <v>373.95</v>
      </c>
      <c r="Y384" s="41">
        <f t="shared" si="180"/>
        <v>1392.635</v>
      </c>
      <c r="Z384" s="66"/>
      <c r="AA384" s="143" t="s">
        <v>26</v>
      </c>
      <c r="AB384" s="161">
        <f t="shared" si="166"/>
        <v>58.4172</v>
      </c>
      <c r="AC384" s="161">
        <f t="shared" si="160"/>
        <v>778.92</v>
      </c>
      <c r="AD384" s="161">
        <f t="shared" si="161"/>
        <v>522.84</v>
      </c>
      <c r="AE384" s="161">
        <f t="shared" si="162"/>
        <v>32.4578</v>
      </c>
      <c r="AF384" s="161">
        <f t="shared" si="163"/>
        <v>0</v>
      </c>
      <c r="AG384" s="161">
        <f t="shared" si="164"/>
        <v>0</v>
      </c>
      <c r="AH384" s="161">
        <f t="shared" si="165"/>
        <v>1392.635</v>
      </c>
      <c r="AI384" s="143" t="s">
        <v>1135</v>
      </c>
    </row>
    <row r="385" s="9" customFormat="1" ht="20" customHeight="1" spans="1:35">
      <c r="A385" s="40">
        <f t="shared" si="167"/>
        <v>382</v>
      </c>
      <c r="B385" s="66" t="s">
        <v>164</v>
      </c>
      <c r="C385" s="47" t="s">
        <v>1049</v>
      </c>
      <c r="D385" s="352" t="s">
        <v>1050</v>
      </c>
      <c r="E385" s="82">
        <v>3245.4</v>
      </c>
      <c r="F385" s="82">
        <v>3245.5</v>
      </c>
      <c r="G385" s="185">
        <v>5228.42</v>
      </c>
      <c r="H385" s="82">
        <v>3245.4</v>
      </c>
      <c r="I385" s="44"/>
      <c r="J385" s="68"/>
      <c r="K385" s="52">
        <f t="shared" si="168"/>
        <v>58.4172</v>
      </c>
      <c r="L385" s="53">
        <f t="shared" si="169"/>
        <v>519.28</v>
      </c>
      <c r="M385" s="44">
        <f t="shared" si="170"/>
        <v>418.27</v>
      </c>
      <c r="N385" s="41">
        <f t="shared" si="171"/>
        <v>22.7178</v>
      </c>
      <c r="O385" s="44">
        <f t="shared" si="172"/>
        <v>0</v>
      </c>
      <c r="P385" s="44">
        <f t="shared" si="173"/>
        <v>0</v>
      </c>
      <c r="Q385" s="44">
        <f t="shared" si="159"/>
        <v>1018.685</v>
      </c>
      <c r="R385" s="41">
        <f t="shared" si="174"/>
        <v>0</v>
      </c>
      <c r="S385" s="41">
        <f t="shared" si="175"/>
        <v>259.64</v>
      </c>
      <c r="T385" s="44">
        <f t="shared" si="176"/>
        <v>104.57</v>
      </c>
      <c r="U385" s="41">
        <f t="shared" si="177"/>
        <v>9.74</v>
      </c>
      <c r="V385" s="44">
        <f t="shared" si="178"/>
        <v>0</v>
      </c>
      <c r="W385" s="44">
        <f t="shared" si="179"/>
        <v>0</v>
      </c>
      <c r="X385" s="41">
        <f t="shared" si="158"/>
        <v>373.95</v>
      </c>
      <c r="Y385" s="41">
        <f t="shared" si="180"/>
        <v>1392.635</v>
      </c>
      <c r="Z385" s="66"/>
      <c r="AA385" s="143" t="s">
        <v>25</v>
      </c>
      <c r="AB385" s="161">
        <f t="shared" si="166"/>
        <v>58.4172</v>
      </c>
      <c r="AC385" s="161">
        <f t="shared" si="160"/>
        <v>778.92</v>
      </c>
      <c r="AD385" s="161">
        <f t="shared" si="161"/>
        <v>522.84</v>
      </c>
      <c r="AE385" s="161">
        <f t="shared" si="162"/>
        <v>32.4578</v>
      </c>
      <c r="AF385" s="161">
        <f t="shared" si="163"/>
        <v>0</v>
      </c>
      <c r="AG385" s="161">
        <f t="shared" si="164"/>
        <v>0</v>
      </c>
      <c r="AH385" s="161">
        <f t="shared" si="165"/>
        <v>1392.635</v>
      </c>
      <c r="AI385" s="143" t="s">
        <v>1137</v>
      </c>
    </row>
    <row r="386" s="9" customFormat="1" ht="20" customHeight="1" spans="1:35">
      <c r="A386" s="40">
        <f t="shared" si="167"/>
        <v>383</v>
      </c>
      <c r="B386" s="66" t="s">
        <v>212</v>
      </c>
      <c r="C386" s="47" t="s">
        <v>1051</v>
      </c>
      <c r="D386" s="58" t="s">
        <v>1052</v>
      </c>
      <c r="E386" s="82">
        <v>3245.4</v>
      </c>
      <c r="F386" s="82">
        <v>3245.5</v>
      </c>
      <c r="G386" s="148">
        <v>5228.42</v>
      </c>
      <c r="H386" s="82">
        <v>3245.4</v>
      </c>
      <c r="I386" s="44"/>
      <c r="J386" s="68"/>
      <c r="K386" s="52">
        <f t="shared" si="168"/>
        <v>58.4172</v>
      </c>
      <c r="L386" s="53">
        <f t="shared" si="169"/>
        <v>519.28</v>
      </c>
      <c r="M386" s="44">
        <f t="shared" si="170"/>
        <v>418.27</v>
      </c>
      <c r="N386" s="41">
        <f t="shared" si="171"/>
        <v>22.7178</v>
      </c>
      <c r="O386" s="44">
        <f t="shared" si="172"/>
        <v>0</v>
      </c>
      <c r="P386" s="44">
        <f t="shared" si="173"/>
        <v>0</v>
      </c>
      <c r="Q386" s="44">
        <f t="shared" si="159"/>
        <v>1018.685</v>
      </c>
      <c r="R386" s="41">
        <f t="shared" si="174"/>
        <v>0</v>
      </c>
      <c r="S386" s="41">
        <f t="shared" si="175"/>
        <v>259.64</v>
      </c>
      <c r="T386" s="44">
        <f t="shared" si="176"/>
        <v>104.57</v>
      </c>
      <c r="U386" s="41">
        <f t="shared" si="177"/>
        <v>9.74</v>
      </c>
      <c r="V386" s="44">
        <f t="shared" si="178"/>
        <v>0</v>
      </c>
      <c r="W386" s="44">
        <f t="shared" si="179"/>
        <v>0</v>
      </c>
      <c r="X386" s="41">
        <f t="shared" si="158"/>
        <v>373.95</v>
      </c>
      <c r="Y386" s="41">
        <f t="shared" si="180"/>
        <v>1392.635</v>
      </c>
      <c r="Z386" s="66"/>
      <c r="AA386" s="143" t="s">
        <v>10</v>
      </c>
      <c r="AB386" s="161">
        <f t="shared" si="166"/>
        <v>58.4172</v>
      </c>
      <c r="AC386" s="161">
        <f t="shared" si="160"/>
        <v>778.92</v>
      </c>
      <c r="AD386" s="161">
        <f t="shared" si="161"/>
        <v>522.84</v>
      </c>
      <c r="AE386" s="161">
        <f t="shared" si="162"/>
        <v>32.4578</v>
      </c>
      <c r="AF386" s="161">
        <f t="shared" si="163"/>
        <v>0</v>
      </c>
      <c r="AG386" s="161">
        <f t="shared" si="164"/>
        <v>0</v>
      </c>
      <c r="AH386" s="161">
        <f t="shared" si="165"/>
        <v>1392.635</v>
      </c>
      <c r="AI386" s="143" t="s">
        <v>1134</v>
      </c>
    </row>
    <row r="387" s="9" customFormat="1" ht="20" customHeight="1" spans="1:35">
      <c r="A387" s="40">
        <f t="shared" si="167"/>
        <v>384</v>
      </c>
      <c r="B387" s="66" t="s">
        <v>320</v>
      </c>
      <c r="C387" s="47" t="s">
        <v>112</v>
      </c>
      <c r="D387" s="58" t="s">
        <v>1053</v>
      </c>
      <c r="E387" s="82">
        <v>3245.4</v>
      </c>
      <c r="F387" s="82">
        <v>3245.5</v>
      </c>
      <c r="G387" s="185">
        <v>5228.42</v>
      </c>
      <c r="H387" s="82">
        <v>3245.4</v>
      </c>
      <c r="I387" s="44"/>
      <c r="J387" s="68"/>
      <c r="K387" s="52">
        <f t="shared" si="168"/>
        <v>58.4172</v>
      </c>
      <c r="L387" s="53">
        <f t="shared" si="169"/>
        <v>519.28</v>
      </c>
      <c r="M387" s="44">
        <f t="shared" si="170"/>
        <v>418.27</v>
      </c>
      <c r="N387" s="41">
        <f t="shared" si="171"/>
        <v>22.7178</v>
      </c>
      <c r="O387" s="44">
        <f t="shared" si="172"/>
        <v>0</v>
      </c>
      <c r="P387" s="44">
        <f t="shared" si="173"/>
        <v>0</v>
      </c>
      <c r="Q387" s="44">
        <f t="shared" si="159"/>
        <v>1018.685</v>
      </c>
      <c r="R387" s="41">
        <f t="shared" si="174"/>
        <v>0</v>
      </c>
      <c r="S387" s="41">
        <f t="shared" si="175"/>
        <v>259.64</v>
      </c>
      <c r="T387" s="44">
        <f t="shared" si="176"/>
        <v>104.57</v>
      </c>
      <c r="U387" s="41">
        <f t="shared" si="177"/>
        <v>9.74</v>
      </c>
      <c r="V387" s="44">
        <f t="shared" si="178"/>
        <v>0</v>
      </c>
      <c r="W387" s="44">
        <f t="shared" si="179"/>
        <v>0</v>
      </c>
      <c r="X387" s="41">
        <f t="shared" si="158"/>
        <v>373.95</v>
      </c>
      <c r="Y387" s="41">
        <f t="shared" si="180"/>
        <v>1392.635</v>
      </c>
      <c r="Z387" s="66"/>
      <c r="AA387" s="143" t="s">
        <v>26</v>
      </c>
      <c r="AB387" s="161">
        <f t="shared" si="166"/>
        <v>58.4172</v>
      </c>
      <c r="AC387" s="161">
        <f t="shared" si="160"/>
        <v>778.92</v>
      </c>
      <c r="AD387" s="161">
        <f t="shared" si="161"/>
        <v>522.84</v>
      </c>
      <c r="AE387" s="161">
        <f t="shared" si="162"/>
        <v>32.4578</v>
      </c>
      <c r="AF387" s="161">
        <f t="shared" si="163"/>
        <v>0</v>
      </c>
      <c r="AG387" s="161">
        <f t="shared" si="164"/>
        <v>0</v>
      </c>
      <c r="AH387" s="161">
        <f t="shared" si="165"/>
        <v>1392.635</v>
      </c>
      <c r="AI387" s="143" t="s">
        <v>1135</v>
      </c>
    </row>
    <row r="388" s="9" customFormat="1" ht="20" customHeight="1" spans="1:35">
      <c r="A388" s="40">
        <f t="shared" si="167"/>
        <v>385</v>
      </c>
      <c r="B388" s="66" t="s">
        <v>167</v>
      </c>
      <c r="C388" s="47" t="s">
        <v>1054</v>
      </c>
      <c r="D388" s="58" t="s">
        <v>1055</v>
      </c>
      <c r="E388" s="82">
        <v>3245.4</v>
      </c>
      <c r="F388" s="82">
        <v>3245.5</v>
      </c>
      <c r="G388" s="185">
        <v>5228.42</v>
      </c>
      <c r="H388" s="82">
        <v>3245.4</v>
      </c>
      <c r="I388" s="44"/>
      <c r="J388" s="68"/>
      <c r="K388" s="52">
        <f t="shared" si="168"/>
        <v>58.4172</v>
      </c>
      <c r="L388" s="53">
        <f t="shared" si="169"/>
        <v>519.28</v>
      </c>
      <c r="M388" s="44">
        <f t="shared" si="170"/>
        <v>418.27</v>
      </c>
      <c r="N388" s="41">
        <f t="shared" si="171"/>
        <v>22.7178</v>
      </c>
      <c r="O388" s="44">
        <f t="shared" si="172"/>
        <v>0</v>
      </c>
      <c r="P388" s="44">
        <f t="shared" si="173"/>
        <v>0</v>
      </c>
      <c r="Q388" s="44">
        <f t="shared" si="159"/>
        <v>1018.685</v>
      </c>
      <c r="R388" s="41">
        <f t="shared" si="174"/>
        <v>0</v>
      </c>
      <c r="S388" s="41">
        <f t="shared" si="175"/>
        <v>259.64</v>
      </c>
      <c r="T388" s="44">
        <f t="shared" si="176"/>
        <v>104.57</v>
      </c>
      <c r="U388" s="41">
        <f t="shared" si="177"/>
        <v>9.74</v>
      </c>
      <c r="V388" s="44">
        <f t="shared" si="178"/>
        <v>0</v>
      </c>
      <c r="W388" s="44">
        <f t="shared" si="179"/>
        <v>0</v>
      </c>
      <c r="X388" s="41">
        <f t="shared" ref="X388:X451" si="181">SUM(R388:W388)</f>
        <v>373.95</v>
      </c>
      <c r="Y388" s="41">
        <f t="shared" si="180"/>
        <v>1392.635</v>
      </c>
      <c r="Z388" s="66"/>
      <c r="AA388" s="143" t="s">
        <v>12</v>
      </c>
      <c r="AB388" s="161">
        <f t="shared" si="166"/>
        <v>58.4172</v>
      </c>
      <c r="AC388" s="161">
        <f t="shared" si="160"/>
        <v>778.92</v>
      </c>
      <c r="AD388" s="161">
        <f t="shared" si="161"/>
        <v>522.84</v>
      </c>
      <c r="AE388" s="161">
        <f t="shared" si="162"/>
        <v>32.4578</v>
      </c>
      <c r="AF388" s="161">
        <f t="shared" si="163"/>
        <v>0</v>
      </c>
      <c r="AG388" s="161">
        <f t="shared" si="164"/>
        <v>0</v>
      </c>
      <c r="AH388" s="161">
        <f t="shared" si="165"/>
        <v>1392.635</v>
      </c>
      <c r="AI388" s="143" t="s">
        <v>1134</v>
      </c>
    </row>
    <row r="389" s="9" customFormat="1" ht="20" customHeight="1" spans="1:35">
      <c r="A389" s="40">
        <f t="shared" si="167"/>
        <v>386</v>
      </c>
      <c r="B389" s="66" t="s">
        <v>167</v>
      </c>
      <c r="C389" s="47" t="s">
        <v>1057</v>
      </c>
      <c r="D389" s="352" t="s">
        <v>1058</v>
      </c>
      <c r="E389" s="82">
        <v>3245.4</v>
      </c>
      <c r="F389" s="82">
        <v>3245.5</v>
      </c>
      <c r="G389" s="185">
        <v>5228.42</v>
      </c>
      <c r="H389" s="82">
        <v>3245.4</v>
      </c>
      <c r="I389" s="44"/>
      <c r="J389" s="68"/>
      <c r="K389" s="52">
        <f t="shared" si="168"/>
        <v>58.4172</v>
      </c>
      <c r="L389" s="53">
        <f t="shared" si="169"/>
        <v>519.28</v>
      </c>
      <c r="M389" s="44">
        <f t="shared" si="170"/>
        <v>418.27</v>
      </c>
      <c r="N389" s="41">
        <f t="shared" si="171"/>
        <v>22.7178</v>
      </c>
      <c r="O389" s="44">
        <f t="shared" si="172"/>
        <v>0</v>
      </c>
      <c r="P389" s="44">
        <f t="shared" si="173"/>
        <v>0</v>
      </c>
      <c r="Q389" s="44">
        <f t="shared" ref="Q389:Q452" si="182">SUM(K389:P389)</f>
        <v>1018.685</v>
      </c>
      <c r="R389" s="41">
        <f t="shared" si="174"/>
        <v>0</v>
      </c>
      <c r="S389" s="41">
        <f t="shared" si="175"/>
        <v>259.64</v>
      </c>
      <c r="T389" s="44">
        <f t="shared" si="176"/>
        <v>104.57</v>
      </c>
      <c r="U389" s="41">
        <f t="shared" si="177"/>
        <v>9.74</v>
      </c>
      <c r="V389" s="44">
        <f t="shared" si="178"/>
        <v>0</v>
      </c>
      <c r="W389" s="44">
        <f t="shared" si="179"/>
        <v>0</v>
      </c>
      <c r="X389" s="41">
        <f t="shared" si="181"/>
        <v>373.95</v>
      </c>
      <c r="Y389" s="41">
        <f t="shared" si="180"/>
        <v>1392.635</v>
      </c>
      <c r="Z389" s="66"/>
      <c r="AA389" s="143" t="s">
        <v>12</v>
      </c>
      <c r="AB389" s="161">
        <f t="shared" si="166"/>
        <v>58.4172</v>
      </c>
      <c r="AC389" s="161">
        <f t="shared" ref="AC389:AC452" si="183">L389+S389</f>
        <v>778.92</v>
      </c>
      <c r="AD389" s="161">
        <f t="shared" ref="AD389:AD452" si="184">M389+T389</f>
        <v>522.84</v>
      </c>
      <c r="AE389" s="161">
        <f t="shared" ref="AE389:AE452" si="185">N389+U389</f>
        <v>32.4578</v>
      </c>
      <c r="AF389" s="161">
        <f t="shared" ref="AF389:AF452" si="186">O389+V389</f>
        <v>0</v>
      </c>
      <c r="AG389" s="161">
        <f t="shared" ref="AG389:AG452" si="187">P389+W389</f>
        <v>0</v>
      </c>
      <c r="AH389" s="161">
        <f t="shared" ref="AH389:AH452" si="188">Q389+X389</f>
        <v>1392.635</v>
      </c>
      <c r="AI389" s="143" t="s">
        <v>1134</v>
      </c>
    </row>
    <row r="390" s="9" customFormat="1" ht="20" customHeight="1" spans="1:35">
      <c r="A390" s="40">
        <f t="shared" si="167"/>
        <v>387</v>
      </c>
      <c r="B390" s="66" t="s">
        <v>167</v>
      </c>
      <c r="C390" s="47" t="s">
        <v>1059</v>
      </c>
      <c r="D390" s="352" t="s">
        <v>1060</v>
      </c>
      <c r="E390" s="82">
        <v>3245.4</v>
      </c>
      <c r="F390" s="82">
        <v>3245.5</v>
      </c>
      <c r="G390" s="185">
        <v>5228.42</v>
      </c>
      <c r="H390" s="82">
        <v>3245.4</v>
      </c>
      <c r="I390" s="44"/>
      <c r="J390" s="68"/>
      <c r="K390" s="52">
        <f t="shared" si="168"/>
        <v>58.4172</v>
      </c>
      <c r="L390" s="53">
        <f t="shared" si="169"/>
        <v>519.28</v>
      </c>
      <c r="M390" s="44">
        <f t="shared" si="170"/>
        <v>418.27</v>
      </c>
      <c r="N390" s="41">
        <f t="shared" si="171"/>
        <v>22.7178</v>
      </c>
      <c r="O390" s="44">
        <f t="shared" si="172"/>
        <v>0</v>
      </c>
      <c r="P390" s="44">
        <f t="shared" si="173"/>
        <v>0</v>
      </c>
      <c r="Q390" s="44">
        <f t="shared" si="182"/>
        <v>1018.685</v>
      </c>
      <c r="R390" s="41">
        <f t="shared" si="174"/>
        <v>0</v>
      </c>
      <c r="S390" s="41">
        <f t="shared" si="175"/>
        <v>259.64</v>
      </c>
      <c r="T390" s="44">
        <f t="shared" si="176"/>
        <v>104.57</v>
      </c>
      <c r="U390" s="41">
        <f t="shared" si="177"/>
        <v>9.74</v>
      </c>
      <c r="V390" s="44">
        <f t="shared" si="178"/>
        <v>0</v>
      </c>
      <c r="W390" s="44">
        <f t="shared" si="179"/>
        <v>0</v>
      </c>
      <c r="X390" s="41">
        <f t="shared" si="181"/>
        <v>373.95</v>
      </c>
      <c r="Y390" s="41">
        <f t="shared" si="180"/>
        <v>1392.635</v>
      </c>
      <c r="Z390" s="66"/>
      <c r="AA390" s="143" t="s">
        <v>12</v>
      </c>
      <c r="AB390" s="161">
        <f t="shared" ref="AB390:AB453" si="189">K390+R390</f>
        <v>58.4172</v>
      </c>
      <c r="AC390" s="161">
        <f t="shared" si="183"/>
        <v>778.92</v>
      </c>
      <c r="AD390" s="161">
        <f t="shared" si="184"/>
        <v>522.84</v>
      </c>
      <c r="AE390" s="161">
        <f t="shared" si="185"/>
        <v>32.4578</v>
      </c>
      <c r="AF390" s="161">
        <f t="shared" si="186"/>
        <v>0</v>
      </c>
      <c r="AG390" s="161">
        <f t="shared" si="187"/>
        <v>0</v>
      </c>
      <c r="AH390" s="161">
        <f t="shared" si="188"/>
        <v>1392.635</v>
      </c>
      <c r="AI390" s="143" t="s">
        <v>1134</v>
      </c>
    </row>
    <row r="391" s="9" customFormat="1" ht="20" customHeight="1" spans="1:35">
      <c r="A391" s="40">
        <f t="shared" si="167"/>
        <v>388</v>
      </c>
      <c r="B391" s="66" t="s">
        <v>715</v>
      </c>
      <c r="C391" s="47" t="s">
        <v>1063</v>
      </c>
      <c r="D391" s="58" t="s">
        <v>1064</v>
      </c>
      <c r="E391" s="82">
        <v>3245.4</v>
      </c>
      <c r="F391" s="82">
        <v>3245.5</v>
      </c>
      <c r="G391" s="185">
        <v>5228.42</v>
      </c>
      <c r="H391" s="82">
        <v>3245.4</v>
      </c>
      <c r="I391" s="44"/>
      <c r="J391" s="68"/>
      <c r="K391" s="52">
        <f t="shared" si="168"/>
        <v>58.4172</v>
      </c>
      <c r="L391" s="53">
        <f t="shared" si="169"/>
        <v>519.28</v>
      </c>
      <c r="M391" s="44">
        <f t="shared" si="170"/>
        <v>418.27</v>
      </c>
      <c r="N391" s="41">
        <f t="shared" si="171"/>
        <v>22.7178</v>
      </c>
      <c r="O391" s="44">
        <f t="shared" si="172"/>
        <v>0</v>
      </c>
      <c r="P391" s="44">
        <f t="shared" si="173"/>
        <v>0</v>
      </c>
      <c r="Q391" s="44">
        <f t="shared" si="182"/>
        <v>1018.685</v>
      </c>
      <c r="R391" s="41">
        <f t="shared" si="174"/>
        <v>0</v>
      </c>
      <c r="S391" s="41">
        <f t="shared" si="175"/>
        <v>259.64</v>
      </c>
      <c r="T391" s="44">
        <f t="shared" si="176"/>
        <v>104.57</v>
      </c>
      <c r="U391" s="41">
        <f t="shared" si="177"/>
        <v>9.74</v>
      </c>
      <c r="V391" s="44">
        <f t="shared" si="178"/>
        <v>0</v>
      </c>
      <c r="W391" s="44">
        <f t="shared" si="179"/>
        <v>0</v>
      </c>
      <c r="X391" s="41">
        <f t="shared" si="181"/>
        <v>373.95</v>
      </c>
      <c r="Y391" s="41">
        <f t="shared" si="180"/>
        <v>1392.635</v>
      </c>
      <c r="Z391" s="66"/>
      <c r="AA391" s="143" t="s">
        <v>20</v>
      </c>
      <c r="AB391" s="161">
        <f t="shared" si="189"/>
        <v>58.4172</v>
      </c>
      <c r="AC391" s="161">
        <f t="shared" si="183"/>
        <v>778.92</v>
      </c>
      <c r="AD391" s="161">
        <f t="shared" si="184"/>
        <v>522.84</v>
      </c>
      <c r="AE391" s="161">
        <f t="shared" si="185"/>
        <v>32.4578</v>
      </c>
      <c r="AF391" s="161">
        <f t="shared" si="186"/>
        <v>0</v>
      </c>
      <c r="AG391" s="161">
        <f t="shared" si="187"/>
        <v>0</v>
      </c>
      <c r="AH391" s="161">
        <f t="shared" si="188"/>
        <v>1392.635</v>
      </c>
      <c r="AI391" s="143" t="s">
        <v>1138</v>
      </c>
    </row>
    <row r="392" s="9" customFormat="1" ht="20" customHeight="1" spans="1:35">
      <c r="A392" s="40">
        <f t="shared" si="167"/>
        <v>389</v>
      </c>
      <c r="B392" s="66" t="s">
        <v>715</v>
      </c>
      <c r="C392" s="47" t="s">
        <v>1067</v>
      </c>
      <c r="D392" s="352" t="s">
        <v>1068</v>
      </c>
      <c r="E392" s="82">
        <v>3245.4</v>
      </c>
      <c r="F392" s="82">
        <v>3245.5</v>
      </c>
      <c r="G392" s="185">
        <v>5228.42</v>
      </c>
      <c r="H392" s="82">
        <v>3245.4</v>
      </c>
      <c r="I392" s="44"/>
      <c r="J392" s="68"/>
      <c r="K392" s="52">
        <f t="shared" si="168"/>
        <v>58.4172</v>
      </c>
      <c r="L392" s="53">
        <f t="shared" si="169"/>
        <v>519.28</v>
      </c>
      <c r="M392" s="44">
        <f t="shared" si="170"/>
        <v>418.27</v>
      </c>
      <c r="N392" s="41">
        <f t="shared" si="171"/>
        <v>22.7178</v>
      </c>
      <c r="O392" s="44">
        <f t="shared" si="172"/>
        <v>0</v>
      </c>
      <c r="P392" s="44">
        <f t="shared" si="173"/>
        <v>0</v>
      </c>
      <c r="Q392" s="44">
        <f t="shared" si="182"/>
        <v>1018.685</v>
      </c>
      <c r="R392" s="41">
        <f t="shared" si="174"/>
        <v>0</v>
      </c>
      <c r="S392" s="41">
        <f t="shared" si="175"/>
        <v>259.64</v>
      </c>
      <c r="T392" s="44">
        <f t="shared" si="176"/>
        <v>104.57</v>
      </c>
      <c r="U392" s="41">
        <f t="shared" si="177"/>
        <v>9.74</v>
      </c>
      <c r="V392" s="44">
        <f t="shared" si="178"/>
        <v>0</v>
      </c>
      <c r="W392" s="44">
        <f t="shared" si="179"/>
        <v>0</v>
      </c>
      <c r="X392" s="41">
        <f t="shared" si="181"/>
        <v>373.95</v>
      </c>
      <c r="Y392" s="41">
        <f t="shared" si="180"/>
        <v>1392.635</v>
      </c>
      <c r="Z392" s="66"/>
      <c r="AA392" s="143" t="s">
        <v>20</v>
      </c>
      <c r="AB392" s="161">
        <f t="shared" si="189"/>
        <v>58.4172</v>
      </c>
      <c r="AC392" s="161">
        <f t="shared" si="183"/>
        <v>778.92</v>
      </c>
      <c r="AD392" s="161">
        <f t="shared" si="184"/>
        <v>522.84</v>
      </c>
      <c r="AE392" s="161">
        <f t="shared" si="185"/>
        <v>32.4578</v>
      </c>
      <c r="AF392" s="161">
        <f t="shared" si="186"/>
        <v>0</v>
      </c>
      <c r="AG392" s="161">
        <f t="shared" si="187"/>
        <v>0</v>
      </c>
      <c r="AH392" s="161">
        <f t="shared" si="188"/>
        <v>1392.635</v>
      </c>
      <c r="AI392" s="143" t="s">
        <v>1138</v>
      </c>
    </row>
    <row r="393" s="9" customFormat="1" ht="20" customHeight="1" spans="1:35">
      <c r="A393" s="40">
        <f t="shared" si="167"/>
        <v>390</v>
      </c>
      <c r="B393" s="66" t="s">
        <v>103</v>
      </c>
      <c r="C393" s="47" t="s">
        <v>1069</v>
      </c>
      <c r="D393" s="352" t="s">
        <v>1070</v>
      </c>
      <c r="E393" s="82">
        <v>3245.4</v>
      </c>
      <c r="F393" s="82">
        <v>3245.5</v>
      </c>
      <c r="G393" s="185">
        <v>5228.42</v>
      </c>
      <c r="H393" s="82">
        <v>3245.4</v>
      </c>
      <c r="I393" s="44"/>
      <c r="J393" s="68"/>
      <c r="K393" s="52">
        <f t="shared" si="168"/>
        <v>58.4172</v>
      </c>
      <c r="L393" s="53">
        <f t="shared" si="169"/>
        <v>519.28</v>
      </c>
      <c r="M393" s="44">
        <f t="shared" si="170"/>
        <v>418.27</v>
      </c>
      <c r="N393" s="41">
        <f t="shared" si="171"/>
        <v>22.7178</v>
      </c>
      <c r="O393" s="44">
        <f t="shared" si="172"/>
        <v>0</v>
      </c>
      <c r="P393" s="44">
        <f t="shared" si="173"/>
        <v>0</v>
      </c>
      <c r="Q393" s="44">
        <f t="shared" si="182"/>
        <v>1018.685</v>
      </c>
      <c r="R393" s="41">
        <f t="shared" si="174"/>
        <v>0</v>
      </c>
      <c r="S393" s="41">
        <f t="shared" si="175"/>
        <v>259.64</v>
      </c>
      <c r="T393" s="44">
        <f t="shared" si="176"/>
        <v>104.57</v>
      </c>
      <c r="U393" s="41">
        <f t="shared" si="177"/>
        <v>9.74</v>
      </c>
      <c r="V393" s="44">
        <f t="shared" si="178"/>
        <v>0</v>
      </c>
      <c r="W393" s="44">
        <f t="shared" si="179"/>
        <v>0</v>
      </c>
      <c r="X393" s="41">
        <f t="shared" si="181"/>
        <v>373.95</v>
      </c>
      <c r="Y393" s="41">
        <f t="shared" si="180"/>
        <v>1392.635</v>
      </c>
      <c r="Z393" s="66"/>
      <c r="AA393" s="143" t="s">
        <v>26</v>
      </c>
      <c r="AB393" s="161">
        <f t="shared" si="189"/>
        <v>58.4172</v>
      </c>
      <c r="AC393" s="161">
        <f t="shared" si="183"/>
        <v>778.92</v>
      </c>
      <c r="AD393" s="161">
        <f t="shared" si="184"/>
        <v>522.84</v>
      </c>
      <c r="AE393" s="161">
        <f t="shared" si="185"/>
        <v>32.4578</v>
      </c>
      <c r="AF393" s="161">
        <f t="shared" si="186"/>
        <v>0</v>
      </c>
      <c r="AG393" s="161">
        <f t="shared" si="187"/>
        <v>0</v>
      </c>
      <c r="AH393" s="161">
        <f t="shared" si="188"/>
        <v>1392.635</v>
      </c>
      <c r="AI393" s="143" t="s">
        <v>1135</v>
      </c>
    </row>
    <row r="394" s="9" customFormat="1" ht="20" customHeight="1" spans="1:35">
      <c r="A394" s="40">
        <f t="shared" si="167"/>
        <v>391</v>
      </c>
      <c r="B394" s="66" t="s">
        <v>913</v>
      </c>
      <c r="C394" s="47" t="s">
        <v>1071</v>
      </c>
      <c r="D394" s="58" t="s">
        <v>1072</v>
      </c>
      <c r="E394" s="82">
        <v>3245.4</v>
      </c>
      <c r="F394" s="82">
        <v>3245.5</v>
      </c>
      <c r="G394" s="185">
        <v>5228.42</v>
      </c>
      <c r="H394" s="82">
        <v>3245.4</v>
      </c>
      <c r="I394" s="44"/>
      <c r="J394" s="68"/>
      <c r="K394" s="52">
        <f t="shared" si="168"/>
        <v>58.4172</v>
      </c>
      <c r="L394" s="53">
        <f t="shared" si="169"/>
        <v>519.28</v>
      </c>
      <c r="M394" s="44">
        <f t="shared" si="170"/>
        <v>418.27</v>
      </c>
      <c r="N394" s="41">
        <f t="shared" si="171"/>
        <v>22.7178</v>
      </c>
      <c r="O394" s="44">
        <f t="shared" si="172"/>
        <v>0</v>
      </c>
      <c r="P394" s="44">
        <f t="shared" si="173"/>
        <v>0</v>
      </c>
      <c r="Q394" s="44">
        <f t="shared" si="182"/>
        <v>1018.685</v>
      </c>
      <c r="R394" s="41">
        <f t="shared" si="174"/>
        <v>0</v>
      </c>
      <c r="S394" s="41">
        <f t="shared" si="175"/>
        <v>259.64</v>
      </c>
      <c r="T394" s="44">
        <f t="shared" si="176"/>
        <v>104.57</v>
      </c>
      <c r="U394" s="41">
        <f t="shared" si="177"/>
        <v>9.74</v>
      </c>
      <c r="V394" s="44">
        <f t="shared" si="178"/>
        <v>0</v>
      </c>
      <c r="W394" s="44">
        <f t="shared" si="179"/>
        <v>0</v>
      </c>
      <c r="X394" s="41">
        <f t="shared" si="181"/>
        <v>373.95</v>
      </c>
      <c r="Y394" s="41">
        <f t="shared" si="180"/>
        <v>1392.635</v>
      </c>
      <c r="Z394" s="66"/>
      <c r="AA394" s="143" t="s">
        <v>23</v>
      </c>
      <c r="AB394" s="161">
        <f t="shared" si="189"/>
        <v>58.4172</v>
      </c>
      <c r="AC394" s="161">
        <f t="shared" si="183"/>
        <v>778.92</v>
      </c>
      <c r="AD394" s="161">
        <f t="shared" si="184"/>
        <v>522.84</v>
      </c>
      <c r="AE394" s="161">
        <f t="shared" si="185"/>
        <v>32.4578</v>
      </c>
      <c r="AF394" s="161">
        <f t="shared" si="186"/>
        <v>0</v>
      </c>
      <c r="AG394" s="161">
        <f t="shared" si="187"/>
        <v>0</v>
      </c>
      <c r="AH394" s="161">
        <f t="shared" si="188"/>
        <v>1392.635</v>
      </c>
      <c r="AI394" s="143" t="s">
        <v>1138</v>
      </c>
    </row>
    <row r="395" s="9" customFormat="1" ht="20" customHeight="1" spans="1:35">
      <c r="A395" s="40">
        <f t="shared" si="167"/>
        <v>392</v>
      </c>
      <c r="B395" s="66" t="s">
        <v>913</v>
      </c>
      <c r="C395" s="47" t="s">
        <v>1073</v>
      </c>
      <c r="D395" s="58" t="s">
        <v>1074</v>
      </c>
      <c r="E395" s="82">
        <v>3245.4</v>
      </c>
      <c r="F395" s="82">
        <v>3245.5</v>
      </c>
      <c r="G395" s="185">
        <v>5228.42</v>
      </c>
      <c r="H395" s="82">
        <v>3245.4</v>
      </c>
      <c r="I395" s="44"/>
      <c r="J395" s="68"/>
      <c r="K395" s="52">
        <f t="shared" si="168"/>
        <v>58.4172</v>
      </c>
      <c r="L395" s="53">
        <f t="shared" si="169"/>
        <v>519.28</v>
      </c>
      <c r="M395" s="44">
        <f t="shared" si="170"/>
        <v>418.27</v>
      </c>
      <c r="N395" s="41">
        <f t="shared" si="171"/>
        <v>22.7178</v>
      </c>
      <c r="O395" s="44">
        <f t="shared" si="172"/>
        <v>0</v>
      </c>
      <c r="P395" s="44">
        <f t="shared" si="173"/>
        <v>0</v>
      </c>
      <c r="Q395" s="44">
        <f t="shared" si="182"/>
        <v>1018.685</v>
      </c>
      <c r="R395" s="41">
        <f t="shared" si="174"/>
        <v>0</v>
      </c>
      <c r="S395" s="41">
        <f t="shared" si="175"/>
        <v>259.64</v>
      </c>
      <c r="T395" s="44">
        <f t="shared" si="176"/>
        <v>104.57</v>
      </c>
      <c r="U395" s="41">
        <f t="shared" si="177"/>
        <v>9.74</v>
      </c>
      <c r="V395" s="44">
        <f t="shared" si="178"/>
        <v>0</v>
      </c>
      <c r="W395" s="44">
        <f t="shared" si="179"/>
        <v>0</v>
      </c>
      <c r="X395" s="41">
        <f t="shared" si="181"/>
        <v>373.95</v>
      </c>
      <c r="Y395" s="41">
        <f t="shared" si="180"/>
        <v>1392.635</v>
      </c>
      <c r="Z395" s="66"/>
      <c r="AA395" s="143" t="s">
        <v>23</v>
      </c>
      <c r="AB395" s="161">
        <f t="shared" si="189"/>
        <v>58.4172</v>
      </c>
      <c r="AC395" s="161">
        <f t="shared" si="183"/>
        <v>778.92</v>
      </c>
      <c r="AD395" s="161">
        <f t="shared" si="184"/>
        <v>522.84</v>
      </c>
      <c r="AE395" s="161">
        <f t="shared" si="185"/>
        <v>32.4578</v>
      </c>
      <c r="AF395" s="161">
        <f t="shared" si="186"/>
        <v>0</v>
      </c>
      <c r="AG395" s="161">
        <f t="shared" si="187"/>
        <v>0</v>
      </c>
      <c r="AH395" s="161">
        <f t="shared" si="188"/>
        <v>1392.635</v>
      </c>
      <c r="AI395" s="143" t="s">
        <v>1138</v>
      </c>
    </row>
    <row r="396" s="9" customFormat="1" ht="20" customHeight="1" spans="1:35">
      <c r="A396" s="40">
        <f t="shared" si="167"/>
        <v>393</v>
      </c>
      <c r="B396" s="66" t="s">
        <v>913</v>
      </c>
      <c r="C396" s="47" t="s">
        <v>1075</v>
      </c>
      <c r="D396" s="58" t="s">
        <v>1076</v>
      </c>
      <c r="E396" s="82">
        <v>3245.4</v>
      </c>
      <c r="F396" s="82">
        <v>3245.5</v>
      </c>
      <c r="G396" s="185">
        <v>5228.42</v>
      </c>
      <c r="H396" s="82">
        <v>3245.4</v>
      </c>
      <c r="I396" s="44"/>
      <c r="J396" s="68"/>
      <c r="K396" s="52">
        <f t="shared" si="168"/>
        <v>58.4172</v>
      </c>
      <c r="L396" s="53">
        <f t="shared" si="169"/>
        <v>519.28</v>
      </c>
      <c r="M396" s="44">
        <f t="shared" si="170"/>
        <v>418.27</v>
      </c>
      <c r="N396" s="41">
        <f t="shared" si="171"/>
        <v>22.7178</v>
      </c>
      <c r="O396" s="44">
        <f t="shared" si="172"/>
        <v>0</v>
      </c>
      <c r="P396" s="44">
        <f t="shared" si="173"/>
        <v>0</v>
      </c>
      <c r="Q396" s="44">
        <f t="shared" si="182"/>
        <v>1018.685</v>
      </c>
      <c r="R396" s="41">
        <f t="shared" si="174"/>
        <v>0</v>
      </c>
      <c r="S396" s="41">
        <f t="shared" si="175"/>
        <v>259.64</v>
      </c>
      <c r="T396" s="44">
        <f t="shared" si="176"/>
        <v>104.57</v>
      </c>
      <c r="U396" s="41">
        <f t="shared" si="177"/>
        <v>9.74</v>
      </c>
      <c r="V396" s="44">
        <f t="shared" si="178"/>
        <v>0</v>
      </c>
      <c r="W396" s="44">
        <f t="shared" si="179"/>
        <v>0</v>
      </c>
      <c r="X396" s="41">
        <f t="shared" si="181"/>
        <v>373.95</v>
      </c>
      <c r="Y396" s="41">
        <f t="shared" si="180"/>
        <v>1392.635</v>
      </c>
      <c r="Z396" s="66"/>
      <c r="AA396" s="143" t="s">
        <v>23</v>
      </c>
      <c r="AB396" s="161">
        <f t="shared" si="189"/>
        <v>58.4172</v>
      </c>
      <c r="AC396" s="161">
        <f t="shared" si="183"/>
        <v>778.92</v>
      </c>
      <c r="AD396" s="161">
        <f t="shared" si="184"/>
        <v>522.84</v>
      </c>
      <c r="AE396" s="161">
        <f t="shared" si="185"/>
        <v>32.4578</v>
      </c>
      <c r="AF396" s="161">
        <f t="shared" si="186"/>
        <v>0</v>
      </c>
      <c r="AG396" s="161">
        <f t="shared" si="187"/>
        <v>0</v>
      </c>
      <c r="AH396" s="161">
        <f t="shared" si="188"/>
        <v>1392.635</v>
      </c>
      <c r="AI396" s="143" t="s">
        <v>1138</v>
      </c>
    </row>
    <row r="397" s="9" customFormat="1" ht="20" customHeight="1" spans="1:35">
      <c r="A397" s="40">
        <f t="shared" si="167"/>
        <v>394</v>
      </c>
      <c r="B397" s="66" t="s">
        <v>124</v>
      </c>
      <c r="C397" s="47" t="s">
        <v>1077</v>
      </c>
      <c r="D397" s="58" t="s">
        <v>1078</v>
      </c>
      <c r="E397" s="82">
        <v>3245.4</v>
      </c>
      <c r="F397" s="82">
        <v>3245.5</v>
      </c>
      <c r="G397" s="185">
        <v>5228.42</v>
      </c>
      <c r="H397" s="82">
        <v>3245.4</v>
      </c>
      <c r="I397" s="44"/>
      <c r="J397" s="68"/>
      <c r="K397" s="52">
        <f t="shared" si="168"/>
        <v>58.4172</v>
      </c>
      <c r="L397" s="53">
        <f t="shared" si="169"/>
        <v>519.28</v>
      </c>
      <c r="M397" s="44">
        <f t="shared" si="170"/>
        <v>418.27</v>
      </c>
      <c r="N397" s="41">
        <f t="shared" si="171"/>
        <v>22.7178</v>
      </c>
      <c r="O397" s="44">
        <f t="shared" si="172"/>
        <v>0</v>
      </c>
      <c r="P397" s="44">
        <f t="shared" si="173"/>
        <v>0</v>
      </c>
      <c r="Q397" s="44">
        <f t="shared" si="182"/>
        <v>1018.685</v>
      </c>
      <c r="R397" s="41">
        <f t="shared" si="174"/>
        <v>0</v>
      </c>
      <c r="S397" s="41">
        <f t="shared" si="175"/>
        <v>259.64</v>
      </c>
      <c r="T397" s="44">
        <f t="shared" si="176"/>
        <v>104.57</v>
      </c>
      <c r="U397" s="41">
        <f t="shared" si="177"/>
        <v>9.74</v>
      </c>
      <c r="V397" s="44">
        <f t="shared" si="178"/>
        <v>0</v>
      </c>
      <c r="W397" s="44">
        <f t="shared" si="179"/>
        <v>0</v>
      </c>
      <c r="X397" s="41">
        <f t="shared" si="181"/>
        <v>373.95</v>
      </c>
      <c r="Y397" s="41">
        <f t="shared" si="180"/>
        <v>1392.635</v>
      </c>
      <c r="Z397" s="66"/>
      <c r="AA397" s="143" t="s">
        <v>19</v>
      </c>
      <c r="AB397" s="161">
        <f t="shared" si="189"/>
        <v>58.4172</v>
      </c>
      <c r="AC397" s="161">
        <f t="shared" si="183"/>
        <v>778.92</v>
      </c>
      <c r="AD397" s="161">
        <f t="shared" si="184"/>
        <v>522.84</v>
      </c>
      <c r="AE397" s="161">
        <f t="shared" si="185"/>
        <v>32.4578</v>
      </c>
      <c r="AF397" s="161">
        <f t="shared" si="186"/>
        <v>0</v>
      </c>
      <c r="AG397" s="161">
        <f t="shared" si="187"/>
        <v>0</v>
      </c>
      <c r="AH397" s="161">
        <f t="shared" si="188"/>
        <v>1392.635</v>
      </c>
      <c r="AI397" s="143" t="s">
        <v>1138</v>
      </c>
    </row>
    <row r="398" s="9" customFormat="1" ht="20" customHeight="1" spans="1:35">
      <c r="A398" s="40">
        <f t="shared" si="167"/>
        <v>395</v>
      </c>
      <c r="B398" s="66" t="s">
        <v>124</v>
      </c>
      <c r="C398" s="47" t="s">
        <v>1079</v>
      </c>
      <c r="D398" s="58" t="s">
        <v>1080</v>
      </c>
      <c r="E398" s="82">
        <v>3245.4</v>
      </c>
      <c r="F398" s="82">
        <v>3245.5</v>
      </c>
      <c r="G398" s="185">
        <v>5228.42</v>
      </c>
      <c r="H398" s="82">
        <v>3245.4</v>
      </c>
      <c r="I398" s="44"/>
      <c r="J398" s="68"/>
      <c r="K398" s="52">
        <f t="shared" si="168"/>
        <v>58.4172</v>
      </c>
      <c r="L398" s="53">
        <f t="shared" si="169"/>
        <v>519.28</v>
      </c>
      <c r="M398" s="44">
        <f t="shared" si="170"/>
        <v>418.27</v>
      </c>
      <c r="N398" s="41">
        <f t="shared" si="171"/>
        <v>22.7178</v>
      </c>
      <c r="O398" s="44">
        <f t="shared" si="172"/>
        <v>0</v>
      </c>
      <c r="P398" s="44">
        <f t="shared" si="173"/>
        <v>0</v>
      </c>
      <c r="Q398" s="44">
        <f t="shared" si="182"/>
        <v>1018.685</v>
      </c>
      <c r="R398" s="41">
        <f t="shared" si="174"/>
        <v>0</v>
      </c>
      <c r="S398" s="41">
        <f t="shared" si="175"/>
        <v>259.64</v>
      </c>
      <c r="T398" s="44">
        <f t="shared" si="176"/>
        <v>104.57</v>
      </c>
      <c r="U398" s="41">
        <f t="shared" si="177"/>
        <v>9.74</v>
      </c>
      <c r="V398" s="44">
        <f t="shared" si="178"/>
        <v>0</v>
      </c>
      <c r="W398" s="44">
        <f t="shared" si="179"/>
        <v>0</v>
      </c>
      <c r="X398" s="41">
        <f t="shared" si="181"/>
        <v>373.95</v>
      </c>
      <c r="Y398" s="41">
        <f t="shared" si="180"/>
        <v>1392.635</v>
      </c>
      <c r="Z398" s="66"/>
      <c r="AA398" s="143" t="s">
        <v>19</v>
      </c>
      <c r="AB398" s="161">
        <f t="shared" si="189"/>
        <v>58.4172</v>
      </c>
      <c r="AC398" s="161">
        <f t="shared" si="183"/>
        <v>778.92</v>
      </c>
      <c r="AD398" s="161">
        <f t="shared" si="184"/>
        <v>522.84</v>
      </c>
      <c r="AE398" s="161">
        <f t="shared" si="185"/>
        <v>32.4578</v>
      </c>
      <c r="AF398" s="161">
        <f t="shared" si="186"/>
        <v>0</v>
      </c>
      <c r="AG398" s="161">
        <f t="shared" si="187"/>
        <v>0</v>
      </c>
      <c r="AH398" s="161">
        <f t="shared" si="188"/>
        <v>1392.635</v>
      </c>
      <c r="AI398" s="143" t="s">
        <v>1138</v>
      </c>
    </row>
    <row r="399" s="9" customFormat="1" ht="20" customHeight="1" spans="1:35">
      <c r="A399" s="40">
        <f t="shared" si="167"/>
        <v>396</v>
      </c>
      <c r="B399" s="66" t="s">
        <v>124</v>
      </c>
      <c r="C399" s="47" t="s">
        <v>1081</v>
      </c>
      <c r="D399" s="58" t="s">
        <v>1082</v>
      </c>
      <c r="E399" s="82">
        <v>3245.4</v>
      </c>
      <c r="F399" s="82">
        <v>3245.5</v>
      </c>
      <c r="G399" s="185">
        <v>5228.42</v>
      </c>
      <c r="H399" s="82">
        <v>3245.4</v>
      </c>
      <c r="I399" s="44"/>
      <c r="J399" s="68"/>
      <c r="K399" s="52">
        <f t="shared" si="168"/>
        <v>58.4172</v>
      </c>
      <c r="L399" s="53">
        <f t="shared" si="169"/>
        <v>519.28</v>
      </c>
      <c r="M399" s="44">
        <f t="shared" si="170"/>
        <v>418.27</v>
      </c>
      <c r="N399" s="41">
        <f t="shared" si="171"/>
        <v>22.7178</v>
      </c>
      <c r="O399" s="44">
        <f t="shared" si="172"/>
        <v>0</v>
      </c>
      <c r="P399" s="44">
        <f t="shared" si="173"/>
        <v>0</v>
      </c>
      <c r="Q399" s="44">
        <f t="shared" si="182"/>
        <v>1018.685</v>
      </c>
      <c r="R399" s="41">
        <f t="shared" si="174"/>
        <v>0</v>
      </c>
      <c r="S399" s="41">
        <f t="shared" si="175"/>
        <v>259.64</v>
      </c>
      <c r="T399" s="44">
        <f t="shared" si="176"/>
        <v>104.57</v>
      </c>
      <c r="U399" s="41">
        <f t="shared" si="177"/>
        <v>9.74</v>
      </c>
      <c r="V399" s="44">
        <f t="shared" si="178"/>
        <v>0</v>
      </c>
      <c r="W399" s="44">
        <f t="shared" si="179"/>
        <v>0</v>
      </c>
      <c r="X399" s="41">
        <f t="shared" si="181"/>
        <v>373.95</v>
      </c>
      <c r="Y399" s="41">
        <f t="shared" si="180"/>
        <v>1392.635</v>
      </c>
      <c r="Z399" s="66"/>
      <c r="AA399" s="143" t="s">
        <v>19</v>
      </c>
      <c r="AB399" s="161">
        <f t="shared" si="189"/>
        <v>58.4172</v>
      </c>
      <c r="AC399" s="161">
        <f t="shared" si="183"/>
        <v>778.92</v>
      </c>
      <c r="AD399" s="161">
        <f t="shared" si="184"/>
        <v>522.84</v>
      </c>
      <c r="AE399" s="161">
        <f t="shared" si="185"/>
        <v>32.4578</v>
      </c>
      <c r="AF399" s="161">
        <f t="shared" si="186"/>
        <v>0</v>
      </c>
      <c r="AG399" s="161">
        <f t="shared" si="187"/>
        <v>0</v>
      </c>
      <c r="AH399" s="161">
        <f t="shared" si="188"/>
        <v>1392.635</v>
      </c>
      <c r="AI399" s="143" t="s">
        <v>1138</v>
      </c>
    </row>
    <row r="400" s="9" customFormat="1" ht="20" customHeight="1" spans="1:35">
      <c r="A400" s="40">
        <f t="shared" si="167"/>
        <v>397</v>
      </c>
      <c r="B400" s="66" t="s">
        <v>124</v>
      </c>
      <c r="C400" s="47" t="s">
        <v>1083</v>
      </c>
      <c r="D400" s="58" t="s">
        <v>1084</v>
      </c>
      <c r="E400" s="82">
        <v>3245.4</v>
      </c>
      <c r="F400" s="82">
        <v>3245.5</v>
      </c>
      <c r="G400" s="185">
        <v>5228.42</v>
      </c>
      <c r="H400" s="82">
        <v>3245.4</v>
      </c>
      <c r="I400" s="44"/>
      <c r="J400" s="68"/>
      <c r="K400" s="52">
        <f t="shared" si="168"/>
        <v>58.4172</v>
      </c>
      <c r="L400" s="53">
        <f t="shared" si="169"/>
        <v>519.28</v>
      </c>
      <c r="M400" s="44">
        <f t="shared" si="170"/>
        <v>418.27</v>
      </c>
      <c r="N400" s="41">
        <f t="shared" si="171"/>
        <v>22.7178</v>
      </c>
      <c r="O400" s="44">
        <f t="shared" si="172"/>
        <v>0</v>
      </c>
      <c r="P400" s="44">
        <f t="shared" si="173"/>
        <v>0</v>
      </c>
      <c r="Q400" s="44">
        <f t="shared" si="182"/>
        <v>1018.685</v>
      </c>
      <c r="R400" s="41">
        <f t="shared" si="174"/>
        <v>0</v>
      </c>
      <c r="S400" s="41">
        <f t="shared" si="175"/>
        <v>259.64</v>
      </c>
      <c r="T400" s="44">
        <f t="shared" si="176"/>
        <v>104.57</v>
      </c>
      <c r="U400" s="41">
        <f t="shared" si="177"/>
        <v>9.74</v>
      </c>
      <c r="V400" s="44">
        <f t="shared" si="178"/>
        <v>0</v>
      </c>
      <c r="W400" s="44">
        <f t="shared" si="179"/>
        <v>0</v>
      </c>
      <c r="X400" s="41">
        <f t="shared" si="181"/>
        <v>373.95</v>
      </c>
      <c r="Y400" s="41">
        <f t="shared" si="180"/>
        <v>1392.635</v>
      </c>
      <c r="Z400" s="66"/>
      <c r="AA400" s="143" t="s">
        <v>19</v>
      </c>
      <c r="AB400" s="161">
        <f t="shared" si="189"/>
        <v>58.4172</v>
      </c>
      <c r="AC400" s="161">
        <f t="shared" si="183"/>
        <v>778.92</v>
      </c>
      <c r="AD400" s="161">
        <f t="shared" si="184"/>
        <v>522.84</v>
      </c>
      <c r="AE400" s="161">
        <f t="shared" si="185"/>
        <v>32.4578</v>
      </c>
      <c r="AF400" s="161">
        <f t="shared" si="186"/>
        <v>0</v>
      </c>
      <c r="AG400" s="161">
        <f t="shared" si="187"/>
        <v>0</v>
      </c>
      <c r="AH400" s="161">
        <f t="shared" si="188"/>
        <v>1392.635</v>
      </c>
      <c r="AI400" s="143" t="s">
        <v>1138</v>
      </c>
    </row>
    <row r="401" s="9" customFormat="1" ht="20" customHeight="1" spans="1:35">
      <c r="A401" s="40">
        <f t="shared" si="167"/>
        <v>398</v>
      </c>
      <c r="B401" s="66" t="s">
        <v>1089</v>
      </c>
      <c r="C401" s="47" t="s">
        <v>1090</v>
      </c>
      <c r="D401" s="58" t="s">
        <v>1091</v>
      </c>
      <c r="E401" s="82">
        <v>3245.4</v>
      </c>
      <c r="F401" s="82">
        <v>3245.5</v>
      </c>
      <c r="G401" s="185">
        <v>5228.42</v>
      </c>
      <c r="H401" s="82">
        <v>3245.4</v>
      </c>
      <c r="I401" s="44"/>
      <c r="J401" s="68"/>
      <c r="K401" s="52">
        <f t="shared" si="168"/>
        <v>58.4172</v>
      </c>
      <c r="L401" s="53">
        <f t="shared" si="169"/>
        <v>519.28</v>
      </c>
      <c r="M401" s="44">
        <f t="shared" si="170"/>
        <v>418.27</v>
      </c>
      <c r="N401" s="41">
        <f t="shared" si="171"/>
        <v>22.7178</v>
      </c>
      <c r="O401" s="44">
        <f t="shared" si="172"/>
        <v>0</v>
      </c>
      <c r="P401" s="44">
        <f t="shared" si="173"/>
        <v>0</v>
      </c>
      <c r="Q401" s="44">
        <f t="shared" si="182"/>
        <v>1018.685</v>
      </c>
      <c r="R401" s="41">
        <f t="shared" si="174"/>
        <v>0</v>
      </c>
      <c r="S401" s="41">
        <f t="shared" si="175"/>
        <v>259.64</v>
      </c>
      <c r="T401" s="44">
        <f t="shared" si="176"/>
        <v>104.57</v>
      </c>
      <c r="U401" s="41">
        <f t="shared" si="177"/>
        <v>9.74</v>
      </c>
      <c r="V401" s="44">
        <f t="shared" si="178"/>
        <v>0</v>
      </c>
      <c r="W401" s="44">
        <f t="shared" si="179"/>
        <v>0</v>
      </c>
      <c r="X401" s="41">
        <f t="shared" si="181"/>
        <v>373.95</v>
      </c>
      <c r="Y401" s="41">
        <f t="shared" si="180"/>
        <v>1392.635</v>
      </c>
      <c r="Z401" s="66"/>
      <c r="AA401" s="143" t="s">
        <v>17</v>
      </c>
      <c r="AB401" s="161">
        <f t="shared" si="189"/>
        <v>58.4172</v>
      </c>
      <c r="AC401" s="161">
        <f t="shared" si="183"/>
        <v>778.92</v>
      </c>
      <c r="AD401" s="161">
        <f t="shared" si="184"/>
        <v>522.84</v>
      </c>
      <c r="AE401" s="161">
        <f t="shared" si="185"/>
        <v>32.4578</v>
      </c>
      <c r="AF401" s="161">
        <f t="shared" si="186"/>
        <v>0</v>
      </c>
      <c r="AG401" s="161">
        <f t="shared" si="187"/>
        <v>0</v>
      </c>
      <c r="AH401" s="161">
        <f t="shared" si="188"/>
        <v>1392.635</v>
      </c>
      <c r="AI401" s="143" t="s">
        <v>1138</v>
      </c>
    </row>
    <row r="402" s="9" customFormat="1" ht="20" customHeight="1" spans="1:35">
      <c r="A402" s="40">
        <f t="shared" si="167"/>
        <v>399</v>
      </c>
      <c r="B402" s="66" t="s">
        <v>443</v>
      </c>
      <c r="C402" s="47" t="s">
        <v>1094</v>
      </c>
      <c r="D402" s="58" t="s">
        <v>1095</v>
      </c>
      <c r="E402" s="82">
        <v>3245.4</v>
      </c>
      <c r="F402" s="82">
        <v>3245.5</v>
      </c>
      <c r="G402" s="185">
        <v>5228.42</v>
      </c>
      <c r="H402" s="82">
        <v>3245.4</v>
      </c>
      <c r="I402" s="44"/>
      <c r="J402" s="68"/>
      <c r="K402" s="52">
        <f t="shared" si="168"/>
        <v>58.4172</v>
      </c>
      <c r="L402" s="53">
        <f t="shared" si="169"/>
        <v>519.28</v>
      </c>
      <c r="M402" s="44">
        <f t="shared" si="170"/>
        <v>418.27</v>
      </c>
      <c r="N402" s="41">
        <f t="shared" si="171"/>
        <v>22.7178</v>
      </c>
      <c r="O402" s="44">
        <f t="shared" si="172"/>
        <v>0</v>
      </c>
      <c r="P402" s="44">
        <f t="shared" si="173"/>
        <v>0</v>
      </c>
      <c r="Q402" s="44">
        <f t="shared" si="182"/>
        <v>1018.685</v>
      </c>
      <c r="R402" s="41">
        <f t="shared" si="174"/>
        <v>0</v>
      </c>
      <c r="S402" s="41">
        <f t="shared" si="175"/>
        <v>259.64</v>
      </c>
      <c r="T402" s="44">
        <f t="shared" si="176"/>
        <v>104.57</v>
      </c>
      <c r="U402" s="41">
        <f t="shared" si="177"/>
        <v>9.74</v>
      </c>
      <c r="V402" s="44">
        <f t="shared" si="178"/>
        <v>0</v>
      </c>
      <c r="W402" s="44">
        <f t="shared" si="179"/>
        <v>0</v>
      </c>
      <c r="X402" s="41">
        <f t="shared" si="181"/>
        <v>373.95</v>
      </c>
      <c r="Y402" s="41">
        <f t="shared" si="180"/>
        <v>1392.635</v>
      </c>
      <c r="Z402" s="66"/>
      <c r="AA402" s="143" t="s">
        <v>15</v>
      </c>
      <c r="AB402" s="161">
        <f t="shared" si="189"/>
        <v>58.4172</v>
      </c>
      <c r="AC402" s="161">
        <f t="shared" si="183"/>
        <v>778.92</v>
      </c>
      <c r="AD402" s="161">
        <f t="shared" si="184"/>
        <v>522.84</v>
      </c>
      <c r="AE402" s="161">
        <f t="shared" si="185"/>
        <v>32.4578</v>
      </c>
      <c r="AF402" s="161">
        <f t="shared" si="186"/>
        <v>0</v>
      </c>
      <c r="AG402" s="161">
        <f t="shared" si="187"/>
        <v>0</v>
      </c>
      <c r="AH402" s="161">
        <f t="shared" si="188"/>
        <v>1392.635</v>
      </c>
      <c r="AI402" s="143" t="s">
        <v>1138</v>
      </c>
    </row>
    <row r="403" s="9" customFormat="1" ht="20" customHeight="1" spans="1:35">
      <c r="A403" s="40">
        <f t="shared" si="167"/>
        <v>400</v>
      </c>
      <c r="B403" s="66" t="s">
        <v>170</v>
      </c>
      <c r="C403" s="47" t="s">
        <v>1096</v>
      </c>
      <c r="D403" s="58" t="s">
        <v>1097</v>
      </c>
      <c r="E403" s="82">
        <v>3245.4</v>
      </c>
      <c r="F403" s="82">
        <v>3245.5</v>
      </c>
      <c r="G403" s="185">
        <v>5228.42</v>
      </c>
      <c r="H403" s="82">
        <v>3245.4</v>
      </c>
      <c r="I403" s="88">
        <v>1790</v>
      </c>
      <c r="J403" s="68"/>
      <c r="K403" s="52">
        <f t="shared" si="168"/>
        <v>58.4172</v>
      </c>
      <c r="L403" s="53">
        <f t="shared" si="169"/>
        <v>519.28</v>
      </c>
      <c r="M403" s="44">
        <f t="shared" si="170"/>
        <v>418.27</v>
      </c>
      <c r="N403" s="41">
        <f t="shared" si="171"/>
        <v>22.7178</v>
      </c>
      <c r="O403" s="44">
        <f t="shared" si="172"/>
        <v>89.5</v>
      </c>
      <c r="P403" s="44">
        <f t="shared" si="173"/>
        <v>0</v>
      </c>
      <c r="Q403" s="44">
        <f t="shared" si="182"/>
        <v>1108.185</v>
      </c>
      <c r="R403" s="41">
        <f t="shared" si="174"/>
        <v>0</v>
      </c>
      <c r="S403" s="41">
        <f t="shared" si="175"/>
        <v>259.64</v>
      </c>
      <c r="T403" s="44">
        <f t="shared" si="176"/>
        <v>104.57</v>
      </c>
      <c r="U403" s="41">
        <f t="shared" si="177"/>
        <v>9.74</v>
      </c>
      <c r="V403" s="44">
        <f t="shared" si="178"/>
        <v>89.5</v>
      </c>
      <c r="W403" s="44">
        <f t="shared" si="179"/>
        <v>0</v>
      </c>
      <c r="X403" s="41">
        <f t="shared" si="181"/>
        <v>463.45</v>
      </c>
      <c r="Y403" s="41">
        <f t="shared" si="180"/>
        <v>1571.635</v>
      </c>
      <c r="Z403" s="66"/>
      <c r="AA403" s="143" t="s">
        <v>34</v>
      </c>
      <c r="AB403" s="161">
        <f t="shared" si="189"/>
        <v>58.4172</v>
      </c>
      <c r="AC403" s="161">
        <f t="shared" si="183"/>
        <v>778.92</v>
      </c>
      <c r="AD403" s="161">
        <f t="shared" si="184"/>
        <v>522.84</v>
      </c>
      <c r="AE403" s="161">
        <f t="shared" si="185"/>
        <v>32.4578</v>
      </c>
      <c r="AF403" s="161">
        <f t="shared" si="186"/>
        <v>179</v>
      </c>
      <c r="AG403" s="161">
        <f t="shared" si="187"/>
        <v>0</v>
      </c>
      <c r="AH403" s="161">
        <f t="shared" si="188"/>
        <v>1571.635</v>
      </c>
      <c r="AI403" s="143" t="s">
        <v>1139</v>
      </c>
    </row>
    <row r="404" s="9" customFormat="1" ht="20" customHeight="1" spans="1:35">
      <c r="A404" s="40">
        <f t="shared" ref="A404:A410" si="190">ROW()-3</f>
        <v>401</v>
      </c>
      <c r="B404" s="66" t="s">
        <v>167</v>
      </c>
      <c r="C404" s="47" t="s">
        <v>1098</v>
      </c>
      <c r="D404" s="352" t="s">
        <v>1099</v>
      </c>
      <c r="E404" s="82">
        <v>3820</v>
      </c>
      <c r="F404" s="82">
        <v>3820</v>
      </c>
      <c r="G404" s="185">
        <v>5228.42</v>
      </c>
      <c r="H404" s="82">
        <v>3820</v>
      </c>
      <c r="I404" s="44">
        <v>4180</v>
      </c>
      <c r="J404" s="68"/>
      <c r="K404" s="52">
        <f t="shared" ref="K404:K410" si="191">E404*0.018</f>
        <v>68.76</v>
      </c>
      <c r="L404" s="53">
        <f t="shared" ref="L404:L410" si="192">F404*0.16</f>
        <v>611.2</v>
      </c>
      <c r="M404" s="44">
        <f t="shared" ref="M404:M410" si="193">ROUND(G404*0.08,2)</f>
        <v>418.27</v>
      </c>
      <c r="N404" s="41">
        <f t="shared" ref="N404:N410" si="194">H404*0.007</f>
        <v>26.74</v>
      </c>
      <c r="O404" s="44">
        <f t="shared" ref="O404:O410" si="195">I404*5%</f>
        <v>209</v>
      </c>
      <c r="P404" s="44">
        <f t="shared" ref="P404:P410" si="196">J404*50%</f>
        <v>0</v>
      </c>
      <c r="Q404" s="44">
        <f t="shared" si="182"/>
        <v>1333.97</v>
      </c>
      <c r="R404" s="41">
        <f t="shared" ref="R404:R410" si="197">E404*0</f>
        <v>0</v>
      </c>
      <c r="S404" s="41">
        <f t="shared" ref="S404:S410" si="198">ROUND(F404*0.08,2)</f>
        <v>305.6</v>
      </c>
      <c r="T404" s="44">
        <f t="shared" ref="T404:T410" si="199">ROUND(G404*0.02,2)</f>
        <v>104.57</v>
      </c>
      <c r="U404" s="41">
        <f t="shared" ref="U404:U410" si="200">ROUND(H404*0.003,2)</f>
        <v>11.46</v>
      </c>
      <c r="V404" s="44">
        <f t="shared" ref="V404:V410" si="201">I404*5%</f>
        <v>209</v>
      </c>
      <c r="W404" s="44">
        <f t="shared" ref="W404:W410" si="202">J404*50%</f>
        <v>0</v>
      </c>
      <c r="X404" s="41">
        <f t="shared" si="181"/>
        <v>630.63</v>
      </c>
      <c r="Y404" s="41">
        <f t="shared" ref="Y404:Y410" si="203">Q404+X404</f>
        <v>1964.6</v>
      </c>
      <c r="Z404" s="66"/>
      <c r="AA404" s="143" t="s">
        <v>12</v>
      </c>
      <c r="AB404" s="161">
        <f t="shared" si="189"/>
        <v>68.76</v>
      </c>
      <c r="AC404" s="161">
        <f t="shared" si="183"/>
        <v>916.8</v>
      </c>
      <c r="AD404" s="161">
        <f t="shared" si="184"/>
        <v>522.84</v>
      </c>
      <c r="AE404" s="161">
        <f t="shared" si="185"/>
        <v>38.2</v>
      </c>
      <c r="AF404" s="161">
        <f t="shared" si="186"/>
        <v>418</v>
      </c>
      <c r="AG404" s="161">
        <f t="shared" si="187"/>
        <v>0</v>
      </c>
      <c r="AH404" s="161">
        <f t="shared" si="188"/>
        <v>1964.6</v>
      </c>
      <c r="AI404" s="143" t="s">
        <v>1134</v>
      </c>
    </row>
    <row r="405" s="9" customFormat="1" ht="20" customHeight="1" spans="1:35">
      <c r="A405" s="40">
        <f t="shared" si="190"/>
        <v>402</v>
      </c>
      <c r="B405" s="66" t="s">
        <v>167</v>
      </c>
      <c r="C405" s="47" t="s">
        <v>1100</v>
      </c>
      <c r="D405" s="352" t="s">
        <v>1101</v>
      </c>
      <c r="E405" s="82">
        <v>3820</v>
      </c>
      <c r="F405" s="82">
        <v>3820</v>
      </c>
      <c r="G405" s="185">
        <v>5228.42</v>
      </c>
      <c r="H405" s="82">
        <v>3820</v>
      </c>
      <c r="I405" s="44">
        <v>4180</v>
      </c>
      <c r="J405" s="68"/>
      <c r="K405" s="52">
        <f t="shared" si="191"/>
        <v>68.76</v>
      </c>
      <c r="L405" s="53">
        <f t="shared" si="192"/>
        <v>611.2</v>
      </c>
      <c r="M405" s="44">
        <f t="shared" si="193"/>
        <v>418.27</v>
      </c>
      <c r="N405" s="41">
        <f t="shared" si="194"/>
        <v>26.74</v>
      </c>
      <c r="O405" s="44">
        <f t="shared" si="195"/>
        <v>209</v>
      </c>
      <c r="P405" s="44">
        <f t="shared" si="196"/>
        <v>0</v>
      </c>
      <c r="Q405" s="44">
        <f t="shared" si="182"/>
        <v>1333.97</v>
      </c>
      <c r="R405" s="41">
        <f t="shared" si="197"/>
        <v>0</v>
      </c>
      <c r="S405" s="41">
        <f t="shared" si="198"/>
        <v>305.6</v>
      </c>
      <c r="T405" s="44">
        <f t="shared" si="199"/>
        <v>104.57</v>
      </c>
      <c r="U405" s="41">
        <f t="shared" si="200"/>
        <v>11.46</v>
      </c>
      <c r="V405" s="44">
        <f t="shared" si="201"/>
        <v>209</v>
      </c>
      <c r="W405" s="44">
        <f t="shared" si="202"/>
        <v>0</v>
      </c>
      <c r="X405" s="41">
        <f t="shared" si="181"/>
        <v>630.63</v>
      </c>
      <c r="Y405" s="41">
        <f t="shared" si="203"/>
        <v>1964.6</v>
      </c>
      <c r="Z405" s="66"/>
      <c r="AA405" s="143" t="s">
        <v>12</v>
      </c>
      <c r="AB405" s="161">
        <f t="shared" si="189"/>
        <v>68.76</v>
      </c>
      <c r="AC405" s="161">
        <f t="shared" si="183"/>
        <v>916.8</v>
      </c>
      <c r="AD405" s="161">
        <f t="shared" si="184"/>
        <v>522.84</v>
      </c>
      <c r="AE405" s="161">
        <f t="shared" si="185"/>
        <v>38.2</v>
      </c>
      <c r="AF405" s="161">
        <f t="shared" si="186"/>
        <v>418</v>
      </c>
      <c r="AG405" s="161">
        <f t="shared" si="187"/>
        <v>0</v>
      </c>
      <c r="AH405" s="161">
        <f t="shared" si="188"/>
        <v>1964.6</v>
      </c>
      <c r="AI405" s="143" t="s">
        <v>1134</v>
      </c>
    </row>
    <row r="406" s="9" customFormat="1" ht="20" customHeight="1" spans="1:35">
      <c r="A406" s="40">
        <f t="shared" si="190"/>
        <v>403</v>
      </c>
      <c r="B406" s="66" t="s">
        <v>170</v>
      </c>
      <c r="C406" s="47" t="s">
        <v>1102</v>
      </c>
      <c r="D406" s="58" t="s">
        <v>1103</v>
      </c>
      <c r="E406" s="82">
        <v>3245.4</v>
      </c>
      <c r="F406" s="82">
        <v>3245.5</v>
      </c>
      <c r="G406" s="185">
        <v>5228.42</v>
      </c>
      <c r="H406" s="82">
        <v>3245.4</v>
      </c>
      <c r="I406" s="44"/>
      <c r="J406" s="68"/>
      <c r="K406" s="52">
        <f t="shared" si="191"/>
        <v>58.4172</v>
      </c>
      <c r="L406" s="53">
        <f t="shared" si="192"/>
        <v>519.28</v>
      </c>
      <c r="M406" s="44">
        <f t="shared" si="193"/>
        <v>418.27</v>
      </c>
      <c r="N406" s="41">
        <f t="shared" si="194"/>
        <v>22.7178</v>
      </c>
      <c r="O406" s="44">
        <f t="shared" si="195"/>
        <v>0</v>
      </c>
      <c r="P406" s="44">
        <f t="shared" si="196"/>
        <v>0</v>
      </c>
      <c r="Q406" s="44">
        <f t="shared" si="182"/>
        <v>1018.685</v>
      </c>
      <c r="R406" s="41">
        <f t="shared" si="197"/>
        <v>0</v>
      </c>
      <c r="S406" s="41">
        <f t="shared" si="198"/>
        <v>259.64</v>
      </c>
      <c r="T406" s="44">
        <f t="shared" si="199"/>
        <v>104.57</v>
      </c>
      <c r="U406" s="41">
        <f t="shared" si="200"/>
        <v>9.74</v>
      </c>
      <c r="V406" s="44">
        <f t="shared" si="201"/>
        <v>0</v>
      </c>
      <c r="W406" s="44">
        <f t="shared" si="202"/>
        <v>0</v>
      </c>
      <c r="X406" s="41">
        <f t="shared" si="181"/>
        <v>373.95</v>
      </c>
      <c r="Y406" s="41">
        <f t="shared" si="203"/>
        <v>1392.635</v>
      </c>
      <c r="Z406" s="66"/>
      <c r="AA406" s="143" t="s">
        <v>24</v>
      </c>
      <c r="AB406" s="161">
        <f t="shared" si="189"/>
        <v>58.4172</v>
      </c>
      <c r="AC406" s="161">
        <f t="shared" si="183"/>
        <v>778.92</v>
      </c>
      <c r="AD406" s="161">
        <f t="shared" si="184"/>
        <v>522.84</v>
      </c>
      <c r="AE406" s="161">
        <f t="shared" si="185"/>
        <v>32.4578</v>
      </c>
      <c r="AF406" s="161">
        <f t="shared" si="186"/>
        <v>0</v>
      </c>
      <c r="AG406" s="161">
        <f t="shared" si="187"/>
        <v>0</v>
      </c>
      <c r="AH406" s="161">
        <f t="shared" si="188"/>
        <v>1392.635</v>
      </c>
      <c r="AI406" s="143" t="s">
        <v>1138</v>
      </c>
    </row>
    <row r="407" s="9" customFormat="1" ht="20" customHeight="1" spans="1:35">
      <c r="A407" s="40">
        <f t="shared" si="190"/>
        <v>404</v>
      </c>
      <c r="B407" s="66" t="s">
        <v>684</v>
      </c>
      <c r="C407" s="47" t="s">
        <v>1104</v>
      </c>
      <c r="D407" s="352" t="s">
        <v>1105</v>
      </c>
      <c r="E407" s="82">
        <v>3245.4</v>
      </c>
      <c r="F407" s="82">
        <v>3245.5</v>
      </c>
      <c r="G407" s="185">
        <v>5228.42</v>
      </c>
      <c r="H407" s="82">
        <v>3245.4</v>
      </c>
      <c r="I407" s="44"/>
      <c r="J407" s="68"/>
      <c r="K407" s="52">
        <f t="shared" si="191"/>
        <v>58.4172</v>
      </c>
      <c r="L407" s="53">
        <f t="shared" si="192"/>
        <v>519.28</v>
      </c>
      <c r="M407" s="44">
        <f t="shared" si="193"/>
        <v>418.27</v>
      </c>
      <c r="N407" s="41">
        <f t="shared" si="194"/>
        <v>22.7178</v>
      </c>
      <c r="O407" s="44">
        <f t="shared" si="195"/>
        <v>0</v>
      </c>
      <c r="P407" s="44">
        <f t="shared" si="196"/>
        <v>0</v>
      </c>
      <c r="Q407" s="44">
        <f t="shared" si="182"/>
        <v>1018.685</v>
      </c>
      <c r="R407" s="41">
        <f t="shared" si="197"/>
        <v>0</v>
      </c>
      <c r="S407" s="41">
        <f t="shared" si="198"/>
        <v>259.64</v>
      </c>
      <c r="T407" s="44">
        <f t="shared" si="199"/>
        <v>104.57</v>
      </c>
      <c r="U407" s="41">
        <f t="shared" si="200"/>
        <v>9.74</v>
      </c>
      <c r="V407" s="44">
        <f t="shared" si="201"/>
        <v>0</v>
      </c>
      <c r="W407" s="44">
        <f t="shared" si="202"/>
        <v>0</v>
      </c>
      <c r="X407" s="41">
        <f t="shared" si="181"/>
        <v>373.95</v>
      </c>
      <c r="Y407" s="41">
        <f t="shared" si="203"/>
        <v>1392.635</v>
      </c>
      <c r="Z407" s="66"/>
      <c r="AA407" s="143" t="s">
        <v>22</v>
      </c>
      <c r="AB407" s="161">
        <f t="shared" si="189"/>
        <v>58.4172</v>
      </c>
      <c r="AC407" s="161">
        <f t="shared" si="183"/>
        <v>778.92</v>
      </c>
      <c r="AD407" s="161">
        <f t="shared" si="184"/>
        <v>522.84</v>
      </c>
      <c r="AE407" s="161">
        <f t="shared" si="185"/>
        <v>32.4578</v>
      </c>
      <c r="AF407" s="161">
        <f t="shared" si="186"/>
        <v>0</v>
      </c>
      <c r="AG407" s="161">
        <f t="shared" si="187"/>
        <v>0</v>
      </c>
      <c r="AH407" s="161">
        <f t="shared" si="188"/>
        <v>1392.635</v>
      </c>
      <c r="AI407" s="143" t="s">
        <v>1138</v>
      </c>
    </row>
    <row r="408" s="9" customFormat="1" ht="20" customHeight="1" spans="1:35">
      <c r="A408" s="40">
        <f t="shared" si="190"/>
        <v>405</v>
      </c>
      <c r="B408" s="66" t="s">
        <v>170</v>
      </c>
      <c r="C408" s="47" t="s">
        <v>1106</v>
      </c>
      <c r="D408" s="58" t="s">
        <v>1107</v>
      </c>
      <c r="E408" s="82">
        <v>3245.4</v>
      </c>
      <c r="F408" s="113">
        <v>3245.5</v>
      </c>
      <c r="G408" s="113">
        <v>5228.42</v>
      </c>
      <c r="H408" s="113">
        <v>3245.4</v>
      </c>
      <c r="I408" s="44"/>
      <c r="J408" s="68">
        <v>108</v>
      </c>
      <c r="K408" s="52">
        <f t="shared" si="191"/>
        <v>58.4172</v>
      </c>
      <c r="L408" s="53">
        <f t="shared" si="192"/>
        <v>519.28</v>
      </c>
      <c r="M408" s="44">
        <f t="shared" si="193"/>
        <v>418.27</v>
      </c>
      <c r="N408" s="41">
        <f t="shared" si="194"/>
        <v>22.7178</v>
      </c>
      <c r="O408" s="44">
        <f t="shared" si="195"/>
        <v>0</v>
      </c>
      <c r="P408" s="44">
        <f t="shared" si="196"/>
        <v>54</v>
      </c>
      <c r="Q408" s="44">
        <f t="shared" si="182"/>
        <v>1072.685</v>
      </c>
      <c r="R408" s="41">
        <f t="shared" si="197"/>
        <v>0</v>
      </c>
      <c r="S408" s="41">
        <f t="shared" si="198"/>
        <v>259.64</v>
      </c>
      <c r="T408" s="44">
        <f t="shared" si="199"/>
        <v>104.57</v>
      </c>
      <c r="U408" s="41">
        <f t="shared" si="200"/>
        <v>9.74</v>
      </c>
      <c r="V408" s="44">
        <f t="shared" si="201"/>
        <v>0</v>
      </c>
      <c r="W408" s="44">
        <f t="shared" si="202"/>
        <v>54</v>
      </c>
      <c r="X408" s="41">
        <f t="shared" si="181"/>
        <v>427.95</v>
      </c>
      <c r="Y408" s="41">
        <f t="shared" si="203"/>
        <v>1500.635</v>
      </c>
      <c r="Z408" s="66"/>
      <c r="AA408" s="143" t="s">
        <v>24</v>
      </c>
      <c r="AB408" s="161">
        <f t="shared" si="189"/>
        <v>58.4172</v>
      </c>
      <c r="AC408" s="161">
        <f t="shared" si="183"/>
        <v>778.92</v>
      </c>
      <c r="AD408" s="161">
        <f t="shared" si="184"/>
        <v>522.84</v>
      </c>
      <c r="AE408" s="161">
        <f t="shared" si="185"/>
        <v>32.4578</v>
      </c>
      <c r="AF408" s="161">
        <f t="shared" si="186"/>
        <v>0</v>
      </c>
      <c r="AG408" s="161">
        <f t="shared" si="187"/>
        <v>108</v>
      </c>
      <c r="AH408" s="161">
        <f t="shared" si="188"/>
        <v>1500.635</v>
      </c>
      <c r="AI408" s="143" t="s">
        <v>1138</v>
      </c>
    </row>
    <row r="409" s="9" customFormat="1" ht="20" customHeight="1" spans="1:35">
      <c r="A409" s="40">
        <f t="shared" si="190"/>
        <v>406</v>
      </c>
      <c r="B409" s="66" t="s">
        <v>170</v>
      </c>
      <c r="C409" s="47" t="s">
        <v>1108</v>
      </c>
      <c r="D409" s="58" t="s">
        <v>1109</v>
      </c>
      <c r="E409" s="82">
        <v>3245.4</v>
      </c>
      <c r="F409" s="113">
        <v>3245.5</v>
      </c>
      <c r="G409" s="113">
        <v>5228.42</v>
      </c>
      <c r="H409" s="113">
        <v>3245.4</v>
      </c>
      <c r="I409" s="44"/>
      <c r="J409" s="68">
        <v>108</v>
      </c>
      <c r="K409" s="52">
        <f t="shared" si="191"/>
        <v>58.4172</v>
      </c>
      <c r="L409" s="53">
        <f t="shared" si="192"/>
        <v>519.28</v>
      </c>
      <c r="M409" s="44">
        <f t="shared" si="193"/>
        <v>418.27</v>
      </c>
      <c r="N409" s="41">
        <f t="shared" si="194"/>
        <v>22.7178</v>
      </c>
      <c r="O409" s="44">
        <f t="shared" si="195"/>
        <v>0</v>
      </c>
      <c r="P409" s="44">
        <f t="shared" si="196"/>
        <v>54</v>
      </c>
      <c r="Q409" s="44">
        <f t="shared" si="182"/>
        <v>1072.685</v>
      </c>
      <c r="R409" s="41">
        <f t="shared" si="197"/>
        <v>0</v>
      </c>
      <c r="S409" s="41">
        <f t="shared" si="198"/>
        <v>259.64</v>
      </c>
      <c r="T409" s="44">
        <f t="shared" si="199"/>
        <v>104.57</v>
      </c>
      <c r="U409" s="41">
        <f t="shared" si="200"/>
        <v>9.74</v>
      </c>
      <c r="V409" s="44">
        <f t="shared" si="201"/>
        <v>0</v>
      </c>
      <c r="W409" s="44">
        <f t="shared" si="202"/>
        <v>54</v>
      </c>
      <c r="X409" s="41">
        <f t="shared" si="181"/>
        <v>427.95</v>
      </c>
      <c r="Y409" s="41">
        <f t="shared" si="203"/>
        <v>1500.635</v>
      </c>
      <c r="Z409" s="66"/>
      <c r="AA409" s="143" t="s">
        <v>24</v>
      </c>
      <c r="AB409" s="161">
        <f t="shared" si="189"/>
        <v>58.4172</v>
      </c>
      <c r="AC409" s="161">
        <f t="shared" si="183"/>
        <v>778.92</v>
      </c>
      <c r="AD409" s="161">
        <f t="shared" si="184"/>
        <v>522.84</v>
      </c>
      <c r="AE409" s="161">
        <f t="shared" si="185"/>
        <v>32.4578</v>
      </c>
      <c r="AF409" s="161">
        <f t="shared" si="186"/>
        <v>0</v>
      </c>
      <c r="AG409" s="161">
        <f t="shared" si="187"/>
        <v>108</v>
      </c>
      <c r="AH409" s="161">
        <f t="shared" si="188"/>
        <v>1500.635</v>
      </c>
      <c r="AI409" s="143" t="s">
        <v>1138</v>
      </c>
    </row>
    <row r="410" s="9" customFormat="1" ht="20" customHeight="1" spans="1:35">
      <c r="A410" s="40">
        <f t="shared" si="190"/>
        <v>407</v>
      </c>
      <c r="B410" s="66" t="s">
        <v>170</v>
      </c>
      <c r="C410" s="47" t="s">
        <v>1110</v>
      </c>
      <c r="D410" s="58" t="s">
        <v>1111</v>
      </c>
      <c r="E410" s="82">
        <v>3245.4</v>
      </c>
      <c r="F410" s="113">
        <v>3245.5</v>
      </c>
      <c r="G410" s="113">
        <v>5228.42</v>
      </c>
      <c r="H410" s="113">
        <v>3245.4</v>
      </c>
      <c r="I410" s="44"/>
      <c r="J410" s="68">
        <v>108</v>
      </c>
      <c r="K410" s="52">
        <f t="shared" si="191"/>
        <v>58.4172</v>
      </c>
      <c r="L410" s="53">
        <f t="shared" si="192"/>
        <v>519.28</v>
      </c>
      <c r="M410" s="44">
        <f t="shared" si="193"/>
        <v>418.27</v>
      </c>
      <c r="N410" s="41">
        <f t="shared" si="194"/>
        <v>22.7178</v>
      </c>
      <c r="O410" s="44">
        <f t="shared" si="195"/>
        <v>0</v>
      </c>
      <c r="P410" s="44">
        <f t="shared" si="196"/>
        <v>54</v>
      </c>
      <c r="Q410" s="44">
        <f t="shared" si="182"/>
        <v>1072.685</v>
      </c>
      <c r="R410" s="41">
        <f t="shared" si="197"/>
        <v>0</v>
      </c>
      <c r="S410" s="41">
        <f t="shared" si="198"/>
        <v>259.64</v>
      </c>
      <c r="T410" s="44">
        <f t="shared" si="199"/>
        <v>104.57</v>
      </c>
      <c r="U410" s="41">
        <f t="shared" si="200"/>
        <v>9.74</v>
      </c>
      <c r="V410" s="44">
        <f t="shared" si="201"/>
        <v>0</v>
      </c>
      <c r="W410" s="44">
        <f t="shared" si="202"/>
        <v>54</v>
      </c>
      <c r="X410" s="41">
        <f t="shared" si="181"/>
        <v>427.95</v>
      </c>
      <c r="Y410" s="41">
        <f t="shared" si="203"/>
        <v>1500.635</v>
      </c>
      <c r="Z410" s="66"/>
      <c r="AA410" s="143" t="s">
        <v>24</v>
      </c>
      <c r="AB410" s="161">
        <f t="shared" si="189"/>
        <v>58.4172</v>
      </c>
      <c r="AC410" s="161">
        <f t="shared" si="183"/>
        <v>778.92</v>
      </c>
      <c r="AD410" s="161">
        <f t="shared" si="184"/>
        <v>522.84</v>
      </c>
      <c r="AE410" s="161">
        <f t="shared" si="185"/>
        <v>32.4578</v>
      </c>
      <c r="AF410" s="161">
        <f t="shared" si="186"/>
        <v>0</v>
      </c>
      <c r="AG410" s="161">
        <f t="shared" si="187"/>
        <v>108</v>
      </c>
      <c r="AH410" s="161">
        <f t="shared" si="188"/>
        <v>1500.635</v>
      </c>
      <c r="AI410" s="143" t="s">
        <v>1138</v>
      </c>
    </row>
    <row r="411" s="9" customFormat="1" ht="20" customHeight="1" spans="1:35">
      <c r="A411" s="40">
        <f t="shared" ref="A411:A424" si="204">ROW()-3</f>
        <v>408</v>
      </c>
      <c r="B411" s="66" t="s">
        <v>684</v>
      </c>
      <c r="C411" s="47" t="s">
        <v>834</v>
      </c>
      <c r="D411" s="352" t="s">
        <v>835</v>
      </c>
      <c r="E411" s="82">
        <v>3245.4</v>
      </c>
      <c r="F411" s="113">
        <v>3245.5</v>
      </c>
      <c r="G411" s="113">
        <v>5228.42</v>
      </c>
      <c r="H411" s="113">
        <v>3245.4</v>
      </c>
      <c r="I411" s="44"/>
      <c r="J411" s="68"/>
      <c r="K411" s="52">
        <f t="shared" ref="K411:K421" si="205">E411*0.018</f>
        <v>58.4172</v>
      </c>
      <c r="L411" s="53">
        <f t="shared" ref="L411:L421" si="206">F411*0.16</f>
        <v>519.28</v>
      </c>
      <c r="M411" s="44">
        <f t="shared" ref="M411:M421" si="207">ROUND(G411*0.08,2)</f>
        <v>418.27</v>
      </c>
      <c r="N411" s="41">
        <f t="shared" ref="N411:N421" si="208">H411*0.007</f>
        <v>22.7178</v>
      </c>
      <c r="O411" s="44">
        <f t="shared" ref="O411:O421" si="209">I411*5%</f>
        <v>0</v>
      </c>
      <c r="P411" s="44">
        <f t="shared" ref="P411:P421" si="210">J411*50%</f>
        <v>0</v>
      </c>
      <c r="Q411" s="44">
        <f t="shared" si="182"/>
        <v>1018.685</v>
      </c>
      <c r="R411" s="41">
        <f t="shared" ref="R411:R421" si="211">E411*0</f>
        <v>0</v>
      </c>
      <c r="S411" s="41">
        <f t="shared" ref="S411:S421" si="212">ROUND(F411*0.08,2)</f>
        <v>259.64</v>
      </c>
      <c r="T411" s="44">
        <f t="shared" ref="T411:T421" si="213">ROUND(G411*0.02,2)</f>
        <v>104.57</v>
      </c>
      <c r="U411" s="41">
        <f t="shared" ref="U411:U421" si="214">ROUND(H411*0.003,2)</f>
        <v>9.74</v>
      </c>
      <c r="V411" s="44">
        <f t="shared" ref="V411:V421" si="215">I411*5%</f>
        <v>0</v>
      </c>
      <c r="W411" s="44">
        <f t="shared" ref="W411:W421" si="216">J411*50%</f>
        <v>0</v>
      </c>
      <c r="X411" s="41">
        <f t="shared" si="181"/>
        <v>373.95</v>
      </c>
      <c r="Y411" s="41">
        <f t="shared" ref="Y411:Y421" si="217">Q411+X411</f>
        <v>1392.635</v>
      </c>
      <c r="Z411" s="66"/>
      <c r="AA411" s="143" t="s">
        <v>22</v>
      </c>
      <c r="AB411" s="161">
        <f t="shared" si="189"/>
        <v>58.4172</v>
      </c>
      <c r="AC411" s="161">
        <f t="shared" si="183"/>
        <v>778.92</v>
      </c>
      <c r="AD411" s="161">
        <f t="shared" si="184"/>
        <v>522.84</v>
      </c>
      <c r="AE411" s="161">
        <f t="shared" si="185"/>
        <v>32.4578</v>
      </c>
      <c r="AF411" s="161">
        <f t="shared" si="186"/>
        <v>0</v>
      </c>
      <c r="AG411" s="161">
        <f t="shared" si="187"/>
        <v>0</v>
      </c>
      <c r="AH411" s="161">
        <f t="shared" si="188"/>
        <v>1392.635</v>
      </c>
      <c r="AI411" s="143" t="s">
        <v>1138</v>
      </c>
    </row>
    <row r="412" s="9" customFormat="1" ht="20" customHeight="1" spans="1:35">
      <c r="A412" s="40">
        <f t="shared" si="204"/>
        <v>409</v>
      </c>
      <c r="B412" s="66" t="s">
        <v>167</v>
      </c>
      <c r="C412" s="47" t="s">
        <v>1114</v>
      </c>
      <c r="D412" s="352" t="s">
        <v>1115</v>
      </c>
      <c r="E412" s="82">
        <v>3245.4</v>
      </c>
      <c r="F412" s="113">
        <v>3245.5</v>
      </c>
      <c r="G412" s="113">
        <v>5228.42</v>
      </c>
      <c r="H412" s="113">
        <v>3245.4</v>
      </c>
      <c r="I412" s="54"/>
      <c r="J412" s="59">
        <v>108</v>
      </c>
      <c r="K412" s="52">
        <f t="shared" si="205"/>
        <v>58.4172</v>
      </c>
      <c r="L412" s="53">
        <f t="shared" si="206"/>
        <v>519.28</v>
      </c>
      <c r="M412" s="44">
        <f t="shared" si="207"/>
        <v>418.27</v>
      </c>
      <c r="N412" s="41">
        <f t="shared" si="208"/>
        <v>22.7178</v>
      </c>
      <c r="O412" s="44">
        <f t="shared" si="209"/>
        <v>0</v>
      </c>
      <c r="P412" s="44">
        <f t="shared" si="210"/>
        <v>54</v>
      </c>
      <c r="Q412" s="44">
        <f t="shared" si="182"/>
        <v>1072.685</v>
      </c>
      <c r="R412" s="41">
        <f t="shared" si="211"/>
        <v>0</v>
      </c>
      <c r="S412" s="41">
        <f t="shared" si="212"/>
        <v>259.64</v>
      </c>
      <c r="T412" s="44">
        <f t="shared" si="213"/>
        <v>104.57</v>
      </c>
      <c r="U412" s="41">
        <f t="shared" si="214"/>
        <v>9.74</v>
      </c>
      <c r="V412" s="44">
        <f t="shared" si="215"/>
        <v>0</v>
      </c>
      <c r="W412" s="44">
        <f t="shared" si="216"/>
        <v>54</v>
      </c>
      <c r="X412" s="41">
        <f t="shared" si="181"/>
        <v>427.95</v>
      </c>
      <c r="Y412" s="41">
        <f t="shared" si="217"/>
        <v>1500.635</v>
      </c>
      <c r="Z412" s="201"/>
      <c r="AA412" s="143" t="s">
        <v>12</v>
      </c>
      <c r="AB412" s="161">
        <f t="shared" si="189"/>
        <v>58.4172</v>
      </c>
      <c r="AC412" s="161">
        <f t="shared" si="183"/>
        <v>778.92</v>
      </c>
      <c r="AD412" s="161">
        <f t="shared" si="184"/>
        <v>522.84</v>
      </c>
      <c r="AE412" s="161">
        <f t="shared" si="185"/>
        <v>32.4578</v>
      </c>
      <c r="AF412" s="161">
        <f t="shared" si="186"/>
        <v>0</v>
      </c>
      <c r="AG412" s="161">
        <f t="shared" si="187"/>
        <v>108</v>
      </c>
      <c r="AH412" s="161">
        <f t="shared" si="188"/>
        <v>1500.635</v>
      </c>
      <c r="AI412" s="143" t="s">
        <v>1134</v>
      </c>
    </row>
    <row r="413" s="9" customFormat="1" ht="20" customHeight="1" spans="1:35">
      <c r="A413" s="40">
        <f t="shared" si="204"/>
        <v>410</v>
      </c>
      <c r="B413" s="66" t="s">
        <v>1089</v>
      </c>
      <c r="C413" s="47" t="s">
        <v>1122</v>
      </c>
      <c r="D413" s="58" t="s">
        <v>1123</v>
      </c>
      <c r="E413" s="82">
        <v>3245.4</v>
      </c>
      <c r="F413" s="113">
        <v>3245.5</v>
      </c>
      <c r="G413" s="113">
        <v>5228.42</v>
      </c>
      <c r="H413" s="113">
        <v>3245.4</v>
      </c>
      <c r="I413" s="54"/>
      <c r="J413" s="59">
        <v>108</v>
      </c>
      <c r="K413" s="52">
        <f t="shared" si="205"/>
        <v>58.4172</v>
      </c>
      <c r="L413" s="53">
        <f t="shared" si="206"/>
        <v>519.28</v>
      </c>
      <c r="M413" s="44">
        <f t="shared" si="207"/>
        <v>418.27</v>
      </c>
      <c r="N413" s="41">
        <f t="shared" si="208"/>
        <v>22.7178</v>
      </c>
      <c r="O413" s="44">
        <f t="shared" si="209"/>
        <v>0</v>
      </c>
      <c r="P413" s="44">
        <f t="shared" si="210"/>
        <v>54</v>
      </c>
      <c r="Q413" s="44">
        <f t="shared" si="182"/>
        <v>1072.685</v>
      </c>
      <c r="R413" s="41">
        <f t="shared" si="211"/>
        <v>0</v>
      </c>
      <c r="S413" s="41">
        <f t="shared" si="212"/>
        <v>259.64</v>
      </c>
      <c r="T413" s="44">
        <f t="shared" si="213"/>
        <v>104.57</v>
      </c>
      <c r="U413" s="41">
        <f t="shared" si="214"/>
        <v>9.74</v>
      </c>
      <c r="V413" s="44">
        <f t="shared" si="215"/>
        <v>0</v>
      </c>
      <c r="W413" s="44">
        <f t="shared" si="216"/>
        <v>54</v>
      </c>
      <c r="X413" s="41">
        <f t="shared" si="181"/>
        <v>427.95</v>
      </c>
      <c r="Y413" s="41">
        <f t="shared" si="217"/>
        <v>1500.635</v>
      </c>
      <c r="Z413" s="201"/>
      <c r="AA413" s="143" t="s">
        <v>17</v>
      </c>
      <c r="AB413" s="161">
        <f t="shared" si="189"/>
        <v>58.4172</v>
      </c>
      <c r="AC413" s="161">
        <f t="shared" si="183"/>
        <v>778.92</v>
      </c>
      <c r="AD413" s="161">
        <f t="shared" si="184"/>
        <v>522.84</v>
      </c>
      <c r="AE413" s="161">
        <f t="shared" si="185"/>
        <v>32.4578</v>
      </c>
      <c r="AF413" s="161">
        <f t="shared" si="186"/>
        <v>0</v>
      </c>
      <c r="AG413" s="161">
        <f t="shared" si="187"/>
        <v>108</v>
      </c>
      <c r="AH413" s="161">
        <f t="shared" si="188"/>
        <v>1500.635</v>
      </c>
      <c r="AI413" s="143" t="s">
        <v>1138</v>
      </c>
    </row>
    <row r="414" s="9" customFormat="1" ht="20" customHeight="1" spans="1:35">
      <c r="A414" s="40">
        <f t="shared" si="204"/>
        <v>411</v>
      </c>
      <c r="B414" s="66" t="s">
        <v>443</v>
      </c>
      <c r="C414" s="47" t="s">
        <v>1124</v>
      </c>
      <c r="D414" s="58" t="s">
        <v>1125</v>
      </c>
      <c r="E414" s="82">
        <v>3245.4</v>
      </c>
      <c r="F414" s="113">
        <v>3245.5</v>
      </c>
      <c r="G414" s="113">
        <v>5228.42</v>
      </c>
      <c r="H414" s="113">
        <v>3245.4</v>
      </c>
      <c r="I414" s="54"/>
      <c r="J414" s="59">
        <v>108</v>
      </c>
      <c r="K414" s="52">
        <f t="shared" si="205"/>
        <v>58.4172</v>
      </c>
      <c r="L414" s="53">
        <f t="shared" si="206"/>
        <v>519.28</v>
      </c>
      <c r="M414" s="44">
        <f t="shared" si="207"/>
        <v>418.27</v>
      </c>
      <c r="N414" s="41">
        <f t="shared" si="208"/>
        <v>22.7178</v>
      </c>
      <c r="O414" s="44">
        <f t="shared" si="209"/>
        <v>0</v>
      </c>
      <c r="P414" s="44">
        <f t="shared" si="210"/>
        <v>54</v>
      </c>
      <c r="Q414" s="44">
        <f t="shared" si="182"/>
        <v>1072.685</v>
      </c>
      <c r="R414" s="41">
        <f t="shared" si="211"/>
        <v>0</v>
      </c>
      <c r="S414" s="41">
        <f t="shared" si="212"/>
        <v>259.64</v>
      </c>
      <c r="T414" s="44">
        <f t="shared" si="213"/>
        <v>104.57</v>
      </c>
      <c r="U414" s="41">
        <f t="shared" si="214"/>
        <v>9.74</v>
      </c>
      <c r="V414" s="44">
        <f t="shared" si="215"/>
        <v>0</v>
      </c>
      <c r="W414" s="44">
        <f t="shared" si="216"/>
        <v>54</v>
      </c>
      <c r="X414" s="41">
        <f t="shared" si="181"/>
        <v>427.95</v>
      </c>
      <c r="Y414" s="41">
        <f t="shared" si="217"/>
        <v>1500.635</v>
      </c>
      <c r="Z414" s="201"/>
      <c r="AA414" s="143" t="s">
        <v>15</v>
      </c>
      <c r="AB414" s="161">
        <f t="shared" si="189"/>
        <v>58.4172</v>
      </c>
      <c r="AC414" s="161">
        <f t="shared" si="183"/>
        <v>778.92</v>
      </c>
      <c r="AD414" s="161">
        <f t="shared" si="184"/>
        <v>522.84</v>
      </c>
      <c r="AE414" s="161">
        <f t="shared" si="185"/>
        <v>32.4578</v>
      </c>
      <c r="AF414" s="161">
        <f t="shared" si="186"/>
        <v>0</v>
      </c>
      <c r="AG414" s="161">
        <f t="shared" si="187"/>
        <v>108</v>
      </c>
      <c r="AH414" s="161">
        <f t="shared" si="188"/>
        <v>1500.635</v>
      </c>
      <c r="AI414" s="143" t="s">
        <v>1138</v>
      </c>
    </row>
    <row r="415" s="9" customFormat="1" ht="20" customHeight="1" spans="1:35">
      <c r="A415" s="40">
        <f t="shared" si="204"/>
        <v>412</v>
      </c>
      <c r="B415" s="66" t="s">
        <v>443</v>
      </c>
      <c r="C415" s="47" t="s">
        <v>1126</v>
      </c>
      <c r="D415" s="58" t="s">
        <v>1127</v>
      </c>
      <c r="E415" s="82">
        <v>3245.4</v>
      </c>
      <c r="F415" s="113">
        <v>3245.5</v>
      </c>
      <c r="G415" s="113">
        <v>5228.42</v>
      </c>
      <c r="H415" s="113">
        <v>3245.4</v>
      </c>
      <c r="I415" s="54"/>
      <c r="J415" s="59">
        <v>108</v>
      </c>
      <c r="K415" s="52">
        <f t="shared" si="205"/>
        <v>58.4172</v>
      </c>
      <c r="L415" s="53">
        <f t="shared" si="206"/>
        <v>519.28</v>
      </c>
      <c r="M415" s="44">
        <f t="shared" si="207"/>
        <v>418.27</v>
      </c>
      <c r="N415" s="41">
        <f t="shared" si="208"/>
        <v>22.7178</v>
      </c>
      <c r="O415" s="44">
        <f t="shared" si="209"/>
        <v>0</v>
      </c>
      <c r="P415" s="44">
        <f t="shared" si="210"/>
        <v>54</v>
      </c>
      <c r="Q415" s="44">
        <f t="shared" si="182"/>
        <v>1072.685</v>
      </c>
      <c r="R415" s="41">
        <f t="shared" si="211"/>
        <v>0</v>
      </c>
      <c r="S415" s="41">
        <f t="shared" si="212"/>
        <v>259.64</v>
      </c>
      <c r="T415" s="44">
        <f t="shared" si="213"/>
        <v>104.57</v>
      </c>
      <c r="U415" s="41">
        <f t="shared" si="214"/>
        <v>9.74</v>
      </c>
      <c r="V415" s="44">
        <f t="shared" si="215"/>
        <v>0</v>
      </c>
      <c r="W415" s="44">
        <f t="shared" si="216"/>
        <v>54</v>
      </c>
      <c r="X415" s="41">
        <f t="shared" si="181"/>
        <v>427.95</v>
      </c>
      <c r="Y415" s="41">
        <f t="shared" si="217"/>
        <v>1500.635</v>
      </c>
      <c r="Z415" s="201"/>
      <c r="AA415" s="143" t="s">
        <v>15</v>
      </c>
      <c r="AB415" s="161">
        <f t="shared" si="189"/>
        <v>58.4172</v>
      </c>
      <c r="AC415" s="161">
        <f t="shared" si="183"/>
        <v>778.92</v>
      </c>
      <c r="AD415" s="161">
        <f t="shared" si="184"/>
        <v>522.84</v>
      </c>
      <c r="AE415" s="161">
        <f t="shared" si="185"/>
        <v>32.4578</v>
      </c>
      <c r="AF415" s="161">
        <f t="shared" si="186"/>
        <v>0</v>
      </c>
      <c r="AG415" s="161">
        <f t="shared" si="187"/>
        <v>108</v>
      </c>
      <c r="AH415" s="161">
        <f t="shared" si="188"/>
        <v>1500.635</v>
      </c>
      <c r="AI415" s="143" t="s">
        <v>1138</v>
      </c>
    </row>
    <row r="416" s="9" customFormat="1" ht="20" customHeight="1" spans="1:35">
      <c r="A416" s="40">
        <f t="shared" si="204"/>
        <v>413</v>
      </c>
      <c r="B416" s="66" t="s">
        <v>217</v>
      </c>
      <c r="C416" s="47" t="s">
        <v>1128</v>
      </c>
      <c r="D416" s="58" t="s">
        <v>1129</v>
      </c>
      <c r="E416" s="82">
        <v>3245.4</v>
      </c>
      <c r="F416" s="113">
        <v>3245.5</v>
      </c>
      <c r="G416" s="113">
        <v>5228.42</v>
      </c>
      <c r="H416" s="113">
        <v>3245.4</v>
      </c>
      <c r="I416" s="54"/>
      <c r="J416" s="59"/>
      <c r="K416" s="52">
        <f t="shared" si="205"/>
        <v>58.4172</v>
      </c>
      <c r="L416" s="53">
        <f t="shared" si="206"/>
        <v>519.28</v>
      </c>
      <c r="M416" s="44">
        <f t="shared" si="207"/>
        <v>418.27</v>
      </c>
      <c r="N416" s="41">
        <f t="shared" si="208"/>
        <v>22.7178</v>
      </c>
      <c r="O416" s="44">
        <f t="shared" si="209"/>
        <v>0</v>
      </c>
      <c r="P416" s="44">
        <f t="shared" si="210"/>
        <v>0</v>
      </c>
      <c r="Q416" s="44">
        <f t="shared" si="182"/>
        <v>1018.685</v>
      </c>
      <c r="R416" s="41">
        <f t="shared" si="211"/>
        <v>0</v>
      </c>
      <c r="S416" s="41">
        <f t="shared" si="212"/>
        <v>259.64</v>
      </c>
      <c r="T416" s="44">
        <f t="shared" si="213"/>
        <v>104.57</v>
      </c>
      <c r="U416" s="41">
        <f t="shared" si="214"/>
        <v>9.74</v>
      </c>
      <c r="V416" s="44">
        <f t="shared" si="215"/>
        <v>0</v>
      </c>
      <c r="W416" s="44">
        <f t="shared" si="216"/>
        <v>0</v>
      </c>
      <c r="X416" s="41">
        <f t="shared" si="181"/>
        <v>373.95</v>
      </c>
      <c r="Y416" s="41">
        <f t="shared" si="217"/>
        <v>1392.635</v>
      </c>
      <c r="Z416" s="201"/>
      <c r="AA416" s="143" t="s">
        <v>35</v>
      </c>
      <c r="AB416" s="161">
        <f t="shared" si="189"/>
        <v>58.4172</v>
      </c>
      <c r="AC416" s="161">
        <f t="shared" si="183"/>
        <v>778.92</v>
      </c>
      <c r="AD416" s="161">
        <f t="shared" si="184"/>
        <v>522.84</v>
      </c>
      <c r="AE416" s="161">
        <f t="shared" si="185"/>
        <v>32.4578</v>
      </c>
      <c r="AF416" s="161">
        <f t="shared" si="186"/>
        <v>0</v>
      </c>
      <c r="AG416" s="161">
        <f t="shared" si="187"/>
        <v>0</v>
      </c>
      <c r="AH416" s="161">
        <f t="shared" si="188"/>
        <v>1392.635</v>
      </c>
      <c r="AI416" s="143" t="s">
        <v>1139</v>
      </c>
    </row>
    <row r="417" s="9" customFormat="1" ht="20" customHeight="1" spans="1:35">
      <c r="A417" s="40">
        <f t="shared" si="204"/>
        <v>414</v>
      </c>
      <c r="B417" s="235" t="s">
        <v>170</v>
      </c>
      <c r="C417" s="114" t="s">
        <v>1140</v>
      </c>
      <c r="D417" s="349" t="s">
        <v>1141</v>
      </c>
      <c r="E417" s="113">
        <v>3245.4</v>
      </c>
      <c r="F417" s="113">
        <v>3245.5</v>
      </c>
      <c r="G417" s="113">
        <v>5228.42</v>
      </c>
      <c r="H417" s="113">
        <v>3245.4</v>
      </c>
      <c r="I417" s="59"/>
      <c r="J417" s="59"/>
      <c r="K417" s="52">
        <f t="shared" si="205"/>
        <v>58.4172</v>
      </c>
      <c r="L417" s="53">
        <f t="shared" si="206"/>
        <v>519.28</v>
      </c>
      <c r="M417" s="44">
        <f t="shared" si="207"/>
        <v>418.27</v>
      </c>
      <c r="N417" s="41">
        <f t="shared" si="208"/>
        <v>22.7178</v>
      </c>
      <c r="O417" s="44">
        <f t="shared" si="209"/>
        <v>0</v>
      </c>
      <c r="P417" s="44">
        <f t="shared" si="210"/>
        <v>0</v>
      </c>
      <c r="Q417" s="44">
        <f t="shared" si="182"/>
        <v>1018.685</v>
      </c>
      <c r="R417" s="41">
        <f t="shared" si="211"/>
        <v>0</v>
      </c>
      <c r="S417" s="41">
        <f t="shared" si="212"/>
        <v>259.64</v>
      </c>
      <c r="T417" s="44">
        <f t="shared" si="213"/>
        <v>104.57</v>
      </c>
      <c r="U417" s="41">
        <f t="shared" si="214"/>
        <v>9.74</v>
      </c>
      <c r="V417" s="44">
        <f t="shared" si="215"/>
        <v>0</v>
      </c>
      <c r="W417" s="44">
        <f t="shared" si="216"/>
        <v>0</v>
      </c>
      <c r="X417" s="41">
        <f t="shared" si="181"/>
        <v>373.95</v>
      </c>
      <c r="Y417" s="41">
        <f t="shared" si="217"/>
        <v>1392.635</v>
      </c>
      <c r="Z417" s="201"/>
      <c r="AA417" s="143" t="s">
        <v>24</v>
      </c>
      <c r="AB417" s="161">
        <f t="shared" si="189"/>
        <v>58.4172</v>
      </c>
      <c r="AC417" s="161">
        <f t="shared" si="183"/>
        <v>778.92</v>
      </c>
      <c r="AD417" s="161">
        <f t="shared" si="184"/>
        <v>522.84</v>
      </c>
      <c r="AE417" s="161">
        <f t="shared" si="185"/>
        <v>32.4578</v>
      </c>
      <c r="AF417" s="161">
        <f t="shared" si="186"/>
        <v>0</v>
      </c>
      <c r="AG417" s="161">
        <f t="shared" si="187"/>
        <v>0</v>
      </c>
      <c r="AH417" s="161">
        <f t="shared" si="188"/>
        <v>1392.635</v>
      </c>
      <c r="AI417" s="143" t="s">
        <v>1138</v>
      </c>
    </row>
    <row r="418" s="9" customFormat="1" ht="20" customHeight="1" spans="1:35">
      <c r="A418" s="40">
        <f t="shared" si="204"/>
        <v>415</v>
      </c>
      <c r="B418" s="235" t="s">
        <v>170</v>
      </c>
      <c r="C418" s="114" t="s">
        <v>1142</v>
      </c>
      <c r="D418" s="349" t="s">
        <v>1143</v>
      </c>
      <c r="E418" s="113">
        <v>3245.4</v>
      </c>
      <c r="F418" s="113">
        <v>3245.5</v>
      </c>
      <c r="G418" s="113">
        <v>5228.42</v>
      </c>
      <c r="H418" s="113">
        <v>3245.4</v>
      </c>
      <c r="I418" s="59"/>
      <c r="J418" s="59"/>
      <c r="K418" s="52">
        <f t="shared" si="205"/>
        <v>58.4172</v>
      </c>
      <c r="L418" s="53">
        <f t="shared" si="206"/>
        <v>519.28</v>
      </c>
      <c r="M418" s="44">
        <f t="shared" si="207"/>
        <v>418.27</v>
      </c>
      <c r="N418" s="41">
        <f t="shared" si="208"/>
        <v>22.7178</v>
      </c>
      <c r="O418" s="44">
        <f t="shared" si="209"/>
        <v>0</v>
      </c>
      <c r="P418" s="44">
        <f t="shared" si="210"/>
        <v>0</v>
      </c>
      <c r="Q418" s="44">
        <f t="shared" si="182"/>
        <v>1018.685</v>
      </c>
      <c r="R418" s="41">
        <f t="shared" si="211"/>
        <v>0</v>
      </c>
      <c r="S418" s="41">
        <f t="shared" si="212"/>
        <v>259.64</v>
      </c>
      <c r="T418" s="44">
        <f t="shared" si="213"/>
        <v>104.57</v>
      </c>
      <c r="U418" s="41">
        <f t="shared" si="214"/>
        <v>9.74</v>
      </c>
      <c r="V418" s="44">
        <f t="shared" si="215"/>
        <v>0</v>
      </c>
      <c r="W418" s="44">
        <f t="shared" si="216"/>
        <v>0</v>
      </c>
      <c r="X418" s="41">
        <f t="shared" si="181"/>
        <v>373.95</v>
      </c>
      <c r="Y418" s="41">
        <f t="shared" si="217"/>
        <v>1392.635</v>
      </c>
      <c r="Z418" s="201"/>
      <c r="AA418" s="143" t="s">
        <v>24</v>
      </c>
      <c r="AB418" s="161">
        <f t="shared" si="189"/>
        <v>58.4172</v>
      </c>
      <c r="AC418" s="161">
        <f t="shared" si="183"/>
        <v>778.92</v>
      </c>
      <c r="AD418" s="161">
        <f t="shared" si="184"/>
        <v>522.84</v>
      </c>
      <c r="AE418" s="161">
        <f t="shared" si="185"/>
        <v>32.4578</v>
      </c>
      <c r="AF418" s="161">
        <f t="shared" si="186"/>
        <v>0</v>
      </c>
      <c r="AG418" s="161">
        <f t="shared" si="187"/>
        <v>0</v>
      </c>
      <c r="AH418" s="161">
        <f t="shared" si="188"/>
        <v>1392.635</v>
      </c>
      <c r="AI418" s="143" t="s">
        <v>1138</v>
      </c>
    </row>
    <row r="419" s="9" customFormat="1" ht="20" customHeight="1" spans="1:35">
      <c r="A419" s="40">
        <f t="shared" si="204"/>
        <v>416</v>
      </c>
      <c r="B419" s="235" t="s">
        <v>170</v>
      </c>
      <c r="C419" s="114" t="s">
        <v>1144</v>
      </c>
      <c r="D419" s="349" t="s">
        <v>1145</v>
      </c>
      <c r="E419" s="113">
        <v>3245.4</v>
      </c>
      <c r="F419" s="113">
        <v>3245.5</v>
      </c>
      <c r="G419" s="113">
        <v>5228.42</v>
      </c>
      <c r="H419" s="113">
        <v>3245.4</v>
      </c>
      <c r="I419" s="59"/>
      <c r="J419" s="59">
        <v>108</v>
      </c>
      <c r="K419" s="52">
        <f t="shared" si="205"/>
        <v>58.4172</v>
      </c>
      <c r="L419" s="53">
        <f t="shared" si="206"/>
        <v>519.28</v>
      </c>
      <c r="M419" s="44">
        <f t="shared" si="207"/>
        <v>418.27</v>
      </c>
      <c r="N419" s="41">
        <f t="shared" si="208"/>
        <v>22.7178</v>
      </c>
      <c r="O419" s="44">
        <f t="shared" si="209"/>
        <v>0</v>
      </c>
      <c r="P419" s="44">
        <f t="shared" si="210"/>
        <v>54</v>
      </c>
      <c r="Q419" s="44">
        <f t="shared" si="182"/>
        <v>1072.685</v>
      </c>
      <c r="R419" s="41">
        <f t="shared" si="211"/>
        <v>0</v>
      </c>
      <c r="S419" s="41">
        <f t="shared" si="212"/>
        <v>259.64</v>
      </c>
      <c r="T419" s="44">
        <f t="shared" si="213"/>
        <v>104.57</v>
      </c>
      <c r="U419" s="41">
        <f t="shared" si="214"/>
        <v>9.74</v>
      </c>
      <c r="V419" s="44">
        <f t="shared" si="215"/>
        <v>0</v>
      </c>
      <c r="W419" s="44">
        <f t="shared" si="216"/>
        <v>54</v>
      </c>
      <c r="X419" s="41">
        <f t="shared" si="181"/>
        <v>427.95</v>
      </c>
      <c r="Y419" s="41">
        <f t="shared" si="217"/>
        <v>1500.635</v>
      </c>
      <c r="Z419" s="201"/>
      <c r="AA419" s="143" t="s">
        <v>24</v>
      </c>
      <c r="AB419" s="161">
        <f t="shared" si="189"/>
        <v>58.4172</v>
      </c>
      <c r="AC419" s="161">
        <f t="shared" si="183"/>
        <v>778.92</v>
      </c>
      <c r="AD419" s="161">
        <f t="shared" si="184"/>
        <v>522.84</v>
      </c>
      <c r="AE419" s="161">
        <f t="shared" si="185"/>
        <v>32.4578</v>
      </c>
      <c r="AF419" s="161">
        <f t="shared" si="186"/>
        <v>0</v>
      </c>
      <c r="AG419" s="161">
        <f t="shared" si="187"/>
        <v>108</v>
      </c>
      <c r="AH419" s="161">
        <f t="shared" si="188"/>
        <v>1500.635</v>
      </c>
      <c r="AI419" s="143" t="s">
        <v>1138</v>
      </c>
    </row>
    <row r="420" s="9" customFormat="1" ht="20" customHeight="1" spans="1:35">
      <c r="A420" s="40">
        <f t="shared" si="204"/>
        <v>417</v>
      </c>
      <c r="B420" s="235" t="s">
        <v>170</v>
      </c>
      <c r="C420" s="114" t="s">
        <v>1146</v>
      </c>
      <c r="D420" s="349" t="s">
        <v>1147</v>
      </c>
      <c r="E420" s="113">
        <v>3245.4</v>
      </c>
      <c r="F420" s="113">
        <v>3245.5</v>
      </c>
      <c r="G420" s="113">
        <v>5228.42</v>
      </c>
      <c r="H420" s="113">
        <v>3245.4</v>
      </c>
      <c r="I420" s="59"/>
      <c r="J420" s="59">
        <v>108</v>
      </c>
      <c r="K420" s="52">
        <f t="shared" si="205"/>
        <v>58.4172</v>
      </c>
      <c r="L420" s="53">
        <f t="shared" si="206"/>
        <v>519.28</v>
      </c>
      <c r="M420" s="44">
        <f t="shared" si="207"/>
        <v>418.27</v>
      </c>
      <c r="N420" s="41">
        <f t="shared" si="208"/>
        <v>22.7178</v>
      </c>
      <c r="O420" s="44">
        <f t="shared" si="209"/>
        <v>0</v>
      </c>
      <c r="P420" s="44">
        <f t="shared" si="210"/>
        <v>54</v>
      </c>
      <c r="Q420" s="44">
        <f t="shared" si="182"/>
        <v>1072.685</v>
      </c>
      <c r="R420" s="41">
        <f t="shared" si="211"/>
        <v>0</v>
      </c>
      <c r="S420" s="41">
        <f t="shared" si="212"/>
        <v>259.64</v>
      </c>
      <c r="T420" s="44">
        <f t="shared" si="213"/>
        <v>104.57</v>
      </c>
      <c r="U420" s="41">
        <f t="shared" si="214"/>
        <v>9.74</v>
      </c>
      <c r="V420" s="44">
        <f t="shared" si="215"/>
        <v>0</v>
      </c>
      <c r="W420" s="44">
        <f t="shared" si="216"/>
        <v>54</v>
      </c>
      <c r="X420" s="41">
        <f t="shared" si="181"/>
        <v>427.95</v>
      </c>
      <c r="Y420" s="41">
        <f t="shared" si="217"/>
        <v>1500.635</v>
      </c>
      <c r="Z420" s="201"/>
      <c r="AA420" s="143" t="s">
        <v>24</v>
      </c>
      <c r="AB420" s="161">
        <f t="shared" si="189"/>
        <v>58.4172</v>
      </c>
      <c r="AC420" s="161">
        <f t="shared" si="183"/>
        <v>778.92</v>
      </c>
      <c r="AD420" s="161">
        <f t="shared" si="184"/>
        <v>522.84</v>
      </c>
      <c r="AE420" s="161">
        <f t="shared" si="185"/>
        <v>32.4578</v>
      </c>
      <c r="AF420" s="161">
        <f t="shared" si="186"/>
        <v>0</v>
      </c>
      <c r="AG420" s="161">
        <f t="shared" si="187"/>
        <v>108</v>
      </c>
      <c r="AH420" s="161">
        <f t="shared" si="188"/>
        <v>1500.635</v>
      </c>
      <c r="AI420" s="143" t="s">
        <v>1138</v>
      </c>
    </row>
    <row r="421" s="9" customFormat="1" ht="20" customHeight="1" spans="1:35">
      <c r="A421" s="40">
        <f t="shared" si="204"/>
        <v>418</v>
      </c>
      <c r="B421" s="235" t="s">
        <v>170</v>
      </c>
      <c r="C421" s="114" t="s">
        <v>1148</v>
      </c>
      <c r="D421" s="349" t="s">
        <v>1149</v>
      </c>
      <c r="E421" s="113">
        <v>3245.4</v>
      </c>
      <c r="F421" s="113">
        <v>3245.5</v>
      </c>
      <c r="G421" s="113">
        <v>5228.42</v>
      </c>
      <c r="H421" s="113">
        <v>3245.4</v>
      </c>
      <c r="I421" s="59"/>
      <c r="J421" s="59">
        <v>108</v>
      </c>
      <c r="K421" s="52">
        <f t="shared" si="205"/>
        <v>58.4172</v>
      </c>
      <c r="L421" s="53">
        <f t="shared" si="206"/>
        <v>519.28</v>
      </c>
      <c r="M421" s="44">
        <f t="shared" si="207"/>
        <v>418.27</v>
      </c>
      <c r="N421" s="41">
        <f t="shared" si="208"/>
        <v>22.7178</v>
      </c>
      <c r="O421" s="44">
        <f t="shared" si="209"/>
        <v>0</v>
      </c>
      <c r="P421" s="44">
        <f t="shared" si="210"/>
        <v>54</v>
      </c>
      <c r="Q421" s="44">
        <f t="shared" si="182"/>
        <v>1072.685</v>
      </c>
      <c r="R421" s="41">
        <f t="shared" si="211"/>
        <v>0</v>
      </c>
      <c r="S421" s="41">
        <f t="shared" si="212"/>
        <v>259.64</v>
      </c>
      <c r="T421" s="44">
        <f t="shared" si="213"/>
        <v>104.57</v>
      </c>
      <c r="U421" s="41">
        <f t="shared" si="214"/>
        <v>9.74</v>
      </c>
      <c r="V421" s="44">
        <f t="shared" si="215"/>
        <v>0</v>
      </c>
      <c r="W421" s="44">
        <f t="shared" si="216"/>
        <v>54</v>
      </c>
      <c r="X421" s="41">
        <f t="shared" si="181"/>
        <v>427.95</v>
      </c>
      <c r="Y421" s="41">
        <f t="shared" si="217"/>
        <v>1500.635</v>
      </c>
      <c r="Z421" s="201"/>
      <c r="AA421" s="143" t="s">
        <v>24</v>
      </c>
      <c r="AB421" s="161">
        <f t="shared" si="189"/>
        <v>58.4172</v>
      </c>
      <c r="AC421" s="161">
        <f t="shared" si="183"/>
        <v>778.92</v>
      </c>
      <c r="AD421" s="161">
        <f t="shared" si="184"/>
        <v>522.84</v>
      </c>
      <c r="AE421" s="161">
        <f t="shared" si="185"/>
        <v>32.4578</v>
      </c>
      <c r="AF421" s="161">
        <f t="shared" si="186"/>
        <v>0</v>
      </c>
      <c r="AG421" s="161">
        <f t="shared" si="187"/>
        <v>108</v>
      </c>
      <c r="AH421" s="161">
        <f t="shared" si="188"/>
        <v>1500.635</v>
      </c>
      <c r="AI421" s="143" t="s">
        <v>1138</v>
      </c>
    </row>
    <row r="422" s="9" customFormat="1" ht="20" customHeight="1" spans="1:35">
      <c r="A422" s="40">
        <f t="shared" si="204"/>
        <v>419</v>
      </c>
      <c r="B422" s="235" t="s">
        <v>170</v>
      </c>
      <c r="C422" s="114" t="s">
        <v>1150</v>
      </c>
      <c r="D422" s="361" t="s">
        <v>1151</v>
      </c>
      <c r="E422" s="113">
        <v>3245.4</v>
      </c>
      <c r="F422" s="113">
        <v>3245.5</v>
      </c>
      <c r="G422" s="113">
        <v>5228.42</v>
      </c>
      <c r="H422" s="113">
        <v>3245.4</v>
      </c>
      <c r="I422" s="59"/>
      <c r="J422" s="59">
        <v>108</v>
      </c>
      <c r="K422" s="52">
        <f t="shared" ref="K422:K447" si="218">E422*0.018</f>
        <v>58.4172</v>
      </c>
      <c r="L422" s="53">
        <f t="shared" ref="L422:L447" si="219">F422*0.16</f>
        <v>519.28</v>
      </c>
      <c r="M422" s="44">
        <f t="shared" ref="M422:M447" si="220">ROUND(G422*0.08,2)</f>
        <v>418.27</v>
      </c>
      <c r="N422" s="41">
        <f t="shared" ref="N422:N447" si="221">H422*0.007</f>
        <v>22.7178</v>
      </c>
      <c r="O422" s="44">
        <f t="shared" ref="O422:O447" si="222">I422*5%</f>
        <v>0</v>
      </c>
      <c r="P422" s="44">
        <f t="shared" ref="P422:P447" si="223">J422*50%</f>
        <v>54</v>
      </c>
      <c r="Q422" s="44">
        <f t="shared" si="182"/>
        <v>1072.685</v>
      </c>
      <c r="R422" s="41">
        <f t="shared" ref="R422:R447" si="224">E422*0</f>
        <v>0</v>
      </c>
      <c r="S422" s="41">
        <f t="shared" ref="S422:S447" si="225">ROUND(F422*0.08,2)</f>
        <v>259.64</v>
      </c>
      <c r="T422" s="44">
        <f t="shared" ref="T422:T447" si="226">ROUND(G422*0.02,2)</f>
        <v>104.57</v>
      </c>
      <c r="U422" s="41">
        <f t="shared" ref="U422:U447" si="227">ROUND(H422*0.003,2)</f>
        <v>9.74</v>
      </c>
      <c r="V422" s="44">
        <f t="shared" ref="V422:V447" si="228">I422*5%</f>
        <v>0</v>
      </c>
      <c r="W422" s="44">
        <f t="shared" ref="W422:W447" si="229">J422*50%</f>
        <v>54</v>
      </c>
      <c r="X422" s="41">
        <f t="shared" si="181"/>
        <v>427.95</v>
      </c>
      <c r="Y422" s="41">
        <f t="shared" ref="Y422:Y447" si="230">Q422+X422</f>
        <v>1500.635</v>
      </c>
      <c r="Z422" s="201"/>
      <c r="AA422" s="143" t="s">
        <v>24</v>
      </c>
      <c r="AB422" s="161">
        <f t="shared" si="189"/>
        <v>58.4172</v>
      </c>
      <c r="AC422" s="161">
        <f t="shared" si="183"/>
        <v>778.92</v>
      </c>
      <c r="AD422" s="161">
        <f t="shared" si="184"/>
        <v>522.84</v>
      </c>
      <c r="AE422" s="161">
        <f t="shared" si="185"/>
        <v>32.4578</v>
      </c>
      <c r="AF422" s="161">
        <f t="shared" si="186"/>
        <v>0</v>
      </c>
      <c r="AG422" s="161">
        <f t="shared" si="187"/>
        <v>108</v>
      </c>
      <c r="AH422" s="161">
        <f t="shared" si="188"/>
        <v>1500.635</v>
      </c>
      <c r="AI422" s="143" t="s">
        <v>1138</v>
      </c>
    </row>
    <row r="423" s="9" customFormat="1" ht="20" customHeight="1" spans="1:35">
      <c r="A423" s="40">
        <f t="shared" si="204"/>
        <v>420</v>
      </c>
      <c r="B423" s="235" t="s">
        <v>170</v>
      </c>
      <c r="C423" s="114" t="s">
        <v>1152</v>
      </c>
      <c r="D423" s="114" t="s">
        <v>1153</v>
      </c>
      <c r="E423" s="113">
        <v>3245.4</v>
      </c>
      <c r="F423" s="113">
        <v>3245.5</v>
      </c>
      <c r="G423" s="113">
        <v>5228.42</v>
      </c>
      <c r="H423" s="113">
        <v>3245.4</v>
      </c>
      <c r="I423" s="59"/>
      <c r="J423" s="59">
        <v>108</v>
      </c>
      <c r="K423" s="52">
        <f t="shared" si="218"/>
        <v>58.4172</v>
      </c>
      <c r="L423" s="53">
        <f t="shared" si="219"/>
        <v>519.28</v>
      </c>
      <c r="M423" s="44">
        <f t="shared" si="220"/>
        <v>418.27</v>
      </c>
      <c r="N423" s="41">
        <f t="shared" si="221"/>
        <v>22.7178</v>
      </c>
      <c r="O423" s="44">
        <f t="shared" si="222"/>
        <v>0</v>
      </c>
      <c r="P423" s="44">
        <f t="shared" si="223"/>
        <v>54</v>
      </c>
      <c r="Q423" s="44">
        <f t="shared" si="182"/>
        <v>1072.685</v>
      </c>
      <c r="R423" s="41">
        <f t="shared" si="224"/>
        <v>0</v>
      </c>
      <c r="S423" s="41">
        <f t="shared" si="225"/>
        <v>259.64</v>
      </c>
      <c r="T423" s="44">
        <f t="shared" si="226"/>
        <v>104.57</v>
      </c>
      <c r="U423" s="41">
        <f t="shared" si="227"/>
        <v>9.74</v>
      </c>
      <c r="V423" s="44">
        <f t="shared" si="228"/>
        <v>0</v>
      </c>
      <c r="W423" s="44">
        <f t="shared" si="229"/>
        <v>54</v>
      </c>
      <c r="X423" s="41">
        <f t="shared" si="181"/>
        <v>427.95</v>
      </c>
      <c r="Y423" s="41">
        <f t="shared" si="230"/>
        <v>1500.635</v>
      </c>
      <c r="Z423" s="201"/>
      <c r="AA423" s="143" t="s">
        <v>24</v>
      </c>
      <c r="AB423" s="161">
        <f t="shared" si="189"/>
        <v>58.4172</v>
      </c>
      <c r="AC423" s="161">
        <f t="shared" si="183"/>
        <v>778.92</v>
      </c>
      <c r="AD423" s="161">
        <f t="shared" si="184"/>
        <v>522.84</v>
      </c>
      <c r="AE423" s="161">
        <f t="shared" si="185"/>
        <v>32.4578</v>
      </c>
      <c r="AF423" s="161">
        <f t="shared" si="186"/>
        <v>0</v>
      </c>
      <c r="AG423" s="161">
        <f t="shared" si="187"/>
        <v>108</v>
      </c>
      <c r="AH423" s="161">
        <f t="shared" si="188"/>
        <v>1500.635</v>
      </c>
      <c r="AI423" s="143" t="s">
        <v>1138</v>
      </c>
    </row>
    <row r="424" s="9" customFormat="1" ht="20" customHeight="1" spans="1:35">
      <c r="A424" s="40">
        <f t="shared" si="204"/>
        <v>421</v>
      </c>
      <c r="B424" s="235" t="s">
        <v>170</v>
      </c>
      <c r="C424" s="114" t="s">
        <v>1154</v>
      </c>
      <c r="D424" s="361" t="s">
        <v>1155</v>
      </c>
      <c r="E424" s="113">
        <v>3245.4</v>
      </c>
      <c r="F424" s="113">
        <v>3245.5</v>
      </c>
      <c r="G424" s="113">
        <v>5228.42</v>
      </c>
      <c r="H424" s="113">
        <v>3245.4</v>
      </c>
      <c r="I424" s="59"/>
      <c r="J424" s="59"/>
      <c r="K424" s="52">
        <f t="shared" si="218"/>
        <v>58.4172</v>
      </c>
      <c r="L424" s="53">
        <f t="shared" si="219"/>
        <v>519.28</v>
      </c>
      <c r="M424" s="44">
        <f t="shared" si="220"/>
        <v>418.27</v>
      </c>
      <c r="N424" s="41">
        <f t="shared" si="221"/>
        <v>22.7178</v>
      </c>
      <c r="O424" s="44">
        <f t="shared" si="222"/>
        <v>0</v>
      </c>
      <c r="P424" s="44">
        <f t="shared" si="223"/>
        <v>0</v>
      </c>
      <c r="Q424" s="44">
        <f t="shared" si="182"/>
        <v>1018.685</v>
      </c>
      <c r="R424" s="41">
        <f t="shared" si="224"/>
        <v>0</v>
      </c>
      <c r="S424" s="41">
        <f t="shared" si="225"/>
        <v>259.64</v>
      </c>
      <c r="T424" s="44">
        <f t="shared" si="226"/>
        <v>104.57</v>
      </c>
      <c r="U424" s="41">
        <f t="shared" si="227"/>
        <v>9.74</v>
      </c>
      <c r="V424" s="44">
        <f t="shared" si="228"/>
        <v>0</v>
      </c>
      <c r="W424" s="44">
        <f t="shared" si="229"/>
        <v>0</v>
      </c>
      <c r="X424" s="41">
        <f t="shared" si="181"/>
        <v>373.95</v>
      </c>
      <c r="Y424" s="41">
        <f t="shared" si="230"/>
        <v>1392.635</v>
      </c>
      <c r="Z424" s="201"/>
      <c r="AA424" s="143" t="s">
        <v>24</v>
      </c>
      <c r="AB424" s="161">
        <f t="shared" si="189"/>
        <v>58.4172</v>
      </c>
      <c r="AC424" s="161">
        <f t="shared" si="183"/>
        <v>778.92</v>
      </c>
      <c r="AD424" s="161">
        <f t="shared" si="184"/>
        <v>522.84</v>
      </c>
      <c r="AE424" s="161">
        <f t="shared" si="185"/>
        <v>32.4578</v>
      </c>
      <c r="AF424" s="161">
        <f t="shared" si="186"/>
        <v>0</v>
      </c>
      <c r="AG424" s="161">
        <f t="shared" si="187"/>
        <v>0</v>
      </c>
      <c r="AH424" s="161">
        <f t="shared" si="188"/>
        <v>1392.635</v>
      </c>
      <c r="AI424" s="143" t="s">
        <v>1138</v>
      </c>
    </row>
    <row r="425" s="9" customFormat="1" ht="20" customHeight="1" spans="1:35">
      <c r="A425" s="40">
        <f t="shared" ref="A425:A434" si="231">ROW()-3</f>
        <v>422</v>
      </c>
      <c r="B425" s="235" t="s">
        <v>170</v>
      </c>
      <c r="C425" s="114" t="s">
        <v>1156</v>
      </c>
      <c r="D425" s="349" t="s">
        <v>1157</v>
      </c>
      <c r="E425" s="113">
        <v>3245.4</v>
      </c>
      <c r="F425" s="113">
        <v>3245.5</v>
      </c>
      <c r="G425" s="113">
        <v>5228.42</v>
      </c>
      <c r="H425" s="113">
        <v>3245.4</v>
      </c>
      <c r="I425" s="59"/>
      <c r="J425" s="59"/>
      <c r="K425" s="52">
        <f t="shared" si="218"/>
        <v>58.4172</v>
      </c>
      <c r="L425" s="53">
        <f t="shared" si="219"/>
        <v>519.28</v>
      </c>
      <c r="M425" s="44">
        <f t="shared" si="220"/>
        <v>418.27</v>
      </c>
      <c r="N425" s="41">
        <f t="shared" si="221"/>
        <v>22.7178</v>
      </c>
      <c r="O425" s="44">
        <f t="shared" si="222"/>
        <v>0</v>
      </c>
      <c r="P425" s="44">
        <f t="shared" si="223"/>
        <v>0</v>
      </c>
      <c r="Q425" s="44">
        <f t="shared" si="182"/>
        <v>1018.685</v>
      </c>
      <c r="R425" s="41">
        <f t="shared" si="224"/>
        <v>0</v>
      </c>
      <c r="S425" s="41">
        <f t="shared" si="225"/>
        <v>259.64</v>
      </c>
      <c r="T425" s="44">
        <f t="shared" si="226"/>
        <v>104.57</v>
      </c>
      <c r="U425" s="41">
        <f t="shared" si="227"/>
        <v>9.74</v>
      </c>
      <c r="V425" s="44">
        <f t="shared" si="228"/>
        <v>0</v>
      </c>
      <c r="W425" s="44">
        <f t="shared" si="229"/>
        <v>0</v>
      </c>
      <c r="X425" s="41">
        <f t="shared" si="181"/>
        <v>373.95</v>
      </c>
      <c r="Y425" s="41">
        <f t="shared" si="230"/>
        <v>1392.635</v>
      </c>
      <c r="Z425" s="201"/>
      <c r="AA425" s="143" t="s">
        <v>24</v>
      </c>
      <c r="AB425" s="161">
        <f t="shared" si="189"/>
        <v>58.4172</v>
      </c>
      <c r="AC425" s="161">
        <f t="shared" si="183"/>
        <v>778.92</v>
      </c>
      <c r="AD425" s="161">
        <f t="shared" si="184"/>
        <v>522.84</v>
      </c>
      <c r="AE425" s="161">
        <f t="shared" si="185"/>
        <v>32.4578</v>
      </c>
      <c r="AF425" s="161">
        <f t="shared" si="186"/>
        <v>0</v>
      </c>
      <c r="AG425" s="161">
        <f t="shared" si="187"/>
        <v>0</v>
      </c>
      <c r="AH425" s="161">
        <f t="shared" si="188"/>
        <v>1392.635</v>
      </c>
      <c r="AI425" s="143" t="s">
        <v>1138</v>
      </c>
    </row>
    <row r="426" s="9" customFormat="1" ht="20" customHeight="1" spans="1:35">
      <c r="A426" s="40">
        <f t="shared" si="231"/>
        <v>423</v>
      </c>
      <c r="B426" s="235" t="s">
        <v>684</v>
      </c>
      <c r="C426" s="114" t="s">
        <v>1158</v>
      </c>
      <c r="D426" s="349" t="s">
        <v>1159</v>
      </c>
      <c r="E426" s="113">
        <v>3245.4</v>
      </c>
      <c r="F426" s="113">
        <v>3245.5</v>
      </c>
      <c r="G426" s="113">
        <v>5228.42</v>
      </c>
      <c r="H426" s="113">
        <v>3245.4</v>
      </c>
      <c r="I426" s="59"/>
      <c r="J426" s="59">
        <v>108</v>
      </c>
      <c r="K426" s="52">
        <f t="shared" si="218"/>
        <v>58.4172</v>
      </c>
      <c r="L426" s="53">
        <f t="shared" si="219"/>
        <v>519.28</v>
      </c>
      <c r="M426" s="44">
        <f t="shared" si="220"/>
        <v>418.27</v>
      </c>
      <c r="N426" s="41">
        <f t="shared" si="221"/>
        <v>22.7178</v>
      </c>
      <c r="O426" s="44">
        <f t="shared" si="222"/>
        <v>0</v>
      </c>
      <c r="P426" s="44">
        <f t="shared" si="223"/>
        <v>54</v>
      </c>
      <c r="Q426" s="44">
        <f t="shared" si="182"/>
        <v>1072.685</v>
      </c>
      <c r="R426" s="41">
        <f t="shared" si="224"/>
        <v>0</v>
      </c>
      <c r="S426" s="41">
        <f t="shared" si="225"/>
        <v>259.64</v>
      </c>
      <c r="T426" s="44">
        <f t="shared" si="226"/>
        <v>104.57</v>
      </c>
      <c r="U426" s="41">
        <f t="shared" si="227"/>
        <v>9.74</v>
      </c>
      <c r="V426" s="44">
        <f t="shared" si="228"/>
        <v>0</v>
      </c>
      <c r="W426" s="44">
        <f t="shared" si="229"/>
        <v>54</v>
      </c>
      <c r="X426" s="41">
        <f t="shared" si="181"/>
        <v>427.95</v>
      </c>
      <c r="Y426" s="41">
        <f t="shared" si="230"/>
        <v>1500.635</v>
      </c>
      <c r="Z426" s="201"/>
      <c r="AA426" s="143" t="s">
        <v>22</v>
      </c>
      <c r="AB426" s="161">
        <f t="shared" si="189"/>
        <v>58.4172</v>
      </c>
      <c r="AC426" s="161">
        <f t="shared" si="183"/>
        <v>778.92</v>
      </c>
      <c r="AD426" s="161">
        <f t="shared" si="184"/>
        <v>522.84</v>
      </c>
      <c r="AE426" s="161">
        <f t="shared" si="185"/>
        <v>32.4578</v>
      </c>
      <c r="AF426" s="161">
        <f t="shared" si="186"/>
        <v>0</v>
      </c>
      <c r="AG426" s="161">
        <f t="shared" si="187"/>
        <v>108</v>
      </c>
      <c r="AH426" s="161">
        <f t="shared" si="188"/>
        <v>1500.635</v>
      </c>
      <c r="AI426" s="143" t="s">
        <v>1138</v>
      </c>
    </row>
    <row r="427" s="9" customFormat="1" ht="20" customHeight="1" spans="1:35">
      <c r="A427" s="40">
        <f t="shared" si="231"/>
        <v>424</v>
      </c>
      <c r="B427" s="235" t="s">
        <v>320</v>
      </c>
      <c r="C427" s="114" t="s">
        <v>1160</v>
      </c>
      <c r="D427" s="349" t="s">
        <v>1161</v>
      </c>
      <c r="E427" s="113">
        <v>3245.4</v>
      </c>
      <c r="F427" s="113">
        <v>3245.5</v>
      </c>
      <c r="G427" s="113">
        <v>5228.42</v>
      </c>
      <c r="H427" s="113">
        <v>3245.4</v>
      </c>
      <c r="I427" s="59"/>
      <c r="J427" s="59"/>
      <c r="K427" s="52">
        <f t="shared" si="218"/>
        <v>58.4172</v>
      </c>
      <c r="L427" s="53">
        <f t="shared" si="219"/>
        <v>519.28</v>
      </c>
      <c r="M427" s="44">
        <f t="shared" si="220"/>
        <v>418.27</v>
      </c>
      <c r="N427" s="41">
        <f t="shared" si="221"/>
        <v>22.7178</v>
      </c>
      <c r="O427" s="44">
        <f t="shared" si="222"/>
        <v>0</v>
      </c>
      <c r="P427" s="44">
        <f t="shared" si="223"/>
        <v>0</v>
      </c>
      <c r="Q427" s="44">
        <f t="shared" si="182"/>
        <v>1018.685</v>
      </c>
      <c r="R427" s="41">
        <f t="shared" si="224"/>
        <v>0</v>
      </c>
      <c r="S427" s="41">
        <f t="shared" si="225"/>
        <v>259.64</v>
      </c>
      <c r="T427" s="44">
        <f t="shared" si="226"/>
        <v>104.57</v>
      </c>
      <c r="U427" s="41">
        <f t="shared" si="227"/>
        <v>9.74</v>
      </c>
      <c r="V427" s="44">
        <f t="shared" si="228"/>
        <v>0</v>
      </c>
      <c r="W427" s="44">
        <f t="shared" si="229"/>
        <v>0</v>
      </c>
      <c r="X427" s="41">
        <f t="shared" si="181"/>
        <v>373.95</v>
      </c>
      <c r="Y427" s="41">
        <f t="shared" si="230"/>
        <v>1392.635</v>
      </c>
      <c r="Z427" s="201"/>
      <c r="AA427" s="143" t="s">
        <v>21</v>
      </c>
      <c r="AB427" s="161">
        <f t="shared" si="189"/>
        <v>58.4172</v>
      </c>
      <c r="AC427" s="161">
        <f t="shared" si="183"/>
        <v>778.92</v>
      </c>
      <c r="AD427" s="161">
        <f t="shared" si="184"/>
        <v>522.84</v>
      </c>
      <c r="AE427" s="161">
        <f t="shared" si="185"/>
        <v>32.4578</v>
      </c>
      <c r="AF427" s="161">
        <f t="shared" si="186"/>
        <v>0</v>
      </c>
      <c r="AG427" s="161">
        <f t="shared" si="187"/>
        <v>0</v>
      </c>
      <c r="AH427" s="161">
        <f t="shared" si="188"/>
        <v>1392.635</v>
      </c>
      <c r="AI427" s="143" t="s">
        <v>1138</v>
      </c>
    </row>
    <row r="428" s="9" customFormat="1" ht="20" customHeight="1" spans="1:35">
      <c r="A428" s="40">
        <f t="shared" si="231"/>
        <v>425</v>
      </c>
      <c r="B428" s="235" t="s">
        <v>320</v>
      </c>
      <c r="C428" s="114" t="s">
        <v>1162</v>
      </c>
      <c r="D428" s="349" t="s">
        <v>1163</v>
      </c>
      <c r="E428" s="113">
        <v>3245.4</v>
      </c>
      <c r="F428" s="113">
        <v>3245.5</v>
      </c>
      <c r="G428" s="113">
        <v>5228.42</v>
      </c>
      <c r="H428" s="113">
        <v>3245.4</v>
      </c>
      <c r="I428" s="59"/>
      <c r="J428" s="59">
        <v>108</v>
      </c>
      <c r="K428" s="52">
        <f t="shared" si="218"/>
        <v>58.4172</v>
      </c>
      <c r="L428" s="53">
        <f t="shared" si="219"/>
        <v>519.28</v>
      </c>
      <c r="M428" s="44">
        <f t="shared" si="220"/>
        <v>418.27</v>
      </c>
      <c r="N428" s="41">
        <f t="shared" si="221"/>
        <v>22.7178</v>
      </c>
      <c r="O428" s="44">
        <f t="shared" si="222"/>
        <v>0</v>
      </c>
      <c r="P428" s="44">
        <f t="shared" si="223"/>
        <v>54</v>
      </c>
      <c r="Q428" s="44">
        <f t="shared" si="182"/>
        <v>1072.685</v>
      </c>
      <c r="R428" s="41">
        <f t="shared" si="224"/>
        <v>0</v>
      </c>
      <c r="S428" s="41">
        <f t="shared" si="225"/>
        <v>259.64</v>
      </c>
      <c r="T428" s="44">
        <f t="shared" si="226"/>
        <v>104.57</v>
      </c>
      <c r="U428" s="41">
        <f t="shared" si="227"/>
        <v>9.74</v>
      </c>
      <c r="V428" s="44">
        <f t="shared" si="228"/>
        <v>0</v>
      </c>
      <c r="W428" s="44">
        <f t="shared" si="229"/>
        <v>54</v>
      </c>
      <c r="X428" s="41">
        <f t="shared" si="181"/>
        <v>427.95</v>
      </c>
      <c r="Y428" s="41">
        <f t="shared" si="230"/>
        <v>1500.635</v>
      </c>
      <c r="Z428" s="201"/>
      <c r="AA428" s="143" t="s">
        <v>21</v>
      </c>
      <c r="AB428" s="161">
        <f t="shared" si="189"/>
        <v>58.4172</v>
      </c>
      <c r="AC428" s="161">
        <f t="shared" si="183"/>
        <v>778.92</v>
      </c>
      <c r="AD428" s="161">
        <f t="shared" si="184"/>
        <v>522.84</v>
      </c>
      <c r="AE428" s="161">
        <f t="shared" si="185"/>
        <v>32.4578</v>
      </c>
      <c r="AF428" s="161">
        <f t="shared" si="186"/>
        <v>0</v>
      </c>
      <c r="AG428" s="161">
        <f t="shared" si="187"/>
        <v>108</v>
      </c>
      <c r="AH428" s="161">
        <f t="shared" si="188"/>
        <v>1500.635</v>
      </c>
      <c r="AI428" s="143" t="s">
        <v>1138</v>
      </c>
    </row>
    <row r="429" s="9" customFormat="1" ht="20" customHeight="1" spans="1:35">
      <c r="A429" s="40">
        <f t="shared" si="231"/>
        <v>426</v>
      </c>
      <c r="B429" s="235" t="s">
        <v>320</v>
      </c>
      <c r="C429" s="114" t="s">
        <v>1164</v>
      </c>
      <c r="D429" s="116" t="s">
        <v>1165</v>
      </c>
      <c r="E429" s="113">
        <v>3245.4</v>
      </c>
      <c r="F429" s="113">
        <v>3245.5</v>
      </c>
      <c r="G429" s="113">
        <v>5228.42</v>
      </c>
      <c r="H429" s="113">
        <v>3245.4</v>
      </c>
      <c r="I429" s="59"/>
      <c r="J429" s="59">
        <v>108</v>
      </c>
      <c r="K429" s="52">
        <f t="shared" si="218"/>
        <v>58.4172</v>
      </c>
      <c r="L429" s="53">
        <f t="shared" si="219"/>
        <v>519.28</v>
      </c>
      <c r="M429" s="44">
        <f t="shared" si="220"/>
        <v>418.27</v>
      </c>
      <c r="N429" s="41">
        <f t="shared" si="221"/>
        <v>22.7178</v>
      </c>
      <c r="O429" s="44">
        <f t="shared" si="222"/>
        <v>0</v>
      </c>
      <c r="P429" s="44">
        <f t="shared" si="223"/>
        <v>54</v>
      </c>
      <c r="Q429" s="44">
        <f t="shared" si="182"/>
        <v>1072.685</v>
      </c>
      <c r="R429" s="41">
        <f t="shared" si="224"/>
        <v>0</v>
      </c>
      <c r="S429" s="41">
        <f t="shared" si="225"/>
        <v>259.64</v>
      </c>
      <c r="T429" s="44">
        <f t="shared" si="226"/>
        <v>104.57</v>
      </c>
      <c r="U429" s="41">
        <f t="shared" si="227"/>
        <v>9.74</v>
      </c>
      <c r="V429" s="44">
        <f t="shared" si="228"/>
        <v>0</v>
      </c>
      <c r="W429" s="44">
        <f t="shared" si="229"/>
        <v>54</v>
      </c>
      <c r="X429" s="41">
        <f t="shared" si="181"/>
        <v>427.95</v>
      </c>
      <c r="Y429" s="41">
        <f t="shared" si="230"/>
        <v>1500.635</v>
      </c>
      <c r="Z429" s="201"/>
      <c r="AA429" s="143" t="s">
        <v>21</v>
      </c>
      <c r="AB429" s="161">
        <f t="shared" si="189"/>
        <v>58.4172</v>
      </c>
      <c r="AC429" s="161">
        <f t="shared" si="183"/>
        <v>778.92</v>
      </c>
      <c r="AD429" s="161">
        <f t="shared" si="184"/>
        <v>522.84</v>
      </c>
      <c r="AE429" s="161">
        <f t="shared" si="185"/>
        <v>32.4578</v>
      </c>
      <c r="AF429" s="161">
        <f t="shared" si="186"/>
        <v>0</v>
      </c>
      <c r="AG429" s="161">
        <f t="shared" si="187"/>
        <v>108</v>
      </c>
      <c r="AH429" s="161">
        <f t="shared" si="188"/>
        <v>1500.635</v>
      </c>
      <c r="AI429" s="143" t="s">
        <v>1138</v>
      </c>
    </row>
    <row r="430" s="9" customFormat="1" ht="20" customHeight="1" spans="1:35">
      <c r="A430" s="40">
        <f t="shared" si="231"/>
        <v>427</v>
      </c>
      <c r="B430" s="235" t="s">
        <v>167</v>
      </c>
      <c r="C430" s="216" t="s">
        <v>1166</v>
      </c>
      <c r="D430" s="349" t="s">
        <v>1167</v>
      </c>
      <c r="E430" s="113">
        <v>3820</v>
      </c>
      <c r="F430" s="82">
        <v>0</v>
      </c>
      <c r="G430" s="113">
        <v>5228.42</v>
      </c>
      <c r="H430" s="82">
        <v>0</v>
      </c>
      <c r="I430" s="108">
        <v>4180</v>
      </c>
      <c r="J430" s="59"/>
      <c r="K430" s="52">
        <f t="shared" si="218"/>
        <v>68.76</v>
      </c>
      <c r="L430" s="53">
        <f t="shared" si="219"/>
        <v>0</v>
      </c>
      <c r="M430" s="44">
        <f t="shared" si="220"/>
        <v>418.27</v>
      </c>
      <c r="N430" s="41">
        <f t="shared" si="221"/>
        <v>0</v>
      </c>
      <c r="O430" s="44">
        <f t="shared" si="222"/>
        <v>209</v>
      </c>
      <c r="P430" s="44">
        <f t="shared" si="223"/>
        <v>0</v>
      </c>
      <c r="Q430" s="44">
        <f t="shared" si="182"/>
        <v>696.03</v>
      </c>
      <c r="R430" s="41">
        <f t="shared" si="224"/>
        <v>0</v>
      </c>
      <c r="S430" s="41">
        <f t="shared" si="225"/>
        <v>0</v>
      </c>
      <c r="T430" s="44">
        <f t="shared" si="226"/>
        <v>104.57</v>
      </c>
      <c r="U430" s="41">
        <f t="shared" si="227"/>
        <v>0</v>
      </c>
      <c r="V430" s="44">
        <f t="shared" si="228"/>
        <v>209</v>
      </c>
      <c r="W430" s="44">
        <f t="shared" si="229"/>
        <v>0</v>
      </c>
      <c r="X430" s="41">
        <f t="shared" si="181"/>
        <v>313.57</v>
      </c>
      <c r="Y430" s="41">
        <f t="shared" si="230"/>
        <v>1009.6</v>
      </c>
      <c r="Z430" s="201"/>
      <c r="AA430" s="143" t="s">
        <v>12</v>
      </c>
      <c r="AB430" s="161">
        <f t="shared" si="189"/>
        <v>68.76</v>
      </c>
      <c r="AC430" s="161">
        <f t="shared" si="183"/>
        <v>0</v>
      </c>
      <c r="AD430" s="161">
        <f t="shared" si="184"/>
        <v>522.84</v>
      </c>
      <c r="AE430" s="161">
        <f t="shared" si="185"/>
        <v>0</v>
      </c>
      <c r="AF430" s="161">
        <f t="shared" si="186"/>
        <v>418</v>
      </c>
      <c r="AG430" s="161">
        <f t="shared" si="187"/>
        <v>0</v>
      </c>
      <c r="AH430" s="161">
        <f t="shared" si="188"/>
        <v>1009.6</v>
      </c>
      <c r="AI430" s="143" t="s">
        <v>1134</v>
      </c>
    </row>
    <row r="431" s="9" customFormat="1" ht="20" customHeight="1" spans="1:35">
      <c r="A431" s="40">
        <f t="shared" si="231"/>
        <v>428</v>
      </c>
      <c r="B431" s="235" t="s">
        <v>167</v>
      </c>
      <c r="C431" s="114" t="s">
        <v>251</v>
      </c>
      <c r="D431" s="361" t="s">
        <v>1168</v>
      </c>
      <c r="E431" s="113">
        <v>3245.4</v>
      </c>
      <c r="F431" s="113">
        <v>3245.5</v>
      </c>
      <c r="G431" s="113">
        <v>5228.42</v>
      </c>
      <c r="H431" s="113">
        <v>3245.4</v>
      </c>
      <c r="I431" s="59"/>
      <c r="J431" s="59"/>
      <c r="K431" s="52">
        <f t="shared" si="218"/>
        <v>58.4172</v>
      </c>
      <c r="L431" s="53">
        <f t="shared" si="219"/>
        <v>519.28</v>
      </c>
      <c r="M431" s="44">
        <f t="shared" si="220"/>
        <v>418.27</v>
      </c>
      <c r="N431" s="41">
        <f t="shared" si="221"/>
        <v>22.7178</v>
      </c>
      <c r="O431" s="44">
        <f t="shared" si="222"/>
        <v>0</v>
      </c>
      <c r="P431" s="44">
        <f t="shared" si="223"/>
        <v>0</v>
      </c>
      <c r="Q431" s="44">
        <f t="shared" si="182"/>
        <v>1018.685</v>
      </c>
      <c r="R431" s="41">
        <f t="shared" si="224"/>
        <v>0</v>
      </c>
      <c r="S431" s="41">
        <f t="shared" si="225"/>
        <v>259.64</v>
      </c>
      <c r="T431" s="44">
        <f t="shared" si="226"/>
        <v>104.57</v>
      </c>
      <c r="U431" s="41">
        <f t="shared" si="227"/>
        <v>9.74</v>
      </c>
      <c r="V431" s="44">
        <f t="shared" si="228"/>
        <v>0</v>
      </c>
      <c r="W431" s="44">
        <f t="shared" si="229"/>
        <v>0</v>
      </c>
      <c r="X431" s="41">
        <f t="shared" si="181"/>
        <v>373.95</v>
      </c>
      <c r="Y431" s="41">
        <f t="shared" si="230"/>
        <v>1392.635</v>
      </c>
      <c r="Z431" s="201"/>
      <c r="AA431" s="143" t="s">
        <v>25</v>
      </c>
      <c r="AB431" s="161">
        <f t="shared" si="189"/>
        <v>58.4172</v>
      </c>
      <c r="AC431" s="161">
        <f t="shared" si="183"/>
        <v>778.92</v>
      </c>
      <c r="AD431" s="161">
        <f t="shared" si="184"/>
        <v>522.84</v>
      </c>
      <c r="AE431" s="161">
        <f t="shared" si="185"/>
        <v>32.4578</v>
      </c>
      <c r="AF431" s="161">
        <f t="shared" si="186"/>
        <v>0</v>
      </c>
      <c r="AG431" s="161">
        <f t="shared" si="187"/>
        <v>0</v>
      </c>
      <c r="AH431" s="161">
        <f t="shared" si="188"/>
        <v>1392.635</v>
      </c>
      <c r="AI431" s="143" t="s">
        <v>1137</v>
      </c>
    </row>
    <row r="432" s="9" customFormat="1" ht="20" customHeight="1" spans="1:35">
      <c r="A432" s="40">
        <f t="shared" si="231"/>
        <v>429</v>
      </c>
      <c r="B432" s="235" t="s">
        <v>167</v>
      </c>
      <c r="C432" s="114" t="s">
        <v>1169</v>
      </c>
      <c r="D432" s="361" t="s">
        <v>1170</v>
      </c>
      <c r="E432" s="113">
        <v>3245.4</v>
      </c>
      <c r="F432" s="113">
        <v>3245.5</v>
      </c>
      <c r="G432" s="113">
        <v>5228.42</v>
      </c>
      <c r="H432" s="113">
        <v>3245.4</v>
      </c>
      <c r="I432" s="59"/>
      <c r="J432" s="59">
        <v>108</v>
      </c>
      <c r="K432" s="52">
        <f t="shared" si="218"/>
        <v>58.4172</v>
      </c>
      <c r="L432" s="53">
        <f t="shared" si="219"/>
        <v>519.28</v>
      </c>
      <c r="M432" s="44">
        <f t="shared" si="220"/>
        <v>418.27</v>
      </c>
      <c r="N432" s="41">
        <f t="shared" si="221"/>
        <v>22.7178</v>
      </c>
      <c r="O432" s="44">
        <f t="shared" si="222"/>
        <v>0</v>
      </c>
      <c r="P432" s="44">
        <f t="shared" si="223"/>
        <v>54</v>
      </c>
      <c r="Q432" s="44">
        <f t="shared" si="182"/>
        <v>1072.685</v>
      </c>
      <c r="R432" s="41">
        <f t="shared" si="224"/>
        <v>0</v>
      </c>
      <c r="S432" s="41">
        <f t="shared" si="225"/>
        <v>259.64</v>
      </c>
      <c r="T432" s="44">
        <f t="shared" si="226"/>
        <v>104.57</v>
      </c>
      <c r="U432" s="41">
        <f t="shared" si="227"/>
        <v>9.74</v>
      </c>
      <c r="V432" s="44">
        <f t="shared" si="228"/>
        <v>0</v>
      </c>
      <c r="W432" s="44">
        <f t="shared" si="229"/>
        <v>54</v>
      </c>
      <c r="X432" s="41">
        <f t="shared" si="181"/>
        <v>427.95</v>
      </c>
      <c r="Y432" s="41">
        <f t="shared" si="230"/>
        <v>1500.635</v>
      </c>
      <c r="Z432" s="201"/>
      <c r="AA432" s="143" t="s">
        <v>12</v>
      </c>
      <c r="AB432" s="161">
        <f t="shared" si="189"/>
        <v>58.4172</v>
      </c>
      <c r="AC432" s="161">
        <f t="shared" si="183"/>
        <v>778.92</v>
      </c>
      <c r="AD432" s="161">
        <f t="shared" si="184"/>
        <v>522.84</v>
      </c>
      <c r="AE432" s="161">
        <f t="shared" si="185"/>
        <v>32.4578</v>
      </c>
      <c r="AF432" s="161">
        <f t="shared" si="186"/>
        <v>0</v>
      </c>
      <c r="AG432" s="161">
        <f t="shared" si="187"/>
        <v>108</v>
      </c>
      <c r="AH432" s="161">
        <f t="shared" si="188"/>
        <v>1500.635</v>
      </c>
      <c r="AI432" s="143" t="s">
        <v>1134</v>
      </c>
    </row>
    <row r="433" s="9" customFormat="1" ht="20" customHeight="1" spans="1:35">
      <c r="A433" s="40">
        <f t="shared" si="231"/>
        <v>430</v>
      </c>
      <c r="B433" s="235" t="s">
        <v>167</v>
      </c>
      <c r="C433" s="114" t="s">
        <v>1171</v>
      </c>
      <c r="D433" s="361" t="s">
        <v>1172</v>
      </c>
      <c r="E433" s="113">
        <v>3245.4</v>
      </c>
      <c r="F433" s="113">
        <v>3245.5</v>
      </c>
      <c r="G433" s="113">
        <v>5228.42</v>
      </c>
      <c r="H433" s="113">
        <v>3245.4</v>
      </c>
      <c r="I433" s="59"/>
      <c r="J433" s="59">
        <v>108</v>
      </c>
      <c r="K433" s="52">
        <f t="shared" si="218"/>
        <v>58.4172</v>
      </c>
      <c r="L433" s="53">
        <f t="shared" si="219"/>
        <v>519.28</v>
      </c>
      <c r="M433" s="44">
        <f t="shared" si="220"/>
        <v>418.27</v>
      </c>
      <c r="N433" s="41">
        <f t="shared" si="221"/>
        <v>22.7178</v>
      </c>
      <c r="O433" s="44">
        <f t="shared" si="222"/>
        <v>0</v>
      </c>
      <c r="P433" s="44">
        <f t="shared" si="223"/>
        <v>54</v>
      </c>
      <c r="Q433" s="44">
        <f t="shared" si="182"/>
        <v>1072.685</v>
      </c>
      <c r="R433" s="41">
        <f t="shared" si="224"/>
        <v>0</v>
      </c>
      <c r="S433" s="41">
        <f t="shared" si="225"/>
        <v>259.64</v>
      </c>
      <c r="T433" s="44">
        <f t="shared" si="226"/>
        <v>104.57</v>
      </c>
      <c r="U433" s="41">
        <f t="shared" si="227"/>
        <v>9.74</v>
      </c>
      <c r="V433" s="44">
        <f t="shared" si="228"/>
        <v>0</v>
      </c>
      <c r="W433" s="44">
        <f t="shared" si="229"/>
        <v>54</v>
      </c>
      <c r="X433" s="41">
        <f t="shared" si="181"/>
        <v>427.95</v>
      </c>
      <c r="Y433" s="41">
        <f t="shared" si="230"/>
        <v>1500.635</v>
      </c>
      <c r="Z433" s="201"/>
      <c r="AA433" s="143" t="s">
        <v>12</v>
      </c>
      <c r="AB433" s="161">
        <f t="shared" si="189"/>
        <v>58.4172</v>
      </c>
      <c r="AC433" s="161">
        <f t="shared" si="183"/>
        <v>778.92</v>
      </c>
      <c r="AD433" s="161">
        <f t="shared" si="184"/>
        <v>522.84</v>
      </c>
      <c r="AE433" s="161">
        <f t="shared" si="185"/>
        <v>32.4578</v>
      </c>
      <c r="AF433" s="161">
        <f t="shared" si="186"/>
        <v>0</v>
      </c>
      <c r="AG433" s="161">
        <f t="shared" si="187"/>
        <v>108</v>
      </c>
      <c r="AH433" s="161">
        <f t="shared" si="188"/>
        <v>1500.635</v>
      </c>
      <c r="AI433" s="143" t="s">
        <v>1134</v>
      </c>
    </row>
    <row r="434" s="9" customFormat="1" ht="20" customHeight="1" spans="1:35">
      <c r="A434" s="40">
        <f t="shared" si="231"/>
        <v>431</v>
      </c>
      <c r="B434" s="235" t="s">
        <v>167</v>
      </c>
      <c r="C434" s="114" t="s">
        <v>1173</v>
      </c>
      <c r="D434" s="361" t="s">
        <v>1174</v>
      </c>
      <c r="E434" s="113">
        <v>3245.4</v>
      </c>
      <c r="F434" s="113">
        <v>3245.5</v>
      </c>
      <c r="G434" s="113">
        <v>5228.42</v>
      </c>
      <c r="H434" s="113">
        <v>3245.4</v>
      </c>
      <c r="I434" s="59"/>
      <c r="J434" s="59">
        <v>108</v>
      </c>
      <c r="K434" s="52">
        <f t="shared" si="218"/>
        <v>58.4172</v>
      </c>
      <c r="L434" s="53">
        <f t="shared" si="219"/>
        <v>519.28</v>
      </c>
      <c r="M434" s="44">
        <f t="shared" si="220"/>
        <v>418.27</v>
      </c>
      <c r="N434" s="41">
        <f t="shared" si="221"/>
        <v>22.7178</v>
      </c>
      <c r="O434" s="44">
        <f t="shared" si="222"/>
        <v>0</v>
      </c>
      <c r="P434" s="44">
        <f t="shared" si="223"/>
        <v>54</v>
      </c>
      <c r="Q434" s="44">
        <f t="shared" si="182"/>
        <v>1072.685</v>
      </c>
      <c r="R434" s="41">
        <f t="shared" si="224"/>
        <v>0</v>
      </c>
      <c r="S434" s="41">
        <f t="shared" si="225"/>
        <v>259.64</v>
      </c>
      <c r="T434" s="44">
        <f t="shared" si="226"/>
        <v>104.57</v>
      </c>
      <c r="U434" s="41">
        <f t="shared" si="227"/>
        <v>9.74</v>
      </c>
      <c r="V434" s="44">
        <f t="shared" si="228"/>
        <v>0</v>
      </c>
      <c r="W434" s="44">
        <f t="shared" si="229"/>
        <v>54</v>
      </c>
      <c r="X434" s="41">
        <f t="shared" si="181"/>
        <v>427.95</v>
      </c>
      <c r="Y434" s="41">
        <f t="shared" si="230"/>
        <v>1500.635</v>
      </c>
      <c r="Z434" s="201"/>
      <c r="AA434" s="143" t="s">
        <v>12</v>
      </c>
      <c r="AB434" s="161">
        <f t="shared" si="189"/>
        <v>58.4172</v>
      </c>
      <c r="AC434" s="161">
        <f t="shared" si="183"/>
        <v>778.92</v>
      </c>
      <c r="AD434" s="161">
        <f t="shared" si="184"/>
        <v>522.84</v>
      </c>
      <c r="AE434" s="161">
        <f t="shared" si="185"/>
        <v>32.4578</v>
      </c>
      <c r="AF434" s="161">
        <f t="shared" si="186"/>
        <v>0</v>
      </c>
      <c r="AG434" s="161">
        <f t="shared" si="187"/>
        <v>108</v>
      </c>
      <c r="AH434" s="161">
        <f t="shared" si="188"/>
        <v>1500.635</v>
      </c>
      <c r="AI434" s="143" t="s">
        <v>1134</v>
      </c>
    </row>
    <row r="435" s="9" customFormat="1" ht="20" customHeight="1" spans="1:35">
      <c r="A435" s="40">
        <f t="shared" ref="A435:A447" si="232">ROW()-3</f>
        <v>432</v>
      </c>
      <c r="B435" s="235" t="s">
        <v>715</v>
      </c>
      <c r="C435" s="114" t="s">
        <v>1175</v>
      </c>
      <c r="D435" s="349" t="s">
        <v>1176</v>
      </c>
      <c r="E435" s="113">
        <v>3245.4</v>
      </c>
      <c r="F435" s="113">
        <v>3245.5</v>
      </c>
      <c r="G435" s="113">
        <v>5228.42</v>
      </c>
      <c r="H435" s="113">
        <v>3245.4</v>
      </c>
      <c r="I435" s="59"/>
      <c r="J435" s="59">
        <v>108</v>
      </c>
      <c r="K435" s="52">
        <f t="shared" si="218"/>
        <v>58.4172</v>
      </c>
      <c r="L435" s="53">
        <f t="shared" si="219"/>
        <v>519.28</v>
      </c>
      <c r="M435" s="44">
        <f t="shared" si="220"/>
        <v>418.27</v>
      </c>
      <c r="N435" s="41">
        <f t="shared" si="221"/>
        <v>22.7178</v>
      </c>
      <c r="O435" s="44">
        <f t="shared" si="222"/>
        <v>0</v>
      </c>
      <c r="P435" s="44">
        <f t="shared" si="223"/>
        <v>54</v>
      </c>
      <c r="Q435" s="44">
        <f t="shared" si="182"/>
        <v>1072.685</v>
      </c>
      <c r="R435" s="41">
        <f t="shared" si="224"/>
        <v>0</v>
      </c>
      <c r="S435" s="41">
        <f t="shared" si="225"/>
        <v>259.64</v>
      </c>
      <c r="T435" s="44">
        <f t="shared" si="226"/>
        <v>104.57</v>
      </c>
      <c r="U435" s="41">
        <f t="shared" si="227"/>
        <v>9.74</v>
      </c>
      <c r="V435" s="44">
        <f t="shared" si="228"/>
        <v>0</v>
      </c>
      <c r="W435" s="44">
        <f t="shared" si="229"/>
        <v>54</v>
      </c>
      <c r="X435" s="41">
        <f t="shared" si="181"/>
        <v>427.95</v>
      </c>
      <c r="Y435" s="41">
        <f t="shared" si="230"/>
        <v>1500.635</v>
      </c>
      <c r="Z435" s="201"/>
      <c r="AA435" s="143" t="s">
        <v>20</v>
      </c>
      <c r="AB435" s="161">
        <f t="shared" si="189"/>
        <v>58.4172</v>
      </c>
      <c r="AC435" s="161">
        <f t="shared" si="183"/>
        <v>778.92</v>
      </c>
      <c r="AD435" s="161">
        <f t="shared" si="184"/>
        <v>522.84</v>
      </c>
      <c r="AE435" s="161">
        <f t="shared" si="185"/>
        <v>32.4578</v>
      </c>
      <c r="AF435" s="161">
        <f t="shared" si="186"/>
        <v>0</v>
      </c>
      <c r="AG435" s="161">
        <f t="shared" si="187"/>
        <v>108</v>
      </c>
      <c r="AH435" s="161">
        <f t="shared" si="188"/>
        <v>1500.635</v>
      </c>
      <c r="AI435" s="143" t="s">
        <v>1138</v>
      </c>
    </row>
    <row r="436" s="9" customFormat="1" ht="20" customHeight="1" spans="1:35">
      <c r="A436" s="40">
        <f t="shared" si="232"/>
        <v>433</v>
      </c>
      <c r="B436" s="235" t="s">
        <v>103</v>
      </c>
      <c r="C436" s="114" t="s">
        <v>1177</v>
      </c>
      <c r="D436" s="349" t="s">
        <v>1178</v>
      </c>
      <c r="E436" s="113">
        <v>3245.4</v>
      </c>
      <c r="F436" s="113">
        <v>3245.5</v>
      </c>
      <c r="G436" s="113">
        <v>5228.42</v>
      </c>
      <c r="H436" s="113">
        <v>3245.4</v>
      </c>
      <c r="I436" s="59"/>
      <c r="J436" s="59">
        <v>108</v>
      </c>
      <c r="K436" s="52">
        <f t="shared" si="218"/>
        <v>58.4172</v>
      </c>
      <c r="L436" s="53">
        <f t="shared" si="219"/>
        <v>519.28</v>
      </c>
      <c r="M436" s="44">
        <f t="shared" si="220"/>
        <v>418.27</v>
      </c>
      <c r="N436" s="41">
        <f t="shared" si="221"/>
        <v>22.7178</v>
      </c>
      <c r="O436" s="44">
        <f t="shared" si="222"/>
        <v>0</v>
      </c>
      <c r="P436" s="44">
        <f t="shared" si="223"/>
        <v>54</v>
      </c>
      <c r="Q436" s="44">
        <f t="shared" si="182"/>
        <v>1072.685</v>
      </c>
      <c r="R436" s="41">
        <f t="shared" si="224"/>
        <v>0</v>
      </c>
      <c r="S436" s="41">
        <f t="shared" si="225"/>
        <v>259.64</v>
      </c>
      <c r="T436" s="44">
        <f t="shared" si="226"/>
        <v>104.57</v>
      </c>
      <c r="U436" s="41">
        <f t="shared" si="227"/>
        <v>9.74</v>
      </c>
      <c r="V436" s="44">
        <f t="shared" si="228"/>
        <v>0</v>
      </c>
      <c r="W436" s="44">
        <f t="shared" si="229"/>
        <v>54</v>
      </c>
      <c r="X436" s="41">
        <f t="shared" si="181"/>
        <v>427.95</v>
      </c>
      <c r="Y436" s="41">
        <f t="shared" si="230"/>
        <v>1500.635</v>
      </c>
      <c r="Z436" s="201"/>
      <c r="AA436" s="143" t="s">
        <v>26</v>
      </c>
      <c r="AB436" s="161">
        <f t="shared" si="189"/>
        <v>58.4172</v>
      </c>
      <c r="AC436" s="161">
        <f t="shared" si="183"/>
        <v>778.92</v>
      </c>
      <c r="AD436" s="161">
        <f t="shared" si="184"/>
        <v>522.84</v>
      </c>
      <c r="AE436" s="161">
        <f t="shared" si="185"/>
        <v>32.4578</v>
      </c>
      <c r="AF436" s="161">
        <f t="shared" si="186"/>
        <v>0</v>
      </c>
      <c r="AG436" s="161">
        <f t="shared" si="187"/>
        <v>108</v>
      </c>
      <c r="AH436" s="161">
        <f t="shared" si="188"/>
        <v>1500.635</v>
      </c>
      <c r="AI436" s="143" t="s">
        <v>1135</v>
      </c>
    </row>
    <row r="437" s="9" customFormat="1" ht="20" customHeight="1" spans="1:35">
      <c r="A437" s="40">
        <f t="shared" si="232"/>
        <v>434</v>
      </c>
      <c r="B437" s="209" t="s">
        <v>170</v>
      </c>
      <c r="C437" s="236" t="s">
        <v>1179</v>
      </c>
      <c r="D437" s="209" t="s">
        <v>1180</v>
      </c>
      <c r="E437" s="113">
        <v>3245.4</v>
      </c>
      <c r="F437" s="113">
        <v>3245.5</v>
      </c>
      <c r="G437" s="113">
        <v>5228.42</v>
      </c>
      <c r="H437" s="113">
        <v>3245.4</v>
      </c>
      <c r="I437" s="59"/>
      <c r="J437" s="59">
        <v>108</v>
      </c>
      <c r="K437" s="52">
        <f t="shared" si="218"/>
        <v>58.4172</v>
      </c>
      <c r="L437" s="53">
        <f t="shared" si="219"/>
        <v>519.28</v>
      </c>
      <c r="M437" s="44">
        <f t="shared" si="220"/>
        <v>418.27</v>
      </c>
      <c r="N437" s="41">
        <f t="shared" si="221"/>
        <v>22.7178</v>
      </c>
      <c r="O437" s="44">
        <f t="shared" si="222"/>
        <v>0</v>
      </c>
      <c r="P437" s="44">
        <f t="shared" si="223"/>
        <v>54</v>
      </c>
      <c r="Q437" s="44">
        <f t="shared" si="182"/>
        <v>1072.685</v>
      </c>
      <c r="R437" s="41">
        <f t="shared" si="224"/>
        <v>0</v>
      </c>
      <c r="S437" s="41">
        <f t="shared" si="225"/>
        <v>259.64</v>
      </c>
      <c r="T437" s="44">
        <f t="shared" si="226"/>
        <v>104.57</v>
      </c>
      <c r="U437" s="41">
        <f t="shared" si="227"/>
        <v>9.74</v>
      </c>
      <c r="V437" s="44">
        <f t="shared" si="228"/>
        <v>0</v>
      </c>
      <c r="W437" s="44">
        <f t="shared" si="229"/>
        <v>54</v>
      </c>
      <c r="X437" s="41">
        <f t="shared" si="181"/>
        <v>427.95</v>
      </c>
      <c r="Y437" s="41">
        <f t="shared" si="230"/>
        <v>1500.635</v>
      </c>
      <c r="Z437" s="201"/>
      <c r="AA437" s="143" t="s">
        <v>24</v>
      </c>
      <c r="AB437" s="161">
        <f t="shared" si="189"/>
        <v>58.4172</v>
      </c>
      <c r="AC437" s="161">
        <f t="shared" si="183"/>
        <v>778.92</v>
      </c>
      <c r="AD437" s="161">
        <f t="shared" si="184"/>
        <v>522.84</v>
      </c>
      <c r="AE437" s="161">
        <f t="shared" si="185"/>
        <v>32.4578</v>
      </c>
      <c r="AF437" s="161">
        <f t="shared" si="186"/>
        <v>0</v>
      </c>
      <c r="AG437" s="161">
        <f t="shared" si="187"/>
        <v>108</v>
      </c>
      <c r="AH437" s="161">
        <f t="shared" si="188"/>
        <v>1500.635</v>
      </c>
      <c r="AI437" s="143" t="s">
        <v>1138</v>
      </c>
    </row>
    <row r="438" s="9" customFormat="1" ht="20" customHeight="1" spans="1:35">
      <c r="A438" s="40">
        <f t="shared" si="232"/>
        <v>435</v>
      </c>
      <c r="B438" s="235" t="s">
        <v>103</v>
      </c>
      <c r="C438" s="114" t="s">
        <v>1181</v>
      </c>
      <c r="D438" s="349" t="s">
        <v>1182</v>
      </c>
      <c r="E438" s="113">
        <v>3245.4</v>
      </c>
      <c r="F438" s="113">
        <v>3245.5</v>
      </c>
      <c r="G438" s="113">
        <v>5228.42</v>
      </c>
      <c r="H438" s="113">
        <v>3245.4</v>
      </c>
      <c r="I438" s="59"/>
      <c r="J438" s="59"/>
      <c r="K438" s="52">
        <f t="shared" si="218"/>
        <v>58.4172</v>
      </c>
      <c r="L438" s="53">
        <f t="shared" si="219"/>
        <v>519.28</v>
      </c>
      <c r="M438" s="44">
        <f t="shared" si="220"/>
        <v>418.27</v>
      </c>
      <c r="N438" s="41">
        <f t="shared" si="221"/>
        <v>22.7178</v>
      </c>
      <c r="O438" s="44">
        <f t="shared" si="222"/>
        <v>0</v>
      </c>
      <c r="P438" s="44">
        <f t="shared" si="223"/>
        <v>0</v>
      </c>
      <c r="Q438" s="44">
        <f t="shared" si="182"/>
        <v>1018.685</v>
      </c>
      <c r="R438" s="41">
        <f t="shared" si="224"/>
        <v>0</v>
      </c>
      <c r="S438" s="41">
        <f t="shared" si="225"/>
        <v>259.64</v>
      </c>
      <c r="T438" s="44">
        <f t="shared" si="226"/>
        <v>104.57</v>
      </c>
      <c r="U438" s="41">
        <f t="shared" si="227"/>
        <v>9.74</v>
      </c>
      <c r="V438" s="44">
        <f t="shared" si="228"/>
        <v>0</v>
      </c>
      <c r="W438" s="44">
        <f t="shared" si="229"/>
        <v>0</v>
      </c>
      <c r="X438" s="41">
        <f t="shared" si="181"/>
        <v>373.95</v>
      </c>
      <c r="Y438" s="41">
        <f t="shared" si="230"/>
        <v>1392.635</v>
      </c>
      <c r="Z438" s="201"/>
      <c r="AA438" s="143" t="s">
        <v>26</v>
      </c>
      <c r="AB438" s="161">
        <f t="shared" si="189"/>
        <v>58.4172</v>
      </c>
      <c r="AC438" s="161">
        <f t="shared" si="183"/>
        <v>778.92</v>
      </c>
      <c r="AD438" s="161">
        <f t="shared" si="184"/>
        <v>522.84</v>
      </c>
      <c r="AE438" s="161">
        <f t="shared" si="185"/>
        <v>32.4578</v>
      </c>
      <c r="AF438" s="161">
        <f t="shared" si="186"/>
        <v>0</v>
      </c>
      <c r="AG438" s="161">
        <f t="shared" si="187"/>
        <v>0</v>
      </c>
      <c r="AH438" s="161">
        <f t="shared" si="188"/>
        <v>1392.635</v>
      </c>
      <c r="AI438" s="143" t="s">
        <v>1135</v>
      </c>
    </row>
    <row r="439" s="9" customFormat="1" ht="20" customHeight="1" spans="1:35">
      <c r="A439" s="40">
        <f t="shared" si="232"/>
        <v>436</v>
      </c>
      <c r="B439" s="235" t="s">
        <v>103</v>
      </c>
      <c r="C439" s="216" t="s">
        <v>1183</v>
      </c>
      <c r="D439" s="349" t="s">
        <v>1184</v>
      </c>
      <c r="E439" s="113">
        <v>3820</v>
      </c>
      <c r="F439" s="113">
        <v>3820</v>
      </c>
      <c r="G439" s="113">
        <v>5228.42</v>
      </c>
      <c r="H439" s="113">
        <v>3820</v>
      </c>
      <c r="I439" s="108">
        <v>4180</v>
      </c>
      <c r="J439" s="59">
        <v>108</v>
      </c>
      <c r="K439" s="52">
        <f t="shared" si="218"/>
        <v>68.76</v>
      </c>
      <c r="L439" s="53">
        <f t="shared" si="219"/>
        <v>611.2</v>
      </c>
      <c r="M439" s="44">
        <f t="shared" si="220"/>
        <v>418.27</v>
      </c>
      <c r="N439" s="41">
        <f t="shared" si="221"/>
        <v>26.74</v>
      </c>
      <c r="O439" s="44">
        <f t="shared" si="222"/>
        <v>209</v>
      </c>
      <c r="P439" s="44">
        <f t="shared" si="223"/>
        <v>54</v>
      </c>
      <c r="Q439" s="44">
        <f t="shared" si="182"/>
        <v>1387.97</v>
      </c>
      <c r="R439" s="41">
        <f t="shared" si="224"/>
        <v>0</v>
      </c>
      <c r="S439" s="41">
        <f t="shared" si="225"/>
        <v>305.6</v>
      </c>
      <c r="T439" s="44">
        <f t="shared" si="226"/>
        <v>104.57</v>
      </c>
      <c r="U439" s="41">
        <f t="shared" si="227"/>
        <v>11.46</v>
      </c>
      <c r="V439" s="44">
        <f t="shared" si="228"/>
        <v>209</v>
      </c>
      <c r="W439" s="44">
        <f t="shared" si="229"/>
        <v>54</v>
      </c>
      <c r="X439" s="41">
        <f t="shared" si="181"/>
        <v>684.63</v>
      </c>
      <c r="Y439" s="41">
        <f t="shared" si="230"/>
        <v>2072.6</v>
      </c>
      <c r="Z439" s="201"/>
      <c r="AA439" s="143" t="s">
        <v>26</v>
      </c>
      <c r="AB439" s="161">
        <f t="shared" si="189"/>
        <v>68.76</v>
      </c>
      <c r="AC439" s="161">
        <f t="shared" si="183"/>
        <v>916.8</v>
      </c>
      <c r="AD439" s="161">
        <f t="shared" si="184"/>
        <v>522.84</v>
      </c>
      <c r="AE439" s="161">
        <f t="shared" si="185"/>
        <v>38.2</v>
      </c>
      <c r="AF439" s="161">
        <f t="shared" si="186"/>
        <v>418</v>
      </c>
      <c r="AG439" s="161">
        <f t="shared" si="187"/>
        <v>108</v>
      </c>
      <c r="AH439" s="161">
        <f t="shared" si="188"/>
        <v>2072.6</v>
      </c>
      <c r="AI439" s="143" t="s">
        <v>1135</v>
      </c>
    </row>
    <row r="440" s="9" customFormat="1" ht="20" customHeight="1" spans="1:35">
      <c r="A440" s="40">
        <f t="shared" si="232"/>
        <v>437</v>
      </c>
      <c r="B440" s="235" t="s">
        <v>124</v>
      </c>
      <c r="C440" s="114" t="s">
        <v>1185</v>
      </c>
      <c r="D440" s="349" t="s">
        <v>1186</v>
      </c>
      <c r="E440" s="113">
        <v>3245.4</v>
      </c>
      <c r="F440" s="113">
        <v>3245.5</v>
      </c>
      <c r="G440" s="113">
        <v>5228.42</v>
      </c>
      <c r="H440" s="113">
        <v>3245.4</v>
      </c>
      <c r="I440" s="59"/>
      <c r="J440" s="59">
        <v>108</v>
      </c>
      <c r="K440" s="52">
        <f t="shared" si="218"/>
        <v>58.4172</v>
      </c>
      <c r="L440" s="53">
        <f t="shared" si="219"/>
        <v>519.28</v>
      </c>
      <c r="M440" s="44">
        <f t="shared" si="220"/>
        <v>418.27</v>
      </c>
      <c r="N440" s="41">
        <f t="shared" si="221"/>
        <v>22.7178</v>
      </c>
      <c r="O440" s="44">
        <f t="shared" si="222"/>
        <v>0</v>
      </c>
      <c r="P440" s="44">
        <f t="shared" si="223"/>
        <v>54</v>
      </c>
      <c r="Q440" s="44">
        <f t="shared" si="182"/>
        <v>1072.685</v>
      </c>
      <c r="R440" s="41">
        <f t="shared" si="224"/>
        <v>0</v>
      </c>
      <c r="S440" s="41">
        <f t="shared" si="225"/>
        <v>259.64</v>
      </c>
      <c r="T440" s="44">
        <f t="shared" si="226"/>
        <v>104.57</v>
      </c>
      <c r="U440" s="41">
        <f t="shared" si="227"/>
        <v>9.74</v>
      </c>
      <c r="V440" s="44">
        <f t="shared" si="228"/>
        <v>0</v>
      </c>
      <c r="W440" s="44">
        <f t="shared" si="229"/>
        <v>54</v>
      </c>
      <c r="X440" s="41">
        <f t="shared" si="181"/>
        <v>427.95</v>
      </c>
      <c r="Y440" s="41">
        <f t="shared" si="230"/>
        <v>1500.635</v>
      </c>
      <c r="Z440" s="201"/>
      <c r="AA440" s="143" t="s">
        <v>19</v>
      </c>
      <c r="AB440" s="161">
        <f t="shared" si="189"/>
        <v>58.4172</v>
      </c>
      <c r="AC440" s="161">
        <f t="shared" si="183"/>
        <v>778.92</v>
      </c>
      <c r="AD440" s="161">
        <f t="shared" si="184"/>
        <v>522.84</v>
      </c>
      <c r="AE440" s="161">
        <f t="shared" si="185"/>
        <v>32.4578</v>
      </c>
      <c r="AF440" s="161">
        <f t="shared" si="186"/>
        <v>0</v>
      </c>
      <c r="AG440" s="161">
        <f t="shared" si="187"/>
        <v>108</v>
      </c>
      <c r="AH440" s="161">
        <f t="shared" si="188"/>
        <v>1500.635</v>
      </c>
      <c r="AI440" s="143" t="s">
        <v>1138</v>
      </c>
    </row>
    <row r="441" s="9" customFormat="1" ht="20" customHeight="1" spans="1:35">
      <c r="A441" s="40">
        <f t="shared" si="232"/>
        <v>438</v>
      </c>
      <c r="B441" s="235" t="s">
        <v>503</v>
      </c>
      <c r="C441" s="114" t="s">
        <v>1187</v>
      </c>
      <c r="D441" s="361" t="s">
        <v>1188</v>
      </c>
      <c r="E441" s="113">
        <v>3245.4</v>
      </c>
      <c r="F441" s="113">
        <v>3245.5</v>
      </c>
      <c r="G441" s="113">
        <v>5228.42</v>
      </c>
      <c r="H441" s="113">
        <v>3245.4</v>
      </c>
      <c r="I441" s="59"/>
      <c r="J441" s="59"/>
      <c r="K441" s="52">
        <f t="shared" si="218"/>
        <v>58.4172</v>
      </c>
      <c r="L441" s="53">
        <f t="shared" si="219"/>
        <v>519.28</v>
      </c>
      <c r="M441" s="44">
        <f t="shared" si="220"/>
        <v>418.27</v>
      </c>
      <c r="N441" s="41">
        <f t="shared" si="221"/>
        <v>22.7178</v>
      </c>
      <c r="O441" s="44">
        <f t="shared" si="222"/>
        <v>0</v>
      </c>
      <c r="P441" s="44">
        <f t="shared" si="223"/>
        <v>0</v>
      </c>
      <c r="Q441" s="44">
        <f t="shared" si="182"/>
        <v>1018.685</v>
      </c>
      <c r="R441" s="41">
        <f t="shared" si="224"/>
        <v>0</v>
      </c>
      <c r="S441" s="41">
        <f t="shared" si="225"/>
        <v>259.64</v>
      </c>
      <c r="T441" s="44">
        <f t="shared" si="226"/>
        <v>104.57</v>
      </c>
      <c r="U441" s="41">
        <f t="shared" si="227"/>
        <v>9.74</v>
      </c>
      <c r="V441" s="44">
        <f t="shared" si="228"/>
        <v>0</v>
      </c>
      <c r="W441" s="44">
        <f t="shared" si="229"/>
        <v>0</v>
      </c>
      <c r="X441" s="41">
        <f t="shared" si="181"/>
        <v>373.95</v>
      </c>
      <c r="Y441" s="41">
        <f t="shared" si="230"/>
        <v>1392.635</v>
      </c>
      <c r="Z441" s="201"/>
      <c r="AA441" s="143" t="s">
        <v>18</v>
      </c>
      <c r="AB441" s="161">
        <f t="shared" si="189"/>
        <v>58.4172</v>
      </c>
      <c r="AC441" s="161">
        <f t="shared" si="183"/>
        <v>778.92</v>
      </c>
      <c r="AD441" s="161">
        <f t="shared" si="184"/>
        <v>522.84</v>
      </c>
      <c r="AE441" s="161">
        <f t="shared" si="185"/>
        <v>32.4578</v>
      </c>
      <c r="AF441" s="161">
        <f t="shared" si="186"/>
        <v>0</v>
      </c>
      <c r="AG441" s="161">
        <f t="shared" si="187"/>
        <v>0</v>
      </c>
      <c r="AH441" s="161">
        <f t="shared" si="188"/>
        <v>1392.635</v>
      </c>
      <c r="AI441" s="143" t="s">
        <v>1138</v>
      </c>
    </row>
    <row r="442" s="9" customFormat="1" ht="20" customHeight="1" spans="1:35">
      <c r="A442" s="40">
        <f t="shared" si="232"/>
        <v>439</v>
      </c>
      <c r="B442" s="235" t="s">
        <v>503</v>
      </c>
      <c r="C442" s="114" t="s">
        <v>1189</v>
      </c>
      <c r="D442" s="361" t="s">
        <v>1190</v>
      </c>
      <c r="E442" s="113">
        <v>3245.4</v>
      </c>
      <c r="F442" s="113">
        <v>3245.5</v>
      </c>
      <c r="G442" s="113">
        <v>5228.42</v>
      </c>
      <c r="H442" s="113">
        <v>3245.4</v>
      </c>
      <c r="I442" s="59"/>
      <c r="J442" s="59">
        <v>108</v>
      </c>
      <c r="K442" s="52">
        <f t="shared" si="218"/>
        <v>58.4172</v>
      </c>
      <c r="L442" s="53">
        <f t="shared" si="219"/>
        <v>519.28</v>
      </c>
      <c r="M442" s="44">
        <f t="shared" si="220"/>
        <v>418.27</v>
      </c>
      <c r="N442" s="41">
        <f t="shared" si="221"/>
        <v>22.7178</v>
      </c>
      <c r="O442" s="44">
        <f t="shared" si="222"/>
        <v>0</v>
      </c>
      <c r="P442" s="44">
        <f t="shared" si="223"/>
        <v>54</v>
      </c>
      <c r="Q442" s="44">
        <f t="shared" si="182"/>
        <v>1072.685</v>
      </c>
      <c r="R442" s="41">
        <f t="shared" si="224"/>
        <v>0</v>
      </c>
      <c r="S442" s="41">
        <f t="shared" si="225"/>
        <v>259.64</v>
      </c>
      <c r="T442" s="44">
        <f t="shared" si="226"/>
        <v>104.57</v>
      </c>
      <c r="U442" s="41">
        <f t="shared" si="227"/>
        <v>9.74</v>
      </c>
      <c r="V442" s="44">
        <f t="shared" si="228"/>
        <v>0</v>
      </c>
      <c r="W442" s="44">
        <f t="shared" si="229"/>
        <v>54</v>
      </c>
      <c r="X442" s="41">
        <f t="shared" si="181"/>
        <v>427.95</v>
      </c>
      <c r="Y442" s="41">
        <f t="shared" si="230"/>
        <v>1500.635</v>
      </c>
      <c r="Z442" s="201"/>
      <c r="AA442" s="143" t="s">
        <v>18</v>
      </c>
      <c r="AB442" s="161">
        <f t="shared" si="189"/>
        <v>58.4172</v>
      </c>
      <c r="AC442" s="161">
        <f t="shared" si="183"/>
        <v>778.92</v>
      </c>
      <c r="AD442" s="161">
        <f t="shared" si="184"/>
        <v>522.84</v>
      </c>
      <c r="AE442" s="161">
        <f t="shared" si="185"/>
        <v>32.4578</v>
      </c>
      <c r="AF442" s="161">
        <f t="shared" si="186"/>
        <v>0</v>
      </c>
      <c r="AG442" s="161">
        <f t="shared" si="187"/>
        <v>108</v>
      </c>
      <c r="AH442" s="161">
        <f t="shared" si="188"/>
        <v>1500.635</v>
      </c>
      <c r="AI442" s="143" t="s">
        <v>1138</v>
      </c>
    </row>
    <row r="443" s="9" customFormat="1" ht="20" customHeight="1" spans="1:35">
      <c r="A443" s="40">
        <f t="shared" si="232"/>
        <v>440</v>
      </c>
      <c r="B443" s="235" t="s">
        <v>238</v>
      </c>
      <c r="C443" s="114" t="s">
        <v>1191</v>
      </c>
      <c r="D443" s="349" t="s">
        <v>1192</v>
      </c>
      <c r="E443" s="113">
        <v>3245.4</v>
      </c>
      <c r="F443" s="113">
        <v>3245.5</v>
      </c>
      <c r="G443" s="113">
        <v>5228.42</v>
      </c>
      <c r="H443" s="113">
        <v>3245.4</v>
      </c>
      <c r="I443" s="59"/>
      <c r="J443" s="59">
        <v>108</v>
      </c>
      <c r="K443" s="52">
        <f t="shared" si="218"/>
        <v>58.4172</v>
      </c>
      <c r="L443" s="53">
        <f t="shared" si="219"/>
        <v>519.28</v>
      </c>
      <c r="M443" s="44">
        <f t="shared" si="220"/>
        <v>418.27</v>
      </c>
      <c r="N443" s="41">
        <f t="shared" si="221"/>
        <v>22.7178</v>
      </c>
      <c r="O443" s="44">
        <f t="shared" si="222"/>
        <v>0</v>
      </c>
      <c r="P443" s="44">
        <f t="shared" si="223"/>
        <v>54</v>
      </c>
      <c r="Q443" s="44">
        <f t="shared" si="182"/>
        <v>1072.685</v>
      </c>
      <c r="R443" s="41">
        <f t="shared" si="224"/>
        <v>0</v>
      </c>
      <c r="S443" s="41">
        <f t="shared" si="225"/>
        <v>259.64</v>
      </c>
      <c r="T443" s="44">
        <f t="shared" si="226"/>
        <v>104.57</v>
      </c>
      <c r="U443" s="41">
        <f t="shared" si="227"/>
        <v>9.74</v>
      </c>
      <c r="V443" s="44">
        <f t="shared" si="228"/>
        <v>0</v>
      </c>
      <c r="W443" s="44">
        <f t="shared" si="229"/>
        <v>54</v>
      </c>
      <c r="X443" s="41">
        <f t="shared" si="181"/>
        <v>427.95</v>
      </c>
      <c r="Y443" s="41">
        <f t="shared" si="230"/>
        <v>1500.635</v>
      </c>
      <c r="Z443" s="201"/>
      <c r="AA443" s="143" t="s">
        <v>17</v>
      </c>
      <c r="AB443" s="161">
        <f t="shared" si="189"/>
        <v>58.4172</v>
      </c>
      <c r="AC443" s="161">
        <f t="shared" si="183"/>
        <v>778.92</v>
      </c>
      <c r="AD443" s="161">
        <f t="shared" si="184"/>
        <v>522.84</v>
      </c>
      <c r="AE443" s="161">
        <f t="shared" si="185"/>
        <v>32.4578</v>
      </c>
      <c r="AF443" s="161">
        <f t="shared" si="186"/>
        <v>0</v>
      </c>
      <c r="AG443" s="161">
        <f t="shared" si="187"/>
        <v>108</v>
      </c>
      <c r="AH443" s="161">
        <f t="shared" si="188"/>
        <v>1500.635</v>
      </c>
      <c r="AI443" s="143" t="s">
        <v>1138</v>
      </c>
    </row>
    <row r="444" s="9" customFormat="1" ht="20" customHeight="1" spans="1:35">
      <c r="A444" s="40">
        <f t="shared" si="232"/>
        <v>441</v>
      </c>
      <c r="B444" s="235" t="s">
        <v>443</v>
      </c>
      <c r="C444" s="114" t="s">
        <v>1193</v>
      </c>
      <c r="D444" s="349" t="s">
        <v>1194</v>
      </c>
      <c r="E444" s="113">
        <v>3245.4</v>
      </c>
      <c r="F444" s="113">
        <v>3245.5</v>
      </c>
      <c r="G444" s="113">
        <v>5228.42</v>
      </c>
      <c r="H444" s="82"/>
      <c r="I444" s="59"/>
      <c r="J444" s="59"/>
      <c r="K444" s="52">
        <f t="shared" si="218"/>
        <v>58.4172</v>
      </c>
      <c r="L444" s="53">
        <f t="shared" si="219"/>
        <v>519.28</v>
      </c>
      <c r="M444" s="44">
        <f t="shared" si="220"/>
        <v>418.27</v>
      </c>
      <c r="N444" s="41">
        <f t="shared" si="221"/>
        <v>0</v>
      </c>
      <c r="O444" s="44">
        <f t="shared" si="222"/>
        <v>0</v>
      </c>
      <c r="P444" s="44">
        <f t="shared" si="223"/>
        <v>0</v>
      </c>
      <c r="Q444" s="44">
        <f t="shared" si="182"/>
        <v>995.9672</v>
      </c>
      <c r="R444" s="41">
        <f t="shared" si="224"/>
        <v>0</v>
      </c>
      <c r="S444" s="41">
        <f t="shared" si="225"/>
        <v>259.64</v>
      </c>
      <c r="T444" s="44">
        <f t="shared" si="226"/>
        <v>104.57</v>
      </c>
      <c r="U444" s="41">
        <f t="shared" si="227"/>
        <v>0</v>
      </c>
      <c r="V444" s="44">
        <f t="shared" si="228"/>
        <v>0</v>
      </c>
      <c r="W444" s="44">
        <f t="shared" si="229"/>
        <v>0</v>
      </c>
      <c r="X444" s="41">
        <f t="shared" si="181"/>
        <v>364.21</v>
      </c>
      <c r="Y444" s="41">
        <f t="shared" si="230"/>
        <v>1360.1772</v>
      </c>
      <c r="Z444" s="201"/>
      <c r="AA444" s="143" t="s">
        <v>15</v>
      </c>
      <c r="AB444" s="161">
        <f t="shared" si="189"/>
        <v>58.4172</v>
      </c>
      <c r="AC444" s="161">
        <f t="shared" si="183"/>
        <v>778.92</v>
      </c>
      <c r="AD444" s="161">
        <f t="shared" si="184"/>
        <v>522.84</v>
      </c>
      <c r="AE444" s="161">
        <f t="shared" si="185"/>
        <v>0</v>
      </c>
      <c r="AF444" s="161">
        <f t="shared" si="186"/>
        <v>0</v>
      </c>
      <c r="AG444" s="161">
        <f t="shared" si="187"/>
        <v>0</v>
      </c>
      <c r="AH444" s="161">
        <f t="shared" si="188"/>
        <v>1360.1772</v>
      </c>
      <c r="AI444" s="143" t="s">
        <v>1138</v>
      </c>
    </row>
    <row r="445" s="9" customFormat="1" ht="20" customHeight="1" spans="1:35">
      <c r="A445" s="40">
        <f t="shared" si="232"/>
        <v>442</v>
      </c>
      <c r="B445" s="235" t="s">
        <v>443</v>
      </c>
      <c r="C445" s="114" t="s">
        <v>1195</v>
      </c>
      <c r="D445" s="361" t="s">
        <v>1196</v>
      </c>
      <c r="E445" s="113">
        <v>3245.4</v>
      </c>
      <c r="F445" s="113">
        <v>3245.5</v>
      </c>
      <c r="G445" s="113">
        <v>5228.42</v>
      </c>
      <c r="H445" s="113">
        <v>3245.4</v>
      </c>
      <c r="I445" s="59"/>
      <c r="J445" s="59">
        <v>108</v>
      </c>
      <c r="K445" s="52">
        <f t="shared" si="218"/>
        <v>58.4172</v>
      </c>
      <c r="L445" s="53">
        <f t="shared" si="219"/>
        <v>519.28</v>
      </c>
      <c r="M445" s="44">
        <f t="shared" si="220"/>
        <v>418.27</v>
      </c>
      <c r="N445" s="41">
        <f t="shared" si="221"/>
        <v>22.7178</v>
      </c>
      <c r="O445" s="44">
        <f t="shared" si="222"/>
        <v>0</v>
      </c>
      <c r="P445" s="44">
        <f t="shared" si="223"/>
        <v>54</v>
      </c>
      <c r="Q445" s="44">
        <f t="shared" si="182"/>
        <v>1072.685</v>
      </c>
      <c r="R445" s="41">
        <f t="shared" si="224"/>
        <v>0</v>
      </c>
      <c r="S445" s="41">
        <f t="shared" si="225"/>
        <v>259.64</v>
      </c>
      <c r="T445" s="44">
        <f t="shared" si="226"/>
        <v>104.57</v>
      </c>
      <c r="U445" s="41">
        <f t="shared" si="227"/>
        <v>9.74</v>
      </c>
      <c r="V445" s="44">
        <f t="shared" si="228"/>
        <v>0</v>
      </c>
      <c r="W445" s="44">
        <f t="shared" si="229"/>
        <v>54</v>
      </c>
      <c r="X445" s="41">
        <f t="shared" si="181"/>
        <v>427.95</v>
      </c>
      <c r="Y445" s="41">
        <f t="shared" si="230"/>
        <v>1500.635</v>
      </c>
      <c r="Z445" s="201"/>
      <c r="AA445" s="143" t="s">
        <v>15</v>
      </c>
      <c r="AB445" s="161">
        <f t="shared" si="189"/>
        <v>58.4172</v>
      </c>
      <c r="AC445" s="161">
        <f t="shared" si="183"/>
        <v>778.92</v>
      </c>
      <c r="AD445" s="161">
        <f t="shared" si="184"/>
        <v>522.84</v>
      </c>
      <c r="AE445" s="161">
        <f t="shared" si="185"/>
        <v>32.4578</v>
      </c>
      <c r="AF445" s="161">
        <f t="shared" si="186"/>
        <v>0</v>
      </c>
      <c r="AG445" s="161">
        <f t="shared" si="187"/>
        <v>108</v>
      </c>
      <c r="AH445" s="161">
        <f t="shared" si="188"/>
        <v>1500.635</v>
      </c>
      <c r="AI445" s="143" t="s">
        <v>1138</v>
      </c>
    </row>
    <row r="446" s="9" customFormat="1" ht="20" customHeight="1" spans="1:35">
      <c r="A446" s="40">
        <f t="shared" si="232"/>
        <v>443</v>
      </c>
      <c r="B446" s="235" t="s">
        <v>103</v>
      </c>
      <c r="C446" s="237" t="s">
        <v>118</v>
      </c>
      <c r="D446" s="349" t="s">
        <v>119</v>
      </c>
      <c r="E446" s="113">
        <v>3820</v>
      </c>
      <c r="F446" s="113">
        <v>3820</v>
      </c>
      <c r="G446" s="113">
        <v>5228.42</v>
      </c>
      <c r="H446" s="113">
        <v>3820</v>
      </c>
      <c r="I446" s="108">
        <v>4180</v>
      </c>
      <c r="J446" s="59"/>
      <c r="K446" s="52">
        <f t="shared" si="218"/>
        <v>68.76</v>
      </c>
      <c r="L446" s="53">
        <f t="shared" si="219"/>
        <v>611.2</v>
      </c>
      <c r="M446" s="44">
        <f t="shared" si="220"/>
        <v>418.27</v>
      </c>
      <c r="N446" s="41">
        <f t="shared" si="221"/>
        <v>26.74</v>
      </c>
      <c r="O446" s="44">
        <f t="shared" si="222"/>
        <v>209</v>
      </c>
      <c r="P446" s="44">
        <f t="shared" si="223"/>
        <v>0</v>
      </c>
      <c r="Q446" s="44">
        <f t="shared" si="182"/>
        <v>1333.97</v>
      </c>
      <c r="R446" s="41">
        <f t="shared" si="224"/>
        <v>0</v>
      </c>
      <c r="S446" s="41">
        <f t="shared" si="225"/>
        <v>305.6</v>
      </c>
      <c r="T446" s="44">
        <f t="shared" si="226"/>
        <v>104.57</v>
      </c>
      <c r="U446" s="41">
        <f t="shared" si="227"/>
        <v>11.46</v>
      </c>
      <c r="V446" s="44">
        <f t="shared" si="228"/>
        <v>209</v>
      </c>
      <c r="W446" s="44">
        <f t="shared" si="229"/>
        <v>0</v>
      </c>
      <c r="X446" s="41">
        <f t="shared" si="181"/>
        <v>630.63</v>
      </c>
      <c r="Y446" s="41">
        <f t="shared" si="230"/>
        <v>1964.6</v>
      </c>
      <c r="Z446" s="201"/>
      <c r="AA446" s="143" t="s">
        <v>26</v>
      </c>
      <c r="AB446" s="161">
        <f t="shared" si="189"/>
        <v>68.76</v>
      </c>
      <c r="AC446" s="161">
        <f t="shared" si="183"/>
        <v>916.8</v>
      </c>
      <c r="AD446" s="161">
        <f t="shared" si="184"/>
        <v>522.84</v>
      </c>
      <c r="AE446" s="161">
        <f t="shared" si="185"/>
        <v>38.2</v>
      </c>
      <c r="AF446" s="161">
        <f t="shared" si="186"/>
        <v>418</v>
      </c>
      <c r="AG446" s="161">
        <f t="shared" si="187"/>
        <v>0</v>
      </c>
      <c r="AH446" s="161">
        <f t="shared" si="188"/>
        <v>1964.6</v>
      </c>
      <c r="AI446" s="143" t="s">
        <v>1135</v>
      </c>
    </row>
    <row r="447" s="9" customFormat="1" ht="20" customHeight="1" spans="1:35">
      <c r="A447" s="40"/>
      <c r="B447" s="235" t="s">
        <v>103</v>
      </c>
      <c r="C447" s="237" t="s">
        <v>118</v>
      </c>
      <c r="D447" s="349" t="s">
        <v>119</v>
      </c>
      <c r="E447" s="82"/>
      <c r="F447" s="113">
        <v>3820</v>
      </c>
      <c r="G447" s="113">
        <v>5228.42</v>
      </c>
      <c r="H447" s="113">
        <v>3820</v>
      </c>
      <c r="I447" s="59"/>
      <c r="J447" s="59"/>
      <c r="K447" s="52">
        <f t="shared" si="218"/>
        <v>0</v>
      </c>
      <c r="L447" s="53">
        <f t="shared" si="219"/>
        <v>611.2</v>
      </c>
      <c r="M447" s="44">
        <f t="shared" si="220"/>
        <v>418.27</v>
      </c>
      <c r="N447" s="41">
        <f t="shared" si="221"/>
        <v>26.74</v>
      </c>
      <c r="O447" s="44">
        <f t="shared" si="222"/>
        <v>0</v>
      </c>
      <c r="P447" s="44">
        <f t="shared" si="223"/>
        <v>0</v>
      </c>
      <c r="Q447" s="44">
        <f t="shared" si="182"/>
        <v>1056.21</v>
      </c>
      <c r="R447" s="41">
        <f t="shared" si="224"/>
        <v>0</v>
      </c>
      <c r="S447" s="41">
        <f t="shared" si="225"/>
        <v>305.6</v>
      </c>
      <c r="T447" s="44">
        <f t="shared" si="226"/>
        <v>104.57</v>
      </c>
      <c r="U447" s="41">
        <f t="shared" si="227"/>
        <v>11.46</v>
      </c>
      <c r="V447" s="44">
        <f t="shared" si="228"/>
        <v>0</v>
      </c>
      <c r="W447" s="44">
        <f t="shared" si="229"/>
        <v>0</v>
      </c>
      <c r="X447" s="41">
        <f t="shared" si="181"/>
        <v>421.63</v>
      </c>
      <c r="Y447" s="41">
        <f t="shared" si="230"/>
        <v>1477.84</v>
      </c>
      <c r="Z447" s="201"/>
      <c r="AA447" s="143" t="s">
        <v>26</v>
      </c>
      <c r="AB447" s="161">
        <f t="shared" si="189"/>
        <v>0</v>
      </c>
      <c r="AC447" s="161">
        <f t="shared" si="183"/>
        <v>916.8</v>
      </c>
      <c r="AD447" s="161">
        <f t="shared" si="184"/>
        <v>522.84</v>
      </c>
      <c r="AE447" s="161">
        <f t="shared" si="185"/>
        <v>38.2</v>
      </c>
      <c r="AF447" s="161">
        <f t="shared" si="186"/>
        <v>0</v>
      </c>
      <c r="AG447" s="161">
        <f t="shared" si="187"/>
        <v>0</v>
      </c>
      <c r="AH447" s="161">
        <f t="shared" si="188"/>
        <v>1477.84</v>
      </c>
      <c r="AI447" s="143" t="s">
        <v>1197</v>
      </c>
    </row>
    <row r="448" s="9" customFormat="1" ht="20" customHeight="1" spans="1:35">
      <c r="A448" s="40">
        <f>ROW()-3</f>
        <v>445</v>
      </c>
      <c r="B448" s="235" t="s">
        <v>98</v>
      </c>
      <c r="C448" s="114" t="s">
        <v>1198</v>
      </c>
      <c r="D448" s="361" t="s">
        <v>1199</v>
      </c>
      <c r="E448" s="113">
        <v>3245.4</v>
      </c>
      <c r="F448" s="113">
        <v>3245.5</v>
      </c>
      <c r="G448" s="113">
        <v>5228.42</v>
      </c>
      <c r="H448" s="113">
        <v>3245.4</v>
      </c>
      <c r="I448" s="59"/>
      <c r="J448" s="59"/>
      <c r="K448" s="52">
        <f t="shared" ref="K448:K460" si="233">E448*0.018</f>
        <v>58.4172</v>
      </c>
      <c r="L448" s="53">
        <f t="shared" ref="L448:L460" si="234">F448*0.16</f>
        <v>519.28</v>
      </c>
      <c r="M448" s="44">
        <f t="shared" ref="M448:M460" si="235">ROUND(G448*0.08,2)</f>
        <v>418.27</v>
      </c>
      <c r="N448" s="41">
        <f t="shared" ref="N448:N460" si="236">H448*0.007</f>
        <v>22.7178</v>
      </c>
      <c r="O448" s="44">
        <f t="shared" ref="O448:O460" si="237">I448*5%</f>
        <v>0</v>
      </c>
      <c r="P448" s="44">
        <f t="shared" ref="P448:P460" si="238">J448*50%</f>
        <v>0</v>
      </c>
      <c r="Q448" s="44">
        <f t="shared" si="182"/>
        <v>1018.685</v>
      </c>
      <c r="R448" s="41">
        <f t="shared" ref="R448:R460" si="239">E448*0</f>
        <v>0</v>
      </c>
      <c r="S448" s="41">
        <f t="shared" ref="S448:S460" si="240">ROUND(F448*0.08,2)</f>
        <v>259.64</v>
      </c>
      <c r="T448" s="44">
        <f t="shared" ref="T448:T460" si="241">ROUND(G448*0.02,2)</f>
        <v>104.57</v>
      </c>
      <c r="U448" s="41">
        <f t="shared" ref="U448:U460" si="242">ROUND(H448*0.003,2)</f>
        <v>9.74</v>
      </c>
      <c r="V448" s="44">
        <f t="shared" ref="V448:V460" si="243">I448*5%</f>
        <v>0</v>
      </c>
      <c r="W448" s="44">
        <f t="shared" ref="W448:W460" si="244">J448*50%</f>
        <v>0</v>
      </c>
      <c r="X448" s="41">
        <f t="shared" si="181"/>
        <v>373.95</v>
      </c>
      <c r="Y448" s="41">
        <f t="shared" ref="Y448:Y460" si="245">Q448+X448</f>
        <v>1392.635</v>
      </c>
      <c r="Z448" s="201"/>
      <c r="AA448" s="143" t="s">
        <v>26</v>
      </c>
      <c r="AB448" s="161">
        <f t="shared" si="189"/>
        <v>58.4172</v>
      </c>
      <c r="AC448" s="161">
        <f t="shared" si="183"/>
        <v>778.92</v>
      </c>
      <c r="AD448" s="161">
        <f t="shared" si="184"/>
        <v>522.84</v>
      </c>
      <c r="AE448" s="161">
        <f t="shared" si="185"/>
        <v>32.4578</v>
      </c>
      <c r="AF448" s="161">
        <f t="shared" si="186"/>
        <v>0</v>
      </c>
      <c r="AG448" s="161">
        <f t="shared" si="187"/>
        <v>0</v>
      </c>
      <c r="AH448" s="161">
        <f t="shared" si="188"/>
        <v>1392.635</v>
      </c>
      <c r="AI448" s="143" t="s">
        <v>1135</v>
      </c>
    </row>
    <row r="449" s="9" customFormat="1" ht="20" customHeight="1" spans="1:35">
      <c r="A449" s="40"/>
      <c r="B449" s="235" t="s">
        <v>98</v>
      </c>
      <c r="C449" s="114" t="s">
        <v>1198</v>
      </c>
      <c r="D449" s="361" t="s">
        <v>1199</v>
      </c>
      <c r="E449" s="82">
        <v>0</v>
      </c>
      <c r="F449" s="113">
        <v>3245.5</v>
      </c>
      <c r="G449" s="113">
        <v>5228.42</v>
      </c>
      <c r="H449" s="113">
        <v>3245.4</v>
      </c>
      <c r="I449" s="59"/>
      <c r="J449" s="59"/>
      <c r="K449" s="52">
        <f t="shared" si="233"/>
        <v>0</v>
      </c>
      <c r="L449" s="53">
        <f t="shared" si="234"/>
        <v>519.28</v>
      </c>
      <c r="M449" s="44">
        <f t="shared" si="235"/>
        <v>418.27</v>
      </c>
      <c r="N449" s="41">
        <f t="shared" si="236"/>
        <v>22.7178</v>
      </c>
      <c r="O449" s="44">
        <f t="shared" si="237"/>
        <v>0</v>
      </c>
      <c r="P449" s="44">
        <f t="shared" si="238"/>
        <v>0</v>
      </c>
      <c r="Q449" s="44">
        <f t="shared" si="182"/>
        <v>960.2678</v>
      </c>
      <c r="R449" s="41">
        <f t="shared" si="239"/>
        <v>0</v>
      </c>
      <c r="S449" s="41">
        <f t="shared" si="240"/>
        <v>259.64</v>
      </c>
      <c r="T449" s="44">
        <f t="shared" si="241"/>
        <v>104.57</v>
      </c>
      <c r="U449" s="41">
        <f t="shared" si="242"/>
        <v>9.74</v>
      </c>
      <c r="V449" s="44">
        <f t="shared" si="243"/>
        <v>0</v>
      </c>
      <c r="W449" s="44">
        <f t="shared" si="244"/>
        <v>0</v>
      </c>
      <c r="X449" s="41">
        <f t="shared" si="181"/>
        <v>373.95</v>
      </c>
      <c r="Y449" s="41">
        <f t="shared" si="245"/>
        <v>1334.2178</v>
      </c>
      <c r="Z449" s="201"/>
      <c r="AA449" s="143" t="s">
        <v>26</v>
      </c>
      <c r="AB449" s="161">
        <f t="shared" si="189"/>
        <v>0</v>
      </c>
      <c r="AC449" s="161">
        <f t="shared" si="183"/>
        <v>778.92</v>
      </c>
      <c r="AD449" s="161">
        <f t="shared" si="184"/>
        <v>522.84</v>
      </c>
      <c r="AE449" s="161">
        <f t="shared" si="185"/>
        <v>32.4578</v>
      </c>
      <c r="AF449" s="161">
        <f t="shared" si="186"/>
        <v>0</v>
      </c>
      <c r="AG449" s="161">
        <f t="shared" si="187"/>
        <v>0</v>
      </c>
      <c r="AH449" s="161">
        <f t="shared" si="188"/>
        <v>1334.2178</v>
      </c>
      <c r="AI449" s="143" t="s">
        <v>1135</v>
      </c>
    </row>
    <row r="450" s="9" customFormat="1" ht="20" customHeight="1" spans="1:35">
      <c r="A450" s="40">
        <f>ROW()-3</f>
        <v>447</v>
      </c>
      <c r="B450" s="235" t="s">
        <v>167</v>
      </c>
      <c r="C450" s="114" t="s">
        <v>1200</v>
      </c>
      <c r="D450" s="349" t="s">
        <v>1201</v>
      </c>
      <c r="E450" s="113">
        <v>3245.4</v>
      </c>
      <c r="F450" s="82">
        <v>0</v>
      </c>
      <c r="G450" s="82">
        <v>0</v>
      </c>
      <c r="H450" s="82">
        <v>0</v>
      </c>
      <c r="I450" s="59"/>
      <c r="J450" s="59"/>
      <c r="K450" s="52">
        <f t="shared" si="233"/>
        <v>58.4172</v>
      </c>
      <c r="L450" s="53">
        <f t="shared" si="234"/>
        <v>0</v>
      </c>
      <c r="M450" s="44">
        <f t="shared" si="235"/>
        <v>0</v>
      </c>
      <c r="N450" s="41">
        <f t="shared" si="236"/>
        <v>0</v>
      </c>
      <c r="O450" s="44">
        <f t="shared" si="237"/>
        <v>0</v>
      </c>
      <c r="P450" s="44">
        <f t="shared" si="238"/>
        <v>0</v>
      </c>
      <c r="Q450" s="44">
        <f t="shared" si="182"/>
        <v>58.4172</v>
      </c>
      <c r="R450" s="41">
        <f t="shared" si="239"/>
        <v>0</v>
      </c>
      <c r="S450" s="41">
        <f t="shared" si="240"/>
        <v>0</v>
      </c>
      <c r="T450" s="44">
        <f t="shared" si="241"/>
        <v>0</v>
      </c>
      <c r="U450" s="41">
        <f t="shared" si="242"/>
        <v>0</v>
      </c>
      <c r="V450" s="44">
        <f t="shared" si="243"/>
        <v>0</v>
      </c>
      <c r="W450" s="44">
        <f t="shared" si="244"/>
        <v>0</v>
      </c>
      <c r="X450" s="41">
        <f t="shared" si="181"/>
        <v>0</v>
      </c>
      <c r="Y450" s="41">
        <f t="shared" si="245"/>
        <v>58.4172</v>
      </c>
      <c r="Z450" s="201"/>
      <c r="AA450" s="143" t="s">
        <v>12</v>
      </c>
      <c r="AB450" s="161">
        <f t="shared" si="189"/>
        <v>58.4172</v>
      </c>
      <c r="AC450" s="161">
        <f t="shared" si="183"/>
        <v>0</v>
      </c>
      <c r="AD450" s="161">
        <f t="shared" si="184"/>
        <v>0</v>
      </c>
      <c r="AE450" s="161">
        <f t="shared" si="185"/>
        <v>0</v>
      </c>
      <c r="AF450" s="161">
        <f t="shared" si="186"/>
        <v>0</v>
      </c>
      <c r="AG450" s="161">
        <f t="shared" si="187"/>
        <v>0</v>
      </c>
      <c r="AH450" s="161">
        <f t="shared" si="188"/>
        <v>58.4172</v>
      </c>
      <c r="AI450" s="143" t="s">
        <v>1134</v>
      </c>
    </row>
    <row r="451" s="9" customFormat="1" ht="20" customHeight="1" spans="1:35">
      <c r="A451" s="40">
        <f>ROW()-3</f>
        <v>448</v>
      </c>
      <c r="B451" s="235" t="s">
        <v>167</v>
      </c>
      <c r="C451" s="114" t="s">
        <v>1202</v>
      </c>
      <c r="D451" s="362" t="s">
        <v>1203</v>
      </c>
      <c r="E451" s="113">
        <v>3245.4</v>
      </c>
      <c r="F451" s="82">
        <v>0</v>
      </c>
      <c r="G451" s="82">
        <v>0</v>
      </c>
      <c r="H451" s="82">
        <v>0</v>
      </c>
      <c r="I451" s="59"/>
      <c r="J451" s="59"/>
      <c r="K451" s="52">
        <f t="shared" si="233"/>
        <v>58.4172</v>
      </c>
      <c r="L451" s="53">
        <f t="shared" si="234"/>
        <v>0</v>
      </c>
      <c r="M451" s="44">
        <f t="shared" si="235"/>
        <v>0</v>
      </c>
      <c r="N451" s="41">
        <f t="shared" si="236"/>
        <v>0</v>
      </c>
      <c r="O451" s="44">
        <f t="shared" si="237"/>
        <v>0</v>
      </c>
      <c r="P451" s="44">
        <f t="shared" si="238"/>
        <v>0</v>
      </c>
      <c r="Q451" s="44">
        <f t="shared" si="182"/>
        <v>58.4172</v>
      </c>
      <c r="R451" s="41">
        <f t="shared" si="239"/>
        <v>0</v>
      </c>
      <c r="S451" s="41">
        <f t="shared" si="240"/>
        <v>0</v>
      </c>
      <c r="T451" s="44">
        <f t="shared" si="241"/>
        <v>0</v>
      </c>
      <c r="U451" s="41">
        <f t="shared" si="242"/>
        <v>0</v>
      </c>
      <c r="V451" s="44">
        <f t="shared" si="243"/>
        <v>0</v>
      </c>
      <c r="W451" s="44">
        <f t="shared" si="244"/>
        <v>0</v>
      </c>
      <c r="X451" s="41">
        <f t="shared" si="181"/>
        <v>0</v>
      </c>
      <c r="Y451" s="41">
        <f t="shared" si="245"/>
        <v>58.4172</v>
      </c>
      <c r="Z451" s="201"/>
      <c r="AA451" s="143" t="s">
        <v>12</v>
      </c>
      <c r="AB451" s="161">
        <f t="shared" si="189"/>
        <v>58.4172</v>
      </c>
      <c r="AC451" s="161">
        <f t="shared" si="183"/>
        <v>0</v>
      </c>
      <c r="AD451" s="161">
        <f t="shared" si="184"/>
        <v>0</v>
      </c>
      <c r="AE451" s="161">
        <f t="shared" si="185"/>
        <v>0</v>
      </c>
      <c r="AF451" s="161">
        <f t="shared" si="186"/>
        <v>0</v>
      </c>
      <c r="AG451" s="161">
        <f t="shared" si="187"/>
        <v>0</v>
      </c>
      <c r="AH451" s="161">
        <f t="shared" si="188"/>
        <v>58.4172</v>
      </c>
      <c r="AI451" s="143" t="s">
        <v>1134</v>
      </c>
    </row>
    <row r="452" s="9" customFormat="1" ht="20" customHeight="1" spans="1:35">
      <c r="A452" s="40">
        <f t="shared" ref="A452:A460" si="246">ROW()-3</f>
        <v>449</v>
      </c>
      <c r="B452" s="209" t="s">
        <v>238</v>
      </c>
      <c r="C452" s="238" t="s">
        <v>1204</v>
      </c>
      <c r="D452" s="209" t="s">
        <v>1205</v>
      </c>
      <c r="E452" s="113">
        <v>3245.4</v>
      </c>
      <c r="F452" s="113">
        <v>3245.5</v>
      </c>
      <c r="G452" s="113">
        <v>5228.42</v>
      </c>
      <c r="H452" s="113">
        <v>3245.4</v>
      </c>
      <c r="I452" s="59"/>
      <c r="J452" s="59">
        <v>108</v>
      </c>
      <c r="K452" s="52">
        <f t="shared" si="233"/>
        <v>58.4172</v>
      </c>
      <c r="L452" s="53">
        <f t="shared" si="234"/>
        <v>519.28</v>
      </c>
      <c r="M452" s="44">
        <f t="shared" si="235"/>
        <v>418.27</v>
      </c>
      <c r="N452" s="41">
        <f t="shared" si="236"/>
        <v>22.7178</v>
      </c>
      <c r="O452" s="44">
        <f t="shared" si="237"/>
        <v>0</v>
      </c>
      <c r="P452" s="44">
        <f t="shared" si="238"/>
        <v>54</v>
      </c>
      <c r="Q452" s="44">
        <f t="shared" si="182"/>
        <v>1072.685</v>
      </c>
      <c r="R452" s="41">
        <f t="shared" si="239"/>
        <v>0</v>
      </c>
      <c r="S452" s="41">
        <f t="shared" si="240"/>
        <v>259.64</v>
      </c>
      <c r="T452" s="44">
        <f t="shared" si="241"/>
        <v>104.57</v>
      </c>
      <c r="U452" s="41">
        <f t="shared" si="242"/>
        <v>9.74</v>
      </c>
      <c r="V452" s="44">
        <f t="shared" si="243"/>
        <v>0</v>
      </c>
      <c r="W452" s="44">
        <f t="shared" si="244"/>
        <v>54</v>
      </c>
      <c r="X452" s="41">
        <f t="shared" ref="X452:X460" si="247">SUM(R452:W452)</f>
        <v>427.95</v>
      </c>
      <c r="Y452" s="41">
        <f t="shared" si="245"/>
        <v>1500.635</v>
      </c>
      <c r="Z452" s="201"/>
      <c r="AA452" s="143" t="s">
        <v>17</v>
      </c>
      <c r="AB452" s="161">
        <f t="shared" si="189"/>
        <v>58.4172</v>
      </c>
      <c r="AC452" s="161">
        <f t="shared" si="183"/>
        <v>778.92</v>
      </c>
      <c r="AD452" s="161">
        <f t="shared" si="184"/>
        <v>522.84</v>
      </c>
      <c r="AE452" s="161">
        <f t="shared" si="185"/>
        <v>32.4578</v>
      </c>
      <c r="AF452" s="161">
        <f t="shared" si="186"/>
        <v>0</v>
      </c>
      <c r="AG452" s="161">
        <f t="shared" si="187"/>
        <v>108</v>
      </c>
      <c r="AH452" s="161">
        <f t="shared" si="188"/>
        <v>1500.635</v>
      </c>
      <c r="AI452" s="143" t="s">
        <v>1138</v>
      </c>
    </row>
    <row r="453" s="9" customFormat="1" ht="20" customHeight="1" spans="1:35">
      <c r="A453" s="40">
        <f t="shared" si="246"/>
        <v>450</v>
      </c>
      <c r="B453" s="209" t="s">
        <v>238</v>
      </c>
      <c r="C453" s="238" t="s">
        <v>1206</v>
      </c>
      <c r="D453" s="363" t="s">
        <v>1207</v>
      </c>
      <c r="E453" s="113">
        <v>3245.4</v>
      </c>
      <c r="F453" s="113">
        <v>3245.5</v>
      </c>
      <c r="G453" s="113">
        <v>5228.42</v>
      </c>
      <c r="H453" s="113">
        <v>3245.4</v>
      </c>
      <c r="I453" s="59"/>
      <c r="J453" s="59">
        <v>108</v>
      </c>
      <c r="K453" s="52">
        <f t="shared" si="233"/>
        <v>58.4172</v>
      </c>
      <c r="L453" s="53">
        <f t="shared" si="234"/>
        <v>519.28</v>
      </c>
      <c r="M453" s="44">
        <f t="shared" si="235"/>
        <v>418.27</v>
      </c>
      <c r="N453" s="41">
        <f t="shared" si="236"/>
        <v>22.7178</v>
      </c>
      <c r="O453" s="44">
        <f t="shared" si="237"/>
        <v>0</v>
      </c>
      <c r="P453" s="44">
        <f t="shared" si="238"/>
        <v>54</v>
      </c>
      <c r="Q453" s="44">
        <f t="shared" ref="Q453:Q460" si="248">SUM(K453:P453)</f>
        <v>1072.685</v>
      </c>
      <c r="R453" s="41">
        <f t="shared" si="239"/>
        <v>0</v>
      </c>
      <c r="S453" s="41">
        <f t="shared" si="240"/>
        <v>259.64</v>
      </c>
      <c r="T453" s="44">
        <f t="shared" si="241"/>
        <v>104.57</v>
      </c>
      <c r="U453" s="41">
        <f t="shared" si="242"/>
        <v>9.74</v>
      </c>
      <c r="V453" s="44">
        <f t="shared" si="243"/>
        <v>0</v>
      </c>
      <c r="W453" s="44">
        <f t="shared" si="244"/>
        <v>54</v>
      </c>
      <c r="X453" s="41">
        <f t="shared" si="247"/>
        <v>427.95</v>
      </c>
      <c r="Y453" s="41">
        <f t="shared" si="245"/>
        <v>1500.635</v>
      </c>
      <c r="Z453" s="201"/>
      <c r="AA453" s="143" t="s">
        <v>17</v>
      </c>
      <c r="AB453" s="161">
        <f t="shared" si="189"/>
        <v>58.4172</v>
      </c>
      <c r="AC453" s="161">
        <f t="shared" ref="AC453:AH453" si="249">L453+S453</f>
        <v>778.92</v>
      </c>
      <c r="AD453" s="161">
        <f t="shared" si="249"/>
        <v>522.84</v>
      </c>
      <c r="AE453" s="161">
        <f t="shared" si="249"/>
        <v>32.4578</v>
      </c>
      <c r="AF453" s="161">
        <f t="shared" si="249"/>
        <v>0</v>
      </c>
      <c r="AG453" s="161">
        <f t="shared" si="249"/>
        <v>108</v>
      </c>
      <c r="AH453" s="161">
        <f t="shared" si="249"/>
        <v>1500.635</v>
      </c>
      <c r="AI453" s="143" t="s">
        <v>1138</v>
      </c>
    </row>
    <row r="454" s="9" customFormat="1" ht="20" customHeight="1" spans="1:35">
      <c r="A454" s="40">
        <f t="shared" si="246"/>
        <v>451</v>
      </c>
      <c r="B454" s="209" t="s">
        <v>238</v>
      </c>
      <c r="C454" s="238" t="s">
        <v>1208</v>
      </c>
      <c r="D454" s="363" t="s">
        <v>1209</v>
      </c>
      <c r="E454" s="113">
        <v>3245.4</v>
      </c>
      <c r="F454" s="113">
        <v>3245.5</v>
      </c>
      <c r="G454" s="113">
        <v>5228.42</v>
      </c>
      <c r="H454" s="113">
        <v>3245.4</v>
      </c>
      <c r="I454" s="59"/>
      <c r="J454" s="59">
        <v>108</v>
      </c>
      <c r="K454" s="52">
        <f t="shared" si="233"/>
        <v>58.4172</v>
      </c>
      <c r="L454" s="53">
        <f t="shared" si="234"/>
        <v>519.28</v>
      </c>
      <c r="M454" s="44">
        <f t="shared" si="235"/>
        <v>418.27</v>
      </c>
      <c r="N454" s="41">
        <f t="shared" si="236"/>
        <v>22.7178</v>
      </c>
      <c r="O454" s="44">
        <f t="shared" si="237"/>
        <v>0</v>
      </c>
      <c r="P454" s="44">
        <f t="shared" si="238"/>
        <v>54</v>
      </c>
      <c r="Q454" s="44">
        <f t="shared" si="248"/>
        <v>1072.685</v>
      </c>
      <c r="R454" s="41">
        <f t="shared" si="239"/>
        <v>0</v>
      </c>
      <c r="S454" s="41">
        <f t="shared" si="240"/>
        <v>259.64</v>
      </c>
      <c r="T454" s="44">
        <f t="shared" si="241"/>
        <v>104.57</v>
      </c>
      <c r="U454" s="41">
        <f t="shared" si="242"/>
        <v>9.74</v>
      </c>
      <c r="V454" s="44">
        <f t="shared" si="243"/>
        <v>0</v>
      </c>
      <c r="W454" s="44">
        <f t="shared" si="244"/>
        <v>54</v>
      </c>
      <c r="X454" s="41">
        <f t="shared" si="247"/>
        <v>427.95</v>
      </c>
      <c r="Y454" s="41">
        <f t="shared" si="245"/>
        <v>1500.635</v>
      </c>
      <c r="Z454" s="201"/>
      <c r="AA454" s="143" t="s">
        <v>17</v>
      </c>
      <c r="AB454" s="161">
        <f t="shared" ref="AB454:AH454" si="250">K454+R454</f>
        <v>58.4172</v>
      </c>
      <c r="AC454" s="161">
        <f t="shared" si="250"/>
        <v>778.92</v>
      </c>
      <c r="AD454" s="161">
        <f t="shared" si="250"/>
        <v>522.84</v>
      </c>
      <c r="AE454" s="161">
        <f t="shared" si="250"/>
        <v>32.4578</v>
      </c>
      <c r="AF454" s="161">
        <f t="shared" si="250"/>
        <v>0</v>
      </c>
      <c r="AG454" s="161">
        <f t="shared" si="250"/>
        <v>108</v>
      </c>
      <c r="AH454" s="161">
        <f t="shared" si="250"/>
        <v>1500.635</v>
      </c>
      <c r="AI454" s="143" t="s">
        <v>1138</v>
      </c>
    </row>
    <row r="455" s="9" customFormat="1" ht="20" customHeight="1" spans="1:35">
      <c r="A455" s="40">
        <f t="shared" si="246"/>
        <v>452</v>
      </c>
      <c r="B455" s="209" t="s">
        <v>913</v>
      </c>
      <c r="C455" s="238" t="s">
        <v>1210</v>
      </c>
      <c r="D455" s="363" t="s">
        <v>1211</v>
      </c>
      <c r="E455" s="113">
        <v>3245.4</v>
      </c>
      <c r="F455" s="113">
        <v>3245.5</v>
      </c>
      <c r="G455" s="113">
        <v>5228.42</v>
      </c>
      <c r="H455" s="113">
        <v>3245.4</v>
      </c>
      <c r="I455" s="59"/>
      <c r="J455" s="59">
        <v>108</v>
      </c>
      <c r="K455" s="52">
        <f t="shared" si="233"/>
        <v>58.4172</v>
      </c>
      <c r="L455" s="53">
        <f t="shared" si="234"/>
        <v>519.28</v>
      </c>
      <c r="M455" s="44">
        <f t="shared" si="235"/>
        <v>418.27</v>
      </c>
      <c r="N455" s="41">
        <f t="shared" si="236"/>
        <v>22.7178</v>
      </c>
      <c r="O455" s="44">
        <f t="shared" si="237"/>
        <v>0</v>
      </c>
      <c r="P455" s="44">
        <f t="shared" si="238"/>
        <v>54</v>
      </c>
      <c r="Q455" s="44">
        <f t="shared" si="248"/>
        <v>1072.685</v>
      </c>
      <c r="R455" s="41">
        <f t="shared" si="239"/>
        <v>0</v>
      </c>
      <c r="S455" s="41">
        <f t="shared" si="240"/>
        <v>259.64</v>
      </c>
      <c r="T455" s="44">
        <f t="shared" si="241"/>
        <v>104.57</v>
      </c>
      <c r="U455" s="41">
        <f t="shared" si="242"/>
        <v>9.74</v>
      </c>
      <c r="V455" s="44">
        <f t="shared" si="243"/>
        <v>0</v>
      </c>
      <c r="W455" s="44">
        <f t="shared" si="244"/>
        <v>54</v>
      </c>
      <c r="X455" s="41">
        <f t="shared" si="247"/>
        <v>427.95</v>
      </c>
      <c r="Y455" s="41">
        <f t="shared" si="245"/>
        <v>1500.635</v>
      </c>
      <c r="Z455" s="201"/>
      <c r="AA455" s="143" t="s">
        <v>23</v>
      </c>
      <c r="AB455" s="161">
        <f t="shared" ref="AB455:AH455" si="251">K455+R455</f>
        <v>58.4172</v>
      </c>
      <c r="AC455" s="161">
        <f t="shared" si="251"/>
        <v>778.92</v>
      </c>
      <c r="AD455" s="161">
        <f t="shared" si="251"/>
        <v>522.84</v>
      </c>
      <c r="AE455" s="161">
        <f t="shared" si="251"/>
        <v>32.4578</v>
      </c>
      <c r="AF455" s="161">
        <f t="shared" si="251"/>
        <v>0</v>
      </c>
      <c r="AG455" s="161">
        <f t="shared" si="251"/>
        <v>108</v>
      </c>
      <c r="AH455" s="161">
        <f t="shared" si="251"/>
        <v>1500.635</v>
      </c>
      <c r="AI455" s="143" t="s">
        <v>1138</v>
      </c>
    </row>
    <row r="456" s="9" customFormat="1" ht="20" customHeight="1" spans="1:35">
      <c r="A456" s="40">
        <f t="shared" si="246"/>
        <v>453</v>
      </c>
      <c r="B456" s="209" t="s">
        <v>913</v>
      </c>
      <c r="C456" s="238" t="s">
        <v>1212</v>
      </c>
      <c r="D456" s="209" t="s">
        <v>1213</v>
      </c>
      <c r="E456" s="113">
        <v>3245.4</v>
      </c>
      <c r="F456" s="113">
        <v>3245.5</v>
      </c>
      <c r="G456" s="113">
        <v>5228.42</v>
      </c>
      <c r="H456" s="113">
        <v>3245.4</v>
      </c>
      <c r="I456" s="59"/>
      <c r="J456" s="59">
        <v>108</v>
      </c>
      <c r="K456" s="52">
        <f t="shared" si="233"/>
        <v>58.4172</v>
      </c>
      <c r="L456" s="53">
        <f t="shared" si="234"/>
        <v>519.28</v>
      </c>
      <c r="M456" s="44">
        <f t="shared" si="235"/>
        <v>418.27</v>
      </c>
      <c r="N456" s="41">
        <f t="shared" si="236"/>
        <v>22.7178</v>
      </c>
      <c r="O456" s="44">
        <f t="shared" si="237"/>
        <v>0</v>
      </c>
      <c r="P456" s="44">
        <f t="shared" si="238"/>
        <v>54</v>
      </c>
      <c r="Q456" s="44">
        <f t="shared" si="248"/>
        <v>1072.685</v>
      </c>
      <c r="R456" s="41">
        <f t="shared" si="239"/>
        <v>0</v>
      </c>
      <c r="S456" s="41">
        <f t="shared" si="240"/>
        <v>259.64</v>
      </c>
      <c r="T456" s="44">
        <f t="shared" si="241"/>
        <v>104.57</v>
      </c>
      <c r="U456" s="41">
        <f t="shared" si="242"/>
        <v>9.74</v>
      </c>
      <c r="V456" s="44">
        <f t="shared" si="243"/>
        <v>0</v>
      </c>
      <c r="W456" s="44">
        <f t="shared" si="244"/>
        <v>54</v>
      </c>
      <c r="X456" s="41">
        <f t="shared" si="247"/>
        <v>427.95</v>
      </c>
      <c r="Y456" s="41">
        <f t="shared" si="245"/>
        <v>1500.635</v>
      </c>
      <c r="Z456" s="201"/>
      <c r="AA456" s="143" t="s">
        <v>23</v>
      </c>
      <c r="AB456" s="161">
        <f t="shared" ref="AB456:AH456" si="252">K456+R456</f>
        <v>58.4172</v>
      </c>
      <c r="AC456" s="161">
        <f t="shared" si="252"/>
        <v>778.92</v>
      </c>
      <c r="AD456" s="161">
        <f t="shared" si="252"/>
        <v>522.84</v>
      </c>
      <c r="AE456" s="161">
        <f t="shared" si="252"/>
        <v>32.4578</v>
      </c>
      <c r="AF456" s="161">
        <f t="shared" si="252"/>
        <v>0</v>
      </c>
      <c r="AG456" s="161">
        <f t="shared" si="252"/>
        <v>108</v>
      </c>
      <c r="AH456" s="161">
        <f t="shared" si="252"/>
        <v>1500.635</v>
      </c>
      <c r="AI456" s="143" t="s">
        <v>1138</v>
      </c>
    </row>
    <row r="457" s="9" customFormat="1" ht="20" customHeight="1" spans="1:35">
      <c r="A457" s="40">
        <f t="shared" si="246"/>
        <v>454</v>
      </c>
      <c r="B457" s="209" t="s">
        <v>715</v>
      </c>
      <c r="C457" s="238" t="s">
        <v>1214</v>
      </c>
      <c r="D457" s="209" t="s">
        <v>1215</v>
      </c>
      <c r="E457" s="113">
        <v>3245.4</v>
      </c>
      <c r="F457" s="113">
        <v>3245.5</v>
      </c>
      <c r="G457" s="113">
        <v>5228.42</v>
      </c>
      <c r="H457" s="113">
        <v>3245.4</v>
      </c>
      <c r="I457" s="59"/>
      <c r="J457" s="59">
        <v>108</v>
      </c>
      <c r="K457" s="52">
        <f t="shared" si="233"/>
        <v>58.4172</v>
      </c>
      <c r="L457" s="53">
        <f t="shared" si="234"/>
        <v>519.28</v>
      </c>
      <c r="M457" s="44">
        <f t="shared" si="235"/>
        <v>418.27</v>
      </c>
      <c r="N457" s="41">
        <f t="shared" si="236"/>
        <v>22.7178</v>
      </c>
      <c r="O457" s="44">
        <f t="shared" si="237"/>
        <v>0</v>
      </c>
      <c r="P457" s="44">
        <f t="shared" si="238"/>
        <v>54</v>
      </c>
      <c r="Q457" s="44">
        <f t="shared" si="248"/>
        <v>1072.685</v>
      </c>
      <c r="R457" s="41">
        <f t="shared" si="239"/>
        <v>0</v>
      </c>
      <c r="S457" s="41">
        <f t="shared" si="240"/>
        <v>259.64</v>
      </c>
      <c r="T457" s="44">
        <f t="shared" si="241"/>
        <v>104.57</v>
      </c>
      <c r="U457" s="41">
        <f t="shared" si="242"/>
        <v>9.74</v>
      </c>
      <c r="V457" s="44">
        <f t="shared" si="243"/>
        <v>0</v>
      </c>
      <c r="W457" s="44">
        <f t="shared" si="244"/>
        <v>54</v>
      </c>
      <c r="X457" s="41">
        <f t="shared" si="247"/>
        <v>427.95</v>
      </c>
      <c r="Y457" s="41">
        <f t="shared" si="245"/>
        <v>1500.635</v>
      </c>
      <c r="Z457" s="201"/>
      <c r="AA457" s="143" t="s">
        <v>20</v>
      </c>
      <c r="AB457" s="161">
        <f t="shared" ref="AB457:AH457" si="253">K457+R457</f>
        <v>58.4172</v>
      </c>
      <c r="AC457" s="161">
        <f t="shared" si="253"/>
        <v>778.92</v>
      </c>
      <c r="AD457" s="161">
        <f t="shared" si="253"/>
        <v>522.84</v>
      </c>
      <c r="AE457" s="161">
        <f t="shared" si="253"/>
        <v>32.4578</v>
      </c>
      <c r="AF457" s="161">
        <f t="shared" si="253"/>
        <v>0</v>
      </c>
      <c r="AG457" s="161">
        <f t="shared" si="253"/>
        <v>108</v>
      </c>
      <c r="AH457" s="161">
        <f t="shared" si="253"/>
        <v>1500.635</v>
      </c>
      <c r="AI457" s="143" t="s">
        <v>1138</v>
      </c>
    </row>
    <row r="458" s="9" customFormat="1" ht="20" customHeight="1" spans="1:35">
      <c r="A458" s="40">
        <f t="shared" si="246"/>
        <v>455</v>
      </c>
      <c r="B458" s="209" t="s">
        <v>170</v>
      </c>
      <c r="C458" s="238" t="s">
        <v>1216</v>
      </c>
      <c r="D458" s="363" t="s">
        <v>1217</v>
      </c>
      <c r="E458" s="113">
        <v>3245.4</v>
      </c>
      <c r="F458" s="113">
        <v>3245.5</v>
      </c>
      <c r="G458" s="113">
        <v>5228.42</v>
      </c>
      <c r="H458" s="113">
        <v>3245.4</v>
      </c>
      <c r="I458" s="59"/>
      <c r="J458" s="59">
        <v>108</v>
      </c>
      <c r="K458" s="52">
        <f t="shared" si="233"/>
        <v>58.4172</v>
      </c>
      <c r="L458" s="53">
        <f t="shared" si="234"/>
        <v>519.28</v>
      </c>
      <c r="M458" s="44">
        <f t="shared" si="235"/>
        <v>418.27</v>
      </c>
      <c r="N458" s="41">
        <f t="shared" si="236"/>
        <v>22.7178</v>
      </c>
      <c r="O458" s="44">
        <f t="shared" si="237"/>
        <v>0</v>
      </c>
      <c r="P458" s="44">
        <f t="shared" si="238"/>
        <v>54</v>
      </c>
      <c r="Q458" s="44">
        <f t="shared" si="248"/>
        <v>1072.685</v>
      </c>
      <c r="R458" s="41">
        <f t="shared" si="239"/>
        <v>0</v>
      </c>
      <c r="S458" s="41">
        <f t="shared" si="240"/>
        <v>259.64</v>
      </c>
      <c r="T458" s="44">
        <f t="shared" si="241"/>
        <v>104.57</v>
      </c>
      <c r="U458" s="41">
        <f t="shared" si="242"/>
        <v>9.74</v>
      </c>
      <c r="V458" s="44">
        <f t="shared" si="243"/>
        <v>0</v>
      </c>
      <c r="W458" s="44">
        <f t="shared" si="244"/>
        <v>54</v>
      </c>
      <c r="X458" s="41">
        <f t="shared" si="247"/>
        <v>427.95</v>
      </c>
      <c r="Y458" s="41">
        <f t="shared" si="245"/>
        <v>1500.635</v>
      </c>
      <c r="Z458" s="201"/>
      <c r="AA458" s="143" t="s">
        <v>24</v>
      </c>
      <c r="AB458" s="161">
        <f t="shared" ref="AB458:AH458" si="254">K458+R458</f>
        <v>58.4172</v>
      </c>
      <c r="AC458" s="161">
        <f t="shared" si="254"/>
        <v>778.92</v>
      </c>
      <c r="AD458" s="161">
        <f t="shared" si="254"/>
        <v>522.84</v>
      </c>
      <c r="AE458" s="161">
        <f t="shared" si="254"/>
        <v>32.4578</v>
      </c>
      <c r="AF458" s="161">
        <f t="shared" si="254"/>
        <v>0</v>
      </c>
      <c r="AG458" s="161">
        <f t="shared" si="254"/>
        <v>108</v>
      </c>
      <c r="AH458" s="161">
        <f t="shared" si="254"/>
        <v>1500.635</v>
      </c>
      <c r="AI458" s="143" t="s">
        <v>1138</v>
      </c>
    </row>
    <row r="459" s="9" customFormat="1" ht="20" customHeight="1" spans="1:35">
      <c r="A459" s="40">
        <f t="shared" si="246"/>
        <v>456</v>
      </c>
      <c r="B459" s="209" t="s">
        <v>320</v>
      </c>
      <c r="C459" s="238" t="s">
        <v>1218</v>
      </c>
      <c r="D459" s="363" t="s">
        <v>1219</v>
      </c>
      <c r="E459" s="113">
        <v>3245.4</v>
      </c>
      <c r="F459" s="113">
        <v>3245.5</v>
      </c>
      <c r="G459" s="113">
        <v>5228.42</v>
      </c>
      <c r="H459" s="113">
        <v>3245.4</v>
      </c>
      <c r="I459" s="59"/>
      <c r="J459" s="59">
        <v>108</v>
      </c>
      <c r="K459" s="52">
        <f t="shared" si="233"/>
        <v>58.4172</v>
      </c>
      <c r="L459" s="53">
        <f t="shared" si="234"/>
        <v>519.28</v>
      </c>
      <c r="M459" s="44">
        <f t="shared" si="235"/>
        <v>418.27</v>
      </c>
      <c r="N459" s="41">
        <f t="shared" si="236"/>
        <v>22.7178</v>
      </c>
      <c r="O459" s="44">
        <f t="shared" si="237"/>
        <v>0</v>
      </c>
      <c r="P459" s="44">
        <f t="shared" si="238"/>
        <v>54</v>
      </c>
      <c r="Q459" s="44">
        <f t="shared" si="248"/>
        <v>1072.685</v>
      </c>
      <c r="R459" s="41">
        <f t="shared" si="239"/>
        <v>0</v>
      </c>
      <c r="S459" s="41">
        <f t="shared" si="240"/>
        <v>259.64</v>
      </c>
      <c r="T459" s="44">
        <f t="shared" si="241"/>
        <v>104.57</v>
      </c>
      <c r="U459" s="41">
        <f t="shared" si="242"/>
        <v>9.74</v>
      </c>
      <c r="V459" s="44">
        <f t="shared" si="243"/>
        <v>0</v>
      </c>
      <c r="W459" s="44">
        <f t="shared" si="244"/>
        <v>54</v>
      </c>
      <c r="X459" s="41">
        <f t="shared" si="247"/>
        <v>427.95</v>
      </c>
      <c r="Y459" s="41">
        <f t="shared" si="245"/>
        <v>1500.635</v>
      </c>
      <c r="Z459" s="201"/>
      <c r="AA459" s="143" t="s">
        <v>21</v>
      </c>
      <c r="AB459" s="161">
        <f t="shared" ref="AB459:AH459" si="255">K459+R459</f>
        <v>58.4172</v>
      </c>
      <c r="AC459" s="161">
        <f t="shared" si="255"/>
        <v>778.92</v>
      </c>
      <c r="AD459" s="161">
        <f t="shared" si="255"/>
        <v>522.84</v>
      </c>
      <c r="AE459" s="161">
        <f t="shared" si="255"/>
        <v>32.4578</v>
      </c>
      <c r="AF459" s="161">
        <f t="shared" si="255"/>
        <v>0</v>
      </c>
      <c r="AG459" s="161">
        <f t="shared" si="255"/>
        <v>108</v>
      </c>
      <c r="AH459" s="161">
        <f t="shared" si="255"/>
        <v>1500.635</v>
      </c>
      <c r="AI459" s="143" t="s">
        <v>1138</v>
      </c>
    </row>
    <row r="460" s="9" customFormat="1" ht="20" customHeight="1" spans="1:35">
      <c r="A460" s="40">
        <f t="shared" si="246"/>
        <v>457</v>
      </c>
      <c r="B460" s="235" t="s">
        <v>443</v>
      </c>
      <c r="C460" s="114" t="s">
        <v>1220</v>
      </c>
      <c r="D460" s="114" t="s">
        <v>1221</v>
      </c>
      <c r="E460" s="113">
        <v>3245.4</v>
      </c>
      <c r="F460" s="113">
        <v>3245.5</v>
      </c>
      <c r="G460" s="113">
        <v>5228.42</v>
      </c>
      <c r="H460" s="113">
        <v>3245.4</v>
      </c>
      <c r="I460" s="59"/>
      <c r="J460" s="59"/>
      <c r="K460" s="52">
        <f t="shared" si="233"/>
        <v>58.4172</v>
      </c>
      <c r="L460" s="53">
        <f t="shared" si="234"/>
        <v>519.28</v>
      </c>
      <c r="M460" s="44">
        <f t="shared" si="235"/>
        <v>418.27</v>
      </c>
      <c r="N460" s="41">
        <f t="shared" si="236"/>
        <v>22.7178</v>
      </c>
      <c r="O460" s="44">
        <f t="shared" si="237"/>
        <v>0</v>
      </c>
      <c r="P460" s="44">
        <f t="shared" si="238"/>
        <v>0</v>
      </c>
      <c r="Q460" s="44">
        <f t="shared" si="248"/>
        <v>1018.685</v>
      </c>
      <c r="R460" s="41">
        <f t="shared" si="239"/>
        <v>0</v>
      </c>
      <c r="S460" s="41">
        <f t="shared" si="240"/>
        <v>259.64</v>
      </c>
      <c r="T460" s="44">
        <f t="shared" si="241"/>
        <v>104.57</v>
      </c>
      <c r="U460" s="41">
        <f t="shared" si="242"/>
        <v>9.74</v>
      </c>
      <c r="V460" s="44">
        <f t="shared" si="243"/>
        <v>0</v>
      </c>
      <c r="W460" s="44">
        <f t="shared" si="244"/>
        <v>0</v>
      </c>
      <c r="X460" s="41">
        <f t="shared" si="247"/>
        <v>373.95</v>
      </c>
      <c r="Y460" s="41">
        <f t="shared" si="245"/>
        <v>1392.635</v>
      </c>
      <c r="Z460" s="201"/>
      <c r="AA460" s="143" t="s">
        <v>15</v>
      </c>
      <c r="AB460" s="161">
        <f t="shared" ref="AB460:AH460" si="256">K460+R460</f>
        <v>58.4172</v>
      </c>
      <c r="AC460" s="161">
        <f t="shared" si="256"/>
        <v>778.92</v>
      </c>
      <c r="AD460" s="161">
        <f t="shared" si="256"/>
        <v>522.84</v>
      </c>
      <c r="AE460" s="161">
        <f t="shared" si="256"/>
        <v>32.4578</v>
      </c>
      <c r="AF460" s="161">
        <f t="shared" si="256"/>
        <v>0</v>
      </c>
      <c r="AG460" s="161">
        <f t="shared" si="256"/>
        <v>0</v>
      </c>
      <c r="AH460" s="161">
        <f t="shared" si="256"/>
        <v>1392.635</v>
      </c>
      <c r="AI460" s="143" t="s">
        <v>1138</v>
      </c>
    </row>
    <row r="461" s="32" customFormat="1" ht="22" customHeight="1" spans="1:35">
      <c r="A461" s="40" t="s">
        <v>45</v>
      </c>
      <c r="B461" s="66"/>
      <c r="C461" s="212"/>
      <c r="D461" s="213"/>
      <c r="E461" s="119">
        <f>SUM(E4:E460)</f>
        <v>1488246.28999999</v>
      </c>
      <c r="F461" s="119">
        <f t="shared" ref="F461:Y461" si="257">SUM(F4:F460)</f>
        <v>1481770.79</v>
      </c>
      <c r="G461" s="119">
        <f t="shared" si="257"/>
        <v>2363245.83999998</v>
      </c>
      <c r="H461" s="119">
        <f t="shared" si="257"/>
        <v>1478510.08999999</v>
      </c>
      <c r="I461" s="119">
        <f t="shared" si="257"/>
        <v>849356</v>
      </c>
      <c r="J461" s="119">
        <f t="shared" si="257"/>
        <v>4320</v>
      </c>
      <c r="K461" s="119">
        <f t="shared" si="257"/>
        <v>26788.4332199999</v>
      </c>
      <c r="L461" s="119">
        <f t="shared" si="257"/>
        <v>237083.326399999</v>
      </c>
      <c r="M461" s="119">
        <f t="shared" si="257"/>
        <v>189058.039999999</v>
      </c>
      <c r="N461" s="243">
        <v>10349.58</v>
      </c>
      <c r="O461" s="119">
        <f t="shared" si="257"/>
        <v>42467.8</v>
      </c>
      <c r="P461" s="119">
        <f t="shared" si="257"/>
        <v>2160</v>
      </c>
      <c r="Q461" s="119">
        <f t="shared" si="257"/>
        <v>507907.170249999</v>
      </c>
      <c r="R461" s="119">
        <f t="shared" si="257"/>
        <v>0</v>
      </c>
      <c r="S461" s="119">
        <f t="shared" si="257"/>
        <v>118541.11</v>
      </c>
      <c r="T461" s="119">
        <f t="shared" si="257"/>
        <v>47265.6399999999</v>
      </c>
      <c r="U461" s="119">
        <f t="shared" si="257"/>
        <v>4437.16999999995</v>
      </c>
      <c r="V461" s="119">
        <f t="shared" si="257"/>
        <v>42467.8</v>
      </c>
      <c r="W461" s="119">
        <f t="shared" si="257"/>
        <v>2160</v>
      </c>
      <c r="X461" s="119">
        <f t="shared" si="257"/>
        <v>214871.720000002</v>
      </c>
      <c r="Y461" s="119">
        <f t="shared" si="257"/>
        <v>722778.89025</v>
      </c>
      <c r="Z461" s="201"/>
      <c r="AA461" s="143"/>
      <c r="AB461" s="161">
        <f t="shared" ref="AB461:AH461" si="258">K461+R461</f>
        <v>26788.4332199999</v>
      </c>
      <c r="AC461" s="161">
        <f t="shared" si="258"/>
        <v>355624.436399999</v>
      </c>
      <c r="AD461" s="161">
        <f t="shared" si="258"/>
        <v>236323.679999999</v>
      </c>
      <c r="AE461" s="161">
        <f t="shared" si="258"/>
        <v>14786.75</v>
      </c>
      <c r="AF461" s="161">
        <f t="shared" si="258"/>
        <v>84935.6</v>
      </c>
      <c r="AG461" s="143">
        <f t="shared" si="258"/>
        <v>4320</v>
      </c>
      <c r="AH461" s="161">
        <f t="shared" si="258"/>
        <v>722778.890250001</v>
      </c>
      <c r="AI461" s="143"/>
    </row>
    <row r="462" spans="1:30">
      <c r="A462" s="120"/>
      <c r="B462" s="120"/>
      <c r="E462" s="120"/>
      <c r="N462" s="33" t="s">
        <v>1222</v>
      </c>
      <c r="AD462" s="141"/>
    </row>
    <row r="463" ht="17" customHeight="1" spans="1:30">
      <c r="A463" s="121" t="s">
        <v>877</v>
      </c>
      <c r="B463" s="121"/>
      <c r="C463" s="122" t="s">
        <v>878</v>
      </c>
      <c r="D463" s="122"/>
      <c r="E463" s="121" t="s">
        <v>879</v>
      </c>
      <c r="AD463" s="142"/>
    </row>
    <row r="464" ht="16" customHeight="1" spans="1:29">
      <c r="A464" s="121" t="s">
        <v>880</v>
      </c>
      <c r="B464" s="121"/>
      <c r="C464" s="124">
        <f>K461</f>
        <v>26788.4332199999</v>
      </c>
      <c r="D464" s="125"/>
      <c r="E464" s="126">
        <f>COUNTIFS(E4:E460,"&lt;&gt;",E4:E460,"&lt;&gt;0")</f>
        <v>455</v>
      </c>
      <c r="Z464" s="9"/>
      <c r="AC464" s="141"/>
    </row>
    <row r="465" ht="16" customHeight="1" spans="1:30">
      <c r="A465" s="121" t="s">
        <v>881</v>
      </c>
      <c r="B465" s="121"/>
      <c r="C465" s="124">
        <f>L461+S461</f>
        <v>355624.436399999</v>
      </c>
      <c r="D465" s="125"/>
      <c r="E465" s="126">
        <f>COUNTIFS(F4:F460,"&lt;&gt;",F4:F460,"&lt;&gt;0")</f>
        <v>453</v>
      </c>
      <c r="F465" s="239" t="s">
        <v>1223</v>
      </c>
      <c r="G465" s="239"/>
      <c r="H465" s="239"/>
      <c r="AD465" s="141"/>
    </row>
    <row r="466" ht="16" customHeight="1" spans="1:8">
      <c r="A466" s="121" t="s">
        <v>882</v>
      </c>
      <c r="B466" s="121"/>
      <c r="C466" s="124">
        <f>N461+U461</f>
        <v>14786.75</v>
      </c>
      <c r="D466" s="125"/>
      <c r="E466" s="126">
        <f>COUNTIFS(H4:H460,"&lt;&gt;",H4:H460,"&lt;&gt;0")</f>
        <v>452</v>
      </c>
      <c r="F466" s="239" t="s">
        <v>1224</v>
      </c>
      <c r="G466" s="239"/>
      <c r="H466" s="239"/>
    </row>
    <row r="467" ht="16" customHeight="1" spans="1:26">
      <c r="A467" s="123" t="s">
        <v>883</v>
      </c>
      <c r="B467" s="123"/>
      <c r="C467" s="124">
        <f>M461+T461</f>
        <v>236323.679999999</v>
      </c>
      <c r="D467" s="125"/>
      <c r="E467" s="126">
        <f>COUNTIFS(G4:G460,"&lt;&gt;",G4:G460,"&lt;&gt;0")</f>
        <v>452</v>
      </c>
      <c r="Z467" s="9"/>
    </row>
    <row r="468" ht="16" customHeight="1" spans="1:5">
      <c r="A468" s="123" t="s">
        <v>884</v>
      </c>
      <c r="B468" s="123"/>
      <c r="C468" s="124">
        <f>P461+W461</f>
        <v>4320</v>
      </c>
      <c r="D468" s="125"/>
      <c r="E468" s="126">
        <f>COUNTIFS(J4:J460,"&lt;&gt;",J4:J460,"&lt;&gt;0")</f>
        <v>40</v>
      </c>
    </row>
    <row r="469" ht="16" customHeight="1" spans="1:5">
      <c r="A469" s="123" t="s">
        <v>885</v>
      </c>
      <c r="B469" s="123"/>
      <c r="C469" s="128">
        <f>O461+V461</f>
        <v>84935.6</v>
      </c>
      <c r="D469" s="129"/>
      <c r="E469" s="126">
        <f>COUNTIFS(I4:I460,"&lt;&gt;",I4:I460,"&lt;&gt;0")</f>
        <v>334</v>
      </c>
    </row>
    <row r="470" ht="16" customHeight="1" spans="1:5">
      <c r="A470" s="123" t="s">
        <v>886</v>
      </c>
      <c r="B470" s="123"/>
      <c r="C470" s="128">
        <f>SUM(C464:D469)</f>
        <v>722778.899619998</v>
      </c>
      <c r="D470" s="125"/>
      <c r="E470" s="130"/>
    </row>
    <row r="471" spans="1:26">
      <c r="A471" s="18" t="s">
        <v>887</v>
      </c>
      <c r="B471" s="132"/>
      <c r="C471" s="133"/>
      <c r="D471" s="134"/>
      <c r="E471" s="18"/>
      <c r="F471" s="18"/>
      <c r="G471" s="18"/>
      <c r="H471" s="18"/>
      <c r="I471" s="18"/>
      <c r="J471" s="18"/>
      <c r="K471" s="18"/>
      <c r="L471" s="140"/>
      <c r="M471" s="18"/>
      <c r="N471" s="18"/>
      <c r="O471" s="18"/>
      <c r="P471" s="18"/>
      <c r="Q471" s="18"/>
      <c r="R471" s="18"/>
      <c r="S471" s="18"/>
      <c r="T471" s="18"/>
      <c r="V471" s="9"/>
      <c r="W471" s="9"/>
      <c r="X471" s="9"/>
      <c r="Y471" s="9"/>
      <c r="Z471" s="9"/>
    </row>
    <row r="472" spans="1:26">
      <c r="A472" s="18"/>
      <c r="B472" s="132"/>
      <c r="C472" s="133"/>
      <c r="D472" s="134"/>
      <c r="E472" s="18"/>
      <c r="F472" s="18"/>
      <c r="G472" s="18"/>
      <c r="H472" s="18"/>
      <c r="I472" s="18"/>
      <c r="J472" s="18"/>
      <c r="K472" s="18"/>
      <c r="L472" s="140"/>
      <c r="M472" s="18"/>
      <c r="N472" s="18"/>
      <c r="O472" s="18"/>
      <c r="P472" s="18"/>
      <c r="Q472" s="18"/>
      <c r="R472" s="18"/>
      <c r="S472" s="18"/>
      <c r="T472" s="18"/>
      <c r="V472" s="9"/>
      <c r="W472" s="9"/>
      <c r="X472" s="9"/>
      <c r="Y472" s="9"/>
      <c r="Z472" s="9"/>
    </row>
    <row r="473" spans="1:26">
      <c r="A473" s="18"/>
      <c r="B473" s="132"/>
      <c r="C473" s="133"/>
      <c r="D473" s="134"/>
      <c r="E473" s="18"/>
      <c r="F473" s="18"/>
      <c r="G473" s="18"/>
      <c r="H473" s="18"/>
      <c r="I473" s="18"/>
      <c r="J473" s="18"/>
      <c r="K473" s="18"/>
      <c r="L473" s="140"/>
      <c r="M473" s="18"/>
      <c r="N473" s="18"/>
      <c r="O473" s="18"/>
      <c r="P473" s="18"/>
      <c r="Q473" s="18"/>
      <c r="R473" s="18"/>
      <c r="S473" s="18"/>
      <c r="T473" s="18"/>
      <c r="V473" s="9"/>
      <c r="W473" s="9"/>
      <c r="X473" s="9"/>
      <c r="Y473" s="9"/>
      <c r="Z473" s="9"/>
    </row>
    <row r="474" spans="1:26">
      <c r="A474" s="18"/>
      <c r="B474" s="132"/>
      <c r="C474" s="133"/>
      <c r="D474" s="134"/>
      <c r="E474" s="18"/>
      <c r="F474" s="18"/>
      <c r="G474" s="18"/>
      <c r="H474" s="18"/>
      <c r="I474" s="18"/>
      <c r="J474" s="18"/>
      <c r="K474" s="18"/>
      <c r="L474" s="140"/>
      <c r="M474" s="18"/>
      <c r="N474" s="18"/>
      <c r="O474" s="18"/>
      <c r="P474" s="18"/>
      <c r="Q474" s="18"/>
      <c r="R474" s="18"/>
      <c r="S474" s="18"/>
      <c r="T474" s="18"/>
      <c r="V474" s="9"/>
      <c r="W474" s="9"/>
      <c r="X474" s="9"/>
      <c r="Y474" s="9"/>
      <c r="Z474" s="9"/>
    </row>
    <row r="475" spans="1:26">
      <c r="A475" s="18"/>
      <c r="B475" s="132"/>
      <c r="C475" s="133"/>
      <c r="D475" s="134"/>
      <c r="E475" s="18"/>
      <c r="F475" s="18"/>
      <c r="G475" s="18"/>
      <c r="H475" s="18"/>
      <c r="I475" s="18"/>
      <c r="J475" s="18"/>
      <c r="K475" s="18"/>
      <c r="L475" s="140"/>
      <c r="M475" s="18"/>
      <c r="N475" s="18"/>
      <c r="O475" s="18"/>
      <c r="P475" s="18"/>
      <c r="Q475" s="18"/>
      <c r="R475" s="18"/>
      <c r="S475" s="18"/>
      <c r="T475" s="18"/>
      <c r="V475" s="9"/>
      <c r="W475" s="9"/>
      <c r="X475" s="9"/>
      <c r="Y475" s="9"/>
      <c r="Z475" s="9"/>
    </row>
    <row r="476" spans="1:26">
      <c r="A476" s="18"/>
      <c r="B476" s="132"/>
      <c r="C476" s="133"/>
      <c r="D476" s="134"/>
      <c r="E476" s="18"/>
      <c r="F476" s="18"/>
      <c r="G476" s="18"/>
      <c r="H476" s="18"/>
      <c r="I476" s="18"/>
      <c r="J476" s="18"/>
      <c r="K476" s="18"/>
      <c r="L476" s="140"/>
      <c r="M476" s="18"/>
      <c r="N476" s="18"/>
      <c r="O476" s="18"/>
      <c r="P476" s="18"/>
      <c r="Q476" s="18"/>
      <c r="R476" s="18"/>
      <c r="S476" s="18"/>
      <c r="T476" s="18"/>
      <c r="V476" s="9"/>
      <c r="W476" s="9"/>
      <c r="X476" s="9"/>
      <c r="Y476" s="9"/>
      <c r="Z476" s="9"/>
    </row>
    <row r="477" spans="1:26">
      <c r="A477" s="18"/>
      <c r="B477" s="132"/>
      <c r="C477" s="133"/>
      <c r="D477" s="134"/>
      <c r="E477" s="18"/>
      <c r="F477" s="18"/>
      <c r="G477" s="18"/>
      <c r="H477" s="18"/>
      <c r="I477" s="18"/>
      <c r="J477" s="18"/>
      <c r="K477" s="18"/>
      <c r="L477" s="140"/>
      <c r="M477" s="18"/>
      <c r="N477" s="18"/>
      <c r="O477" s="18"/>
      <c r="P477" s="18"/>
      <c r="Q477" s="18"/>
      <c r="R477" s="18"/>
      <c r="S477" s="18"/>
      <c r="T477" s="18"/>
      <c r="V477" s="9"/>
      <c r="W477" s="9"/>
      <c r="X477" s="9"/>
      <c r="Y477" s="9"/>
      <c r="Z477" s="9"/>
    </row>
    <row r="478" spans="1:26">
      <c r="A478" s="18"/>
      <c r="B478" s="132"/>
      <c r="C478" s="133"/>
      <c r="D478" s="134"/>
      <c r="E478" s="18"/>
      <c r="F478" s="18"/>
      <c r="G478" s="18"/>
      <c r="H478" s="18"/>
      <c r="I478" s="18"/>
      <c r="J478" s="18"/>
      <c r="K478" s="18"/>
      <c r="L478" s="140"/>
      <c r="M478" s="18"/>
      <c r="N478" s="18"/>
      <c r="O478" s="18"/>
      <c r="P478" s="18"/>
      <c r="Q478" s="18"/>
      <c r="R478" s="18"/>
      <c r="S478" s="18"/>
      <c r="T478" s="18"/>
      <c r="V478" s="9"/>
      <c r="W478" s="9"/>
      <c r="X478" s="9"/>
      <c r="Y478" s="9"/>
      <c r="Z478" s="9"/>
    </row>
    <row r="479" spans="1:25">
      <c r="A479" s="135" t="s">
        <v>888</v>
      </c>
      <c r="B479" s="135"/>
      <c r="C479" s="136"/>
      <c r="D479" s="134"/>
      <c r="E479" s="18"/>
      <c r="F479" s="18"/>
      <c r="G479" s="18"/>
      <c r="H479" s="18"/>
      <c r="I479" s="18"/>
      <c r="J479" s="18"/>
      <c r="K479" s="18"/>
      <c r="L479" s="140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</row>
    <row r="480" spans="1:3">
      <c r="A480" s="135"/>
      <c r="B480" s="135"/>
      <c r="C480" s="136"/>
    </row>
    <row r="481" s="202" customFormat="1" ht="20" customHeight="1" spans="1:26">
      <c r="A481" s="214">
        <f t="shared" ref="A481:A509" si="259">ROW()-3</f>
        <v>478</v>
      </c>
      <c r="B481" s="228" t="s">
        <v>1089</v>
      </c>
      <c r="C481" s="216" t="s">
        <v>1118</v>
      </c>
      <c r="D481" s="218" t="s">
        <v>1119</v>
      </c>
      <c r="E481" s="217">
        <v>3245.4</v>
      </c>
      <c r="F481" s="217">
        <v>0</v>
      </c>
      <c r="G481" s="220">
        <v>0</v>
      </c>
      <c r="H481" s="217">
        <v>0</v>
      </c>
      <c r="I481" s="220">
        <v>0</v>
      </c>
      <c r="J481" s="220">
        <v>0</v>
      </c>
      <c r="K481" s="221">
        <f t="shared" ref="K481:K509" si="260">E481*0.018</f>
        <v>58.4172</v>
      </c>
      <c r="L481" s="222">
        <f t="shared" ref="L481:L509" si="261">F481*0.16</f>
        <v>0</v>
      </c>
      <c r="M481" s="223">
        <f t="shared" ref="M481:M509" si="262">ROUND(G481*0.08,2)</f>
        <v>0</v>
      </c>
      <c r="N481" s="215">
        <f t="shared" ref="N481:N509" si="263">H481*0.007</f>
        <v>0</v>
      </c>
      <c r="O481" s="223">
        <f t="shared" ref="O481:O509" si="264">I481*5%</f>
        <v>0</v>
      </c>
      <c r="P481" s="223">
        <f t="shared" ref="P481:P509" si="265">J481*50%</f>
        <v>0</v>
      </c>
      <c r="Q481" s="223">
        <f t="shared" ref="Q481:Q509" si="266">SUM(K481:O481)</f>
        <v>58.4172</v>
      </c>
      <c r="R481" s="215">
        <f t="shared" ref="R481:R509" si="267">E481*0</f>
        <v>0</v>
      </c>
      <c r="S481" s="215">
        <f t="shared" ref="S481:S509" si="268">ROUND(F481*0.08,2)</f>
        <v>0</v>
      </c>
      <c r="T481" s="223">
        <f t="shared" ref="T481:T509" si="269">ROUND(G481*0.02,2)</f>
        <v>0</v>
      </c>
      <c r="U481" s="215">
        <f t="shared" ref="U481:U509" si="270">ROUND(H481*0.003,2)</f>
        <v>0</v>
      </c>
      <c r="V481" s="223">
        <f t="shared" ref="V481:V509" si="271">I481*5%</f>
        <v>0</v>
      </c>
      <c r="W481" s="223">
        <f t="shared" ref="W481:W509" si="272">J481*50%</f>
        <v>0</v>
      </c>
      <c r="X481" s="215">
        <f t="shared" ref="X481:X509" si="273">SUM(R481:V481)</f>
        <v>0</v>
      </c>
      <c r="Y481" s="215">
        <f t="shared" ref="Y481:Y509" si="274">Q481+X481</f>
        <v>58.4172</v>
      </c>
      <c r="Z481" s="244"/>
    </row>
    <row r="482" s="202" customFormat="1" ht="20" customHeight="1" spans="1:26">
      <c r="A482" s="214">
        <f t="shared" si="259"/>
        <v>479</v>
      </c>
      <c r="B482" s="228" t="s">
        <v>1089</v>
      </c>
      <c r="C482" s="216" t="s">
        <v>1120</v>
      </c>
      <c r="D482" s="218" t="s">
        <v>1121</v>
      </c>
      <c r="E482" s="217">
        <v>3245.4</v>
      </c>
      <c r="F482" s="217">
        <v>0</v>
      </c>
      <c r="G482" s="220">
        <v>0</v>
      </c>
      <c r="H482" s="217">
        <v>0</v>
      </c>
      <c r="I482" s="220">
        <v>0</v>
      </c>
      <c r="J482" s="220">
        <v>0</v>
      </c>
      <c r="K482" s="221">
        <f t="shared" si="260"/>
        <v>58.4172</v>
      </c>
      <c r="L482" s="222">
        <f t="shared" si="261"/>
        <v>0</v>
      </c>
      <c r="M482" s="223">
        <f t="shared" si="262"/>
        <v>0</v>
      </c>
      <c r="N482" s="215">
        <f t="shared" si="263"/>
        <v>0</v>
      </c>
      <c r="O482" s="223">
        <f t="shared" si="264"/>
        <v>0</v>
      </c>
      <c r="P482" s="223">
        <f t="shared" si="265"/>
        <v>0</v>
      </c>
      <c r="Q482" s="223">
        <f t="shared" si="266"/>
        <v>58.4172</v>
      </c>
      <c r="R482" s="215">
        <f t="shared" si="267"/>
        <v>0</v>
      </c>
      <c r="S482" s="215">
        <f t="shared" si="268"/>
        <v>0</v>
      </c>
      <c r="T482" s="223">
        <f t="shared" si="269"/>
        <v>0</v>
      </c>
      <c r="U482" s="215">
        <f t="shared" si="270"/>
        <v>0</v>
      </c>
      <c r="V482" s="223">
        <f t="shared" si="271"/>
        <v>0</v>
      </c>
      <c r="W482" s="223">
        <f t="shared" si="272"/>
        <v>0</v>
      </c>
      <c r="X482" s="215">
        <f t="shared" si="273"/>
        <v>0</v>
      </c>
      <c r="Y482" s="215">
        <f t="shared" si="274"/>
        <v>58.4172</v>
      </c>
      <c r="Z482" s="244"/>
    </row>
    <row r="483" s="202" customFormat="1" ht="20" customHeight="1" spans="1:26">
      <c r="A483" s="214">
        <f t="shared" si="259"/>
        <v>480</v>
      </c>
      <c r="B483" s="225" t="s">
        <v>167</v>
      </c>
      <c r="C483" s="240" t="s">
        <v>1130</v>
      </c>
      <c r="D483" s="359" t="s">
        <v>1131</v>
      </c>
      <c r="E483" s="220">
        <v>3245.4</v>
      </c>
      <c r="F483" s="220">
        <v>0</v>
      </c>
      <c r="G483" s="220">
        <v>0</v>
      </c>
      <c r="H483" s="220">
        <v>0</v>
      </c>
      <c r="I483" s="244">
        <v>0</v>
      </c>
      <c r="J483" s="220">
        <v>0</v>
      </c>
      <c r="K483" s="221">
        <f t="shared" si="260"/>
        <v>58.4172</v>
      </c>
      <c r="L483" s="222">
        <f t="shared" si="261"/>
        <v>0</v>
      </c>
      <c r="M483" s="223">
        <f t="shared" si="262"/>
        <v>0</v>
      </c>
      <c r="N483" s="215">
        <f t="shared" si="263"/>
        <v>0</v>
      </c>
      <c r="O483" s="223">
        <f t="shared" si="264"/>
        <v>0</v>
      </c>
      <c r="P483" s="223">
        <f t="shared" si="265"/>
        <v>0</v>
      </c>
      <c r="Q483" s="223">
        <f t="shared" si="266"/>
        <v>58.4172</v>
      </c>
      <c r="R483" s="215">
        <f t="shared" si="267"/>
        <v>0</v>
      </c>
      <c r="S483" s="215">
        <f t="shared" si="268"/>
        <v>0</v>
      </c>
      <c r="T483" s="223">
        <f t="shared" si="269"/>
        <v>0</v>
      </c>
      <c r="U483" s="215">
        <f t="shared" si="270"/>
        <v>0</v>
      </c>
      <c r="V483" s="223">
        <f t="shared" si="271"/>
        <v>0</v>
      </c>
      <c r="W483" s="223">
        <f t="shared" si="272"/>
        <v>0</v>
      </c>
      <c r="X483" s="215">
        <f t="shared" si="273"/>
        <v>0</v>
      </c>
      <c r="Y483" s="215">
        <f t="shared" si="274"/>
        <v>58.4172</v>
      </c>
      <c r="Z483" s="244"/>
    </row>
    <row r="484" s="9" customFormat="1" ht="20" customHeight="1" spans="1:30">
      <c r="A484" s="40">
        <f t="shared" si="259"/>
        <v>481</v>
      </c>
      <c r="B484" s="66" t="s">
        <v>715</v>
      </c>
      <c r="C484" s="47" t="s">
        <v>1065</v>
      </c>
      <c r="D484" s="58" t="s">
        <v>1066</v>
      </c>
      <c r="E484" s="82">
        <v>3245.4</v>
      </c>
      <c r="F484" s="82">
        <v>3245.5</v>
      </c>
      <c r="G484" s="185">
        <v>5228.42</v>
      </c>
      <c r="H484" s="82">
        <v>3245.4</v>
      </c>
      <c r="I484" s="44"/>
      <c r="J484" s="68">
        <v>108</v>
      </c>
      <c r="K484" s="52">
        <f t="shared" si="260"/>
        <v>58.4172</v>
      </c>
      <c r="L484" s="53">
        <f t="shared" si="261"/>
        <v>519.28</v>
      </c>
      <c r="M484" s="44">
        <f t="shared" si="262"/>
        <v>418.27</v>
      </c>
      <c r="N484" s="41">
        <f t="shared" si="263"/>
        <v>22.7178</v>
      </c>
      <c r="O484" s="44">
        <f t="shared" si="264"/>
        <v>0</v>
      </c>
      <c r="P484" s="44">
        <f t="shared" si="265"/>
        <v>54</v>
      </c>
      <c r="Q484" s="44">
        <f t="shared" si="266"/>
        <v>1018.685</v>
      </c>
      <c r="R484" s="41">
        <f t="shared" si="267"/>
        <v>0</v>
      </c>
      <c r="S484" s="41">
        <f t="shared" si="268"/>
        <v>259.64</v>
      </c>
      <c r="T484" s="44">
        <f t="shared" si="269"/>
        <v>104.57</v>
      </c>
      <c r="U484" s="41">
        <f t="shared" si="270"/>
        <v>9.74</v>
      </c>
      <c r="V484" s="44">
        <f t="shared" si="271"/>
        <v>0</v>
      </c>
      <c r="W484" s="44">
        <f t="shared" si="272"/>
        <v>54</v>
      </c>
      <c r="X484" s="41">
        <f t="shared" si="273"/>
        <v>373.95</v>
      </c>
      <c r="Y484" s="41">
        <f t="shared" si="274"/>
        <v>1392.635</v>
      </c>
      <c r="Z484" s="41"/>
      <c r="AD484" s="142"/>
    </row>
    <row r="485" s="9" customFormat="1" ht="20" customHeight="1" spans="1:30">
      <c r="A485" s="40">
        <f t="shared" si="259"/>
        <v>482</v>
      </c>
      <c r="B485" s="66" t="s">
        <v>170</v>
      </c>
      <c r="C485" s="47" t="s">
        <v>1040</v>
      </c>
      <c r="D485" s="352" t="s">
        <v>1041</v>
      </c>
      <c r="E485" s="82">
        <v>3245.4</v>
      </c>
      <c r="F485" s="82">
        <v>3245.5</v>
      </c>
      <c r="G485" s="185">
        <v>5228.42</v>
      </c>
      <c r="H485" s="82">
        <v>3245.4</v>
      </c>
      <c r="I485" s="44"/>
      <c r="J485" s="68">
        <v>108</v>
      </c>
      <c r="K485" s="52">
        <f t="shared" si="260"/>
        <v>58.4172</v>
      </c>
      <c r="L485" s="53">
        <f t="shared" si="261"/>
        <v>519.28</v>
      </c>
      <c r="M485" s="44">
        <f t="shared" si="262"/>
        <v>418.27</v>
      </c>
      <c r="N485" s="41">
        <f t="shared" si="263"/>
        <v>22.7178</v>
      </c>
      <c r="O485" s="44">
        <f t="shared" si="264"/>
        <v>0</v>
      </c>
      <c r="P485" s="44">
        <f t="shared" si="265"/>
        <v>54</v>
      </c>
      <c r="Q485" s="44">
        <f t="shared" si="266"/>
        <v>1018.685</v>
      </c>
      <c r="R485" s="41">
        <f t="shared" si="267"/>
        <v>0</v>
      </c>
      <c r="S485" s="41">
        <f t="shared" si="268"/>
        <v>259.64</v>
      </c>
      <c r="T485" s="44">
        <f t="shared" si="269"/>
        <v>104.57</v>
      </c>
      <c r="U485" s="41">
        <f t="shared" si="270"/>
        <v>9.74</v>
      </c>
      <c r="V485" s="44">
        <f t="shared" si="271"/>
        <v>0</v>
      </c>
      <c r="W485" s="44">
        <f t="shared" si="272"/>
        <v>54</v>
      </c>
      <c r="X485" s="41">
        <f t="shared" si="273"/>
        <v>373.95</v>
      </c>
      <c r="Y485" s="41">
        <f t="shared" si="274"/>
        <v>1392.635</v>
      </c>
      <c r="Z485" s="41"/>
      <c r="AD485" s="142"/>
    </row>
    <row r="486" s="9" customFormat="1" ht="20" customHeight="1" spans="1:30">
      <c r="A486" s="40">
        <f t="shared" si="259"/>
        <v>483</v>
      </c>
      <c r="B486" s="66" t="s">
        <v>170</v>
      </c>
      <c r="C486" s="242" t="s">
        <v>1042</v>
      </c>
      <c r="D486" s="352" t="s">
        <v>1043</v>
      </c>
      <c r="E486" s="82">
        <v>3245.4</v>
      </c>
      <c r="F486" s="82">
        <v>3245.5</v>
      </c>
      <c r="G486" s="185">
        <v>5228.42</v>
      </c>
      <c r="H486" s="82">
        <v>3245.4</v>
      </c>
      <c r="I486" s="44"/>
      <c r="J486" s="68">
        <v>108</v>
      </c>
      <c r="K486" s="52">
        <f t="shared" si="260"/>
        <v>58.4172</v>
      </c>
      <c r="L486" s="53">
        <f t="shared" si="261"/>
        <v>519.28</v>
      </c>
      <c r="M486" s="44">
        <f t="shared" si="262"/>
        <v>418.27</v>
      </c>
      <c r="N486" s="41">
        <f t="shared" si="263"/>
        <v>22.7178</v>
      </c>
      <c r="O486" s="44">
        <f t="shared" si="264"/>
        <v>0</v>
      </c>
      <c r="P486" s="44">
        <f t="shared" si="265"/>
        <v>54</v>
      </c>
      <c r="Q486" s="44">
        <f t="shared" si="266"/>
        <v>1018.685</v>
      </c>
      <c r="R486" s="41">
        <f t="shared" si="267"/>
        <v>0</v>
      </c>
      <c r="S486" s="41">
        <f t="shared" si="268"/>
        <v>259.64</v>
      </c>
      <c r="T486" s="44">
        <f t="shared" si="269"/>
        <v>104.57</v>
      </c>
      <c r="U486" s="41">
        <f t="shared" si="270"/>
        <v>9.74</v>
      </c>
      <c r="V486" s="44">
        <f t="shared" si="271"/>
        <v>0</v>
      </c>
      <c r="W486" s="44">
        <f t="shared" si="272"/>
        <v>54</v>
      </c>
      <c r="X486" s="41">
        <f t="shared" si="273"/>
        <v>373.95</v>
      </c>
      <c r="Y486" s="41">
        <f t="shared" si="274"/>
        <v>1392.635</v>
      </c>
      <c r="Z486" s="41"/>
      <c r="AD486" s="142"/>
    </row>
    <row r="487" s="9" customFormat="1" ht="20" customHeight="1" spans="1:30">
      <c r="A487" s="40">
        <f t="shared" si="259"/>
        <v>484</v>
      </c>
      <c r="B487" s="41" t="s">
        <v>212</v>
      </c>
      <c r="C487" s="42" t="s">
        <v>230</v>
      </c>
      <c r="D487" s="41" t="s">
        <v>231</v>
      </c>
      <c r="E487" s="41">
        <v>3245.4</v>
      </c>
      <c r="F487" s="41">
        <f>VLOOKUP(C487,'[1]9月'!$B:$Q,16,0)</f>
        <v>3245.4</v>
      </c>
      <c r="G487" s="44">
        <v>5228.42</v>
      </c>
      <c r="H487" s="41">
        <v>3245.4</v>
      </c>
      <c r="I487" s="44">
        <v>3180</v>
      </c>
      <c r="J487" s="44"/>
      <c r="K487" s="52">
        <f t="shared" si="260"/>
        <v>58.4172</v>
      </c>
      <c r="L487" s="53">
        <f t="shared" si="261"/>
        <v>519.264</v>
      </c>
      <c r="M487" s="44">
        <f t="shared" si="262"/>
        <v>418.27</v>
      </c>
      <c r="N487" s="41">
        <f t="shared" si="263"/>
        <v>22.7178</v>
      </c>
      <c r="O487" s="44">
        <f t="shared" si="264"/>
        <v>159</v>
      </c>
      <c r="P487" s="44">
        <f t="shared" si="265"/>
        <v>0</v>
      </c>
      <c r="Q487" s="44">
        <f t="shared" si="266"/>
        <v>1177.669</v>
      </c>
      <c r="R487" s="41">
        <f t="shared" si="267"/>
        <v>0</v>
      </c>
      <c r="S487" s="41">
        <f t="shared" si="268"/>
        <v>259.63</v>
      </c>
      <c r="T487" s="44">
        <f t="shared" si="269"/>
        <v>104.57</v>
      </c>
      <c r="U487" s="41">
        <f t="shared" si="270"/>
        <v>9.74</v>
      </c>
      <c r="V487" s="44">
        <f t="shared" si="271"/>
        <v>159</v>
      </c>
      <c r="W487" s="44">
        <f t="shared" si="272"/>
        <v>0</v>
      </c>
      <c r="X487" s="41">
        <f t="shared" si="273"/>
        <v>532.94</v>
      </c>
      <c r="Y487" s="41">
        <f t="shared" si="274"/>
        <v>1710.609</v>
      </c>
      <c r="Z487" s="41"/>
      <c r="AD487" s="141"/>
    </row>
    <row r="488" s="9" customFormat="1" ht="20" customHeight="1" spans="1:30">
      <c r="A488" s="40">
        <f t="shared" si="259"/>
        <v>485</v>
      </c>
      <c r="B488" s="41" t="s">
        <v>98</v>
      </c>
      <c r="C488" s="42" t="s">
        <v>112</v>
      </c>
      <c r="D488" s="41" t="s">
        <v>113</v>
      </c>
      <c r="E488" s="41">
        <v>3245.4</v>
      </c>
      <c r="F488" s="41">
        <f>VLOOKUP(C488,'[1]9月'!$B:$Q,16,0)</f>
        <v>3245.4</v>
      </c>
      <c r="G488" s="44">
        <v>5228.42</v>
      </c>
      <c r="H488" s="41">
        <v>3245.4</v>
      </c>
      <c r="I488" s="44">
        <v>4180</v>
      </c>
      <c r="J488" s="44"/>
      <c r="K488" s="52">
        <f t="shared" si="260"/>
        <v>58.4172</v>
      </c>
      <c r="L488" s="53">
        <f t="shared" si="261"/>
        <v>519.264</v>
      </c>
      <c r="M488" s="44">
        <f t="shared" si="262"/>
        <v>418.27</v>
      </c>
      <c r="N488" s="41">
        <f t="shared" si="263"/>
        <v>22.7178</v>
      </c>
      <c r="O488" s="44">
        <f t="shared" si="264"/>
        <v>209</v>
      </c>
      <c r="P488" s="44">
        <f t="shared" si="265"/>
        <v>0</v>
      </c>
      <c r="Q488" s="44">
        <f t="shared" si="266"/>
        <v>1227.669</v>
      </c>
      <c r="R488" s="41">
        <f t="shared" si="267"/>
        <v>0</v>
      </c>
      <c r="S488" s="41">
        <f t="shared" si="268"/>
        <v>259.63</v>
      </c>
      <c r="T488" s="44">
        <f t="shared" si="269"/>
        <v>104.57</v>
      </c>
      <c r="U488" s="41">
        <f t="shared" si="270"/>
        <v>9.74</v>
      </c>
      <c r="V488" s="44">
        <f t="shared" si="271"/>
        <v>209</v>
      </c>
      <c r="W488" s="44">
        <f t="shared" si="272"/>
        <v>0</v>
      </c>
      <c r="X488" s="41">
        <f t="shared" si="273"/>
        <v>582.94</v>
      </c>
      <c r="Y488" s="41">
        <f t="shared" si="274"/>
        <v>1810.609</v>
      </c>
      <c r="Z488" s="41"/>
      <c r="AD488" s="141"/>
    </row>
    <row r="489" s="9" customFormat="1" ht="20" customHeight="1" spans="1:30">
      <c r="A489" s="40">
        <f t="shared" si="259"/>
        <v>486</v>
      </c>
      <c r="B489" s="66" t="s">
        <v>124</v>
      </c>
      <c r="C489" s="46" t="s">
        <v>441</v>
      </c>
      <c r="D489" s="45" t="s">
        <v>442</v>
      </c>
      <c r="E489" s="41">
        <v>3245.4</v>
      </c>
      <c r="F489" s="41">
        <v>3245.4</v>
      </c>
      <c r="G489" s="44">
        <v>5228.42</v>
      </c>
      <c r="H489" s="41">
        <v>3245.4</v>
      </c>
      <c r="I489" s="44">
        <v>1790</v>
      </c>
      <c r="J489" s="44"/>
      <c r="K489" s="52">
        <f t="shared" si="260"/>
        <v>58.4172</v>
      </c>
      <c r="L489" s="53">
        <f t="shared" si="261"/>
        <v>519.264</v>
      </c>
      <c r="M489" s="44">
        <f t="shared" si="262"/>
        <v>418.27</v>
      </c>
      <c r="N489" s="41">
        <f t="shared" si="263"/>
        <v>22.7178</v>
      </c>
      <c r="O489" s="44">
        <f t="shared" si="264"/>
        <v>89.5</v>
      </c>
      <c r="P489" s="44">
        <f t="shared" si="265"/>
        <v>0</v>
      </c>
      <c r="Q489" s="44">
        <f t="shared" si="266"/>
        <v>1108.169</v>
      </c>
      <c r="R489" s="41">
        <f t="shared" si="267"/>
        <v>0</v>
      </c>
      <c r="S489" s="41">
        <f t="shared" si="268"/>
        <v>259.63</v>
      </c>
      <c r="T489" s="44">
        <f t="shared" si="269"/>
        <v>104.57</v>
      </c>
      <c r="U489" s="41">
        <f t="shared" si="270"/>
        <v>9.74</v>
      </c>
      <c r="V489" s="44">
        <f t="shared" si="271"/>
        <v>89.5</v>
      </c>
      <c r="W489" s="44">
        <f t="shared" si="272"/>
        <v>0</v>
      </c>
      <c r="X489" s="41">
        <f t="shared" si="273"/>
        <v>463.44</v>
      </c>
      <c r="Y489" s="41">
        <f t="shared" si="274"/>
        <v>1571.609</v>
      </c>
      <c r="Z489" s="41"/>
      <c r="AD489" s="141"/>
    </row>
    <row r="490" s="9" customFormat="1" ht="20" customHeight="1" spans="1:30">
      <c r="A490" s="40">
        <f t="shared" si="259"/>
        <v>487</v>
      </c>
      <c r="B490" s="66" t="s">
        <v>170</v>
      </c>
      <c r="C490" s="42" t="s">
        <v>582</v>
      </c>
      <c r="D490" s="41" t="s">
        <v>583</v>
      </c>
      <c r="E490" s="41">
        <v>3245.4</v>
      </c>
      <c r="F490" s="41">
        <f>VLOOKUP(C490,'[1]9月'!$B:$Q,16,0)</f>
        <v>3245.4</v>
      </c>
      <c r="G490" s="44">
        <v>5228.42</v>
      </c>
      <c r="H490" s="41">
        <v>3245.4</v>
      </c>
      <c r="I490" s="44">
        <v>1790</v>
      </c>
      <c r="J490" s="44"/>
      <c r="K490" s="52">
        <f t="shared" si="260"/>
        <v>58.4172</v>
      </c>
      <c r="L490" s="53">
        <f t="shared" si="261"/>
        <v>519.264</v>
      </c>
      <c r="M490" s="44">
        <f t="shared" si="262"/>
        <v>418.27</v>
      </c>
      <c r="N490" s="41">
        <f t="shared" si="263"/>
        <v>22.7178</v>
      </c>
      <c r="O490" s="44">
        <f t="shared" si="264"/>
        <v>89.5</v>
      </c>
      <c r="P490" s="44">
        <f t="shared" si="265"/>
        <v>0</v>
      </c>
      <c r="Q490" s="44">
        <f t="shared" si="266"/>
        <v>1108.169</v>
      </c>
      <c r="R490" s="41">
        <f t="shared" si="267"/>
        <v>0</v>
      </c>
      <c r="S490" s="41">
        <f t="shared" si="268"/>
        <v>259.63</v>
      </c>
      <c r="T490" s="44">
        <f t="shared" si="269"/>
        <v>104.57</v>
      </c>
      <c r="U490" s="41">
        <f t="shared" si="270"/>
        <v>9.74</v>
      </c>
      <c r="V490" s="44">
        <f t="shared" si="271"/>
        <v>89.5</v>
      </c>
      <c r="W490" s="44">
        <f t="shared" si="272"/>
        <v>0</v>
      </c>
      <c r="X490" s="41">
        <f t="shared" si="273"/>
        <v>463.44</v>
      </c>
      <c r="Y490" s="41">
        <f t="shared" si="274"/>
        <v>1571.609</v>
      </c>
      <c r="Z490" s="41"/>
      <c r="AD490" s="141"/>
    </row>
    <row r="491" s="9" customFormat="1" ht="20" customHeight="1" spans="1:30">
      <c r="A491" s="40">
        <f t="shared" si="259"/>
        <v>488</v>
      </c>
      <c r="B491" s="66" t="s">
        <v>170</v>
      </c>
      <c r="C491" s="42" t="s">
        <v>584</v>
      </c>
      <c r="D491" s="60" t="s">
        <v>585</v>
      </c>
      <c r="E491" s="41">
        <v>3245.4</v>
      </c>
      <c r="F491" s="41">
        <f>VLOOKUP(C491,'[1]9月'!$B:$Q,16,0)</f>
        <v>3245.4</v>
      </c>
      <c r="G491" s="44">
        <v>5228.42</v>
      </c>
      <c r="H491" s="41">
        <v>3245.4</v>
      </c>
      <c r="I491" s="44">
        <v>1790</v>
      </c>
      <c r="J491" s="44"/>
      <c r="K491" s="52">
        <f t="shared" si="260"/>
        <v>58.4172</v>
      </c>
      <c r="L491" s="53">
        <f t="shared" si="261"/>
        <v>519.264</v>
      </c>
      <c r="M491" s="44">
        <f t="shared" si="262"/>
        <v>418.27</v>
      </c>
      <c r="N491" s="41">
        <f t="shared" si="263"/>
        <v>22.7178</v>
      </c>
      <c r="O491" s="44">
        <f t="shared" si="264"/>
        <v>89.5</v>
      </c>
      <c r="P491" s="44">
        <f t="shared" si="265"/>
        <v>0</v>
      </c>
      <c r="Q491" s="44">
        <f t="shared" si="266"/>
        <v>1108.169</v>
      </c>
      <c r="R491" s="41">
        <f t="shared" si="267"/>
        <v>0</v>
      </c>
      <c r="S491" s="41">
        <f t="shared" si="268"/>
        <v>259.63</v>
      </c>
      <c r="T491" s="44">
        <f t="shared" si="269"/>
        <v>104.57</v>
      </c>
      <c r="U491" s="41">
        <f t="shared" si="270"/>
        <v>9.74</v>
      </c>
      <c r="V491" s="44">
        <f t="shared" si="271"/>
        <v>89.5</v>
      </c>
      <c r="W491" s="44">
        <f t="shared" si="272"/>
        <v>0</v>
      </c>
      <c r="X491" s="41">
        <f t="shared" si="273"/>
        <v>463.44</v>
      </c>
      <c r="Y491" s="41">
        <f t="shared" si="274"/>
        <v>1571.609</v>
      </c>
      <c r="Z491" s="41"/>
      <c r="AD491" s="141"/>
    </row>
    <row r="492" ht="20" customHeight="1" spans="1:30">
      <c r="A492" s="40">
        <f t="shared" si="259"/>
        <v>489</v>
      </c>
      <c r="B492" s="66" t="s">
        <v>684</v>
      </c>
      <c r="C492" s="78" t="s">
        <v>820</v>
      </c>
      <c r="D492" s="43" t="s">
        <v>821</v>
      </c>
      <c r="E492" s="41">
        <v>3245.4</v>
      </c>
      <c r="F492" s="41">
        <v>3245.4</v>
      </c>
      <c r="G492" s="63">
        <v>5228.42</v>
      </c>
      <c r="H492" s="41">
        <v>3245.4</v>
      </c>
      <c r="I492" s="44">
        <v>1790</v>
      </c>
      <c r="J492" s="44"/>
      <c r="K492" s="52">
        <f t="shared" si="260"/>
        <v>58.4172</v>
      </c>
      <c r="L492" s="53">
        <f t="shared" si="261"/>
        <v>519.264</v>
      </c>
      <c r="M492" s="44">
        <f t="shared" si="262"/>
        <v>418.27</v>
      </c>
      <c r="N492" s="41">
        <f t="shared" si="263"/>
        <v>22.7178</v>
      </c>
      <c r="O492" s="44">
        <f t="shared" si="264"/>
        <v>89.5</v>
      </c>
      <c r="P492" s="44">
        <f t="shared" si="265"/>
        <v>0</v>
      </c>
      <c r="Q492" s="44">
        <f t="shared" si="266"/>
        <v>1108.169</v>
      </c>
      <c r="R492" s="41">
        <f t="shared" si="267"/>
        <v>0</v>
      </c>
      <c r="S492" s="41">
        <f t="shared" si="268"/>
        <v>259.63</v>
      </c>
      <c r="T492" s="44">
        <f t="shared" si="269"/>
        <v>104.57</v>
      </c>
      <c r="U492" s="41">
        <f t="shared" si="270"/>
        <v>9.74</v>
      </c>
      <c r="V492" s="44">
        <f t="shared" si="271"/>
        <v>89.5</v>
      </c>
      <c r="W492" s="44">
        <f t="shared" si="272"/>
        <v>0</v>
      </c>
      <c r="X492" s="41">
        <f t="shared" si="273"/>
        <v>463.44</v>
      </c>
      <c r="Y492" s="41">
        <f t="shared" si="274"/>
        <v>1571.609</v>
      </c>
      <c r="Z492" s="41"/>
      <c r="AD492" s="141"/>
    </row>
    <row r="493" ht="20" customHeight="1" spans="1:30">
      <c r="A493" s="40">
        <f t="shared" si="259"/>
        <v>490</v>
      </c>
      <c r="B493" s="66" t="s">
        <v>684</v>
      </c>
      <c r="C493" s="46" t="s">
        <v>832</v>
      </c>
      <c r="D493" s="79" t="s">
        <v>833</v>
      </c>
      <c r="E493" s="41">
        <v>3245.4</v>
      </c>
      <c r="F493" s="41">
        <v>3245.4</v>
      </c>
      <c r="G493" s="63">
        <v>5228.42</v>
      </c>
      <c r="H493" s="41">
        <v>3245.4</v>
      </c>
      <c r="I493" s="44">
        <v>1790</v>
      </c>
      <c r="J493" s="44"/>
      <c r="K493" s="52">
        <f t="shared" si="260"/>
        <v>58.4172</v>
      </c>
      <c r="L493" s="53">
        <f t="shared" si="261"/>
        <v>519.264</v>
      </c>
      <c r="M493" s="44">
        <f t="shared" si="262"/>
        <v>418.27</v>
      </c>
      <c r="N493" s="41">
        <f t="shared" si="263"/>
        <v>22.7178</v>
      </c>
      <c r="O493" s="44">
        <f t="shared" si="264"/>
        <v>89.5</v>
      </c>
      <c r="P493" s="44">
        <f t="shared" si="265"/>
        <v>0</v>
      </c>
      <c r="Q493" s="44">
        <f t="shared" si="266"/>
        <v>1108.169</v>
      </c>
      <c r="R493" s="41">
        <f t="shared" si="267"/>
        <v>0</v>
      </c>
      <c r="S493" s="41">
        <f t="shared" si="268"/>
        <v>259.63</v>
      </c>
      <c r="T493" s="44">
        <f t="shared" si="269"/>
        <v>104.57</v>
      </c>
      <c r="U493" s="41">
        <f t="shared" si="270"/>
        <v>9.74</v>
      </c>
      <c r="V493" s="44">
        <f t="shared" si="271"/>
        <v>89.5</v>
      </c>
      <c r="W493" s="44">
        <f t="shared" si="272"/>
        <v>0</v>
      </c>
      <c r="X493" s="41">
        <f t="shared" si="273"/>
        <v>463.44</v>
      </c>
      <c r="Y493" s="41">
        <f t="shared" si="274"/>
        <v>1571.609</v>
      </c>
      <c r="Z493" s="41"/>
      <c r="AD493" s="141"/>
    </row>
    <row r="494" s="9" customFormat="1" ht="20" customHeight="1" spans="1:30">
      <c r="A494" s="40">
        <f t="shared" si="259"/>
        <v>491</v>
      </c>
      <c r="B494" s="66" t="s">
        <v>470</v>
      </c>
      <c r="C494" s="46" t="s">
        <v>865</v>
      </c>
      <c r="D494" s="352" t="s">
        <v>866</v>
      </c>
      <c r="E494" s="82">
        <v>3245.4</v>
      </c>
      <c r="F494" s="82">
        <v>3245.5</v>
      </c>
      <c r="G494" s="185">
        <v>5228.42</v>
      </c>
      <c r="H494" s="82">
        <v>3245.4</v>
      </c>
      <c r="I494" s="44">
        <v>1790</v>
      </c>
      <c r="J494" s="68"/>
      <c r="K494" s="52">
        <f t="shared" si="260"/>
        <v>58.4172</v>
      </c>
      <c r="L494" s="53">
        <f t="shared" si="261"/>
        <v>519.28</v>
      </c>
      <c r="M494" s="44">
        <f t="shared" si="262"/>
        <v>418.27</v>
      </c>
      <c r="N494" s="41">
        <f t="shared" si="263"/>
        <v>22.7178</v>
      </c>
      <c r="O494" s="44">
        <f t="shared" si="264"/>
        <v>89.5</v>
      </c>
      <c r="P494" s="44">
        <f t="shared" si="265"/>
        <v>0</v>
      </c>
      <c r="Q494" s="44">
        <f t="shared" si="266"/>
        <v>1108.185</v>
      </c>
      <c r="R494" s="41">
        <f t="shared" si="267"/>
        <v>0</v>
      </c>
      <c r="S494" s="41">
        <f t="shared" si="268"/>
        <v>259.64</v>
      </c>
      <c r="T494" s="44">
        <f t="shared" si="269"/>
        <v>104.57</v>
      </c>
      <c r="U494" s="41">
        <f t="shared" si="270"/>
        <v>9.74</v>
      </c>
      <c r="V494" s="44">
        <f t="shared" si="271"/>
        <v>89.5</v>
      </c>
      <c r="W494" s="44">
        <f t="shared" si="272"/>
        <v>0</v>
      </c>
      <c r="X494" s="41">
        <f t="shared" si="273"/>
        <v>463.45</v>
      </c>
      <c r="Y494" s="41">
        <f t="shared" si="274"/>
        <v>1571.635</v>
      </c>
      <c r="Z494" s="41"/>
      <c r="AD494" s="141"/>
    </row>
    <row r="495" s="9" customFormat="1" ht="20" customHeight="1" spans="1:30">
      <c r="A495" s="40">
        <f t="shared" si="259"/>
        <v>492</v>
      </c>
      <c r="B495" s="66" t="s">
        <v>896</v>
      </c>
      <c r="C495" s="64" t="s">
        <v>930</v>
      </c>
      <c r="D495" s="343" t="s">
        <v>931</v>
      </c>
      <c r="E495" s="82">
        <v>3245.4</v>
      </c>
      <c r="F495" s="82">
        <v>3245.5</v>
      </c>
      <c r="G495" s="185">
        <v>5228.42</v>
      </c>
      <c r="H495" s="82">
        <v>3245.4</v>
      </c>
      <c r="I495" s="88">
        <v>1790</v>
      </c>
      <c r="J495" s="68"/>
      <c r="K495" s="52">
        <f t="shared" si="260"/>
        <v>58.4172</v>
      </c>
      <c r="L495" s="53">
        <f t="shared" si="261"/>
        <v>519.28</v>
      </c>
      <c r="M495" s="44">
        <f t="shared" si="262"/>
        <v>418.27</v>
      </c>
      <c r="N495" s="41">
        <f t="shared" si="263"/>
        <v>22.7178</v>
      </c>
      <c r="O495" s="44">
        <f t="shared" si="264"/>
        <v>89.5</v>
      </c>
      <c r="P495" s="44">
        <f t="shared" si="265"/>
        <v>0</v>
      </c>
      <c r="Q495" s="44">
        <f t="shared" si="266"/>
        <v>1108.185</v>
      </c>
      <c r="R495" s="41">
        <f t="shared" si="267"/>
        <v>0</v>
      </c>
      <c r="S495" s="41">
        <f t="shared" si="268"/>
        <v>259.64</v>
      </c>
      <c r="T495" s="44">
        <f t="shared" si="269"/>
        <v>104.57</v>
      </c>
      <c r="U495" s="41">
        <f t="shared" si="270"/>
        <v>9.74</v>
      </c>
      <c r="V495" s="44">
        <f t="shared" si="271"/>
        <v>89.5</v>
      </c>
      <c r="W495" s="44">
        <f t="shared" si="272"/>
        <v>0</v>
      </c>
      <c r="X495" s="41">
        <f t="shared" si="273"/>
        <v>463.45</v>
      </c>
      <c r="Y495" s="41">
        <f t="shared" si="274"/>
        <v>1571.635</v>
      </c>
      <c r="Z495" s="41"/>
      <c r="AD495" s="141"/>
    </row>
    <row r="496" s="9" customFormat="1" ht="20" customHeight="1" spans="1:30">
      <c r="A496" s="40">
        <f t="shared" si="259"/>
        <v>493</v>
      </c>
      <c r="B496" s="66" t="s">
        <v>184</v>
      </c>
      <c r="C496" s="86" t="s">
        <v>936</v>
      </c>
      <c r="D496" s="351" t="s">
        <v>937</v>
      </c>
      <c r="E496" s="82">
        <v>3245.4</v>
      </c>
      <c r="F496" s="82">
        <v>3245.5</v>
      </c>
      <c r="G496" s="185">
        <v>5228.42</v>
      </c>
      <c r="H496" s="82">
        <v>3245.4</v>
      </c>
      <c r="I496" s="44">
        <v>0</v>
      </c>
      <c r="J496" s="68"/>
      <c r="K496" s="52">
        <f t="shared" si="260"/>
        <v>58.4172</v>
      </c>
      <c r="L496" s="53">
        <f t="shared" si="261"/>
        <v>519.28</v>
      </c>
      <c r="M496" s="44">
        <f t="shared" si="262"/>
        <v>418.27</v>
      </c>
      <c r="N496" s="41">
        <f t="shared" si="263"/>
        <v>22.7178</v>
      </c>
      <c r="O496" s="44">
        <f t="shared" si="264"/>
        <v>0</v>
      </c>
      <c r="P496" s="44">
        <f t="shared" si="265"/>
        <v>0</v>
      </c>
      <c r="Q496" s="44">
        <f t="shared" si="266"/>
        <v>1018.685</v>
      </c>
      <c r="R496" s="41">
        <f t="shared" si="267"/>
        <v>0</v>
      </c>
      <c r="S496" s="41">
        <f t="shared" si="268"/>
        <v>259.64</v>
      </c>
      <c r="T496" s="44">
        <f t="shared" si="269"/>
        <v>104.57</v>
      </c>
      <c r="U496" s="41">
        <f t="shared" si="270"/>
        <v>9.74</v>
      </c>
      <c r="V496" s="44">
        <f t="shared" si="271"/>
        <v>0</v>
      </c>
      <c r="W496" s="44">
        <f t="shared" si="272"/>
        <v>0</v>
      </c>
      <c r="X496" s="41">
        <f t="shared" si="273"/>
        <v>373.95</v>
      </c>
      <c r="Y496" s="41">
        <f t="shared" si="274"/>
        <v>1392.635</v>
      </c>
      <c r="Z496" s="41"/>
      <c r="AD496" s="141"/>
    </row>
    <row r="497" s="9" customFormat="1" ht="20" customHeight="1" spans="1:30">
      <c r="A497" s="40">
        <f t="shared" si="259"/>
        <v>494</v>
      </c>
      <c r="B497" s="66" t="s">
        <v>170</v>
      </c>
      <c r="C497" s="47" t="s">
        <v>955</v>
      </c>
      <c r="D497" s="45" t="s">
        <v>956</v>
      </c>
      <c r="E497" s="82">
        <v>3245.4</v>
      </c>
      <c r="F497" s="82">
        <v>0</v>
      </c>
      <c r="G497" s="82">
        <v>0</v>
      </c>
      <c r="H497" s="82">
        <v>0</v>
      </c>
      <c r="I497" s="44">
        <v>0</v>
      </c>
      <c r="J497" s="68"/>
      <c r="K497" s="52">
        <f t="shared" si="260"/>
        <v>58.4172</v>
      </c>
      <c r="L497" s="53">
        <f t="shared" si="261"/>
        <v>0</v>
      </c>
      <c r="M497" s="44">
        <f t="shared" si="262"/>
        <v>0</v>
      </c>
      <c r="N497" s="41">
        <f t="shared" si="263"/>
        <v>0</v>
      </c>
      <c r="O497" s="44">
        <f t="shared" si="264"/>
        <v>0</v>
      </c>
      <c r="P497" s="44">
        <f t="shared" si="265"/>
        <v>0</v>
      </c>
      <c r="Q497" s="44">
        <f t="shared" si="266"/>
        <v>58.4172</v>
      </c>
      <c r="R497" s="41">
        <f t="shared" si="267"/>
        <v>0</v>
      </c>
      <c r="S497" s="41">
        <f t="shared" si="268"/>
        <v>0</v>
      </c>
      <c r="T497" s="44">
        <f t="shared" si="269"/>
        <v>0</v>
      </c>
      <c r="U497" s="41">
        <f t="shared" si="270"/>
        <v>0</v>
      </c>
      <c r="V497" s="44">
        <f t="shared" si="271"/>
        <v>0</v>
      </c>
      <c r="W497" s="44">
        <f t="shared" si="272"/>
        <v>0</v>
      </c>
      <c r="X497" s="41">
        <f t="shared" si="273"/>
        <v>0</v>
      </c>
      <c r="Y497" s="41">
        <f t="shared" si="274"/>
        <v>58.4172</v>
      </c>
      <c r="Z497" s="41"/>
      <c r="AD497" s="141"/>
    </row>
    <row r="498" s="9" customFormat="1" ht="20" customHeight="1" spans="1:30">
      <c r="A498" s="40">
        <f t="shared" si="259"/>
        <v>495</v>
      </c>
      <c r="B498" s="66" t="s">
        <v>167</v>
      </c>
      <c r="C498" s="64" t="s">
        <v>1061</v>
      </c>
      <c r="D498" s="352" t="s">
        <v>1062</v>
      </c>
      <c r="E498" s="82">
        <v>3245.4</v>
      </c>
      <c r="F498" s="82">
        <v>3245.5</v>
      </c>
      <c r="G498" s="185">
        <v>5228.42</v>
      </c>
      <c r="H498" s="82">
        <v>3245.4</v>
      </c>
      <c r="I498" s="88">
        <v>3180</v>
      </c>
      <c r="J498" s="68">
        <v>0</v>
      </c>
      <c r="K498" s="52">
        <f t="shared" si="260"/>
        <v>58.4172</v>
      </c>
      <c r="L498" s="53">
        <f t="shared" si="261"/>
        <v>519.28</v>
      </c>
      <c r="M498" s="44">
        <f t="shared" si="262"/>
        <v>418.27</v>
      </c>
      <c r="N498" s="41">
        <f t="shared" si="263"/>
        <v>22.7178</v>
      </c>
      <c r="O498" s="44">
        <f t="shared" si="264"/>
        <v>159</v>
      </c>
      <c r="P498" s="44">
        <f t="shared" si="265"/>
        <v>0</v>
      </c>
      <c r="Q498" s="44">
        <f t="shared" si="266"/>
        <v>1177.685</v>
      </c>
      <c r="R498" s="41">
        <f t="shared" si="267"/>
        <v>0</v>
      </c>
      <c r="S498" s="41">
        <f t="shared" si="268"/>
        <v>259.64</v>
      </c>
      <c r="T498" s="44">
        <f t="shared" si="269"/>
        <v>104.57</v>
      </c>
      <c r="U498" s="41">
        <f t="shared" si="270"/>
        <v>9.74</v>
      </c>
      <c r="V498" s="44">
        <f t="shared" si="271"/>
        <v>159</v>
      </c>
      <c r="W498" s="44">
        <f t="shared" si="272"/>
        <v>0</v>
      </c>
      <c r="X498" s="41">
        <f t="shared" si="273"/>
        <v>532.95</v>
      </c>
      <c r="Y498" s="41">
        <f t="shared" si="274"/>
        <v>1710.635</v>
      </c>
      <c r="Z498" s="41"/>
      <c r="AD498" s="142"/>
    </row>
    <row r="499" s="9" customFormat="1" ht="20" customHeight="1" spans="1:30">
      <c r="A499" s="40">
        <f t="shared" si="259"/>
        <v>496</v>
      </c>
      <c r="B499" s="66" t="s">
        <v>443</v>
      </c>
      <c r="C499" s="47" t="s">
        <v>1092</v>
      </c>
      <c r="D499" s="58" t="s">
        <v>1093</v>
      </c>
      <c r="E499" s="82">
        <v>3245.4</v>
      </c>
      <c r="F499" s="82">
        <v>3245.5</v>
      </c>
      <c r="G499" s="185">
        <v>5228.42</v>
      </c>
      <c r="H499" s="82">
        <v>3245.4</v>
      </c>
      <c r="I499" s="44"/>
      <c r="J499" s="68">
        <v>108</v>
      </c>
      <c r="K499" s="52">
        <f t="shared" si="260"/>
        <v>58.4172</v>
      </c>
      <c r="L499" s="53">
        <f t="shared" si="261"/>
        <v>519.28</v>
      </c>
      <c r="M499" s="44">
        <f t="shared" si="262"/>
        <v>418.27</v>
      </c>
      <c r="N499" s="41">
        <f t="shared" si="263"/>
        <v>22.7178</v>
      </c>
      <c r="O499" s="44">
        <f t="shared" si="264"/>
        <v>0</v>
      </c>
      <c r="P499" s="44">
        <f t="shared" si="265"/>
        <v>54</v>
      </c>
      <c r="Q499" s="44">
        <f t="shared" si="266"/>
        <v>1018.685</v>
      </c>
      <c r="R499" s="41">
        <f t="shared" si="267"/>
        <v>0</v>
      </c>
      <c r="S499" s="41">
        <f t="shared" si="268"/>
        <v>259.64</v>
      </c>
      <c r="T499" s="44">
        <f t="shared" si="269"/>
        <v>104.57</v>
      </c>
      <c r="U499" s="41">
        <f t="shared" si="270"/>
        <v>9.74</v>
      </c>
      <c r="V499" s="44">
        <f t="shared" si="271"/>
        <v>0</v>
      </c>
      <c r="W499" s="44">
        <f t="shared" si="272"/>
        <v>54</v>
      </c>
      <c r="X499" s="41">
        <f t="shared" si="273"/>
        <v>373.95</v>
      </c>
      <c r="Y499" s="41">
        <f t="shared" si="274"/>
        <v>1392.635</v>
      </c>
      <c r="Z499" s="41"/>
      <c r="AD499" s="142"/>
    </row>
    <row r="500" s="9" customFormat="1" ht="20" customHeight="1" spans="1:30">
      <c r="A500" s="40">
        <f t="shared" si="259"/>
        <v>497</v>
      </c>
      <c r="B500" s="66" t="s">
        <v>170</v>
      </c>
      <c r="C500" s="47" t="s">
        <v>1112</v>
      </c>
      <c r="D500" s="58" t="s">
        <v>1113</v>
      </c>
      <c r="E500" s="82">
        <v>3245.4</v>
      </c>
      <c r="F500" s="82">
        <v>0</v>
      </c>
      <c r="G500" s="59">
        <v>0</v>
      </c>
      <c r="H500" s="82">
        <v>0</v>
      </c>
      <c r="I500" s="44"/>
      <c r="J500" s="68"/>
      <c r="K500" s="52">
        <f t="shared" si="260"/>
        <v>58.4172</v>
      </c>
      <c r="L500" s="53">
        <f t="shared" si="261"/>
        <v>0</v>
      </c>
      <c r="M500" s="44">
        <f t="shared" si="262"/>
        <v>0</v>
      </c>
      <c r="N500" s="41">
        <f t="shared" si="263"/>
        <v>0</v>
      </c>
      <c r="O500" s="44">
        <f t="shared" si="264"/>
        <v>0</v>
      </c>
      <c r="P500" s="44">
        <f t="shared" si="265"/>
        <v>0</v>
      </c>
      <c r="Q500" s="44">
        <f t="shared" si="266"/>
        <v>58.4172</v>
      </c>
      <c r="R500" s="41">
        <f t="shared" si="267"/>
        <v>0</v>
      </c>
      <c r="S500" s="41">
        <f t="shared" si="268"/>
        <v>0</v>
      </c>
      <c r="T500" s="44">
        <f t="shared" si="269"/>
        <v>0</v>
      </c>
      <c r="U500" s="41">
        <f t="shared" si="270"/>
        <v>0</v>
      </c>
      <c r="V500" s="44">
        <f t="shared" si="271"/>
        <v>0</v>
      </c>
      <c r="W500" s="44">
        <f t="shared" si="272"/>
        <v>0</v>
      </c>
      <c r="X500" s="41">
        <f t="shared" si="273"/>
        <v>0</v>
      </c>
      <c r="Y500" s="41">
        <f t="shared" si="274"/>
        <v>58.4172</v>
      </c>
      <c r="Z500" s="41"/>
      <c r="AD500" s="142"/>
    </row>
    <row r="501" s="9" customFormat="1" ht="20" customHeight="1" spans="1:26">
      <c r="A501" s="40">
        <f t="shared" si="259"/>
        <v>498</v>
      </c>
      <c r="B501" s="66" t="s">
        <v>124</v>
      </c>
      <c r="C501" s="47" t="s">
        <v>1116</v>
      </c>
      <c r="D501" s="58" t="s">
        <v>1117</v>
      </c>
      <c r="E501" s="82">
        <v>3245.4</v>
      </c>
      <c r="F501" s="82">
        <v>0</v>
      </c>
      <c r="G501" s="59">
        <v>0</v>
      </c>
      <c r="H501" s="82">
        <v>0</v>
      </c>
      <c r="I501" s="54"/>
      <c r="J501" s="59"/>
      <c r="K501" s="52">
        <f t="shared" si="260"/>
        <v>58.4172</v>
      </c>
      <c r="L501" s="53">
        <f t="shared" si="261"/>
        <v>0</v>
      </c>
      <c r="M501" s="44">
        <f t="shared" si="262"/>
        <v>0</v>
      </c>
      <c r="N501" s="41">
        <f t="shared" si="263"/>
        <v>0</v>
      </c>
      <c r="O501" s="44">
        <f t="shared" si="264"/>
        <v>0</v>
      </c>
      <c r="P501" s="44">
        <f t="shared" si="265"/>
        <v>0</v>
      </c>
      <c r="Q501" s="44">
        <f t="shared" si="266"/>
        <v>58.4172</v>
      </c>
      <c r="R501" s="41">
        <f t="shared" si="267"/>
        <v>0</v>
      </c>
      <c r="S501" s="41">
        <f t="shared" si="268"/>
        <v>0</v>
      </c>
      <c r="T501" s="44">
        <f t="shared" si="269"/>
        <v>0</v>
      </c>
      <c r="U501" s="41">
        <f t="shared" si="270"/>
        <v>0</v>
      </c>
      <c r="V501" s="44">
        <f t="shared" si="271"/>
        <v>0</v>
      </c>
      <c r="W501" s="44">
        <f t="shared" si="272"/>
        <v>0</v>
      </c>
      <c r="X501" s="41">
        <f t="shared" si="273"/>
        <v>0</v>
      </c>
      <c r="Y501" s="41">
        <f t="shared" si="274"/>
        <v>58.4172</v>
      </c>
      <c r="Z501" s="54"/>
    </row>
    <row r="502" s="9" customFormat="1" ht="20" customHeight="1" spans="1:30">
      <c r="A502" s="40">
        <f t="shared" si="259"/>
        <v>499</v>
      </c>
      <c r="B502" s="66" t="s">
        <v>167</v>
      </c>
      <c r="C502" s="47" t="s">
        <v>957</v>
      </c>
      <c r="D502" s="58" t="s">
        <v>1056</v>
      </c>
      <c r="E502" s="82">
        <v>3245.4</v>
      </c>
      <c r="F502" s="82">
        <v>3245.5</v>
      </c>
      <c r="G502" s="185">
        <v>5228.42</v>
      </c>
      <c r="H502" s="82">
        <v>3245.4</v>
      </c>
      <c r="I502" s="44"/>
      <c r="J502" s="68"/>
      <c r="K502" s="52">
        <f t="shared" si="260"/>
        <v>58.4172</v>
      </c>
      <c r="L502" s="53">
        <f t="shared" si="261"/>
        <v>519.28</v>
      </c>
      <c r="M502" s="44">
        <f t="shared" si="262"/>
        <v>418.27</v>
      </c>
      <c r="N502" s="41">
        <f t="shared" si="263"/>
        <v>22.7178</v>
      </c>
      <c r="O502" s="44">
        <f t="shared" si="264"/>
        <v>0</v>
      </c>
      <c r="P502" s="44">
        <f t="shared" si="265"/>
        <v>0</v>
      </c>
      <c r="Q502" s="44">
        <f t="shared" si="266"/>
        <v>1018.685</v>
      </c>
      <c r="R502" s="41">
        <f t="shared" si="267"/>
        <v>0</v>
      </c>
      <c r="S502" s="41">
        <f t="shared" si="268"/>
        <v>259.64</v>
      </c>
      <c r="T502" s="44">
        <f t="shared" si="269"/>
        <v>104.57</v>
      </c>
      <c r="U502" s="41">
        <f t="shared" si="270"/>
        <v>9.74</v>
      </c>
      <c r="V502" s="44">
        <f t="shared" si="271"/>
        <v>0</v>
      </c>
      <c r="W502" s="44">
        <f t="shared" si="272"/>
        <v>0</v>
      </c>
      <c r="X502" s="41">
        <f t="shared" si="273"/>
        <v>373.95</v>
      </c>
      <c r="Y502" s="41">
        <f t="shared" si="274"/>
        <v>1392.635</v>
      </c>
      <c r="Z502" s="41"/>
      <c r="AD502" s="142"/>
    </row>
    <row r="503" s="9" customFormat="1" ht="20" customHeight="1" spans="1:30">
      <c r="A503" s="40">
        <f t="shared" si="259"/>
        <v>500</v>
      </c>
      <c r="B503" s="66" t="s">
        <v>167</v>
      </c>
      <c r="C503" s="64" t="s">
        <v>1003</v>
      </c>
      <c r="D503" s="45" t="s">
        <v>1004</v>
      </c>
      <c r="E503" s="82">
        <v>3245.4</v>
      </c>
      <c r="F503" s="82">
        <v>3245.5</v>
      </c>
      <c r="G503" s="185">
        <v>5228.42</v>
      </c>
      <c r="H503" s="82">
        <v>3245.4</v>
      </c>
      <c r="I503" s="44">
        <v>0</v>
      </c>
      <c r="J503" s="68"/>
      <c r="K503" s="52">
        <f t="shared" si="260"/>
        <v>58.4172</v>
      </c>
      <c r="L503" s="53">
        <f t="shared" si="261"/>
        <v>519.28</v>
      </c>
      <c r="M503" s="44">
        <f t="shared" si="262"/>
        <v>418.27</v>
      </c>
      <c r="N503" s="41">
        <f t="shared" si="263"/>
        <v>22.7178</v>
      </c>
      <c r="O503" s="44">
        <f t="shared" si="264"/>
        <v>0</v>
      </c>
      <c r="P503" s="44">
        <f t="shared" si="265"/>
        <v>0</v>
      </c>
      <c r="Q503" s="44">
        <f t="shared" si="266"/>
        <v>1018.685</v>
      </c>
      <c r="R503" s="41">
        <f t="shared" si="267"/>
        <v>0</v>
      </c>
      <c r="S503" s="41">
        <f t="shared" si="268"/>
        <v>259.64</v>
      </c>
      <c r="T503" s="44">
        <f t="shared" si="269"/>
        <v>104.57</v>
      </c>
      <c r="U503" s="41">
        <f t="shared" si="270"/>
        <v>9.74</v>
      </c>
      <c r="V503" s="44">
        <f t="shared" si="271"/>
        <v>0</v>
      </c>
      <c r="W503" s="44">
        <f t="shared" si="272"/>
        <v>0</v>
      </c>
      <c r="X503" s="41">
        <f t="shared" si="273"/>
        <v>373.95</v>
      </c>
      <c r="Y503" s="41">
        <f t="shared" si="274"/>
        <v>1392.635</v>
      </c>
      <c r="Z503" s="41"/>
      <c r="AD503" s="141"/>
    </row>
    <row r="504" s="9" customFormat="1" ht="20" customHeight="1" spans="1:30">
      <c r="A504" s="40">
        <f t="shared" si="259"/>
        <v>501</v>
      </c>
      <c r="B504" s="66" t="s">
        <v>124</v>
      </c>
      <c r="C504" s="47" t="s">
        <v>1085</v>
      </c>
      <c r="D504" s="58" t="s">
        <v>1086</v>
      </c>
      <c r="E504" s="82">
        <v>3245.4</v>
      </c>
      <c r="F504" s="82">
        <v>3245.5</v>
      </c>
      <c r="G504" s="185">
        <v>5228.42</v>
      </c>
      <c r="H504" s="82">
        <v>3245.4</v>
      </c>
      <c r="I504" s="44"/>
      <c r="J504" s="68"/>
      <c r="K504" s="52">
        <f t="shared" si="260"/>
        <v>58.4172</v>
      </c>
      <c r="L504" s="53">
        <f t="shared" si="261"/>
        <v>519.28</v>
      </c>
      <c r="M504" s="44">
        <f t="shared" si="262"/>
        <v>418.27</v>
      </c>
      <c r="N504" s="41">
        <f t="shared" si="263"/>
        <v>22.7178</v>
      </c>
      <c r="O504" s="44">
        <f t="shared" si="264"/>
        <v>0</v>
      </c>
      <c r="P504" s="44">
        <f t="shared" si="265"/>
        <v>0</v>
      </c>
      <c r="Q504" s="44">
        <f t="shared" si="266"/>
        <v>1018.685</v>
      </c>
      <c r="R504" s="41">
        <f t="shared" si="267"/>
        <v>0</v>
      </c>
      <c r="S504" s="41">
        <f t="shared" si="268"/>
        <v>259.64</v>
      </c>
      <c r="T504" s="44">
        <f t="shared" si="269"/>
        <v>104.57</v>
      </c>
      <c r="U504" s="41">
        <f t="shared" si="270"/>
        <v>9.74</v>
      </c>
      <c r="V504" s="44">
        <f t="shared" si="271"/>
        <v>0</v>
      </c>
      <c r="W504" s="44">
        <f t="shared" si="272"/>
        <v>0</v>
      </c>
      <c r="X504" s="41">
        <f t="shared" si="273"/>
        <v>373.95</v>
      </c>
      <c r="Y504" s="41">
        <f t="shared" si="274"/>
        <v>1392.635</v>
      </c>
      <c r="Z504" s="41"/>
      <c r="AD504" s="142"/>
    </row>
    <row r="505" s="9" customFormat="1" ht="20" customHeight="1" spans="1:30">
      <c r="A505" s="40">
        <f t="shared" si="259"/>
        <v>502</v>
      </c>
      <c r="B505" s="66" t="s">
        <v>124</v>
      </c>
      <c r="C505" s="64" t="s">
        <v>991</v>
      </c>
      <c r="D505" s="45" t="s">
        <v>992</v>
      </c>
      <c r="E505" s="82">
        <v>3245.4</v>
      </c>
      <c r="F505" s="82">
        <v>3245.5</v>
      </c>
      <c r="G505" s="185">
        <v>5228.42</v>
      </c>
      <c r="H505" s="82">
        <v>3245.4</v>
      </c>
      <c r="I505" s="44">
        <v>0</v>
      </c>
      <c r="J505" s="68"/>
      <c r="K505" s="52">
        <f t="shared" si="260"/>
        <v>58.4172</v>
      </c>
      <c r="L505" s="53">
        <f t="shared" si="261"/>
        <v>519.28</v>
      </c>
      <c r="M505" s="44">
        <f t="shared" si="262"/>
        <v>418.27</v>
      </c>
      <c r="N505" s="41">
        <f t="shared" si="263"/>
        <v>22.7178</v>
      </c>
      <c r="O505" s="44">
        <f t="shared" si="264"/>
        <v>0</v>
      </c>
      <c r="P505" s="44">
        <f t="shared" si="265"/>
        <v>0</v>
      </c>
      <c r="Q505" s="44">
        <f t="shared" si="266"/>
        <v>1018.685</v>
      </c>
      <c r="R505" s="41">
        <f t="shared" si="267"/>
        <v>0</v>
      </c>
      <c r="S505" s="41">
        <f t="shared" si="268"/>
        <v>259.64</v>
      </c>
      <c r="T505" s="44">
        <f t="shared" si="269"/>
        <v>104.57</v>
      </c>
      <c r="U505" s="41">
        <f t="shared" si="270"/>
        <v>9.74</v>
      </c>
      <c r="V505" s="44">
        <f t="shared" si="271"/>
        <v>0</v>
      </c>
      <c r="W505" s="44">
        <f t="shared" si="272"/>
        <v>0</v>
      </c>
      <c r="X505" s="41">
        <f t="shared" si="273"/>
        <v>373.95</v>
      </c>
      <c r="Y505" s="41">
        <f t="shared" si="274"/>
        <v>1392.635</v>
      </c>
      <c r="Z505" s="41"/>
      <c r="AD505" s="141"/>
    </row>
    <row r="506" s="30" customFormat="1" ht="20" customHeight="1" spans="1:30">
      <c r="A506" s="90">
        <f t="shared" si="259"/>
        <v>503</v>
      </c>
      <c r="B506" s="207" t="s">
        <v>170</v>
      </c>
      <c r="C506" s="64" t="s">
        <v>1032</v>
      </c>
      <c r="D506" s="364" t="s">
        <v>1033</v>
      </c>
      <c r="E506" s="68">
        <v>3245.4</v>
      </c>
      <c r="F506" s="68">
        <v>3245.5</v>
      </c>
      <c r="G506" s="185">
        <v>5228.42</v>
      </c>
      <c r="H506" s="68">
        <v>3245.4</v>
      </c>
      <c r="I506" s="44"/>
      <c r="J506" s="68"/>
      <c r="K506" s="73">
        <f t="shared" si="260"/>
        <v>58.4172</v>
      </c>
      <c r="L506" s="74">
        <f t="shared" si="261"/>
        <v>519.28</v>
      </c>
      <c r="M506" s="44">
        <f t="shared" si="262"/>
        <v>418.27</v>
      </c>
      <c r="N506" s="44">
        <f t="shared" si="263"/>
        <v>22.7178</v>
      </c>
      <c r="O506" s="44">
        <f t="shared" si="264"/>
        <v>0</v>
      </c>
      <c r="P506" s="44">
        <f t="shared" si="265"/>
        <v>0</v>
      </c>
      <c r="Q506" s="44">
        <f t="shared" si="266"/>
        <v>1018.685</v>
      </c>
      <c r="R506" s="44">
        <f t="shared" si="267"/>
        <v>0</v>
      </c>
      <c r="S506" s="44">
        <f t="shared" si="268"/>
        <v>259.64</v>
      </c>
      <c r="T506" s="44">
        <f t="shared" si="269"/>
        <v>104.57</v>
      </c>
      <c r="U506" s="44">
        <f t="shared" si="270"/>
        <v>9.74</v>
      </c>
      <c r="V506" s="44">
        <f t="shared" si="271"/>
        <v>0</v>
      </c>
      <c r="W506" s="44">
        <f t="shared" si="272"/>
        <v>0</v>
      </c>
      <c r="X506" s="44">
        <f t="shared" si="273"/>
        <v>373.95</v>
      </c>
      <c r="Y506" s="44">
        <f t="shared" si="274"/>
        <v>1392.635</v>
      </c>
      <c r="Z506" s="44"/>
      <c r="AD506" s="142"/>
    </row>
    <row r="507" s="30" customFormat="1" ht="20" customHeight="1" spans="1:30">
      <c r="A507" s="90">
        <f t="shared" si="259"/>
        <v>504</v>
      </c>
      <c r="B507" s="207" t="s">
        <v>503</v>
      </c>
      <c r="C507" s="64" t="s">
        <v>1087</v>
      </c>
      <c r="D507" s="63" t="s">
        <v>1088</v>
      </c>
      <c r="E507" s="68">
        <v>3245.4</v>
      </c>
      <c r="F507" s="68">
        <v>3245.5</v>
      </c>
      <c r="G507" s="185">
        <v>5228.42</v>
      </c>
      <c r="H507" s="68">
        <v>3245.4</v>
      </c>
      <c r="I507" s="44"/>
      <c r="J507" s="68"/>
      <c r="K507" s="73">
        <f t="shared" si="260"/>
        <v>58.4172</v>
      </c>
      <c r="L507" s="74">
        <f t="shared" si="261"/>
        <v>519.28</v>
      </c>
      <c r="M507" s="44">
        <f t="shared" si="262"/>
        <v>418.27</v>
      </c>
      <c r="N507" s="44">
        <f t="shared" si="263"/>
        <v>22.7178</v>
      </c>
      <c r="O507" s="44">
        <f t="shared" si="264"/>
        <v>0</v>
      </c>
      <c r="P507" s="44">
        <f t="shared" si="265"/>
        <v>0</v>
      </c>
      <c r="Q507" s="44">
        <f t="shared" si="266"/>
        <v>1018.685</v>
      </c>
      <c r="R507" s="44">
        <f t="shared" si="267"/>
        <v>0</v>
      </c>
      <c r="S507" s="44">
        <f t="shared" si="268"/>
        <v>259.64</v>
      </c>
      <c r="T507" s="44">
        <f t="shared" si="269"/>
        <v>104.57</v>
      </c>
      <c r="U507" s="44">
        <f t="shared" si="270"/>
        <v>9.74</v>
      </c>
      <c r="V507" s="44">
        <f t="shared" si="271"/>
        <v>0</v>
      </c>
      <c r="W507" s="44">
        <f t="shared" si="272"/>
        <v>0</v>
      </c>
      <c r="X507" s="44">
        <f t="shared" si="273"/>
        <v>373.95</v>
      </c>
      <c r="Y507" s="44">
        <f t="shared" si="274"/>
        <v>1392.635</v>
      </c>
      <c r="Z507" s="44"/>
      <c r="AD507" s="142"/>
    </row>
    <row r="508" s="9" customFormat="1" ht="20" customHeight="1" spans="1:35">
      <c r="A508" s="40">
        <f t="shared" si="259"/>
        <v>505</v>
      </c>
      <c r="B508" s="235" t="s">
        <v>170</v>
      </c>
      <c r="C508" s="114" t="s">
        <v>1225</v>
      </c>
      <c r="D508" s="114" t="s">
        <v>1226</v>
      </c>
      <c r="E508" s="113"/>
      <c r="F508" s="82"/>
      <c r="G508" s="113">
        <v>5228.42</v>
      </c>
      <c r="H508" s="113"/>
      <c r="I508" s="59"/>
      <c r="J508" s="59"/>
      <c r="K508" s="52">
        <f t="shared" si="260"/>
        <v>0</v>
      </c>
      <c r="L508" s="53">
        <f t="shared" si="261"/>
        <v>0</v>
      </c>
      <c r="M508" s="44">
        <f t="shared" si="262"/>
        <v>418.27</v>
      </c>
      <c r="N508" s="41">
        <f t="shared" si="263"/>
        <v>0</v>
      </c>
      <c r="O508" s="44">
        <f t="shared" si="264"/>
        <v>0</v>
      </c>
      <c r="P508" s="44">
        <f t="shared" si="265"/>
        <v>0</v>
      </c>
      <c r="Q508" s="44">
        <f t="shared" si="266"/>
        <v>418.27</v>
      </c>
      <c r="R508" s="41">
        <f t="shared" si="267"/>
        <v>0</v>
      </c>
      <c r="S508" s="41">
        <f t="shared" si="268"/>
        <v>0</v>
      </c>
      <c r="T508" s="44">
        <f t="shared" si="269"/>
        <v>104.57</v>
      </c>
      <c r="U508" s="41">
        <f t="shared" si="270"/>
        <v>0</v>
      </c>
      <c r="V508" s="44">
        <f t="shared" si="271"/>
        <v>0</v>
      </c>
      <c r="W508" s="44">
        <f t="shared" si="272"/>
        <v>0</v>
      </c>
      <c r="X508" s="41">
        <f t="shared" si="273"/>
        <v>104.57</v>
      </c>
      <c r="Y508" s="41">
        <f t="shared" si="274"/>
        <v>522.84</v>
      </c>
      <c r="Z508" s="201"/>
      <c r="AA508" s="143" t="s">
        <v>24</v>
      </c>
      <c r="AI508" s="143" t="s">
        <v>24</v>
      </c>
    </row>
    <row r="509" s="9" customFormat="1" ht="20" customHeight="1" spans="1:35">
      <c r="A509" s="40">
        <f t="shared" si="259"/>
        <v>506</v>
      </c>
      <c r="B509" s="235" t="s">
        <v>170</v>
      </c>
      <c r="C509" s="114" t="s">
        <v>1227</v>
      </c>
      <c r="D509" s="349" t="s">
        <v>1228</v>
      </c>
      <c r="E509" s="113"/>
      <c r="F509" s="82"/>
      <c r="G509" s="113">
        <v>5228.42</v>
      </c>
      <c r="H509" s="113"/>
      <c r="I509" s="59"/>
      <c r="J509" s="59"/>
      <c r="K509" s="52">
        <f t="shared" si="260"/>
        <v>0</v>
      </c>
      <c r="L509" s="53">
        <f t="shared" si="261"/>
        <v>0</v>
      </c>
      <c r="M509" s="44">
        <f t="shared" si="262"/>
        <v>418.27</v>
      </c>
      <c r="N509" s="41">
        <f t="shared" si="263"/>
        <v>0</v>
      </c>
      <c r="O509" s="44">
        <f t="shared" si="264"/>
        <v>0</v>
      </c>
      <c r="P509" s="44">
        <f t="shared" si="265"/>
        <v>0</v>
      </c>
      <c r="Q509" s="44">
        <f t="shared" si="266"/>
        <v>418.27</v>
      </c>
      <c r="R509" s="41">
        <f t="shared" si="267"/>
        <v>0</v>
      </c>
      <c r="S509" s="41">
        <f t="shared" si="268"/>
        <v>0</v>
      </c>
      <c r="T509" s="44">
        <f t="shared" si="269"/>
        <v>104.57</v>
      </c>
      <c r="U509" s="41">
        <f t="shared" si="270"/>
        <v>0</v>
      </c>
      <c r="V509" s="44">
        <f t="shared" si="271"/>
        <v>0</v>
      </c>
      <c r="W509" s="44">
        <f t="shared" si="272"/>
        <v>0</v>
      </c>
      <c r="X509" s="41">
        <f t="shared" si="273"/>
        <v>104.57</v>
      </c>
      <c r="Y509" s="41">
        <f t="shared" si="274"/>
        <v>522.84</v>
      </c>
      <c r="Z509" s="201"/>
      <c r="AA509" s="143" t="s">
        <v>24</v>
      </c>
      <c r="AI509" s="143" t="s">
        <v>24</v>
      </c>
    </row>
    <row r="510" spans="9:26">
      <c r="I510" s="139"/>
      <c r="L510" s="33"/>
      <c r="X510" s="9"/>
      <c r="Y510" s="9"/>
      <c r="Z510" s="9"/>
    </row>
    <row r="511" spans="9:26">
      <c r="I511" s="139"/>
      <c r="L511" s="33"/>
      <c r="X511" s="9"/>
      <c r="Y511" s="9"/>
      <c r="Z511" s="9"/>
    </row>
    <row r="512" spans="9:26">
      <c r="I512" s="139"/>
      <c r="L512" s="33"/>
      <c r="X512" s="9"/>
      <c r="Y512" s="9"/>
      <c r="Z512" s="9"/>
    </row>
    <row r="513" spans="9:26">
      <c r="I513" s="139"/>
      <c r="L513" s="33"/>
      <c r="X513" s="9"/>
      <c r="Y513" s="9"/>
      <c r="Z513" s="9"/>
    </row>
    <row r="514" spans="9:26">
      <c r="I514" s="139"/>
      <c r="L514" s="33"/>
      <c r="X514" s="9"/>
      <c r="Y514" s="9"/>
      <c r="Z514" s="9"/>
    </row>
    <row r="515" spans="10:26">
      <c r="J515" s="139"/>
      <c r="L515" s="33"/>
      <c r="Y515" s="9"/>
      <c r="Z515" s="9"/>
    </row>
    <row r="516" spans="10:26">
      <c r="J516" s="139"/>
      <c r="L516" s="33"/>
      <c r="Y516" s="9"/>
      <c r="Z516" s="9"/>
    </row>
    <row r="517" spans="10:26">
      <c r="J517" s="139"/>
      <c r="L517" s="33"/>
      <c r="Y517" s="9"/>
      <c r="Z517" s="9"/>
    </row>
    <row r="518" spans="10:26">
      <c r="J518" s="139"/>
      <c r="L518" s="33"/>
      <c r="Y518" s="9"/>
      <c r="Z518" s="9"/>
    </row>
    <row r="519" spans="10:26">
      <c r="J519" s="139"/>
      <c r="L519" s="33"/>
      <c r="Y519" s="9"/>
      <c r="Z519" s="9"/>
    </row>
    <row r="520" spans="10:26">
      <c r="J520" s="139"/>
      <c r="L520" s="33"/>
      <c r="Y520" s="9"/>
      <c r="Z520" s="9"/>
    </row>
    <row r="521" spans="10:26">
      <c r="J521" s="139"/>
      <c r="L521" s="33"/>
      <c r="Y521" s="9"/>
      <c r="Z521" s="9"/>
    </row>
    <row r="522" spans="10:26">
      <c r="J522" s="139"/>
      <c r="L522" s="33"/>
      <c r="Y522" s="9"/>
      <c r="Z522" s="9"/>
    </row>
    <row r="523" spans="10:26">
      <c r="J523" s="139"/>
      <c r="L523" s="33"/>
      <c r="Y523" s="9"/>
      <c r="Z523" s="9"/>
    </row>
  </sheetData>
  <sheetProtection password="CF5E" sheet="1" sort="0" autoFilter="0" pivotTables="0" objects="1"/>
  <autoFilter ref="A3:AH509">
    <extLst/>
  </autoFilter>
  <mergeCells count="32">
    <mergeCell ref="A1:Y1"/>
    <mergeCell ref="E2:J2"/>
    <mergeCell ref="K2:Q2"/>
    <mergeCell ref="R2:X2"/>
    <mergeCell ref="AB2:AH2"/>
    <mergeCell ref="C461:D461"/>
    <mergeCell ref="A462:B462"/>
    <mergeCell ref="C462:D462"/>
    <mergeCell ref="A463:B463"/>
    <mergeCell ref="C463:D463"/>
    <mergeCell ref="A464:B464"/>
    <mergeCell ref="C464:D464"/>
    <mergeCell ref="A465:B465"/>
    <mergeCell ref="C465:D465"/>
    <mergeCell ref="F465:H465"/>
    <mergeCell ref="A466:B466"/>
    <mergeCell ref="C466:D466"/>
    <mergeCell ref="F466:H466"/>
    <mergeCell ref="A467:B467"/>
    <mergeCell ref="C467:D467"/>
    <mergeCell ref="A468:B468"/>
    <mergeCell ref="C468:D468"/>
    <mergeCell ref="A469:B469"/>
    <mergeCell ref="C469:D469"/>
    <mergeCell ref="A470:B470"/>
    <mergeCell ref="C470:D470"/>
    <mergeCell ref="A2:A3"/>
    <mergeCell ref="B2:B3"/>
    <mergeCell ref="C2:C3"/>
    <mergeCell ref="D2:D3"/>
    <mergeCell ref="A471:T475"/>
    <mergeCell ref="A479:C480"/>
  </mergeCells>
  <conditionalFormatting sqref="C404">
    <cfRule type="duplicateValues" dxfId="46" priority="103"/>
  </conditionalFormatting>
  <conditionalFormatting sqref="C419">
    <cfRule type="duplicateValues" dxfId="45" priority="65"/>
    <cfRule type="duplicateValues" dxfId="45" priority="66"/>
    <cfRule type="duplicateValues" dxfId="45" priority="67"/>
    <cfRule type="duplicateValues" dxfId="45" priority="68"/>
    <cfRule type="duplicateValues" dxfId="45" priority="69"/>
    <cfRule type="duplicateValues" dxfId="45" priority="70"/>
    <cfRule type="duplicateValues" dxfId="45" priority="71"/>
    <cfRule type="duplicateValues" dxfId="45" priority="72"/>
    <cfRule type="duplicateValues" dxfId="45" priority="73"/>
    <cfRule type="duplicateValues" dxfId="46" priority="74"/>
  </conditionalFormatting>
  <conditionalFormatting sqref="C422">
    <cfRule type="duplicateValues" dxfId="45" priority="55"/>
    <cfRule type="duplicateValues" dxfId="45" priority="56"/>
    <cfRule type="duplicateValues" dxfId="45" priority="57"/>
    <cfRule type="duplicateValues" dxfId="45" priority="58"/>
    <cfRule type="duplicateValues" dxfId="45" priority="59"/>
    <cfRule type="duplicateValues" dxfId="45" priority="60"/>
    <cfRule type="duplicateValues" dxfId="45" priority="61"/>
    <cfRule type="duplicateValues" dxfId="45" priority="62"/>
    <cfRule type="duplicateValues" dxfId="45" priority="63"/>
    <cfRule type="duplicateValues" dxfId="46" priority="64"/>
  </conditionalFormatting>
  <conditionalFormatting sqref="C436">
    <cfRule type="duplicateValues" dxfId="46" priority="53"/>
  </conditionalFormatting>
  <conditionalFormatting sqref="C440">
    <cfRule type="duplicateValues" dxfId="46" priority="42"/>
  </conditionalFormatting>
  <conditionalFormatting sqref="C441">
    <cfRule type="duplicateValues" dxfId="46" priority="44"/>
  </conditionalFormatting>
  <conditionalFormatting sqref="C442">
    <cfRule type="duplicateValues" dxfId="45" priority="23"/>
    <cfRule type="duplicateValues" dxfId="45" priority="24"/>
    <cfRule type="duplicateValues" dxfId="45" priority="25"/>
    <cfRule type="duplicateValues" dxfId="45" priority="26"/>
    <cfRule type="duplicateValues" dxfId="45" priority="27"/>
    <cfRule type="duplicateValues" dxfId="45" priority="28"/>
    <cfRule type="duplicateValues" dxfId="45" priority="29"/>
    <cfRule type="duplicateValues" dxfId="45" priority="30"/>
    <cfRule type="duplicateValues" dxfId="45" priority="31"/>
    <cfRule type="duplicateValues" dxfId="46" priority="32"/>
  </conditionalFormatting>
  <conditionalFormatting sqref="C460">
    <cfRule type="duplicateValues" dxfId="45" priority="14"/>
    <cfRule type="duplicateValues" dxfId="45" priority="15"/>
    <cfRule type="duplicateValues" dxfId="45" priority="16"/>
    <cfRule type="duplicateValues" dxfId="45" priority="17"/>
    <cfRule type="duplicateValues" dxfId="45" priority="18"/>
    <cfRule type="duplicateValues" dxfId="45" priority="19"/>
    <cfRule type="duplicateValues" dxfId="45" priority="20"/>
    <cfRule type="duplicateValues" dxfId="45" priority="21"/>
    <cfRule type="duplicateValues" dxfId="46" priority="22"/>
  </conditionalFormatting>
  <conditionalFormatting sqref="C483">
    <cfRule type="duplicateValues" dxfId="45" priority="119"/>
  </conditionalFormatting>
  <conditionalFormatting sqref="C495">
    <cfRule type="duplicateValues" dxfId="46" priority="124"/>
  </conditionalFormatting>
  <conditionalFormatting sqref="C496">
    <cfRule type="duplicateValues" dxfId="46" priority="122"/>
  </conditionalFormatting>
  <conditionalFormatting sqref="B452:B459">
    <cfRule type="duplicateValues" dxfId="46" priority="3"/>
  </conditionalFormatting>
  <conditionalFormatting sqref="C$1:C$1048576">
    <cfRule type="duplicateValues" dxfId="45" priority="2"/>
  </conditionalFormatting>
  <conditionalFormatting sqref="C4:C460">
    <cfRule type="duplicateValues" dxfId="45" priority="1"/>
  </conditionalFormatting>
  <conditionalFormatting sqref="C246:C250">
    <cfRule type="duplicateValues" dxfId="46" priority="129"/>
  </conditionalFormatting>
  <conditionalFormatting sqref="C330:C333">
    <cfRule type="duplicateValues" dxfId="46" priority="125"/>
  </conditionalFormatting>
  <conditionalFormatting sqref="C405:C407">
    <cfRule type="duplicateValues" dxfId="46" priority="105"/>
  </conditionalFormatting>
  <conditionalFormatting sqref="C438:C439">
    <cfRule type="duplicateValues" dxfId="46" priority="54"/>
  </conditionalFormatting>
  <conditionalFormatting sqref="C443:C444">
    <cfRule type="duplicateValues" dxfId="46" priority="41"/>
  </conditionalFormatting>
  <conditionalFormatting sqref="C445:C447">
    <cfRule type="duplicateValues" dxfId="46" priority="43"/>
  </conditionalFormatting>
  <conditionalFormatting sqref="C448:C450">
    <cfRule type="duplicateValues" dxfId="45" priority="4"/>
    <cfRule type="duplicateValues" dxfId="45" priority="5"/>
    <cfRule type="duplicateValues" dxfId="45" priority="6"/>
    <cfRule type="duplicateValues" dxfId="45" priority="7"/>
    <cfRule type="duplicateValues" dxfId="45" priority="8"/>
    <cfRule type="duplicateValues" dxfId="45" priority="9"/>
    <cfRule type="duplicateValues" dxfId="45" priority="10"/>
    <cfRule type="duplicateValues" dxfId="45" priority="11"/>
    <cfRule type="duplicateValues" dxfId="46" priority="12"/>
  </conditionalFormatting>
  <conditionalFormatting sqref="C1:C64 C94:C96 C87:C92 C98:C221 C66:C85 C223:C234 C236:C237 C242:C275 C277:C317 C239:C240 C327 C471:C478 C510:C1048576 C461:C468 C487:C493">
    <cfRule type="duplicateValues" dxfId="45" priority="128"/>
  </conditionalFormatting>
  <conditionalFormatting sqref="C1:C64 C94:C96 C87:C92 C98:C221 C66:C85 C223:C234 C236:C237 C242:C275 C277:C317 C239:C240 C327 C471:C480 C510:C1048576 C461:C468 C487:C493">
    <cfRule type="duplicateValues" dxfId="45" priority="127"/>
  </conditionalFormatting>
  <conditionalFormatting sqref="C1:C64 C66:C85 C98:C221 C87:C92 C94:C96 C277:C371 C239:C240 C236:C237 C223:C234 C242:C275 C505 C510:C1048576 C461:C480 C487:C497 C503">
    <cfRule type="duplicateValues" dxfId="47" priority="120"/>
    <cfRule type="duplicateValues" dxfId="45" priority="121"/>
  </conditionalFormatting>
  <conditionalFormatting sqref="C1:C416 C461:C507 C510:C1048576">
    <cfRule type="duplicateValues" dxfId="45" priority="75"/>
    <cfRule type="duplicateValues" dxfId="45" priority="100"/>
    <cfRule type="duplicateValues" dxfId="45" priority="101"/>
  </conditionalFormatting>
  <conditionalFormatting sqref="C4:C64 C87:C92 C66:C85 C94:C96 C98:C221 C239:C240 C242:C275 C236:C237 C277:C371 C223:C234 C505 C483 C503 C487:C497">
    <cfRule type="duplicateValues" dxfId="45" priority="108"/>
  </conditionalFormatting>
  <conditionalFormatting sqref="C321:C326 C328:C329 C494">
    <cfRule type="duplicateValues" dxfId="46" priority="126"/>
  </conditionalFormatting>
  <conditionalFormatting sqref="C334:C371 C505 C497 C503">
    <cfRule type="duplicateValues" dxfId="46" priority="123"/>
  </conditionalFormatting>
  <conditionalFormatting sqref="C372:C385 C506 C485:C486">
    <cfRule type="duplicateValues" dxfId="46" priority="107"/>
  </conditionalFormatting>
  <conditionalFormatting sqref="C386:C397 C484 C502 C498">
    <cfRule type="duplicateValues" dxfId="46" priority="106"/>
  </conditionalFormatting>
  <conditionalFormatting sqref="C398:C403 C507 C499 C504">
    <cfRule type="duplicateValues" dxfId="46" priority="104"/>
  </conditionalFormatting>
  <conditionalFormatting sqref="C408:C416 C481:C482 C500:C501">
    <cfRule type="duplicateValues" dxfId="46" priority="102"/>
  </conditionalFormatting>
  <conditionalFormatting sqref="C417:C447 C508:C509 C460">
    <cfRule type="duplicateValues" dxfId="45" priority="13"/>
  </conditionalFormatting>
  <conditionalFormatting sqref="C436 C438:C439">
    <cfRule type="duplicateValues" dxfId="45" priority="45"/>
    <cfRule type="duplicateValues" dxfId="45" priority="46"/>
    <cfRule type="duplicateValues" dxfId="45" priority="47"/>
    <cfRule type="duplicateValues" dxfId="45" priority="48"/>
    <cfRule type="duplicateValues" dxfId="45" priority="49"/>
    <cfRule type="duplicateValues" dxfId="45" priority="50"/>
    <cfRule type="duplicateValues" dxfId="45" priority="51"/>
    <cfRule type="duplicateValues" dxfId="45" priority="52"/>
  </conditionalFormatting>
  <conditionalFormatting sqref="C440:C441 C443:C447">
    <cfRule type="duplicateValues" dxfId="45" priority="33"/>
    <cfRule type="duplicateValues" dxfId="45" priority="34"/>
    <cfRule type="duplicateValues" dxfId="45" priority="35"/>
    <cfRule type="duplicateValues" dxfId="45" priority="36"/>
    <cfRule type="duplicateValues" dxfId="45" priority="37"/>
    <cfRule type="duplicateValues" dxfId="45" priority="38"/>
    <cfRule type="duplicateValues" dxfId="45" priority="39"/>
    <cfRule type="duplicateValues" dxfId="45" priority="40"/>
  </conditionalFormatting>
  <pageMargins left="0.0784722222222222" right="0.0784722222222222" top="0.156944444444444" bottom="0.0388888888888889" header="0.156944444444444" footer="0.118055555555556"/>
  <pageSetup paperSize="9" scale="51" fitToHeight="0" orientation="landscape" horizontalDpi="600"/>
  <headerFooter/>
  <rowBreaks count="1" manualBreakCount="1">
    <brk id="478" max="16383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I557"/>
  <sheetViews>
    <sheetView workbookViewId="0">
      <pane ySplit="3" topLeftCell="A337" activePane="bottomLeft" state="frozen"/>
      <selection/>
      <selection pane="bottomLeft" activeCell="F352" sqref="F352"/>
    </sheetView>
  </sheetViews>
  <sheetFormatPr defaultColWidth="9" defaultRowHeight="13.5"/>
  <cols>
    <col min="1" max="1" width="6.375" style="33" customWidth="1"/>
    <col min="2" max="2" width="23.125" style="33" customWidth="1"/>
    <col min="3" max="3" width="8.75" style="34" customWidth="1"/>
    <col min="4" max="4" width="17.875" style="35" customWidth="1"/>
    <col min="5" max="5" width="11.5" style="33" customWidth="1"/>
    <col min="6" max="6" width="11.875" style="33" customWidth="1"/>
    <col min="7" max="8" width="12.625" style="33" customWidth="1"/>
    <col min="9" max="9" width="11.5" style="33" customWidth="1"/>
    <col min="10" max="10" width="12.625" style="33" customWidth="1"/>
    <col min="11" max="11" width="10.375" style="33" customWidth="1"/>
    <col min="12" max="12" width="11.5" style="139" customWidth="1"/>
    <col min="13" max="14" width="11.5" style="33" customWidth="1"/>
    <col min="15" max="16" width="10.375" style="33" customWidth="1"/>
    <col min="17" max="17" width="11.5" style="33" customWidth="1"/>
    <col min="18" max="18" width="8.375" style="33" customWidth="1"/>
    <col min="19" max="19" width="10.375" style="33" customWidth="1"/>
    <col min="20" max="20" width="9.375" style="33" customWidth="1"/>
    <col min="21" max="23" width="10.375" style="33" customWidth="1"/>
    <col min="24" max="25" width="11.5" style="33" customWidth="1"/>
    <col min="26" max="26" width="7.75" style="33" customWidth="1"/>
    <col min="27" max="27" width="28.625" style="9" customWidth="1"/>
    <col min="28" max="28" width="10.375" style="9" customWidth="1"/>
    <col min="29" max="30" width="11.5" style="9" customWidth="1"/>
    <col min="31" max="32" width="10.375" style="9" customWidth="1"/>
    <col min="33" max="33" width="9.375" style="9" customWidth="1"/>
    <col min="34" max="34" width="11.5" style="9" customWidth="1"/>
    <col min="35" max="35" width="28.625" style="9" customWidth="1"/>
    <col min="36" max="16384" width="9" style="9"/>
  </cols>
  <sheetData>
    <row r="1" s="9" customFormat="1" ht="29" customHeight="1" spans="1:26">
      <c r="A1" s="36" t="s">
        <v>1229</v>
      </c>
      <c r="B1" s="36"/>
      <c r="C1" s="203"/>
      <c r="D1" s="204"/>
      <c r="E1" s="36"/>
      <c r="F1" s="36"/>
      <c r="G1" s="36"/>
      <c r="H1" s="36"/>
      <c r="I1" s="36"/>
      <c r="J1" s="36"/>
      <c r="K1" s="36"/>
      <c r="L1" s="205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3"/>
    </row>
    <row r="2" s="9" customFormat="1" ht="20" customHeight="1" spans="1:35">
      <c r="A2" s="5" t="s">
        <v>71</v>
      </c>
      <c r="B2" s="5" t="s">
        <v>72</v>
      </c>
      <c r="C2" s="37" t="s">
        <v>73</v>
      </c>
      <c r="D2" s="38" t="s">
        <v>74</v>
      </c>
      <c r="E2" s="39" t="s">
        <v>75</v>
      </c>
      <c r="F2" s="39"/>
      <c r="G2" s="39"/>
      <c r="H2" s="39"/>
      <c r="I2" s="39"/>
      <c r="J2" s="39"/>
      <c r="K2" s="5" t="s">
        <v>76</v>
      </c>
      <c r="L2" s="7"/>
      <c r="M2" s="5"/>
      <c r="N2" s="5"/>
      <c r="O2" s="5"/>
      <c r="P2" s="5"/>
      <c r="Q2" s="5"/>
      <c r="R2" s="5" t="s">
        <v>77</v>
      </c>
      <c r="S2" s="5"/>
      <c r="T2" s="5"/>
      <c r="U2" s="5"/>
      <c r="V2" s="5"/>
      <c r="W2" s="5"/>
      <c r="X2" s="5"/>
      <c r="Y2" s="54"/>
      <c r="Z2" s="54"/>
      <c r="AA2" s="10"/>
      <c r="AB2" s="5" t="s">
        <v>1133</v>
      </c>
      <c r="AC2" s="5"/>
      <c r="AD2" s="5"/>
      <c r="AE2" s="5"/>
      <c r="AF2" s="5"/>
      <c r="AG2" s="5"/>
      <c r="AH2" s="5"/>
      <c r="AI2" s="10" t="s">
        <v>3</v>
      </c>
    </row>
    <row r="3" s="9" customFormat="1" ht="24" spans="1:35">
      <c r="A3" s="5"/>
      <c r="B3" s="5"/>
      <c r="C3" s="37"/>
      <c r="D3" s="38"/>
      <c r="E3" s="5" t="s">
        <v>80</v>
      </c>
      <c r="F3" s="5" t="s">
        <v>81</v>
      </c>
      <c r="G3" s="5" t="s">
        <v>83</v>
      </c>
      <c r="H3" s="5" t="s">
        <v>82</v>
      </c>
      <c r="I3" s="5" t="s">
        <v>85</v>
      </c>
      <c r="J3" s="5" t="s">
        <v>84</v>
      </c>
      <c r="K3" s="5" t="s">
        <v>86</v>
      </c>
      <c r="L3" s="7" t="s">
        <v>87</v>
      </c>
      <c r="M3" s="5" t="s">
        <v>89</v>
      </c>
      <c r="N3" s="5" t="s">
        <v>88</v>
      </c>
      <c r="O3" s="5" t="s">
        <v>85</v>
      </c>
      <c r="P3" s="5" t="s">
        <v>84</v>
      </c>
      <c r="Q3" s="5" t="s">
        <v>45</v>
      </c>
      <c r="R3" s="5" t="s">
        <v>91</v>
      </c>
      <c r="S3" s="5" t="s">
        <v>92</v>
      </c>
      <c r="T3" s="5" t="s">
        <v>94</v>
      </c>
      <c r="U3" s="5" t="s">
        <v>93</v>
      </c>
      <c r="V3" s="5" t="s">
        <v>85</v>
      </c>
      <c r="W3" s="5" t="s">
        <v>84</v>
      </c>
      <c r="X3" s="5" t="s">
        <v>45</v>
      </c>
      <c r="Y3" s="55" t="s">
        <v>78</v>
      </c>
      <c r="Z3" s="55" t="s">
        <v>79</v>
      </c>
      <c r="AA3" s="10" t="s">
        <v>3</v>
      </c>
      <c r="AB3" s="5" t="s">
        <v>91</v>
      </c>
      <c r="AC3" s="5" t="s">
        <v>92</v>
      </c>
      <c r="AD3" s="5" t="s">
        <v>94</v>
      </c>
      <c r="AE3" s="5" t="s">
        <v>93</v>
      </c>
      <c r="AF3" s="5" t="s">
        <v>85</v>
      </c>
      <c r="AG3" s="5" t="s">
        <v>84</v>
      </c>
      <c r="AH3" s="5" t="s">
        <v>45</v>
      </c>
      <c r="AI3" s="10" t="s">
        <v>3</v>
      </c>
    </row>
    <row r="4" s="9" customFormat="1" ht="20" customHeight="1" spans="1:35">
      <c r="A4" s="40">
        <f>ROW()-3</f>
        <v>1</v>
      </c>
      <c r="B4" s="41" t="s">
        <v>95</v>
      </c>
      <c r="C4" s="42" t="s">
        <v>96</v>
      </c>
      <c r="D4" s="43" t="s">
        <v>97</v>
      </c>
      <c r="E4" s="41">
        <v>3245.4</v>
      </c>
      <c r="F4" s="41">
        <f>VLOOKUP(C4,'[1]9月'!$B:$Q,16,0)</f>
        <v>3245.4</v>
      </c>
      <c r="G4" s="44">
        <v>5228.42</v>
      </c>
      <c r="H4" s="41">
        <v>3245.4</v>
      </c>
      <c r="I4" s="44">
        <v>3180</v>
      </c>
      <c r="J4" s="44"/>
      <c r="K4" s="52">
        <f t="shared" ref="K4:K67" si="0">E4*0.018</f>
        <v>58.4172</v>
      </c>
      <c r="L4" s="53">
        <f t="shared" ref="L4:L67" si="1">F4*0.16</f>
        <v>519.264</v>
      </c>
      <c r="M4" s="44">
        <f t="shared" ref="M4:M67" si="2">ROUND(G4*0.08,2)</f>
        <v>418.27</v>
      </c>
      <c r="N4" s="41">
        <f t="shared" ref="N4:N67" si="3">H4*0.007</f>
        <v>22.7178</v>
      </c>
      <c r="O4" s="44">
        <f t="shared" ref="O4:O67" si="4">I4*5%</f>
        <v>159</v>
      </c>
      <c r="P4" s="44">
        <f t="shared" ref="P4:P67" si="5">J4*50%</f>
        <v>0</v>
      </c>
      <c r="Q4" s="44">
        <f t="shared" ref="Q4:Q67" si="6">SUM(K4:P4)</f>
        <v>1177.669</v>
      </c>
      <c r="R4" s="41">
        <f t="shared" ref="R4:R67" si="7">E4*0</f>
        <v>0</v>
      </c>
      <c r="S4" s="41">
        <f t="shared" ref="S4:S67" si="8">ROUND(F4*0.08,2)</f>
        <v>259.63</v>
      </c>
      <c r="T4" s="44">
        <f t="shared" ref="T4:T67" si="9">ROUND(G4*0.02,2)</f>
        <v>104.57</v>
      </c>
      <c r="U4" s="41">
        <f t="shared" ref="U4:U67" si="10">ROUND(H4*0.003,2)</f>
        <v>9.74</v>
      </c>
      <c r="V4" s="44">
        <f t="shared" ref="V4:V67" si="11">I4*5%</f>
        <v>159</v>
      </c>
      <c r="W4" s="44">
        <f t="shared" ref="W4:W67" si="12">J4*50%</f>
        <v>0</v>
      </c>
      <c r="X4" s="41">
        <f t="shared" ref="X4:X67" si="13">SUM(R4:W4)</f>
        <v>532.94</v>
      </c>
      <c r="Y4" s="41">
        <f t="shared" ref="Y4:Y67" si="14">Q4+X4</f>
        <v>1710.609</v>
      </c>
      <c r="Z4" s="66"/>
      <c r="AA4" s="143" t="s">
        <v>14</v>
      </c>
      <c r="AB4" s="161">
        <f t="shared" ref="AB4:AH4" si="15">K4+R4</f>
        <v>58.4172</v>
      </c>
      <c r="AC4" s="161">
        <f t="shared" si="15"/>
        <v>778.894</v>
      </c>
      <c r="AD4" s="161">
        <f t="shared" si="15"/>
        <v>522.84</v>
      </c>
      <c r="AE4" s="161">
        <f t="shared" si="15"/>
        <v>32.4578</v>
      </c>
      <c r="AF4" s="161">
        <f t="shared" si="15"/>
        <v>318</v>
      </c>
      <c r="AG4" s="161">
        <f t="shared" si="15"/>
        <v>0</v>
      </c>
      <c r="AH4" s="161">
        <f t="shared" si="15"/>
        <v>1710.609</v>
      </c>
      <c r="AI4" s="143" t="s">
        <v>1134</v>
      </c>
    </row>
    <row r="5" s="9" customFormat="1" ht="20" customHeight="1" spans="1:35">
      <c r="A5" s="40">
        <f t="shared" ref="A5:A14" si="16">ROW()-3</f>
        <v>2</v>
      </c>
      <c r="B5" s="41" t="s">
        <v>98</v>
      </c>
      <c r="C5" s="42" t="s">
        <v>99</v>
      </c>
      <c r="D5" s="41" t="s">
        <v>100</v>
      </c>
      <c r="E5" s="41">
        <v>3245.4</v>
      </c>
      <c r="F5" s="41">
        <f>VLOOKUP(C5,'[1]9月'!$B:$Q,16,0)</f>
        <v>3245.4</v>
      </c>
      <c r="G5" s="44">
        <v>5228.42</v>
      </c>
      <c r="H5" s="41">
        <v>3245.4</v>
      </c>
      <c r="I5" s="44">
        <v>3180</v>
      </c>
      <c r="J5" s="44"/>
      <c r="K5" s="52">
        <f t="shared" si="0"/>
        <v>58.4172</v>
      </c>
      <c r="L5" s="53">
        <f t="shared" si="1"/>
        <v>519.264</v>
      </c>
      <c r="M5" s="44">
        <f t="shared" si="2"/>
        <v>418.27</v>
      </c>
      <c r="N5" s="41">
        <f t="shared" si="3"/>
        <v>22.7178</v>
      </c>
      <c r="O5" s="44">
        <f t="shared" si="4"/>
        <v>159</v>
      </c>
      <c r="P5" s="44">
        <f t="shared" si="5"/>
        <v>0</v>
      </c>
      <c r="Q5" s="44">
        <f t="shared" si="6"/>
        <v>1177.669</v>
      </c>
      <c r="R5" s="41">
        <f t="shared" si="7"/>
        <v>0</v>
      </c>
      <c r="S5" s="41">
        <f t="shared" si="8"/>
        <v>259.63</v>
      </c>
      <c r="T5" s="44">
        <f t="shared" si="9"/>
        <v>104.57</v>
      </c>
      <c r="U5" s="41">
        <f t="shared" si="10"/>
        <v>9.74</v>
      </c>
      <c r="V5" s="44">
        <f t="shared" si="11"/>
        <v>159</v>
      </c>
      <c r="W5" s="44">
        <f t="shared" si="12"/>
        <v>0</v>
      </c>
      <c r="X5" s="41">
        <f t="shared" si="13"/>
        <v>532.94</v>
      </c>
      <c r="Y5" s="41">
        <f t="shared" si="14"/>
        <v>1710.609</v>
      </c>
      <c r="Z5" s="66"/>
      <c r="AA5" s="143" t="s">
        <v>26</v>
      </c>
      <c r="AB5" s="161">
        <f t="shared" ref="AB5:AH5" si="17">K5+R5</f>
        <v>58.4172</v>
      </c>
      <c r="AC5" s="161">
        <f t="shared" si="17"/>
        <v>778.894</v>
      </c>
      <c r="AD5" s="161">
        <f t="shared" si="17"/>
        <v>522.84</v>
      </c>
      <c r="AE5" s="161">
        <f t="shared" si="17"/>
        <v>32.4578</v>
      </c>
      <c r="AF5" s="161">
        <f t="shared" si="17"/>
        <v>318</v>
      </c>
      <c r="AG5" s="161">
        <f t="shared" si="17"/>
        <v>0</v>
      </c>
      <c r="AH5" s="161">
        <f t="shared" si="17"/>
        <v>1710.609</v>
      </c>
      <c r="AI5" s="143" t="s">
        <v>1135</v>
      </c>
    </row>
    <row r="6" s="9" customFormat="1" ht="20" customHeight="1" spans="1:35">
      <c r="A6" s="40">
        <f t="shared" si="16"/>
        <v>3</v>
      </c>
      <c r="B6" s="41" t="s">
        <v>103</v>
      </c>
      <c r="C6" s="42" t="s">
        <v>104</v>
      </c>
      <c r="D6" s="41" t="s">
        <v>105</v>
      </c>
      <c r="E6" s="41">
        <v>3245.4</v>
      </c>
      <c r="F6" s="41">
        <f>VLOOKUP(C6,'[1]9月'!$B:$Q,16,0)</f>
        <v>3245.4</v>
      </c>
      <c r="G6" s="44">
        <v>5228.42</v>
      </c>
      <c r="H6" s="41">
        <v>3245.4</v>
      </c>
      <c r="I6" s="44">
        <v>3180</v>
      </c>
      <c r="J6" s="44"/>
      <c r="K6" s="52">
        <f t="shared" si="0"/>
        <v>58.4172</v>
      </c>
      <c r="L6" s="53">
        <f t="shared" si="1"/>
        <v>519.264</v>
      </c>
      <c r="M6" s="44">
        <f t="shared" si="2"/>
        <v>418.27</v>
      </c>
      <c r="N6" s="41">
        <f t="shared" si="3"/>
        <v>22.7178</v>
      </c>
      <c r="O6" s="44">
        <f t="shared" si="4"/>
        <v>159</v>
      </c>
      <c r="P6" s="44">
        <f t="shared" si="5"/>
        <v>0</v>
      </c>
      <c r="Q6" s="44">
        <f t="shared" si="6"/>
        <v>1177.669</v>
      </c>
      <c r="R6" s="41">
        <f t="shared" si="7"/>
        <v>0</v>
      </c>
      <c r="S6" s="41">
        <f t="shared" si="8"/>
        <v>259.63</v>
      </c>
      <c r="T6" s="44">
        <f t="shared" si="9"/>
        <v>104.57</v>
      </c>
      <c r="U6" s="41">
        <f t="shared" si="10"/>
        <v>9.74</v>
      </c>
      <c r="V6" s="44">
        <f t="shared" si="11"/>
        <v>159</v>
      </c>
      <c r="W6" s="44">
        <f t="shared" si="12"/>
        <v>0</v>
      </c>
      <c r="X6" s="41">
        <f t="shared" si="13"/>
        <v>532.94</v>
      </c>
      <c r="Y6" s="41">
        <f t="shared" si="14"/>
        <v>1710.609</v>
      </c>
      <c r="Z6" s="66"/>
      <c r="AA6" s="143" t="s">
        <v>26</v>
      </c>
      <c r="AB6" s="161">
        <f t="shared" ref="AB6:AH6" si="18">K6+R6</f>
        <v>58.4172</v>
      </c>
      <c r="AC6" s="161">
        <f t="shared" si="18"/>
        <v>778.894</v>
      </c>
      <c r="AD6" s="161">
        <f t="shared" si="18"/>
        <v>522.84</v>
      </c>
      <c r="AE6" s="161">
        <f t="shared" si="18"/>
        <v>32.4578</v>
      </c>
      <c r="AF6" s="161">
        <f t="shared" si="18"/>
        <v>318</v>
      </c>
      <c r="AG6" s="161">
        <f t="shared" si="18"/>
        <v>0</v>
      </c>
      <c r="AH6" s="161">
        <f t="shared" si="18"/>
        <v>1710.609</v>
      </c>
      <c r="AI6" s="143" t="s">
        <v>1135</v>
      </c>
    </row>
    <row r="7" s="9" customFormat="1" ht="20" customHeight="1" spans="1:35">
      <c r="A7" s="40">
        <f t="shared" si="16"/>
        <v>4</v>
      </c>
      <c r="B7" s="41" t="s">
        <v>98</v>
      </c>
      <c r="C7" s="42" t="s">
        <v>106</v>
      </c>
      <c r="D7" s="41" t="s">
        <v>107</v>
      </c>
      <c r="E7" s="41">
        <v>3245.4</v>
      </c>
      <c r="F7" s="41">
        <f>VLOOKUP(C7,'[1]9月'!$B:$Q,16,0)</f>
        <v>3245.4</v>
      </c>
      <c r="G7" s="44">
        <v>5228.42</v>
      </c>
      <c r="H7" s="41">
        <v>3245.4</v>
      </c>
      <c r="I7" s="44">
        <v>3180</v>
      </c>
      <c r="J7" s="44"/>
      <c r="K7" s="52">
        <f t="shared" si="0"/>
        <v>58.4172</v>
      </c>
      <c r="L7" s="53">
        <f t="shared" si="1"/>
        <v>519.264</v>
      </c>
      <c r="M7" s="44">
        <f t="shared" si="2"/>
        <v>418.27</v>
      </c>
      <c r="N7" s="41">
        <f t="shared" si="3"/>
        <v>22.7178</v>
      </c>
      <c r="O7" s="44">
        <f t="shared" si="4"/>
        <v>159</v>
      </c>
      <c r="P7" s="44">
        <f t="shared" si="5"/>
        <v>0</v>
      </c>
      <c r="Q7" s="44">
        <f t="shared" si="6"/>
        <v>1177.669</v>
      </c>
      <c r="R7" s="41">
        <f t="shared" si="7"/>
        <v>0</v>
      </c>
      <c r="S7" s="41">
        <f t="shared" si="8"/>
        <v>259.63</v>
      </c>
      <c r="T7" s="44">
        <f t="shared" si="9"/>
        <v>104.57</v>
      </c>
      <c r="U7" s="41">
        <f t="shared" si="10"/>
        <v>9.74</v>
      </c>
      <c r="V7" s="44">
        <f t="shared" si="11"/>
        <v>159</v>
      </c>
      <c r="W7" s="44">
        <f t="shared" si="12"/>
        <v>0</v>
      </c>
      <c r="X7" s="41">
        <f t="shared" si="13"/>
        <v>532.94</v>
      </c>
      <c r="Y7" s="41">
        <f t="shared" si="14"/>
        <v>1710.609</v>
      </c>
      <c r="Z7" s="66"/>
      <c r="AA7" s="143" t="s">
        <v>26</v>
      </c>
      <c r="AB7" s="161">
        <f t="shared" ref="AB7:AH7" si="19">K7+R7</f>
        <v>58.4172</v>
      </c>
      <c r="AC7" s="161">
        <f t="shared" si="19"/>
        <v>778.894</v>
      </c>
      <c r="AD7" s="161">
        <f t="shared" si="19"/>
        <v>522.84</v>
      </c>
      <c r="AE7" s="161">
        <f t="shared" si="19"/>
        <v>32.4578</v>
      </c>
      <c r="AF7" s="161">
        <f t="shared" si="19"/>
        <v>318</v>
      </c>
      <c r="AG7" s="161">
        <f t="shared" si="19"/>
        <v>0</v>
      </c>
      <c r="AH7" s="161">
        <f t="shared" si="19"/>
        <v>1710.609</v>
      </c>
      <c r="AI7" s="143" t="s">
        <v>1135</v>
      </c>
    </row>
    <row r="8" s="9" customFormat="1" ht="20" customHeight="1" spans="1:35">
      <c r="A8" s="40">
        <f t="shared" si="16"/>
        <v>5</v>
      </c>
      <c r="B8" s="41" t="s">
        <v>98</v>
      </c>
      <c r="C8" s="42" t="s">
        <v>108</v>
      </c>
      <c r="D8" s="41" t="s">
        <v>109</v>
      </c>
      <c r="E8" s="41">
        <v>3245.4</v>
      </c>
      <c r="F8" s="41">
        <f>VLOOKUP(C8,'[1]9月'!$B:$Q,16,0)</f>
        <v>3245.4</v>
      </c>
      <c r="G8" s="44">
        <v>5228.42</v>
      </c>
      <c r="H8" s="41">
        <v>3245.4</v>
      </c>
      <c r="I8" s="44">
        <v>4180</v>
      </c>
      <c r="J8" s="44"/>
      <c r="K8" s="52">
        <f t="shared" si="0"/>
        <v>58.4172</v>
      </c>
      <c r="L8" s="53">
        <f t="shared" si="1"/>
        <v>519.264</v>
      </c>
      <c r="M8" s="44">
        <f t="shared" si="2"/>
        <v>418.27</v>
      </c>
      <c r="N8" s="41">
        <f t="shared" si="3"/>
        <v>22.7178</v>
      </c>
      <c r="O8" s="44">
        <f t="shared" si="4"/>
        <v>209</v>
      </c>
      <c r="P8" s="44">
        <f t="shared" si="5"/>
        <v>0</v>
      </c>
      <c r="Q8" s="44">
        <f t="shared" si="6"/>
        <v>1227.669</v>
      </c>
      <c r="R8" s="41">
        <f t="shared" si="7"/>
        <v>0</v>
      </c>
      <c r="S8" s="41">
        <f t="shared" si="8"/>
        <v>259.63</v>
      </c>
      <c r="T8" s="44">
        <f t="shared" si="9"/>
        <v>104.57</v>
      </c>
      <c r="U8" s="41">
        <f t="shared" si="10"/>
        <v>9.74</v>
      </c>
      <c r="V8" s="44">
        <f t="shared" si="11"/>
        <v>209</v>
      </c>
      <c r="W8" s="44">
        <f t="shared" si="12"/>
        <v>0</v>
      </c>
      <c r="X8" s="41">
        <f t="shared" si="13"/>
        <v>582.94</v>
      </c>
      <c r="Y8" s="41">
        <f t="shared" si="14"/>
        <v>1810.609</v>
      </c>
      <c r="Z8" s="66"/>
      <c r="AA8" s="143" t="s">
        <v>26</v>
      </c>
      <c r="AB8" s="161">
        <f t="shared" ref="AB8:AH8" si="20">K8+R8</f>
        <v>58.4172</v>
      </c>
      <c r="AC8" s="161">
        <f t="shared" si="20"/>
        <v>778.894</v>
      </c>
      <c r="AD8" s="161">
        <f t="shared" si="20"/>
        <v>522.84</v>
      </c>
      <c r="AE8" s="161">
        <f t="shared" si="20"/>
        <v>32.4578</v>
      </c>
      <c r="AF8" s="161">
        <f t="shared" si="20"/>
        <v>418</v>
      </c>
      <c r="AG8" s="161">
        <f t="shared" si="20"/>
        <v>0</v>
      </c>
      <c r="AH8" s="161">
        <f t="shared" si="20"/>
        <v>1810.609</v>
      </c>
      <c r="AI8" s="143" t="s">
        <v>1135</v>
      </c>
    </row>
    <row r="9" s="9" customFormat="1" ht="20" customHeight="1" spans="1:35">
      <c r="A9" s="40">
        <f t="shared" si="16"/>
        <v>6</v>
      </c>
      <c r="B9" s="41" t="s">
        <v>103</v>
      </c>
      <c r="C9" s="42" t="s">
        <v>110</v>
      </c>
      <c r="D9" s="41" t="s">
        <v>111</v>
      </c>
      <c r="E9" s="41">
        <v>3245.4</v>
      </c>
      <c r="F9" s="41">
        <f>VLOOKUP(C9,'[1]9月'!$B:$Q,16,0)</f>
        <v>3245.4</v>
      </c>
      <c r="G9" s="44">
        <v>5228.42</v>
      </c>
      <c r="H9" s="41">
        <v>3245.4</v>
      </c>
      <c r="I9" s="44">
        <v>3180</v>
      </c>
      <c r="J9" s="44"/>
      <c r="K9" s="52">
        <f t="shared" si="0"/>
        <v>58.4172</v>
      </c>
      <c r="L9" s="53">
        <f t="shared" si="1"/>
        <v>519.264</v>
      </c>
      <c r="M9" s="44">
        <f t="shared" si="2"/>
        <v>418.27</v>
      </c>
      <c r="N9" s="41">
        <f t="shared" si="3"/>
        <v>22.7178</v>
      </c>
      <c r="O9" s="44">
        <f t="shared" si="4"/>
        <v>159</v>
      </c>
      <c r="P9" s="44">
        <f t="shared" si="5"/>
        <v>0</v>
      </c>
      <c r="Q9" s="44">
        <f t="shared" si="6"/>
        <v>1177.669</v>
      </c>
      <c r="R9" s="41">
        <f t="shared" si="7"/>
        <v>0</v>
      </c>
      <c r="S9" s="41">
        <f t="shared" si="8"/>
        <v>259.63</v>
      </c>
      <c r="T9" s="44">
        <f t="shared" si="9"/>
        <v>104.57</v>
      </c>
      <c r="U9" s="41">
        <f t="shared" si="10"/>
        <v>9.74</v>
      </c>
      <c r="V9" s="44">
        <f t="shared" si="11"/>
        <v>159</v>
      </c>
      <c r="W9" s="44">
        <f t="shared" si="12"/>
        <v>0</v>
      </c>
      <c r="X9" s="41">
        <f t="shared" si="13"/>
        <v>532.94</v>
      </c>
      <c r="Y9" s="41">
        <f t="shared" si="14"/>
        <v>1710.609</v>
      </c>
      <c r="Z9" s="66"/>
      <c r="AA9" s="143" t="s">
        <v>26</v>
      </c>
      <c r="AB9" s="161">
        <f t="shared" ref="AB9:AH9" si="21">K9+R9</f>
        <v>58.4172</v>
      </c>
      <c r="AC9" s="161">
        <f t="shared" si="21"/>
        <v>778.894</v>
      </c>
      <c r="AD9" s="161">
        <f t="shared" si="21"/>
        <v>522.84</v>
      </c>
      <c r="AE9" s="161">
        <f t="shared" si="21"/>
        <v>32.4578</v>
      </c>
      <c r="AF9" s="161">
        <f t="shared" si="21"/>
        <v>318</v>
      </c>
      <c r="AG9" s="161">
        <f t="shared" si="21"/>
        <v>0</v>
      </c>
      <c r="AH9" s="161">
        <f t="shared" si="21"/>
        <v>1710.609</v>
      </c>
      <c r="AI9" s="143" t="s">
        <v>1135</v>
      </c>
    </row>
    <row r="10" s="9" customFormat="1" ht="20" customHeight="1" spans="1:35">
      <c r="A10" s="40">
        <f t="shared" si="16"/>
        <v>7</v>
      </c>
      <c r="B10" s="41" t="s">
        <v>103</v>
      </c>
      <c r="C10" s="42" t="s">
        <v>114</v>
      </c>
      <c r="D10" s="41" t="s">
        <v>115</v>
      </c>
      <c r="E10" s="41">
        <v>3245.4</v>
      </c>
      <c r="F10" s="41">
        <f>VLOOKUP(C10,'[1]9月'!$B:$Q,16,0)</f>
        <v>3245.4</v>
      </c>
      <c r="G10" s="44">
        <v>5228.42</v>
      </c>
      <c r="H10" s="41">
        <v>3245.4</v>
      </c>
      <c r="I10" s="44">
        <v>4180</v>
      </c>
      <c r="J10" s="44"/>
      <c r="K10" s="52">
        <f t="shared" si="0"/>
        <v>58.4172</v>
      </c>
      <c r="L10" s="53">
        <f t="shared" si="1"/>
        <v>519.264</v>
      </c>
      <c r="M10" s="44">
        <f t="shared" si="2"/>
        <v>418.27</v>
      </c>
      <c r="N10" s="41">
        <f t="shared" si="3"/>
        <v>22.7178</v>
      </c>
      <c r="O10" s="44">
        <f t="shared" si="4"/>
        <v>209</v>
      </c>
      <c r="P10" s="44">
        <f t="shared" si="5"/>
        <v>0</v>
      </c>
      <c r="Q10" s="44">
        <f t="shared" si="6"/>
        <v>1227.669</v>
      </c>
      <c r="R10" s="41">
        <f t="shared" si="7"/>
        <v>0</v>
      </c>
      <c r="S10" s="41">
        <f t="shared" si="8"/>
        <v>259.63</v>
      </c>
      <c r="T10" s="44">
        <f t="shared" si="9"/>
        <v>104.57</v>
      </c>
      <c r="U10" s="41">
        <f t="shared" si="10"/>
        <v>9.74</v>
      </c>
      <c r="V10" s="44">
        <f t="shared" si="11"/>
        <v>209</v>
      </c>
      <c r="W10" s="44">
        <f t="shared" si="12"/>
        <v>0</v>
      </c>
      <c r="X10" s="41">
        <f t="shared" si="13"/>
        <v>582.94</v>
      </c>
      <c r="Y10" s="41">
        <f t="shared" si="14"/>
        <v>1810.609</v>
      </c>
      <c r="Z10" s="66"/>
      <c r="AA10" s="143" t="s">
        <v>26</v>
      </c>
      <c r="AB10" s="161">
        <f t="shared" ref="AB10:AH10" si="22">K10+R10</f>
        <v>58.4172</v>
      </c>
      <c r="AC10" s="161">
        <f t="shared" si="22"/>
        <v>778.894</v>
      </c>
      <c r="AD10" s="161">
        <f t="shared" si="22"/>
        <v>522.84</v>
      </c>
      <c r="AE10" s="161">
        <f t="shared" si="22"/>
        <v>32.4578</v>
      </c>
      <c r="AF10" s="161">
        <f t="shared" si="22"/>
        <v>418</v>
      </c>
      <c r="AG10" s="161">
        <f t="shared" si="22"/>
        <v>0</v>
      </c>
      <c r="AH10" s="161">
        <f t="shared" si="22"/>
        <v>1810.609</v>
      </c>
      <c r="AI10" s="143" t="s">
        <v>1135</v>
      </c>
    </row>
    <row r="11" s="9" customFormat="1" ht="20" customHeight="1" spans="1:35">
      <c r="A11" s="40">
        <f t="shared" si="16"/>
        <v>8</v>
      </c>
      <c r="B11" s="41" t="e">
        <v>#N/A</v>
      </c>
      <c r="C11" s="42" t="s">
        <v>116</v>
      </c>
      <c r="D11" s="41" t="s">
        <v>117</v>
      </c>
      <c r="E11" s="41">
        <v>3820</v>
      </c>
      <c r="F11" s="41">
        <f>VLOOKUP(C11,'[1]9月'!$B:$Q,16,0)</f>
        <v>3820</v>
      </c>
      <c r="G11" s="44">
        <v>5228.42</v>
      </c>
      <c r="H11" s="41">
        <v>3820</v>
      </c>
      <c r="I11" s="44">
        <v>4180</v>
      </c>
      <c r="J11" s="44"/>
      <c r="K11" s="52">
        <f t="shared" si="0"/>
        <v>68.76</v>
      </c>
      <c r="L11" s="53">
        <f t="shared" si="1"/>
        <v>611.2</v>
      </c>
      <c r="M11" s="44">
        <f t="shared" si="2"/>
        <v>418.27</v>
      </c>
      <c r="N11" s="41">
        <f t="shared" si="3"/>
        <v>26.74</v>
      </c>
      <c r="O11" s="44">
        <f t="shared" si="4"/>
        <v>209</v>
      </c>
      <c r="P11" s="44">
        <f t="shared" si="5"/>
        <v>0</v>
      </c>
      <c r="Q11" s="44">
        <f t="shared" si="6"/>
        <v>1333.97</v>
      </c>
      <c r="R11" s="41">
        <f t="shared" si="7"/>
        <v>0</v>
      </c>
      <c r="S11" s="41">
        <f t="shared" si="8"/>
        <v>305.6</v>
      </c>
      <c r="T11" s="44">
        <f t="shared" si="9"/>
        <v>104.57</v>
      </c>
      <c r="U11" s="41">
        <f t="shared" si="10"/>
        <v>11.46</v>
      </c>
      <c r="V11" s="44">
        <f t="shared" si="11"/>
        <v>209</v>
      </c>
      <c r="W11" s="44">
        <f t="shared" si="12"/>
        <v>0</v>
      </c>
      <c r="X11" s="41">
        <f t="shared" si="13"/>
        <v>630.63</v>
      </c>
      <c r="Y11" s="41">
        <f t="shared" si="14"/>
        <v>1964.6</v>
      </c>
      <c r="Z11" s="66"/>
      <c r="AA11" s="143" t="s">
        <v>26</v>
      </c>
      <c r="AB11" s="161">
        <f t="shared" ref="AB11:AH11" si="23">K11+R11</f>
        <v>68.76</v>
      </c>
      <c r="AC11" s="161">
        <f t="shared" si="23"/>
        <v>916.8</v>
      </c>
      <c r="AD11" s="161">
        <f t="shared" si="23"/>
        <v>522.84</v>
      </c>
      <c r="AE11" s="161">
        <f t="shared" si="23"/>
        <v>38.2</v>
      </c>
      <c r="AF11" s="161">
        <f t="shared" si="23"/>
        <v>418</v>
      </c>
      <c r="AG11" s="161">
        <f t="shared" si="23"/>
        <v>0</v>
      </c>
      <c r="AH11" s="161">
        <f t="shared" si="23"/>
        <v>1964.6</v>
      </c>
      <c r="AI11" s="143" t="s">
        <v>1135</v>
      </c>
    </row>
    <row r="12" s="9" customFormat="1" ht="20" customHeight="1" spans="1:35">
      <c r="A12" s="40">
        <f t="shared" si="16"/>
        <v>9</v>
      </c>
      <c r="B12" s="41" t="s">
        <v>98</v>
      </c>
      <c r="C12" s="42" t="s">
        <v>120</v>
      </c>
      <c r="D12" s="45" t="s">
        <v>121</v>
      </c>
      <c r="E12" s="41">
        <v>3245.4</v>
      </c>
      <c r="F12" s="41">
        <f>VLOOKUP(C12,'[1]9月'!$B:$Q,16,0)</f>
        <v>3245.4</v>
      </c>
      <c r="G12" s="44">
        <v>5228.42</v>
      </c>
      <c r="H12" s="41">
        <v>3245.4</v>
      </c>
      <c r="I12" s="44">
        <v>3180</v>
      </c>
      <c r="J12" s="44"/>
      <c r="K12" s="52">
        <f t="shared" si="0"/>
        <v>58.4172</v>
      </c>
      <c r="L12" s="53">
        <f t="shared" si="1"/>
        <v>519.264</v>
      </c>
      <c r="M12" s="44">
        <f t="shared" si="2"/>
        <v>418.27</v>
      </c>
      <c r="N12" s="41">
        <f t="shared" si="3"/>
        <v>22.7178</v>
      </c>
      <c r="O12" s="44">
        <f t="shared" si="4"/>
        <v>159</v>
      </c>
      <c r="P12" s="44">
        <f t="shared" si="5"/>
        <v>0</v>
      </c>
      <c r="Q12" s="44">
        <f t="shared" si="6"/>
        <v>1177.669</v>
      </c>
      <c r="R12" s="41">
        <f t="shared" si="7"/>
        <v>0</v>
      </c>
      <c r="S12" s="41">
        <f t="shared" si="8"/>
        <v>259.63</v>
      </c>
      <c r="T12" s="44">
        <f t="shared" si="9"/>
        <v>104.57</v>
      </c>
      <c r="U12" s="41">
        <f t="shared" si="10"/>
        <v>9.74</v>
      </c>
      <c r="V12" s="44">
        <f t="shared" si="11"/>
        <v>159</v>
      </c>
      <c r="W12" s="44">
        <f t="shared" si="12"/>
        <v>0</v>
      </c>
      <c r="X12" s="41">
        <f t="shared" si="13"/>
        <v>532.94</v>
      </c>
      <c r="Y12" s="41">
        <f t="shared" si="14"/>
        <v>1710.609</v>
      </c>
      <c r="Z12" s="66"/>
      <c r="AA12" s="143" t="s">
        <v>26</v>
      </c>
      <c r="AB12" s="161">
        <f t="shared" ref="AB12:AH12" si="24">K12+R12</f>
        <v>58.4172</v>
      </c>
      <c r="AC12" s="161">
        <f t="shared" si="24"/>
        <v>778.894</v>
      </c>
      <c r="AD12" s="161">
        <f t="shared" si="24"/>
        <v>522.84</v>
      </c>
      <c r="AE12" s="161">
        <f t="shared" si="24"/>
        <v>32.4578</v>
      </c>
      <c r="AF12" s="161">
        <f t="shared" si="24"/>
        <v>318</v>
      </c>
      <c r="AG12" s="161">
        <f t="shared" si="24"/>
        <v>0</v>
      </c>
      <c r="AH12" s="161">
        <f t="shared" si="24"/>
        <v>1710.609</v>
      </c>
      <c r="AI12" s="143" t="s">
        <v>1135</v>
      </c>
    </row>
    <row r="13" s="9" customFormat="1" ht="20" customHeight="1" spans="1:35">
      <c r="A13" s="40">
        <f t="shared" si="16"/>
        <v>10</v>
      </c>
      <c r="B13" s="41" t="s">
        <v>98</v>
      </c>
      <c r="C13" s="42" t="s">
        <v>122</v>
      </c>
      <c r="D13" s="45" t="s">
        <v>123</v>
      </c>
      <c r="E13" s="41">
        <v>3245.4</v>
      </c>
      <c r="F13" s="41">
        <v>3245.4</v>
      </c>
      <c r="G13" s="44">
        <v>5228.42</v>
      </c>
      <c r="H13" s="41">
        <v>3245.4</v>
      </c>
      <c r="I13" s="44">
        <v>3180</v>
      </c>
      <c r="J13" s="44"/>
      <c r="K13" s="52">
        <f t="shared" si="0"/>
        <v>58.4172</v>
      </c>
      <c r="L13" s="53">
        <f t="shared" si="1"/>
        <v>519.264</v>
      </c>
      <c r="M13" s="44">
        <f t="shared" si="2"/>
        <v>418.27</v>
      </c>
      <c r="N13" s="41">
        <f t="shared" si="3"/>
        <v>22.7178</v>
      </c>
      <c r="O13" s="44">
        <f t="shared" si="4"/>
        <v>159</v>
      </c>
      <c r="P13" s="44">
        <f t="shared" si="5"/>
        <v>0</v>
      </c>
      <c r="Q13" s="44">
        <f t="shared" si="6"/>
        <v>1177.669</v>
      </c>
      <c r="R13" s="41">
        <f t="shared" si="7"/>
        <v>0</v>
      </c>
      <c r="S13" s="41">
        <f t="shared" si="8"/>
        <v>259.63</v>
      </c>
      <c r="T13" s="44">
        <f t="shared" si="9"/>
        <v>104.57</v>
      </c>
      <c r="U13" s="41">
        <f t="shared" si="10"/>
        <v>9.74</v>
      </c>
      <c r="V13" s="44">
        <f t="shared" si="11"/>
        <v>159</v>
      </c>
      <c r="W13" s="44">
        <f t="shared" si="12"/>
        <v>0</v>
      </c>
      <c r="X13" s="41">
        <f t="shared" si="13"/>
        <v>532.94</v>
      </c>
      <c r="Y13" s="41">
        <f t="shared" si="14"/>
        <v>1710.609</v>
      </c>
      <c r="Z13" s="66"/>
      <c r="AA13" s="143" t="s">
        <v>26</v>
      </c>
      <c r="AB13" s="161">
        <f t="shared" ref="AB13:AH13" si="25">K13+R13</f>
        <v>58.4172</v>
      </c>
      <c r="AC13" s="161">
        <f t="shared" si="25"/>
        <v>778.894</v>
      </c>
      <c r="AD13" s="161">
        <f t="shared" si="25"/>
        <v>522.84</v>
      </c>
      <c r="AE13" s="161">
        <f t="shared" si="25"/>
        <v>32.4578</v>
      </c>
      <c r="AF13" s="161">
        <f t="shared" si="25"/>
        <v>318</v>
      </c>
      <c r="AG13" s="161">
        <f t="shared" si="25"/>
        <v>0</v>
      </c>
      <c r="AH13" s="161">
        <f t="shared" si="25"/>
        <v>1710.609</v>
      </c>
      <c r="AI13" s="143" t="s">
        <v>1135</v>
      </c>
    </row>
    <row r="14" s="9" customFormat="1" ht="20" customHeight="1" spans="1:35">
      <c r="A14" s="40">
        <f t="shared" si="16"/>
        <v>11</v>
      </c>
      <c r="B14" s="41" t="s">
        <v>1046</v>
      </c>
      <c r="C14" s="42" t="s">
        <v>127</v>
      </c>
      <c r="D14" s="41" t="s">
        <v>128</v>
      </c>
      <c r="E14" s="41">
        <v>3245.4</v>
      </c>
      <c r="F14" s="41">
        <f>VLOOKUP(C14,'[1]9月'!$B:$Q,16,0)</f>
        <v>3245.4</v>
      </c>
      <c r="G14" s="44">
        <v>5228.42</v>
      </c>
      <c r="H14" s="41">
        <v>3245.4</v>
      </c>
      <c r="I14" s="44">
        <v>1790</v>
      </c>
      <c r="J14" s="44"/>
      <c r="K14" s="52">
        <f t="shared" si="0"/>
        <v>58.4172</v>
      </c>
      <c r="L14" s="53">
        <f t="shared" si="1"/>
        <v>519.264</v>
      </c>
      <c r="M14" s="44">
        <f t="shared" si="2"/>
        <v>418.27</v>
      </c>
      <c r="N14" s="41">
        <f t="shared" si="3"/>
        <v>22.7178</v>
      </c>
      <c r="O14" s="44">
        <f t="shared" si="4"/>
        <v>89.5</v>
      </c>
      <c r="P14" s="44">
        <f t="shared" si="5"/>
        <v>0</v>
      </c>
      <c r="Q14" s="44">
        <f t="shared" si="6"/>
        <v>1108.169</v>
      </c>
      <c r="R14" s="41">
        <f t="shared" si="7"/>
        <v>0</v>
      </c>
      <c r="S14" s="41">
        <f t="shared" si="8"/>
        <v>259.63</v>
      </c>
      <c r="T14" s="44">
        <f t="shared" si="9"/>
        <v>104.57</v>
      </c>
      <c r="U14" s="41">
        <f t="shared" si="10"/>
        <v>9.74</v>
      </c>
      <c r="V14" s="44">
        <f t="shared" si="11"/>
        <v>89.5</v>
      </c>
      <c r="W14" s="44">
        <f t="shared" si="12"/>
        <v>0</v>
      </c>
      <c r="X14" s="41">
        <f t="shared" si="13"/>
        <v>463.44</v>
      </c>
      <c r="Y14" s="41">
        <f t="shared" si="14"/>
        <v>1571.609</v>
      </c>
      <c r="Z14" s="66"/>
      <c r="AA14" s="143" t="s">
        <v>26</v>
      </c>
      <c r="AB14" s="161">
        <f t="shared" ref="AB14:AH14" si="26">K14+R14</f>
        <v>58.4172</v>
      </c>
      <c r="AC14" s="161">
        <f t="shared" si="26"/>
        <v>778.894</v>
      </c>
      <c r="AD14" s="161">
        <f t="shared" si="26"/>
        <v>522.84</v>
      </c>
      <c r="AE14" s="161">
        <f t="shared" si="26"/>
        <v>32.4578</v>
      </c>
      <c r="AF14" s="161">
        <f t="shared" si="26"/>
        <v>179</v>
      </c>
      <c r="AG14" s="161">
        <f t="shared" si="26"/>
        <v>0</v>
      </c>
      <c r="AH14" s="161">
        <f t="shared" si="26"/>
        <v>1571.609</v>
      </c>
      <c r="AI14" s="143" t="s">
        <v>1135</v>
      </c>
    </row>
    <row r="15" s="9" customFormat="1" ht="20" customHeight="1" spans="1:35">
      <c r="A15" s="40">
        <f t="shared" ref="A15:A24" si="27">ROW()-3</f>
        <v>12</v>
      </c>
      <c r="B15" s="41" t="s">
        <v>1046</v>
      </c>
      <c r="C15" s="42" t="s">
        <v>129</v>
      </c>
      <c r="D15" s="41" t="s">
        <v>130</v>
      </c>
      <c r="E15" s="41">
        <v>3245.4</v>
      </c>
      <c r="F15" s="41">
        <f>VLOOKUP(C15,'[1]9月'!$B:$Q,16,0)</f>
        <v>3245.4</v>
      </c>
      <c r="G15" s="44">
        <v>5228.42</v>
      </c>
      <c r="H15" s="41">
        <v>3245.4</v>
      </c>
      <c r="I15" s="44">
        <v>1790</v>
      </c>
      <c r="J15" s="44"/>
      <c r="K15" s="52">
        <f t="shared" si="0"/>
        <v>58.4172</v>
      </c>
      <c r="L15" s="53">
        <f t="shared" si="1"/>
        <v>519.264</v>
      </c>
      <c r="M15" s="44">
        <f t="shared" si="2"/>
        <v>418.27</v>
      </c>
      <c r="N15" s="41">
        <f t="shared" si="3"/>
        <v>22.7178</v>
      </c>
      <c r="O15" s="44">
        <f t="shared" si="4"/>
        <v>89.5</v>
      </c>
      <c r="P15" s="44">
        <f t="shared" si="5"/>
        <v>0</v>
      </c>
      <c r="Q15" s="44">
        <f t="shared" si="6"/>
        <v>1108.169</v>
      </c>
      <c r="R15" s="41">
        <f t="shared" si="7"/>
        <v>0</v>
      </c>
      <c r="S15" s="41">
        <f t="shared" si="8"/>
        <v>259.63</v>
      </c>
      <c r="T15" s="44">
        <f t="shared" si="9"/>
        <v>104.57</v>
      </c>
      <c r="U15" s="41">
        <f t="shared" si="10"/>
        <v>9.74</v>
      </c>
      <c r="V15" s="44">
        <f t="shared" si="11"/>
        <v>89.5</v>
      </c>
      <c r="W15" s="44">
        <f t="shared" si="12"/>
        <v>0</v>
      </c>
      <c r="X15" s="41">
        <f t="shared" si="13"/>
        <v>463.44</v>
      </c>
      <c r="Y15" s="41">
        <f t="shared" si="14"/>
        <v>1571.609</v>
      </c>
      <c r="Z15" s="66"/>
      <c r="AA15" s="143" t="s">
        <v>26</v>
      </c>
      <c r="AB15" s="161">
        <f t="shared" ref="AB15:AH15" si="28">K15+R15</f>
        <v>58.4172</v>
      </c>
      <c r="AC15" s="161">
        <f t="shared" si="28"/>
        <v>778.894</v>
      </c>
      <c r="AD15" s="161">
        <f t="shared" si="28"/>
        <v>522.84</v>
      </c>
      <c r="AE15" s="161">
        <f t="shared" si="28"/>
        <v>32.4578</v>
      </c>
      <c r="AF15" s="161">
        <f t="shared" si="28"/>
        <v>179</v>
      </c>
      <c r="AG15" s="161">
        <f t="shared" si="28"/>
        <v>0</v>
      </c>
      <c r="AH15" s="161">
        <f t="shared" si="28"/>
        <v>1571.609</v>
      </c>
      <c r="AI15" s="143" t="s">
        <v>1135</v>
      </c>
    </row>
    <row r="16" s="9" customFormat="1" ht="20" customHeight="1" spans="1:35">
      <c r="A16" s="40">
        <f t="shared" si="27"/>
        <v>13</v>
      </c>
      <c r="B16" s="41" t="s">
        <v>1046</v>
      </c>
      <c r="C16" s="42" t="s">
        <v>131</v>
      </c>
      <c r="D16" s="41" t="s">
        <v>132</v>
      </c>
      <c r="E16" s="41">
        <v>3245.4</v>
      </c>
      <c r="F16" s="41">
        <f>VLOOKUP(C16,'[1]9月'!$B:$Q,16,0)</f>
        <v>3245.4</v>
      </c>
      <c r="G16" s="44">
        <v>5228.42</v>
      </c>
      <c r="H16" s="41">
        <v>3245.4</v>
      </c>
      <c r="I16" s="44">
        <v>1790</v>
      </c>
      <c r="J16" s="44"/>
      <c r="K16" s="52">
        <f t="shared" si="0"/>
        <v>58.4172</v>
      </c>
      <c r="L16" s="53">
        <f t="shared" si="1"/>
        <v>519.264</v>
      </c>
      <c r="M16" s="44">
        <f t="shared" si="2"/>
        <v>418.27</v>
      </c>
      <c r="N16" s="41">
        <f t="shared" si="3"/>
        <v>22.7178</v>
      </c>
      <c r="O16" s="44">
        <f t="shared" si="4"/>
        <v>89.5</v>
      </c>
      <c r="P16" s="44">
        <f t="shared" si="5"/>
        <v>0</v>
      </c>
      <c r="Q16" s="44">
        <f t="shared" si="6"/>
        <v>1108.169</v>
      </c>
      <c r="R16" s="41">
        <f t="shared" si="7"/>
        <v>0</v>
      </c>
      <c r="S16" s="41">
        <f t="shared" si="8"/>
        <v>259.63</v>
      </c>
      <c r="T16" s="44">
        <f t="shared" si="9"/>
        <v>104.57</v>
      </c>
      <c r="U16" s="41">
        <f t="shared" si="10"/>
        <v>9.74</v>
      </c>
      <c r="V16" s="44">
        <f t="shared" si="11"/>
        <v>89.5</v>
      </c>
      <c r="W16" s="44">
        <f t="shared" si="12"/>
        <v>0</v>
      </c>
      <c r="X16" s="41">
        <f t="shared" si="13"/>
        <v>463.44</v>
      </c>
      <c r="Y16" s="41">
        <f t="shared" si="14"/>
        <v>1571.609</v>
      </c>
      <c r="Z16" s="66"/>
      <c r="AA16" s="143" t="s">
        <v>26</v>
      </c>
      <c r="AB16" s="161">
        <f t="shared" ref="AB16:AH16" si="29">K16+R16</f>
        <v>58.4172</v>
      </c>
      <c r="AC16" s="161">
        <f t="shared" si="29"/>
        <v>778.894</v>
      </c>
      <c r="AD16" s="161">
        <f t="shared" si="29"/>
        <v>522.84</v>
      </c>
      <c r="AE16" s="161">
        <f t="shared" si="29"/>
        <v>32.4578</v>
      </c>
      <c r="AF16" s="161">
        <f t="shared" si="29"/>
        <v>179</v>
      </c>
      <c r="AG16" s="161">
        <f t="shared" si="29"/>
        <v>0</v>
      </c>
      <c r="AH16" s="161">
        <f t="shared" si="29"/>
        <v>1571.609</v>
      </c>
      <c r="AI16" s="143" t="s">
        <v>1135</v>
      </c>
    </row>
    <row r="17" s="9" customFormat="1" ht="20" customHeight="1" spans="1:35">
      <c r="A17" s="40">
        <f t="shared" si="27"/>
        <v>14</v>
      </c>
      <c r="B17" s="41" t="s">
        <v>1046</v>
      </c>
      <c r="C17" s="42" t="s">
        <v>133</v>
      </c>
      <c r="D17" s="41" t="s">
        <v>134</v>
      </c>
      <c r="E17" s="41">
        <v>3245.4</v>
      </c>
      <c r="F17" s="41">
        <f>VLOOKUP(C17,'[1]9月'!$B:$Q,16,0)</f>
        <v>3245.4</v>
      </c>
      <c r="G17" s="44">
        <v>5228.42</v>
      </c>
      <c r="H17" s="41">
        <v>3245.4</v>
      </c>
      <c r="I17" s="44">
        <v>1790</v>
      </c>
      <c r="J17" s="44"/>
      <c r="K17" s="52">
        <f t="shared" si="0"/>
        <v>58.4172</v>
      </c>
      <c r="L17" s="53">
        <f t="shared" si="1"/>
        <v>519.264</v>
      </c>
      <c r="M17" s="44">
        <f t="shared" si="2"/>
        <v>418.27</v>
      </c>
      <c r="N17" s="41">
        <f t="shared" si="3"/>
        <v>22.7178</v>
      </c>
      <c r="O17" s="44">
        <f t="shared" si="4"/>
        <v>89.5</v>
      </c>
      <c r="P17" s="44">
        <f t="shared" si="5"/>
        <v>0</v>
      </c>
      <c r="Q17" s="44">
        <f t="shared" si="6"/>
        <v>1108.169</v>
      </c>
      <c r="R17" s="41">
        <f t="shared" si="7"/>
        <v>0</v>
      </c>
      <c r="S17" s="41">
        <f t="shared" si="8"/>
        <v>259.63</v>
      </c>
      <c r="T17" s="44">
        <f t="shared" si="9"/>
        <v>104.57</v>
      </c>
      <c r="U17" s="41">
        <f t="shared" si="10"/>
        <v>9.74</v>
      </c>
      <c r="V17" s="44">
        <f t="shared" si="11"/>
        <v>89.5</v>
      </c>
      <c r="W17" s="44">
        <f t="shared" si="12"/>
        <v>0</v>
      </c>
      <c r="X17" s="41">
        <f t="shared" si="13"/>
        <v>463.44</v>
      </c>
      <c r="Y17" s="41">
        <f t="shared" si="14"/>
        <v>1571.609</v>
      </c>
      <c r="Z17" s="66"/>
      <c r="AA17" s="143" t="s">
        <v>26</v>
      </c>
      <c r="AB17" s="161">
        <f t="shared" ref="AB17:AH17" si="30">K17+R17</f>
        <v>58.4172</v>
      </c>
      <c r="AC17" s="161">
        <f t="shared" si="30"/>
        <v>778.894</v>
      </c>
      <c r="AD17" s="161">
        <f t="shared" si="30"/>
        <v>522.84</v>
      </c>
      <c r="AE17" s="161">
        <f t="shared" si="30"/>
        <v>32.4578</v>
      </c>
      <c r="AF17" s="161">
        <f t="shared" si="30"/>
        <v>179</v>
      </c>
      <c r="AG17" s="161">
        <f t="shared" si="30"/>
        <v>0</v>
      </c>
      <c r="AH17" s="161">
        <f t="shared" si="30"/>
        <v>1571.609</v>
      </c>
      <c r="AI17" s="143" t="s">
        <v>1135</v>
      </c>
    </row>
    <row r="18" s="9" customFormat="1" ht="20" customHeight="1" spans="1:35">
      <c r="A18" s="40">
        <f t="shared" si="27"/>
        <v>15</v>
      </c>
      <c r="B18" s="41" t="s">
        <v>1046</v>
      </c>
      <c r="C18" s="42" t="s">
        <v>135</v>
      </c>
      <c r="D18" s="41" t="s">
        <v>136</v>
      </c>
      <c r="E18" s="41">
        <v>3245.4</v>
      </c>
      <c r="F18" s="41">
        <f>VLOOKUP(C18,'[1]9月'!$B:$Q,16,0)</f>
        <v>3245.4</v>
      </c>
      <c r="G18" s="44">
        <v>5228.42</v>
      </c>
      <c r="H18" s="41">
        <v>3245.4</v>
      </c>
      <c r="I18" s="44">
        <v>3180</v>
      </c>
      <c r="J18" s="44"/>
      <c r="K18" s="52">
        <f t="shared" si="0"/>
        <v>58.4172</v>
      </c>
      <c r="L18" s="53">
        <f t="shared" si="1"/>
        <v>519.264</v>
      </c>
      <c r="M18" s="44">
        <f t="shared" si="2"/>
        <v>418.27</v>
      </c>
      <c r="N18" s="41">
        <f t="shared" si="3"/>
        <v>22.7178</v>
      </c>
      <c r="O18" s="44">
        <f t="shared" si="4"/>
        <v>159</v>
      </c>
      <c r="P18" s="44">
        <f t="shared" si="5"/>
        <v>0</v>
      </c>
      <c r="Q18" s="44">
        <f t="shared" si="6"/>
        <v>1177.669</v>
      </c>
      <c r="R18" s="41">
        <f t="shared" si="7"/>
        <v>0</v>
      </c>
      <c r="S18" s="41">
        <f t="shared" si="8"/>
        <v>259.63</v>
      </c>
      <c r="T18" s="44">
        <f t="shared" si="9"/>
        <v>104.57</v>
      </c>
      <c r="U18" s="41">
        <f t="shared" si="10"/>
        <v>9.74</v>
      </c>
      <c r="V18" s="44">
        <f t="shared" si="11"/>
        <v>159</v>
      </c>
      <c r="W18" s="44">
        <f t="shared" si="12"/>
        <v>0</v>
      </c>
      <c r="X18" s="41">
        <f t="shared" si="13"/>
        <v>532.94</v>
      </c>
      <c r="Y18" s="41">
        <f t="shared" si="14"/>
        <v>1710.609</v>
      </c>
      <c r="Z18" s="66"/>
      <c r="AA18" s="143" t="s">
        <v>26</v>
      </c>
      <c r="AB18" s="161">
        <f t="shared" ref="AB18:AH18" si="31">K18+R18</f>
        <v>58.4172</v>
      </c>
      <c r="AC18" s="161">
        <f t="shared" si="31"/>
        <v>778.894</v>
      </c>
      <c r="AD18" s="161">
        <f t="shared" si="31"/>
        <v>522.84</v>
      </c>
      <c r="AE18" s="161">
        <f t="shared" si="31"/>
        <v>32.4578</v>
      </c>
      <c r="AF18" s="161">
        <f t="shared" si="31"/>
        <v>318</v>
      </c>
      <c r="AG18" s="161">
        <f t="shared" si="31"/>
        <v>0</v>
      </c>
      <c r="AH18" s="161">
        <f t="shared" si="31"/>
        <v>1710.609</v>
      </c>
      <c r="AI18" s="143" t="s">
        <v>1135</v>
      </c>
    </row>
    <row r="19" s="9" customFormat="1" ht="20" customHeight="1" spans="1:35">
      <c r="A19" s="40">
        <f t="shared" si="27"/>
        <v>16</v>
      </c>
      <c r="B19" s="41" t="s">
        <v>1046</v>
      </c>
      <c r="C19" s="42" t="s">
        <v>137</v>
      </c>
      <c r="D19" s="41" t="s">
        <v>138</v>
      </c>
      <c r="E19" s="41">
        <v>3245.4</v>
      </c>
      <c r="F19" s="41">
        <f>VLOOKUP(C19,'[1]9月'!$B:$Q,16,0)</f>
        <v>3245.4</v>
      </c>
      <c r="G19" s="44">
        <v>5228.42</v>
      </c>
      <c r="H19" s="41">
        <v>3245.4</v>
      </c>
      <c r="I19" s="44">
        <v>3180</v>
      </c>
      <c r="J19" s="44"/>
      <c r="K19" s="52">
        <f t="shared" si="0"/>
        <v>58.4172</v>
      </c>
      <c r="L19" s="53">
        <f t="shared" si="1"/>
        <v>519.264</v>
      </c>
      <c r="M19" s="44">
        <f t="shared" si="2"/>
        <v>418.27</v>
      </c>
      <c r="N19" s="41">
        <f t="shared" si="3"/>
        <v>22.7178</v>
      </c>
      <c r="O19" s="44">
        <f t="shared" si="4"/>
        <v>159</v>
      </c>
      <c r="P19" s="44">
        <f t="shared" si="5"/>
        <v>0</v>
      </c>
      <c r="Q19" s="44">
        <f t="shared" si="6"/>
        <v>1177.669</v>
      </c>
      <c r="R19" s="41">
        <f t="shared" si="7"/>
        <v>0</v>
      </c>
      <c r="S19" s="41">
        <f t="shared" si="8"/>
        <v>259.63</v>
      </c>
      <c r="T19" s="44">
        <f t="shared" si="9"/>
        <v>104.57</v>
      </c>
      <c r="U19" s="41">
        <f t="shared" si="10"/>
        <v>9.74</v>
      </c>
      <c r="V19" s="44">
        <f t="shared" si="11"/>
        <v>159</v>
      </c>
      <c r="W19" s="44">
        <f t="shared" si="12"/>
        <v>0</v>
      </c>
      <c r="X19" s="41">
        <f t="shared" si="13"/>
        <v>532.94</v>
      </c>
      <c r="Y19" s="41">
        <f t="shared" si="14"/>
        <v>1710.609</v>
      </c>
      <c r="Z19" s="66"/>
      <c r="AA19" s="143" t="s">
        <v>26</v>
      </c>
      <c r="AB19" s="161">
        <f t="shared" ref="AB19:AH19" si="32">K19+R19</f>
        <v>58.4172</v>
      </c>
      <c r="AC19" s="161">
        <f t="shared" si="32"/>
        <v>778.894</v>
      </c>
      <c r="AD19" s="161">
        <f t="shared" si="32"/>
        <v>522.84</v>
      </c>
      <c r="AE19" s="161">
        <f t="shared" si="32"/>
        <v>32.4578</v>
      </c>
      <c r="AF19" s="161">
        <f t="shared" si="32"/>
        <v>318</v>
      </c>
      <c r="AG19" s="161">
        <f t="shared" si="32"/>
        <v>0</v>
      </c>
      <c r="AH19" s="161">
        <f t="shared" si="32"/>
        <v>1710.609</v>
      </c>
      <c r="AI19" s="143" t="s">
        <v>1135</v>
      </c>
    </row>
    <row r="20" s="9" customFormat="1" ht="20" customHeight="1" spans="1:35">
      <c r="A20" s="40">
        <f t="shared" si="27"/>
        <v>17</v>
      </c>
      <c r="B20" s="41" t="s">
        <v>1046</v>
      </c>
      <c r="C20" s="42" t="s">
        <v>139</v>
      </c>
      <c r="D20" s="341" t="s">
        <v>140</v>
      </c>
      <c r="E20" s="41">
        <v>3245.4</v>
      </c>
      <c r="F20" s="41">
        <f>VLOOKUP(C20,'[1]9月'!$B:$Q,16,0)</f>
        <v>3245.4</v>
      </c>
      <c r="G20" s="44">
        <v>5228.42</v>
      </c>
      <c r="H20" s="41">
        <v>3245.4</v>
      </c>
      <c r="I20" s="44">
        <v>3180</v>
      </c>
      <c r="J20" s="44"/>
      <c r="K20" s="52">
        <f t="shared" si="0"/>
        <v>58.4172</v>
      </c>
      <c r="L20" s="53">
        <f t="shared" si="1"/>
        <v>519.264</v>
      </c>
      <c r="M20" s="44">
        <f t="shared" si="2"/>
        <v>418.27</v>
      </c>
      <c r="N20" s="41">
        <f t="shared" si="3"/>
        <v>22.7178</v>
      </c>
      <c r="O20" s="44">
        <f t="shared" si="4"/>
        <v>159</v>
      </c>
      <c r="P20" s="44">
        <f t="shared" si="5"/>
        <v>0</v>
      </c>
      <c r="Q20" s="44">
        <f t="shared" si="6"/>
        <v>1177.669</v>
      </c>
      <c r="R20" s="41">
        <f t="shared" si="7"/>
        <v>0</v>
      </c>
      <c r="S20" s="41">
        <f t="shared" si="8"/>
        <v>259.63</v>
      </c>
      <c r="T20" s="44">
        <f t="shared" si="9"/>
        <v>104.57</v>
      </c>
      <c r="U20" s="41">
        <f t="shared" si="10"/>
        <v>9.74</v>
      </c>
      <c r="V20" s="44">
        <f t="shared" si="11"/>
        <v>159</v>
      </c>
      <c r="W20" s="44">
        <f t="shared" si="12"/>
        <v>0</v>
      </c>
      <c r="X20" s="41">
        <f t="shared" si="13"/>
        <v>532.94</v>
      </c>
      <c r="Y20" s="41">
        <f t="shared" si="14"/>
        <v>1710.609</v>
      </c>
      <c r="Z20" s="66"/>
      <c r="AA20" s="143" t="s">
        <v>26</v>
      </c>
      <c r="AB20" s="161">
        <f t="shared" ref="AB20:AH20" si="33">K20+R20</f>
        <v>58.4172</v>
      </c>
      <c r="AC20" s="161">
        <f t="shared" si="33"/>
        <v>778.894</v>
      </c>
      <c r="AD20" s="161">
        <f t="shared" si="33"/>
        <v>522.84</v>
      </c>
      <c r="AE20" s="161">
        <f t="shared" si="33"/>
        <v>32.4578</v>
      </c>
      <c r="AF20" s="161">
        <f t="shared" si="33"/>
        <v>318</v>
      </c>
      <c r="AG20" s="161">
        <f t="shared" si="33"/>
        <v>0</v>
      </c>
      <c r="AH20" s="161">
        <f t="shared" si="33"/>
        <v>1710.609</v>
      </c>
      <c r="AI20" s="143" t="s">
        <v>1135</v>
      </c>
    </row>
    <row r="21" s="9" customFormat="1" ht="20" customHeight="1" spans="1:35">
      <c r="A21" s="40">
        <f t="shared" si="27"/>
        <v>18</v>
      </c>
      <c r="B21" s="41" t="s">
        <v>1046</v>
      </c>
      <c r="C21" s="42" t="s">
        <v>143</v>
      </c>
      <c r="D21" s="41" t="s">
        <v>144</v>
      </c>
      <c r="E21" s="41">
        <v>3245.4</v>
      </c>
      <c r="F21" s="41">
        <f>VLOOKUP(C21,'[1]9月'!$B:$Q,16,0)</f>
        <v>3245.4</v>
      </c>
      <c r="G21" s="44">
        <v>5228.42</v>
      </c>
      <c r="H21" s="41">
        <v>3245.4</v>
      </c>
      <c r="I21" s="44">
        <v>3180</v>
      </c>
      <c r="J21" s="44"/>
      <c r="K21" s="52">
        <f t="shared" si="0"/>
        <v>58.4172</v>
      </c>
      <c r="L21" s="53">
        <f t="shared" si="1"/>
        <v>519.264</v>
      </c>
      <c r="M21" s="44">
        <f t="shared" si="2"/>
        <v>418.27</v>
      </c>
      <c r="N21" s="41">
        <f t="shared" si="3"/>
        <v>22.7178</v>
      </c>
      <c r="O21" s="44">
        <f t="shared" si="4"/>
        <v>159</v>
      </c>
      <c r="P21" s="44">
        <f t="shared" si="5"/>
        <v>0</v>
      </c>
      <c r="Q21" s="44">
        <f t="shared" si="6"/>
        <v>1177.669</v>
      </c>
      <c r="R21" s="41">
        <f t="shared" si="7"/>
        <v>0</v>
      </c>
      <c r="S21" s="41">
        <f t="shared" si="8"/>
        <v>259.63</v>
      </c>
      <c r="T21" s="44">
        <f t="shared" si="9"/>
        <v>104.57</v>
      </c>
      <c r="U21" s="41">
        <f t="shared" si="10"/>
        <v>9.74</v>
      </c>
      <c r="V21" s="44">
        <f t="shared" si="11"/>
        <v>159</v>
      </c>
      <c r="W21" s="44">
        <f t="shared" si="12"/>
        <v>0</v>
      </c>
      <c r="X21" s="41">
        <f t="shared" si="13"/>
        <v>532.94</v>
      </c>
      <c r="Y21" s="41">
        <f t="shared" si="14"/>
        <v>1710.609</v>
      </c>
      <c r="Z21" s="66"/>
      <c r="AA21" s="143" t="s">
        <v>26</v>
      </c>
      <c r="AB21" s="161">
        <f t="shared" ref="AB21:AH21" si="34">K21+R21</f>
        <v>58.4172</v>
      </c>
      <c r="AC21" s="161">
        <f t="shared" si="34"/>
        <v>778.894</v>
      </c>
      <c r="AD21" s="161">
        <f t="shared" si="34"/>
        <v>522.84</v>
      </c>
      <c r="AE21" s="161">
        <f t="shared" si="34"/>
        <v>32.4578</v>
      </c>
      <c r="AF21" s="161">
        <f t="shared" si="34"/>
        <v>318</v>
      </c>
      <c r="AG21" s="161">
        <f t="shared" si="34"/>
        <v>0</v>
      </c>
      <c r="AH21" s="161">
        <f t="shared" si="34"/>
        <v>1710.609</v>
      </c>
      <c r="AI21" s="143" t="s">
        <v>1135</v>
      </c>
    </row>
    <row r="22" s="9" customFormat="1" ht="20" customHeight="1" spans="1:35">
      <c r="A22" s="40">
        <f t="shared" si="27"/>
        <v>19</v>
      </c>
      <c r="B22" s="41" t="s">
        <v>145</v>
      </c>
      <c r="C22" s="42" t="s">
        <v>146</v>
      </c>
      <c r="D22" s="41" t="s">
        <v>147</v>
      </c>
      <c r="E22" s="41">
        <v>3820</v>
      </c>
      <c r="F22" s="41">
        <f>VLOOKUP(C22,'[1]9月'!$B:$Q,16,0)</f>
        <v>3820</v>
      </c>
      <c r="G22" s="44">
        <v>5228.42</v>
      </c>
      <c r="H22" s="41">
        <v>3820</v>
      </c>
      <c r="I22" s="44">
        <v>4180</v>
      </c>
      <c r="J22" s="44"/>
      <c r="K22" s="52">
        <f t="shared" si="0"/>
        <v>68.76</v>
      </c>
      <c r="L22" s="53">
        <f t="shared" si="1"/>
        <v>611.2</v>
      </c>
      <c r="M22" s="44">
        <f t="shared" si="2"/>
        <v>418.27</v>
      </c>
      <c r="N22" s="41">
        <f t="shared" si="3"/>
        <v>26.74</v>
      </c>
      <c r="O22" s="44">
        <f t="shared" si="4"/>
        <v>209</v>
      </c>
      <c r="P22" s="44">
        <f t="shared" si="5"/>
        <v>0</v>
      </c>
      <c r="Q22" s="44">
        <f t="shared" si="6"/>
        <v>1333.97</v>
      </c>
      <c r="R22" s="41">
        <f t="shared" si="7"/>
        <v>0</v>
      </c>
      <c r="S22" s="41">
        <f t="shared" si="8"/>
        <v>305.6</v>
      </c>
      <c r="T22" s="44">
        <f t="shared" si="9"/>
        <v>104.57</v>
      </c>
      <c r="U22" s="41">
        <f t="shared" si="10"/>
        <v>11.46</v>
      </c>
      <c r="V22" s="44">
        <f t="shared" si="11"/>
        <v>209</v>
      </c>
      <c r="W22" s="44">
        <f t="shared" si="12"/>
        <v>0</v>
      </c>
      <c r="X22" s="41">
        <f t="shared" si="13"/>
        <v>630.63</v>
      </c>
      <c r="Y22" s="41">
        <f t="shared" si="14"/>
        <v>1964.6</v>
      </c>
      <c r="Z22" s="66"/>
      <c r="AA22" s="143" t="s">
        <v>13</v>
      </c>
      <c r="AB22" s="161">
        <f t="shared" ref="AB22:AH22" si="35">K22+R22</f>
        <v>68.76</v>
      </c>
      <c r="AC22" s="161">
        <f t="shared" si="35"/>
        <v>916.8</v>
      </c>
      <c r="AD22" s="161">
        <f t="shared" si="35"/>
        <v>522.84</v>
      </c>
      <c r="AE22" s="161">
        <f t="shared" si="35"/>
        <v>38.2</v>
      </c>
      <c r="AF22" s="161">
        <f t="shared" si="35"/>
        <v>418</v>
      </c>
      <c r="AG22" s="161">
        <f t="shared" si="35"/>
        <v>0</v>
      </c>
      <c r="AH22" s="161">
        <f t="shared" si="35"/>
        <v>1964.6</v>
      </c>
      <c r="AI22" s="143" t="s">
        <v>1134</v>
      </c>
    </row>
    <row r="23" s="9" customFormat="1" ht="20" customHeight="1" spans="1:35">
      <c r="A23" s="40">
        <f t="shared" si="27"/>
        <v>20</v>
      </c>
      <c r="B23" s="41" t="s">
        <v>145</v>
      </c>
      <c r="C23" s="42" t="s">
        <v>148</v>
      </c>
      <c r="D23" s="41" t="s">
        <v>149</v>
      </c>
      <c r="E23" s="41">
        <v>3245.4</v>
      </c>
      <c r="F23" s="41">
        <f>VLOOKUP(C23,'[1]9月'!$B:$Q,16,0)</f>
        <v>3245.4</v>
      </c>
      <c r="G23" s="44">
        <v>5228.42</v>
      </c>
      <c r="H23" s="41">
        <v>3245.4</v>
      </c>
      <c r="I23" s="44">
        <v>3180</v>
      </c>
      <c r="J23" s="44"/>
      <c r="K23" s="52">
        <f t="shared" si="0"/>
        <v>58.4172</v>
      </c>
      <c r="L23" s="53">
        <f t="shared" si="1"/>
        <v>519.264</v>
      </c>
      <c r="M23" s="44">
        <f t="shared" si="2"/>
        <v>418.27</v>
      </c>
      <c r="N23" s="41">
        <f t="shared" si="3"/>
        <v>22.7178</v>
      </c>
      <c r="O23" s="44">
        <f t="shared" si="4"/>
        <v>159</v>
      </c>
      <c r="P23" s="44">
        <f t="shared" si="5"/>
        <v>0</v>
      </c>
      <c r="Q23" s="44">
        <f t="shared" si="6"/>
        <v>1177.669</v>
      </c>
      <c r="R23" s="41">
        <f t="shared" si="7"/>
        <v>0</v>
      </c>
      <c r="S23" s="41">
        <f t="shared" si="8"/>
        <v>259.63</v>
      </c>
      <c r="T23" s="44">
        <f t="shared" si="9"/>
        <v>104.57</v>
      </c>
      <c r="U23" s="41">
        <f t="shared" si="10"/>
        <v>9.74</v>
      </c>
      <c r="V23" s="44">
        <f t="shared" si="11"/>
        <v>159</v>
      </c>
      <c r="W23" s="44">
        <f t="shared" si="12"/>
        <v>0</v>
      </c>
      <c r="X23" s="41">
        <f t="shared" si="13"/>
        <v>532.94</v>
      </c>
      <c r="Y23" s="41">
        <f t="shared" si="14"/>
        <v>1710.609</v>
      </c>
      <c r="Z23" s="66"/>
      <c r="AA23" s="143" t="s">
        <v>9</v>
      </c>
      <c r="AB23" s="161">
        <f t="shared" ref="AB23:AH23" si="36">K23+R23</f>
        <v>58.4172</v>
      </c>
      <c r="AC23" s="161">
        <f t="shared" si="36"/>
        <v>778.894</v>
      </c>
      <c r="AD23" s="161">
        <f t="shared" si="36"/>
        <v>522.84</v>
      </c>
      <c r="AE23" s="161">
        <f t="shared" si="36"/>
        <v>32.4578</v>
      </c>
      <c r="AF23" s="161">
        <f t="shared" si="36"/>
        <v>318</v>
      </c>
      <c r="AG23" s="161">
        <f t="shared" si="36"/>
        <v>0</v>
      </c>
      <c r="AH23" s="161">
        <f t="shared" si="36"/>
        <v>1710.609</v>
      </c>
      <c r="AI23" s="143" t="s">
        <v>1136</v>
      </c>
    </row>
    <row r="24" s="9" customFormat="1" ht="20" customHeight="1" spans="1:35">
      <c r="A24" s="40">
        <f t="shared" si="27"/>
        <v>21</v>
      </c>
      <c r="B24" s="41" t="s">
        <v>145</v>
      </c>
      <c r="C24" s="42" t="s">
        <v>150</v>
      </c>
      <c r="D24" s="41" t="s">
        <v>151</v>
      </c>
      <c r="E24" s="41">
        <v>3245.4</v>
      </c>
      <c r="F24" s="41">
        <f>VLOOKUP(C24,'[1]9月'!$B:$Q,16,0)</f>
        <v>3245.4</v>
      </c>
      <c r="G24" s="44">
        <v>5228.42</v>
      </c>
      <c r="H24" s="41">
        <v>3245.4</v>
      </c>
      <c r="I24" s="44">
        <v>3180</v>
      </c>
      <c r="J24" s="44"/>
      <c r="K24" s="52">
        <f t="shared" si="0"/>
        <v>58.4172</v>
      </c>
      <c r="L24" s="53">
        <f t="shared" si="1"/>
        <v>519.264</v>
      </c>
      <c r="M24" s="44">
        <f t="shared" si="2"/>
        <v>418.27</v>
      </c>
      <c r="N24" s="41">
        <f t="shared" si="3"/>
        <v>22.7178</v>
      </c>
      <c r="O24" s="44">
        <f t="shared" si="4"/>
        <v>159</v>
      </c>
      <c r="P24" s="44">
        <f t="shared" si="5"/>
        <v>0</v>
      </c>
      <c r="Q24" s="44">
        <f t="shared" si="6"/>
        <v>1177.669</v>
      </c>
      <c r="R24" s="41">
        <f t="shared" si="7"/>
        <v>0</v>
      </c>
      <c r="S24" s="41">
        <f t="shared" si="8"/>
        <v>259.63</v>
      </c>
      <c r="T24" s="44">
        <f t="shared" si="9"/>
        <v>104.57</v>
      </c>
      <c r="U24" s="41">
        <f t="shared" si="10"/>
        <v>9.74</v>
      </c>
      <c r="V24" s="44">
        <f t="shared" si="11"/>
        <v>159</v>
      </c>
      <c r="W24" s="44">
        <f t="shared" si="12"/>
        <v>0</v>
      </c>
      <c r="X24" s="41">
        <f t="shared" si="13"/>
        <v>532.94</v>
      </c>
      <c r="Y24" s="41">
        <f t="shared" si="14"/>
        <v>1710.609</v>
      </c>
      <c r="Z24" s="66"/>
      <c r="AA24" s="143" t="s">
        <v>13</v>
      </c>
      <c r="AB24" s="161">
        <f t="shared" ref="AB24:AH24" si="37">K24+R24</f>
        <v>58.4172</v>
      </c>
      <c r="AC24" s="161">
        <f t="shared" si="37"/>
        <v>778.894</v>
      </c>
      <c r="AD24" s="161">
        <f t="shared" si="37"/>
        <v>522.84</v>
      </c>
      <c r="AE24" s="161">
        <f t="shared" si="37"/>
        <v>32.4578</v>
      </c>
      <c r="AF24" s="161">
        <f t="shared" si="37"/>
        <v>318</v>
      </c>
      <c r="AG24" s="161">
        <f t="shared" si="37"/>
        <v>0</v>
      </c>
      <c r="AH24" s="161">
        <f t="shared" si="37"/>
        <v>1710.609</v>
      </c>
      <c r="AI24" s="143" t="s">
        <v>1134</v>
      </c>
    </row>
    <row r="25" s="9" customFormat="1" ht="20" customHeight="1" spans="1:35">
      <c r="A25" s="40">
        <f t="shared" ref="A25:A34" si="38">ROW()-3</f>
        <v>22</v>
      </c>
      <c r="B25" s="41" t="s">
        <v>145</v>
      </c>
      <c r="C25" s="42" t="s">
        <v>152</v>
      </c>
      <c r="D25" s="41" t="s">
        <v>153</v>
      </c>
      <c r="E25" s="41">
        <v>3245.4</v>
      </c>
      <c r="F25" s="41">
        <f>VLOOKUP(C25,'[1]9月'!$B:$Q,16,0)</f>
        <v>3245.4</v>
      </c>
      <c r="G25" s="44">
        <v>5228.42</v>
      </c>
      <c r="H25" s="41">
        <v>3245.4</v>
      </c>
      <c r="I25" s="44">
        <v>3180</v>
      </c>
      <c r="J25" s="44"/>
      <c r="K25" s="52">
        <f t="shared" si="0"/>
        <v>58.4172</v>
      </c>
      <c r="L25" s="53">
        <f t="shared" si="1"/>
        <v>519.264</v>
      </c>
      <c r="M25" s="44">
        <f t="shared" si="2"/>
        <v>418.27</v>
      </c>
      <c r="N25" s="41">
        <f t="shared" si="3"/>
        <v>22.7178</v>
      </c>
      <c r="O25" s="44">
        <f t="shared" si="4"/>
        <v>159</v>
      </c>
      <c r="P25" s="44">
        <f t="shared" si="5"/>
        <v>0</v>
      </c>
      <c r="Q25" s="44">
        <f t="shared" si="6"/>
        <v>1177.669</v>
      </c>
      <c r="R25" s="41">
        <f t="shared" si="7"/>
        <v>0</v>
      </c>
      <c r="S25" s="41">
        <f t="shared" si="8"/>
        <v>259.63</v>
      </c>
      <c r="T25" s="44">
        <f t="shared" si="9"/>
        <v>104.57</v>
      </c>
      <c r="U25" s="41">
        <f t="shared" si="10"/>
        <v>9.74</v>
      </c>
      <c r="V25" s="44">
        <f t="shared" si="11"/>
        <v>159</v>
      </c>
      <c r="W25" s="44">
        <f t="shared" si="12"/>
        <v>0</v>
      </c>
      <c r="X25" s="41">
        <f t="shared" si="13"/>
        <v>532.94</v>
      </c>
      <c r="Y25" s="41">
        <f t="shared" si="14"/>
        <v>1710.609</v>
      </c>
      <c r="Z25" s="66"/>
      <c r="AA25" s="143" t="s">
        <v>13</v>
      </c>
      <c r="AB25" s="161">
        <f t="shared" ref="AB25:AH25" si="39">K25+R25</f>
        <v>58.4172</v>
      </c>
      <c r="AC25" s="161">
        <f t="shared" si="39"/>
        <v>778.894</v>
      </c>
      <c r="AD25" s="161">
        <f t="shared" si="39"/>
        <v>522.84</v>
      </c>
      <c r="AE25" s="161">
        <f t="shared" si="39"/>
        <v>32.4578</v>
      </c>
      <c r="AF25" s="161">
        <f t="shared" si="39"/>
        <v>318</v>
      </c>
      <c r="AG25" s="161">
        <f t="shared" si="39"/>
        <v>0</v>
      </c>
      <c r="AH25" s="161">
        <f t="shared" si="39"/>
        <v>1710.609</v>
      </c>
      <c r="AI25" s="143" t="s">
        <v>1134</v>
      </c>
    </row>
    <row r="26" s="9" customFormat="1" ht="20" customHeight="1" spans="1:35">
      <c r="A26" s="40">
        <f t="shared" si="38"/>
        <v>23</v>
      </c>
      <c r="B26" s="41" t="s">
        <v>145</v>
      </c>
      <c r="C26" s="42" t="s">
        <v>154</v>
      </c>
      <c r="D26" s="41" t="s">
        <v>155</v>
      </c>
      <c r="E26" s="41">
        <v>3245.4</v>
      </c>
      <c r="F26" s="41">
        <f>VLOOKUP(C26,'[1]9月'!$B:$Q,16,0)</f>
        <v>3245.4</v>
      </c>
      <c r="G26" s="44">
        <v>5228.42</v>
      </c>
      <c r="H26" s="41">
        <v>3245.4</v>
      </c>
      <c r="I26" s="44">
        <v>3180</v>
      </c>
      <c r="J26" s="44"/>
      <c r="K26" s="52">
        <f t="shared" si="0"/>
        <v>58.4172</v>
      </c>
      <c r="L26" s="53">
        <f t="shared" si="1"/>
        <v>519.264</v>
      </c>
      <c r="M26" s="44">
        <f t="shared" si="2"/>
        <v>418.27</v>
      </c>
      <c r="N26" s="41">
        <f t="shared" si="3"/>
        <v>22.7178</v>
      </c>
      <c r="O26" s="44">
        <f t="shared" si="4"/>
        <v>159</v>
      </c>
      <c r="P26" s="44">
        <f t="shared" si="5"/>
        <v>0</v>
      </c>
      <c r="Q26" s="44">
        <f t="shared" si="6"/>
        <v>1177.669</v>
      </c>
      <c r="R26" s="41">
        <f t="shared" si="7"/>
        <v>0</v>
      </c>
      <c r="S26" s="41">
        <f t="shared" si="8"/>
        <v>259.63</v>
      </c>
      <c r="T26" s="44">
        <f t="shared" si="9"/>
        <v>104.57</v>
      </c>
      <c r="U26" s="41">
        <f t="shared" si="10"/>
        <v>9.74</v>
      </c>
      <c r="V26" s="44">
        <f t="shared" si="11"/>
        <v>159</v>
      </c>
      <c r="W26" s="44">
        <f t="shared" si="12"/>
        <v>0</v>
      </c>
      <c r="X26" s="41">
        <f t="shared" si="13"/>
        <v>532.94</v>
      </c>
      <c r="Y26" s="41">
        <f t="shared" si="14"/>
        <v>1710.609</v>
      </c>
      <c r="Z26" s="66"/>
      <c r="AA26" s="143" t="s">
        <v>13</v>
      </c>
      <c r="AB26" s="161">
        <f t="shared" ref="AB26:AH26" si="40">K26+R26</f>
        <v>58.4172</v>
      </c>
      <c r="AC26" s="161">
        <f t="shared" si="40"/>
        <v>778.894</v>
      </c>
      <c r="AD26" s="161">
        <f t="shared" si="40"/>
        <v>522.84</v>
      </c>
      <c r="AE26" s="161">
        <f t="shared" si="40"/>
        <v>32.4578</v>
      </c>
      <c r="AF26" s="161">
        <f t="shared" si="40"/>
        <v>318</v>
      </c>
      <c r="AG26" s="161">
        <f t="shared" si="40"/>
        <v>0</v>
      </c>
      <c r="AH26" s="161">
        <f t="shared" si="40"/>
        <v>1710.609</v>
      </c>
      <c r="AI26" s="143" t="s">
        <v>1134</v>
      </c>
    </row>
    <row r="27" s="9" customFormat="1" ht="20" customHeight="1" spans="1:35">
      <c r="A27" s="40">
        <f t="shared" si="38"/>
        <v>24</v>
      </c>
      <c r="B27" s="41" t="s">
        <v>145</v>
      </c>
      <c r="C27" s="42" t="s">
        <v>156</v>
      </c>
      <c r="D27" s="41" t="s">
        <v>157</v>
      </c>
      <c r="E27" s="41">
        <v>3245.4</v>
      </c>
      <c r="F27" s="41">
        <f>VLOOKUP(C27,'[1]9月'!$B:$Q,16,0)</f>
        <v>3245.4</v>
      </c>
      <c r="G27" s="44">
        <v>5228.42</v>
      </c>
      <c r="H27" s="41">
        <v>3245.4</v>
      </c>
      <c r="I27" s="44">
        <v>3180</v>
      </c>
      <c r="J27" s="44"/>
      <c r="K27" s="52">
        <f t="shared" si="0"/>
        <v>58.4172</v>
      </c>
      <c r="L27" s="53">
        <f t="shared" si="1"/>
        <v>519.264</v>
      </c>
      <c r="M27" s="44">
        <f t="shared" si="2"/>
        <v>418.27</v>
      </c>
      <c r="N27" s="41">
        <f t="shared" si="3"/>
        <v>22.7178</v>
      </c>
      <c r="O27" s="44">
        <f t="shared" si="4"/>
        <v>159</v>
      </c>
      <c r="P27" s="44">
        <f t="shared" si="5"/>
        <v>0</v>
      </c>
      <c r="Q27" s="44">
        <f t="shared" si="6"/>
        <v>1177.669</v>
      </c>
      <c r="R27" s="41">
        <f t="shared" si="7"/>
        <v>0</v>
      </c>
      <c r="S27" s="41">
        <f t="shared" si="8"/>
        <v>259.63</v>
      </c>
      <c r="T27" s="44">
        <f t="shared" si="9"/>
        <v>104.57</v>
      </c>
      <c r="U27" s="41">
        <f t="shared" si="10"/>
        <v>9.74</v>
      </c>
      <c r="V27" s="44">
        <f t="shared" si="11"/>
        <v>159</v>
      </c>
      <c r="W27" s="44">
        <f t="shared" si="12"/>
        <v>0</v>
      </c>
      <c r="X27" s="41">
        <f t="shared" si="13"/>
        <v>532.94</v>
      </c>
      <c r="Y27" s="41">
        <f t="shared" si="14"/>
        <v>1710.609</v>
      </c>
      <c r="Z27" s="66"/>
      <c r="AA27" s="143" t="s">
        <v>9</v>
      </c>
      <c r="AB27" s="161">
        <f t="shared" ref="AB27:AH27" si="41">K27+R27</f>
        <v>58.4172</v>
      </c>
      <c r="AC27" s="161">
        <f t="shared" si="41"/>
        <v>778.894</v>
      </c>
      <c r="AD27" s="161">
        <f t="shared" si="41"/>
        <v>522.84</v>
      </c>
      <c r="AE27" s="161">
        <f t="shared" si="41"/>
        <v>32.4578</v>
      </c>
      <c r="AF27" s="161">
        <f t="shared" si="41"/>
        <v>318</v>
      </c>
      <c r="AG27" s="161">
        <f t="shared" si="41"/>
        <v>0</v>
      </c>
      <c r="AH27" s="161">
        <f t="shared" si="41"/>
        <v>1710.609</v>
      </c>
      <c r="AI27" s="143" t="s">
        <v>1136</v>
      </c>
    </row>
    <row r="28" s="9" customFormat="1" ht="20" customHeight="1" spans="1:35">
      <c r="A28" s="40">
        <f t="shared" si="38"/>
        <v>25</v>
      </c>
      <c r="B28" s="41" t="s">
        <v>145</v>
      </c>
      <c r="C28" s="42" t="s">
        <v>158</v>
      </c>
      <c r="D28" s="341" t="s">
        <v>159</v>
      </c>
      <c r="E28" s="41">
        <v>3245.4</v>
      </c>
      <c r="F28" s="41">
        <f>VLOOKUP(C28,'[1]9月'!$B:$Q,16,0)</f>
        <v>3245.4</v>
      </c>
      <c r="G28" s="44">
        <v>5228.42</v>
      </c>
      <c r="H28" s="41">
        <v>3245.4</v>
      </c>
      <c r="I28" s="44">
        <v>3180</v>
      </c>
      <c r="J28" s="44"/>
      <c r="K28" s="52">
        <f t="shared" si="0"/>
        <v>58.4172</v>
      </c>
      <c r="L28" s="53">
        <f t="shared" si="1"/>
        <v>519.264</v>
      </c>
      <c r="M28" s="44">
        <f t="shared" si="2"/>
        <v>418.27</v>
      </c>
      <c r="N28" s="41">
        <f t="shared" si="3"/>
        <v>22.7178</v>
      </c>
      <c r="O28" s="44">
        <f t="shared" si="4"/>
        <v>159</v>
      </c>
      <c r="P28" s="44">
        <f t="shared" si="5"/>
        <v>0</v>
      </c>
      <c r="Q28" s="44">
        <f t="shared" si="6"/>
        <v>1177.669</v>
      </c>
      <c r="R28" s="41">
        <f t="shared" si="7"/>
        <v>0</v>
      </c>
      <c r="S28" s="41">
        <f t="shared" si="8"/>
        <v>259.63</v>
      </c>
      <c r="T28" s="44">
        <f t="shared" si="9"/>
        <v>104.57</v>
      </c>
      <c r="U28" s="41">
        <f t="shared" si="10"/>
        <v>9.74</v>
      </c>
      <c r="V28" s="44">
        <f t="shared" si="11"/>
        <v>159</v>
      </c>
      <c r="W28" s="44">
        <f t="shared" si="12"/>
        <v>0</v>
      </c>
      <c r="X28" s="41">
        <f t="shared" si="13"/>
        <v>532.94</v>
      </c>
      <c r="Y28" s="41">
        <f t="shared" si="14"/>
        <v>1710.609</v>
      </c>
      <c r="Z28" s="66"/>
      <c r="AA28" s="143" t="s">
        <v>13</v>
      </c>
      <c r="AB28" s="161">
        <f t="shared" ref="AB28:AH28" si="42">K28+R28</f>
        <v>58.4172</v>
      </c>
      <c r="AC28" s="161">
        <f t="shared" si="42"/>
        <v>778.894</v>
      </c>
      <c r="AD28" s="161">
        <f t="shared" si="42"/>
        <v>522.84</v>
      </c>
      <c r="AE28" s="161">
        <f t="shared" si="42"/>
        <v>32.4578</v>
      </c>
      <c r="AF28" s="161">
        <f t="shared" si="42"/>
        <v>318</v>
      </c>
      <c r="AG28" s="161">
        <f t="shared" si="42"/>
        <v>0</v>
      </c>
      <c r="AH28" s="161">
        <f t="shared" si="42"/>
        <v>1710.609</v>
      </c>
      <c r="AI28" s="143" t="s">
        <v>1134</v>
      </c>
    </row>
    <row r="29" s="9" customFormat="1" ht="20" customHeight="1" spans="1:35">
      <c r="A29" s="40">
        <f t="shared" si="38"/>
        <v>26</v>
      </c>
      <c r="B29" s="41" t="s">
        <v>145</v>
      </c>
      <c r="C29" s="46" t="s">
        <v>160</v>
      </c>
      <c r="D29" s="47" t="s">
        <v>161</v>
      </c>
      <c r="E29" s="41">
        <v>3245.4</v>
      </c>
      <c r="F29" s="41">
        <f>VLOOKUP(C29,'[1]9月'!$B:$Q,16,0)</f>
        <v>3245.4</v>
      </c>
      <c r="G29" s="44">
        <v>5228.42</v>
      </c>
      <c r="H29" s="41">
        <v>3245.4</v>
      </c>
      <c r="I29" s="44">
        <v>3180</v>
      </c>
      <c r="J29" s="44"/>
      <c r="K29" s="52">
        <f t="shared" si="0"/>
        <v>58.4172</v>
      </c>
      <c r="L29" s="53">
        <f t="shared" si="1"/>
        <v>519.264</v>
      </c>
      <c r="M29" s="44">
        <f t="shared" si="2"/>
        <v>418.27</v>
      </c>
      <c r="N29" s="41">
        <f t="shared" si="3"/>
        <v>22.7178</v>
      </c>
      <c r="O29" s="44">
        <f t="shared" si="4"/>
        <v>159</v>
      </c>
      <c r="P29" s="44">
        <f t="shared" si="5"/>
        <v>0</v>
      </c>
      <c r="Q29" s="44">
        <f t="shared" si="6"/>
        <v>1177.669</v>
      </c>
      <c r="R29" s="41">
        <f t="shared" si="7"/>
        <v>0</v>
      </c>
      <c r="S29" s="41">
        <f t="shared" si="8"/>
        <v>259.63</v>
      </c>
      <c r="T29" s="44">
        <f t="shared" si="9"/>
        <v>104.57</v>
      </c>
      <c r="U29" s="41">
        <f t="shared" si="10"/>
        <v>9.74</v>
      </c>
      <c r="V29" s="44">
        <f t="shared" si="11"/>
        <v>159</v>
      </c>
      <c r="W29" s="44">
        <f t="shared" si="12"/>
        <v>0</v>
      </c>
      <c r="X29" s="41">
        <f t="shared" si="13"/>
        <v>532.94</v>
      </c>
      <c r="Y29" s="41">
        <f t="shared" si="14"/>
        <v>1710.609</v>
      </c>
      <c r="Z29" s="66"/>
      <c r="AA29" s="143" t="s">
        <v>9</v>
      </c>
      <c r="AB29" s="161">
        <f t="shared" ref="AB29:AH29" si="43">K29+R29</f>
        <v>58.4172</v>
      </c>
      <c r="AC29" s="161">
        <f t="shared" si="43"/>
        <v>778.894</v>
      </c>
      <c r="AD29" s="161">
        <f t="shared" si="43"/>
        <v>522.84</v>
      </c>
      <c r="AE29" s="161">
        <f t="shared" si="43"/>
        <v>32.4578</v>
      </c>
      <c r="AF29" s="161">
        <f t="shared" si="43"/>
        <v>318</v>
      </c>
      <c r="AG29" s="161">
        <f t="shared" si="43"/>
        <v>0</v>
      </c>
      <c r="AH29" s="161">
        <f t="shared" si="43"/>
        <v>1710.609</v>
      </c>
      <c r="AI29" s="143" t="s">
        <v>1136</v>
      </c>
    </row>
    <row r="30" s="9" customFormat="1" ht="20" customHeight="1" spans="1:35">
      <c r="A30" s="40">
        <f t="shared" si="38"/>
        <v>27</v>
      </c>
      <c r="B30" s="41" t="s">
        <v>145</v>
      </c>
      <c r="C30" s="46" t="s">
        <v>162</v>
      </c>
      <c r="D30" s="47" t="s">
        <v>163</v>
      </c>
      <c r="E30" s="41">
        <v>3245.4</v>
      </c>
      <c r="F30" s="41">
        <f>VLOOKUP(C30,'[1]9月'!$B:$Q,16,0)</f>
        <v>3245.4</v>
      </c>
      <c r="G30" s="44">
        <v>5228.42</v>
      </c>
      <c r="H30" s="41">
        <v>3245.4</v>
      </c>
      <c r="I30" s="44">
        <v>3180</v>
      </c>
      <c r="J30" s="44"/>
      <c r="K30" s="52">
        <f t="shared" si="0"/>
        <v>58.4172</v>
      </c>
      <c r="L30" s="53">
        <f t="shared" si="1"/>
        <v>519.264</v>
      </c>
      <c r="M30" s="44">
        <f t="shared" si="2"/>
        <v>418.27</v>
      </c>
      <c r="N30" s="41">
        <f t="shared" si="3"/>
        <v>22.7178</v>
      </c>
      <c r="O30" s="44">
        <f t="shared" si="4"/>
        <v>159</v>
      </c>
      <c r="P30" s="44">
        <f t="shared" si="5"/>
        <v>0</v>
      </c>
      <c r="Q30" s="44">
        <f t="shared" si="6"/>
        <v>1177.669</v>
      </c>
      <c r="R30" s="41">
        <f t="shared" si="7"/>
        <v>0</v>
      </c>
      <c r="S30" s="41">
        <f t="shared" si="8"/>
        <v>259.63</v>
      </c>
      <c r="T30" s="44">
        <f t="shared" si="9"/>
        <v>104.57</v>
      </c>
      <c r="U30" s="41">
        <f t="shared" si="10"/>
        <v>9.74</v>
      </c>
      <c r="V30" s="44">
        <f t="shared" si="11"/>
        <v>159</v>
      </c>
      <c r="W30" s="44">
        <f t="shared" si="12"/>
        <v>0</v>
      </c>
      <c r="X30" s="41">
        <f t="shared" si="13"/>
        <v>532.94</v>
      </c>
      <c r="Y30" s="41">
        <f t="shared" si="14"/>
        <v>1710.609</v>
      </c>
      <c r="Z30" s="66"/>
      <c r="AA30" s="143" t="s">
        <v>13</v>
      </c>
      <c r="AB30" s="161">
        <f t="shared" ref="AB30:AH30" si="44">K30+R30</f>
        <v>58.4172</v>
      </c>
      <c r="AC30" s="161">
        <f t="shared" si="44"/>
        <v>778.894</v>
      </c>
      <c r="AD30" s="161">
        <f t="shared" si="44"/>
        <v>522.84</v>
      </c>
      <c r="AE30" s="161">
        <f t="shared" si="44"/>
        <v>32.4578</v>
      </c>
      <c r="AF30" s="161">
        <f t="shared" si="44"/>
        <v>318</v>
      </c>
      <c r="AG30" s="161">
        <f t="shared" si="44"/>
        <v>0</v>
      </c>
      <c r="AH30" s="161">
        <f t="shared" si="44"/>
        <v>1710.609</v>
      </c>
      <c r="AI30" s="143" t="s">
        <v>1134</v>
      </c>
    </row>
    <row r="31" s="9" customFormat="1" ht="20" customHeight="1" spans="1:35">
      <c r="A31" s="40">
        <f t="shared" si="38"/>
        <v>28</v>
      </c>
      <c r="B31" s="41" t="s">
        <v>164</v>
      </c>
      <c r="C31" s="42" t="s">
        <v>165</v>
      </c>
      <c r="D31" s="41" t="s">
        <v>166</v>
      </c>
      <c r="E31" s="41">
        <v>3245.4</v>
      </c>
      <c r="F31" s="41">
        <f>VLOOKUP(C31,'[1]9月'!$B:$Q,16,0)</f>
        <v>3245.4</v>
      </c>
      <c r="G31" s="44">
        <v>5228.42</v>
      </c>
      <c r="H31" s="41">
        <v>3245.4</v>
      </c>
      <c r="I31" s="44">
        <v>3180</v>
      </c>
      <c r="J31" s="44"/>
      <c r="K31" s="52">
        <f t="shared" si="0"/>
        <v>58.4172</v>
      </c>
      <c r="L31" s="53">
        <f t="shared" si="1"/>
        <v>519.264</v>
      </c>
      <c r="M31" s="44">
        <f t="shared" si="2"/>
        <v>418.27</v>
      </c>
      <c r="N31" s="41">
        <f t="shared" si="3"/>
        <v>22.7178</v>
      </c>
      <c r="O31" s="44">
        <f t="shared" si="4"/>
        <v>159</v>
      </c>
      <c r="P31" s="44">
        <f t="shared" si="5"/>
        <v>0</v>
      </c>
      <c r="Q31" s="44">
        <f t="shared" si="6"/>
        <v>1177.669</v>
      </c>
      <c r="R31" s="41">
        <f t="shared" si="7"/>
        <v>0</v>
      </c>
      <c r="S31" s="41">
        <f t="shared" si="8"/>
        <v>259.63</v>
      </c>
      <c r="T31" s="44">
        <f t="shared" si="9"/>
        <v>104.57</v>
      </c>
      <c r="U31" s="41">
        <f t="shared" si="10"/>
        <v>9.74</v>
      </c>
      <c r="V31" s="44">
        <f t="shared" si="11"/>
        <v>159</v>
      </c>
      <c r="W31" s="44">
        <f t="shared" si="12"/>
        <v>0</v>
      </c>
      <c r="X31" s="41">
        <f t="shared" si="13"/>
        <v>532.94</v>
      </c>
      <c r="Y31" s="41">
        <f t="shared" si="14"/>
        <v>1710.609</v>
      </c>
      <c r="Z31" s="66"/>
      <c r="AA31" s="143" t="s">
        <v>25</v>
      </c>
      <c r="AB31" s="161">
        <f t="shared" ref="AB31:AH31" si="45">K31+R31</f>
        <v>58.4172</v>
      </c>
      <c r="AC31" s="161">
        <f t="shared" si="45"/>
        <v>778.894</v>
      </c>
      <c r="AD31" s="161">
        <f t="shared" si="45"/>
        <v>522.84</v>
      </c>
      <c r="AE31" s="161">
        <f t="shared" si="45"/>
        <v>32.4578</v>
      </c>
      <c r="AF31" s="161">
        <f t="shared" si="45"/>
        <v>318</v>
      </c>
      <c r="AG31" s="161">
        <f t="shared" si="45"/>
        <v>0</v>
      </c>
      <c r="AH31" s="161">
        <f t="shared" si="45"/>
        <v>1710.609</v>
      </c>
      <c r="AI31" s="143" t="s">
        <v>1137</v>
      </c>
    </row>
    <row r="32" s="9" customFormat="1" ht="20" customHeight="1" spans="1:35">
      <c r="A32" s="40">
        <f t="shared" si="38"/>
        <v>29</v>
      </c>
      <c r="B32" s="41" t="s">
        <v>167</v>
      </c>
      <c r="C32" s="42" t="s">
        <v>171</v>
      </c>
      <c r="D32" s="41" t="s">
        <v>172</v>
      </c>
      <c r="E32" s="41">
        <v>3245.4</v>
      </c>
      <c r="F32" s="41">
        <f>VLOOKUP(C32,'[1]9月'!$B:$Q,16,0)</f>
        <v>3245.4</v>
      </c>
      <c r="G32" s="44">
        <v>5228.42</v>
      </c>
      <c r="H32" s="41">
        <v>3245.4</v>
      </c>
      <c r="I32" s="44">
        <v>3180</v>
      </c>
      <c r="J32" s="44"/>
      <c r="K32" s="52">
        <f t="shared" si="0"/>
        <v>58.4172</v>
      </c>
      <c r="L32" s="53">
        <f t="shared" si="1"/>
        <v>519.264</v>
      </c>
      <c r="M32" s="44">
        <f t="shared" si="2"/>
        <v>418.27</v>
      </c>
      <c r="N32" s="41">
        <f t="shared" si="3"/>
        <v>22.7178</v>
      </c>
      <c r="O32" s="44">
        <f t="shared" si="4"/>
        <v>159</v>
      </c>
      <c r="P32" s="44">
        <f t="shared" si="5"/>
        <v>0</v>
      </c>
      <c r="Q32" s="44">
        <f t="shared" si="6"/>
        <v>1177.669</v>
      </c>
      <c r="R32" s="41">
        <f t="shared" si="7"/>
        <v>0</v>
      </c>
      <c r="S32" s="41">
        <f t="shared" si="8"/>
        <v>259.63</v>
      </c>
      <c r="T32" s="44">
        <f t="shared" si="9"/>
        <v>104.57</v>
      </c>
      <c r="U32" s="41">
        <f t="shared" si="10"/>
        <v>9.74</v>
      </c>
      <c r="V32" s="44">
        <f t="shared" si="11"/>
        <v>159</v>
      </c>
      <c r="W32" s="44">
        <f t="shared" si="12"/>
        <v>0</v>
      </c>
      <c r="X32" s="41">
        <f t="shared" si="13"/>
        <v>532.94</v>
      </c>
      <c r="Y32" s="41">
        <f t="shared" si="14"/>
        <v>1710.609</v>
      </c>
      <c r="Z32" s="66"/>
      <c r="AA32" s="143" t="s">
        <v>24</v>
      </c>
      <c r="AB32" s="161">
        <f t="shared" ref="AB32:AH32" si="46">K32+R32</f>
        <v>58.4172</v>
      </c>
      <c r="AC32" s="161">
        <f t="shared" si="46"/>
        <v>778.894</v>
      </c>
      <c r="AD32" s="161">
        <f t="shared" si="46"/>
        <v>522.84</v>
      </c>
      <c r="AE32" s="161">
        <f t="shared" si="46"/>
        <v>32.4578</v>
      </c>
      <c r="AF32" s="161">
        <f t="shared" si="46"/>
        <v>318</v>
      </c>
      <c r="AG32" s="161">
        <f t="shared" si="46"/>
        <v>0</v>
      </c>
      <c r="AH32" s="161">
        <f t="shared" si="46"/>
        <v>1710.609</v>
      </c>
      <c r="AI32" s="143" t="s">
        <v>1138</v>
      </c>
    </row>
    <row r="33" s="9" customFormat="1" ht="20" customHeight="1" spans="1:35">
      <c r="A33" s="40">
        <f t="shared" si="38"/>
        <v>30</v>
      </c>
      <c r="B33" s="41" t="s">
        <v>173</v>
      </c>
      <c r="C33" s="42" t="s">
        <v>174</v>
      </c>
      <c r="D33" s="41" t="s">
        <v>175</v>
      </c>
      <c r="E33" s="41">
        <v>3245.4</v>
      </c>
      <c r="F33" s="41">
        <f>VLOOKUP(C33,'[1]9月'!$B:$Q,16,0)</f>
        <v>3245.4</v>
      </c>
      <c r="G33" s="44">
        <v>5228.42</v>
      </c>
      <c r="H33" s="41">
        <v>3245.4</v>
      </c>
      <c r="I33" s="44">
        <v>3180</v>
      </c>
      <c r="J33" s="44"/>
      <c r="K33" s="52">
        <f t="shared" si="0"/>
        <v>58.4172</v>
      </c>
      <c r="L33" s="53">
        <f t="shared" si="1"/>
        <v>519.264</v>
      </c>
      <c r="M33" s="44">
        <f t="shared" si="2"/>
        <v>418.27</v>
      </c>
      <c r="N33" s="41">
        <f t="shared" si="3"/>
        <v>22.7178</v>
      </c>
      <c r="O33" s="44">
        <f t="shared" si="4"/>
        <v>159</v>
      </c>
      <c r="P33" s="44">
        <f t="shared" si="5"/>
        <v>0</v>
      </c>
      <c r="Q33" s="44">
        <f t="shared" si="6"/>
        <v>1177.669</v>
      </c>
      <c r="R33" s="41">
        <f t="shared" si="7"/>
        <v>0</v>
      </c>
      <c r="S33" s="41">
        <f t="shared" si="8"/>
        <v>259.63</v>
      </c>
      <c r="T33" s="44">
        <f t="shared" si="9"/>
        <v>104.57</v>
      </c>
      <c r="U33" s="41">
        <f t="shared" si="10"/>
        <v>9.74</v>
      </c>
      <c r="V33" s="44">
        <f t="shared" si="11"/>
        <v>159</v>
      </c>
      <c r="W33" s="44">
        <f t="shared" si="12"/>
        <v>0</v>
      </c>
      <c r="X33" s="41">
        <f t="shared" si="13"/>
        <v>532.94</v>
      </c>
      <c r="Y33" s="41">
        <f t="shared" si="14"/>
        <v>1710.609</v>
      </c>
      <c r="Z33" s="66"/>
      <c r="AA33" s="143" t="s">
        <v>25</v>
      </c>
      <c r="AB33" s="161">
        <f t="shared" ref="AB33:AH33" si="47">K33+R33</f>
        <v>58.4172</v>
      </c>
      <c r="AC33" s="161">
        <f t="shared" si="47"/>
        <v>778.894</v>
      </c>
      <c r="AD33" s="161">
        <f t="shared" si="47"/>
        <v>522.84</v>
      </c>
      <c r="AE33" s="161">
        <f t="shared" si="47"/>
        <v>32.4578</v>
      </c>
      <c r="AF33" s="161">
        <f t="shared" si="47"/>
        <v>318</v>
      </c>
      <c r="AG33" s="161">
        <f t="shared" si="47"/>
        <v>0</v>
      </c>
      <c r="AH33" s="161">
        <f t="shared" si="47"/>
        <v>1710.609</v>
      </c>
      <c r="AI33" s="143" t="s">
        <v>1137</v>
      </c>
    </row>
    <row r="34" s="9" customFormat="1" ht="20" customHeight="1" spans="1:35">
      <c r="A34" s="40">
        <f t="shared" si="38"/>
        <v>31</v>
      </c>
      <c r="B34" s="41" t="s">
        <v>173</v>
      </c>
      <c r="C34" s="46" t="s">
        <v>176</v>
      </c>
      <c r="D34" s="342" t="s">
        <v>177</v>
      </c>
      <c r="E34" s="41">
        <v>3245.4</v>
      </c>
      <c r="F34" s="41">
        <f>VLOOKUP(C34,'[1]9月'!$B:$Q,16,0)</f>
        <v>3245.4</v>
      </c>
      <c r="G34" s="44">
        <v>5228.42</v>
      </c>
      <c r="H34" s="41">
        <v>3245.4</v>
      </c>
      <c r="I34" s="44">
        <v>3180</v>
      </c>
      <c r="J34" s="44"/>
      <c r="K34" s="52">
        <f t="shared" si="0"/>
        <v>58.4172</v>
      </c>
      <c r="L34" s="53">
        <f t="shared" si="1"/>
        <v>519.264</v>
      </c>
      <c r="M34" s="44">
        <f t="shared" si="2"/>
        <v>418.27</v>
      </c>
      <c r="N34" s="41">
        <f t="shared" si="3"/>
        <v>22.7178</v>
      </c>
      <c r="O34" s="44">
        <f t="shared" si="4"/>
        <v>159</v>
      </c>
      <c r="P34" s="44">
        <f t="shared" si="5"/>
        <v>0</v>
      </c>
      <c r="Q34" s="44">
        <f t="shared" si="6"/>
        <v>1177.669</v>
      </c>
      <c r="R34" s="41">
        <f t="shared" si="7"/>
        <v>0</v>
      </c>
      <c r="S34" s="41">
        <f t="shared" si="8"/>
        <v>259.63</v>
      </c>
      <c r="T34" s="44">
        <f t="shared" si="9"/>
        <v>104.57</v>
      </c>
      <c r="U34" s="41">
        <f t="shared" si="10"/>
        <v>9.74</v>
      </c>
      <c r="V34" s="44">
        <f t="shared" si="11"/>
        <v>159</v>
      </c>
      <c r="W34" s="44">
        <f t="shared" si="12"/>
        <v>0</v>
      </c>
      <c r="X34" s="41">
        <f t="shared" si="13"/>
        <v>532.94</v>
      </c>
      <c r="Y34" s="41">
        <f t="shared" si="14"/>
        <v>1710.609</v>
      </c>
      <c r="Z34" s="66"/>
      <c r="AA34" s="143" t="s">
        <v>25</v>
      </c>
      <c r="AB34" s="161">
        <f t="shared" ref="AB34:AH34" si="48">K34+R34</f>
        <v>58.4172</v>
      </c>
      <c r="AC34" s="161">
        <f t="shared" si="48"/>
        <v>778.894</v>
      </c>
      <c r="AD34" s="161">
        <f t="shared" si="48"/>
        <v>522.84</v>
      </c>
      <c r="AE34" s="161">
        <f t="shared" si="48"/>
        <v>32.4578</v>
      </c>
      <c r="AF34" s="161">
        <f t="shared" si="48"/>
        <v>318</v>
      </c>
      <c r="AG34" s="161">
        <f t="shared" si="48"/>
        <v>0</v>
      </c>
      <c r="AH34" s="161">
        <f t="shared" si="48"/>
        <v>1710.609</v>
      </c>
      <c r="AI34" s="143" t="s">
        <v>1137</v>
      </c>
    </row>
    <row r="35" s="9" customFormat="1" ht="20" customHeight="1" spans="1:35">
      <c r="A35" s="40">
        <f t="shared" ref="A35:A44" si="49">ROW()-3</f>
        <v>32</v>
      </c>
      <c r="B35" s="41" t="s">
        <v>173</v>
      </c>
      <c r="C35" s="46" t="s">
        <v>178</v>
      </c>
      <c r="D35" s="342" t="s">
        <v>179</v>
      </c>
      <c r="E35" s="41">
        <v>3245.4</v>
      </c>
      <c r="F35" s="41">
        <f>VLOOKUP(C35,'[1]9月'!$B:$Q,16,0)</f>
        <v>3245.4</v>
      </c>
      <c r="G35" s="44">
        <v>5228.42</v>
      </c>
      <c r="H35" s="41">
        <v>3245.4</v>
      </c>
      <c r="I35" s="44">
        <v>3180</v>
      </c>
      <c r="J35" s="44"/>
      <c r="K35" s="52">
        <f t="shared" si="0"/>
        <v>58.4172</v>
      </c>
      <c r="L35" s="53">
        <f t="shared" si="1"/>
        <v>519.264</v>
      </c>
      <c r="M35" s="44">
        <f t="shared" si="2"/>
        <v>418.27</v>
      </c>
      <c r="N35" s="41">
        <f t="shared" si="3"/>
        <v>22.7178</v>
      </c>
      <c r="O35" s="44">
        <f t="shared" si="4"/>
        <v>159</v>
      </c>
      <c r="P35" s="44">
        <f t="shared" si="5"/>
        <v>0</v>
      </c>
      <c r="Q35" s="44">
        <f t="shared" si="6"/>
        <v>1177.669</v>
      </c>
      <c r="R35" s="41">
        <f t="shared" si="7"/>
        <v>0</v>
      </c>
      <c r="S35" s="41">
        <f t="shared" si="8"/>
        <v>259.63</v>
      </c>
      <c r="T35" s="44">
        <f t="shared" si="9"/>
        <v>104.57</v>
      </c>
      <c r="U35" s="41">
        <f t="shared" si="10"/>
        <v>9.74</v>
      </c>
      <c r="V35" s="44">
        <f t="shared" si="11"/>
        <v>159</v>
      </c>
      <c r="W35" s="44">
        <f t="shared" si="12"/>
        <v>0</v>
      </c>
      <c r="X35" s="41">
        <f t="shared" si="13"/>
        <v>532.94</v>
      </c>
      <c r="Y35" s="41">
        <f t="shared" si="14"/>
        <v>1710.609</v>
      </c>
      <c r="Z35" s="66"/>
      <c r="AA35" s="143" t="s">
        <v>25</v>
      </c>
      <c r="AB35" s="161">
        <f t="shared" ref="AB35:AH35" si="50">K35+R35</f>
        <v>58.4172</v>
      </c>
      <c r="AC35" s="161">
        <f t="shared" si="50"/>
        <v>778.894</v>
      </c>
      <c r="AD35" s="161">
        <f t="shared" si="50"/>
        <v>522.84</v>
      </c>
      <c r="AE35" s="161">
        <f t="shared" si="50"/>
        <v>32.4578</v>
      </c>
      <c r="AF35" s="161">
        <f t="shared" si="50"/>
        <v>318</v>
      </c>
      <c r="AG35" s="161">
        <f t="shared" si="50"/>
        <v>0</v>
      </c>
      <c r="AH35" s="161">
        <f t="shared" si="50"/>
        <v>1710.609</v>
      </c>
      <c r="AI35" s="143" t="s">
        <v>1137</v>
      </c>
    </row>
    <row r="36" s="9" customFormat="1" ht="20" customHeight="1" spans="1:35">
      <c r="A36" s="40">
        <f t="shared" si="49"/>
        <v>33</v>
      </c>
      <c r="B36" s="41" t="s">
        <v>173</v>
      </c>
      <c r="C36" s="46" t="s">
        <v>180</v>
      </c>
      <c r="D36" s="342" t="s">
        <v>181</v>
      </c>
      <c r="E36" s="41">
        <v>3245.4</v>
      </c>
      <c r="F36" s="41">
        <f>VLOOKUP(C36,'[1]9月'!$B:$Q,16,0)</f>
        <v>3245.4</v>
      </c>
      <c r="G36" s="44">
        <v>5228.42</v>
      </c>
      <c r="H36" s="41">
        <v>3245.4</v>
      </c>
      <c r="I36" s="44">
        <v>3180</v>
      </c>
      <c r="J36" s="44"/>
      <c r="K36" s="52">
        <f t="shared" si="0"/>
        <v>58.4172</v>
      </c>
      <c r="L36" s="53">
        <f t="shared" si="1"/>
        <v>519.264</v>
      </c>
      <c r="M36" s="44">
        <f t="shared" si="2"/>
        <v>418.27</v>
      </c>
      <c r="N36" s="41">
        <f t="shared" si="3"/>
        <v>22.7178</v>
      </c>
      <c r="O36" s="44">
        <f t="shared" si="4"/>
        <v>159</v>
      </c>
      <c r="P36" s="44">
        <f t="shared" si="5"/>
        <v>0</v>
      </c>
      <c r="Q36" s="44">
        <f t="shared" si="6"/>
        <v>1177.669</v>
      </c>
      <c r="R36" s="41">
        <f t="shared" si="7"/>
        <v>0</v>
      </c>
      <c r="S36" s="41">
        <f t="shared" si="8"/>
        <v>259.63</v>
      </c>
      <c r="T36" s="44">
        <f t="shared" si="9"/>
        <v>104.57</v>
      </c>
      <c r="U36" s="41">
        <f t="shared" si="10"/>
        <v>9.74</v>
      </c>
      <c r="V36" s="44">
        <f t="shared" si="11"/>
        <v>159</v>
      </c>
      <c r="W36" s="44">
        <f t="shared" si="12"/>
        <v>0</v>
      </c>
      <c r="X36" s="41">
        <f t="shared" si="13"/>
        <v>532.94</v>
      </c>
      <c r="Y36" s="41">
        <f t="shared" si="14"/>
        <v>1710.609</v>
      </c>
      <c r="Z36" s="66"/>
      <c r="AA36" s="143" t="s">
        <v>25</v>
      </c>
      <c r="AB36" s="161">
        <f t="shared" ref="AB36:AH36" si="51">K36+R36</f>
        <v>58.4172</v>
      </c>
      <c r="AC36" s="161">
        <f t="shared" si="51"/>
        <v>778.894</v>
      </c>
      <c r="AD36" s="161">
        <f t="shared" si="51"/>
        <v>522.84</v>
      </c>
      <c r="AE36" s="161">
        <f t="shared" si="51"/>
        <v>32.4578</v>
      </c>
      <c r="AF36" s="161">
        <f t="shared" si="51"/>
        <v>318</v>
      </c>
      <c r="AG36" s="161">
        <f t="shared" si="51"/>
        <v>0</v>
      </c>
      <c r="AH36" s="161">
        <f t="shared" si="51"/>
        <v>1710.609</v>
      </c>
      <c r="AI36" s="143" t="s">
        <v>1137</v>
      </c>
    </row>
    <row r="37" s="9" customFormat="1" ht="20" customHeight="1" spans="1:35">
      <c r="A37" s="40">
        <f t="shared" si="49"/>
        <v>34</v>
      </c>
      <c r="B37" s="41" t="s">
        <v>173</v>
      </c>
      <c r="C37" s="46" t="s">
        <v>182</v>
      </c>
      <c r="D37" s="342" t="s">
        <v>183</v>
      </c>
      <c r="E37" s="41">
        <v>3245.4</v>
      </c>
      <c r="F37" s="41">
        <f>VLOOKUP(C37,'[1]9月'!$B:$Q,16,0)</f>
        <v>3245.4</v>
      </c>
      <c r="G37" s="44">
        <v>5228.42</v>
      </c>
      <c r="H37" s="41">
        <v>3245.4</v>
      </c>
      <c r="I37" s="44">
        <v>3180</v>
      </c>
      <c r="J37" s="44"/>
      <c r="K37" s="52">
        <f t="shared" si="0"/>
        <v>58.4172</v>
      </c>
      <c r="L37" s="53">
        <f t="shared" si="1"/>
        <v>519.264</v>
      </c>
      <c r="M37" s="44">
        <f t="shared" si="2"/>
        <v>418.27</v>
      </c>
      <c r="N37" s="41">
        <f t="shared" si="3"/>
        <v>22.7178</v>
      </c>
      <c r="O37" s="44">
        <f t="shared" si="4"/>
        <v>159</v>
      </c>
      <c r="P37" s="44">
        <f t="shared" si="5"/>
        <v>0</v>
      </c>
      <c r="Q37" s="44">
        <f t="shared" si="6"/>
        <v>1177.669</v>
      </c>
      <c r="R37" s="41">
        <f t="shared" si="7"/>
        <v>0</v>
      </c>
      <c r="S37" s="41">
        <f t="shared" si="8"/>
        <v>259.63</v>
      </c>
      <c r="T37" s="44">
        <f t="shared" si="9"/>
        <v>104.57</v>
      </c>
      <c r="U37" s="41">
        <f t="shared" si="10"/>
        <v>9.74</v>
      </c>
      <c r="V37" s="44">
        <f t="shared" si="11"/>
        <v>159</v>
      </c>
      <c r="W37" s="44">
        <f t="shared" si="12"/>
        <v>0</v>
      </c>
      <c r="X37" s="41">
        <f t="shared" si="13"/>
        <v>532.94</v>
      </c>
      <c r="Y37" s="41">
        <f t="shared" si="14"/>
        <v>1710.609</v>
      </c>
      <c r="Z37" s="66"/>
      <c r="AA37" s="143" t="s">
        <v>25</v>
      </c>
      <c r="AB37" s="161">
        <f t="shared" ref="AB37:AH37" si="52">K37+R37</f>
        <v>58.4172</v>
      </c>
      <c r="AC37" s="161">
        <f t="shared" si="52"/>
        <v>778.894</v>
      </c>
      <c r="AD37" s="161">
        <f t="shared" si="52"/>
        <v>522.84</v>
      </c>
      <c r="AE37" s="161">
        <f t="shared" si="52"/>
        <v>32.4578</v>
      </c>
      <c r="AF37" s="161">
        <f t="shared" si="52"/>
        <v>318</v>
      </c>
      <c r="AG37" s="161">
        <f t="shared" si="52"/>
        <v>0</v>
      </c>
      <c r="AH37" s="161">
        <f t="shared" si="52"/>
        <v>1710.609</v>
      </c>
      <c r="AI37" s="143" t="s">
        <v>1137</v>
      </c>
    </row>
    <row r="38" s="9" customFormat="1" ht="20" customHeight="1" spans="1:35">
      <c r="A38" s="40">
        <f t="shared" si="49"/>
        <v>35</v>
      </c>
      <c r="B38" s="41" t="s">
        <v>184</v>
      </c>
      <c r="C38" s="42" t="s">
        <v>185</v>
      </c>
      <c r="D38" s="41" t="s">
        <v>186</v>
      </c>
      <c r="E38" s="41">
        <v>3245.4</v>
      </c>
      <c r="F38" s="41">
        <f>VLOOKUP(C38,'[1]9月'!$B:$Q,16,0)</f>
        <v>3245.4</v>
      </c>
      <c r="G38" s="44">
        <v>5228.42</v>
      </c>
      <c r="H38" s="41">
        <v>3245.4</v>
      </c>
      <c r="I38" s="44">
        <v>0</v>
      </c>
      <c r="J38" s="44"/>
      <c r="K38" s="52">
        <f t="shared" si="0"/>
        <v>58.4172</v>
      </c>
      <c r="L38" s="53">
        <f t="shared" si="1"/>
        <v>519.264</v>
      </c>
      <c r="M38" s="44">
        <f t="shared" si="2"/>
        <v>418.27</v>
      </c>
      <c r="N38" s="41">
        <f t="shared" si="3"/>
        <v>22.7178</v>
      </c>
      <c r="O38" s="44">
        <f t="shared" si="4"/>
        <v>0</v>
      </c>
      <c r="P38" s="44">
        <f t="shared" si="5"/>
        <v>0</v>
      </c>
      <c r="Q38" s="44">
        <f t="shared" si="6"/>
        <v>1018.669</v>
      </c>
      <c r="R38" s="41">
        <f t="shared" si="7"/>
        <v>0</v>
      </c>
      <c r="S38" s="41">
        <f t="shared" si="8"/>
        <v>259.63</v>
      </c>
      <c r="T38" s="44">
        <f t="shared" si="9"/>
        <v>104.57</v>
      </c>
      <c r="U38" s="41">
        <f t="shared" si="10"/>
        <v>9.74</v>
      </c>
      <c r="V38" s="44">
        <f t="shared" si="11"/>
        <v>0</v>
      </c>
      <c r="W38" s="44">
        <f t="shared" si="12"/>
        <v>0</v>
      </c>
      <c r="X38" s="41">
        <f t="shared" si="13"/>
        <v>373.94</v>
      </c>
      <c r="Y38" s="41">
        <f t="shared" si="14"/>
        <v>1392.609</v>
      </c>
      <c r="Z38" s="66"/>
      <c r="AA38" s="143" t="s">
        <v>11</v>
      </c>
      <c r="AB38" s="161">
        <f t="shared" ref="AB38:AH38" si="53">K38+R38</f>
        <v>58.4172</v>
      </c>
      <c r="AC38" s="161">
        <f t="shared" si="53"/>
        <v>778.894</v>
      </c>
      <c r="AD38" s="161">
        <f t="shared" si="53"/>
        <v>522.84</v>
      </c>
      <c r="AE38" s="161">
        <f t="shared" si="53"/>
        <v>32.4578</v>
      </c>
      <c r="AF38" s="161">
        <f t="shared" si="53"/>
        <v>0</v>
      </c>
      <c r="AG38" s="161">
        <f t="shared" si="53"/>
        <v>0</v>
      </c>
      <c r="AH38" s="161">
        <f t="shared" si="53"/>
        <v>1392.609</v>
      </c>
      <c r="AI38" s="143" t="s">
        <v>1134</v>
      </c>
    </row>
    <row r="39" s="9" customFormat="1" ht="20" customHeight="1" spans="1:35">
      <c r="A39" s="40">
        <f t="shared" si="49"/>
        <v>36</v>
      </c>
      <c r="B39" s="41" t="s">
        <v>184</v>
      </c>
      <c r="C39" s="42" t="s">
        <v>187</v>
      </c>
      <c r="D39" s="41" t="s">
        <v>188</v>
      </c>
      <c r="E39" s="41">
        <v>3245.4</v>
      </c>
      <c r="F39" s="41">
        <f>VLOOKUP(C39,'[1]9月'!$B:$Q,16,0)</f>
        <v>3245.4</v>
      </c>
      <c r="G39" s="44">
        <v>5228.42</v>
      </c>
      <c r="H39" s="41">
        <v>3245.4</v>
      </c>
      <c r="I39" s="44">
        <v>3180</v>
      </c>
      <c r="J39" s="44"/>
      <c r="K39" s="52">
        <f t="shared" si="0"/>
        <v>58.4172</v>
      </c>
      <c r="L39" s="53">
        <f t="shared" si="1"/>
        <v>519.264</v>
      </c>
      <c r="M39" s="44">
        <f t="shared" si="2"/>
        <v>418.27</v>
      </c>
      <c r="N39" s="41">
        <f t="shared" si="3"/>
        <v>22.7178</v>
      </c>
      <c r="O39" s="44">
        <f t="shared" si="4"/>
        <v>159</v>
      </c>
      <c r="P39" s="44">
        <f t="shared" si="5"/>
        <v>0</v>
      </c>
      <c r="Q39" s="44">
        <f t="shared" si="6"/>
        <v>1177.669</v>
      </c>
      <c r="R39" s="41">
        <f t="shared" si="7"/>
        <v>0</v>
      </c>
      <c r="S39" s="41">
        <f t="shared" si="8"/>
        <v>259.63</v>
      </c>
      <c r="T39" s="44">
        <f t="shared" si="9"/>
        <v>104.57</v>
      </c>
      <c r="U39" s="41">
        <f t="shared" si="10"/>
        <v>9.74</v>
      </c>
      <c r="V39" s="44">
        <f t="shared" si="11"/>
        <v>159</v>
      </c>
      <c r="W39" s="44">
        <f t="shared" si="12"/>
        <v>0</v>
      </c>
      <c r="X39" s="41">
        <f t="shared" si="13"/>
        <v>532.94</v>
      </c>
      <c r="Y39" s="41">
        <f t="shared" si="14"/>
        <v>1710.609</v>
      </c>
      <c r="Z39" s="66"/>
      <c r="AA39" s="143" t="s">
        <v>11</v>
      </c>
      <c r="AB39" s="161">
        <f t="shared" ref="AB39:AH39" si="54">K39+R39</f>
        <v>58.4172</v>
      </c>
      <c r="AC39" s="161">
        <f t="shared" si="54"/>
        <v>778.894</v>
      </c>
      <c r="AD39" s="161">
        <f t="shared" si="54"/>
        <v>522.84</v>
      </c>
      <c r="AE39" s="161">
        <f t="shared" si="54"/>
        <v>32.4578</v>
      </c>
      <c r="AF39" s="161">
        <f t="shared" si="54"/>
        <v>318</v>
      </c>
      <c r="AG39" s="161">
        <f t="shared" si="54"/>
        <v>0</v>
      </c>
      <c r="AH39" s="161">
        <f t="shared" si="54"/>
        <v>1710.609</v>
      </c>
      <c r="AI39" s="143" t="s">
        <v>1134</v>
      </c>
    </row>
    <row r="40" s="9" customFormat="1" ht="20" customHeight="1" spans="1:35">
      <c r="A40" s="40">
        <f t="shared" si="49"/>
        <v>37</v>
      </c>
      <c r="B40" s="41" t="s">
        <v>184</v>
      </c>
      <c r="C40" s="42" t="s">
        <v>189</v>
      </c>
      <c r="D40" s="41" t="s">
        <v>190</v>
      </c>
      <c r="E40" s="41">
        <v>3245.4</v>
      </c>
      <c r="F40" s="41">
        <f>VLOOKUP(C40,'[1]9月'!$B:$Q,16,0)</f>
        <v>3245.4</v>
      </c>
      <c r="G40" s="44">
        <v>5228.42</v>
      </c>
      <c r="H40" s="41">
        <v>3245.4</v>
      </c>
      <c r="I40" s="44">
        <v>3180</v>
      </c>
      <c r="J40" s="44"/>
      <c r="K40" s="52">
        <f t="shared" si="0"/>
        <v>58.4172</v>
      </c>
      <c r="L40" s="53">
        <f t="shared" si="1"/>
        <v>519.264</v>
      </c>
      <c r="M40" s="44">
        <f t="shared" si="2"/>
        <v>418.27</v>
      </c>
      <c r="N40" s="41">
        <f t="shared" si="3"/>
        <v>22.7178</v>
      </c>
      <c r="O40" s="44">
        <f t="shared" si="4"/>
        <v>159</v>
      </c>
      <c r="P40" s="44">
        <f t="shared" si="5"/>
        <v>0</v>
      </c>
      <c r="Q40" s="44">
        <f t="shared" si="6"/>
        <v>1177.669</v>
      </c>
      <c r="R40" s="41">
        <f t="shared" si="7"/>
        <v>0</v>
      </c>
      <c r="S40" s="41">
        <f t="shared" si="8"/>
        <v>259.63</v>
      </c>
      <c r="T40" s="44">
        <f t="shared" si="9"/>
        <v>104.57</v>
      </c>
      <c r="U40" s="41">
        <f t="shared" si="10"/>
        <v>9.74</v>
      </c>
      <c r="V40" s="44">
        <f t="shared" si="11"/>
        <v>159</v>
      </c>
      <c r="W40" s="44">
        <f t="shared" si="12"/>
        <v>0</v>
      </c>
      <c r="X40" s="41">
        <f t="shared" si="13"/>
        <v>532.94</v>
      </c>
      <c r="Y40" s="41">
        <f t="shared" si="14"/>
        <v>1710.609</v>
      </c>
      <c r="Z40" s="66"/>
      <c r="AA40" s="143" t="s">
        <v>11</v>
      </c>
      <c r="AB40" s="161">
        <f t="shared" ref="AB40:AH40" si="55">K40+R40</f>
        <v>58.4172</v>
      </c>
      <c r="AC40" s="161">
        <f t="shared" si="55"/>
        <v>778.894</v>
      </c>
      <c r="AD40" s="161">
        <f t="shared" si="55"/>
        <v>522.84</v>
      </c>
      <c r="AE40" s="161">
        <f t="shared" si="55"/>
        <v>32.4578</v>
      </c>
      <c r="AF40" s="161">
        <f t="shared" si="55"/>
        <v>318</v>
      </c>
      <c r="AG40" s="161">
        <f t="shared" si="55"/>
        <v>0</v>
      </c>
      <c r="AH40" s="161">
        <f t="shared" si="55"/>
        <v>1710.609</v>
      </c>
      <c r="AI40" s="143" t="s">
        <v>1134</v>
      </c>
    </row>
    <row r="41" s="9" customFormat="1" ht="20" customHeight="1" spans="1:35">
      <c r="A41" s="40">
        <f t="shared" si="49"/>
        <v>38</v>
      </c>
      <c r="B41" s="41" t="s">
        <v>184</v>
      </c>
      <c r="C41" s="42" t="s">
        <v>191</v>
      </c>
      <c r="D41" s="41" t="s">
        <v>192</v>
      </c>
      <c r="E41" s="41">
        <v>3245.4</v>
      </c>
      <c r="F41" s="41">
        <f>VLOOKUP(C41,'[1]9月'!$B:$Q,16,0)</f>
        <v>3245.4</v>
      </c>
      <c r="G41" s="44">
        <v>5228.42</v>
      </c>
      <c r="H41" s="41">
        <v>3245.4</v>
      </c>
      <c r="I41" s="44">
        <v>3180</v>
      </c>
      <c r="J41" s="44"/>
      <c r="K41" s="52">
        <f t="shared" si="0"/>
        <v>58.4172</v>
      </c>
      <c r="L41" s="53">
        <f t="shared" si="1"/>
        <v>519.264</v>
      </c>
      <c r="M41" s="44">
        <f t="shared" si="2"/>
        <v>418.27</v>
      </c>
      <c r="N41" s="41">
        <f t="shared" si="3"/>
        <v>22.7178</v>
      </c>
      <c r="O41" s="44">
        <f t="shared" si="4"/>
        <v>159</v>
      </c>
      <c r="P41" s="44">
        <f t="shared" si="5"/>
        <v>0</v>
      </c>
      <c r="Q41" s="44">
        <f t="shared" si="6"/>
        <v>1177.669</v>
      </c>
      <c r="R41" s="41">
        <f t="shared" si="7"/>
        <v>0</v>
      </c>
      <c r="S41" s="41">
        <f t="shared" si="8"/>
        <v>259.63</v>
      </c>
      <c r="T41" s="44">
        <f t="shared" si="9"/>
        <v>104.57</v>
      </c>
      <c r="U41" s="41">
        <f t="shared" si="10"/>
        <v>9.74</v>
      </c>
      <c r="V41" s="44">
        <f t="shared" si="11"/>
        <v>159</v>
      </c>
      <c r="W41" s="44">
        <f t="shared" si="12"/>
        <v>0</v>
      </c>
      <c r="X41" s="41">
        <f t="shared" si="13"/>
        <v>532.94</v>
      </c>
      <c r="Y41" s="41">
        <f t="shared" si="14"/>
        <v>1710.609</v>
      </c>
      <c r="Z41" s="66"/>
      <c r="AA41" s="143" t="s">
        <v>11</v>
      </c>
      <c r="AB41" s="161">
        <f t="shared" ref="AB41:AH41" si="56">K41+R41</f>
        <v>58.4172</v>
      </c>
      <c r="AC41" s="161">
        <f t="shared" si="56"/>
        <v>778.894</v>
      </c>
      <c r="AD41" s="161">
        <f t="shared" si="56"/>
        <v>522.84</v>
      </c>
      <c r="AE41" s="161">
        <f t="shared" si="56"/>
        <v>32.4578</v>
      </c>
      <c r="AF41" s="161">
        <f t="shared" si="56"/>
        <v>318</v>
      </c>
      <c r="AG41" s="161">
        <f t="shared" si="56"/>
        <v>0</v>
      </c>
      <c r="AH41" s="161">
        <f t="shared" si="56"/>
        <v>1710.609</v>
      </c>
      <c r="AI41" s="143" t="s">
        <v>1134</v>
      </c>
    </row>
    <row r="42" s="9" customFormat="1" ht="20" customHeight="1" spans="1:35">
      <c r="A42" s="40">
        <f t="shared" si="49"/>
        <v>39</v>
      </c>
      <c r="B42" s="41" t="s">
        <v>184</v>
      </c>
      <c r="C42" s="42" t="s">
        <v>193</v>
      </c>
      <c r="D42" s="41" t="s">
        <v>194</v>
      </c>
      <c r="E42" s="41">
        <v>3245.4</v>
      </c>
      <c r="F42" s="41">
        <f>VLOOKUP(C42,'[1]9月'!$B:$Q,16,0)</f>
        <v>3245.4</v>
      </c>
      <c r="G42" s="44">
        <v>5228.42</v>
      </c>
      <c r="H42" s="41">
        <v>3245.4</v>
      </c>
      <c r="I42" s="44">
        <v>3180</v>
      </c>
      <c r="J42" s="44"/>
      <c r="K42" s="52">
        <f t="shared" si="0"/>
        <v>58.4172</v>
      </c>
      <c r="L42" s="53">
        <f t="shared" si="1"/>
        <v>519.264</v>
      </c>
      <c r="M42" s="44">
        <f t="shared" si="2"/>
        <v>418.27</v>
      </c>
      <c r="N42" s="41">
        <f t="shared" si="3"/>
        <v>22.7178</v>
      </c>
      <c r="O42" s="44">
        <f t="shared" si="4"/>
        <v>159</v>
      </c>
      <c r="P42" s="44">
        <f t="shared" si="5"/>
        <v>0</v>
      </c>
      <c r="Q42" s="44">
        <f t="shared" si="6"/>
        <v>1177.669</v>
      </c>
      <c r="R42" s="41">
        <f t="shared" si="7"/>
        <v>0</v>
      </c>
      <c r="S42" s="41">
        <f t="shared" si="8"/>
        <v>259.63</v>
      </c>
      <c r="T42" s="44">
        <f t="shared" si="9"/>
        <v>104.57</v>
      </c>
      <c r="U42" s="41">
        <f t="shared" si="10"/>
        <v>9.74</v>
      </c>
      <c r="V42" s="44">
        <f t="shared" si="11"/>
        <v>159</v>
      </c>
      <c r="W42" s="44">
        <f t="shared" si="12"/>
        <v>0</v>
      </c>
      <c r="X42" s="41">
        <f t="shared" si="13"/>
        <v>532.94</v>
      </c>
      <c r="Y42" s="41">
        <f t="shared" si="14"/>
        <v>1710.609</v>
      </c>
      <c r="Z42" s="66"/>
      <c r="AA42" s="143" t="s">
        <v>11</v>
      </c>
      <c r="AB42" s="161">
        <f t="shared" ref="AB42:AH42" si="57">K42+R42</f>
        <v>58.4172</v>
      </c>
      <c r="AC42" s="161">
        <f t="shared" si="57"/>
        <v>778.894</v>
      </c>
      <c r="AD42" s="161">
        <f t="shared" si="57"/>
        <v>522.84</v>
      </c>
      <c r="AE42" s="161">
        <f t="shared" si="57"/>
        <v>32.4578</v>
      </c>
      <c r="AF42" s="161">
        <f t="shared" si="57"/>
        <v>318</v>
      </c>
      <c r="AG42" s="161">
        <f t="shared" si="57"/>
        <v>0</v>
      </c>
      <c r="AH42" s="161">
        <f t="shared" si="57"/>
        <v>1710.609</v>
      </c>
      <c r="AI42" s="143" t="s">
        <v>1134</v>
      </c>
    </row>
    <row r="43" s="9" customFormat="1" ht="20" customHeight="1" spans="1:35">
      <c r="A43" s="40">
        <f t="shared" si="49"/>
        <v>40</v>
      </c>
      <c r="B43" s="41" t="s">
        <v>184</v>
      </c>
      <c r="C43" s="46" t="s">
        <v>195</v>
      </c>
      <c r="D43" s="45" t="s">
        <v>196</v>
      </c>
      <c r="E43" s="41">
        <v>3245.4</v>
      </c>
      <c r="F43" s="41">
        <f>VLOOKUP(C43,'[1]9月'!$B:$Q,16,0)</f>
        <v>3245.4</v>
      </c>
      <c r="G43" s="44">
        <v>5228.42</v>
      </c>
      <c r="H43" s="41">
        <v>3245.4</v>
      </c>
      <c r="I43" s="44">
        <v>3180</v>
      </c>
      <c r="J43" s="44"/>
      <c r="K43" s="52">
        <f t="shared" si="0"/>
        <v>58.4172</v>
      </c>
      <c r="L43" s="53">
        <f t="shared" si="1"/>
        <v>519.264</v>
      </c>
      <c r="M43" s="44">
        <f t="shared" si="2"/>
        <v>418.27</v>
      </c>
      <c r="N43" s="41">
        <f t="shared" si="3"/>
        <v>22.7178</v>
      </c>
      <c r="O43" s="44">
        <f t="shared" si="4"/>
        <v>159</v>
      </c>
      <c r="P43" s="44">
        <f t="shared" si="5"/>
        <v>0</v>
      </c>
      <c r="Q43" s="44">
        <f t="shared" si="6"/>
        <v>1177.669</v>
      </c>
      <c r="R43" s="41">
        <f t="shared" si="7"/>
        <v>0</v>
      </c>
      <c r="S43" s="41">
        <f t="shared" si="8"/>
        <v>259.63</v>
      </c>
      <c r="T43" s="44">
        <f t="shared" si="9"/>
        <v>104.57</v>
      </c>
      <c r="U43" s="41">
        <f t="shared" si="10"/>
        <v>9.74</v>
      </c>
      <c r="V43" s="44">
        <f t="shared" si="11"/>
        <v>159</v>
      </c>
      <c r="W43" s="44">
        <f t="shared" si="12"/>
        <v>0</v>
      </c>
      <c r="X43" s="41">
        <f t="shared" si="13"/>
        <v>532.94</v>
      </c>
      <c r="Y43" s="41">
        <f t="shared" si="14"/>
        <v>1710.609</v>
      </c>
      <c r="Z43" s="66"/>
      <c r="AA43" s="143" t="s">
        <v>11</v>
      </c>
      <c r="AB43" s="161">
        <f t="shared" ref="AB43:AH43" si="58">K43+R43</f>
        <v>58.4172</v>
      </c>
      <c r="AC43" s="161">
        <f t="shared" si="58"/>
        <v>778.894</v>
      </c>
      <c r="AD43" s="161">
        <f t="shared" si="58"/>
        <v>522.84</v>
      </c>
      <c r="AE43" s="161">
        <f t="shared" si="58"/>
        <v>32.4578</v>
      </c>
      <c r="AF43" s="161">
        <f t="shared" si="58"/>
        <v>318</v>
      </c>
      <c r="AG43" s="161">
        <f t="shared" si="58"/>
        <v>0</v>
      </c>
      <c r="AH43" s="161">
        <f t="shared" si="58"/>
        <v>1710.609</v>
      </c>
      <c r="AI43" s="143" t="s">
        <v>1134</v>
      </c>
    </row>
    <row r="44" s="9" customFormat="1" ht="20" customHeight="1" spans="1:35">
      <c r="A44" s="40">
        <f t="shared" si="49"/>
        <v>41</v>
      </c>
      <c r="B44" s="41" t="s">
        <v>103</v>
      </c>
      <c r="C44" s="42" t="s">
        <v>197</v>
      </c>
      <c r="D44" s="41" t="s">
        <v>198</v>
      </c>
      <c r="E44" s="41">
        <v>3245.4</v>
      </c>
      <c r="F44" s="41">
        <f>VLOOKUP(C44,'[1]9月'!$B:$Q,16,0)</f>
        <v>3245.4</v>
      </c>
      <c r="G44" s="44">
        <v>5228.42</v>
      </c>
      <c r="H44" s="41">
        <v>3245.4</v>
      </c>
      <c r="I44" s="44">
        <v>3180</v>
      </c>
      <c r="J44" s="44"/>
      <c r="K44" s="52">
        <f t="shared" si="0"/>
        <v>58.4172</v>
      </c>
      <c r="L44" s="53">
        <f t="shared" si="1"/>
        <v>519.264</v>
      </c>
      <c r="M44" s="44">
        <f t="shared" si="2"/>
        <v>418.27</v>
      </c>
      <c r="N44" s="41">
        <f t="shared" si="3"/>
        <v>22.7178</v>
      </c>
      <c r="O44" s="44">
        <f t="shared" si="4"/>
        <v>159</v>
      </c>
      <c r="P44" s="44">
        <f t="shared" si="5"/>
        <v>0</v>
      </c>
      <c r="Q44" s="44">
        <f t="shared" si="6"/>
        <v>1177.669</v>
      </c>
      <c r="R44" s="41">
        <f t="shared" si="7"/>
        <v>0</v>
      </c>
      <c r="S44" s="41">
        <f t="shared" si="8"/>
        <v>259.63</v>
      </c>
      <c r="T44" s="44">
        <f t="shared" si="9"/>
        <v>104.57</v>
      </c>
      <c r="U44" s="41">
        <f t="shared" si="10"/>
        <v>9.74</v>
      </c>
      <c r="V44" s="44">
        <f t="shared" si="11"/>
        <v>159</v>
      </c>
      <c r="W44" s="44">
        <f t="shared" si="12"/>
        <v>0</v>
      </c>
      <c r="X44" s="41">
        <f t="shared" si="13"/>
        <v>532.94</v>
      </c>
      <c r="Y44" s="41">
        <f t="shared" si="14"/>
        <v>1710.609</v>
      </c>
      <c r="Z44" s="66"/>
      <c r="AA44" s="143" t="s">
        <v>26</v>
      </c>
      <c r="AB44" s="161">
        <f t="shared" ref="AB44:AH44" si="59">K44+R44</f>
        <v>58.4172</v>
      </c>
      <c r="AC44" s="161">
        <f t="shared" si="59"/>
        <v>778.894</v>
      </c>
      <c r="AD44" s="161">
        <f t="shared" si="59"/>
        <v>522.84</v>
      </c>
      <c r="AE44" s="161">
        <f t="shared" si="59"/>
        <v>32.4578</v>
      </c>
      <c r="AF44" s="161">
        <f t="shared" si="59"/>
        <v>318</v>
      </c>
      <c r="AG44" s="161">
        <f t="shared" si="59"/>
        <v>0</v>
      </c>
      <c r="AH44" s="161">
        <f t="shared" si="59"/>
        <v>1710.609</v>
      </c>
      <c r="AI44" s="143" t="s">
        <v>1135</v>
      </c>
    </row>
    <row r="45" s="9" customFormat="1" ht="20" customHeight="1" spans="1:35">
      <c r="A45" s="40">
        <f t="shared" ref="A45:A54" si="60">ROW()-3</f>
        <v>42</v>
      </c>
      <c r="B45" s="41" t="s">
        <v>199</v>
      </c>
      <c r="C45" s="42" t="s">
        <v>200</v>
      </c>
      <c r="D45" s="41" t="s">
        <v>201</v>
      </c>
      <c r="E45" s="41">
        <v>3820</v>
      </c>
      <c r="F45" s="41">
        <f>VLOOKUP(C45,'[1]9月'!$B:$Q,16,0)</f>
        <v>3820</v>
      </c>
      <c r="G45" s="44">
        <v>5228.42</v>
      </c>
      <c r="H45" s="41">
        <v>3820</v>
      </c>
      <c r="I45" s="44">
        <v>3180</v>
      </c>
      <c r="J45" s="44"/>
      <c r="K45" s="52">
        <f t="shared" si="0"/>
        <v>68.76</v>
      </c>
      <c r="L45" s="53">
        <f t="shared" si="1"/>
        <v>611.2</v>
      </c>
      <c r="M45" s="44">
        <f t="shared" si="2"/>
        <v>418.27</v>
      </c>
      <c r="N45" s="41">
        <f t="shared" si="3"/>
        <v>26.74</v>
      </c>
      <c r="O45" s="44">
        <f t="shared" si="4"/>
        <v>159</v>
      </c>
      <c r="P45" s="44">
        <f t="shared" si="5"/>
        <v>0</v>
      </c>
      <c r="Q45" s="44">
        <f t="shared" si="6"/>
        <v>1283.97</v>
      </c>
      <c r="R45" s="41">
        <f t="shared" si="7"/>
        <v>0</v>
      </c>
      <c r="S45" s="41">
        <f t="shared" si="8"/>
        <v>305.6</v>
      </c>
      <c r="T45" s="44">
        <f t="shared" si="9"/>
        <v>104.57</v>
      </c>
      <c r="U45" s="41">
        <f t="shared" si="10"/>
        <v>11.46</v>
      </c>
      <c r="V45" s="44">
        <f t="shared" si="11"/>
        <v>159</v>
      </c>
      <c r="W45" s="44">
        <f t="shared" si="12"/>
        <v>0</v>
      </c>
      <c r="X45" s="41">
        <f t="shared" si="13"/>
        <v>580.63</v>
      </c>
      <c r="Y45" s="41">
        <f t="shared" si="14"/>
        <v>1864.6</v>
      </c>
      <c r="Z45" s="66"/>
      <c r="AA45" s="143" t="s">
        <v>25</v>
      </c>
      <c r="AB45" s="161">
        <f t="shared" ref="AB45:AH45" si="61">K45+R45</f>
        <v>68.76</v>
      </c>
      <c r="AC45" s="161">
        <f t="shared" si="61"/>
        <v>916.8</v>
      </c>
      <c r="AD45" s="161">
        <f t="shared" si="61"/>
        <v>522.84</v>
      </c>
      <c r="AE45" s="161">
        <f t="shared" si="61"/>
        <v>38.2</v>
      </c>
      <c r="AF45" s="161">
        <f t="shared" si="61"/>
        <v>318</v>
      </c>
      <c r="AG45" s="161">
        <f t="shared" si="61"/>
        <v>0</v>
      </c>
      <c r="AH45" s="161">
        <f t="shared" si="61"/>
        <v>1864.6</v>
      </c>
      <c r="AI45" s="143" t="s">
        <v>1137</v>
      </c>
    </row>
    <row r="46" s="9" customFormat="1" ht="20" customHeight="1" spans="1:35">
      <c r="A46" s="40">
        <f t="shared" si="60"/>
        <v>43</v>
      </c>
      <c r="B46" s="41" t="s">
        <v>199</v>
      </c>
      <c r="C46" s="42" t="s">
        <v>202</v>
      </c>
      <c r="D46" s="41" t="s">
        <v>203</v>
      </c>
      <c r="E46" s="41">
        <v>3820</v>
      </c>
      <c r="F46" s="41">
        <f>VLOOKUP(C46,'[1]9月'!$B:$Q,16,0)</f>
        <v>3820</v>
      </c>
      <c r="G46" s="44">
        <v>5228.42</v>
      </c>
      <c r="H46" s="41">
        <v>3820</v>
      </c>
      <c r="I46" s="44">
        <v>4180</v>
      </c>
      <c r="J46" s="44"/>
      <c r="K46" s="52">
        <f t="shared" si="0"/>
        <v>68.76</v>
      </c>
      <c r="L46" s="53">
        <f t="shared" si="1"/>
        <v>611.2</v>
      </c>
      <c r="M46" s="44">
        <f t="shared" si="2"/>
        <v>418.27</v>
      </c>
      <c r="N46" s="41">
        <f t="shared" si="3"/>
        <v>26.74</v>
      </c>
      <c r="O46" s="44">
        <f t="shared" si="4"/>
        <v>209</v>
      </c>
      <c r="P46" s="44">
        <f t="shared" si="5"/>
        <v>0</v>
      </c>
      <c r="Q46" s="44">
        <f t="shared" si="6"/>
        <v>1333.97</v>
      </c>
      <c r="R46" s="41">
        <f t="shared" si="7"/>
        <v>0</v>
      </c>
      <c r="S46" s="41">
        <f t="shared" si="8"/>
        <v>305.6</v>
      </c>
      <c r="T46" s="44">
        <f t="shared" si="9"/>
        <v>104.57</v>
      </c>
      <c r="U46" s="41">
        <f t="shared" si="10"/>
        <v>11.46</v>
      </c>
      <c r="V46" s="44">
        <f t="shared" si="11"/>
        <v>209</v>
      </c>
      <c r="W46" s="44">
        <f t="shared" si="12"/>
        <v>0</v>
      </c>
      <c r="X46" s="41">
        <f t="shared" si="13"/>
        <v>630.63</v>
      </c>
      <c r="Y46" s="41">
        <f t="shared" si="14"/>
        <v>1964.6</v>
      </c>
      <c r="Z46" s="66"/>
      <c r="AA46" s="143" t="s">
        <v>25</v>
      </c>
      <c r="AB46" s="161">
        <f t="shared" ref="AB46:AH46" si="62">K46+R46</f>
        <v>68.76</v>
      </c>
      <c r="AC46" s="161">
        <f t="shared" si="62"/>
        <v>916.8</v>
      </c>
      <c r="AD46" s="161">
        <f t="shared" si="62"/>
        <v>522.84</v>
      </c>
      <c r="AE46" s="161">
        <f t="shared" si="62"/>
        <v>38.2</v>
      </c>
      <c r="AF46" s="161">
        <f t="shared" si="62"/>
        <v>418</v>
      </c>
      <c r="AG46" s="161">
        <f t="shared" si="62"/>
        <v>0</v>
      </c>
      <c r="AH46" s="161">
        <f t="shared" si="62"/>
        <v>1964.6</v>
      </c>
      <c r="AI46" s="143" t="s">
        <v>1137</v>
      </c>
    </row>
    <row r="47" s="9" customFormat="1" ht="20" customHeight="1" spans="1:35">
      <c r="A47" s="40">
        <f t="shared" si="60"/>
        <v>44</v>
      </c>
      <c r="B47" s="41" t="s">
        <v>103</v>
      </c>
      <c r="C47" s="42" t="s">
        <v>204</v>
      </c>
      <c r="D47" s="41" t="s">
        <v>205</v>
      </c>
      <c r="E47" s="41">
        <v>3245.4</v>
      </c>
      <c r="F47" s="41">
        <f>VLOOKUP(C47,'[1]9月'!$B:$Q,16,0)</f>
        <v>3245.4</v>
      </c>
      <c r="G47" s="44">
        <v>5228.42</v>
      </c>
      <c r="H47" s="41">
        <v>3245.4</v>
      </c>
      <c r="I47" s="44">
        <v>3180</v>
      </c>
      <c r="J47" s="44"/>
      <c r="K47" s="52">
        <f t="shared" si="0"/>
        <v>58.4172</v>
      </c>
      <c r="L47" s="53">
        <f t="shared" si="1"/>
        <v>519.264</v>
      </c>
      <c r="M47" s="44">
        <f t="shared" si="2"/>
        <v>418.27</v>
      </c>
      <c r="N47" s="41">
        <f t="shared" si="3"/>
        <v>22.7178</v>
      </c>
      <c r="O47" s="44">
        <f t="shared" si="4"/>
        <v>159</v>
      </c>
      <c r="P47" s="44">
        <f t="shared" si="5"/>
        <v>0</v>
      </c>
      <c r="Q47" s="44">
        <f t="shared" si="6"/>
        <v>1177.669</v>
      </c>
      <c r="R47" s="41">
        <f t="shared" si="7"/>
        <v>0</v>
      </c>
      <c r="S47" s="41">
        <f t="shared" si="8"/>
        <v>259.63</v>
      </c>
      <c r="T47" s="44">
        <f t="shared" si="9"/>
        <v>104.57</v>
      </c>
      <c r="U47" s="41">
        <f t="shared" si="10"/>
        <v>9.74</v>
      </c>
      <c r="V47" s="44">
        <f t="shared" si="11"/>
        <v>159</v>
      </c>
      <c r="W47" s="44">
        <f t="shared" si="12"/>
        <v>0</v>
      </c>
      <c r="X47" s="41">
        <f t="shared" si="13"/>
        <v>532.94</v>
      </c>
      <c r="Y47" s="41">
        <f t="shared" si="14"/>
        <v>1710.609</v>
      </c>
      <c r="Z47" s="66"/>
      <c r="AA47" s="143" t="s">
        <v>26</v>
      </c>
      <c r="AB47" s="161">
        <f t="shared" ref="AB47:AH47" si="63">K47+R47</f>
        <v>58.4172</v>
      </c>
      <c r="AC47" s="161">
        <f t="shared" si="63"/>
        <v>778.894</v>
      </c>
      <c r="AD47" s="161">
        <f t="shared" si="63"/>
        <v>522.84</v>
      </c>
      <c r="AE47" s="161">
        <f t="shared" si="63"/>
        <v>32.4578</v>
      </c>
      <c r="AF47" s="161">
        <f t="shared" si="63"/>
        <v>318</v>
      </c>
      <c r="AG47" s="161">
        <f t="shared" si="63"/>
        <v>0</v>
      </c>
      <c r="AH47" s="161">
        <f t="shared" si="63"/>
        <v>1710.609</v>
      </c>
      <c r="AI47" s="143" t="s">
        <v>1135</v>
      </c>
    </row>
    <row r="48" s="9" customFormat="1" ht="20" customHeight="1" spans="1:35">
      <c r="A48" s="40">
        <f t="shared" si="60"/>
        <v>45</v>
      </c>
      <c r="B48" s="41" t="s">
        <v>199</v>
      </c>
      <c r="C48" s="42" t="s">
        <v>206</v>
      </c>
      <c r="D48" s="41" t="s">
        <v>207</v>
      </c>
      <c r="E48" s="41">
        <v>3245.4</v>
      </c>
      <c r="F48" s="41">
        <f>VLOOKUP(C48,'[1]9月'!$B:$Q,16,0)</f>
        <v>3245.4</v>
      </c>
      <c r="G48" s="44">
        <v>5228.42</v>
      </c>
      <c r="H48" s="41">
        <v>3245.4</v>
      </c>
      <c r="I48" s="44">
        <v>3180</v>
      </c>
      <c r="J48" s="44"/>
      <c r="K48" s="52">
        <f t="shared" si="0"/>
        <v>58.4172</v>
      </c>
      <c r="L48" s="53">
        <f t="shared" si="1"/>
        <v>519.264</v>
      </c>
      <c r="M48" s="44">
        <f t="shared" si="2"/>
        <v>418.27</v>
      </c>
      <c r="N48" s="41">
        <f t="shared" si="3"/>
        <v>22.7178</v>
      </c>
      <c r="O48" s="44">
        <f t="shared" si="4"/>
        <v>159</v>
      </c>
      <c r="P48" s="44">
        <f t="shared" si="5"/>
        <v>0</v>
      </c>
      <c r="Q48" s="44">
        <f t="shared" si="6"/>
        <v>1177.669</v>
      </c>
      <c r="R48" s="41">
        <f t="shared" si="7"/>
        <v>0</v>
      </c>
      <c r="S48" s="41">
        <f t="shared" si="8"/>
        <v>259.63</v>
      </c>
      <c r="T48" s="44">
        <f t="shared" si="9"/>
        <v>104.57</v>
      </c>
      <c r="U48" s="41">
        <f t="shared" si="10"/>
        <v>9.74</v>
      </c>
      <c r="V48" s="44">
        <f t="shared" si="11"/>
        <v>159</v>
      </c>
      <c r="W48" s="44">
        <f t="shared" si="12"/>
        <v>0</v>
      </c>
      <c r="X48" s="41">
        <f t="shared" si="13"/>
        <v>532.94</v>
      </c>
      <c r="Y48" s="41">
        <f t="shared" si="14"/>
        <v>1710.609</v>
      </c>
      <c r="Z48" s="66"/>
      <c r="AA48" s="143" t="s">
        <v>25</v>
      </c>
      <c r="AB48" s="161">
        <f t="shared" ref="AB48:AH48" si="64">K48+R48</f>
        <v>58.4172</v>
      </c>
      <c r="AC48" s="161">
        <f t="shared" si="64"/>
        <v>778.894</v>
      </c>
      <c r="AD48" s="161">
        <f t="shared" si="64"/>
        <v>522.84</v>
      </c>
      <c r="AE48" s="161">
        <f t="shared" si="64"/>
        <v>32.4578</v>
      </c>
      <c r="AF48" s="161">
        <f t="shared" si="64"/>
        <v>318</v>
      </c>
      <c r="AG48" s="161">
        <f t="shared" si="64"/>
        <v>0</v>
      </c>
      <c r="AH48" s="161">
        <f t="shared" si="64"/>
        <v>1710.609</v>
      </c>
      <c r="AI48" s="143" t="s">
        <v>1137</v>
      </c>
    </row>
    <row r="49" s="9" customFormat="1" ht="20" customHeight="1" spans="1:35">
      <c r="A49" s="40">
        <f t="shared" si="60"/>
        <v>46</v>
      </c>
      <c r="B49" s="41" t="s">
        <v>103</v>
      </c>
      <c r="C49" s="48" t="s">
        <v>208</v>
      </c>
      <c r="D49" s="41" t="s">
        <v>209</v>
      </c>
      <c r="E49" s="41">
        <v>3820</v>
      </c>
      <c r="F49" s="41">
        <f>VLOOKUP(C49,'[1]9月'!$B:$Q,16,0)</f>
        <v>3820</v>
      </c>
      <c r="G49" s="44">
        <v>5228.42</v>
      </c>
      <c r="H49" s="41">
        <v>3820</v>
      </c>
      <c r="I49" s="44">
        <v>4180</v>
      </c>
      <c r="J49" s="44"/>
      <c r="K49" s="52">
        <f t="shared" si="0"/>
        <v>68.76</v>
      </c>
      <c r="L49" s="53">
        <f t="shared" si="1"/>
        <v>611.2</v>
      </c>
      <c r="M49" s="44">
        <f t="shared" si="2"/>
        <v>418.27</v>
      </c>
      <c r="N49" s="41">
        <f t="shared" si="3"/>
        <v>26.74</v>
      </c>
      <c r="O49" s="44">
        <f t="shared" si="4"/>
        <v>209</v>
      </c>
      <c r="P49" s="44">
        <f t="shared" si="5"/>
        <v>0</v>
      </c>
      <c r="Q49" s="44">
        <f t="shared" si="6"/>
        <v>1333.97</v>
      </c>
      <c r="R49" s="41">
        <f t="shared" si="7"/>
        <v>0</v>
      </c>
      <c r="S49" s="41">
        <f t="shared" si="8"/>
        <v>305.6</v>
      </c>
      <c r="T49" s="44">
        <f t="shared" si="9"/>
        <v>104.57</v>
      </c>
      <c r="U49" s="41">
        <f t="shared" si="10"/>
        <v>11.46</v>
      </c>
      <c r="V49" s="44">
        <f t="shared" si="11"/>
        <v>209</v>
      </c>
      <c r="W49" s="44">
        <f t="shared" si="12"/>
        <v>0</v>
      </c>
      <c r="X49" s="41">
        <f t="shared" si="13"/>
        <v>630.63</v>
      </c>
      <c r="Y49" s="41">
        <f t="shared" si="14"/>
        <v>1964.6</v>
      </c>
      <c r="Z49" s="66"/>
      <c r="AA49" s="143" t="s">
        <v>26</v>
      </c>
      <c r="AB49" s="161">
        <f t="shared" ref="AB49:AH49" si="65">K49+R49</f>
        <v>68.76</v>
      </c>
      <c r="AC49" s="161">
        <f t="shared" si="65"/>
        <v>916.8</v>
      </c>
      <c r="AD49" s="161">
        <f t="shared" si="65"/>
        <v>522.84</v>
      </c>
      <c r="AE49" s="161">
        <f t="shared" si="65"/>
        <v>38.2</v>
      </c>
      <c r="AF49" s="161">
        <f t="shared" si="65"/>
        <v>418</v>
      </c>
      <c r="AG49" s="161">
        <f t="shared" si="65"/>
        <v>0</v>
      </c>
      <c r="AH49" s="161">
        <f t="shared" si="65"/>
        <v>1964.6</v>
      </c>
      <c r="AI49" s="143" t="s">
        <v>1135</v>
      </c>
    </row>
    <row r="50" s="9" customFormat="1" ht="20" customHeight="1" spans="1:35">
      <c r="A50" s="40">
        <f t="shared" si="60"/>
        <v>47</v>
      </c>
      <c r="B50" s="41" t="s">
        <v>103</v>
      </c>
      <c r="C50" s="46" t="s">
        <v>210</v>
      </c>
      <c r="D50" s="47" t="s">
        <v>211</v>
      </c>
      <c r="E50" s="41">
        <v>3245.4</v>
      </c>
      <c r="F50" s="41">
        <f>VLOOKUP(C50,'[1]9月'!$B:$Q,16,0)</f>
        <v>3245.4</v>
      </c>
      <c r="G50" s="44">
        <v>5228.42</v>
      </c>
      <c r="H50" s="41">
        <v>3245.4</v>
      </c>
      <c r="I50" s="44">
        <v>3180</v>
      </c>
      <c r="J50" s="44"/>
      <c r="K50" s="52">
        <f t="shared" si="0"/>
        <v>58.4172</v>
      </c>
      <c r="L50" s="53">
        <f t="shared" si="1"/>
        <v>519.264</v>
      </c>
      <c r="M50" s="44">
        <f t="shared" si="2"/>
        <v>418.27</v>
      </c>
      <c r="N50" s="41">
        <f t="shared" si="3"/>
        <v>22.7178</v>
      </c>
      <c r="O50" s="44">
        <f t="shared" si="4"/>
        <v>159</v>
      </c>
      <c r="P50" s="44">
        <f t="shared" si="5"/>
        <v>0</v>
      </c>
      <c r="Q50" s="44">
        <f t="shared" si="6"/>
        <v>1177.669</v>
      </c>
      <c r="R50" s="41">
        <f t="shared" si="7"/>
        <v>0</v>
      </c>
      <c r="S50" s="41">
        <f t="shared" si="8"/>
        <v>259.63</v>
      </c>
      <c r="T50" s="44">
        <f t="shared" si="9"/>
        <v>104.57</v>
      </c>
      <c r="U50" s="41">
        <f t="shared" si="10"/>
        <v>9.74</v>
      </c>
      <c r="V50" s="44">
        <f t="shared" si="11"/>
        <v>159</v>
      </c>
      <c r="W50" s="44">
        <f t="shared" si="12"/>
        <v>0</v>
      </c>
      <c r="X50" s="41">
        <f t="shared" si="13"/>
        <v>532.94</v>
      </c>
      <c r="Y50" s="41">
        <f t="shared" si="14"/>
        <v>1710.609</v>
      </c>
      <c r="Z50" s="66"/>
      <c r="AA50" s="143" t="s">
        <v>26</v>
      </c>
      <c r="AB50" s="161">
        <f t="shared" ref="AB50:AH50" si="66">K50+R50</f>
        <v>58.4172</v>
      </c>
      <c r="AC50" s="161">
        <f t="shared" si="66"/>
        <v>778.894</v>
      </c>
      <c r="AD50" s="161">
        <f t="shared" si="66"/>
        <v>522.84</v>
      </c>
      <c r="AE50" s="161">
        <f t="shared" si="66"/>
        <v>32.4578</v>
      </c>
      <c r="AF50" s="161">
        <f t="shared" si="66"/>
        <v>318</v>
      </c>
      <c r="AG50" s="161">
        <f t="shared" si="66"/>
        <v>0</v>
      </c>
      <c r="AH50" s="161">
        <f t="shared" si="66"/>
        <v>1710.609</v>
      </c>
      <c r="AI50" s="143" t="s">
        <v>1135</v>
      </c>
    </row>
    <row r="51" s="9" customFormat="1" ht="20" customHeight="1" spans="1:35">
      <c r="A51" s="40">
        <f t="shared" si="60"/>
        <v>48</v>
      </c>
      <c r="B51" s="41" t="s">
        <v>212</v>
      </c>
      <c r="C51" s="42" t="s">
        <v>213</v>
      </c>
      <c r="D51" s="41" t="s">
        <v>214</v>
      </c>
      <c r="E51" s="41">
        <v>3245.4</v>
      </c>
      <c r="F51" s="41">
        <f>VLOOKUP(C51,'[1]9月'!$B:$Q,16,0)</f>
        <v>3245.4</v>
      </c>
      <c r="G51" s="44">
        <v>5228.42</v>
      </c>
      <c r="H51" s="41">
        <v>3245.4</v>
      </c>
      <c r="I51" s="44">
        <v>3180</v>
      </c>
      <c r="J51" s="44"/>
      <c r="K51" s="52">
        <f t="shared" si="0"/>
        <v>58.4172</v>
      </c>
      <c r="L51" s="53">
        <f t="shared" si="1"/>
        <v>519.264</v>
      </c>
      <c r="M51" s="44">
        <f t="shared" si="2"/>
        <v>418.27</v>
      </c>
      <c r="N51" s="41">
        <f t="shared" si="3"/>
        <v>22.7178</v>
      </c>
      <c r="O51" s="44">
        <f t="shared" si="4"/>
        <v>159</v>
      </c>
      <c r="P51" s="44">
        <f t="shared" si="5"/>
        <v>0</v>
      </c>
      <c r="Q51" s="44">
        <f t="shared" si="6"/>
        <v>1177.669</v>
      </c>
      <c r="R51" s="41">
        <f t="shared" si="7"/>
        <v>0</v>
      </c>
      <c r="S51" s="41">
        <f t="shared" si="8"/>
        <v>259.63</v>
      </c>
      <c r="T51" s="44">
        <f t="shared" si="9"/>
        <v>104.57</v>
      </c>
      <c r="U51" s="41">
        <f t="shared" si="10"/>
        <v>9.74</v>
      </c>
      <c r="V51" s="44">
        <f t="shared" si="11"/>
        <v>159</v>
      </c>
      <c r="W51" s="44">
        <f t="shared" si="12"/>
        <v>0</v>
      </c>
      <c r="X51" s="41">
        <f t="shared" si="13"/>
        <v>532.94</v>
      </c>
      <c r="Y51" s="41">
        <f t="shared" si="14"/>
        <v>1710.609</v>
      </c>
      <c r="Z51" s="66"/>
      <c r="AA51" s="143" t="s">
        <v>10</v>
      </c>
      <c r="AB51" s="161">
        <f t="shared" ref="AB51:AH51" si="67">K51+R51</f>
        <v>58.4172</v>
      </c>
      <c r="AC51" s="161">
        <f t="shared" si="67"/>
        <v>778.894</v>
      </c>
      <c r="AD51" s="161">
        <f t="shared" si="67"/>
        <v>522.84</v>
      </c>
      <c r="AE51" s="161">
        <f t="shared" si="67"/>
        <v>32.4578</v>
      </c>
      <c r="AF51" s="161">
        <f t="shared" si="67"/>
        <v>318</v>
      </c>
      <c r="AG51" s="161">
        <f t="shared" si="67"/>
        <v>0</v>
      </c>
      <c r="AH51" s="161">
        <f t="shared" si="67"/>
        <v>1710.609</v>
      </c>
      <c r="AI51" s="143" t="s">
        <v>1134</v>
      </c>
    </row>
    <row r="52" s="9" customFormat="1" ht="20" customHeight="1" spans="1:35">
      <c r="A52" s="40">
        <f t="shared" si="60"/>
        <v>49</v>
      </c>
      <c r="B52" s="41" t="s">
        <v>103</v>
      </c>
      <c r="C52" s="42" t="s">
        <v>215</v>
      </c>
      <c r="D52" s="41" t="s">
        <v>216</v>
      </c>
      <c r="E52" s="41">
        <v>3245.4</v>
      </c>
      <c r="F52" s="41">
        <f>VLOOKUP(C52,'[1]9月'!$B:$Q,16,0)</f>
        <v>3245.4</v>
      </c>
      <c r="G52" s="44">
        <v>5228.42</v>
      </c>
      <c r="H52" s="41">
        <v>3245.4</v>
      </c>
      <c r="I52" s="44">
        <v>4180</v>
      </c>
      <c r="J52" s="44"/>
      <c r="K52" s="52">
        <f t="shared" si="0"/>
        <v>58.4172</v>
      </c>
      <c r="L52" s="53">
        <f t="shared" si="1"/>
        <v>519.264</v>
      </c>
      <c r="M52" s="44">
        <f t="shared" si="2"/>
        <v>418.27</v>
      </c>
      <c r="N52" s="41">
        <f t="shared" si="3"/>
        <v>22.7178</v>
      </c>
      <c r="O52" s="44">
        <f t="shared" si="4"/>
        <v>209</v>
      </c>
      <c r="P52" s="44">
        <f t="shared" si="5"/>
        <v>0</v>
      </c>
      <c r="Q52" s="44">
        <f t="shared" si="6"/>
        <v>1227.669</v>
      </c>
      <c r="R52" s="41">
        <f t="shared" si="7"/>
        <v>0</v>
      </c>
      <c r="S52" s="41">
        <f t="shared" si="8"/>
        <v>259.63</v>
      </c>
      <c r="T52" s="44">
        <f t="shared" si="9"/>
        <v>104.57</v>
      </c>
      <c r="U52" s="41">
        <f t="shared" si="10"/>
        <v>9.74</v>
      </c>
      <c r="V52" s="44">
        <f t="shared" si="11"/>
        <v>209</v>
      </c>
      <c r="W52" s="44">
        <f t="shared" si="12"/>
        <v>0</v>
      </c>
      <c r="X52" s="41">
        <f t="shared" si="13"/>
        <v>582.94</v>
      </c>
      <c r="Y52" s="41">
        <f t="shared" si="14"/>
        <v>1810.609</v>
      </c>
      <c r="Z52" s="66"/>
      <c r="AA52" s="143" t="s">
        <v>26</v>
      </c>
      <c r="AB52" s="161">
        <f t="shared" ref="AB52:AH52" si="68">K52+R52</f>
        <v>58.4172</v>
      </c>
      <c r="AC52" s="161">
        <f t="shared" si="68"/>
        <v>778.894</v>
      </c>
      <c r="AD52" s="161">
        <f t="shared" si="68"/>
        <v>522.84</v>
      </c>
      <c r="AE52" s="161">
        <f t="shared" si="68"/>
        <v>32.4578</v>
      </c>
      <c r="AF52" s="161">
        <f t="shared" si="68"/>
        <v>418</v>
      </c>
      <c r="AG52" s="161">
        <f t="shared" si="68"/>
        <v>0</v>
      </c>
      <c r="AH52" s="161">
        <f t="shared" si="68"/>
        <v>1810.609</v>
      </c>
      <c r="AI52" s="143" t="s">
        <v>1135</v>
      </c>
    </row>
    <row r="53" s="9" customFormat="1" ht="20" customHeight="1" spans="1:35">
      <c r="A53" s="40">
        <f t="shared" si="60"/>
        <v>50</v>
      </c>
      <c r="B53" s="41" t="s">
        <v>217</v>
      </c>
      <c r="C53" s="42" t="s">
        <v>218</v>
      </c>
      <c r="D53" s="41" t="s">
        <v>219</v>
      </c>
      <c r="E53" s="41">
        <v>3245.4</v>
      </c>
      <c r="F53" s="41">
        <f>VLOOKUP(C53,'[1]9月'!$B:$Q,16,0)</f>
        <v>3245.4</v>
      </c>
      <c r="G53" s="44">
        <v>5228.42</v>
      </c>
      <c r="H53" s="41">
        <v>3245.4</v>
      </c>
      <c r="I53" s="44">
        <v>3180</v>
      </c>
      <c r="J53" s="44"/>
      <c r="K53" s="52">
        <f t="shared" si="0"/>
        <v>58.4172</v>
      </c>
      <c r="L53" s="53">
        <f t="shared" si="1"/>
        <v>519.264</v>
      </c>
      <c r="M53" s="44">
        <f t="shared" si="2"/>
        <v>418.27</v>
      </c>
      <c r="N53" s="41">
        <f t="shared" si="3"/>
        <v>22.7178</v>
      </c>
      <c r="O53" s="44">
        <f t="shared" si="4"/>
        <v>159</v>
      </c>
      <c r="P53" s="44">
        <f t="shared" si="5"/>
        <v>0</v>
      </c>
      <c r="Q53" s="44">
        <f t="shared" si="6"/>
        <v>1177.669</v>
      </c>
      <c r="R53" s="41">
        <f t="shared" si="7"/>
        <v>0</v>
      </c>
      <c r="S53" s="41">
        <f t="shared" si="8"/>
        <v>259.63</v>
      </c>
      <c r="T53" s="44">
        <f t="shared" si="9"/>
        <v>104.57</v>
      </c>
      <c r="U53" s="41">
        <f t="shared" si="10"/>
        <v>9.74</v>
      </c>
      <c r="V53" s="44">
        <f t="shared" si="11"/>
        <v>159</v>
      </c>
      <c r="W53" s="44">
        <f t="shared" si="12"/>
        <v>0</v>
      </c>
      <c r="X53" s="41">
        <f t="shared" si="13"/>
        <v>532.94</v>
      </c>
      <c r="Y53" s="41">
        <f t="shared" si="14"/>
        <v>1710.609</v>
      </c>
      <c r="Z53" s="66"/>
      <c r="AA53" s="143" t="s">
        <v>35</v>
      </c>
      <c r="AB53" s="161">
        <f t="shared" ref="AB53:AH53" si="69">K53+R53</f>
        <v>58.4172</v>
      </c>
      <c r="AC53" s="161">
        <f t="shared" si="69"/>
        <v>778.894</v>
      </c>
      <c r="AD53" s="161">
        <f t="shared" si="69"/>
        <v>522.84</v>
      </c>
      <c r="AE53" s="161">
        <f t="shared" si="69"/>
        <v>32.4578</v>
      </c>
      <c r="AF53" s="161">
        <f t="shared" si="69"/>
        <v>318</v>
      </c>
      <c r="AG53" s="161">
        <f t="shared" si="69"/>
        <v>0</v>
      </c>
      <c r="AH53" s="161">
        <f t="shared" si="69"/>
        <v>1710.609</v>
      </c>
      <c r="AI53" s="143" t="s">
        <v>1139</v>
      </c>
    </row>
    <row r="54" s="9" customFormat="1" ht="20" customHeight="1" spans="1:35">
      <c r="A54" s="40">
        <f t="shared" si="60"/>
        <v>51</v>
      </c>
      <c r="B54" s="41" t="s">
        <v>217</v>
      </c>
      <c r="C54" s="42" t="s">
        <v>220</v>
      </c>
      <c r="D54" s="41" t="s">
        <v>221</v>
      </c>
      <c r="E54" s="41">
        <v>3245.4</v>
      </c>
      <c r="F54" s="41">
        <f>VLOOKUP(C54,'[1]9月'!$B:$Q,16,0)</f>
        <v>3245.4</v>
      </c>
      <c r="G54" s="44">
        <v>5228.42</v>
      </c>
      <c r="H54" s="41">
        <v>3245.4</v>
      </c>
      <c r="I54" s="44">
        <v>2544</v>
      </c>
      <c r="J54" s="44"/>
      <c r="K54" s="52">
        <f t="shared" si="0"/>
        <v>58.4172</v>
      </c>
      <c r="L54" s="53">
        <f t="shared" si="1"/>
        <v>519.264</v>
      </c>
      <c r="M54" s="44">
        <f t="shared" si="2"/>
        <v>418.27</v>
      </c>
      <c r="N54" s="41">
        <f t="shared" si="3"/>
        <v>22.7178</v>
      </c>
      <c r="O54" s="44">
        <f t="shared" si="4"/>
        <v>127.2</v>
      </c>
      <c r="P54" s="44">
        <f t="shared" si="5"/>
        <v>0</v>
      </c>
      <c r="Q54" s="44">
        <f t="shared" si="6"/>
        <v>1145.869</v>
      </c>
      <c r="R54" s="41">
        <f t="shared" si="7"/>
        <v>0</v>
      </c>
      <c r="S54" s="41">
        <f t="shared" si="8"/>
        <v>259.63</v>
      </c>
      <c r="T54" s="44">
        <f t="shared" si="9"/>
        <v>104.57</v>
      </c>
      <c r="U54" s="41">
        <f t="shared" si="10"/>
        <v>9.74</v>
      </c>
      <c r="V54" s="44">
        <f t="shared" si="11"/>
        <v>127.2</v>
      </c>
      <c r="W54" s="44">
        <f t="shared" si="12"/>
        <v>0</v>
      </c>
      <c r="X54" s="41">
        <f t="shared" si="13"/>
        <v>501.14</v>
      </c>
      <c r="Y54" s="41">
        <f t="shared" si="14"/>
        <v>1647.009</v>
      </c>
      <c r="Z54" s="66"/>
      <c r="AA54" s="143" t="s">
        <v>32</v>
      </c>
      <c r="AB54" s="161">
        <f t="shared" ref="AB54:AH54" si="70">K54+R54</f>
        <v>58.4172</v>
      </c>
      <c r="AC54" s="161">
        <f t="shared" si="70"/>
        <v>778.894</v>
      </c>
      <c r="AD54" s="161">
        <f t="shared" si="70"/>
        <v>522.84</v>
      </c>
      <c r="AE54" s="161">
        <f t="shared" si="70"/>
        <v>32.4578</v>
      </c>
      <c r="AF54" s="161">
        <f t="shared" si="70"/>
        <v>254.4</v>
      </c>
      <c r="AG54" s="161">
        <f t="shared" si="70"/>
        <v>0</v>
      </c>
      <c r="AH54" s="161">
        <f t="shared" si="70"/>
        <v>1647.009</v>
      </c>
      <c r="AI54" s="143" t="s">
        <v>1139</v>
      </c>
    </row>
    <row r="55" s="9" customFormat="1" ht="20" customHeight="1" spans="1:35">
      <c r="A55" s="40">
        <f t="shared" ref="A55:A64" si="71">ROW()-3</f>
        <v>52</v>
      </c>
      <c r="B55" s="41" t="s">
        <v>217</v>
      </c>
      <c r="C55" s="42" t="s">
        <v>222</v>
      </c>
      <c r="D55" s="41" t="s">
        <v>223</v>
      </c>
      <c r="E55" s="41">
        <v>3245.4</v>
      </c>
      <c r="F55" s="41">
        <f>VLOOKUP(C55,'[1]9月'!$B:$Q,16,0)</f>
        <v>3245.4</v>
      </c>
      <c r="G55" s="44">
        <v>5228.42</v>
      </c>
      <c r="H55" s="41">
        <v>3245.4</v>
      </c>
      <c r="I55" s="44">
        <v>3180</v>
      </c>
      <c r="J55" s="44"/>
      <c r="K55" s="52">
        <f t="shared" si="0"/>
        <v>58.4172</v>
      </c>
      <c r="L55" s="53">
        <f t="shared" si="1"/>
        <v>519.264</v>
      </c>
      <c r="M55" s="44">
        <f t="shared" si="2"/>
        <v>418.27</v>
      </c>
      <c r="N55" s="41">
        <f t="shared" si="3"/>
        <v>22.7178</v>
      </c>
      <c r="O55" s="44">
        <f t="shared" si="4"/>
        <v>159</v>
      </c>
      <c r="P55" s="44">
        <f t="shared" si="5"/>
        <v>0</v>
      </c>
      <c r="Q55" s="44">
        <f t="shared" si="6"/>
        <v>1177.669</v>
      </c>
      <c r="R55" s="41">
        <f t="shared" si="7"/>
        <v>0</v>
      </c>
      <c r="S55" s="41">
        <f t="shared" si="8"/>
        <v>259.63</v>
      </c>
      <c r="T55" s="44">
        <f t="shared" si="9"/>
        <v>104.57</v>
      </c>
      <c r="U55" s="41">
        <f t="shared" si="10"/>
        <v>9.74</v>
      </c>
      <c r="V55" s="44">
        <f t="shared" si="11"/>
        <v>159</v>
      </c>
      <c r="W55" s="44">
        <f t="shared" si="12"/>
        <v>0</v>
      </c>
      <c r="X55" s="41">
        <f t="shared" si="13"/>
        <v>532.94</v>
      </c>
      <c r="Y55" s="41">
        <f t="shared" si="14"/>
        <v>1710.609</v>
      </c>
      <c r="Z55" s="66"/>
      <c r="AA55" s="143" t="s">
        <v>30</v>
      </c>
      <c r="AB55" s="161">
        <f t="shared" ref="AB55:AH55" si="72">K55+R55</f>
        <v>58.4172</v>
      </c>
      <c r="AC55" s="161">
        <f t="shared" si="72"/>
        <v>778.894</v>
      </c>
      <c r="AD55" s="161">
        <f t="shared" si="72"/>
        <v>522.84</v>
      </c>
      <c r="AE55" s="161">
        <f t="shared" si="72"/>
        <v>32.4578</v>
      </c>
      <c r="AF55" s="161">
        <f t="shared" si="72"/>
        <v>318</v>
      </c>
      <c r="AG55" s="161">
        <f t="shared" si="72"/>
        <v>0</v>
      </c>
      <c r="AH55" s="161">
        <f t="shared" si="72"/>
        <v>1710.609</v>
      </c>
      <c r="AI55" s="143" t="s">
        <v>1139</v>
      </c>
    </row>
    <row r="56" s="9" customFormat="1" ht="20" customHeight="1" spans="1:35">
      <c r="A56" s="40">
        <f t="shared" si="71"/>
        <v>53</v>
      </c>
      <c r="B56" s="41" t="s">
        <v>217</v>
      </c>
      <c r="C56" s="42" t="s">
        <v>224</v>
      </c>
      <c r="D56" s="41" t="s">
        <v>225</v>
      </c>
      <c r="E56" s="41">
        <v>3245.4</v>
      </c>
      <c r="F56" s="41">
        <f>VLOOKUP(C56,'[1]9月'!$B:$Q,16,0)</f>
        <v>3245.4</v>
      </c>
      <c r="G56" s="44">
        <v>5228.42</v>
      </c>
      <c r="H56" s="41">
        <v>3245.4</v>
      </c>
      <c r="I56" s="44">
        <v>3180</v>
      </c>
      <c r="J56" s="44"/>
      <c r="K56" s="52">
        <f t="shared" si="0"/>
        <v>58.4172</v>
      </c>
      <c r="L56" s="53">
        <f t="shared" si="1"/>
        <v>519.264</v>
      </c>
      <c r="M56" s="44">
        <f t="shared" si="2"/>
        <v>418.27</v>
      </c>
      <c r="N56" s="41">
        <f t="shared" si="3"/>
        <v>22.7178</v>
      </c>
      <c r="O56" s="44">
        <f t="shared" si="4"/>
        <v>159</v>
      </c>
      <c r="P56" s="44">
        <f t="shared" si="5"/>
        <v>0</v>
      </c>
      <c r="Q56" s="44">
        <f t="shared" si="6"/>
        <v>1177.669</v>
      </c>
      <c r="R56" s="41">
        <f t="shared" si="7"/>
        <v>0</v>
      </c>
      <c r="S56" s="41">
        <f t="shared" si="8"/>
        <v>259.63</v>
      </c>
      <c r="T56" s="44">
        <f t="shared" si="9"/>
        <v>104.57</v>
      </c>
      <c r="U56" s="41">
        <f t="shared" si="10"/>
        <v>9.74</v>
      </c>
      <c r="V56" s="44">
        <f t="shared" si="11"/>
        <v>159</v>
      </c>
      <c r="W56" s="44">
        <f t="shared" si="12"/>
        <v>0</v>
      </c>
      <c r="X56" s="41">
        <f t="shared" si="13"/>
        <v>532.94</v>
      </c>
      <c r="Y56" s="41">
        <f t="shared" si="14"/>
        <v>1710.609</v>
      </c>
      <c r="Z56" s="66"/>
      <c r="AA56" s="143" t="s">
        <v>27</v>
      </c>
      <c r="AB56" s="161">
        <f t="shared" ref="AB56:AH56" si="73">K56+R56</f>
        <v>58.4172</v>
      </c>
      <c r="AC56" s="161">
        <f t="shared" si="73"/>
        <v>778.894</v>
      </c>
      <c r="AD56" s="161">
        <f t="shared" si="73"/>
        <v>522.84</v>
      </c>
      <c r="AE56" s="161">
        <f t="shared" si="73"/>
        <v>32.4578</v>
      </c>
      <c r="AF56" s="161">
        <f t="shared" si="73"/>
        <v>318</v>
      </c>
      <c r="AG56" s="161">
        <f t="shared" si="73"/>
        <v>0</v>
      </c>
      <c r="AH56" s="161">
        <f t="shared" si="73"/>
        <v>1710.609</v>
      </c>
      <c r="AI56" s="143" t="s">
        <v>1139</v>
      </c>
    </row>
    <row r="57" s="9" customFormat="1" ht="20" customHeight="1" spans="1:35">
      <c r="A57" s="40">
        <f t="shared" si="71"/>
        <v>54</v>
      </c>
      <c r="B57" s="41" t="s">
        <v>217</v>
      </c>
      <c r="C57" s="42" t="s">
        <v>226</v>
      </c>
      <c r="D57" s="41" t="s">
        <v>227</v>
      </c>
      <c r="E57" s="41">
        <v>3245.4</v>
      </c>
      <c r="F57" s="41">
        <f>VLOOKUP(C57,'[1]9月'!$B:$Q,16,0)</f>
        <v>3245.4</v>
      </c>
      <c r="G57" s="44">
        <v>5228.42</v>
      </c>
      <c r="H57" s="41">
        <v>3245.4</v>
      </c>
      <c r="I57" s="44">
        <v>3180</v>
      </c>
      <c r="J57" s="44"/>
      <c r="K57" s="52">
        <f t="shared" si="0"/>
        <v>58.4172</v>
      </c>
      <c r="L57" s="53">
        <f t="shared" si="1"/>
        <v>519.264</v>
      </c>
      <c r="M57" s="44">
        <f t="shared" si="2"/>
        <v>418.27</v>
      </c>
      <c r="N57" s="41">
        <f t="shared" si="3"/>
        <v>22.7178</v>
      </c>
      <c r="O57" s="44">
        <f t="shared" si="4"/>
        <v>159</v>
      </c>
      <c r="P57" s="44">
        <f t="shared" si="5"/>
        <v>0</v>
      </c>
      <c r="Q57" s="44">
        <f t="shared" si="6"/>
        <v>1177.669</v>
      </c>
      <c r="R57" s="41">
        <f t="shared" si="7"/>
        <v>0</v>
      </c>
      <c r="S57" s="41">
        <f t="shared" si="8"/>
        <v>259.63</v>
      </c>
      <c r="T57" s="44">
        <f t="shared" si="9"/>
        <v>104.57</v>
      </c>
      <c r="U57" s="41">
        <f t="shared" si="10"/>
        <v>9.74</v>
      </c>
      <c r="V57" s="44">
        <f t="shared" si="11"/>
        <v>159</v>
      </c>
      <c r="W57" s="44">
        <f t="shared" si="12"/>
        <v>0</v>
      </c>
      <c r="X57" s="41">
        <f t="shared" si="13"/>
        <v>532.94</v>
      </c>
      <c r="Y57" s="41">
        <f t="shared" si="14"/>
        <v>1710.609</v>
      </c>
      <c r="Z57" s="66"/>
      <c r="AA57" s="143" t="s">
        <v>35</v>
      </c>
      <c r="AB57" s="161">
        <f t="shared" ref="AB57:AH57" si="74">K57+R57</f>
        <v>58.4172</v>
      </c>
      <c r="AC57" s="161">
        <f t="shared" si="74"/>
        <v>778.894</v>
      </c>
      <c r="AD57" s="161">
        <f t="shared" si="74"/>
        <v>522.84</v>
      </c>
      <c r="AE57" s="161">
        <f t="shared" si="74"/>
        <v>32.4578</v>
      </c>
      <c r="AF57" s="161">
        <f t="shared" si="74"/>
        <v>318</v>
      </c>
      <c r="AG57" s="161">
        <f t="shared" si="74"/>
        <v>0</v>
      </c>
      <c r="AH57" s="161">
        <f t="shared" si="74"/>
        <v>1710.609</v>
      </c>
      <c r="AI57" s="143" t="s">
        <v>1139</v>
      </c>
    </row>
    <row r="58" s="9" customFormat="1" ht="20" customHeight="1" spans="1:35">
      <c r="A58" s="40">
        <f t="shared" si="71"/>
        <v>55</v>
      </c>
      <c r="B58" s="41" t="s">
        <v>212</v>
      </c>
      <c r="C58" s="42" t="s">
        <v>228</v>
      </c>
      <c r="D58" s="41" t="s">
        <v>229</v>
      </c>
      <c r="E58" s="41">
        <v>3820</v>
      </c>
      <c r="F58" s="41">
        <f>VLOOKUP(C58,'[1]9月'!$B:$Q,16,0)</f>
        <v>3820</v>
      </c>
      <c r="G58" s="44">
        <v>5228.42</v>
      </c>
      <c r="H58" s="41">
        <v>3820</v>
      </c>
      <c r="I58" s="44">
        <v>4180</v>
      </c>
      <c r="J58" s="44"/>
      <c r="K58" s="52">
        <f t="shared" si="0"/>
        <v>68.76</v>
      </c>
      <c r="L58" s="53">
        <f t="shared" si="1"/>
        <v>611.2</v>
      </c>
      <c r="M58" s="44">
        <f t="shared" si="2"/>
        <v>418.27</v>
      </c>
      <c r="N58" s="41">
        <f t="shared" si="3"/>
        <v>26.74</v>
      </c>
      <c r="O58" s="44">
        <f t="shared" si="4"/>
        <v>209</v>
      </c>
      <c r="P58" s="44">
        <f t="shared" si="5"/>
        <v>0</v>
      </c>
      <c r="Q58" s="44">
        <f t="shared" si="6"/>
        <v>1333.97</v>
      </c>
      <c r="R58" s="41">
        <f t="shared" si="7"/>
        <v>0</v>
      </c>
      <c r="S58" s="41">
        <f t="shared" si="8"/>
        <v>305.6</v>
      </c>
      <c r="T58" s="44">
        <f t="shared" si="9"/>
        <v>104.57</v>
      </c>
      <c r="U58" s="41">
        <f t="shared" si="10"/>
        <v>11.46</v>
      </c>
      <c r="V58" s="44">
        <f t="shared" si="11"/>
        <v>209</v>
      </c>
      <c r="W58" s="44">
        <f t="shared" si="12"/>
        <v>0</v>
      </c>
      <c r="X58" s="41">
        <f t="shared" si="13"/>
        <v>630.63</v>
      </c>
      <c r="Y58" s="41">
        <f t="shared" si="14"/>
        <v>1964.6</v>
      </c>
      <c r="Z58" s="66"/>
      <c r="AA58" s="143" t="s">
        <v>10</v>
      </c>
      <c r="AB58" s="161">
        <f t="shared" ref="AB58:AH58" si="75">K58+R58</f>
        <v>68.76</v>
      </c>
      <c r="AC58" s="161">
        <f t="shared" si="75"/>
        <v>916.8</v>
      </c>
      <c r="AD58" s="161">
        <f t="shared" si="75"/>
        <v>522.84</v>
      </c>
      <c r="AE58" s="161">
        <f t="shared" si="75"/>
        <v>38.2</v>
      </c>
      <c r="AF58" s="161">
        <f t="shared" si="75"/>
        <v>418</v>
      </c>
      <c r="AG58" s="161">
        <f t="shared" si="75"/>
        <v>0</v>
      </c>
      <c r="AH58" s="161">
        <f t="shared" si="75"/>
        <v>1964.6</v>
      </c>
      <c r="AI58" s="143" t="s">
        <v>1134</v>
      </c>
    </row>
    <row r="59" s="9" customFormat="1" ht="20" customHeight="1" spans="1:35">
      <c r="A59" s="40">
        <f t="shared" si="71"/>
        <v>56</v>
      </c>
      <c r="B59" s="41" t="s">
        <v>212</v>
      </c>
      <c r="C59" s="42" t="s">
        <v>232</v>
      </c>
      <c r="D59" s="41" t="s">
        <v>233</v>
      </c>
      <c r="E59" s="41">
        <v>3245.4</v>
      </c>
      <c r="F59" s="41">
        <f>VLOOKUP(C59,'[1]9月'!$B:$Q,16,0)</f>
        <v>3245.4</v>
      </c>
      <c r="G59" s="44">
        <v>5228.42</v>
      </c>
      <c r="H59" s="41">
        <v>3245.4</v>
      </c>
      <c r="I59" s="44">
        <v>3180</v>
      </c>
      <c r="J59" s="44"/>
      <c r="K59" s="52">
        <f t="shared" si="0"/>
        <v>58.4172</v>
      </c>
      <c r="L59" s="53">
        <f t="shared" si="1"/>
        <v>519.264</v>
      </c>
      <c r="M59" s="44">
        <f t="shared" si="2"/>
        <v>418.27</v>
      </c>
      <c r="N59" s="41">
        <f t="shared" si="3"/>
        <v>22.7178</v>
      </c>
      <c r="O59" s="44">
        <f t="shared" si="4"/>
        <v>159</v>
      </c>
      <c r="P59" s="44">
        <f t="shared" si="5"/>
        <v>0</v>
      </c>
      <c r="Q59" s="44">
        <f t="shared" si="6"/>
        <v>1177.669</v>
      </c>
      <c r="R59" s="41">
        <f t="shared" si="7"/>
        <v>0</v>
      </c>
      <c r="S59" s="41">
        <f t="shared" si="8"/>
        <v>259.63</v>
      </c>
      <c r="T59" s="44">
        <f t="shared" si="9"/>
        <v>104.57</v>
      </c>
      <c r="U59" s="41">
        <f t="shared" si="10"/>
        <v>9.74</v>
      </c>
      <c r="V59" s="44">
        <f t="shared" si="11"/>
        <v>159</v>
      </c>
      <c r="W59" s="44">
        <f t="shared" si="12"/>
        <v>0</v>
      </c>
      <c r="X59" s="41">
        <f t="shared" si="13"/>
        <v>532.94</v>
      </c>
      <c r="Y59" s="41">
        <f t="shared" si="14"/>
        <v>1710.609</v>
      </c>
      <c r="Z59" s="66"/>
      <c r="AA59" s="143" t="s">
        <v>10</v>
      </c>
      <c r="AB59" s="161">
        <f t="shared" ref="AB59:AH59" si="76">K59+R59</f>
        <v>58.4172</v>
      </c>
      <c r="AC59" s="161">
        <f t="shared" si="76"/>
        <v>778.894</v>
      </c>
      <c r="AD59" s="161">
        <f t="shared" si="76"/>
        <v>522.84</v>
      </c>
      <c r="AE59" s="161">
        <f t="shared" si="76"/>
        <v>32.4578</v>
      </c>
      <c r="AF59" s="161">
        <f t="shared" si="76"/>
        <v>318</v>
      </c>
      <c r="AG59" s="161">
        <f t="shared" si="76"/>
        <v>0</v>
      </c>
      <c r="AH59" s="161">
        <f t="shared" si="76"/>
        <v>1710.609</v>
      </c>
      <c r="AI59" s="143" t="s">
        <v>1134</v>
      </c>
    </row>
    <row r="60" s="9" customFormat="1" ht="20" customHeight="1" spans="1:35">
      <c r="A60" s="40">
        <f t="shared" si="71"/>
        <v>57</v>
      </c>
      <c r="B60" s="41" t="s">
        <v>164</v>
      </c>
      <c r="C60" s="42" t="s">
        <v>236</v>
      </c>
      <c r="D60" s="41" t="s">
        <v>237</v>
      </c>
      <c r="E60" s="41">
        <v>3820</v>
      </c>
      <c r="F60" s="41">
        <f>VLOOKUP(C60,'[1]9月'!$B:$Q,16,0)</f>
        <v>3820</v>
      </c>
      <c r="G60" s="44">
        <v>5228.42</v>
      </c>
      <c r="H60" s="41">
        <v>3820</v>
      </c>
      <c r="I60" s="44">
        <v>3180</v>
      </c>
      <c r="J60" s="44"/>
      <c r="K60" s="52">
        <f t="shared" si="0"/>
        <v>68.76</v>
      </c>
      <c r="L60" s="53">
        <f t="shared" si="1"/>
        <v>611.2</v>
      </c>
      <c r="M60" s="44">
        <f t="shared" si="2"/>
        <v>418.27</v>
      </c>
      <c r="N60" s="41">
        <f t="shared" si="3"/>
        <v>26.74</v>
      </c>
      <c r="O60" s="44">
        <f t="shared" si="4"/>
        <v>159</v>
      </c>
      <c r="P60" s="44">
        <f t="shared" si="5"/>
        <v>0</v>
      </c>
      <c r="Q60" s="44">
        <f t="shared" si="6"/>
        <v>1283.97</v>
      </c>
      <c r="R60" s="41">
        <f t="shared" si="7"/>
        <v>0</v>
      </c>
      <c r="S60" s="41">
        <f t="shared" si="8"/>
        <v>305.6</v>
      </c>
      <c r="T60" s="44">
        <f t="shared" si="9"/>
        <v>104.57</v>
      </c>
      <c r="U60" s="41">
        <f t="shared" si="10"/>
        <v>11.46</v>
      </c>
      <c r="V60" s="44">
        <f t="shared" si="11"/>
        <v>159</v>
      </c>
      <c r="W60" s="44">
        <f t="shared" si="12"/>
        <v>0</v>
      </c>
      <c r="X60" s="41">
        <f t="shared" si="13"/>
        <v>580.63</v>
      </c>
      <c r="Y60" s="41">
        <f t="shared" si="14"/>
        <v>1864.6</v>
      </c>
      <c r="Z60" s="66"/>
      <c r="AA60" s="143" t="s">
        <v>25</v>
      </c>
      <c r="AB60" s="161">
        <f t="shared" ref="AB60:AH60" si="77">K60+R60</f>
        <v>68.76</v>
      </c>
      <c r="AC60" s="161">
        <f t="shared" si="77"/>
        <v>916.8</v>
      </c>
      <c r="AD60" s="161">
        <f t="shared" si="77"/>
        <v>522.84</v>
      </c>
      <c r="AE60" s="161">
        <f t="shared" si="77"/>
        <v>38.2</v>
      </c>
      <c r="AF60" s="161">
        <f t="shared" si="77"/>
        <v>318</v>
      </c>
      <c r="AG60" s="161">
        <f t="shared" si="77"/>
        <v>0</v>
      </c>
      <c r="AH60" s="161">
        <f t="shared" si="77"/>
        <v>1864.6</v>
      </c>
      <c r="AI60" s="143" t="s">
        <v>1137</v>
      </c>
    </row>
    <row r="61" s="9" customFormat="1" ht="20" customHeight="1" spans="1:35">
      <c r="A61" s="40">
        <f t="shared" si="71"/>
        <v>58</v>
      </c>
      <c r="B61" s="41" t="s">
        <v>238</v>
      </c>
      <c r="C61" s="42" t="s">
        <v>239</v>
      </c>
      <c r="D61" s="41" t="s">
        <v>240</v>
      </c>
      <c r="E61" s="41">
        <v>3245.4</v>
      </c>
      <c r="F61" s="41">
        <f>VLOOKUP(C61,'[1]9月'!$B:$Q,16,0)</f>
        <v>3245.4</v>
      </c>
      <c r="G61" s="44">
        <v>5228.42</v>
      </c>
      <c r="H61" s="41">
        <v>3245.4</v>
      </c>
      <c r="I61" s="44">
        <v>3180</v>
      </c>
      <c r="J61" s="44"/>
      <c r="K61" s="52">
        <f t="shared" si="0"/>
        <v>58.4172</v>
      </c>
      <c r="L61" s="53">
        <f t="shared" si="1"/>
        <v>519.264</v>
      </c>
      <c r="M61" s="44">
        <f t="shared" si="2"/>
        <v>418.27</v>
      </c>
      <c r="N61" s="41">
        <f t="shared" si="3"/>
        <v>22.7178</v>
      </c>
      <c r="O61" s="44">
        <f t="shared" si="4"/>
        <v>159</v>
      </c>
      <c r="P61" s="44">
        <f t="shared" si="5"/>
        <v>0</v>
      </c>
      <c r="Q61" s="44">
        <f t="shared" si="6"/>
        <v>1177.669</v>
      </c>
      <c r="R61" s="41">
        <f t="shared" si="7"/>
        <v>0</v>
      </c>
      <c r="S61" s="41">
        <f t="shared" si="8"/>
        <v>259.63</v>
      </c>
      <c r="T61" s="44">
        <f t="shared" si="9"/>
        <v>104.57</v>
      </c>
      <c r="U61" s="41">
        <f t="shared" si="10"/>
        <v>9.74</v>
      </c>
      <c r="V61" s="44">
        <f t="shared" si="11"/>
        <v>159</v>
      </c>
      <c r="W61" s="44">
        <f t="shared" si="12"/>
        <v>0</v>
      </c>
      <c r="X61" s="41">
        <f t="shared" si="13"/>
        <v>532.94</v>
      </c>
      <c r="Y61" s="41">
        <f t="shared" si="14"/>
        <v>1710.609</v>
      </c>
      <c r="Z61" s="66"/>
      <c r="AA61" s="143" t="s">
        <v>35</v>
      </c>
      <c r="AB61" s="161">
        <f t="shared" ref="AB61:AH61" si="78">K61+R61</f>
        <v>58.4172</v>
      </c>
      <c r="AC61" s="161">
        <f t="shared" si="78"/>
        <v>778.894</v>
      </c>
      <c r="AD61" s="161">
        <f t="shared" si="78"/>
        <v>522.84</v>
      </c>
      <c r="AE61" s="161">
        <f t="shared" si="78"/>
        <v>32.4578</v>
      </c>
      <c r="AF61" s="161">
        <f t="shared" si="78"/>
        <v>318</v>
      </c>
      <c r="AG61" s="161">
        <f t="shared" si="78"/>
        <v>0</v>
      </c>
      <c r="AH61" s="161">
        <f t="shared" si="78"/>
        <v>1710.609</v>
      </c>
      <c r="AI61" s="143" t="s">
        <v>1139</v>
      </c>
    </row>
    <row r="62" s="9" customFormat="1" ht="20" customHeight="1" spans="1:35">
      <c r="A62" s="40">
        <f t="shared" si="71"/>
        <v>59</v>
      </c>
      <c r="B62" s="41" t="s">
        <v>164</v>
      </c>
      <c r="C62" s="42" t="s">
        <v>241</v>
      </c>
      <c r="D62" s="41" t="s">
        <v>242</v>
      </c>
      <c r="E62" s="41">
        <v>3245.4</v>
      </c>
      <c r="F62" s="41">
        <f>VLOOKUP(C62,'[1]9月'!$B:$Q,16,0)</f>
        <v>3245.4</v>
      </c>
      <c r="G62" s="44">
        <v>5228.42</v>
      </c>
      <c r="H62" s="41">
        <v>3245.4</v>
      </c>
      <c r="I62" s="44">
        <v>1790</v>
      </c>
      <c r="J62" s="44"/>
      <c r="K62" s="52">
        <f t="shared" si="0"/>
        <v>58.4172</v>
      </c>
      <c r="L62" s="53">
        <f t="shared" si="1"/>
        <v>519.264</v>
      </c>
      <c r="M62" s="44">
        <f t="shared" si="2"/>
        <v>418.27</v>
      </c>
      <c r="N62" s="41">
        <f t="shared" si="3"/>
        <v>22.7178</v>
      </c>
      <c r="O62" s="44">
        <f t="shared" si="4"/>
        <v>89.5</v>
      </c>
      <c r="P62" s="44">
        <f t="shared" si="5"/>
        <v>0</v>
      </c>
      <c r="Q62" s="44">
        <f t="shared" si="6"/>
        <v>1108.169</v>
      </c>
      <c r="R62" s="41">
        <f t="shared" si="7"/>
        <v>0</v>
      </c>
      <c r="S62" s="41">
        <f t="shared" si="8"/>
        <v>259.63</v>
      </c>
      <c r="T62" s="44">
        <f t="shared" si="9"/>
        <v>104.57</v>
      </c>
      <c r="U62" s="41">
        <f t="shared" si="10"/>
        <v>9.74</v>
      </c>
      <c r="V62" s="44">
        <f t="shared" si="11"/>
        <v>89.5</v>
      </c>
      <c r="W62" s="44">
        <f t="shared" si="12"/>
        <v>0</v>
      </c>
      <c r="X62" s="41">
        <f t="shared" si="13"/>
        <v>463.44</v>
      </c>
      <c r="Y62" s="41">
        <f t="shared" si="14"/>
        <v>1571.609</v>
      </c>
      <c r="Z62" s="66"/>
      <c r="AA62" s="143" t="s">
        <v>25</v>
      </c>
      <c r="AB62" s="161">
        <f t="shared" ref="AB62:AH62" si="79">K62+R62</f>
        <v>58.4172</v>
      </c>
      <c r="AC62" s="161">
        <f t="shared" si="79"/>
        <v>778.894</v>
      </c>
      <c r="AD62" s="161">
        <f t="shared" si="79"/>
        <v>522.84</v>
      </c>
      <c r="AE62" s="161">
        <f t="shared" si="79"/>
        <v>32.4578</v>
      </c>
      <c r="AF62" s="161">
        <f t="shared" si="79"/>
        <v>179</v>
      </c>
      <c r="AG62" s="161">
        <f t="shared" si="79"/>
        <v>0</v>
      </c>
      <c r="AH62" s="161">
        <f t="shared" si="79"/>
        <v>1571.609</v>
      </c>
      <c r="AI62" s="143" t="s">
        <v>1137</v>
      </c>
    </row>
    <row r="63" s="9" customFormat="1" ht="20" customHeight="1" spans="1:35">
      <c r="A63" s="40">
        <f t="shared" si="71"/>
        <v>60</v>
      </c>
      <c r="B63" s="41" t="s">
        <v>167</v>
      </c>
      <c r="C63" s="42" t="s">
        <v>243</v>
      </c>
      <c r="D63" s="41" t="s">
        <v>244</v>
      </c>
      <c r="E63" s="41">
        <v>3245.4</v>
      </c>
      <c r="F63" s="41">
        <f>VLOOKUP(C63,'[1]9月'!$B:$Q,16,0)</f>
        <v>3245.4</v>
      </c>
      <c r="G63" s="44">
        <v>5228.42</v>
      </c>
      <c r="H63" s="41">
        <v>3245.4</v>
      </c>
      <c r="I63" s="44">
        <v>3180</v>
      </c>
      <c r="J63" s="44"/>
      <c r="K63" s="52">
        <f t="shared" si="0"/>
        <v>58.4172</v>
      </c>
      <c r="L63" s="53">
        <f t="shared" si="1"/>
        <v>519.264</v>
      </c>
      <c r="M63" s="44">
        <f t="shared" si="2"/>
        <v>418.27</v>
      </c>
      <c r="N63" s="41">
        <f t="shared" si="3"/>
        <v>22.7178</v>
      </c>
      <c r="O63" s="44">
        <f t="shared" si="4"/>
        <v>159</v>
      </c>
      <c r="P63" s="44">
        <f t="shared" si="5"/>
        <v>0</v>
      </c>
      <c r="Q63" s="44">
        <f t="shared" si="6"/>
        <v>1177.669</v>
      </c>
      <c r="R63" s="41">
        <f t="shared" si="7"/>
        <v>0</v>
      </c>
      <c r="S63" s="41">
        <f t="shared" si="8"/>
        <v>259.63</v>
      </c>
      <c r="T63" s="44">
        <f t="shared" si="9"/>
        <v>104.57</v>
      </c>
      <c r="U63" s="41">
        <f t="shared" si="10"/>
        <v>9.74</v>
      </c>
      <c r="V63" s="44">
        <f t="shared" si="11"/>
        <v>159</v>
      </c>
      <c r="W63" s="44">
        <f t="shared" si="12"/>
        <v>0</v>
      </c>
      <c r="X63" s="41">
        <f t="shared" si="13"/>
        <v>532.94</v>
      </c>
      <c r="Y63" s="41">
        <f t="shared" si="14"/>
        <v>1710.609</v>
      </c>
      <c r="Z63" s="66"/>
      <c r="AA63" s="143" t="s">
        <v>12</v>
      </c>
      <c r="AB63" s="161">
        <f t="shared" ref="AB63:AH63" si="80">K63+R63</f>
        <v>58.4172</v>
      </c>
      <c r="AC63" s="161">
        <f t="shared" si="80"/>
        <v>778.894</v>
      </c>
      <c r="AD63" s="161">
        <f t="shared" si="80"/>
        <v>522.84</v>
      </c>
      <c r="AE63" s="161">
        <f t="shared" si="80"/>
        <v>32.4578</v>
      </c>
      <c r="AF63" s="161">
        <f t="shared" si="80"/>
        <v>318</v>
      </c>
      <c r="AG63" s="161">
        <f t="shared" si="80"/>
        <v>0</v>
      </c>
      <c r="AH63" s="161">
        <f t="shared" si="80"/>
        <v>1710.609</v>
      </c>
      <c r="AI63" s="143" t="s">
        <v>1134</v>
      </c>
    </row>
    <row r="64" s="9" customFormat="1" ht="20" customHeight="1" spans="1:35">
      <c r="A64" s="40">
        <f t="shared" si="71"/>
        <v>61</v>
      </c>
      <c r="B64" s="41" t="s">
        <v>167</v>
      </c>
      <c r="C64" s="42" t="s">
        <v>245</v>
      </c>
      <c r="D64" s="41" t="s">
        <v>246</v>
      </c>
      <c r="E64" s="41">
        <v>3245.4</v>
      </c>
      <c r="F64" s="41">
        <f>VLOOKUP(C64,'[1]9月'!$B:$Q,16,0)</f>
        <v>3245.4</v>
      </c>
      <c r="G64" s="44">
        <v>5228.42</v>
      </c>
      <c r="H64" s="41">
        <v>3245.4</v>
      </c>
      <c r="I64" s="44">
        <v>3180</v>
      </c>
      <c r="J64" s="44"/>
      <c r="K64" s="52">
        <f t="shared" si="0"/>
        <v>58.4172</v>
      </c>
      <c r="L64" s="53">
        <f t="shared" si="1"/>
        <v>519.264</v>
      </c>
      <c r="M64" s="44">
        <f t="shared" si="2"/>
        <v>418.27</v>
      </c>
      <c r="N64" s="41">
        <f t="shared" si="3"/>
        <v>22.7178</v>
      </c>
      <c r="O64" s="44">
        <f t="shared" si="4"/>
        <v>159</v>
      </c>
      <c r="P64" s="44">
        <f t="shared" si="5"/>
        <v>0</v>
      </c>
      <c r="Q64" s="44">
        <f t="shared" si="6"/>
        <v>1177.669</v>
      </c>
      <c r="R64" s="41">
        <f t="shared" si="7"/>
        <v>0</v>
      </c>
      <c r="S64" s="41">
        <f t="shared" si="8"/>
        <v>259.63</v>
      </c>
      <c r="T64" s="44">
        <f t="shared" si="9"/>
        <v>104.57</v>
      </c>
      <c r="U64" s="41">
        <f t="shared" si="10"/>
        <v>9.74</v>
      </c>
      <c r="V64" s="44">
        <f t="shared" si="11"/>
        <v>159</v>
      </c>
      <c r="W64" s="44">
        <f t="shared" si="12"/>
        <v>0</v>
      </c>
      <c r="X64" s="41">
        <f t="shared" si="13"/>
        <v>532.94</v>
      </c>
      <c r="Y64" s="41">
        <f t="shared" si="14"/>
        <v>1710.609</v>
      </c>
      <c r="Z64" s="66"/>
      <c r="AA64" s="143" t="s">
        <v>12</v>
      </c>
      <c r="AB64" s="161">
        <f t="shared" ref="AB64:AH64" si="81">K64+R64</f>
        <v>58.4172</v>
      </c>
      <c r="AC64" s="161">
        <f t="shared" si="81"/>
        <v>778.894</v>
      </c>
      <c r="AD64" s="161">
        <f t="shared" si="81"/>
        <v>522.84</v>
      </c>
      <c r="AE64" s="161">
        <f t="shared" si="81"/>
        <v>32.4578</v>
      </c>
      <c r="AF64" s="161">
        <f t="shared" si="81"/>
        <v>318</v>
      </c>
      <c r="AG64" s="161">
        <f t="shared" si="81"/>
        <v>0</v>
      </c>
      <c r="AH64" s="161">
        <f t="shared" si="81"/>
        <v>1710.609</v>
      </c>
      <c r="AI64" s="143" t="s">
        <v>1134</v>
      </c>
    </row>
    <row r="65" s="9" customFormat="1" spans="1:35">
      <c r="A65" s="40">
        <f t="shared" ref="A65:A74" si="82">ROW()-3</f>
        <v>62</v>
      </c>
      <c r="B65" s="41" t="s">
        <v>164</v>
      </c>
      <c r="C65" s="42" t="s">
        <v>251</v>
      </c>
      <c r="D65" s="41" t="s">
        <v>252</v>
      </c>
      <c r="E65" s="41">
        <v>3245.4</v>
      </c>
      <c r="F65" s="41">
        <f>VLOOKUP(C65,'[1]9月'!$B:$Q,16,0)</f>
        <v>3245.4</v>
      </c>
      <c r="G65" s="44">
        <v>5228.42</v>
      </c>
      <c r="H65" s="41">
        <v>3245.4</v>
      </c>
      <c r="I65" s="44">
        <v>3180</v>
      </c>
      <c r="J65" s="44"/>
      <c r="K65" s="52">
        <f t="shared" si="0"/>
        <v>58.4172</v>
      </c>
      <c r="L65" s="53">
        <f t="shared" si="1"/>
        <v>519.264</v>
      </c>
      <c r="M65" s="44">
        <f t="shared" si="2"/>
        <v>418.27</v>
      </c>
      <c r="N65" s="41">
        <f t="shared" si="3"/>
        <v>22.7178</v>
      </c>
      <c r="O65" s="44">
        <f t="shared" si="4"/>
        <v>159</v>
      </c>
      <c r="P65" s="44">
        <f t="shared" si="5"/>
        <v>0</v>
      </c>
      <c r="Q65" s="44">
        <f t="shared" si="6"/>
        <v>1177.669</v>
      </c>
      <c r="R65" s="41">
        <f t="shared" si="7"/>
        <v>0</v>
      </c>
      <c r="S65" s="41">
        <f t="shared" si="8"/>
        <v>259.63</v>
      </c>
      <c r="T65" s="44">
        <f t="shared" si="9"/>
        <v>104.57</v>
      </c>
      <c r="U65" s="41">
        <f t="shared" si="10"/>
        <v>9.74</v>
      </c>
      <c r="V65" s="44">
        <f t="shared" si="11"/>
        <v>159</v>
      </c>
      <c r="W65" s="44">
        <f t="shared" si="12"/>
        <v>0</v>
      </c>
      <c r="X65" s="41">
        <f t="shared" si="13"/>
        <v>532.94</v>
      </c>
      <c r="Y65" s="41">
        <f t="shared" si="14"/>
        <v>1710.609</v>
      </c>
      <c r="Z65" s="66"/>
      <c r="AA65" s="143" t="s">
        <v>25</v>
      </c>
      <c r="AB65" s="161">
        <f t="shared" ref="AB65:AH65" si="83">K65+R65</f>
        <v>58.4172</v>
      </c>
      <c r="AC65" s="161">
        <f t="shared" si="83"/>
        <v>778.894</v>
      </c>
      <c r="AD65" s="161">
        <f t="shared" si="83"/>
        <v>522.84</v>
      </c>
      <c r="AE65" s="161">
        <f t="shared" si="83"/>
        <v>32.4578</v>
      </c>
      <c r="AF65" s="161">
        <f t="shared" si="83"/>
        <v>318</v>
      </c>
      <c r="AG65" s="161">
        <f t="shared" si="83"/>
        <v>0</v>
      </c>
      <c r="AH65" s="161">
        <f t="shared" si="83"/>
        <v>1710.609</v>
      </c>
      <c r="AI65" s="143" t="s">
        <v>1137</v>
      </c>
    </row>
    <row r="66" s="9" customFormat="1" ht="20" customHeight="1" spans="1:35">
      <c r="A66" s="40">
        <f t="shared" si="82"/>
        <v>63</v>
      </c>
      <c r="B66" s="41" t="s">
        <v>98</v>
      </c>
      <c r="C66" s="42" t="s">
        <v>253</v>
      </c>
      <c r="D66" s="41" t="s">
        <v>254</v>
      </c>
      <c r="E66" s="41">
        <v>3245.4</v>
      </c>
      <c r="F66" s="41">
        <f>VLOOKUP(C66,'[1]9月'!$B:$Q,16,0)</f>
        <v>3245.4</v>
      </c>
      <c r="G66" s="44">
        <v>5228.42</v>
      </c>
      <c r="H66" s="41">
        <v>3245.4</v>
      </c>
      <c r="I66" s="44">
        <v>4180</v>
      </c>
      <c r="J66" s="44"/>
      <c r="K66" s="52">
        <f t="shared" si="0"/>
        <v>58.4172</v>
      </c>
      <c r="L66" s="53">
        <f t="shared" si="1"/>
        <v>519.264</v>
      </c>
      <c r="M66" s="44">
        <f t="shared" si="2"/>
        <v>418.27</v>
      </c>
      <c r="N66" s="41">
        <f t="shared" si="3"/>
        <v>22.7178</v>
      </c>
      <c r="O66" s="44">
        <f t="shared" si="4"/>
        <v>209</v>
      </c>
      <c r="P66" s="44">
        <f t="shared" si="5"/>
        <v>0</v>
      </c>
      <c r="Q66" s="44">
        <f t="shared" si="6"/>
        <v>1227.669</v>
      </c>
      <c r="R66" s="41">
        <f t="shared" si="7"/>
        <v>0</v>
      </c>
      <c r="S66" s="41">
        <f t="shared" si="8"/>
        <v>259.63</v>
      </c>
      <c r="T66" s="44">
        <f t="shared" si="9"/>
        <v>104.57</v>
      </c>
      <c r="U66" s="41">
        <f t="shared" si="10"/>
        <v>9.74</v>
      </c>
      <c r="V66" s="44">
        <f t="shared" si="11"/>
        <v>209</v>
      </c>
      <c r="W66" s="44">
        <f t="shared" si="12"/>
        <v>0</v>
      </c>
      <c r="X66" s="41">
        <f t="shared" si="13"/>
        <v>582.94</v>
      </c>
      <c r="Y66" s="41">
        <f t="shared" si="14"/>
        <v>1810.609</v>
      </c>
      <c r="Z66" s="66"/>
      <c r="AA66" s="143" t="s">
        <v>26</v>
      </c>
      <c r="AB66" s="161">
        <f t="shared" ref="AB66:AH66" si="84">K66+R66</f>
        <v>58.4172</v>
      </c>
      <c r="AC66" s="161">
        <f t="shared" si="84"/>
        <v>778.894</v>
      </c>
      <c r="AD66" s="161">
        <f t="shared" si="84"/>
        <v>522.84</v>
      </c>
      <c r="AE66" s="161">
        <f t="shared" si="84"/>
        <v>32.4578</v>
      </c>
      <c r="AF66" s="161">
        <f t="shared" si="84"/>
        <v>418</v>
      </c>
      <c r="AG66" s="161">
        <f t="shared" si="84"/>
        <v>0</v>
      </c>
      <c r="AH66" s="161">
        <f t="shared" si="84"/>
        <v>1810.609</v>
      </c>
      <c r="AI66" s="143" t="s">
        <v>1135</v>
      </c>
    </row>
    <row r="67" s="9" customFormat="1" ht="20" customHeight="1" spans="1:35">
      <c r="A67" s="40">
        <f t="shared" si="82"/>
        <v>64</v>
      </c>
      <c r="B67" s="41" t="s">
        <v>167</v>
      </c>
      <c r="C67" s="42" t="s">
        <v>255</v>
      </c>
      <c r="D67" s="41" t="s">
        <v>256</v>
      </c>
      <c r="E67" s="41">
        <v>3245.4</v>
      </c>
      <c r="F67" s="41">
        <f>VLOOKUP(C67,'[1]9月'!$B:$Q,16,0)</f>
        <v>3245.4</v>
      </c>
      <c r="G67" s="44">
        <v>5228.42</v>
      </c>
      <c r="H67" s="41">
        <v>3245.4</v>
      </c>
      <c r="I67" s="44">
        <v>3180</v>
      </c>
      <c r="J67" s="44"/>
      <c r="K67" s="52">
        <f t="shared" si="0"/>
        <v>58.4172</v>
      </c>
      <c r="L67" s="53">
        <f t="shared" si="1"/>
        <v>519.264</v>
      </c>
      <c r="M67" s="44">
        <f t="shared" si="2"/>
        <v>418.27</v>
      </c>
      <c r="N67" s="41">
        <f t="shared" si="3"/>
        <v>22.7178</v>
      </c>
      <c r="O67" s="44">
        <f t="shared" si="4"/>
        <v>159</v>
      </c>
      <c r="P67" s="44">
        <f t="shared" si="5"/>
        <v>0</v>
      </c>
      <c r="Q67" s="44">
        <f t="shared" si="6"/>
        <v>1177.669</v>
      </c>
      <c r="R67" s="41">
        <f t="shared" si="7"/>
        <v>0</v>
      </c>
      <c r="S67" s="41">
        <f t="shared" si="8"/>
        <v>259.63</v>
      </c>
      <c r="T67" s="44">
        <f t="shared" si="9"/>
        <v>104.57</v>
      </c>
      <c r="U67" s="41">
        <f t="shared" si="10"/>
        <v>9.74</v>
      </c>
      <c r="V67" s="44">
        <f t="shared" si="11"/>
        <v>159</v>
      </c>
      <c r="W67" s="44">
        <f t="shared" si="12"/>
        <v>0</v>
      </c>
      <c r="X67" s="41">
        <f t="shared" si="13"/>
        <v>532.94</v>
      </c>
      <c r="Y67" s="41">
        <f t="shared" si="14"/>
        <v>1710.609</v>
      </c>
      <c r="Z67" s="66"/>
      <c r="AA67" s="143" t="s">
        <v>12</v>
      </c>
      <c r="AB67" s="161">
        <f t="shared" ref="AB67:AH67" si="85">K67+R67</f>
        <v>58.4172</v>
      </c>
      <c r="AC67" s="161">
        <f t="shared" si="85"/>
        <v>778.894</v>
      </c>
      <c r="AD67" s="161">
        <f t="shared" si="85"/>
        <v>522.84</v>
      </c>
      <c r="AE67" s="161">
        <f t="shared" si="85"/>
        <v>32.4578</v>
      </c>
      <c r="AF67" s="161">
        <f t="shared" si="85"/>
        <v>318</v>
      </c>
      <c r="AG67" s="161">
        <f t="shared" si="85"/>
        <v>0</v>
      </c>
      <c r="AH67" s="161">
        <f t="shared" si="85"/>
        <v>1710.609</v>
      </c>
      <c r="AI67" s="143" t="s">
        <v>1134</v>
      </c>
    </row>
    <row r="68" s="9" customFormat="1" ht="20" customHeight="1" spans="1:35">
      <c r="A68" s="40">
        <f t="shared" si="82"/>
        <v>65</v>
      </c>
      <c r="B68" s="41" t="s">
        <v>167</v>
      </c>
      <c r="C68" s="42" t="s">
        <v>257</v>
      </c>
      <c r="D68" s="41" t="s">
        <v>258</v>
      </c>
      <c r="E68" s="41">
        <v>3245.4</v>
      </c>
      <c r="F68" s="41">
        <f>VLOOKUP(C68,'[1]9月'!$B:$Q,16,0)</f>
        <v>3245.4</v>
      </c>
      <c r="G68" s="44">
        <v>5228.42</v>
      </c>
      <c r="H68" s="41">
        <v>3245.4</v>
      </c>
      <c r="I68" s="44">
        <v>3180</v>
      </c>
      <c r="J68" s="44"/>
      <c r="K68" s="52">
        <f t="shared" ref="K68:K83" si="86">E68*0.018</f>
        <v>58.4172</v>
      </c>
      <c r="L68" s="53">
        <f t="shared" ref="L68:L83" si="87">F68*0.16</f>
        <v>519.264</v>
      </c>
      <c r="M68" s="44">
        <f t="shared" ref="M68:M83" si="88">ROUND(G68*0.08,2)</f>
        <v>418.27</v>
      </c>
      <c r="N68" s="41">
        <f t="shared" ref="N68:N83" si="89">H68*0.007</f>
        <v>22.7178</v>
      </c>
      <c r="O68" s="44">
        <f t="shared" ref="O68:O83" si="90">I68*5%</f>
        <v>159</v>
      </c>
      <c r="P68" s="44">
        <f t="shared" ref="P68:P83" si="91">J68*50%</f>
        <v>0</v>
      </c>
      <c r="Q68" s="44">
        <f t="shared" ref="Q68:Q83" si="92">SUM(K68:P68)</f>
        <v>1177.669</v>
      </c>
      <c r="R68" s="41">
        <f t="shared" ref="R68:R83" si="93">E68*0</f>
        <v>0</v>
      </c>
      <c r="S68" s="41">
        <f t="shared" ref="S68:S83" si="94">ROUND(F68*0.08,2)</f>
        <v>259.63</v>
      </c>
      <c r="T68" s="44">
        <f t="shared" ref="T68:T83" si="95">ROUND(G68*0.02,2)</f>
        <v>104.57</v>
      </c>
      <c r="U68" s="41">
        <f t="shared" ref="U68:U83" si="96">ROUND(H68*0.003,2)</f>
        <v>9.74</v>
      </c>
      <c r="V68" s="44">
        <f t="shared" ref="V68:V83" si="97">I68*5%</f>
        <v>159</v>
      </c>
      <c r="W68" s="44">
        <f t="shared" ref="W68:W83" si="98">J68*50%</f>
        <v>0</v>
      </c>
      <c r="X68" s="41">
        <f t="shared" ref="X68:X83" si="99">SUM(R68:W68)</f>
        <v>532.94</v>
      </c>
      <c r="Y68" s="41">
        <f t="shared" ref="Y68:Y83" si="100">Q68+X68</f>
        <v>1710.609</v>
      </c>
      <c r="Z68" s="66"/>
      <c r="AA68" s="143" t="s">
        <v>12</v>
      </c>
      <c r="AB68" s="161">
        <f t="shared" ref="AB68:AH68" si="101">K68+R68</f>
        <v>58.4172</v>
      </c>
      <c r="AC68" s="161">
        <f t="shared" si="101"/>
        <v>778.894</v>
      </c>
      <c r="AD68" s="161">
        <f t="shared" si="101"/>
        <v>522.84</v>
      </c>
      <c r="AE68" s="161">
        <f t="shared" si="101"/>
        <v>32.4578</v>
      </c>
      <c r="AF68" s="161">
        <f t="shared" si="101"/>
        <v>318</v>
      </c>
      <c r="AG68" s="161">
        <f t="shared" si="101"/>
        <v>0</v>
      </c>
      <c r="AH68" s="161">
        <f t="shared" si="101"/>
        <v>1710.609</v>
      </c>
      <c r="AI68" s="143" t="s">
        <v>1134</v>
      </c>
    </row>
    <row r="69" s="9" customFormat="1" ht="20" customHeight="1" spans="1:35">
      <c r="A69" s="40">
        <f t="shared" si="82"/>
        <v>66</v>
      </c>
      <c r="B69" s="41" t="s">
        <v>164</v>
      </c>
      <c r="C69" s="42" t="s">
        <v>259</v>
      </c>
      <c r="D69" s="41" t="s">
        <v>260</v>
      </c>
      <c r="E69" s="41">
        <v>3245.4</v>
      </c>
      <c r="F69" s="41">
        <f>VLOOKUP(C69,'[1]9月'!$B:$Q,16,0)</f>
        <v>3245.4</v>
      </c>
      <c r="G69" s="44">
        <v>5228.42</v>
      </c>
      <c r="H69" s="41">
        <v>3245.4</v>
      </c>
      <c r="I69" s="44">
        <v>3180</v>
      </c>
      <c r="J69" s="44"/>
      <c r="K69" s="52">
        <f t="shared" si="86"/>
        <v>58.4172</v>
      </c>
      <c r="L69" s="53">
        <f t="shared" si="87"/>
        <v>519.264</v>
      </c>
      <c r="M69" s="44">
        <f t="shared" si="88"/>
        <v>418.27</v>
      </c>
      <c r="N69" s="41">
        <f t="shared" si="89"/>
        <v>22.7178</v>
      </c>
      <c r="O69" s="44">
        <f t="shared" si="90"/>
        <v>159</v>
      </c>
      <c r="P69" s="44">
        <f t="shared" si="91"/>
        <v>0</v>
      </c>
      <c r="Q69" s="44">
        <f t="shared" si="92"/>
        <v>1177.669</v>
      </c>
      <c r="R69" s="41">
        <f t="shared" si="93"/>
        <v>0</v>
      </c>
      <c r="S69" s="41">
        <f t="shared" si="94"/>
        <v>259.63</v>
      </c>
      <c r="T69" s="44">
        <f t="shared" si="95"/>
        <v>104.57</v>
      </c>
      <c r="U69" s="41">
        <f t="shared" si="96"/>
        <v>9.74</v>
      </c>
      <c r="V69" s="44">
        <f t="shared" si="97"/>
        <v>159</v>
      </c>
      <c r="W69" s="44">
        <f t="shared" si="98"/>
        <v>0</v>
      </c>
      <c r="X69" s="41">
        <f t="shared" si="99"/>
        <v>532.94</v>
      </c>
      <c r="Y69" s="41">
        <f t="shared" si="100"/>
        <v>1710.609</v>
      </c>
      <c r="Z69" s="66"/>
      <c r="AA69" s="143" t="s">
        <v>25</v>
      </c>
      <c r="AB69" s="161">
        <f t="shared" ref="AB69:AH69" si="102">K69+R69</f>
        <v>58.4172</v>
      </c>
      <c r="AC69" s="161">
        <f t="shared" si="102"/>
        <v>778.894</v>
      </c>
      <c r="AD69" s="161">
        <f t="shared" si="102"/>
        <v>522.84</v>
      </c>
      <c r="AE69" s="161">
        <f t="shared" si="102"/>
        <v>32.4578</v>
      </c>
      <c r="AF69" s="161">
        <f t="shared" si="102"/>
        <v>318</v>
      </c>
      <c r="AG69" s="161">
        <f t="shared" si="102"/>
        <v>0</v>
      </c>
      <c r="AH69" s="161">
        <f t="shared" si="102"/>
        <v>1710.609</v>
      </c>
      <c r="AI69" s="143" t="s">
        <v>1137</v>
      </c>
    </row>
    <row r="70" s="9" customFormat="1" ht="20" customHeight="1" spans="1:35">
      <c r="A70" s="40">
        <f t="shared" si="82"/>
        <v>67</v>
      </c>
      <c r="B70" s="41" t="s">
        <v>167</v>
      </c>
      <c r="C70" s="42" t="s">
        <v>261</v>
      </c>
      <c r="D70" s="41" t="s">
        <v>262</v>
      </c>
      <c r="E70" s="41">
        <v>3820</v>
      </c>
      <c r="F70" s="41">
        <f>VLOOKUP(C70,'[1]9月'!$B:$Q,16,0)</f>
        <v>3820</v>
      </c>
      <c r="G70" s="44">
        <v>5228.42</v>
      </c>
      <c r="H70" s="41">
        <v>3820</v>
      </c>
      <c r="I70" s="44">
        <v>4180</v>
      </c>
      <c r="J70" s="44"/>
      <c r="K70" s="52">
        <f t="shared" si="86"/>
        <v>68.76</v>
      </c>
      <c r="L70" s="53">
        <f t="shared" si="87"/>
        <v>611.2</v>
      </c>
      <c r="M70" s="44">
        <f t="shared" si="88"/>
        <v>418.27</v>
      </c>
      <c r="N70" s="41">
        <f t="shared" si="89"/>
        <v>26.74</v>
      </c>
      <c r="O70" s="44">
        <f t="shared" si="90"/>
        <v>209</v>
      </c>
      <c r="P70" s="44">
        <f t="shared" si="91"/>
        <v>0</v>
      </c>
      <c r="Q70" s="44">
        <f t="shared" si="92"/>
        <v>1333.97</v>
      </c>
      <c r="R70" s="41">
        <f t="shared" si="93"/>
        <v>0</v>
      </c>
      <c r="S70" s="41">
        <f t="shared" si="94"/>
        <v>305.6</v>
      </c>
      <c r="T70" s="44">
        <f t="shared" si="95"/>
        <v>104.57</v>
      </c>
      <c r="U70" s="41">
        <f t="shared" si="96"/>
        <v>11.46</v>
      </c>
      <c r="V70" s="44">
        <f t="shared" si="97"/>
        <v>209</v>
      </c>
      <c r="W70" s="44">
        <f t="shared" si="98"/>
        <v>0</v>
      </c>
      <c r="X70" s="41">
        <f t="shared" si="99"/>
        <v>630.63</v>
      </c>
      <c r="Y70" s="41">
        <f t="shared" si="100"/>
        <v>1964.6</v>
      </c>
      <c r="Z70" s="66"/>
      <c r="AA70" s="143" t="s">
        <v>12</v>
      </c>
      <c r="AB70" s="161">
        <f t="shared" ref="AB70:AH70" si="103">K70+R70</f>
        <v>68.76</v>
      </c>
      <c r="AC70" s="161">
        <f t="shared" si="103"/>
        <v>916.8</v>
      </c>
      <c r="AD70" s="161">
        <f t="shared" si="103"/>
        <v>522.84</v>
      </c>
      <c r="AE70" s="161">
        <f t="shared" si="103"/>
        <v>38.2</v>
      </c>
      <c r="AF70" s="161">
        <f t="shared" si="103"/>
        <v>418</v>
      </c>
      <c r="AG70" s="161">
        <f t="shared" si="103"/>
        <v>0</v>
      </c>
      <c r="AH70" s="161">
        <f t="shared" si="103"/>
        <v>1964.6</v>
      </c>
      <c r="AI70" s="143" t="s">
        <v>1134</v>
      </c>
    </row>
    <row r="71" s="9" customFormat="1" ht="20" customHeight="1" spans="1:35">
      <c r="A71" s="40">
        <f t="shared" si="82"/>
        <v>68</v>
      </c>
      <c r="B71" s="41" t="s">
        <v>164</v>
      </c>
      <c r="C71" s="42" t="s">
        <v>263</v>
      </c>
      <c r="D71" s="41" t="s">
        <v>264</v>
      </c>
      <c r="E71" s="41">
        <v>3820</v>
      </c>
      <c r="F71" s="41">
        <f>VLOOKUP(C71,'[1]9月'!$B:$Q,16,0)</f>
        <v>3820</v>
      </c>
      <c r="G71" s="44">
        <v>5228.42</v>
      </c>
      <c r="H71" s="41">
        <v>3820</v>
      </c>
      <c r="I71" s="44">
        <v>4180</v>
      </c>
      <c r="J71" s="44"/>
      <c r="K71" s="52">
        <f t="shared" si="86"/>
        <v>68.76</v>
      </c>
      <c r="L71" s="53">
        <f t="shared" si="87"/>
        <v>611.2</v>
      </c>
      <c r="M71" s="44">
        <f t="shared" si="88"/>
        <v>418.27</v>
      </c>
      <c r="N71" s="41">
        <f t="shared" si="89"/>
        <v>26.74</v>
      </c>
      <c r="O71" s="44">
        <f t="shared" si="90"/>
        <v>209</v>
      </c>
      <c r="P71" s="44">
        <f t="shared" si="91"/>
        <v>0</v>
      </c>
      <c r="Q71" s="44">
        <f t="shared" si="92"/>
        <v>1333.97</v>
      </c>
      <c r="R71" s="41">
        <f t="shared" si="93"/>
        <v>0</v>
      </c>
      <c r="S71" s="41">
        <f t="shared" si="94"/>
        <v>305.6</v>
      </c>
      <c r="T71" s="44">
        <f t="shared" si="95"/>
        <v>104.57</v>
      </c>
      <c r="U71" s="41">
        <f t="shared" si="96"/>
        <v>11.46</v>
      </c>
      <c r="V71" s="44">
        <f t="shared" si="97"/>
        <v>209</v>
      </c>
      <c r="W71" s="44">
        <f t="shared" si="98"/>
        <v>0</v>
      </c>
      <c r="X71" s="41">
        <f t="shared" si="99"/>
        <v>630.63</v>
      </c>
      <c r="Y71" s="41">
        <f t="shared" si="100"/>
        <v>1964.6</v>
      </c>
      <c r="Z71" s="66"/>
      <c r="AA71" s="143" t="s">
        <v>25</v>
      </c>
      <c r="AB71" s="161">
        <f t="shared" ref="AB71:AH71" si="104">K71+R71</f>
        <v>68.76</v>
      </c>
      <c r="AC71" s="161">
        <f t="shared" si="104"/>
        <v>916.8</v>
      </c>
      <c r="AD71" s="161">
        <f t="shared" si="104"/>
        <v>522.84</v>
      </c>
      <c r="AE71" s="161">
        <f t="shared" si="104"/>
        <v>38.2</v>
      </c>
      <c r="AF71" s="161">
        <f t="shared" si="104"/>
        <v>418</v>
      </c>
      <c r="AG71" s="161">
        <f t="shared" si="104"/>
        <v>0</v>
      </c>
      <c r="AH71" s="161">
        <f t="shared" si="104"/>
        <v>1964.6</v>
      </c>
      <c r="AI71" s="143" t="s">
        <v>1137</v>
      </c>
    </row>
    <row r="72" s="9" customFormat="1" ht="20" customHeight="1" spans="1:35">
      <c r="A72" s="40">
        <f t="shared" si="82"/>
        <v>69</v>
      </c>
      <c r="B72" s="41" t="s">
        <v>164</v>
      </c>
      <c r="C72" s="42" t="s">
        <v>265</v>
      </c>
      <c r="D72" s="41" t="s">
        <v>266</v>
      </c>
      <c r="E72" s="41">
        <v>3245.4</v>
      </c>
      <c r="F72" s="41">
        <f>VLOOKUP(C72,'[1]9月'!$B:$Q,16,0)</f>
        <v>3245.4</v>
      </c>
      <c r="G72" s="44">
        <v>5228.42</v>
      </c>
      <c r="H72" s="41">
        <v>3245.4</v>
      </c>
      <c r="I72" s="44">
        <v>3180</v>
      </c>
      <c r="J72" s="44"/>
      <c r="K72" s="52">
        <f t="shared" si="86"/>
        <v>58.4172</v>
      </c>
      <c r="L72" s="53">
        <f t="shared" si="87"/>
        <v>519.264</v>
      </c>
      <c r="M72" s="44">
        <f t="shared" si="88"/>
        <v>418.27</v>
      </c>
      <c r="N72" s="41">
        <f t="shared" si="89"/>
        <v>22.7178</v>
      </c>
      <c r="O72" s="44">
        <f t="shared" si="90"/>
        <v>159</v>
      </c>
      <c r="P72" s="44">
        <f t="shared" si="91"/>
        <v>0</v>
      </c>
      <c r="Q72" s="44">
        <f t="shared" si="92"/>
        <v>1177.669</v>
      </c>
      <c r="R72" s="41">
        <f t="shared" si="93"/>
        <v>0</v>
      </c>
      <c r="S72" s="41">
        <f t="shared" si="94"/>
        <v>259.63</v>
      </c>
      <c r="T72" s="44">
        <f t="shared" si="95"/>
        <v>104.57</v>
      </c>
      <c r="U72" s="41">
        <f t="shared" si="96"/>
        <v>9.74</v>
      </c>
      <c r="V72" s="44">
        <f t="shared" si="97"/>
        <v>159</v>
      </c>
      <c r="W72" s="44">
        <f t="shared" si="98"/>
        <v>0</v>
      </c>
      <c r="X72" s="41">
        <f t="shared" si="99"/>
        <v>532.94</v>
      </c>
      <c r="Y72" s="41">
        <f t="shared" si="100"/>
        <v>1710.609</v>
      </c>
      <c r="Z72" s="66"/>
      <c r="AA72" s="143" t="s">
        <v>12</v>
      </c>
      <c r="AB72" s="161">
        <f t="shared" ref="AB72:AH72" si="105">K72+R72</f>
        <v>58.4172</v>
      </c>
      <c r="AC72" s="161">
        <f t="shared" si="105"/>
        <v>778.894</v>
      </c>
      <c r="AD72" s="161">
        <f t="shared" si="105"/>
        <v>522.84</v>
      </c>
      <c r="AE72" s="161">
        <f t="shared" si="105"/>
        <v>32.4578</v>
      </c>
      <c r="AF72" s="161">
        <f t="shared" si="105"/>
        <v>318</v>
      </c>
      <c r="AG72" s="161">
        <f t="shared" si="105"/>
        <v>0</v>
      </c>
      <c r="AH72" s="161">
        <f t="shared" si="105"/>
        <v>1710.609</v>
      </c>
      <c r="AI72" s="143" t="s">
        <v>1134</v>
      </c>
    </row>
    <row r="73" s="9" customFormat="1" ht="20" customHeight="1" spans="1:35">
      <c r="A73" s="40">
        <f t="shared" si="82"/>
        <v>70</v>
      </c>
      <c r="B73" s="41" t="s">
        <v>164</v>
      </c>
      <c r="C73" s="42" t="s">
        <v>267</v>
      </c>
      <c r="D73" s="41" t="s">
        <v>268</v>
      </c>
      <c r="E73" s="41">
        <v>3245.4</v>
      </c>
      <c r="F73" s="41">
        <f>VLOOKUP(C73,'[1]9月'!$B:$Q,16,0)</f>
        <v>3245.4</v>
      </c>
      <c r="G73" s="44">
        <v>5228.42</v>
      </c>
      <c r="H73" s="41">
        <v>3245.4</v>
      </c>
      <c r="I73" s="44">
        <v>3180</v>
      </c>
      <c r="J73" s="44"/>
      <c r="K73" s="52">
        <f t="shared" si="86"/>
        <v>58.4172</v>
      </c>
      <c r="L73" s="53">
        <f t="shared" si="87"/>
        <v>519.264</v>
      </c>
      <c r="M73" s="44">
        <f t="shared" si="88"/>
        <v>418.27</v>
      </c>
      <c r="N73" s="41">
        <f t="shared" si="89"/>
        <v>22.7178</v>
      </c>
      <c r="O73" s="44">
        <f t="shared" si="90"/>
        <v>159</v>
      </c>
      <c r="P73" s="44">
        <f t="shared" si="91"/>
        <v>0</v>
      </c>
      <c r="Q73" s="44">
        <f t="shared" si="92"/>
        <v>1177.669</v>
      </c>
      <c r="R73" s="41">
        <f t="shared" si="93"/>
        <v>0</v>
      </c>
      <c r="S73" s="41">
        <f t="shared" si="94"/>
        <v>259.63</v>
      </c>
      <c r="T73" s="44">
        <f t="shared" si="95"/>
        <v>104.57</v>
      </c>
      <c r="U73" s="41">
        <f t="shared" si="96"/>
        <v>9.74</v>
      </c>
      <c r="V73" s="44">
        <f t="shared" si="97"/>
        <v>159</v>
      </c>
      <c r="W73" s="44">
        <f t="shared" si="98"/>
        <v>0</v>
      </c>
      <c r="X73" s="41">
        <f t="shared" si="99"/>
        <v>532.94</v>
      </c>
      <c r="Y73" s="41">
        <f t="shared" si="100"/>
        <v>1710.609</v>
      </c>
      <c r="Z73" s="66"/>
      <c r="AA73" s="143" t="s">
        <v>25</v>
      </c>
      <c r="AB73" s="161">
        <f t="shared" ref="AB73:AH73" si="106">K73+R73</f>
        <v>58.4172</v>
      </c>
      <c r="AC73" s="161">
        <f t="shared" si="106"/>
        <v>778.894</v>
      </c>
      <c r="AD73" s="161">
        <f t="shared" si="106"/>
        <v>522.84</v>
      </c>
      <c r="AE73" s="161">
        <f t="shared" si="106"/>
        <v>32.4578</v>
      </c>
      <c r="AF73" s="161">
        <f t="shared" si="106"/>
        <v>318</v>
      </c>
      <c r="AG73" s="161">
        <f t="shared" si="106"/>
        <v>0</v>
      </c>
      <c r="AH73" s="161">
        <f t="shared" si="106"/>
        <v>1710.609</v>
      </c>
      <c r="AI73" s="143" t="s">
        <v>1137</v>
      </c>
    </row>
    <row r="74" s="9" customFormat="1" ht="20" customHeight="1" spans="1:35">
      <c r="A74" s="40">
        <f t="shared" si="82"/>
        <v>71</v>
      </c>
      <c r="B74" s="41" t="s">
        <v>164</v>
      </c>
      <c r="C74" s="42" t="s">
        <v>269</v>
      </c>
      <c r="D74" s="41" t="s">
        <v>270</v>
      </c>
      <c r="E74" s="41">
        <v>3245.4</v>
      </c>
      <c r="F74" s="41">
        <f>VLOOKUP(C74,'[1]9月'!$B:$Q,16,0)</f>
        <v>3245.4</v>
      </c>
      <c r="G74" s="44">
        <v>5228.42</v>
      </c>
      <c r="H74" s="41">
        <v>3245.4</v>
      </c>
      <c r="I74" s="44">
        <v>3180</v>
      </c>
      <c r="J74" s="44"/>
      <c r="K74" s="52">
        <f t="shared" si="86"/>
        <v>58.4172</v>
      </c>
      <c r="L74" s="53">
        <f t="shared" si="87"/>
        <v>519.264</v>
      </c>
      <c r="M74" s="44">
        <f t="shared" si="88"/>
        <v>418.27</v>
      </c>
      <c r="N74" s="41">
        <f t="shared" si="89"/>
        <v>22.7178</v>
      </c>
      <c r="O74" s="44">
        <f t="shared" si="90"/>
        <v>159</v>
      </c>
      <c r="P74" s="44">
        <f t="shared" si="91"/>
        <v>0</v>
      </c>
      <c r="Q74" s="44">
        <f t="shared" si="92"/>
        <v>1177.669</v>
      </c>
      <c r="R74" s="41">
        <f t="shared" si="93"/>
        <v>0</v>
      </c>
      <c r="S74" s="41">
        <f t="shared" si="94"/>
        <v>259.63</v>
      </c>
      <c r="T74" s="44">
        <f t="shared" si="95"/>
        <v>104.57</v>
      </c>
      <c r="U74" s="41">
        <f t="shared" si="96"/>
        <v>9.74</v>
      </c>
      <c r="V74" s="44">
        <f t="shared" si="97"/>
        <v>159</v>
      </c>
      <c r="W74" s="44">
        <f t="shared" si="98"/>
        <v>0</v>
      </c>
      <c r="X74" s="41">
        <f t="shared" si="99"/>
        <v>532.94</v>
      </c>
      <c r="Y74" s="41">
        <f t="shared" si="100"/>
        <v>1710.609</v>
      </c>
      <c r="Z74" s="66"/>
      <c r="AA74" s="143" t="s">
        <v>25</v>
      </c>
      <c r="AB74" s="161">
        <f t="shared" ref="AB74:AH74" si="107">K74+R74</f>
        <v>58.4172</v>
      </c>
      <c r="AC74" s="161">
        <f t="shared" si="107"/>
        <v>778.894</v>
      </c>
      <c r="AD74" s="161">
        <f t="shared" si="107"/>
        <v>522.84</v>
      </c>
      <c r="AE74" s="161">
        <f t="shared" si="107"/>
        <v>32.4578</v>
      </c>
      <c r="AF74" s="161">
        <f t="shared" si="107"/>
        <v>318</v>
      </c>
      <c r="AG74" s="161">
        <f t="shared" si="107"/>
        <v>0</v>
      </c>
      <c r="AH74" s="161">
        <f t="shared" si="107"/>
        <v>1710.609</v>
      </c>
      <c r="AI74" s="143" t="s">
        <v>1137</v>
      </c>
    </row>
    <row r="75" s="9" customFormat="1" ht="20" customHeight="1" spans="1:35">
      <c r="A75" s="40">
        <f t="shared" ref="A75:A84" si="108">ROW()-3</f>
        <v>72</v>
      </c>
      <c r="B75" s="41" t="s">
        <v>167</v>
      </c>
      <c r="C75" s="42" t="s">
        <v>271</v>
      </c>
      <c r="D75" s="41" t="s">
        <v>272</v>
      </c>
      <c r="E75" s="41">
        <v>3245.4</v>
      </c>
      <c r="F75" s="41">
        <f>VLOOKUP(C75,'[1]9月'!$B:$Q,16,0)</f>
        <v>3245.4</v>
      </c>
      <c r="G75" s="44">
        <v>5228.42</v>
      </c>
      <c r="H75" s="41">
        <v>3245.4</v>
      </c>
      <c r="I75" s="44">
        <v>3180</v>
      </c>
      <c r="J75" s="44"/>
      <c r="K75" s="52">
        <f t="shared" si="86"/>
        <v>58.4172</v>
      </c>
      <c r="L75" s="53">
        <f t="shared" si="87"/>
        <v>519.264</v>
      </c>
      <c r="M75" s="44">
        <f t="shared" si="88"/>
        <v>418.27</v>
      </c>
      <c r="N75" s="41">
        <f t="shared" si="89"/>
        <v>22.7178</v>
      </c>
      <c r="O75" s="44">
        <f t="shared" si="90"/>
        <v>159</v>
      </c>
      <c r="P75" s="44">
        <f t="shared" si="91"/>
        <v>0</v>
      </c>
      <c r="Q75" s="44">
        <f t="shared" si="92"/>
        <v>1177.669</v>
      </c>
      <c r="R75" s="41">
        <f t="shared" si="93"/>
        <v>0</v>
      </c>
      <c r="S75" s="41">
        <f t="shared" si="94"/>
        <v>259.63</v>
      </c>
      <c r="T75" s="44">
        <f t="shared" si="95"/>
        <v>104.57</v>
      </c>
      <c r="U75" s="41">
        <f t="shared" si="96"/>
        <v>9.74</v>
      </c>
      <c r="V75" s="44">
        <f t="shared" si="97"/>
        <v>159</v>
      </c>
      <c r="W75" s="44">
        <f t="shared" si="98"/>
        <v>0</v>
      </c>
      <c r="X75" s="41">
        <f t="shared" si="99"/>
        <v>532.94</v>
      </c>
      <c r="Y75" s="41">
        <f t="shared" si="100"/>
        <v>1710.609</v>
      </c>
      <c r="Z75" s="66"/>
      <c r="AA75" s="143" t="s">
        <v>12</v>
      </c>
      <c r="AB75" s="161">
        <f t="shared" ref="AB75:AH75" si="109">K75+R75</f>
        <v>58.4172</v>
      </c>
      <c r="AC75" s="161">
        <f t="shared" si="109"/>
        <v>778.894</v>
      </c>
      <c r="AD75" s="161">
        <f t="shared" si="109"/>
        <v>522.84</v>
      </c>
      <c r="AE75" s="161">
        <f t="shared" si="109"/>
        <v>32.4578</v>
      </c>
      <c r="AF75" s="161">
        <f t="shared" si="109"/>
        <v>318</v>
      </c>
      <c r="AG75" s="161">
        <f t="shared" si="109"/>
        <v>0</v>
      </c>
      <c r="AH75" s="161">
        <f t="shared" si="109"/>
        <v>1710.609</v>
      </c>
      <c r="AI75" s="143" t="s">
        <v>1134</v>
      </c>
    </row>
    <row r="76" s="9" customFormat="1" ht="20" customHeight="1" spans="1:35">
      <c r="A76" s="40">
        <f t="shared" si="108"/>
        <v>73</v>
      </c>
      <c r="B76" s="41" t="s">
        <v>167</v>
      </c>
      <c r="C76" s="42" t="s">
        <v>273</v>
      </c>
      <c r="D76" s="41" t="s">
        <v>274</v>
      </c>
      <c r="E76" s="41">
        <v>3245.4</v>
      </c>
      <c r="F76" s="41">
        <f>VLOOKUP(C76,'[1]9月'!$B:$Q,16,0)</f>
        <v>3245.4</v>
      </c>
      <c r="G76" s="44">
        <v>5228.42</v>
      </c>
      <c r="H76" s="41">
        <v>3245.4</v>
      </c>
      <c r="I76" s="44">
        <v>4180</v>
      </c>
      <c r="J76" s="44"/>
      <c r="K76" s="52">
        <f t="shared" si="86"/>
        <v>58.4172</v>
      </c>
      <c r="L76" s="53">
        <f t="shared" si="87"/>
        <v>519.264</v>
      </c>
      <c r="M76" s="44">
        <f t="shared" si="88"/>
        <v>418.27</v>
      </c>
      <c r="N76" s="41">
        <f t="shared" si="89"/>
        <v>22.7178</v>
      </c>
      <c r="O76" s="44">
        <f t="shared" si="90"/>
        <v>209</v>
      </c>
      <c r="P76" s="44">
        <f t="shared" si="91"/>
        <v>0</v>
      </c>
      <c r="Q76" s="44">
        <f t="shared" si="92"/>
        <v>1227.669</v>
      </c>
      <c r="R76" s="41">
        <f t="shared" si="93"/>
        <v>0</v>
      </c>
      <c r="S76" s="41">
        <f t="shared" si="94"/>
        <v>259.63</v>
      </c>
      <c r="T76" s="44">
        <f t="shared" si="95"/>
        <v>104.57</v>
      </c>
      <c r="U76" s="41">
        <f t="shared" si="96"/>
        <v>9.74</v>
      </c>
      <c r="V76" s="44">
        <f t="shared" si="97"/>
        <v>209</v>
      </c>
      <c r="W76" s="44">
        <f t="shared" si="98"/>
        <v>0</v>
      </c>
      <c r="X76" s="41">
        <f t="shared" si="99"/>
        <v>582.94</v>
      </c>
      <c r="Y76" s="41">
        <f t="shared" si="100"/>
        <v>1810.609</v>
      </c>
      <c r="Z76" s="66"/>
      <c r="AA76" s="143" t="s">
        <v>12</v>
      </c>
      <c r="AB76" s="161">
        <f t="shared" ref="AB76:AH76" si="110">K76+R76</f>
        <v>58.4172</v>
      </c>
      <c r="AC76" s="161">
        <f t="shared" si="110"/>
        <v>778.894</v>
      </c>
      <c r="AD76" s="161">
        <f t="shared" si="110"/>
        <v>522.84</v>
      </c>
      <c r="AE76" s="161">
        <f t="shared" si="110"/>
        <v>32.4578</v>
      </c>
      <c r="AF76" s="161">
        <f t="shared" si="110"/>
        <v>418</v>
      </c>
      <c r="AG76" s="161">
        <f t="shared" si="110"/>
        <v>0</v>
      </c>
      <c r="AH76" s="161">
        <f t="shared" si="110"/>
        <v>1810.609</v>
      </c>
      <c r="AI76" s="143" t="s">
        <v>1134</v>
      </c>
    </row>
    <row r="77" s="9" customFormat="1" ht="20" customHeight="1" spans="1:35">
      <c r="A77" s="40">
        <f t="shared" si="108"/>
        <v>74</v>
      </c>
      <c r="B77" s="41" t="s">
        <v>167</v>
      </c>
      <c r="C77" s="42" t="s">
        <v>275</v>
      </c>
      <c r="D77" s="41" t="s">
        <v>276</v>
      </c>
      <c r="E77" s="41">
        <v>3245.4</v>
      </c>
      <c r="F77" s="41">
        <f>VLOOKUP(C77,'[1]9月'!$B:$Q,16,0)</f>
        <v>3245.4</v>
      </c>
      <c r="G77" s="44">
        <v>5228.42</v>
      </c>
      <c r="H77" s="41">
        <v>3245.4</v>
      </c>
      <c r="I77" s="44">
        <v>4180</v>
      </c>
      <c r="J77" s="44"/>
      <c r="K77" s="52">
        <f t="shared" si="86"/>
        <v>58.4172</v>
      </c>
      <c r="L77" s="53">
        <f t="shared" si="87"/>
        <v>519.264</v>
      </c>
      <c r="M77" s="44">
        <f t="shared" si="88"/>
        <v>418.27</v>
      </c>
      <c r="N77" s="41">
        <f t="shared" si="89"/>
        <v>22.7178</v>
      </c>
      <c r="O77" s="44">
        <f t="shared" si="90"/>
        <v>209</v>
      </c>
      <c r="P77" s="44">
        <f t="shared" si="91"/>
        <v>0</v>
      </c>
      <c r="Q77" s="44">
        <f t="shared" si="92"/>
        <v>1227.669</v>
      </c>
      <c r="R77" s="41">
        <f t="shared" si="93"/>
        <v>0</v>
      </c>
      <c r="S77" s="41">
        <f t="shared" si="94"/>
        <v>259.63</v>
      </c>
      <c r="T77" s="44">
        <f t="shared" si="95"/>
        <v>104.57</v>
      </c>
      <c r="U77" s="41">
        <f t="shared" si="96"/>
        <v>9.74</v>
      </c>
      <c r="V77" s="44">
        <f t="shared" si="97"/>
        <v>209</v>
      </c>
      <c r="W77" s="44">
        <f t="shared" si="98"/>
        <v>0</v>
      </c>
      <c r="X77" s="41">
        <f t="shared" si="99"/>
        <v>582.94</v>
      </c>
      <c r="Y77" s="41">
        <f t="shared" si="100"/>
        <v>1810.609</v>
      </c>
      <c r="Z77" s="66"/>
      <c r="AA77" s="143" t="s">
        <v>12</v>
      </c>
      <c r="AB77" s="161">
        <f t="shared" ref="AB77:AH77" si="111">K77+R77</f>
        <v>58.4172</v>
      </c>
      <c r="AC77" s="161">
        <f t="shared" si="111"/>
        <v>778.894</v>
      </c>
      <c r="AD77" s="161">
        <f t="shared" si="111"/>
        <v>522.84</v>
      </c>
      <c r="AE77" s="161">
        <f t="shared" si="111"/>
        <v>32.4578</v>
      </c>
      <c r="AF77" s="161">
        <f t="shared" si="111"/>
        <v>418</v>
      </c>
      <c r="AG77" s="161">
        <f t="shared" si="111"/>
        <v>0</v>
      </c>
      <c r="AH77" s="161">
        <f t="shared" si="111"/>
        <v>1810.609</v>
      </c>
      <c r="AI77" s="143" t="s">
        <v>1134</v>
      </c>
    </row>
    <row r="78" s="9" customFormat="1" ht="20" customHeight="1" spans="1:35">
      <c r="A78" s="40">
        <f t="shared" si="108"/>
        <v>75</v>
      </c>
      <c r="B78" s="41" t="s">
        <v>167</v>
      </c>
      <c r="C78" s="42" t="s">
        <v>279</v>
      </c>
      <c r="D78" s="350" t="s">
        <v>280</v>
      </c>
      <c r="E78" s="41">
        <v>3245.4</v>
      </c>
      <c r="F78" s="41">
        <f>VLOOKUP(C78,'[1]9月'!$B:$Q,16,0)</f>
        <v>3245.4</v>
      </c>
      <c r="G78" s="44">
        <v>5228.42</v>
      </c>
      <c r="H78" s="41">
        <v>3245.4</v>
      </c>
      <c r="I78" s="44">
        <v>3180</v>
      </c>
      <c r="J78" s="44"/>
      <c r="K78" s="52">
        <f t="shared" si="86"/>
        <v>58.4172</v>
      </c>
      <c r="L78" s="53">
        <f t="shared" si="87"/>
        <v>519.264</v>
      </c>
      <c r="M78" s="44">
        <f t="shared" si="88"/>
        <v>418.27</v>
      </c>
      <c r="N78" s="41">
        <f t="shared" si="89"/>
        <v>22.7178</v>
      </c>
      <c r="O78" s="44">
        <f t="shared" si="90"/>
        <v>159</v>
      </c>
      <c r="P78" s="44">
        <f t="shared" si="91"/>
        <v>0</v>
      </c>
      <c r="Q78" s="44">
        <f t="shared" si="92"/>
        <v>1177.669</v>
      </c>
      <c r="R78" s="41">
        <f t="shared" si="93"/>
        <v>0</v>
      </c>
      <c r="S78" s="41">
        <f t="shared" si="94"/>
        <v>259.63</v>
      </c>
      <c r="T78" s="44">
        <f t="shared" si="95"/>
        <v>104.57</v>
      </c>
      <c r="U78" s="41">
        <f t="shared" si="96"/>
        <v>9.74</v>
      </c>
      <c r="V78" s="44">
        <f t="shared" si="97"/>
        <v>159</v>
      </c>
      <c r="W78" s="44">
        <f t="shared" si="98"/>
        <v>0</v>
      </c>
      <c r="X78" s="41">
        <f t="shared" si="99"/>
        <v>532.94</v>
      </c>
      <c r="Y78" s="41">
        <f t="shared" si="100"/>
        <v>1710.609</v>
      </c>
      <c r="Z78" s="66"/>
      <c r="AA78" s="143" t="s">
        <v>12</v>
      </c>
      <c r="AB78" s="161">
        <f t="shared" ref="AB78:AH78" si="112">K78+R78</f>
        <v>58.4172</v>
      </c>
      <c r="AC78" s="161">
        <f t="shared" si="112"/>
        <v>778.894</v>
      </c>
      <c r="AD78" s="161">
        <f t="shared" si="112"/>
        <v>522.84</v>
      </c>
      <c r="AE78" s="161">
        <f t="shared" si="112"/>
        <v>32.4578</v>
      </c>
      <c r="AF78" s="161">
        <f t="shared" si="112"/>
        <v>318</v>
      </c>
      <c r="AG78" s="161">
        <f t="shared" si="112"/>
        <v>0</v>
      </c>
      <c r="AH78" s="161">
        <f t="shared" si="112"/>
        <v>1710.609</v>
      </c>
      <c r="AI78" s="143" t="s">
        <v>1134</v>
      </c>
    </row>
    <row r="79" s="9" customFormat="1" ht="20" customHeight="1" spans="1:35">
      <c r="A79" s="40">
        <f t="shared" si="108"/>
        <v>76</v>
      </c>
      <c r="B79" s="41" t="s">
        <v>167</v>
      </c>
      <c r="C79" s="42" t="s">
        <v>281</v>
      </c>
      <c r="D79" s="41" t="s">
        <v>282</v>
      </c>
      <c r="E79" s="41">
        <v>3245.4</v>
      </c>
      <c r="F79" s="41">
        <f>VLOOKUP(C79,'[1]9月'!$B:$Q,16,0)</f>
        <v>3245.4</v>
      </c>
      <c r="G79" s="44">
        <v>5228.42</v>
      </c>
      <c r="H79" s="41">
        <v>3245.4</v>
      </c>
      <c r="I79" s="44">
        <v>4180</v>
      </c>
      <c r="J79" s="44"/>
      <c r="K79" s="52">
        <f t="shared" si="86"/>
        <v>58.4172</v>
      </c>
      <c r="L79" s="53">
        <f t="shared" si="87"/>
        <v>519.264</v>
      </c>
      <c r="M79" s="44">
        <f t="shared" si="88"/>
        <v>418.27</v>
      </c>
      <c r="N79" s="41">
        <f t="shared" si="89"/>
        <v>22.7178</v>
      </c>
      <c r="O79" s="44">
        <f t="shared" si="90"/>
        <v>209</v>
      </c>
      <c r="P79" s="44">
        <f t="shared" si="91"/>
        <v>0</v>
      </c>
      <c r="Q79" s="44">
        <f t="shared" si="92"/>
        <v>1227.669</v>
      </c>
      <c r="R79" s="41">
        <f t="shared" si="93"/>
        <v>0</v>
      </c>
      <c r="S79" s="41">
        <f t="shared" si="94"/>
        <v>259.63</v>
      </c>
      <c r="T79" s="44">
        <f t="shared" si="95"/>
        <v>104.57</v>
      </c>
      <c r="U79" s="41">
        <f t="shared" si="96"/>
        <v>9.74</v>
      </c>
      <c r="V79" s="44">
        <f t="shared" si="97"/>
        <v>209</v>
      </c>
      <c r="W79" s="44">
        <f t="shared" si="98"/>
        <v>0</v>
      </c>
      <c r="X79" s="41">
        <f t="shared" si="99"/>
        <v>582.94</v>
      </c>
      <c r="Y79" s="41">
        <f t="shared" si="100"/>
        <v>1810.609</v>
      </c>
      <c r="Z79" s="66"/>
      <c r="AA79" s="143" t="s">
        <v>12</v>
      </c>
      <c r="AB79" s="161">
        <f t="shared" ref="AB79:AH79" si="113">K79+R79</f>
        <v>58.4172</v>
      </c>
      <c r="AC79" s="161">
        <f t="shared" si="113"/>
        <v>778.894</v>
      </c>
      <c r="AD79" s="161">
        <f t="shared" si="113"/>
        <v>522.84</v>
      </c>
      <c r="AE79" s="161">
        <f t="shared" si="113"/>
        <v>32.4578</v>
      </c>
      <c r="AF79" s="161">
        <f t="shared" si="113"/>
        <v>418</v>
      </c>
      <c r="AG79" s="161">
        <f t="shared" si="113"/>
        <v>0</v>
      </c>
      <c r="AH79" s="161">
        <f t="shared" si="113"/>
        <v>1810.609</v>
      </c>
      <c r="AI79" s="143" t="s">
        <v>1134</v>
      </c>
    </row>
    <row r="80" s="9" customFormat="1" ht="20" customHeight="1" spans="1:35">
      <c r="A80" s="40">
        <f t="shared" si="108"/>
        <v>77</v>
      </c>
      <c r="B80" s="41" t="s">
        <v>167</v>
      </c>
      <c r="C80" s="42" t="s">
        <v>283</v>
      </c>
      <c r="D80" s="341" t="s">
        <v>284</v>
      </c>
      <c r="E80" s="41">
        <v>3245.4</v>
      </c>
      <c r="F80" s="41">
        <f>VLOOKUP(C80,'[1]9月'!$B:$Q,16,0)</f>
        <v>3245.4</v>
      </c>
      <c r="G80" s="44">
        <v>5228.42</v>
      </c>
      <c r="H80" s="41">
        <v>3245.4</v>
      </c>
      <c r="I80" s="44">
        <v>1790</v>
      </c>
      <c r="J80" s="44"/>
      <c r="K80" s="52">
        <f t="shared" si="86"/>
        <v>58.4172</v>
      </c>
      <c r="L80" s="53">
        <f t="shared" si="87"/>
        <v>519.264</v>
      </c>
      <c r="M80" s="44">
        <f t="shared" si="88"/>
        <v>418.27</v>
      </c>
      <c r="N80" s="41">
        <f t="shared" si="89"/>
        <v>22.7178</v>
      </c>
      <c r="O80" s="44">
        <f t="shared" si="90"/>
        <v>89.5</v>
      </c>
      <c r="P80" s="44">
        <f t="shared" si="91"/>
        <v>0</v>
      </c>
      <c r="Q80" s="44">
        <f t="shared" si="92"/>
        <v>1108.169</v>
      </c>
      <c r="R80" s="41">
        <f t="shared" si="93"/>
        <v>0</v>
      </c>
      <c r="S80" s="41">
        <f t="shared" si="94"/>
        <v>259.63</v>
      </c>
      <c r="T80" s="44">
        <f t="shared" si="95"/>
        <v>104.57</v>
      </c>
      <c r="U80" s="41">
        <f t="shared" si="96"/>
        <v>9.74</v>
      </c>
      <c r="V80" s="44">
        <f t="shared" si="97"/>
        <v>89.5</v>
      </c>
      <c r="W80" s="44">
        <f t="shared" si="98"/>
        <v>0</v>
      </c>
      <c r="X80" s="41">
        <f t="shared" si="99"/>
        <v>463.44</v>
      </c>
      <c r="Y80" s="41">
        <f t="shared" si="100"/>
        <v>1571.609</v>
      </c>
      <c r="Z80" s="66"/>
      <c r="AA80" s="143" t="s">
        <v>12</v>
      </c>
      <c r="AB80" s="161">
        <f t="shared" ref="AB80:AH80" si="114">K80+R80</f>
        <v>58.4172</v>
      </c>
      <c r="AC80" s="161">
        <f t="shared" si="114"/>
        <v>778.894</v>
      </c>
      <c r="AD80" s="161">
        <f t="shared" si="114"/>
        <v>522.84</v>
      </c>
      <c r="AE80" s="161">
        <f t="shared" si="114"/>
        <v>32.4578</v>
      </c>
      <c r="AF80" s="161">
        <f t="shared" si="114"/>
        <v>179</v>
      </c>
      <c r="AG80" s="161">
        <f t="shared" si="114"/>
        <v>0</v>
      </c>
      <c r="AH80" s="161">
        <f t="shared" si="114"/>
        <v>1571.609</v>
      </c>
      <c r="AI80" s="143" t="s">
        <v>1134</v>
      </c>
    </row>
    <row r="81" s="9" customFormat="1" ht="20" customHeight="1" spans="1:35">
      <c r="A81" s="40">
        <f t="shared" si="108"/>
        <v>78</v>
      </c>
      <c r="B81" s="41" t="s">
        <v>285</v>
      </c>
      <c r="C81" s="42" t="s">
        <v>286</v>
      </c>
      <c r="D81" s="41" t="s">
        <v>287</v>
      </c>
      <c r="E81" s="41">
        <v>3245.4</v>
      </c>
      <c r="F81" s="41">
        <f>VLOOKUP(C81,'[1]9月'!$B:$Q,16,0)</f>
        <v>3245.4</v>
      </c>
      <c r="G81" s="44">
        <v>5228.42</v>
      </c>
      <c r="H81" s="41">
        <v>3245.4</v>
      </c>
      <c r="I81" s="44">
        <v>3180</v>
      </c>
      <c r="J81" s="44"/>
      <c r="K81" s="52">
        <f t="shared" si="86"/>
        <v>58.4172</v>
      </c>
      <c r="L81" s="53">
        <f t="shared" si="87"/>
        <v>519.264</v>
      </c>
      <c r="M81" s="44">
        <f t="shared" si="88"/>
        <v>418.27</v>
      </c>
      <c r="N81" s="41">
        <f t="shared" si="89"/>
        <v>22.7178</v>
      </c>
      <c r="O81" s="44">
        <f t="shared" si="90"/>
        <v>159</v>
      </c>
      <c r="P81" s="44">
        <f t="shared" si="91"/>
        <v>0</v>
      </c>
      <c r="Q81" s="44">
        <f t="shared" si="92"/>
        <v>1177.669</v>
      </c>
      <c r="R81" s="41">
        <f t="shared" si="93"/>
        <v>0</v>
      </c>
      <c r="S81" s="41">
        <f t="shared" si="94"/>
        <v>259.63</v>
      </c>
      <c r="T81" s="44">
        <f t="shared" si="95"/>
        <v>104.57</v>
      </c>
      <c r="U81" s="41">
        <f t="shared" si="96"/>
        <v>9.74</v>
      </c>
      <c r="V81" s="44">
        <f t="shared" si="97"/>
        <v>159</v>
      </c>
      <c r="W81" s="44">
        <f t="shared" si="98"/>
        <v>0</v>
      </c>
      <c r="X81" s="41">
        <f t="shared" si="99"/>
        <v>532.94</v>
      </c>
      <c r="Y81" s="41">
        <f t="shared" si="100"/>
        <v>1710.609</v>
      </c>
      <c r="Z81" s="66"/>
      <c r="AA81" s="143" t="s">
        <v>35</v>
      </c>
      <c r="AB81" s="161">
        <f t="shared" ref="AB81:AH81" si="115">K81+R81</f>
        <v>58.4172</v>
      </c>
      <c r="AC81" s="161">
        <f t="shared" si="115"/>
        <v>778.894</v>
      </c>
      <c r="AD81" s="161">
        <f t="shared" si="115"/>
        <v>522.84</v>
      </c>
      <c r="AE81" s="161">
        <f t="shared" si="115"/>
        <v>32.4578</v>
      </c>
      <c r="AF81" s="161">
        <f t="shared" si="115"/>
        <v>318</v>
      </c>
      <c r="AG81" s="161">
        <f t="shared" si="115"/>
        <v>0</v>
      </c>
      <c r="AH81" s="161">
        <f t="shared" si="115"/>
        <v>1710.609</v>
      </c>
      <c r="AI81" s="143" t="s">
        <v>1139</v>
      </c>
    </row>
    <row r="82" s="9" customFormat="1" ht="20" customHeight="1" spans="1:35">
      <c r="A82" s="40">
        <f t="shared" si="108"/>
        <v>79</v>
      </c>
      <c r="B82" s="41" t="s">
        <v>164</v>
      </c>
      <c r="C82" s="42" t="s">
        <v>288</v>
      </c>
      <c r="D82" s="41" t="s">
        <v>289</v>
      </c>
      <c r="E82" s="41">
        <v>3245.4</v>
      </c>
      <c r="F82" s="41">
        <f>VLOOKUP(C82,'[1]9月'!$B:$Q,16,0)</f>
        <v>3245.4</v>
      </c>
      <c r="G82" s="44">
        <v>5228.42</v>
      </c>
      <c r="H82" s="41">
        <v>3245.4</v>
      </c>
      <c r="I82" s="44">
        <v>3180</v>
      </c>
      <c r="J82" s="44"/>
      <c r="K82" s="52">
        <f t="shared" si="86"/>
        <v>58.4172</v>
      </c>
      <c r="L82" s="53">
        <f t="shared" si="87"/>
        <v>519.264</v>
      </c>
      <c r="M82" s="44">
        <f t="shared" si="88"/>
        <v>418.27</v>
      </c>
      <c r="N82" s="41">
        <f t="shared" si="89"/>
        <v>22.7178</v>
      </c>
      <c r="O82" s="44">
        <f t="shared" si="90"/>
        <v>159</v>
      </c>
      <c r="P82" s="44">
        <f t="shared" si="91"/>
        <v>0</v>
      </c>
      <c r="Q82" s="44">
        <f t="shared" si="92"/>
        <v>1177.669</v>
      </c>
      <c r="R82" s="41">
        <f t="shared" si="93"/>
        <v>0</v>
      </c>
      <c r="S82" s="41">
        <f t="shared" si="94"/>
        <v>259.63</v>
      </c>
      <c r="T82" s="44">
        <f t="shared" si="95"/>
        <v>104.57</v>
      </c>
      <c r="U82" s="41">
        <f t="shared" si="96"/>
        <v>9.74</v>
      </c>
      <c r="V82" s="44">
        <f t="shared" si="97"/>
        <v>159</v>
      </c>
      <c r="W82" s="44">
        <f t="shared" si="98"/>
        <v>0</v>
      </c>
      <c r="X82" s="41">
        <f t="shared" si="99"/>
        <v>532.94</v>
      </c>
      <c r="Y82" s="41">
        <f t="shared" si="100"/>
        <v>1710.609</v>
      </c>
      <c r="Z82" s="66"/>
      <c r="AA82" s="143" t="s">
        <v>25</v>
      </c>
      <c r="AB82" s="161">
        <f t="shared" ref="AB82:AH82" si="116">K82+R82</f>
        <v>58.4172</v>
      </c>
      <c r="AC82" s="161">
        <f t="shared" si="116"/>
        <v>778.894</v>
      </c>
      <c r="AD82" s="161">
        <f t="shared" si="116"/>
        <v>522.84</v>
      </c>
      <c r="AE82" s="161">
        <f t="shared" si="116"/>
        <v>32.4578</v>
      </c>
      <c r="AF82" s="161">
        <f t="shared" si="116"/>
        <v>318</v>
      </c>
      <c r="AG82" s="161">
        <f t="shared" si="116"/>
        <v>0</v>
      </c>
      <c r="AH82" s="161">
        <f t="shared" si="116"/>
        <v>1710.609</v>
      </c>
      <c r="AI82" s="143" t="s">
        <v>1137</v>
      </c>
    </row>
    <row r="83" s="9" customFormat="1" ht="20" customHeight="1" spans="1:35">
      <c r="A83" s="40">
        <f t="shared" si="108"/>
        <v>80</v>
      </c>
      <c r="B83" s="41" t="s">
        <v>167</v>
      </c>
      <c r="C83" s="42" t="s">
        <v>290</v>
      </c>
      <c r="D83" s="41" t="s">
        <v>291</v>
      </c>
      <c r="E83" s="41">
        <v>3245.4</v>
      </c>
      <c r="F83" s="41">
        <f>VLOOKUP(C83,'[1]9月'!$B:$Q,16,0)</f>
        <v>3245.4</v>
      </c>
      <c r="G83" s="44">
        <v>5228.42</v>
      </c>
      <c r="H83" s="41">
        <v>3245.4</v>
      </c>
      <c r="I83" s="44">
        <v>3180</v>
      </c>
      <c r="J83" s="44"/>
      <c r="K83" s="52">
        <f t="shared" si="86"/>
        <v>58.4172</v>
      </c>
      <c r="L83" s="53">
        <f t="shared" si="87"/>
        <v>519.264</v>
      </c>
      <c r="M83" s="44">
        <f t="shared" si="88"/>
        <v>418.27</v>
      </c>
      <c r="N83" s="41">
        <f t="shared" si="89"/>
        <v>22.7178</v>
      </c>
      <c r="O83" s="44">
        <f t="shared" si="90"/>
        <v>159</v>
      </c>
      <c r="P83" s="44">
        <f t="shared" si="91"/>
        <v>0</v>
      </c>
      <c r="Q83" s="44">
        <f t="shared" si="92"/>
        <v>1177.669</v>
      </c>
      <c r="R83" s="41">
        <f t="shared" si="93"/>
        <v>0</v>
      </c>
      <c r="S83" s="41">
        <f t="shared" si="94"/>
        <v>259.63</v>
      </c>
      <c r="T83" s="44">
        <f t="shared" si="95"/>
        <v>104.57</v>
      </c>
      <c r="U83" s="41">
        <f t="shared" si="96"/>
        <v>9.74</v>
      </c>
      <c r="V83" s="44">
        <f t="shared" si="97"/>
        <v>159</v>
      </c>
      <c r="W83" s="44">
        <f t="shared" si="98"/>
        <v>0</v>
      </c>
      <c r="X83" s="41">
        <f t="shared" si="99"/>
        <v>532.94</v>
      </c>
      <c r="Y83" s="41">
        <f t="shared" si="100"/>
        <v>1710.609</v>
      </c>
      <c r="Z83" s="66"/>
      <c r="AA83" s="143" t="s">
        <v>12</v>
      </c>
      <c r="AB83" s="161">
        <f t="shared" ref="AB83:AH83" si="117">K83+R83</f>
        <v>58.4172</v>
      </c>
      <c r="AC83" s="161">
        <f t="shared" si="117"/>
        <v>778.894</v>
      </c>
      <c r="AD83" s="161">
        <f t="shared" si="117"/>
        <v>522.84</v>
      </c>
      <c r="AE83" s="161">
        <f t="shared" si="117"/>
        <v>32.4578</v>
      </c>
      <c r="AF83" s="161">
        <f t="shared" si="117"/>
        <v>318</v>
      </c>
      <c r="AG83" s="161">
        <f t="shared" si="117"/>
        <v>0</v>
      </c>
      <c r="AH83" s="161">
        <f t="shared" si="117"/>
        <v>1710.609</v>
      </c>
      <c r="AI83" s="143" t="s">
        <v>1134</v>
      </c>
    </row>
    <row r="84" s="9" customFormat="1" ht="20" customHeight="1" spans="1:35">
      <c r="A84" s="40">
        <f t="shared" ref="A84:A93" si="118">ROW()-3</f>
        <v>81</v>
      </c>
      <c r="B84" s="41" t="s">
        <v>167</v>
      </c>
      <c r="C84" s="46" t="s">
        <v>296</v>
      </c>
      <c r="D84" s="47" t="s">
        <v>297</v>
      </c>
      <c r="E84" s="41">
        <v>3245.4</v>
      </c>
      <c r="F84" s="41">
        <f>VLOOKUP(C84,'[1]9月'!$B:$Q,16,0)</f>
        <v>3245.4</v>
      </c>
      <c r="G84" s="44">
        <v>5228.42</v>
      </c>
      <c r="H84" s="41">
        <v>3245.4</v>
      </c>
      <c r="I84" s="44">
        <v>3180</v>
      </c>
      <c r="J84" s="44"/>
      <c r="K84" s="52">
        <f t="shared" ref="K84:K131" si="119">E84*0.018</f>
        <v>58.4172</v>
      </c>
      <c r="L84" s="53">
        <f t="shared" ref="L84:L131" si="120">F84*0.16</f>
        <v>519.264</v>
      </c>
      <c r="M84" s="44">
        <f t="shared" ref="M84:M131" si="121">ROUND(G84*0.08,2)</f>
        <v>418.27</v>
      </c>
      <c r="N84" s="41">
        <f t="shared" ref="N84:N131" si="122">H84*0.007</f>
        <v>22.7178</v>
      </c>
      <c r="O84" s="44">
        <f t="shared" ref="O84:O131" si="123">I84*5%</f>
        <v>159</v>
      </c>
      <c r="P84" s="44">
        <f t="shared" ref="P84:P131" si="124">J84*50%</f>
        <v>0</v>
      </c>
      <c r="Q84" s="44">
        <f t="shared" ref="Q84:Q131" si="125">SUM(K84:P84)</f>
        <v>1177.669</v>
      </c>
      <c r="R84" s="41">
        <f t="shared" ref="R84:R131" si="126">E84*0</f>
        <v>0</v>
      </c>
      <c r="S84" s="41">
        <f t="shared" ref="S84:S131" si="127">ROUND(F84*0.08,2)</f>
        <v>259.63</v>
      </c>
      <c r="T84" s="44">
        <f t="shared" ref="T84:T131" si="128">ROUND(G84*0.02,2)</f>
        <v>104.57</v>
      </c>
      <c r="U84" s="41">
        <f t="shared" ref="U84:U131" si="129">ROUND(H84*0.003,2)</f>
        <v>9.74</v>
      </c>
      <c r="V84" s="44">
        <f t="shared" ref="V84:V131" si="130">I84*5%</f>
        <v>159</v>
      </c>
      <c r="W84" s="44">
        <f t="shared" ref="W84:W131" si="131">J84*50%</f>
        <v>0</v>
      </c>
      <c r="X84" s="41">
        <f t="shared" ref="X84:X131" si="132">SUM(R84:W84)</f>
        <v>532.94</v>
      </c>
      <c r="Y84" s="41">
        <f t="shared" ref="Y84:Y131" si="133">Q84+X84</f>
        <v>1710.609</v>
      </c>
      <c r="Z84" s="66"/>
      <c r="AA84" s="143" t="s">
        <v>12</v>
      </c>
      <c r="AB84" s="161">
        <f t="shared" ref="AB84:AH84" si="134">K84+R84</f>
        <v>58.4172</v>
      </c>
      <c r="AC84" s="161">
        <f t="shared" si="134"/>
        <v>778.894</v>
      </c>
      <c r="AD84" s="161">
        <f t="shared" si="134"/>
        <v>522.84</v>
      </c>
      <c r="AE84" s="161">
        <f t="shared" si="134"/>
        <v>32.4578</v>
      </c>
      <c r="AF84" s="161">
        <f t="shared" si="134"/>
        <v>318</v>
      </c>
      <c r="AG84" s="161">
        <f t="shared" si="134"/>
        <v>0</v>
      </c>
      <c r="AH84" s="161">
        <f t="shared" si="134"/>
        <v>1710.609</v>
      </c>
      <c r="AI84" s="143" t="s">
        <v>1134</v>
      </c>
    </row>
    <row r="85" s="9" customFormat="1" spans="1:35">
      <c r="A85" s="40">
        <f t="shared" si="118"/>
        <v>82</v>
      </c>
      <c r="B85" s="41" t="s">
        <v>443</v>
      </c>
      <c r="C85" s="46" t="s">
        <v>298</v>
      </c>
      <c r="D85" s="47" t="s">
        <v>299</v>
      </c>
      <c r="E85" s="41">
        <v>3245.4</v>
      </c>
      <c r="F85" s="41">
        <f>VLOOKUP(C85,'[1]9月'!$B:$Q,16,0)</f>
        <v>3245.4</v>
      </c>
      <c r="G85" s="44">
        <v>5228.42</v>
      </c>
      <c r="H85" s="41">
        <v>3245.4</v>
      </c>
      <c r="I85" s="44">
        <v>3180</v>
      </c>
      <c r="J85" s="44"/>
      <c r="K85" s="52">
        <f t="shared" si="119"/>
        <v>58.4172</v>
      </c>
      <c r="L85" s="53">
        <f t="shared" si="120"/>
        <v>519.264</v>
      </c>
      <c r="M85" s="44">
        <f t="shared" si="121"/>
        <v>418.27</v>
      </c>
      <c r="N85" s="41">
        <f t="shared" si="122"/>
        <v>22.7178</v>
      </c>
      <c r="O85" s="44">
        <f t="shared" si="123"/>
        <v>159</v>
      </c>
      <c r="P85" s="44">
        <f t="shared" si="124"/>
        <v>0</v>
      </c>
      <c r="Q85" s="44">
        <f t="shared" si="125"/>
        <v>1177.669</v>
      </c>
      <c r="R85" s="41">
        <f t="shared" si="126"/>
        <v>0</v>
      </c>
      <c r="S85" s="41">
        <f t="shared" si="127"/>
        <v>259.63</v>
      </c>
      <c r="T85" s="44">
        <f t="shared" si="128"/>
        <v>104.57</v>
      </c>
      <c r="U85" s="41">
        <f t="shared" si="129"/>
        <v>9.74</v>
      </c>
      <c r="V85" s="44">
        <f t="shared" si="130"/>
        <v>159</v>
      </c>
      <c r="W85" s="44">
        <f t="shared" si="131"/>
        <v>0</v>
      </c>
      <c r="X85" s="41">
        <f t="shared" si="132"/>
        <v>532.94</v>
      </c>
      <c r="Y85" s="41">
        <f t="shared" si="133"/>
        <v>1710.609</v>
      </c>
      <c r="Z85" s="66"/>
      <c r="AA85" s="143" t="s">
        <v>12</v>
      </c>
      <c r="AB85" s="161">
        <f t="shared" ref="AB85:AH85" si="135">K85+R85</f>
        <v>58.4172</v>
      </c>
      <c r="AC85" s="161">
        <f t="shared" si="135"/>
        <v>778.894</v>
      </c>
      <c r="AD85" s="161">
        <f t="shared" si="135"/>
        <v>522.84</v>
      </c>
      <c r="AE85" s="161">
        <f t="shared" si="135"/>
        <v>32.4578</v>
      </c>
      <c r="AF85" s="161">
        <f t="shared" si="135"/>
        <v>318</v>
      </c>
      <c r="AG85" s="161">
        <f t="shared" si="135"/>
        <v>0</v>
      </c>
      <c r="AH85" s="161">
        <f t="shared" si="135"/>
        <v>1710.609</v>
      </c>
      <c r="AI85" s="143" t="s">
        <v>1134</v>
      </c>
    </row>
    <row r="86" s="9" customFormat="1" ht="20" customHeight="1" spans="1:35">
      <c r="A86" s="40">
        <f t="shared" si="118"/>
        <v>83</v>
      </c>
      <c r="B86" s="41" t="s">
        <v>167</v>
      </c>
      <c r="C86" s="46" t="s">
        <v>300</v>
      </c>
      <c r="D86" s="47" t="s">
        <v>301</v>
      </c>
      <c r="E86" s="41">
        <v>3245.4</v>
      </c>
      <c r="F86" s="41">
        <f>VLOOKUP(C86,'[1]9月'!$B:$Q,16,0)</f>
        <v>3245.4</v>
      </c>
      <c r="G86" s="44">
        <v>5228.42</v>
      </c>
      <c r="H86" s="41">
        <v>3245.4</v>
      </c>
      <c r="I86" s="44">
        <v>1790</v>
      </c>
      <c r="J86" s="44"/>
      <c r="K86" s="52">
        <f t="shared" si="119"/>
        <v>58.4172</v>
      </c>
      <c r="L86" s="53">
        <f t="shared" si="120"/>
        <v>519.264</v>
      </c>
      <c r="M86" s="44">
        <f t="shared" si="121"/>
        <v>418.27</v>
      </c>
      <c r="N86" s="41">
        <f t="shared" si="122"/>
        <v>22.7178</v>
      </c>
      <c r="O86" s="44">
        <f t="shared" si="123"/>
        <v>89.5</v>
      </c>
      <c r="P86" s="44">
        <f t="shared" si="124"/>
        <v>0</v>
      </c>
      <c r="Q86" s="44">
        <f t="shared" si="125"/>
        <v>1108.169</v>
      </c>
      <c r="R86" s="41">
        <f t="shared" si="126"/>
        <v>0</v>
      </c>
      <c r="S86" s="41">
        <f t="shared" si="127"/>
        <v>259.63</v>
      </c>
      <c r="T86" s="44">
        <f t="shared" si="128"/>
        <v>104.57</v>
      </c>
      <c r="U86" s="41">
        <f t="shared" si="129"/>
        <v>9.74</v>
      </c>
      <c r="V86" s="44">
        <f t="shared" si="130"/>
        <v>89.5</v>
      </c>
      <c r="W86" s="44">
        <f t="shared" si="131"/>
        <v>0</v>
      </c>
      <c r="X86" s="41">
        <f t="shared" si="132"/>
        <v>463.44</v>
      </c>
      <c r="Y86" s="41">
        <f t="shared" si="133"/>
        <v>1571.609</v>
      </c>
      <c r="Z86" s="66"/>
      <c r="AA86" s="143" t="s">
        <v>12</v>
      </c>
      <c r="AB86" s="161">
        <f t="shared" ref="AB86:AH86" si="136">K86+R86</f>
        <v>58.4172</v>
      </c>
      <c r="AC86" s="161">
        <f t="shared" si="136"/>
        <v>778.894</v>
      </c>
      <c r="AD86" s="161">
        <f t="shared" si="136"/>
        <v>522.84</v>
      </c>
      <c r="AE86" s="161">
        <f t="shared" si="136"/>
        <v>32.4578</v>
      </c>
      <c r="AF86" s="161">
        <f t="shared" si="136"/>
        <v>179</v>
      </c>
      <c r="AG86" s="161">
        <f t="shared" si="136"/>
        <v>0</v>
      </c>
      <c r="AH86" s="161">
        <f t="shared" si="136"/>
        <v>1571.609</v>
      </c>
      <c r="AI86" s="143" t="s">
        <v>1134</v>
      </c>
    </row>
    <row r="87" s="9" customFormat="1" ht="20" customHeight="1" spans="1:35">
      <c r="A87" s="40">
        <f t="shared" si="118"/>
        <v>84</v>
      </c>
      <c r="B87" s="41" t="s">
        <v>167</v>
      </c>
      <c r="C87" s="46" t="s">
        <v>302</v>
      </c>
      <c r="D87" s="47" t="s">
        <v>303</v>
      </c>
      <c r="E87" s="41">
        <v>3245.4</v>
      </c>
      <c r="F87" s="41">
        <f>VLOOKUP(C87,'[1]9月'!$B:$Q,16,0)</f>
        <v>3245.4</v>
      </c>
      <c r="G87" s="44">
        <v>5228.42</v>
      </c>
      <c r="H87" s="41">
        <v>3245.4</v>
      </c>
      <c r="I87" s="44">
        <v>3180</v>
      </c>
      <c r="J87" s="44"/>
      <c r="K87" s="52">
        <f t="shared" si="119"/>
        <v>58.4172</v>
      </c>
      <c r="L87" s="53">
        <f t="shared" si="120"/>
        <v>519.264</v>
      </c>
      <c r="M87" s="44">
        <f t="shared" si="121"/>
        <v>418.27</v>
      </c>
      <c r="N87" s="41">
        <f t="shared" si="122"/>
        <v>22.7178</v>
      </c>
      <c r="O87" s="44">
        <f t="shared" si="123"/>
        <v>159</v>
      </c>
      <c r="P87" s="44">
        <f t="shared" si="124"/>
        <v>0</v>
      </c>
      <c r="Q87" s="44">
        <f t="shared" si="125"/>
        <v>1177.669</v>
      </c>
      <c r="R87" s="41">
        <f t="shared" si="126"/>
        <v>0</v>
      </c>
      <c r="S87" s="41">
        <f t="shared" si="127"/>
        <v>259.63</v>
      </c>
      <c r="T87" s="44">
        <f t="shared" si="128"/>
        <v>104.57</v>
      </c>
      <c r="U87" s="41">
        <f t="shared" si="129"/>
        <v>9.74</v>
      </c>
      <c r="V87" s="44">
        <f t="shared" si="130"/>
        <v>159</v>
      </c>
      <c r="W87" s="44">
        <f t="shared" si="131"/>
        <v>0</v>
      </c>
      <c r="X87" s="41">
        <f t="shared" si="132"/>
        <v>532.94</v>
      </c>
      <c r="Y87" s="41">
        <f t="shared" si="133"/>
        <v>1710.609</v>
      </c>
      <c r="Z87" s="66"/>
      <c r="AA87" s="143" t="s">
        <v>12</v>
      </c>
      <c r="AB87" s="161">
        <f t="shared" ref="AB87:AH87" si="137">K87+R87</f>
        <v>58.4172</v>
      </c>
      <c r="AC87" s="161">
        <f t="shared" si="137"/>
        <v>778.894</v>
      </c>
      <c r="AD87" s="161">
        <f t="shared" si="137"/>
        <v>522.84</v>
      </c>
      <c r="AE87" s="161">
        <f t="shared" si="137"/>
        <v>32.4578</v>
      </c>
      <c r="AF87" s="161">
        <f t="shared" si="137"/>
        <v>318</v>
      </c>
      <c r="AG87" s="161">
        <f t="shared" si="137"/>
        <v>0</v>
      </c>
      <c r="AH87" s="161">
        <f t="shared" si="137"/>
        <v>1710.609</v>
      </c>
      <c r="AI87" s="143" t="s">
        <v>1134</v>
      </c>
    </row>
    <row r="88" s="9" customFormat="1" ht="20" customHeight="1" spans="1:35">
      <c r="A88" s="40">
        <f t="shared" si="118"/>
        <v>85</v>
      </c>
      <c r="B88" s="41" t="s">
        <v>167</v>
      </c>
      <c r="C88" s="46" t="s">
        <v>304</v>
      </c>
      <c r="D88" s="47" t="s">
        <v>305</v>
      </c>
      <c r="E88" s="41">
        <v>3245.4</v>
      </c>
      <c r="F88" s="41">
        <f>VLOOKUP(C88,'[1]9月'!$B:$Q,16,0)</f>
        <v>3245.4</v>
      </c>
      <c r="G88" s="44">
        <v>5228.42</v>
      </c>
      <c r="H88" s="41">
        <v>3245.4</v>
      </c>
      <c r="I88" s="44">
        <v>1790</v>
      </c>
      <c r="J88" s="44"/>
      <c r="K88" s="52">
        <f t="shared" si="119"/>
        <v>58.4172</v>
      </c>
      <c r="L88" s="53">
        <f t="shared" si="120"/>
        <v>519.264</v>
      </c>
      <c r="M88" s="44">
        <f t="shared" si="121"/>
        <v>418.27</v>
      </c>
      <c r="N88" s="41">
        <f t="shared" si="122"/>
        <v>22.7178</v>
      </c>
      <c r="O88" s="44">
        <f t="shared" si="123"/>
        <v>89.5</v>
      </c>
      <c r="P88" s="44">
        <f t="shared" si="124"/>
        <v>0</v>
      </c>
      <c r="Q88" s="44">
        <f t="shared" si="125"/>
        <v>1108.169</v>
      </c>
      <c r="R88" s="41">
        <f t="shared" si="126"/>
        <v>0</v>
      </c>
      <c r="S88" s="41">
        <f t="shared" si="127"/>
        <v>259.63</v>
      </c>
      <c r="T88" s="44">
        <f t="shared" si="128"/>
        <v>104.57</v>
      </c>
      <c r="U88" s="41">
        <f t="shared" si="129"/>
        <v>9.74</v>
      </c>
      <c r="V88" s="44">
        <f t="shared" si="130"/>
        <v>89.5</v>
      </c>
      <c r="W88" s="44">
        <f t="shared" si="131"/>
        <v>0</v>
      </c>
      <c r="X88" s="41">
        <f t="shared" si="132"/>
        <v>463.44</v>
      </c>
      <c r="Y88" s="41">
        <f t="shared" si="133"/>
        <v>1571.609</v>
      </c>
      <c r="Z88" s="66"/>
      <c r="AA88" s="143" t="s">
        <v>12</v>
      </c>
      <c r="AB88" s="161">
        <f t="shared" ref="AB88:AH88" si="138">K88+R88</f>
        <v>58.4172</v>
      </c>
      <c r="AC88" s="161">
        <f t="shared" si="138"/>
        <v>778.894</v>
      </c>
      <c r="AD88" s="161">
        <f t="shared" si="138"/>
        <v>522.84</v>
      </c>
      <c r="AE88" s="161">
        <f t="shared" si="138"/>
        <v>32.4578</v>
      </c>
      <c r="AF88" s="161">
        <f t="shared" si="138"/>
        <v>179</v>
      </c>
      <c r="AG88" s="161">
        <f t="shared" si="138"/>
        <v>0</v>
      </c>
      <c r="AH88" s="161">
        <f t="shared" si="138"/>
        <v>1571.609</v>
      </c>
      <c r="AI88" s="143" t="s">
        <v>1134</v>
      </c>
    </row>
    <row r="89" s="9" customFormat="1" ht="20" customHeight="1" spans="1:35">
      <c r="A89" s="40">
        <f t="shared" si="118"/>
        <v>86</v>
      </c>
      <c r="B89" s="41" t="s">
        <v>164</v>
      </c>
      <c r="C89" s="46" t="s">
        <v>306</v>
      </c>
      <c r="D89" s="342" t="s">
        <v>307</v>
      </c>
      <c r="E89" s="41">
        <v>3245.4</v>
      </c>
      <c r="F89" s="41">
        <f>VLOOKUP(C89,'[1]9月'!$B:$Q,16,0)</f>
        <v>3245.4</v>
      </c>
      <c r="G89" s="44">
        <v>5228.42</v>
      </c>
      <c r="H89" s="41">
        <v>3245.4</v>
      </c>
      <c r="I89" s="44">
        <v>3180</v>
      </c>
      <c r="J89" s="44"/>
      <c r="K89" s="52">
        <f t="shared" si="119"/>
        <v>58.4172</v>
      </c>
      <c r="L89" s="53">
        <f t="shared" si="120"/>
        <v>519.264</v>
      </c>
      <c r="M89" s="44">
        <f t="shared" si="121"/>
        <v>418.27</v>
      </c>
      <c r="N89" s="41">
        <f t="shared" si="122"/>
        <v>22.7178</v>
      </c>
      <c r="O89" s="44">
        <f t="shared" si="123"/>
        <v>159</v>
      </c>
      <c r="P89" s="44">
        <f t="shared" si="124"/>
        <v>0</v>
      </c>
      <c r="Q89" s="44">
        <f t="shared" si="125"/>
        <v>1177.669</v>
      </c>
      <c r="R89" s="41">
        <f t="shared" si="126"/>
        <v>0</v>
      </c>
      <c r="S89" s="41">
        <f t="shared" si="127"/>
        <v>259.63</v>
      </c>
      <c r="T89" s="44">
        <f t="shared" si="128"/>
        <v>104.57</v>
      </c>
      <c r="U89" s="41">
        <f t="shared" si="129"/>
        <v>9.74</v>
      </c>
      <c r="V89" s="44">
        <f t="shared" si="130"/>
        <v>159</v>
      </c>
      <c r="W89" s="44">
        <f t="shared" si="131"/>
        <v>0</v>
      </c>
      <c r="X89" s="41">
        <f t="shared" si="132"/>
        <v>532.94</v>
      </c>
      <c r="Y89" s="41">
        <f t="shared" si="133"/>
        <v>1710.609</v>
      </c>
      <c r="Z89" s="66"/>
      <c r="AA89" s="143" t="s">
        <v>25</v>
      </c>
      <c r="AB89" s="161">
        <f t="shared" ref="AB89:AH89" si="139">K89+R89</f>
        <v>58.4172</v>
      </c>
      <c r="AC89" s="161">
        <f t="shared" si="139"/>
        <v>778.894</v>
      </c>
      <c r="AD89" s="161">
        <f t="shared" si="139"/>
        <v>522.84</v>
      </c>
      <c r="AE89" s="161">
        <f t="shared" si="139"/>
        <v>32.4578</v>
      </c>
      <c r="AF89" s="161">
        <f t="shared" si="139"/>
        <v>318</v>
      </c>
      <c r="AG89" s="161">
        <f t="shared" si="139"/>
        <v>0</v>
      </c>
      <c r="AH89" s="161">
        <f t="shared" si="139"/>
        <v>1710.609</v>
      </c>
      <c r="AI89" s="143" t="s">
        <v>1137</v>
      </c>
    </row>
    <row r="90" s="9" customFormat="1" ht="20" customHeight="1" spans="1:35">
      <c r="A90" s="40">
        <f t="shared" si="118"/>
        <v>87</v>
      </c>
      <c r="B90" s="41" t="s">
        <v>285</v>
      </c>
      <c r="C90" s="42" t="s">
        <v>310</v>
      </c>
      <c r="D90" s="41" t="s">
        <v>311</v>
      </c>
      <c r="E90" s="41">
        <v>3245.4</v>
      </c>
      <c r="F90" s="41">
        <f>VLOOKUP(C90,'[1]9月'!$B:$Q,16,0)</f>
        <v>3245.4</v>
      </c>
      <c r="G90" s="44">
        <v>5228.42</v>
      </c>
      <c r="H90" s="41">
        <v>3245.4</v>
      </c>
      <c r="I90" s="44">
        <v>4180</v>
      </c>
      <c r="J90" s="44"/>
      <c r="K90" s="52">
        <f t="shared" si="119"/>
        <v>58.4172</v>
      </c>
      <c r="L90" s="53">
        <f t="shared" si="120"/>
        <v>519.264</v>
      </c>
      <c r="M90" s="44">
        <f t="shared" si="121"/>
        <v>418.27</v>
      </c>
      <c r="N90" s="41">
        <f t="shared" si="122"/>
        <v>22.7178</v>
      </c>
      <c r="O90" s="44">
        <f t="shared" si="123"/>
        <v>209</v>
      </c>
      <c r="P90" s="44">
        <f t="shared" si="124"/>
        <v>0</v>
      </c>
      <c r="Q90" s="44">
        <f t="shared" si="125"/>
        <v>1227.669</v>
      </c>
      <c r="R90" s="41">
        <f t="shared" si="126"/>
        <v>0</v>
      </c>
      <c r="S90" s="41">
        <f t="shared" si="127"/>
        <v>259.63</v>
      </c>
      <c r="T90" s="44">
        <f t="shared" si="128"/>
        <v>104.57</v>
      </c>
      <c r="U90" s="41">
        <f t="shared" si="129"/>
        <v>9.74</v>
      </c>
      <c r="V90" s="44">
        <f t="shared" si="130"/>
        <v>209</v>
      </c>
      <c r="W90" s="44">
        <f t="shared" si="131"/>
        <v>0</v>
      </c>
      <c r="X90" s="41">
        <f t="shared" si="132"/>
        <v>582.94</v>
      </c>
      <c r="Y90" s="41">
        <f t="shared" si="133"/>
        <v>1810.609</v>
      </c>
      <c r="Z90" s="66"/>
      <c r="AA90" s="143" t="s">
        <v>27</v>
      </c>
      <c r="AB90" s="161">
        <f t="shared" ref="AB90:AH90" si="140">K90+R90</f>
        <v>58.4172</v>
      </c>
      <c r="AC90" s="161">
        <f t="shared" si="140"/>
        <v>778.894</v>
      </c>
      <c r="AD90" s="161">
        <f t="shared" si="140"/>
        <v>522.84</v>
      </c>
      <c r="AE90" s="161">
        <f t="shared" si="140"/>
        <v>32.4578</v>
      </c>
      <c r="AF90" s="161">
        <f t="shared" si="140"/>
        <v>418</v>
      </c>
      <c r="AG90" s="161">
        <f t="shared" si="140"/>
        <v>0</v>
      </c>
      <c r="AH90" s="161">
        <f t="shared" si="140"/>
        <v>1810.609</v>
      </c>
      <c r="AI90" s="143" t="s">
        <v>1139</v>
      </c>
    </row>
    <row r="91" s="9" customFormat="1" ht="20" customHeight="1" spans="1:35">
      <c r="A91" s="40">
        <f t="shared" si="118"/>
        <v>88</v>
      </c>
      <c r="B91" s="41" t="s">
        <v>124</v>
      </c>
      <c r="C91" s="42" t="s">
        <v>312</v>
      </c>
      <c r="D91" s="41" t="s">
        <v>313</v>
      </c>
      <c r="E91" s="41">
        <v>3245.4</v>
      </c>
      <c r="F91" s="41">
        <f>VLOOKUP(C91,'[1]9月'!$B:$Q,16,0)</f>
        <v>3245.4</v>
      </c>
      <c r="G91" s="44">
        <v>5228.42</v>
      </c>
      <c r="H91" s="41">
        <v>3245.4</v>
      </c>
      <c r="I91" s="44">
        <v>3180</v>
      </c>
      <c r="J91" s="44"/>
      <c r="K91" s="52">
        <f t="shared" si="119"/>
        <v>58.4172</v>
      </c>
      <c r="L91" s="53">
        <f t="shared" si="120"/>
        <v>519.264</v>
      </c>
      <c r="M91" s="44">
        <f t="shared" si="121"/>
        <v>418.27</v>
      </c>
      <c r="N91" s="41">
        <f t="shared" si="122"/>
        <v>22.7178</v>
      </c>
      <c r="O91" s="44">
        <f t="shared" si="123"/>
        <v>159</v>
      </c>
      <c r="P91" s="44">
        <f t="shared" si="124"/>
        <v>0</v>
      </c>
      <c r="Q91" s="44">
        <f t="shared" si="125"/>
        <v>1177.669</v>
      </c>
      <c r="R91" s="41">
        <f t="shared" si="126"/>
        <v>0</v>
      </c>
      <c r="S91" s="41">
        <f t="shared" si="127"/>
        <v>259.63</v>
      </c>
      <c r="T91" s="44">
        <f t="shared" si="128"/>
        <v>104.57</v>
      </c>
      <c r="U91" s="41">
        <f t="shared" si="129"/>
        <v>9.74</v>
      </c>
      <c r="V91" s="44">
        <f t="shared" si="130"/>
        <v>159</v>
      </c>
      <c r="W91" s="44">
        <f t="shared" si="131"/>
        <v>0</v>
      </c>
      <c r="X91" s="41">
        <f t="shared" si="132"/>
        <v>532.94</v>
      </c>
      <c r="Y91" s="41">
        <f t="shared" si="133"/>
        <v>1710.609</v>
      </c>
      <c r="Z91" s="66"/>
      <c r="AA91" s="143" t="s">
        <v>30</v>
      </c>
      <c r="AB91" s="161">
        <f t="shared" ref="AB91:AH91" si="141">K91+R91</f>
        <v>58.4172</v>
      </c>
      <c r="AC91" s="161">
        <f t="shared" si="141"/>
        <v>778.894</v>
      </c>
      <c r="AD91" s="161">
        <f t="shared" si="141"/>
        <v>522.84</v>
      </c>
      <c r="AE91" s="161">
        <f t="shared" si="141"/>
        <v>32.4578</v>
      </c>
      <c r="AF91" s="161">
        <f t="shared" si="141"/>
        <v>318</v>
      </c>
      <c r="AG91" s="161">
        <f t="shared" si="141"/>
        <v>0</v>
      </c>
      <c r="AH91" s="161">
        <f t="shared" si="141"/>
        <v>1710.609</v>
      </c>
      <c r="AI91" s="143" t="s">
        <v>1139</v>
      </c>
    </row>
    <row r="92" s="9" customFormat="1" ht="21" customHeight="1" spans="1:35">
      <c r="A92" s="40">
        <f t="shared" si="118"/>
        <v>89</v>
      </c>
      <c r="B92" s="41" t="s">
        <v>103</v>
      </c>
      <c r="C92" s="42" t="s">
        <v>314</v>
      </c>
      <c r="D92" s="41" t="s">
        <v>315</v>
      </c>
      <c r="E92" s="41">
        <v>3245.4</v>
      </c>
      <c r="F92" s="41">
        <f>VLOOKUP(C92,'[1]9月'!$B:$Q,16,0)</f>
        <v>3245.4</v>
      </c>
      <c r="G92" s="44">
        <v>5228.42</v>
      </c>
      <c r="H92" s="41">
        <v>3245.4</v>
      </c>
      <c r="I92" s="44">
        <v>4180</v>
      </c>
      <c r="J92" s="44"/>
      <c r="K92" s="52">
        <f t="shared" si="119"/>
        <v>58.4172</v>
      </c>
      <c r="L92" s="53">
        <f t="shared" si="120"/>
        <v>519.264</v>
      </c>
      <c r="M92" s="44">
        <f t="shared" si="121"/>
        <v>418.27</v>
      </c>
      <c r="N92" s="41">
        <f t="shared" si="122"/>
        <v>22.7178</v>
      </c>
      <c r="O92" s="44">
        <f t="shared" si="123"/>
        <v>209</v>
      </c>
      <c r="P92" s="44">
        <f t="shared" si="124"/>
        <v>0</v>
      </c>
      <c r="Q92" s="44">
        <f t="shared" si="125"/>
        <v>1227.669</v>
      </c>
      <c r="R92" s="41">
        <f t="shared" si="126"/>
        <v>0</v>
      </c>
      <c r="S92" s="41">
        <f t="shared" si="127"/>
        <v>259.63</v>
      </c>
      <c r="T92" s="44">
        <f t="shared" si="128"/>
        <v>104.57</v>
      </c>
      <c r="U92" s="41">
        <f t="shared" si="129"/>
        <v>9.74</v>
      </c>
      <c r="V92" s="44">
        <f t="shared" si="130"/>
        <v>209</v>
      </c>
      <c r="W92" s="44">
        <f t="shared" si="131"/>
        <v>0</v>
      </c>
      <c r="X92" s="41">
        <f t="shared" si="132"/>
        <v>582.94</v>
      </c>
      <c r="Y92" s="41">
        <f t="shared" si="133"/>
        <v>1810.609</v>
      </c>
      <c r="Z92" s="66"/>
      <c r="AA92" s="143" t="s">
        <v>26</v>
      </c>
      <c r="AB92" s="161">
        <f t="shared" ref="AB92:AH92" si="142">K92+R92</f>
        <v>58.4172</v>
      </c>
      <c r="AC92" s="161">
        <f t="shared" si="142"/>
        <v>778.894</v>
      </c>
      <c r="AD92" s="161">
        <f t="shared" si="142"/>
        <v>522.84</v>
      </c>
      <c r="AE92" s="161">
        <f t="shared" si="142"/>
        <v>32.4578</v>
      </c>
      <c r="AF92" s="161">
        <f t="shared" si="142"/>
        <v>418</v>
      </c>
      <c r="AG92" s="161">
        <f t="shared" si="142"/>
        <v>0</v>
      </c>
      <c r="AH92" s="161">
        <f t="shared" si="142"/>
        <v>1810.609</v>
      </c>
      <c r="AI92" s="143" t="s">
        <v>1135</v>
      </c>
    </row>
    <row r="93" s="9" customFormat="1" ht="20" customHeight="1" spans="1:35">
      <c r="A93" s="40">
        <f t="shared" si="118"/>
        <v>90</v>
      </c>
      <c r="B93" s="41" t="s">
        <v>103</v>
      </c>
      <c r="C93" s="46" t="s">
        <v>318</v>
      </c>
      <c r="D93" s="47" t="s">
        <v>319</v>
      </c>
      <c r="E93" s="41">
        <v>3245.4</v>
      </c>
      <c r="F93" s="41">
        <f>VLOOKUP(C93,'[1]9月'!$B:$Q,16,0)</f>
        <v>3245.4</v>
      </c>
      <c r="G93" s="44">
        <v>5228.42</v>
      </c>
      <c r="H93" s="41">
        <v>3245.4</v>
      </c>
      <c r="I93" s="44">
        <v>3180</v>
      </c>
      <c r="J93" s="44"/>
      <c r="K93" s="52">
        <f t="shared" si="119"/>
        <v>58.4172</v>
      </c>
      <c r="L93" s="53">
        <f t="shared" si="120"/>
        <v>519.264</v>
      </c>
      <c r="M93" s="44">
        <f t="shared" si="121"/>
        <v>418.27</v>
      </c>
      <c r="N93" s="41">
        <f t="shared" si="122"/>
        <v>22.7178</v>
      </c>
      <c r="O93" s="44">
        <f t="shared" si="123"/>
        <v>159</v>
      </c>
      <c r="P93" s="44">
        <f t="shared" si="124"/>
        <v>0</v>
      </c>
      <c r="Q93" s="44">
        <f t="shared" si="125"/>
        <v>1177.669</v>
      </c>
      <c r="R93" s="41">
        <f t="shared" si="126"/>
        <v>0</v>
      </c>
      <c r="S93" s="41">
        <f t="shared" si="127"/>
        <v>259.63</v>
      </c>
      <c r="T93" s="44">
        <f t="shared" si="128"/>
        <v>104.57</v>
      </c>
      <c r="U93" s="41">
        <f t="shared" si="129"/>
        <v>9.74</v>
      </c>
      <c r="V93" s="44">
        <f t="shared" si="130"/>
        <v>159</v>
      </c>
      <c r="W93" s="44">
        <f t="shared" si="131"/>
        <v>0</v>
      </c>
      <c r="X93" s="41">
        <f t="shared" si="132"/>
        <v>532.94</v>
      </c>
      <c r="Y93" s="41">
        <f t="shared" si="133"/>
        <v>1710.609</v>
      </c>
      <c r="Z93" s="66"/>
      <c r="AA93" s="143" t="s">
        <v>26</v>
      </c>
      <c r="AB93" s="161">
        <f t="shared" ref="AB93:AH93" si="143">K93+R93</f>
        <v>58.4172</v>
      </c>
      <c r="AC93" s="161">
        <f t="shared" si="143"/>
        <v>778.894</v>
      </c>
      <c r="AD93" s="161">
        <f t="shared" si="143"/>
        <v>522.84</v>
      </c>
      <c r="AE93" s="161">
        <f t="shared" si="143"/>
        <v>32.4578</v>
      </c>
      <c r="AF93" s="161">
        <f t="shared" si="143"/>
        <v>318</v>
      </c>
      <c r="AG93" s="161">
        <f t="shared" si="143"/>
        <v>0</v>
      </c>
      <c r="AH93" s="161">
        <f t="shared" si="143"/>
        <v>1710.609</v>
      </c>
      <c r="AI93" s="143" t="s">
        <v>1135</v>
      </c>
    </row>
    <row r="94" s="9" customFormat="1" ht="20" customHeight="1" spans="1:35">
      <c r="A94" s="40">
        <f t="shared" ref="A94:A106" si="144">ROW()-3</f>
        <v>91</v>
      </c>
      <c r="B94" s="41" t="s">
        <v>103</v>
      </c>
      <c r="C94" s="46" t="s">
        <v>323</v>
      </c>
      <c r="D94" s="343" t="s">
        <v>324</v>
      </c>
      <c r="E94" s="41">
        <v>3245.4</v>
      </c>
      <c r="F94" s="41">
        <f>VLOOKUP(C94,'[1]9月'!$B:$Q,16,0)</f>
        <v>3245.4</v>
      </c>
      <c r="G94" s="44">
        <v>5228.42</v>
      </c>
      <c r="H94" s="41">
        <v>3245.4</v>
      </c>
      <c r="I94" s="44">
        <v>3180</v>
      </c>
      <c r="J94" s="44"/>
      <c r="K94" s="52">
        <f t="shared" si="119"/>
        <v>58.4172</v>
      </c>
      <c r="L94" s="53">
        <f t="shared" si="120"/>
        <v>519.264</v>
      </c>
      <c r="M94" s="44">
        <f t="shared" si="121"/>
        <v>418.27</v>
      </c>
      <c r="N94" s="41">
        <f t="shared" si="122"/>
        <v>22.7178</v>
      </c>
      <c r="O94" s="44">
        <f t="shared" si="123"/>
        <v>159</v>
      </c>
      <c r="P94" s="44">
        <f t="shared" si="124"/>
        <v>0</v>
      </c>
      <c r="Q94" s="44">
        <f t="shared" si="125"/>
        <v>1177.669</v>
      </c>
      <c r="R94" s="41">
        <f t="shared" si="126"/>
        <v>0</v>
      </c>
      <c r="S94" s="41">
        <f t="shared" si="127"/>
        <v>259.63</v>
      </c>
      <c r="T94" s="44">
        <f t="shared" si="128"/>
        <v>104.57</v>
      </c>
      <c r="U94" s="41">
        <f t="shared" si="129"/>
        <v>9.74</v>
      </c>
      <c r="V94" s="44">
        <f t="shared" si="130"/>
        <v>159</v>
      </c>
      <c r="W94" s="44">
        <f t="shared" si="131"/>
        <v>0</v>
      </c>
      <c r="X94" s="41">
        <f t="shared" si="132"/>
        <v>532.94</v>
      </c>
      <c r="Y94" s="41">
        <f t="shared" si="133"/>
        <v>1710.609</v>
      </c>
      <c r="Z94" s="66"/>
      <c r="AA94" s="143" t="s">
        <v>26</v>
      </c>
      <c r="AB94" s="161">
        <f t="shared" ref="AB94:AH94" si="145">K94+R94</f>
        <v>58.4172</v>
      </c>
      <c r="AC94" s="161">
        <f t="shared" si="145"/>
        <v>778.894</v>
      </c>
      <c r="AD94" s="161">
        <f t="shared" si="145"/>
        <v>522.84</v>
      </c>
      <c r="AE94" s="161">
        <f t="shared" si="145"/>
        <v>32.4578</v>
      </c>
      <c r="AF94" s="161">
        <f t="shared" si="145"/>
        <v>318</v>
      </c>
      <c r="AG94" s="161">
        <f t="shared" si="145"/>
        <v>0</v>
      </c>
      <c r="AH94" s="161">
        <f t="shared" si="145"/>
        <v>1710.609</v>
      </c>
      <c r="AI94" s="143" t="s">
        <v>1135</v>
      </c>
    </row>
    <row r="95" s="9" customFormat="1" ht="20" customHeight="1" spans="1:35">
      <c r="A95" s="40">
        <f t="shared" si="144"/>
        <v>92</v>
      </c>
      <c r="B95" s="41" t="s">
        <v>103</v>
      </c>
      <c r="C95" s="42" t="s">
        <v>325</v>
      </c>
      <c r="D95" s="41" t="s">
        <v>326</v>
      </c>
      <c r="E95" s="41">
        <v>3820</v>
      </c>
      <c r="F95" s="41">
        <f>VLOOKUP(C95,'[1]9月'!$B:$Q,16,0)</f>
        <v>3820</v>
      </c>
      <c r="G95" s="44">
        <v>5228.42</v>
      </c>
      <c r="H95" s="41">
        <v>3820</v>
      </c>
      <c r="I95" s="44">
        <v>4180</v>
      </c>
      <c r="J95" s="44"/>
      <c r="K95" s="52">
        <f t="shared" si="119"/>
        <v>68.76</v>
      </c>
      <c r="L95" s="53">
        <f t="shared" si="120"/>
        <v>611.2</v>
      </c>
      <c r="M95" s="44">
        <f t="shared" si="121"/>
        <v>418.27</v>
      </c>
      <c r="N95" s="41">
        <f t="shared" si="122"/>
        <v>26.74</v>
      </c>
      <c r="O95" s="44">
        <f t="shared" si="123"/>
        <v>209</v>
      </c>
      <c r="P95" s="44">
        <f t="shared" si="124"/>
        <v>0</v>
      </c>
      <c r="Q95" s="44">
        <f t="shared" si="125"/>
        <v>1333.97</v>
      </c>
      <c r="R95" s="41">
        <f t="shared" si="126"/>
        <v>0</v>
      </c>
      <c r="S95" s="41">
        <f t="shared" si="127"/>
        <v>305.6</v>
      </c>
      <c r="T95" s="44">
        <f t="shared" si="128"/>
        <v>104.57</v>
      </c>
      <c r="U95" s="41">
        <f t="shared" si="129"/>
        <v>11.46</v>
      </c>
      <c r="V95" s="44">
        <f t="shared" si="130"/>
        <v>209</v>
      </c>
      <c r="W95" s="44">
        <f t="shared" si="131"/>
        <v>0</v>
      </c>
      <c r="X95" s="41">
        <f t="shared" si="132"/>
        <v>630.63</v>
      </c>
      <c r="Y95" s="41">
        <f t="shared" si="133"/>
        <v>1964.6</v>
      </c>
      <c r="Z95" s="66"/>
      <c r="AA95" s="143" t="s">
        <v>26</v>
      </c>
      <c r="AB95" s="161">
        <f t="shared" ref="AB95:AH95" si="146">K95+R95</f>
        <v>68.76</v>
      </c>
      <c r="AC95" s="161">
        <f t="shared" si="146"/>
        <v>916.8</v>
      </c>
      <c r="AD95" s="161">
        <f t="shared" si="146"/>
        <v>522.84</v>
      </c>
      <c r="AE95" s="161">
        <f t="shared" si="146"/>
        <v>38.2</v>
      </c>
      <c r="AF95" s="161">
        <f t="shared" si="146"/>
        <v>418</v>
      </c>
      <c r="AG95" s="161">
        <f t="shared" si="146"/>
        <v>0</v>
      </c>
      <c r="AH95" s="161">
        <f t="shared" si="146"/>
        <v>1964.6</v>
      </c>
      <c r="AI95" s="143" t="s">
        <v>1135</v>
      </c>
    </row>
    <row r="96" s="9" customFormat="1" ht="21" customHeight="1" spans="1:35">
      <c r="A96" s="40">
        <f t="shared" si="144"/>
        <v>93</v>
      </c>
      <c r="B96" s="41" t="s">
        <v>285</v>
      </c>
      <c r="C96" s="42" t="s">
        <v>327</v>
      </c>
      <c r="D96" s="41" t="s">
        <v>328</v>
      </c>
      <c r="E96" s="41">
        <v>3245.4</v>
      </c>
      <c r="F96" s="41">
        <f>VLOOKUP(C96,'[1]9月'!$B:$Q,16,0)</f>
        <v>3245.4</v>
      </c>
      <c r="G96" s="44">
        <v>5228.42</v>
      </c>
      <c r="H96" s="41">
        <v>3245.4</v>
      </c>
      <c r="I96" s="44">
        <v>3180</v>
      </c>
      <c r="J96" s="44"/>
      <c r="K96" s="52">
        <f t="shared" si="119"/>
        <v>58.4172</v>
      </c>
      <c r="L96" s="53">
        <f t="shared" si="120"/>
        <v>519.264</v>
      </c>
      <c r="M96" s="44">
        <f t="shared" si="121"/>
        <v>418.27</v>
      </c>
      <c r="N96" s="41">
        <f t="shared" si="122"/>
        <v>22.7178</v>
      </c>
      <c r="O96" s="44">
        <f t="shared" si="123"/>
        <v>159</v>
      </c>
      <c r="P96" s="44">
        <f t="shared" si="124"/>
        <v>0</v>
      </c>
      <c r="Q96" s="44">
        <f t="shared" si="125"/>
        <v>1177.669</v>
      </c>
      <c r="R96" s="41">
        <f t="shared" si="126"/>
        <v>0</v>
      </c>
      <c r="S96" s="41">
        <f t="shared" si="127"/>
        <v>259.63</v>
      </c>
      <c r="T96" s="44">
        <f t="shared" si="128"/>
        <v>104.57</v>
      </c>
      <c r="U96" s="41">
        <f t="shared" si="129"/>
        <v>9.74</v>
      </c>
      <c r="V96" s="44">
        <f t="shared" si="130"/>
        <v>159</v>
      </c>
      <c r="W96" s="44">
        <f t="shared" si="131"/>
        <v>0</v>
      </c>
      <c r="X96" s="41">
        <f t="shared" si="132"/>
        <v>532.94</v>
      </c>
      <c r="Y96" s="41">
        <f t="shared" si="133"/>
        <v>1710.609</v>
      </c>
      <c r="Z96" s="66"/>
      <c r="AA96" s="143" t="s">
        <v>29</v>
      </c>
      <c r="AB96" s="161">
        <f t="shared" ref="AB96:AH96" si="147">K96+R96</f>
        <v>58.4172</v>
      </c>
      <c r="AC96" s="161">
        <f t="shared" si="147"/>
        <v>778.894</v>
      </c>
      <c r="AD96" s="161">
        <f t="shared" si="147"/>
        <v>522.84</v>
      </c>
      <c r="AE96" s="161">
        <f t="shared" si="147"/>
        <v>32.4578</v>
      </c>
      <c r="AF96" s="161">
        <f t="shared" si="147"/>
        <v>318</v>
      </c>
      <c r="AG96" s="161">
        <f t="shared" si="147"/>
        <v>0</v>
      </c>
      <c r="AH96" s="161">
        <f t="shared" si="147"/>
        <v>1710.609</v>
      </c>
      <c r="AI96" s="143" t="s">
        <v>1139</v>
      </c>
    </row>
    <row r="97" s="9" customFormat="1" ht="20" customHeight="1" spans="1:35">
      <c r="A97" s="40">
        <f t="shared" si="144"/>
        <v>94</v>
      </c>
      <c r="B97" s="41" t="s">
        <v>167</v>
      </c>
      <c r="C97" s="46" t="s">
        <v>329</v>
      </c>
      <c r="D97" s="47" t="s">
        <v>330</v>
      </c>
      <c r="E97" s="41">
        <v>3245.4</v>
      </c>
      <c r="F97" s="41">
        <f>VLOOKUP(C97,'[1]9月'!$B:$Q,16,0)</f>
        <v>3245.4</v>
      </c>
      <c r="G97" s="44">
        <v>5228.42</v>
      </c>
      <c r="H97" s="41">
        <v>3245.4</v>
      </c>
      <c r="I97" s="44">
        <v>1790</v>
      </c>
      <c r="J97" s="44"/>
      <c r="K97" s="52">
        <f t="shared" si="119"/>
        <v>58.4172</v>
      </c>
      <c r="L97" s="53">
        <f t="shared" si="120"/>
        <v>519.264</v>
      </c>
      <c r="M97" s="44">
        <f t="shared" si="121"/>
        <v>418.27</v>
      </c>
      <c r="N97" s="41">
        <f t="shared" si="122"/>
        <v>22.7178</v>
      </c>
      <c r="O97" s="44">
        <f t="shared" si="123"/>
        <v>89.5</v>
      </c>
      <c r="P97" s="44">
        <f t="shared" si="124"/>
        <v>0</v>
      </c>
      <c r="Q97" s="44">
        <f t="shared" si="125"/>
        <v>1108.169</v>
      </c>
      <c r="R97" s="41">
        <f t="shared" si="126"/>
        <v>0</v>
      </c>
      <c r="S97" s="41">
        <f t="shared" si="127"/>
        <v>259.63</v>
      </c>
      <c r="T97" s="44">
        <f t="shared" si="128"/>
        <v>104.57</v>
      </c>
      <c r="U97" s="41">
        <f t="shared" si="129"/>
        <v>9.74</v>
      </c>
      <c r="V97" s="44">
        <f t="shared" si="130"/>
        <v>89.5</v>
      </c>
      <c r="W97" s="44">
        <f t="shared" si="131"/>
        <v>0</v>
      </c>
      <c r="X97" s="41">
        <f t="shared" si="132"/>
        <v>463.44</v>
      </c>
      <c r="Y97" s="41">
        <f t="shared" si="133"/>
        <v>1571.609</v>
      </c>
      <c r="Z97" s="66"/>
      <c r="AA97" s="143" t="s">
        <v>24</v>
      </c>
      <c r="AB97" s="161">
        <f t="shared" ref="AB97:AH97" si="148">K97+R97</f>
        <v>58.4172</v>
      </c>
      <c r="AC97" s="161">
        <f t="shared" si="148"/>
        <v>778.894</v>
      </c>
      <c r="AD97" s="161">
        <f t="shared" si="148"/>
        <v>522.84</v>
      </c>
      <c r="AE97" s="161">
        <f t="shared" si="148"/>
        <v>32.4578</v>
      </c>
      <c r="AF97" s="161">
        <f t="shared" si="148"/>
        <v>179</v>
      </c>
      <c r="AG97" s="161">
        <f t="shared" si="148"/>
        <v>0</v>
      </c>
      <c r="AH97" s="161">
        <f t="shared" si="148"/>
        <v>1571.609</v>
      </c>
      <c r="AI97" s="143" t="s">
        <v>1138</v>
      </c>
    </row>
    <row r="98" s="9" customFormat="1" ht="20" customHeight="1" spans="1:35">
      <c r="A98" s="40">
        <f t="shared" si="144"/>
        <v>95</v>
      </c>
      <c r="B98" s="41" t="s">
        <v>285</v>
      </c>
      <c r="C98" s="46" t="s">
        <v>331</v>
      </c>
      <c r="D98" s="45" t="s">
        <v>332</v>
      </c>
      <c r="E98" s="41">
        <v>3245.4</v>
      </c>
      <c r="F98" s="41">
        <v>3245.4</v>
      </c>
      <c r="G98" s="44">
        <v>5228.42</v>
      </c>
      <c r="H98" s="41">
        <v>3245.4</v>
      </c>
      <c r="I98" s="44">
        <v>4180</v>
      </c>
      <c r="J98" s="44"/>
      <c r="K98" s="52">
        <f t="shared" si="119"/>
        <v>58.4172</v>
      </c>
      <c r="L98" s="53">
        <f t="shared" si="120"/>
        <v>519.264</v>
      </c>
      <c r="M98" s="44">
        <f t="shared" si="121"/>
        <v>418.27</v>
      </c>
      <c r="N98" s="41">
        <f t="shared" si="122"/>
        <v>22.7178</v>
      </c>
      <c r="O98" s="44">
        <f t="shared" si="123"/>
        <v>209</v>
      </c>
      <c r="P98" s="44">
        <f t="shared" si="124"/>
        <v>0</v>
      </c>
      <c r="Q98" s="44">
        <f t="shared" si="125"/>
        <v>1227.669</v>
      </c>
      <c r="R98" s="41">
        <f t="shared" si="126"/>
        <v>0</v>
      </c>
      <c r="S98" s="41">
        <f t="shared" si="127"/>
        <v>259.63</v>
      </c>
      <c r="T98" s="44">
        <f t="shared" si="128"/>
        <v>104.57</v>
      </c>
      <c r="U98" s="41">
        <f t="shared" si="129"/>
        <v>9.74</v>
      </c>
      <c r="V98" s="44">
        <f t="shared" si="130"/>
        <v>209</v>
      </c>
      <c r="W98" s="44">
        <f t="shared" si="131"/>
        <v>0</v>
      </c>
      <c r="X98" s="41">
        <f t="shared" si="132"/>
        <v>582.94</v>
      </c>
      <c r="Y98" s="41">
        <f t="shared" si="133"/>
        <v>1810.609</v>
      </c>
      <c r="Z98" s="66"/>
      <c r="AA98" s="143" t="s">
        <v>28</v>
      </c>
      <c r="AB98" s="161">
        <f t="shared" ref="AB98:AH98" si="149">K98+R98</f>
        <v>58.4172</v>
      </c>
      <c r="AC98" s="161">
        <f t="shared" si="149"/>
        <v>778.894</v>
      </c>
      <c r="AD98" s="161">
        <f t="shared" si="149"/>
        <v>522.84</v>
      </c>
      <c r="AE98" s="161">
        <f t="shared" si="149"/>
        <v>32.4578</v>
      </c>
      <c r="AF98" s="161">
        <f t="shared" si="149"/>
        <v>418</v>
      </c>
      <c r="AG98" s="161">
        <f t="shared" si="149"/>
        <v>0</v>
      </c>
      <c r="AH98" s="161">
        <f t="shared" si="149"/>
        <v>1810.609</v>
      </c>
      <c r="AI98" s="143" t="s">
        <v>1139</v>
      </c>
    </row>
    <row r="99" s="9" customFormat="1" ht="20" customHeight="1" spans="1:35">
      <c r="A99" s="40">
        <f t="shared" si="144"/>
        <v>96</v>
      </c>
      <c r="B99" s="41" t="s">
        <v>320</v>
      </c>
      <c r="C99" s="42" t="s">
        <v>333</v>
      </c>
      <c r="D99" s="41" t="s">
        <v>334</v>
      </c>
      <c r="E99" s="41">
        <v>3245.4</v>
      </c>
      <c r="F99" s="41">
        <f>VLOOKUP(C99,'[1]9月'!$B:$Q,16,0)</f>
        <v>3245.4</v>
      </c>
      <c r="G99" s="44">
        <v>5228.42</v>
      </c>
      <c r="H99" s="41">
        <v>3245.4</v>
      </c>
      <c r="I99" s="44">
        <v>1790</v>
      </c>
      <c r="J99" s="44"/>
      <c r="K99" s="52">
        <f t="shared" si="119"/>
        <v>58.4172</v>
      </c>
      <c r="L99" s="53">
        <f t="shared" si="120"/>
        <v>519.264</v>
      </c>
      <c r="M99" s="44">
        <f t="shared" si="121"/>
        <v>418.27</v>
      </c>
      <c r="N99" s="41">
        <f t="shared" si="122"/>
        <v>22.7178</v>
      </c>
      <c r="O99" s="44">
        <f t="shared" si="123"/>
        <v>89.5</v>
      </c>
      <c r="P99" s="44">
        <f t="shared" si="124"/>
        <v>0</v>
      </c>
      <c r="Q99" s="44">
        <f t="shared" si="125"/>
        <v>1108.169</v>
      </c>
      <c r="R99" s="41">
        <f t="shared" si="126"/>
        <v>0</v>
      </c>
      <c r="S99" s="41">
        <f t="shared" si="127"/>
        <v>259.63</v>
      </c>
      <c r="T99" s="44">
        <f t="shared" si="128"/>
        <v>104.57</v>
      </c>
      <c r="U99" s="41">
        <f t="shared" si="129"/>
        <v>9.74</v>
      </c>
      <c r="V99" s="44">
        <f t="shared" si="130"/>
        <v>89.5</v>
      </c>
      <c r="W99" s="44">
        <f t="shared" si="131"/>
        <v>0</v>
      </c>
      <c r="X99" s="41">
        <f t="shared" si="132"/>
        <v>463.44</v>
      </c>
      <c r="Y99" s="41">
        <f t="shared" si="133"/>
        <v>1571.609</v>
      </c>
      <c r="Z99" s="66"/>
      <c r="AA99" s="143" t="s">
        <v>21</v>
      </c>
      <c r="AB99" s="161">
        <f t="shared" ref="AB99:AH99" si="150">K99+R99</f>
        <v>58.4172</v>
      </c>
      <c r="AC99" s="161">
        <f t="shared" si="150"/>
        <v>778.894</v>
      </c>
      <c r="AD99" s="161">
        <f t="shared" si="150"/>
        <v>522.84</v>
      </c>
      <c r="AE99" s="161">
        <f t="shared" si="150"/>
        <v>32.4578</v>
      </c>
      <c r="AF99" s="161">
        <f t="shared" si="150"/>
        <v>179</v>
      </c>
      <c r="AG99" s="161">
        <f t="shared" si="150"/>
        <v>0</v>
      </c>
      <c r="AH99" s="161">
        <f t="shared" si="150"/>
        <v>1571.609</v>
      </c>
      <c r="AI99" s="143" t="s">
        <v>1138</v>
      </c>
    </row>
    <row r="100" s="9" customFormat="1" ht="20" customHeight="1" spans="1:35">
      <c r="A100" s="40">
        <f t="shared" si="144"/>
        <v>97</v>
      </c>
      <c r="B100" s="41" t="s">
        <v>320</v>
      </c>
      <c r="C100" s="42" t="s">
        <v>335</v>
      </c>
      <c r="D100" s="41" t="s">
        <v>336</v>
      </c>
      <c r="E100" s="41">
        <v>3245.4</v>
      </c>
      <c r="F100" s="41">
        <f>VLOOKUP(C100,'[1]9月'!$B:$Q,16,0)</f>
        <v>3245.4</v>
      </c>
      <c r="G100" s="44">
        <v>5228.42</v>
      </c>
      <c r="H100" s="41">
        <v>3245.4</v>
      </c>
      <c r="I100" s="44">
        <v>1790</v>
      </c>
      <c r="J100" s="44"/>
      <c r="K100" s="52">
        <f t="shared" si="119"/>
        <v>58.4172</v>
      </c>
      <c r="L100" s="53">
        <f t="shared" si="120"/>
        <v>519.264</v>
      </c>
      <c r="M100" s="44">
        <f t="shared" si="121"/>
        <v>418.27</v>
      </c>
      <c r="N100" s="41">
        <f t="shared" si="122"/>
        <v>22.7178</v>
      </c>
      <c r="O100" s="44">
        <f t="shared" si="123"/>
        <v>89.5</v>
      </c>
      <c r="P100" s="44">
        <f t="shared" si="124"/>
        <v>0</v>
      </c>
      <c r="Q100" s="44">
        <f t="shared" si="125"/>
        <v>1108.169</v>
      </c>
      <c r="R100" s="41">
        <f t="shared" si="126"/>
        <v>0</v>
      </c>
      <c r="S100" s="41">
        <f t="shared" si="127"/>
        <v>259.63</v>
      </c>
      <c r="T100" s="44">
        <f t="shared" si="128"/>
        <v>104.57</v>
      </c>
      <c r="U100" s="41">
        <f t="shared" si="129"/>
        <v>9.74</v>
      </c>
      <c r="V100" s="44">
        <f t="shared" si="130"/>
        <v>89.5</v>
      </c>
      <c r="W100" s="44">
        <f t="shared" si="131"/>
        <v>0</v>
      </c>
      <c r="X100" s="41">
        <f t="shared" si="132"/>
        <v>463.44</v>
      </c>
      <c r="Y100" s="41">
        <f t="shared" si="133"/>
        <v>1571.609</v>
      </c>
      <c r="Z100" s="66"/>
      <c r="AA100" s="143" t="s">
        <v>21</v>
      </c>
      <c r="AB100" s="161">
        <f t="shared" ref="AB100:AH100" si="151">K100+R100</f>
        <v>58.4172</v>
      </c>
      <c r="AC100" s="161">
        <f t="shared" si="151"/>
        <v>778.894</v>
      </c>
      <c r="AD100" s="161">
        <f t="shared" si="151"/>
        <v>522.84</v>
      </c>
      <c r="AE100" s="161">
        <f t="shared" si="151"/>
        <v>32.4578</v>
      </c>
      <c r="AF100" s="161">
        <f t="shared" si="151"/>
        <v>179</v>
      </c>
      <c r="AG100" s="161">
        <f t="shared" si="151"/>
        <v>0</v>
      </c>
      <c r="AH100" s="161">
        <f t="shared" si="151"/>
        <v>1571.609</v>
      </c>
      <c r="AI100" s="143" t="s">
        <v>1138</v>
      </c>
    </row>
    <row r="101" s="9" customFormat="1" ht="20" customHeight="1" spans="1:35">
      <c r="A101" s="40">
        <f t="shared" si="144"/>
        <v>98</v>
      </c>
      <c r="B101" s="41" t="s">
        <v>320</v>
      </c>
      <c r="C101" s="42" t="s">
        <v>337</v>
      </c>
      <c r="D101" s="41" t="s">
        <v>338</v>
      </c>
      <c r="E101" s="41">
        <v>3245.4</v>
      </c>
      <c r="F101" s="41">
        <f>VLOOKUP(C101,'[1]9月'!$B:$Q,16,0)</f>
        <v>3245.4</v>
      </c>
      <c r="G101" s="44">
        <v>5228.42</v>
      </c>
      <c r="H101" s="41">
        <v>3245.4</v>
      </c>
      <c r="I101" s="44">
        <v>1790</v>
      </c>
      <c r="J101" s="44"/>
      <c r="K101" s="52">
        <f t="shared" si="119"/>
        <v>58.4172</v>
      </c>
      <c r="L101" s="53">
        <f t="shared" si="120"/>
        <v>519.264</v>
      </c>
      <c r="M101" s="44">
        <f t="shared" si="121"/>
        <v>418.27</v>
      </c>
      <c r="N101" s="41">
        <f t="shared" si="122"/>
        <v>22.7178</v>
      </c>
      <c r="O101" s="44">
        <f t="shared" si="123"/>
        <v>89.5</v>
      </c>
      <c r="P101" s="44">
        <f t="shared" si="124"/>
        <v>0</v>
      </c>
      <c r="Q101" s="44">
        <f t="shared" si="125"/>
        <v>1108.169</v>
      </c>
      <c r="R101" s="41">
        <f t="shared" si="126"/>
        <v>0</v>
      </c>
      <c r="S101" s="41">
        <f t="shared" si="127"/>
        <v>259.63</v>
      </c>
      <c r="T101" s="44">
        <f t="shared" si="128"/>
        <v>104.57</v>
      </c>
      <c r="U101" s="41">
        <f t="shared" si="129"/>
        <v>9.74</v>
      </c>
      <c r="V101" s="44">
        <f t="shared" si="130"/>
        <v>89.5</v>
      </c>
      <c r="W101" s="44">
        <f t="shared" si="131"/>
        <v>0</v>
      </c>
      <c r="X101" s="41">
        <f t="shared" si="132"/>
        <v>463.44</v>
      </c>
      <c r="Y101" s="41">
        <f t="shared" si="133"/>
        <v>1571.609</v>
      </c>
      <c r="Z101" s="66"/>
      <c r="AA101" s="143" t="s">
        <v>21</v>
      </c>
      <c r="AB101" s="161">
        <f t="shared" ref="AB101:AH101" si="152">K101+R101</f>
        <v>58.4172</v>
      </c>
      <c r="AC101" s="161">
        <f t="shared" si="152"/>
        <v>778.894</v>
      </c>
      <c r="AD101" s="161">
        <f t="shared" si="152"/>
        <v>522.84</v>
      </c>
      <c r="AE101" s="161">
        <f t="shared" si="152"/>
        <v>32.4578</v>
      </c>
      <c r="AF101" s="161">
        <f t="shared" si="152"/>
        <v>179</v>
      </c>
      <c r="AG101" s="161">
        <f t="shared" si="152"/>
        <v>0</v>
      </c>
      <c r="AH101" s="161">
        <f t="shared" si="152"/>
        <v>1571.609</v>
      </c>
      <c r="AI101" s="143" t="s">
        <v>1138</v>
      </c>
    </row>
    <row r="102" s="9" customFormat="1" ht="20" customHeight="1" spans="1:35">
      <c r="A102" s="40">
        <f t="shared" si="144"/>
        <v>99</v>
      </c>
      <c r="B102" s="41" t="s">
        <v>320</v>
      </c>
      <c r="C102" s="42" t="s">
        <v>339</v>
      </c>
      <c r="D102" s="41" t="s">
        <v>340</v>
      </c>
      <c r="E102" s="41">
        <v>3245.4</v>
      </c>
      <c r="F102" s="41">
        <f>VLOOKUP(C102,'[1]9月'!$B:$Q,16,0)</f>
        <v>3245.4</v>
      </c>
      <c r="G102" s="44">
        <v>5228.42</v>
      </c>
      <c r="H102" s="41">
        <v>3245.4</v>
      </c>
      <c r="I102" s="44">
        <v>1790</v>
      </c>
      <c r="J102" s="44"/>
      <c r="K102" s="52">
        <f t="shared" si="119"/>
        <v>58.4172</v>
      </c>
      <c r="L102" s="53">
        <f t="shared" si="120"/>
        <v>519.264</v>
      </c>
      <c r="M102" s="44">
        <f t="shared" si="121"/>
        <v>418.27</v>
      </c>
      <c r="N102" s="41">
        <f t="shared" si="122"/>
        <v>22.7178</v>
      </c>
      <c r="O102" s="44">
        <f t="shared" si="123"/>
        <v>89.5</v>
      </c>
      <c r="P102" s="44">
        <f t="shared" si="124"/>
        <v>0</v>
      </c>
      <c r="Q102" s="44">
        <f t="shared" si="125"/>
        <v>1108.169</v>
      </c>
      <c r="R102" s="41">
        <f t="shared" si="126"/>
        <v>0</v>
      </c>
      <c r="S102" s="41">
        <f t="shared" si="127"/>
        <v>259.63</v>
      </c>
      <c r="T102" s="44">
        <f t="shared" si="128"/>
        <v>104.57</v>
      </c>
      <c r="U102" s="41">
        <f t="shared" si="129"/>
        <v>9.74</v>
      </c>
      <c r="V102" s="44">
        <f t="shared" si="130"/>
        <v>89.5</v>
      </c>
      <c r="W102" s="44">
        <f t="shared" si="131"/>
        <v>0</v>
      </c>
      <c r="X102" s="41">
        <f t="shared" si="132"/>
        <v>463.44</v>
      </c>
      <c r="Y102" s="41">
        <f t="shared" si="133"/>
        <v>1571.609</v>
      </c>
      <c r="Z102" s="66"/>
      <c r="AA102" s="143" t="s">
        <v>21</v>
      </c>
      <c r="AB102" s="161">
        <f t="shared" ref="AB102:AH102" si="153">K102+R102</f>
        <v>58.4172</v>
      </c>
      <c r="AC102" s="161">
        <f t="shared" si="153"/>
        <v>778.894</v>
      </c>
      <c r="AD102" s="161">
        <f t="shared" si="153"/>
        <v>522.84</v>
      </c>
      <c r="AE102" s="161">
        <f t="shared" si="153"/>
        <v>32.4578</v>
      </c>
      <c r="AF102" s="161">
        <f t="shared" si="153"/>
        <v>179</v>
      </c>
      <c r="AG102" s="161">
        <f t="shared" si="153"/>
        <v>0</v>
      </c>
      <c r="AH102" s="161">
        <f t="shared" si="153"/>
        <v>1571.609</v>
      </c>
      <c r="AI102" s="143" t="s">
        <v>1138</v>
      </c>
    </row>
    <row r="103" s="9" customFormat="1" ht="20" customHeight="1" spans="1:35">
      <c r="A103" s="40">
        <f t="shared" si="144"/>
        <v>100</v>
      </c>
      <c r="B103" s="41" t="s">
        <v>320</v>
      </c>
      <c r="C103" s="42" t="s">
        <v>341</v>
      </c>
      <c r="D103" s="41" t="s">
        <v>342</v>
      </c>
      <c r="E103" s="41">
        <v>3245.4</v>
      </c>
      <c r="F103" s="41">
        <f>VLOOKUP(C103,'[1]9月'!$B:$Q,16,0)</f>
        <v>3245.4</v>
      </c>
      <c r="G103" s="44">
        <v>5228.42</v>
      </c>
      <c r="H103" s="41">
        <v>3245.4</v>
      </c>
      <c r="I103" s="44">
        <v>1790</v>
      </c>
      <c r="J103" s="44"/>
      <c r="K103" s="52">
        <f t="shared" si="119"/>
        <v>58.4172</v>
      </c>
      <c r="L103" s="53">
        <f t="shared" si="120"/>
        <v>519.264</v>
      </c>
      <c r="M103" s="44">
        <f t="shared" si="121"/>
        <v>418.27</v>
      </c>
      <c r="N103" s="41">
        <f t="shared" si="122"/>
        <v>22.7178</v>
      </c>
      <c r="O103" s="44">
        <f t="shared" si="123"/>
        <v>89.5</v>
      </c>
      <c r="P103" s="44">
        <f t="shared" si="124"/>
        <v>0</v>
      </c>
      <c r="Q103" s="44">
        <f t="shared" si="125"/>
        <v>1108.169</v>
      </c>
      <c r="R103" s="41">
        <f t="shared" si="126"/>
        <v>0</v>
      </c>
      <c r="S103" s="41">
        <f t="shared" si="127"/>
        <v>259.63</v>
      </c>
      <c r="T103" s="44">
        <f t="shared" si="128"/>
        <v>104.57</v>
      </c>
      <c r="U103" s="41">
        <f t="shared" si="129"/>
        <v>9.74</v>
      </c>
      <c r="V103" s="44">
        <f t="shared" si="130"/>
        <v>89.5</v>
      </c>
      <c r="W103" s="44">
        <f t="shared" si="131"/>
        <v>0</v>
      </c>
      <c r="X103" s="41">
        <f t="shared" si="132"/>
        <v>463.44</v>
      </c>
      <c r="Y103" s="41">
        <f t="shared" si="133"/>
        <v>1571.609</v>
      </c>
      <c r="Z103" s="66"/>
      <c r="AA103" s="143" t="s">
        <v>21</v>
      </c>
      <c r="AB103" s="161">
        <f t="shared" ref="AB103:AH103" si="154">K103+R103</f>
        <v>58.4172</v>
      </c>
      <c r="AC103" s="161">
        <f t="shared" si="154"/>
        <v>778.894</v>
      </c>
      <c r="AD103" s="161">
        <f t="shared" si="154"/>
        <v>522.84</v>
      </c>
      <c r="AE103" s="161">
        <f t="shared" si="154"/>
        <v>32.4578</v>
      </c>
      <c r="AF103" s="161">
        <f t="shared" si="154"/>
        <v>179</v>
      </c>
      <c r="AG103" s="161">
        <f t="shared" si="154"/>
        <v>0</v>
      </c>
      <c r="AH103" s="161">
        <f t="shared" si="154"/>
        <v>1571.609</v>
      </c>
      <c r="AI103" s="143" t="s">
        <v>1138</v>
      </c>
    </row>
    <row r="104" s="9" customFormat="1" ht="20" customHeight="1" spans="1:35">
      <c r="A104" s="40">
        <f t="shared" si="144"/>
        <v>101</v>
      </c>
      <c r="B104" s="41" t="s">
        <v>320</v>
      </c>
      <c r="C104" s="42" t="s">
        <v>343</v>
      </c>
      <c r="D104" s="41" t="s">
        <v>344</v>
      </c>
      <c r="E104" s="41">
        <v>3245.4</v>
      </c>
      <c r="F104" s="41">
        <f>VLOOKUP(C104,'[1]9月'!$B:$Q,16,0)</f>
        <v>3245.4</v>
      </c>
      <c r="G104" s="44">
        <v>5228.42</v>
      </c>
      <c r="H104" s="41">
        <v>3245.4</v>
      </c>
      <c r="I104" s="44">
        <v>1790</v>
      </c>
      <c r="J104" s="44"/>
      <c r="K104" s="52">
        <f t="shared" si="119"/>
        <v>58.4172</v>
      </c>
      <c r="L104" s="53">
        <f t="shared" si="120"/>
        <v>519.264</v>
      </c>
      <c r="M104" s="44">
        <f t="shared" si="121"/>
        <v>418.27</v>
      </c>
      <c r="N104" s="41">
        <f t="shared" si="122"/>
        <v>22.7178</v>
      </c>
      <c r="O104" s="44">
        <f t="shared" si="123"/>
        <v>89.5</v>
      </c>
      <c r="P104" s="44">
        <f t="shared" si="124"/>
        <v>0</v>
      </c>
      <c r="Q104" s="44">
        <f t="shared" si="125"/>
        <v>1108.169</v>
      </c>
      <c r="R104" s="41">
        <f t="shared" si="126"/>
        <v>0</v>
      </c>
      <c r="S104" s="41">
        <f t="shared" si="127"/>
        <v>259.63</v>
      </c>
      <c r="T104" s="44">
        <f t="shared" si="128"/>
        <v>104.57</v>
      </c>
      <c r="U104" s="41">
        <f t="shared" si="129"/>
        <v>9.74</v>
      </c>
      <c r="V104" s="44">
        <f t="shared" si="130"/>
        <v>89.5</v>
      </c>
      <c r="W104" s="44">
        <f t="shared" si="131"/>
        <v>0</v>
      </c>
      <c r="X104" s="41">
        <f t="shared" si="132"/>
        <v>463.44</v>
      </c>
      <c r="Y104" s="41">
        <f t="shared" si="133"/>
        <v>1571.609</v>
      </c>
      <c r="Z104" s="66"/>
      <c r="AA104" s="143" t="s">
        <v>21</v>
      </c>
      <c r="AB104" s="161">
        <f t="shared" ref="AB104:AH104" si="155">K104+R104</f>
        <v>58.4172</v>
      </c>
      <c r="AC104" s="161">
        <f t="shared" si="155"/>
        <v>778.894</v>
      </c>
      <c r="AD104" s="161">
        <f t="shared" si="155"/>
        <v>522.84</v>
      </c>
      <c r="AE104" s="161">
        <f t="shared" si="155"/>
        <v>32.4578</v>
      </c>
      <c r="AF104" s="161">
        <f t="shared" si="155"/>
        <v>179</v>
      </c>
      <c r="AG104" s="161">
        <f t="shared" si="155"/>
        <v>0</v>
      </c>
      <c r="AH104" s="161">
        <f t="shared" si="155"/>
        <v>1571.609</v>
      </c>
      <c r="AI104" s="143" t="s">
        <v>1138</v>
      </c>
    </row>
    <row r="105" s="9" customFormat="1" ht="20" customHeight="1" spans="1:35">
      <c r="A105" s="40">
        <f t="shared" si="144"/>
        <v>102</v>
      </c>
      <c r="B105" s="41" t="s">
        <v>320</v>
      </c>
      <c r="C105" s="42" t="s">
        <v>345</v>
      </c>
      <c r="D105" s="41" t="s">
        <v>346</v>
      </c>
      <c r="E105" s="41">
        <v>3245.4</v>
      </c>
      <c r="F105" s="41">
        <f>VLOOKUP(C105,'[1]9月'!$B:$Q,16,0)</f>
        <v>3245.4</v>
      </c>
      <c r="G105" s="44">
        <v>5228.42</v>
      </c>
      <c r="H105" s="41">
        <v>3245.4</v>
      </c>
      <c r="I105" s="44">
        <v>0</v>
      </c>
      <c r="J105" s="44"/>
      <c r="K105" s="52">
        <f t="shared" si="119"/>
        <v>58.4172</v>
      </c>
      <c r="L105" s="53">
        <f t="shared" si="120"/>
        <v>519.264</v>
      </c>
      <c r="M105" s="44">
        <f t="shared" si="121"/>
        <v>418.27</v>
      </c>
      <c r="N105" s="41">
        <f t="shared" si="122"/>
        <v>22.7178</v>
      </c>
      <c r="O105" s="44">
        <f t="shared" si="123"/>
        <v>0</v>
      </c>
      <c r="P105" s="44">
        <f t="shared" si="124"/>
        <v>0</v>
      </c>
      <c r="Q105" s="44">
        <f t="shared" si="125"/>
        <v>1018.669</v>
      </c>
      <c r="R105" s="41">
        <f t="shared" si="126"/>
        <v>0</v>
      </c>
      <c r="S105" s="41">
        <f t="shared" si="127"/>
        <v>259.63</v>
      </c>
      <c r="T105" s="44">
        <f t="shared" si="128"/>
        <v>104.57</v>
      </c>
      <c r="U105" s="41">
        <f t="shared" si="129"/>
        <v>9.74</v>
      </c>
      <c r="V105" s="44">
        <f t="shared" si="130"/>
        <v>0</v>
      </c>
      <c r="W105" s="44">
        <f t="shared" si="131"/>
        <v>0</v>
      </c>
      <c r="X105" s="41">
        <f t="shared" si="132"/>
        <v>373.94</v>
      </c>
      <c r="Y105" s="41">
        <f t="shared" si="133"/>
        <v>1392.609</v>
      </c>
      <c r="Z105" s="66"/>
      <c r="AA105" s="143" t="s">
        <v>21</v>
      </c>
      <c r="AB105" s="161">
        <f t="shared" ref="AB105:AH105" si="156">K105+R105</f>
        <v>58.4172</v>
      </c>
      <c r="AC105" s="161">
        <f t="shared" si="156"/>
        <v>778.894</v>
      </c>
      <c r="AD105" s="161">
        <f t="shared" si="156"/>
        <v>522.84</v>
      </c>
      <c r="AE105" s="161">
        <f t="shared" si="156"/>
        <v>32.4578</v>
      </c>
      <c r="AF105" s="161">
        <f t="shared" si="156"/>
        <v>0</v>
      </c>
      <c r="AG105" s="161">
        <f t="shared" si="156"/>
        <v>0</v>
      </c>
      <c r="AH105" s="161">
        <f t="shared" si="156"/>
        <v>1392.609</v>
      </c>
      <c r="AI105" s="143" t="s">
        <v>1138</v>
      </c>
    </row>
    <row r="106" s="9" customFormat="1" ht="20" customHeight="1" spans="1:35">
      <c r="A106" s="40">
        <f t="shared" si="144"/>
        <v>103</v>
      </c>
      <c r="B106" s="41" t="s">
        <v>320</v>
      </c>
      <c r="C106" s="42" t="s">
        <v>347</v>
      </c>
      <c r="D106" s="41" t="s">
        <v>348</v>
      </c>
      <c r="E106" s="41">
        <v>3245.4</v>
      </c>
      <c r="F106" s="41">
        <f>VLOOKUP(C106,'[1]9月'!$B:$Q,16,0)</f>
        <v>3245.4</v>
      </c>
      <c r="G106" s="44">
        <v>5228.42</v>
      </c>
      <c r="H106" s="41">
        <v>3245.4</v>
      </c>
      <c r="I106" s="44">
        <v>1790</v>
      </c>
      <c r="J106" s="44"/>
      <c r="K106" s="52">
        <f t="shared" si="119"/>
        <v>58.4172</v>
      </c>
      <c r="L106" s="53">
        <f t="shared" si="120"/>
        <v>519.264</v>
      </c>
      <c r="M106" s="44">
        <f t="shared" si="121"/>
        <v>418.27</v>
      </c>
      <c r="N106" s="41">
        <f t="shared" si="122"/>
        <v>22.7178</v>
      </c>
      <c r="O106" s="44">
        <f t="shared" si="123"/>
        <v>89.5</v>
      </c>
      <c r="P106" s="44">
        <f t="shared" si="124"/>
        <v>0</v>
      </c>
      <c r="Q106" s="44">
        <f t="shared" si="125"/>
        <v>1108.169</v>
      </c>
      <c r="R106" s="41">
        <f t="shared" si="126"/>
        <v>0</v>
      </c>
      <c r="S106" s="41">
        <f t="shared" si="127"/>
        <v>259.63</v>
      </c>
      <c r="T106" s="44">
        <f t="shared" si="128"/>
        <v>104.57</v>
      </c>
      <c r="U106" s="41">
        <f t="shared" si="129"/>
        <v>9.74</v>
      </c>
      <c r="V106" s="44">
        <f t="shared" si="130"/>
        <v>89.5</v>
      </c>
      <c r="W106" s="44">
        <f t="shared" si="131"/>
        <v>0</v>
      </c>
      <c r="X106" s="41">
        <f t="shared" si="132"/>
        <v>463.44</v>
      </c>
      <c r="Y106" s="41">
        <f t="shared" si="133"/>
        <v>1571.609</v>
      </c>
      <c r="Z106" s="66"/>
      <c r="AA106" s="143" t="s">
        <v>21</v>
      </c>
      <c r="AB106" s="161">
        <f t="shared" ref="AB106:AH106" si="157">K106+R106</f>
        <v>58.4172</v>
      </c>
      <c r="AC106" s="161">
        <f t="shared" si="157"/>
        <v>778.894</v>
      </c>
      <c r="AD106" s="161">
        <f t="shared" si="157"/>
        <v>522.84</v>
      </c>
      <c r="AE106" s="161">
        <f t="shared" si="157"/>
        <v>32.4578</v>
      </c>
      <c r="AF106" s="161">
        <f t="shared" si="157"/>
        <v>179</v>
      </c>
      <c r="AG106" s="161">
        <f t="shared" si="157"/>
        <v>0</v>
      </c>
      <c r="AH106" s="161">
        <f t="shared" si="157"/>
        <v>1571.609</v>
      </c>
      <c r="AI106" s="143" t="s">
        <v>1138</v>
      </c>
    </row>
    <row r="107" s="9" customFormat="1" ht="20" customHeight="1" spans="1:35">
      <c r="A107" s="40">
        <f t="shared" ref="A107:A112" si="158">ROW()-3</f>
        <v>104</v>
      </c>
      <c r="B107" s="41" t="s">
        <v>320</v>
      </c>
      <c r="C107" s="42" t="s">
        <v>351</v>
      </c>
      <c r="D107" s="41" t="s">
        <v>352</v>
      </c>
      <c r="E107" s="41">
        <v>3245.4</v>
      </c>
      <c r="F107" s="41">
        <f>VLOOKUP(C107,'[1]9月'!$B:$Q,16,0)</f>
        <v>3245.4</v>
      </c>
      <c r="G107" s="44">
        <v>5228.42</v>
      </c>
      <c r="H107" s="41">
        <v>3245.4</v>
      </c>
      <c r="I107" s="44">
        <v>1790</v>
      </c>
      <c r="J107" s="44"/>
      <c r="K107" s="52">
        <f t="shared" si="119"/>
        <v>58.4172</v>
      </c>
      <c r="L107" s="53">
        <f t="shared" si="120"/>
        <v>519.264</v>
      </c>
      <c r="M107" s="44">
        <f t="shared" si="121"/>
        <v>418.27</v>
      </c>
      <c r="N107" s="41">
        <f t="shared" si="122"/>
        <v>22.7178</v>
      </c>
      <c r="O107" s="44">
        <f t="shared" si="123"/>
        <v>89.5</v>
      </c>
      <c r="P107" s="44">
        <f t="shared" si="124"/>
        <v>0</v>
      </c>
      <c r="Q107" s="44">
        <f t="shared" si="125"/>
        <v>1108.169</v>
      </c>
      <c r="R107" s="41">
        <f t="shared" si="126"/>
        <v>0</v>
      </c>
      <c r="S107" s="41">
        <f t="shared" si="127"/>
        <v>259.63</v>
      </c>
      <c r="T107" s="44">
        <f t="shared" si="128"/>
        <v>104.57</v>
      </c>
      <c r="U107" s="41">
        <f t="shared" si="129"/>
        <v>9.74</v>
      </c>
      <c r="V107" s="44">
        <f t="shared" si="130"/>
        <v>89.5</v>
      </c>
      <c r="W107" s="44">
        <f t="shared" si="131"/>
        <v>0</v>
      </c>
      <c r="X107" s="41">
        <f t="shared" si="132"/>
        <v>463.44</v>
      </c>
      <c r="Y107" s="41">
        <f t="shared" si="133"/>
        <v>1571.609</v>
      </c>
      <c r="Z107" s="66"/>
      <c r="AA107" s="143" t="s">
        <v>21</v>
      </c>
      <c r="AB107" s="161">
        <f t="shared" ref="AB107:AH107" si="159">K107+R107</f>
        <v>58.4172</v>
      </c>
      <c r="AC107" s="161">
        <f t="shared" si="159"/>
        <v>778.894</v>
      </c>
      <c r="AD107" s="161">
        <f t="shared" si="159"/>
        <v>522.84</v>
      </c>
      <c r="AE107" s="161">
        <f t="shared" si="159"/>
        <v>32.4578</v>
      </c>
      <c r="AF107" s="161">
        <f t="shared" si="159"/>
        <v>179</v>
      </c>
      <c r="AG107" s="161">
        <f t="shared" si="159"/>
        <v>0</v>
      </c>
      <c r="AH107" s="161">
        <f t="shared" si="159"/>
        <v>1571.609</v>
      </c>
      <c r="AI107" s="143" t="s">
        <v>1138</v>
      </c>
    </row>
    <row r="108" s="9" customFormat="1" ht="20" customHeight="1" spans="1:35">
      <c r="A108" s="40">
        <f t="shared" si="158"/>
        <v>105</v>
      </c>
      <c r="B108" s="206" t="s">
        <v>320</v>
      </c>
      <c r="C108" s="46" t="s">
        <v>353</v>
      </c>
      <c r="D108" s="47" t="s">
        <v>354</v>
      </c>
      <c r="E108" s="41">
        <v>3245.4</v>
      </c>
      <c r="F108" s="41">
        <v>0</v>
      </c>
      <c r="G108" s="44">
        <v>0</v>
      </c>
      <c r="H108" s="41">
        <v>0</v>
      </c>
      <c r="I108" s="44">
        <v>0</v>
      </c>
      <c r="J108" s="44"/>
      <c r="K108" s="52">
        <f t="shared" si="119"/>
        <v>58.4172</v>
      </c>
      <c r="L108" s="53">
        <f t="shared" si="120"/>
        <v>0</v>
      </c>
      <c r="M108" s="44">
        <f t="shared" si="121"/>
        <v>0</v>
      </c>
      <c r="N108" s="41">
        <f t="shared" si="122"/>
        <v>0</v>
      </c>
      <c r="O108" s="44">
        <f t="shared" si="123"/>
        <v>0</v>
      </c>
      <c r="P108" s="44">
        <f t="shared" si="124"/>
        <v>0</v>
      </c>
      <c r="Q108" s="44">
        <f t="shared" si="125"/>
        <v>58.4172</v>
      </c>
      <c r="R108" s="41">
        <f t="shared" si="126"/>
        <v>0</v>
      </c>
      <c r="S108" s="41">
        <f t="shared" si="127"/>
        <v>0</v>
      </c>
      <c r="T108" s="44">
        <f t="shared" si="128"/>
        <v>0</v>
      </c>
      <c r="U108" s="41">
        <f t="shared" si="129"/>
        <v>0</v>
      </c>
      <c r="V108" s="44">
        <f t="shared" si="130"/>
        <v>0</v>
      </c>
      <c r="W108" s="44">
        <f t="shared" si="131"/>
        <v>0</v>
      </c>
      <c r="X108" s="41">
        <f t="shared" si="132"/>
        <v>0</v>
      </c>
      <c r="Y108" s="41">
        <f t="shared" si="133"/>
        <v>58.4172</v>
      </c>
      <c r="Z108" s="66"/>
      <c r="AA108" s="143" t="s">
        <v>21</v>
      </c>
      <c r="AB108" s="161">
        <f t="shared" ref="AB108:AH108" si="160">K108+R108</f>
        <v>58.4172</v>
      </c>
      <c r="AC108" s="161">
        <f t="shared" si="160"/>
        <v>0</v>
      </c>
      <c r="AD108" s="161">
        <f t="shared" si="160"/>
        <v>0</v>
      </c>
      <c r="AE108" s="161">
        <f t="shared" si="160"/>
        <v>0</v>
      </c>
      <c r="AF108" s="161">
        <f t="shared" si="160"/>
        <v>0</v>
      </c>
      <c r="AG108" s="161">
        <f t="shared" si="160"/>
        <v>0</v>
      </c>
      <c r="AH108" s="161">
        <f t="shared" si="160"/>
        <v>58.4172</v>
      </c>
      <c r="AI108" s="143" t="s">
        <v>1138</v>
      </c>
    </row>
    <row r="109" s="9" customFormat="1" ht="20" customHeight="1" spans="1:35">
      <c r="A109" s="40">
        <f t="shared" si="158"/>
        <v>106</v>
      </c>
      <c r="B109" s="41" t="s">
        <v>124</v>
      </c>
      <c r="C109" s="42" t="s">
        <v>355</v>
      </c>
      <c r="D109" s="41" t="s">
        <v>356</v>
      </c>
      <c r="E109" s="41">
        <v>3245.4</v>
      </c>
      <c r="F109" s="41">
        <f>VLOOKUP(C109,'[1]9月'!$B:$Q,16,0)</f>
        <v>3245.4</v>
      </c>
      <c r="G109" s="44">
        <v>5228.42</v>
      </c>
      <c r="H109" s="41">
        <v>3245.4</v>
      </c>
      <c r="I109" s="44">
        <v>1790</v>
      </c>
      <c r="J109" s="44"/>
      <c r="K109" s="52">
        <f t="shared" si="119"/>
        <v>58.4172</v>
      </c>
      <c r="L109" s="53">
        <f t="shared" si="120"/>
        <v>519.264</v>
      </c>
      <c r="M109" s="44">
        <f t="shared" si="121"/>
        <v>418.27</v>
      </c>
      <c r="N109" s="41">
        <f t="shared" si="122"/>
        <v>22.7178</v>
      </c>
      <c r="O109" s="44">
        <f t="shared" si="123"/>
        <v>89.5</v>
      </c>
      <c r="P109" s="44">
        <f t="shared" si="124"/>
        <v>0</v>
      </c>
      <c r="Q109" s="44">
        <f t="shared" si="125"/>
        <v>1108.169</v>
      </c>
      <c r="R109" s="41">
        <f t="shared" si="126"/>
        <v>0</v>
      </c>
      <c r="S109" s="41">
        <f t="shared" si="127"/>
        <v>259.63</v>
      </c>
      <c r="T109" s="44">
        <f t="shared" si="128"/>
        <v>104.57</v>
      </c>
      <c r="U109" s="41">
        <f t="shared" si="129"/>
        <v>9.74</v>
      </c>
      <c r="V109" s="44">
        <f t="shared" si="130"/>
        <v>89.5</v>
      </c>
      <c r="W109" s="44">
        <f t="shared" si="131"/>
        <v>0</v>
      </c>
      <c r="X109" s="41">
        <f t="shared" si="132"/>
        <v>463.44</v>
      </c>
      <c r="Y109" s="41">
        <f t="shared" si="133"/>
        <v>1571.609</v>
      </c>
      <c r="Z109" s="66"/>
      <c r="AA109" s="143" t="s">
        <v>19</v>
      </c>
      <c r="AB109" s="161">
        <f t="shared" ref="AB109:AH109" si="161">K109+R109</f>
        <v>58.4172</v>
      </c>
      <c r="AC109" s="161">
        <f t="shared" si="161"/>
        <v>778.894</v>
      </c>
      <c r="AD109" s="161">
        <f t="shared" si="161"/>
        <v>522.84</v>
      </c>
      <c r="AE109" s="161">
        <f t="shared" si="161"/>
        <v>32.4578</v>
      </c>
      <c r="AF109" s="161">
        <f t="shared" si="161"/>
        <v>179</v>
      </c>
      <c r="AG109" s="161">
        <f t="shared" si="161"/>
        <v>0</v>
      </c>
      <c r="AH109" s="161">
        <f t="shared" si="161"/>
        <v>1571.609</v>
      </c>
      <c r="AI109" s="143" t="s">
        <v>1138</v>
      </c>
    </row>
    <row r="110" s="9" customFormat="1" ht="20" customHeight="1" spans="1:35">
      <c r="A110" s="40">
        <f t="shared" si="158"/>
        <v>107</v>
      </c>
      <c r="B110" s="41" t="s">
        <v>124</v>
      </c>
      <c r="C110" s="42" t="s">
        <v>357</v>
      </c>
      <c r="D110" s="41" t="s">
        <v>358</v>
      </c>
      <c r="E110" s="41">
        <v>3245.4</v>
      </c>
      <c r="F110" s="41">
        <f>VLOOKUP(C110,'[1]9月'!$B:$Q,16,0)</f>
        <v>3245.4</v>
      </c>
      <c r="G110" s="44">
        <v>5228.42</v>
      </c>
      <c r="H110" s="41">
        <v>3245.4</v>
      </c>
      <c r="I110" s="44">
        <v>2544</v>
      </c>
      <c r="J110" s="44"/>
      <c r="K110" s="52">
        <f t="shared" si="119"/>
        <v>58.4172</v>
      </c>
      <c r="L110" s="53">
        <f t="shared" si="120"/>
        <v>519.264</v>
      </c>
      <c r="M110" s="44">
        <f t="shared" si="121"/>
        <v>418.27</v>
      </c>
      <c r="N110" s="41">
        <f t="shared" si="122"/>
        <v>22.7178</v>
      </c>
      <c r="O110" s="44">
        <f t="shared" si="123"/>
        <v>127.2</v>
      </c>
      <c r="P110" s="44">
        <f t="shared" si="124"/>
        <v>0</v>
      </c>
      <c r="Q110" s="44">
        <f t="shared" si="125"/>
        <v>1145.869</v>
      </c>
      <c r="R110" s="41">
        <f t="shared" si="126"/>
        <v>0</v>
      </c>
      <c r="S110" s="41">
        <f t="shared" si="127"/>
        <v>259.63</v>
      </c>
      <c r="T110" s="44">
        <f t="shared" si="128"/>
        <v>104.57</v>
      </c>
      <c r="U110" s="41">
        <f t="shared" si="129"/>
        <v>9.74</v>
      </c>
      <c r="V110" s="44">
        <f t="shared" si="130"/>
        <v>127.2</v>
      </c>
      <c r="W110" s="44">
        <f t="shared" si="131"/>
        <v>0</v>
      </c>
      <c r="X110" s="41">
        <f t="shared" si="132"/>
        <v>501.14</v>
      </c>
      <c r="Y110" s="41">
        <f t="shared" si="133"/>
        <v>1647.009</v>
      </c>
      <c r="Z110" s="66"/>
      <c r="AA110" s="143" t="s">
        <v>19</v>
      </c>
      <c r="AB110" s="161">
        <f t="shared" ref="AB110:AH110" si="162">K110+R110</f>
        <v>58.4172</v>
      </c>
      <c r="AC110" s="161">
        <f t="shared" si="162"/>
        <v>778.894</v>
      </c>
      <c r="AD110" s="161">
        <f t="shared" si="162"/>
        <v>522.84</v>
      </c>
      <c r="AE110" s="161">
        <f t="shared" si="162"/>
        <v>32.4578</v>
      </c>
      <c r="AF110" s="161">
        <f t="shared" si="162"/>
        <v>254.4</v>
      </c>
      <c r="AG110" s="161">
        <f t="shared" si="162"/>
        <v>0</v>
      </c>
      <c r="AH110" s="161">
        <f t="shared" si="162"/>
        <v>1647.009</v>
      </c>
      <c r="AI110" s="143" t="s">
        <v>1138</v>
      </c>
    </row>
    <row r="111" s="9" customFormat="1" ht="20" customHeight="1" spans="1:35">
      <c r="A111" s="40">
        <f t="shared" si="158"/>
        <v>108</v>
      </c>
      <c r="B111" s="41" t="s">
        <v>320</v>
      </c>
      <c r="C111" s="42" t="s">
        <v>359</v>
      </c>
      <c r="D111" s="41" t="s">
        <v>360</v>
      </c>
      <c r="E111" s="41">
        <v>3245.4</v>
      </c>
      <c r="F111" s="41">
        <f>VLOOKUP(C111,'[1]9月'!$B:$Q,16,0)</f>
        <v>3245.4</v>
      </c>
      <c r="G111" s="44">
        <v>5228.42</v>
      </c>
      <c r="H111" s="41">
        <v>3245.4</v>
      </c>
      <c r="I111" s="44">
        <v>2544</v>
      </c>
      <c r="J111" s="44"/>
      <c r="K111" s="52">
        <f t="shared" si="119"/>
        <v>58.4172</v>
      </c>
      <c r="L111" s="53">
        <f t="shared" si="120"/>
        <v>519.264</v>
      </c>
      <c r="M111" s="44">
        <f t="shared" si="121"/>
        <v>418.27</v>
      </c>
      <c r="N111" s="41">
        <f t="shared" si="122"/>
        <v>22.7178</v>
      </c>
      <c r="O111" s="44">
        <f t="shared" si="123"/>
        <v>127.2</v>
      </c>
      <c r="P111" s="44">
        <f t="shared" si="124"/>
        <v>0</v>
      </c>
      <c r="Q111" s="44">
        <f t="shared" si="125"/>
        <v>1145.869</v>
      </c>
      <c r="R111" s="41">
        <f t="shared" si="126"/>
        <v>0</v>
      </c>
      <c r="S111" s="41">
        <f t="shared" si="127"/>
        <v>259.63</v>
      </c>
      <c r="T111" s="44">
        <f t="shared" si="128"/>
        <v>104.57</v>
      </c>
      <c r="U111" s="41">
        <f t="shared" si="129"/>
        <v>9.74</v>
      </c>
      <c r="V111" s="44">
        <f t="shared" si="130"/>
        <v>127.2</v>
      </c>
      <c r="W111" s="44">
        <f t="shared" si="131"/>
        <v>0</v>
      </c>
      <c r="X111" s="41">
        <f t="shared" si="132"/>
        <v>501.14</v>
      </c>
      <c r="Y111" s="41">
        <f t="shared" si="133"/>
        <v>1647.009</v>
      </c>
      <c r="Z111" s="66"/>
      <c r="AA111" s="143" t="s">
        <v>21</v>
      </c>
      <c r="AB111" s="161">
        <f t="shared" ref="AB111:AH111" si="163">K111+R111</f>
        <v>58.4172</v>
      </c>
      <c r="AC111" s="161">
        <f t="shared" si="163"/>
        <v>778.894</v>
      </c>
      <c r="AD111" s="161">
        <f t="shared" si="163"/>
        <v>522.84</v>
      </c>
      <c r="AE111" s="161">
        <f t="shared" si="163"/>
        <v>32.4578</v>
      </c>
      <c r="AF111" s="161">
        <f t="shared" si="163"/>
        <v>254.4</v>
      </c>
      <c r="AG111" s="161">
        <f t="shared" si="163"/>
        <v>0</v>
      </c>
      <c r="AH111" s="161">
        <f t="shared" si="163"/>
        <v>1647.009</v>
      </c>
      <c r="AI111" s="143" t="s">
        <v>1138</v>
      </c>
    </row>
    <row r="112" s="9" customFormat="1" ht="20" customHeight="1" spans="1:35">
      <c r="A112" s="40">
        <f t="shared" si="158"/>
        <v>109</v>
      </c>
      <c r="B112" s="41" t="s">
        <v>124</v>
      </c>
      <c r="C112" s="42" t="s">
        <v>361</v>
      </c>
      <c r="D112" s="41" t="s">
        <v>362</v>
      </c>
      <c r="E112" s="41">
        <v>3245.4</v>
      </c>
      <c r="F112" s="41">
        <f>VLOOKUP(C112,'[1]9月'!$B:$Q,16,0)</f>
        <v>3245.4</v>
      </c>
      <c r="G112" s="44">
        <v>5228.42</v>
      </c>
      <c r="H112" s="41">
        <v>3245.4</v>
      </c>
      <c r="I112" s="44">
        <v>1790</v>
      </c>
      <c r="J112" s="44"/>
      <c r="K112" s="52">
        <f t="shared" si="119"/>
        <v>58.4172</v>
      </c>
      <c r="L112" s="53">
        <f t="shared" si="120"/>
        <v>519.264</v>
      </c>
      <c r="M112" s="44">
        <f t="shared" si="121"/>
        <v>418.27</v>
      </c>
      <c r="N112" s="41">
        <f t="shared" si="122"/>
        <v>22.7178</v>
      </c>
      <c r="O112" s="44">
        <f t="shared" si="123"/>
        <v>89.5</v>
      </c>
      <c r="P112" s="44">
        <f t="shared" si="124"/>
        <v>0</v>
      </c>
      <c r="Q112" s="44">
        <f t="shared" si="125"/>
        <v>1108.169</v>
      </c>
      <c r="R112" s="41">
        <f t="shared" si="126"/>
        <v>0</v>
      </c>
      <c r="S112" s="41">
        <f t="shared" si="127"/>
        <v>259.63</v>
      </c>
      <c r="T112" s="44">
        <f t="shared" si="128"/>
        <v>104.57</v>
      </c>
      <c r="U112" s="41">
        <f t="shared" si="129"/>
        <v>9.74</v>
      </c>
      <c r="V112" s="44">
        <f t="shared" si="130"/>
        <v>89.5</v>
      </c>
      <c r="W112" s="44">
        <f t="shared" si="131"/>
        <v>0</v>
      </c>
      <c r="X112" s="41">
        <f t="shared" si="132"/>
        <v>463.44</v>
      </c>
      <c r="Y112" s="41">
        <f t="shared" si="133"/>
        <v>1571.609</v>
      </c>
      <c r="Z112" s="66"/>
      <c r="AA112" s="143" t="s">
        <v>19</v>
      </c>
      <c r="AB112" s="161">
        <f t="shared" ref="AB112:AH112" si="164">K112+R112</f>
        <v>58.4172</v>
      </c>
      <c r="AC112" s="161">
        <f t="shared" si="164"/>
        <v>778.894</v>
      </c>
      <c r="AD112" s="161">
        <f t="shared" si="164"/>
        <v>522.84</v>
      </c>
      <c r="AE112" s="161">
        <f t="shared" si="164"/>
        <v>32.4578</v>
      </c>
      <c r="AF112" s="161">
        <f t="shared" si="164"/>
        <v>179</v>
      </c>
      <c r="AG112" s="161">
        <f t="shared" si="164"/>
        <v>0</v>
      </c>
      <c r="AH112" s="161">
        <f t="shared" si="164"/>
        <v>1571.609</v>
      </c>
      <c r="AI112" s="143" t="s">
        <v>1138</v>
      </c>
    </row>
    <row r="113" s="9" customFormat="1" ht="20" customHeight="1" spans="1:35">
      <c r="A113" s="40">
        <f t="shared" ref="A113:A122" si="165">ROW()-3</f>
        <v>110</v>
      </c>
      <c r="B113" s="41" t="s">
        <v>124</v>
      </c>
      <c r="C113" s="42" t="s">
        <v>363</v>
      </c>
      <c r="D113" s="41" t="s">
        <v>364</v>
      </c>
      <c r="E113" s="41">
        <v>3245.4</v>
      </c>
      <c r="F113" s="41">
        <f>VLOOKUP(C113,'[1]9月'!$B:$Q,16,0)</f>
        <v>3245.4</v>
      </c>
      <c r="G113" s="44">
        <v>5228.42</v>
      </c>
      <c r="H113" s="41">
        <v>3245.4</v>
      </c>
      <c r="I113" s="44">
        <v>2544</v>
      </c>
      <c r="J113" s="44"/>
      <c r="K113" s="52">
        <f t="shared" si="119"/>
        <v>58.4172</v>
      </c>
      <c r="L113" s="53">
        <f t="shared" si="120"/>
        <v>519.264</v>
      </c>
      <c r="M113" s="44">
        <f t="shared" si="121"/>
        <v>418.27</v>
      </c>
      <c r="N113" s="41">
        <f t="shared" si="122"/>
        <v>22.7178</v>
      </c>
      <c r="O113" s="44">
        <f t="shared" si="123"/>
        <v>127.2</v>
      </c>
      <c r="P113" s="44">
        <f t="shared" si="124"/>
        <v>0</v>
      </c>
      <c r="Q113" s="44">
        <f t="shared" si="125"/>
        <v>1145.869</v>
      </c>
      <c r="R113" s="41">
        <f t="shared" si="126"/>
        <v>0</v>
      </c>
      <c r="S113" s="41">
        <f t="shared" si="127"/>
        <v>259.63</v>
      </c>
      <c r="T113" s="44">
        <f t="shared" si="128"/>
        <v>104.57</v>
      </c>
      <c r="U113" s="41">
        <f t="shared" si="129"/>
        <v>9.74</v>
      </c>
      <c r="V113" s="44">
        <f t="shared" si="130"/>
        <v>127.2</v>
      </c>
      <c r="W113" s="44">
        <f t="shared" si="131"/>
        <v>0</v>
      </c>
      <c r="X113" s="41">
        <f t="shared" si="132"/>
        <v>501.14</v>
      </c>
      <c r="Y113" s="41">
        <f t="shared" si="133"/>
        <v>1647.009</v>
      </c>
      <c r="Z113" s="66"/>
      <c r="AA113" s="143" t="s">
        <v>19</v>
      </c>
      <c r="AB113" s="161">
        <f t="shared" ref="AB113:AH113" si="166">K113+R113</f>
        <v>58.4172</v>
      </c>
      <c r="AC113" s="161">
        <f t="shared" si="166"/>
        <v>778.894</v>
      </c>
      <c r="AD113" s="161">
        <f t="shared" si="166"/>
        <v>522.84</v>
      </c>
      <c r="AE113" s="161">
        <f t="shared" si="166"/>
        <v>32.4578</v>
      </c>
      <c r="AF113" s="161">
        <f t="shared" si="166"/>
        <v>254.4</v>
      </c>
      <c r="AG113" s="161">
        <f t="shared" si="166"/>
        <v>0</v>
      </c>
      <c r="AH113" s="161">
        <f t="shared" si="166"/>
        <v>1647.009</v>
      </c>
      <c r="AI113" s="143" t="s">
        <v>1138</v>
      </c>
    </row>
    <row r="114" s="9" customFormat="1" ht="20" customHeight="1" spans="1:35">
      <c r="A114" s="40">
        <f t="shared" si="165"/>
        <v>111</v>
      </c>
      <c r="B114" s="41" t="s">
        <v>124</v>
      </c>
      <c r="C114" s="42" t="s">
        <v>365</v>
      </c>
      <c r="D114" s="41" t="s">
        <v>366</v>
      </c>
      <c r="E114" s="41">
        <v>3245.4</v>
      </c>
      <c r="F114" s="41">
        <f>VLOOKUP(C114,'[1]9月'!$B:$Q,16,0)</f>
        <v>3245.4</v>
      </c>
      <c r="G114" s="44">
        <v>5228.42</v>
      </c>
      <c r="H114" s="41">
        <v>3245.4</v>
      </c>
      <c r="I114" s="44">
        <v>1790</v>
      </c>
      <c r="J114" s="44"/>
      <c r="K114" s="52">
        <f t="shared" si="119"/>
        <v>58.4172</v>
      </c>
      <c r="L114" s="53">
        <f t="shared" si="120"/>
        <v>519.264</v>
      </c>
      <c r="M114" s="44">
        <f t="shared" si="121"/>
        <v>418.27</v>
      </c>
      <c r="N114" s="41">
        <f t="shared" si="122"/>
        <v>22.7178</v>
      </c>
      <c r="O114" s="44">
        <f t="shared" si="123"/>
        <v>89.5</v>
      </c>
      <c r="P114" s="44">
        <f t="shared" si="124"/>
        <v>0</v>
      </c>
      <c r="Q114" s="44">
        <f t="shared" si="125"/>
        <v>1108.169</v>
      </c>
      <c r="R114" s="41">
        <f t="shared" si="126"/>
        <v>0</v>
      </c>
      <c r="S114" s="41">
        <f t="shared" si="127"/>
        <v>259.63</v>
      </c>
      <c r="T114" s="44">
        <f t="shared" si="128"/>
        <v>104.57</v>
      </c>
      <c r="U114" s="41">
        <f t="shared" si="129"/>
        <v>9.74</v>
      </c>
      <c r="V114" s="44">
        <f t="shared" si="130"/>
        <v>89.5</v>
      </c>
      <c r="W114" s="44">
        <f t="shared" si="131"/>
        <v>0</v>
      </c>
      <c r="X114" s="41">
        <f t="shared" si="132"/>
        <v>463.44</v>
      </c>
      <c r="Y114" s="41">
        <f t="shared" si="133"/>
        <v>1571.609</v>
      </c>
      <c r="Z114" s="66"/>
      <c r="AA114" s="143" t="s">
        <v>19</v>
      </c>
      <c r="AB114" s="161">
        <f t="shared" ref="AB114:AH114" si="167">K114+R114</f>
        <v>58.4172</v>
      </c>
      <c r="AC114" s="161">
        <f t="shared" si="167"/>
        <v>778.894</v>
      </c>
      <c r="AD114" s="161">
        <f t="shared" si="167"/>
        <v>522.84</v>
      </c>
      <c r="AE114" s="161">
        <f t="shared" si="167"/>
        <v>32.4578</v>
      </c>
      <c r="AF114" s="161">
        <f t="shared" si="167"/>
        <v>179</v>
      </c>
      <c r="AG114" s="161">
        <f t="shared" si="167"/>
        <v>0</v>
      </c>
      <c r="AH114" s="161">
        <f t="shared" si="167"/>
        <v>1571.609</v>
      </c>
      <c r="AI114" s="143" t="s">
        <v>1138</v>
      </c>
    </row>
    <row r="115" s="9" customFormat="1" ht="20" customHeight="1" spans="1:35">
      <c r="A115" s="40">
        <f t="shared" si="165"/>
        <v>112</v>
      </c>
      <c r="B115" s="41" t="s">
        <v>124</v>
      </c>
      <c r="C115" s="42" t="s">
        <v>367</v>
      </c>
      <c r="D115" s="41" t="s">
        <v>368</v>
      </c>
      <c r="E115" s="41">
        <v>3245.4</v>
      </c>
      <c r="F115" s="41">
        <f>VLOOKUP(C115,'[1]9月'!$B:$Q,16,0)</f>
        <v>3245.4</v>
      </c>
      <c r="G115" s="44">
        <v>5228.42</v>
      </c>
      <c r="H115" s="41">
        <v>3245.4</v>
      </c>
      <c r="I115" s="44">
        <v>2544</v>
      </c>
      <c r="J115" s="44"/>
      <c r="K115" s="52">
        <f t="shared" si="119"/>
        <v>58.4172</v>
      </c>
      <c r="L115" s="53">
        <f t="shared" si="120"/>
        <v>519.264</v>
      </c>
      <c r="M115" s="44">
        <f t="shared" si="121"/>
        <v>418.27</v>
      </c>
      <c r="N115" s="41">
        <f t="shared" si="122"/>
        <v>22.7178</v>
      </c>
      <c r="O115" s="44">
        <f t="shared" si="123"/>
        <v>127.2</v>
      </c>
      <c r="P115" s="44">
        <f t="shared" si="124"/>
        <v>0</v>
      </c>
      <c r="Q115" s="44">
        <f t="shared" si="125"/>
        <v>1145.869</v>
      </c>
      <c r="R115" s="41">
        <f t="shared" si="126"/>
        <v>0</v>
      </c>
      <c r="S115" s="41">
        <f t="shared" si="127"/>
        <v>259.63</v>
      </c>
      <c r="T115" s="44">
        <f t="shared" si="128"/>
        <v>104.57</v>
      </c>
      <c r="U115" s="41">
        <f t="shared" si="129"/>
        <v>9.74</v>
      </c>
      <c r="V115" s="44">
        <f t="shared" si="130"/>
        <v>127.2</v>
      </c>
      <c r="W115" s="44">
        <f t="shared" si="131"/>
        <v>0</v>
      </c>
      <c r="X115" s="41">
        <f t="shared" si="132"/>
        <v>501.14</v>
      </c>
      <c r="Y115" s="41">
        <f t="shared" si="133"/>
        <v>1647.009</v>
      </c>
      <c r="Z115" s="66"/>
      <c r="AA115" s="143" t="s">
        <v>19</v>
      </c>
      <c r="AB115" s="161">
        <f t="shared" ref="AB115:AH115" si="168">K115+R115</f>
        <v>58.4172</v>
      </c>
      <c r="AC115" s="161">
        <f t="shared" si="168"/>
        <v>778.894</v>
      </c>
      <c r="AD115" s="161">
        <f t="shared" si="168"/>
        <v>522.84</v>
      </c>
      <c r="AE115" s="161">
        <f t="shared" si="168"/>
        <v>32.4578</v>
      </c>
      <c r="AF115" s="161">
        <f t="shared" si="168"/>
        <v>254.4</v>
      </c>
      <c r="AG115" s="161">
        <f t="shared" si="168"/>
        <v>0</v>
      </c>
      <c r="AH115" s="161">
        <f t="shared" si="168"/>
        <v>1647.009</v>
      </c>
      <c r="AI115" s="143" t="s">
        <v>1138</v>
      </c>
    </row>
    <row r="116" s="9" customFormat="1" ht="20" customHeight="1" spans="1:35">
      <c r="A116" s="40">
        <f t="shared" si="165"/>
        <v>113</v>
      </c>
      <c r="B116" s="41" t="s">
        <v>124</v>
      </c>
      <c r="C116" s="42" t="s">
        <v>369</v>
      </c>
      <c r="D116" s="41" t="s">
        <v>370</v>
      </c>
      <c r="E116" s="41">
        <v>3245.4</v>
      </c>
      <c r="F116" s="41">
        <f>VLOOKUP(C116,'[1]9月'!$B:$Q,16,0)</f>
        <v>3245.4</v>
      </c>
      <c r="G116" s="44">
        <v>5228.42</v>
      </c>
      <c r="H116" s="41">
        <v>3245.4</v>
      </c>
      <c r="I116" s="44">
        <v>1790</v>
      </c>
      <c r="J116" s="44"/>
      <c r="K116" s="52">
        <f t="shared" si="119"/>
        <v>58.4172</v>
      </c>
      <c r="L116" s="53">
        <f t="shared" si="120"/>
        <v>519.264</v>
      </c>
      <c r="M116" s="44">
        <f t="shared" si="121"/>
        <v>418.27</v>
      </c>
      <c r="N116" s="41">
        <f t="shared" si="122"/>
        <v>22.7178</v>
      </c>
      <c r="O116" s="44">
        <f t="shared" si="123"/>
        <v>89.5</v>
      </c>
      <c r="P116" s="44">
        <f t="shared" si="124"/>
        <v>0</v>
      </c>
      <c r="Q116" s="44">
        <f t="shared" si="125"/>
        <v>1108.169</v>
      </c>
      <c r="R116" s="41">
        <f t="shared" si="126"/>
        <v>0</v>
      </c>
      <c r="S116" s="41">
        <f t="shared" si="127"/>
        <v>259.63</v>
      </c>
      <c r="T116" s="44">
        <f t="shared" si="128"/>
        <v>104.57</v>
      </c>
      <c r="U116" s="41">
        <f t="shared" si="129"/>
        <v>9.74</v>
      </c>
      <c r="V116" s="44">
        <f t="shared" si="130"/>
        <v>89.5</v>
      </c>
      <c r="W116" s="44">
        <f t="shared" si="131"/>
        <v>0</v>
      </c>
      <c r="X116" s="41">
        <f t="shared" si="132"/>
        <v>463.44</v>
      </c>
      <c r="Y116" s="41">
        <f t="shared" si="133"/>
        <v>1571.609</v>
      </c>
      <c r="Z116" s="66"/>
      <c r="AA116" s="143" t="s">
        <v>19</v>
      </c>
      <c r="AB116" s="161">
        <f t="shared" ref="AB116:AH116" si="169">K116+R116</f>
        <v>58.4172</v>
      </c>
      <c r="AC116" s="161">
        <f t="shared" si="169"/>
        <v>778.894</v>
      </c>
      <c r="AD116" s="161">
        <f t="shared" si="169"/>
        <v>522.84</v>
      </c>
      <c r="AE116" s="161">
        <f t="shared" si="169"/>
        <v>32.4578</v>
      </c>
      <c r="AF116" s="161">
        <f t="shared" si="169"/>
        <v>179</v>
      </c>
      <c r="AG116" s="161">
        <f t="shared" si="169"/>
        <v>0</v>
      </c>
      <c r="AH116" s="161">
        <f t="shared" si="169"/>
        <v>1571.609</v>
      </c>
      <c r="AI116" s="143" t="s">
        <v>1138</v>
      </c>
    </row>
    <row r="117" s="9" customFormat="1" ht="20" customHeight="1" spans="1:35">
      <c r="A117" s="40">
        <f t="shared" si="165"/>
        <v>114</v>
      </c>
      <c r="B117" s="41" t="s">
        <v>124</v>
      </c>
      <c r="C117" s="42" t="s">
        <v>371</v>
      </c>
      <c r="D117" s="41" t="s">
        <v>372</v>
      </c>
      <c r="E117" s="41">
        <v>3245.4</v>
      </c>
      <c r="F117" s="41">
        <f>VLOOKUP(C117,'[1]9月'!$B:$Q,16,0)</f>
        <v>3245.4</v>
      </c>
      <c r="G117" s="44">
        <v>5228.42</v>
      </c>
      <c r="H117" s="41">
        <v>3245.4</v>
      </c>
      <c r="I117" s="44">
        <v>1790</v>
      </c>
      <c r="J117" s="44"/>
      <c r="K117" s="52">
        <f t="shared" si="119"/>
        <v>58.4172</v>
      </c>
      <c r="L117" s="53">
        <f t="shared" si="120"/>
        <v>519.264</v>
      </c>
      <c r="M117" s="44">
        <f t="shared" si="121"/>
        <v>418.27</v>
      </c>
      <c r="N117" s="41">
        <f t="shared" si="122"/>
        <v>22.7178</v>
      </c>
      <c r="O117" s="44">
        <f t="shared" si="123"/>
        <v>89.5</v>
      </c>
      <c r="P117" s="44">
        <f t="shared" si="124"/>
        <v>0</v>
      </c>
      <c r="Q117" s="44">
        <f t="shared" si="125"/>
        <v>1108.169</v>
      </c>
      <c r="R117" s="41">
        <f t="shared" si="126"/>
        <v>0</v>
      </c>
      <c r="S117" s="41">
        <f t="shared" si="127"/>
        <v>259.63</v>
      </c>
      <c r="T117" s="44">
        <f t="shared" si="128"/>
        <v>104.57</v>
      </c>
      <c r="U117" s="41">
        <f t="shared" si="129"/>
        <v>9.74</v>
      </c>
      <c r="V117" s="44">
        <f t="shared" si="130"/>
        <v>89.5</v>
      </c>
      <c r="W117" s="44">
        <f t="shared" si="131"/>
        <v>0</v>
      </c>
      <c r="X117" s="41">
        <f t="shared" si="132"/>
        <v>463.44</v>
      </c>
      <c r="Y117" s="41">
        <f t="shared" si="133"/>
        <v>1571.609</v>
      </c>
      <c r="Z117" s="66"/>
      <c r="AA117" s="143" t="s">
        <v>19</v>
      </c>
      <c r="AB117" s="161">
        <f t="shared" ref="AB117:AH117" si="170">K117+R117</f>
        <v>58.4172</v>
      </c>
      <c r="AC117" s="161">
        <f t="shared" si="170"/>
        <v>778.894</v>
      </c>
      <c r="AD117" s="161">
        <f t="shared" si="170"/>
        <v>522.84</v>
      </c>
      <c r="AE117" s="161">
        <f t="shared" si="170"/>
        <v>32.4578</v>
      </c>
      <c r="AF117" s="161">
        <f t="shared" si="170"/>
        <v>179</v>
      </c>
      <c r="AG117" s="161">
        <f t="shared" si="170"/>
        <v>0</v>
      </c>
      <c r="AH117" s="161">
        <f t="shared" si="170"/>
        <v>1571.609</v>
      </c>
      <c r="AI117" s="143" t="s">
        <v>1138</v>
      </c>
    </row>
    <row r="118" s="9" customFormat="1" ht="20" customHeight="1" spans="1:35">
      <c r="A118" s="40">
        <f t="shared" si="165"/>
        <v>115</v>
      </c>
      <c r="B118" s="41" t="s">
        <v>124</v>
      </c>
      <c r="C118" s="42" t="s">
        <v>373</v>
      </c>
      <c r="D118" s="41" t="s">
        <v>374</v>
      </c>
      <c r="E118" s="41">
        <v>3245.4</v>
      </c>
      <c r="F118" s="41">
        <f>VLOOKUP(C118,'[1]9月'!$B:$Q,16,0)</f>
        <v>3245.4</v>
      </c>
      <c r="G118" s="44">
        <v>5228.42</v>
      </c>
      <c r="H118" s="41">
        <v>3245.4</v>
      </c>
      <c r="I118" s="44">
        <v>2544</v>
      </c>
      <c r="J118" s="44"/>
      <c r="K118" s="52">
        <f t="shared" si="119"/>
        <v>58.4172</v>
      </c>
      <c r="L118" s="53">
        <f t="shared" si="120"/>
        <v>519.264</v>
      </c>
      <c r="M118" s="44">
        <f t="shared" si="121"/>
        <v>418.27</v>
      </c>
      <c r="N118" s="41">
        <f t="shared" si="122"/>
        <v>22.7178</v>
      </c>
      <c r="O118" s="44">
        <f t="shared" si="123"/>
        <v>127.2</v>
      </c>
      <c r="P118" s="44">
        <f t="shared" si="124"/>
        <v>0</v>
      </c>
      <c r="Q118" s="44">
        <f t="shared" si="125"/>
        <v>1145.869</v>
      </c>
      <c r="R118" s="41">
        <f t="shared" si="126"/>
        <v>0</v>
      </c>
      <c r="S118" s="41">
        <f t="shared" si="127"/>
        <v>259.63</v>
      </c>
      <c r="T118" s="44">
        <f t="shared" si="128"/>
        <v>104.57</v>
      </c>
      <c r="U118" s="41">
        <f t="shared" si="129"/>
        <v>9.74</v>
      </c>
      <c r="V118" s="44">
        <f t="shared" si="130"/>
        <v>127.2</v>
      </c>
      <c r="W118" s="44">
        <f t="shared" si="131"/>
        <v>0</v>
      </c>
      <c r="X118" s="41">
        <f t="shared" si="132"/>
        <v>501.14</v>
      </c>
      <c r="Y118" s="41">
        <f t="shared" si="133"/>
        <v>1647.009</v>
      </c>
      <c r="Z118" s="66"/>
      <c r="AA118" s="143" t="s">
        <v>19</v>
      </c>
      <c r="AB118" s="161">
        <f t="shared" ref="AB118:AH118" si="171">K118+R118</f>
        <v>58.4172</v>
      </c>
      <c r="AC118" s="161">
        <f t="shared" si="171"/>
        <v>778.894</v>
      </c>
      <c r="AD118" s="161">
        <f t="shared" si="171"/>
        <v>522.84</v>
      </c>
      <c r="AE118" s="161">
        <f t="shared" si="171"/>
        <v>32.4578</v>
      </c>
      <c r="AF118" s="161">
        <f t="shared" si="171"/>
        <v>254.4</v>
      </c>
      <c r="AG118" s="161">
        <f t="shared" si="171"/>
        <v>0</v>
      </c>
      <c r="AH118" s="161">
        <f t="shared" si="171"/>
        <v>1647.009</v>
      </c>
      <c r="AI118" s="143" t="s">
        <v>1138</v>
      </c>
    </row>
    <row r="119" s="9" customFormat="1" ht="20" customHeight="1" spans="1:35">
      <c r="A119" s="40">
        <f t="shared" si="165"/>
        <v>116</v>
      </c>
      <c r="B119" s="41" t="s">
        <v>124</v>
      </c>
      <c r="C119" s="42" t="s">
        <v>375</v>
      </c>
      <c r="D119" s="41" t="s">
        <v>376</v>
      </c>
      <c r="E119" s="41">
        <v>3245.4</v>
      </c>
      <c r="F119" s="41">
        <f>VLOOKUP(C119,'[1]9月'!$B:$Q,16,0)</f>
        <v>3245.4</v>
      </c>
      <c r="G119" s="44">
        <v>5228.42</v>
      </c>
      <c r="H119" s="41">
        <v>3245.4</v>
      </c>
      <c r="I119" s="44">
        <v>1790</v>
      </c>
      <c r="J119" s="44"/>
      <c r="K119" s="52">
        <f t="shared" si="119"/>
        <v>58.4172</v>
      </c>
      <c r="L119" s="53">
        <f t="shared" si="120"/>
        <v>519.264</v>
      </c>
      <c r="M119" s="44">
        <f t="shared" si="121"/>
        <v>418.27</v>
      </c>
      <c r="N119" s="41">
        <f t="shared" si="122"/>
        <v>22.7178</v>
      </c>
      <c r="O119" s="44">
        <f t="shared" si="123"/>
        <v>89.5</v>
      </c>
      <c r="P119" s="44">
        <f t="shared" si="124"/>
        <v>0</v>
      </c>
      <c r="Q119" s="44">
        <f t="shared" si="125"/>
        <v>1108.169</v>
      </c>
      <c r="R119" s="41">
        <f t="shared" si="126"/>
        <v>0</v>
      </c>
      <c r="S119" s="41">
        <f t="shared" si="127"/>
        <v>259.63</v>
      </c>
      <c r="T119" s="44">
        <f t="shared" si="128"/>
        <v>104.57</v>
      </c>
      <c r="U119" s="41">
        <f t="shared" si="129"/>
        <v>9.74</v>
      </c>
      <c r="V119" s="44">
        <f t="shared" si="130"/>
        <v>89.5</v>
      </c>
      <c r="W119" s="44">
        <f t="shared" si="131"/>
        <v>0</v>
      </c>
      <c r="X119" s="41">
        <f t="shared" si="132"/>
        <v>463.44</v>
      </c>
      <c r="Y119" s="41">
        <f t="shared" si="133"/>
        <v>1571.609</v>
      </c>
      <c r="Z119" s="66"/>
      <c r="AA119" s="143" t="s">
        <v>19</v>
      </c>
      <c r="AB119" s="161">
        <f t="shared" ref="AB119:AH119" si="172">K119+R119</f>
        <v>58.4172</v>
      </c>
      <c r="AC119" s="161">
        <f t="shared" si="172"/>
        <v>778.894</v>
      </c>
      <c r="AD119" s="161">
        <f t="shared" si="172"/>
        <v>522.84</v>
      </c>
      <c r="AE119" s="161">
        <f t="shared" si="172"/>
        <v>32.4578</v>
      </c>
      <c r="AF119" s="161">
        <f t="shared" si="172"/>
        <v>179</v>
      </c>
      <c r="AG119" s="161">
        <f t="shared" si="172"/>
        <v>0</v>
      </c>
      <c r="AH119" s="161">
        <f t="shared" si="172"/>
        <v>1571.609</v>
      </c>
      <c r="AI119" s="143" t="s">
        <v>1138</v>
      </c>
    </row>
    <row r="120" s="9" customFormat="1" ht="20" customHeight="1" spans="1:35">
      <c r="A120" s="40">
        <f t="shared" si="165"/>
        <v>117</v>
      </c>
      <c r="B120" s="41" t="s">
        <v>124</v>
      </c>
      <c r="C120" s="42" t="s">
        <v>377</v>
      </c>
      <c r="D120" s="41" t="s">
        <v>378</v>
      </c>
      <c r="E120" s="41">
        <v>3245.4</v>
      </c>
      <c r="F120" s="41">
        <f>VLOOKUP(C120,'[1]9月'!$B:$Q,16,0)</f>
        <v>3245.4</v>
      </c>
      <c r="G120" s="44">
        <v>5228.42</v>
      </c>
      <c r="H120" s="41">
        <v>3245.4</v>
      </c>
      <c r="I120" s="44">
        <v>1790</v>
      </c>
      <c r="J120" s="44"/>
      <c r="K120" s="52">
        <f t="shared" si="119"/>
        <v>58.4172</v>
      </c>
      <c r="L120" s="53">
        <f t="shared" si="120"/>
        <v>519.264</v>
      </c>
      <c r="M120" s="44">
        <f t="shared" si="121"/>
        <v>418.27</v>
      </c>
      <c r="N120" s="41">
        <f t="shared" si="122"/>
        <v>22.7178</v>
      </c>
      <c r="O120" s="44">
        <f t="shared" si="123"/>
        <v>89.5</v>
      </c>
      <c r="P120" s="44">
        <f t="shared" si="124"/>
        <v>0</v>
      </c>
      <c r="Q120" s="44">
        <f t="shared" si="125"/>
        <v>1108.169</v>
      </c>
      <c r="R120" s="41">
        <f t="shared" si="126"/>
        <v>0</v>
      </c>
      <c r="S120" s="41">
        <f t="shared" si="127"/>
        <v>259.63</v>
      </c>
      <c r="T120" s="44">
        <f t="shared" si="128"/>
        <v>104.57</v>
      </c>
      <c r="U120" s="41">
        <f t="shared" si="129"/>
        <v>9.74</v>
      </c>
      <c r="V120" s="44">
        <f t="shared" si="130"/>
        <v>89.5</v>
      </c>
      <c r="W120" s="44">
        <f t="shared" si="131"/>
        <v>0</v>
      </c>
      <c r="X120" s="41">
        <f t="shared" si="132"/>
        <v>463.44</v>
      </c>
      <c r="Y120" s="41">
        <f t="shared" si="133"/>
        <v>1571.609</v>
      </c>
      <c r="Z120" s="66"/>
      <c r="AA120" s="143" t="s">
        <v>19</v>
      </c>
      <c r="AB120" s="161">
        <f t="shared" ref="AB120:AH120" si="173">K120+R120</f>
        <v>58.4172</v>
      </c>
      <c r="AC120" s="161">
        <f t="shared" si="173"/>
        <v>778.894</v>
      </c>
      <c r="AD120" s="161">
        <f t="shared" si="173"/>
        <v>522.84</v>
      </c>
      <c r="AE120" s="161">
        <f t="shared" si="173"/>
        <v>32.4578</v>
      </c>
      <c r="AF120" s="161">
        <f t="shared" si="173"/>
        <v>179</v>
      </c>
      <c r="AG120" s="161">
        <f t="shared" si="173"/>
        <v>0</v>
      </c>
      <c r="AH120" s="161">
        <f t="shared" si="173"/>
        <v>1571.609</v>
      </c>
      <c r="AI120" s="143" t="s">
        <v>1138</v>
      </c>
    </row>
    <row r="121" s="9" customFormat="1" ht="20" customHeight="1" spans="1:35">
      <c r="A121" s="40">
        <f t="shared" si="165"/>
        <v>118</v>
      </c>
      <c r="B121" s="41" t="s">
        <v>124</v>
      </c>
      <c r="C121" s="42" t="s">
        <v>379</v>
      </c>
      <c r="D121" s="41" t="s">
        <v>380</v>
      </c>
      <c r="E121" s="41">
        <v>3245.4</v>
      </c>
      <c r="F121" s="41">
        <f>VLOOKUP(C121,'[1]9月'!$B:$Q,16,0)</f>
        <v>3245.4</v>
      </c>
      <c r="G121" s="44">
        <v>5228.42</v>
      </c>
      <c r="H121" s="41">
        <v>3245.4</v>
      </c>
      <c r="I121" s="44">
        <v>1790</v>
      </c>
      <c r="J121" s="44"/>
      <c r="K121" s="52">
        <f t="shared" si="119"/>
        <v>58.4172</v>
      </c>
      <c r="L121" s="53">
        <f t="shared" si="120"/>
        <v>519.264</v>
      </c>
      <c r="M121" s="44">
        <f t="shared" si="121"/>
        <v>418.27</v>
      </c>
      <c r="N121" s="41">
        <f t="shared" si="122"/>
        <v>22.7178</v>
      </c>
      <c r="O121" s="44">
        <f t="shared" si="123"/>
        <v>89.5</v>
      </c>
      <c r="P121" s="44">
        <f t="shared" si="124"/>
        <v>0</v>
      </c>
      <c r="Q121" s="44">
        <f t="shared" si="125"/>
        <v>1108.169</v>
      </c>
      <c r="R121" s="41">
        <f t="shared" si="126"/>
        <v>0</v>
      </c>
      <c r="S121" s="41">
        <f t="shared" si="127"/>
        <v>259.63</v>
      </c>
      <c r="T121" s="44">
        <f t="shared" si="128"/>
        <v>104.57</v>
      </c>
      <c r="U121" s="41">
        <f t="shared" si="129"/>
        <v>9.74</v>
      </c>
      <c r="V121" s="44">
        <f t="shared" si="130"/>
        <v>89.5</v>
      </c>
      <c r="W121" s="44">
        <f t="shared" si="131"/>
        <v>0</v>
      </c>
      <c r="X121" s="41">
        <f t="shared" si="132"/>
        <v>463.44</v>
      </c>
      <c r="Y121" s="41">
        <f t="shared" si="133"/>
        <v>1571.609</v>
      </c>
      <c r="Z121" s="66"/>
      <c r="AA121" s="143" t="s">
        <v>19</v>
      </c>
      <c r="AB121" s="161">
        <f t="shared" ref="AB121:AH121" si="174">K121+R121</f>
        <v>58.4172</v>
      </c>
      <c r="AC121" s="161">
        <f t="shared" si="174"/>
        <v>778.894</v>
      </c>
      <c r="AD121" s="161">
        <f t="shared" si="174"/>
        <v>522.84</v>
      </c>
      <c r="AE121" s="161">
        <f t="shared" si="174"/>
        <v>32.4578</v>
      </c>
      <c r="AF121" s="161">
        <f t="shared" si="174"/>
        <v>179</v>
      </c>
      <c r="AG121" s="161">
        <f t="shared" si="174"/>
        <v>0</v>
      </c>
      <c r="AH121" s="161">
        <f t="shared" si="174"/>
        <v>1571.609</v>
      </c>
      <c r="AI121" s="143" t="s">
        <v>1138</v>
      </c>
    </row>
    <row r="122" s="9" customFormat="1" ht="20" customHeight="1" spans="1:35">
      <c r="A122" s="40">
        <f t="shared" si="165"/>
        <v>119</v>
      </c>
      <c r="B122" s="41" t="s">
        <v>124</v>
      </c>
      <c r="C122" s="42" t="s">
        <v>381</v>
      </c>
      <c r="D122" s="41" t="s">
        <v>382</v>
      </c>
      <c r="E122" s="41">
        <v>3245.4</v>
      </c>
      <c r="F122" s="41">
        <f>VLOOKUP(C122,'[1]9月'!$B:$Q,16,0)</f>
        <v>3245.4</v>
      </c>
      <c r="G122" s="44">
        <v>5228.42</v>
      </c>
      <c r="H122" s="41">
        <v>3245.4</v>
      </c>
      <c r="I122" s="44">
        <v>1790</v>
      </c>
      <c r="J122" s="44"/>
      <c r="K122" s="52">
        <f t="shared" si="119"/>
        <v>58.4172</v>
      </c>
      <c r="L122" s="53">
        <f t="shared" si="120"/>
        <v>519.264</v>
      </c>
      <c r="M122" s="44">
        <f t="shared" si="121"/>
        <v>418.27</v>
      </c>
      <c r="N122" s="41">
        <f t="shared" si="122"/>
        <v>22.7178</v>
      </c>
      <c r="O122" s="44">
        <f t="shared" si="123"/>
        <v>89.5</v>
      </c>
      <c r="P122" s="44">
        <f t="shared" si="124"/>
        <v>0</v>
      </c>
      <c r="Q122" s="44">
        <f t="shared" si="125"/>
        <v>1108.169</v>
      </c>
      <c r="R122" s="41">
        <f t="shared" si="126"/>
        <v>0</v>
      </c>
      <c r="S122" s="41">
        <f t="shared" si="127"/>
        <v>259.63</v>
      </c>
      <c r="T122" s="44">
        <f t="shared" si="128"/>
        <v>104.57</v>
      </c>
      <c r="U122" s="41">
        <f t="shared" si="129"/>
        <v>9.74</v>
      </c>
      <c r="V122" s="44">
        <f t="shared" si="130"/>
        <v>89.5</v>
      </c>
      <c r="W122" s="44">
        <f t="shared" si="131"/>
        <v>0</v>
      </c>
      <c r="X122" s="41">
        <f t="shared" si="132"/>
        <v>463.44</v>
      </c>
      <c r="Y122" s="41">
        <f t="shared" si="133"/>
        <v>1571.609</v>
      </c>
      <c r="Z122" s="66"/>
      <c r="AA122" s="143" t="s">
        <v>19</v>
      </c>
      <c r="AB122" s="161">
        <f t="shared" ref="AB122:AH122" si="175">K122+R122</f>
        <v>58.4172</v>
      </c>
      <c r="AC122" s="161">
        <f t="shared" si="175"/>
        <v>778.894</v>
      </c>
      <c r="AD122" s="161">
        <f t="shared" si="175"/>
        <v>522.84</v>
      </c>
      <c r="AE122" s="161">
        <f t="shared" si="175"/>
        <v>32.4578</v>
      </c>
      <c r="AF122" s="161">
        <f t="shared" si="175"/>
        <v>179</v>
      </c>
      <c r="AG122" s="161">
        <f t="shared" si="175"/>
        <v>0</v>
      </c>
      <c r="AH122" s="161">
        <f t="shared" si="175"/>
        <v>1571.609</v>
      </c>
      <c r="AI122" s="143" t="s">
        <v>1138</v>
      </c>
    </row>
    <row r="123" s="9" customFormat="1" ht="20" customHeight="1" spans="1:35">
      <c r="A123" s="40">
        <f t="shared" ref="A123:A132" si="176">ROW()-3</f>
        <v>120</v>
      </c>
      <c r="B123" s="41" t="s">
        <v>124</v>
      </c>
      <c r="C123" s="42" t="s">
        <v>383</v>
      </c>
      <c r="D123" s="41" t="s">
        <v>384</v>
      </c>
      <c r="E123" s="41">
        <v>3245.4</v>
      </c>
      <c r="F123" s="41">
        <f>VLOOKUP(C123,'[1]9月'!$B:$Q,16,0)</f>
        <v>3245.4</v>
      </c>
      <c r="G123" s="44">
        <v>5228.42</v>
      </c>
      <c r="H123" s="41">
        <v>3245.4</v>
      </c>
      <c r="I123" s="44">
        <v>1790</v>
      </c>
      <c r="J123" s="44"/>
      <c r="K123" s="52">
        <f t="shared" si="119"/>
        <v>58.4172</v>
      </c>
      <c r="L123" s="53">
        <f t="shared" si="120"/>
        <v>519.264</v>
      </c>
      <c r="M123" s="44">
        <f t="shared" si="121"/>
        <v>418.27</v>
      </c>
      <c r="N123" s="41">
        <f t="shared" si="122"/>
        <v>22.7178</v>
      </c>
      <c r="O123" s="44">
        <f t="shared" si="123"/>
        <v>89.5</v>
      </c>
      <c r="P123" s="44">
        <f t="shared" si="124"/>
        <v>0</v>
      </c>
      <c r="Q123" s="44">
        <f t="shared" si="125"/>
        <v>1108.169</v>
      </c>
      <c r="R123" s="41">
        <f t="shared" si="126"/>
        <v>0</v>
      </c>
      <c r="S123" s="41">
        <f t="shared" si="127"/>
        <v>259.63</v>
      </c>
      <c r="T123" s="44">
        <f t="shared" si="128"/>
        <v>104.57</v>
      </c>
      <c r="U123" s="41">
        <f t="shared" si="129"/>
        <v>9.74</v>
      </c>
      <c r="V123" s="44">
        <f t="shared" si="130"/>
        <v>89.5</v>
      </c>
      <c r="W123" s="44">
        <f t="shared" si="131"/>
        <v>0</v>
      </c>
      <c r="X123" s="41">
        <f t="shared" si="132"/>
        <v>463.44</v>
      </c>
      <c r="Y123" s="41">
        <f t="shared" si="133"/>
        <v>1571.609</v>
      </c>
      <c r="Z123" s="66"/>
      <c r="AA123" s="143" t="s">
        <v>19</v>
      </c>
      <c r="AB123" s="161">
        <f t="shared" ref="AB123:AH123" si="177">K123+R123</f>
        <v>58.4172</v>
      </c>
      <c r="AC123" s="161">
        <f t="shared" si="177"/>
        <v>778.894</v>
      </c>
      <c r="AD123" s="161">
        <f t="shared" si="177"/>
        <v>522.84</v>
      </c>
      <c r="AE123" s="161">
        <f t="shared" si="177"/>
        <v>32.4578</v>
      </c>
      <c r="AF123" s="161">
        <f t="shared" si="177"/>
        <v>179</v>
      </c>
      <c r="AG123" s="161">
        <f t="shared" si="177"/>
        <v>0</v>
      </c>
      <c r="AH123" s="161">
        <f t="shared" si="177"/>
        <v>1571.609</v>
      </c>
      <c r="AI123" s="143" t="s">
        <v>1138</v>
      </c>
    </row>
    <row r="124" s="9" customFormat="1" ht="20" customHeight="1" spans="1:35">
      <c r="A124" s="40">
        <f t="shared" si="176"/>
        <v>121</v>
      </c>
      <c r="B124" s="41" t="s">
        <v>124</v>
      </c>
      <c r="C124" s="42" t="s">
        <v>385</v>
      </c>
      <c r="D124" s="41" t="s">
        <v>386</v>
      </c>
      <c r="E124" s="41">
        <v>3245.4</v>
      </c>
      <c r="F124" s="41">
        <f>VLOOKUP(C124,'[1]9月'!$B:$Q,16,0)</f>
        <v>3245.4</v>
      </c>
      <c r="G124" s="44">
        <v>5228.42</v>
      </c>
      <c r="H124" s="41">
        <v>3245.4</v>
      </c>
      <c r="I124" s="44">
        <v>1790</v>
      </c>
      <c r="J124" s="44"/>
      <c r="K124" s="52">
        <f t="shared" si="119"/>
        <v>58.4172</v>
      </c>
      <c r="L124" s="53">
        <f t="shared" si="120"/>
        <v>519.264</v>
      </c>
      <c r="M124" s="44">
        <f t="shared" si="121"/>
        <v>418.27</v>
      </c>
      <c r="N124" s="41">
        <f t="shared" si="122"/>
        <v>22.7178</v>
      </c>
      <c r="O124" s="44">
        <f t="shared" si="123"/>
        <v>89.5</v>
      </c>
      <c r="P124" s="44">
        <f t="shared" si="124"/>
        <v>0</v>
      </c>
      <c r="Q124" s="44">
        <f t="shared" si="125"/>
        <v>1108.169</v>
      </c>
      <c r="R124" s="41">
        <f t="shared" si="126"/>
        <v>0</v>
      </c>
      <c r="S124" s="41">
        <f t="shared" si="127"/>
        <v>259.63</v>
      </c>
      <c r="T124" s="44">
        <f t="shared" si="128"/>
        <v>104.57</v>
      </c>
      <c r="U124" s="41">
        <f t="shared" si="129"/>
        <v>9.74</v>
      </c>
      <c r="V124" s="44">
        <f t="shared" si="130"/>
        <v>89.5</v>
      </c>
      <c r="W124" s="44">
        <f t="shared" si="131"/>
        <v>0</v>
      </c>
      <c r="X124" s="41">
        <f t="shared" si="132"/>
        <v>463.44</v>
      </c>
      <c r="Y124" s="41">
        <f t="shared" si="133"/>
        <v>1571.609</v>
      </c>
      <c r="Z124" s="66"/>
      <c r="AA124" s="143" t="s">
        <v>19</v>
      </c>
      <c r="AB124" s="161">
        <f t="shared" ref="AB124:AH124" si="178">K124+R124</f>
        <v>58.4172</v>
      </c>
      <c r="AC124" s="161">
        <f t="shared" si="178"/>
        <v>778.894</v>
      </c>
      <c r="AD124" s="161">
        <f t="shared" si="178"/>
        <v>522.84</v>
      </c>
      <c r="AE124" s="161">
        <f t="shared" si="178"/>
        <v>32.4578</v>
      </c>
      <c r="AF124" s="161">
        <f t="shared" si="178"/>
        <v>179</v>
      </c>
      <c r="AG124" s="161">
        <f t="shared" si="178"/>
        <v>0</v>
      </c>
      <c r="AH124" s="161">
        <f t="shared" si="178"/>
        <v>1571.609</v>
      </c>
      <c r="AI124" s="143" t="s">
        <v>1138</v>
      </c>
    </row>
    <row r="125" s="9" customFormat="1" ht="20" customHeight="1" spans="1:35">
      <c r="A125" s="40">
        <f t="shared" si="176"/>
        <v>122</v>
      </c>
      <c r="B125" s="41" t="s">
        <v>124</v>
      </c>
      <c r="C125" s="42" t="s">
        <v>387</v>
      </c>
      <c r="D125" s="41" t="s">
        <v>388</v>
      </c>
      <c r="E125" s="41">
        <v>3245.4</v>
      </c>
      <c r="F125" s="41">
        <f>VLOOKUP(C125,'[1]9月'!$B:$Q,16,0)</f>
        <v>3245.4</v>
      </c>
      <c r="G125" s="44">
        <v>5228.42</v>
      </c>
      <c r="H125" s="41">
        <v>3245.4</v>
      </c>
      <c r="I125" s="44">
        <v>1790</v>
      </c>
      <c r="J125" s="44"/>
      <c r="K125" s="52">
        <f t="shared" si="119"/>
        <v>58.4172</v>
      </c>
      <c r="L125" s="53">
        <f t="shared" si="120"/>
        <v>519.264</v>
      </c>
      <c r="M125" s="44">
        <f t="shared" si="121"/>
        <v>418.27</v>
      </c>
      <c r="N125" s="41">
        <f t="shared" si="122"/>
        <v>22.7178</v>
      </c>
      <c r="O125" s="44">
        <f t="shared" si="123"/>
        <v>89.5</v>
      </c>
      <c r="P125" s="44">
        <f t="shared" si="124"/>
        <v>0</v>
      </c>
      <c r="Q125" s="44">
        <f t="shared" si="125"/>
        <v>1108.169</v>
      </c>
      <c r="R125" s="41">
        <f t="shared" si="126"/>
        <v>0</v>
      </c>
      <c r="S125" s="41">
        <f t="shared" si="127"/>
        <v>259.63</v>
      </c>
      <c r="T125" s="44">
        <f t="shared" si="128"/>
        <v>104.57</v>
      </c>
      <c r="U125" s="41">
        <f t="shared" si="129"/>
        <v>9.74</v>
      </c>
      <c r="V125" s="44">
        <f t="shared" si="130"/>
        <v>89.5</v>
      </c>
      <c r="W125" s="44">
        <f t="shared" si="131"/>
        <v>0</v>
      </c>
      <c r="X125" s="41">
        <f t="shared" si="132"/>
        <v>463.44</v>
      </c>
      <c r="Y125" s="41">
        <f t="shared" si="133"/>
        <v>1571.609</v>
      </c>
      <c r="Z125" s="66"/>
      <c r="AA125" s="143" t="s">
        <v>19</v>
      </c>
      <c r="AB125" s="161">
        <f t="shared" ref="AB125:AH125" si="179">K125+R125</f>
        <v>58.4172</v>
      </c>
      <c r="AC125" s="161">
        <f t="shared" si="179"/>
        <v>778.894</v>
      </c>
      <c r="AD125" s="161">
        <f t="shared" si="179"/>
        <v>522.84</v>
      </c>
      <c r="AE125" s="161">
        <f t="shared" si="179"/>
        <v>32.4578</v>
      </c>
      <c r="AF125" s="161">
        <f t="shared" si="179"/>
        <v>179</v>
      </c>
      <c r="AG125" s="161">
        <f t="shared" si="179"/>
        <v>0</v>
      </c>
      <c r="AH125" s="161">
        <f t="shared" si="179"/>
        <v>1571.609</v>
      </c>
      <c r="AI125" s="143" t="s">
        <v>1138</v>
      </c>
    </row>
    <row r="126" s="9" customFormat="1" ht="20" customHeight="1" spans="1:35">
      <c r="A126" s="40">
        <f t="shared" si="176"/>
        <v>123</v>
      </c>
      <c r="B126" s="41" t="s">
        <v>124</v>
      </c>
      <c r="C126" s="42" t="s">
        <v>389</v>
      </c>
      <c r="D126" s="41" t="s">
        <v>390</v>
      </c>
      <c r="E126" s="41">
        <v>3245.4</v>
      </c>
      <c r="F126" s="41">
        <f>VLOOKUP(C126,'[1]9月'!$B:$Q,16,0)</f>
        <v>3245.4</v>
      </c>
      <c r="G126" s="44">
        <v>5228.42</v>
      </c>
      <c r="H126" s="41">
        <v>3245.4</v>
      </c>
      <c r="I126" s="44">
        <v>1790</v>
      </c>
      <c r="J126" s="44"/>
      <c r="K126" s="52">
        <f t="shared" si="119"/>
        <v>58.4172</v>
      </c>
      <c r="L126" s="53">
        <f t="shared" si="120"/>
        <v>519.264</v>
      </c>
      <c r="M126" s="44">
        <f t="shared" si="121"/>
        <v>418.27</v>
      </c>
      <c r="N126" s="41">
        <f t="shared" si="122"/>
        <v>22.7178</v>
      </c>
      <c r="O126" s="44">
        <f t="shared" si="123"/>
        <v>89.5</v>
      </c>
      <c r="P126" s="44">
        <f t="shared" si="124"/>
        <v>0</v>
      </c>
      <c r="Q126" s="44">
        <f t="shared" si="125"/>
        <v>1108.169</v>
      </c>
      <c r="R126" s="41">
        <f t="shared" si="126"/>
        <v>0</v>
      </c>
      <c r="S126" s="41">
        <f t="shared" si="127"/>
        <v>259.63</v>
      </c>
      <c r="T126" s="44">
        <f t="shared" si="128"/>
        <v>104.57</v>
      </c>
      <c r="U126" s="41">
        <f t="shared" si="129"/>
        <v>9.74</v>
      </c>
      <c r="V126" s="44">
        <f t="shared" si="130"/>
        <v>89.5</v>
      </c>
      <c r="W126" s="44">
        <f t="shared" si="131"/>
        <v>0</v>
      </c>
      <c r="X126" s="41">
        <f t="shared" si="132"/>
        <v>463.44</v>
      </c>
      <c r="Y126" s="41">
        <f t="shared" si="133"/>
        <v>1571.609</v>
      </c>
      <c r="Z126" s="66"/>
      <c r="AA126" s="143" t="s">
        <v>19</v>
      </c>
      <c r="AB126" s="161">
        <f t="shared" ref="AB126:AH126" si="180">K126+R126</f>
        <v>58.4172</v>
      </c>
      <c r="AC126" s="161">
        <f t="shared" si="180"/>
        <v>778.894</v>
      </c>
      <c r="AD126" s="161">
        <f t="shared" si="180"/>
        <v>522.84</v>
      </c>
      <c r="AE126" s="161">
        <f t="shared" si="180"/>
        <v>32.4578</v>
      </c>
      <c r="AF126" s="161">
        <f t="shared" si="180"/>
        <v>179</v>
      </c>
      <c r="AG126" s="161">
        <f t="shared" si="180"/>
        <v>0</v>
      </c>
      <c r="AH126" s="161">
        <f t="shared" si="180"/>
        <v>1571.609</v>
      </c>
      <c r="AI126" s="143" t="s">
        <v>1138</v>
      </c>
    </row>
    <row r="127" s="9" customFormat="1" ht="20" customHeight="1" spans="1:35">
      <c r="A127" s="40">
        <f t="shared" si="176"/>
        <v>124</v>
      </c>
      <c r="B127" s="41" t="s">
        <v>124</v>
      </c>
      <c r="C127" s="42" t="s">
        <v>391</v>
      </c>
      <c r="D127" s="41" t="s">
        <v>392</v>
      </c>
      <c r="E127" s="41">
        <v>3245.4</v>
      </c>
      <c r="F127" s="41">
        <f>VLOOKUP(C127,'[1]9月'!$B:$Q,16,0)</f>
        <v>3245.4</v>
      </c>
      <c r="G127" s="44">
        <v>5228.42</v>
      </c>
      <c r="H127" s="41">
        <v>3245.4</v>
      </c>
      <c r="I127" s="44">
        <v>1790</v>
      </c>
      <c r="J127" s="44"/>
      <c r="K127" s="52">
        <f t="shared" si="119"/>
        <v>58.4172</v>
      </c>
      <c r="L127" s="53">
        <f t="shared" si="120"/>
        <v>519.264</v>
      </c>
      <c r="M127" s="44">
        <f t="shared" si="121"/>
        <v>418.27</v>
      </c>
      <c r="N127" s="41">
        <f t="shared" si="122"/>
        <v>22.7178</v>
      </c>
      <c r="O127" s="44">
        <f t="shared" si="123"/>
        <v>89.5</v>
      </c>
      <c r="P127" s="44">
        <f t="shared" si="124"/>
        <v>0</v>
      </c>
      <c r="Q127" s="44">
        <f t="shared" si="125"/>
        <v>1108.169</v>
      </c>
      <c r="R127" s="41">
        <f t="shared" si="126"/>
        <v>0</v>
      </c>
      <c r="S127" s="41">
        <f t="shared" si="127"/>
        <v>259.63</v>
      </c>
      <c r="T127" s="44">
        <f t="shared" si="128"/>
        <v>104.57</v>
      </c>
      <c r="U127" s="41">
        <f t="shared" si="129"/>
        <v>9.74</v>
      </c>
      <c r="V127" s="44">
        <f t="shared" si="130"/>
        <v>89.5</v>
      </c>
      <c r="W127" s="44">
        <f t="shared" si="131"/>
        <v>0</v>
      </c>
      <c r="X127" s="41">
        <f t="shared" si="132"/>
        <v>463.44</v>
      </c>
      <c r="Y127" s="41">
        <f t="shared" si="133"/>
        <v>1571.609</v>
      </c>
      <c r="Z127" s="66"/>
      <c r="AA127" s="143" t="s">
        <v>19</v>
      </c>
      <c r="AB127" s="161">
        <f t="shared" ref="AB127:AH127" si="181">K127+R127</f>
        <v>58.4172</v>
      </c>
      <c r="AC127" s="161">
        <f t="shared" si="181"/>
        <v>778.894</v>
      </c>
      <c r="AD127" s="161">
        <f t="shared" si="181"/>
        <v>522.84</v>
      </c>
      <c r="AE127" s="161">
        <f t="shared" si="181"/>
        <v>32.4578</v>
      </c>
      <c r="AF127" s="161">
        <f t="shared" si="181"/>
        <v>179</v>
      </c>
      <c r="AG127" s="161">
        <f t="shared" si="181"/>
        <v>0</v>
      </c>
      <c r="AH127" s="161">
        <f t="shared" si="181"/>
        <v>1571.609</v>
      </c>
      <c r="AI127" s="143" t="s">
        <v>1138</v>
      </c>
    </row>
    <row r="128" s="9" customFormat="1" ht="20" customHeight="1" spans="1:35">
      <c r="A128" s="40">
        <f t="shared" si="176"/>
        <v>125</v>
      </c>
      <c r="B128" s="41" t="s">
        <v>124</v>
      </c>
      <c r="C128" s="42" t="s">
        <v>393</v>
      </c>
      <c r="D128" s="41" t="s">
        <v>394</v>
      </c>
      <c r="E128" s="41">
        <v>3245.4</v>
      </c>
      <c r="F128" s="41">
        <f>VLOOKUP(C128,'[1]9月'!$B:$Q,16,0)</f>
        <v>3245.4</v>
      </c>
      <c r="G128" s="44">
        <v>5228.42</v>
      </c>
      <c r="H128" s="41">
        <v>3245.4</v>
      </c>
      <c r="I128" s="44">
        <v>1790</v>
      </c>
      <c r="J128" s="44"/>
      <c r="K128" s="52">
        <f t="shared" si="119"/>
        <v>58.4172</v>
      </c>
      <c r="L128" s="53">
        <f t="shared" si="120"/>
        <v>519.264</v>
      </c>
      <c r="M128" s="44">
        <f t="shared" si="121"/>
        <v>418.27</v>
      </c>
      <c r="N128" s="41">
        <f t="shared" si="122"/>
        <v>22.7178</v>
      </c>
      <c r="O128" s="44">
        <f t="shared" si="123"/>
        <v>89.5</v>
      </c>
      <c r="P128" s="44">
        <f t="shared" si="124"/>
        <v>0</v>
      </c>
      <c r="Q128" s="44">
        <f t="shared" si="125"/>
        <v>1108.169</v>
      </c>
      <c r="R128" s="41">
        <f t="shared" si="126"/>
        <v>0</v>
      </c>
      <c r="S128" s="41">
        <f t="shared" si="127"/>
        <v>259.63</v>
      </c>
      <c r="T128" s="44">
        <f t="shared" si="128"/>
        <v>104.57</v>
      </c>
      <c r="U128" s="41">
        <f t="shared" si="129"/>
        <v>9.74</v>
      </c>
      <c r="V128" s="44">
        <f t="shared" si="130"/>
        <v>89.5</v>
      </c>
      <c r="W128" s="44">
        <f t="shared" si="131"/>
        <v>0</v>
      </c>
      <c r="X128" s="41">
        <f t="shared" si="132"/>
        <v>463.44</v>
      </c>
      <c r="Y128" s="41">
        <f t="shared" si="133"/>
        <v>1571.609</v>
      </c>
      <c r="Z128" s="66"/>
      <c r="AA128" s="143" t="s">
        <v>19</v>
      </c>
      <c r="AB128" s="161">
        <f t="shared" ref="AB128:AH128" si="182">K128+R128</f>
        <v>58.4172</v>
      </c>
      <c r="AC128" s="161">
        <f t="shared" si="182"/>
        <v>778.894</v>
      </c>
      <c r="AD128" s="161">
        <f t="shared" si="182"/>
        <v>522.84</v>
      </c>
      <c r="AE128" s="161">
        <f t="shared" si="182"/>
        <v>32.4578</v>
      </c>
      <c r="AF128" s="161">
        <f t="shared" si="182"/>
        <v>179</v>
      </c>
      <c r="AG128" s="161">
        <f t="shared" si="182"/>
        <v>0</v>
      </c>
      <c r="AH128" s="161">
        <f t="shared" si="182"/>
        <v>1571.609</v>
      </c>
      <c r="AI128" s="143" t="s">
        <v>1138</v>
      </c>
    </row>
    <row r="129" s="9" customFormat="1" ht="20" customHeight="1" spans="1:35">
      <c r="A129" s="40">
        <f t="shared" si="176"/>
        <v>126</v>
      </c>
      <c r="B129" s="41" t="s">
        <v>124</v>
      </c>
      <c r="C129" s="42" t="s">
        <v>395</v>
      </c>
      <c r="D129" s="350" t="s">
        <v>396</v>
      </c>
      <c r="E129" s="41">
        <v>3245.4</v>
      </c>
      <c r="F129" s="41">
        <f>VLOOKUP(C129,'[1]9月'!$B:$Q,16,0)</f>
        <v>3245.4</v>
      </c>
      <c r="G129" s="44">
        <v>5228.42</v>
      </c>
      <c r="H129" s="41">
        <v>3245.4</v>
      </c>
      <c r="I129" s="44">
        <v>1790</v>
      </c>
      <c r="J129" s="44"/>
      <c r="K129" s="52">
        <f t="shared" si="119"/>
        <v>58.4172</v>
      </c>
      <c r="L129" s="53">
        <f t="shared" si="120"/>
        <v>519.264</v>
      </c>
      <c r="M129" s="44">
        <f t="shared" si="121"/>
        <v>418.27</v>
      </c>
      <c r="N129" s="41">
        <f t="shared" si="122"/>
        <v>22.7178</v>
      </c>
      <c r="O129" s="44">
        <f t="shared" si="123"/>
        <v>89.5</v>
      </c>
      <c r="P129" s="44">
        <f t="shared" si="124"/>
        <v>0</v>
      </c>
      <c r="Q129" s="44">
        <f t="shared" si="125"/>
        <v>1108.169</v>
      </c>
      <c r="R129" s="41">
        <f t="shared" si="126"/>
        <v>0</v>
      </c>
      <c r="S129" s="41">
        <f t="shared" si="127"/>
        <v>259.63</v>
      </c>
      <c r="T129" s="44">
        <f t="shared" si="128"/>
        <v>104.57</v>
      </c>
      <c r="U129" s="41">
        <f t="shared" si="129"/>
        <v>9.74</v>
      </c>
      <c r="V129" s="44">
        <f t="shared" si="130"/>
        <v>89.5</v>
      </c>
      <c r="W129" s="44">
        <f t="shared" si="131"/>
        <v>0</v>
      </c>
      <c r="X129" s="41">
        <f t="shared" si="132"/>
        <v>463.44</v>
      </c>
      <c r="Y129" s="41">
        <f t="shared" si="133"/>
        <v>1571.609</v>
      </c>
      <c r="Z129" s="66"/>
      <c r="AA129" s="143" t="s">
        <v>19</v>
      </c>
      <c r="AB129" s="161">
        <f t="shared" ref="AB129:AH129" si="183">K129+R129</f>
        <v>58.4172</v>
      </c>
      <c r="AC129" s="161">
        <f t="shared" si="183"/>
        <v>778.894</v>
      </c>
      <c r="AD129" s="161">
        <f t="shared" si="183"/>
        <v>522.84</v>
      </c>
      <c r="AE129" s="161">
        <f t="shared" si="183"/>
        <v>32.4578</v>
      </c>
      <c r="AF129" s="161">
        <f t="shared" si="183"/>
        <v>179</v>
      </c>
      <c r="AG129" s="161">
        <f t="shared" si="183"/>
        <v>0</v>
      </c>
      <c r="AH129" s="161">
        <f t="shared" si="183"/>
        <v>1571.609</v>
      </c>
      <c r="AI129" s="143" t="s">
        <v>1138</v>
      </c>
    </row>
    <row r="130" s="9" customFormat="1" ht="20" customHeight="1" spans="1:35">
      <c r="A130" s="40">
        <f t="shared" si="176"/>
        <v>127</v>
      </c>
      <c r="B130" s="41" t="s">
        <v>124</v>
      </c>
      <c r="C130" s="42" t="s">
        <v>397</v>
      </c>
      <c r="D130" s="41" t="s">
        <v>398</v>
      </c>
      <c r="E130" s="41">
        <v>3245.4</v>
      </c>
      <c r="F130" s="41">
        <f>VLOOKUP(C130,'[1]9月'!$B:$Q,16,0)</f>
        <v>3245.4</v>
      </c>
      <c r="G130" s="44">
        <v>5228.42</v>
      </c>
      <c r="H130" s="41">
        <v>3245.4</v>
      </c>
      <c r="I130" s="44">
        <v>2544</v>
      </c>
      <c r="J130" s="44"/>
      <c r="K130" s="52">
        <f t="shared" si="119"/>
        <v>58.4172</v>
      </c>
      <c r="L130" s="53">
        <f t="shared" si="120"/>
        <v>519.264</v>
      </c>
      <c r="M130" s="44">
        <f t="shared" si="121"/>
        <v>418.27</v>
      </c>
      <c r="N130" s="41">
        <f t="shared" si="122"/>
        <v>22.7178</v>
      </c>
      <c r="O130" s="44">
        <f t="shared" si="123"/>
        <v>127.2</v>
      </c>
      <c r="P130" s="44">
        <f t="shared" si="124"/>
        <v>0</v>
      </c>
      <c r="Q130" s="44">
        <f t="shared" si="125"/>
        <v>1145.869</v>
      </c>
      <c r="R130" s="41">
        <f t="shared" si="126"/>
        <v>0</v>
      </c>
      <c r="S130" s="41">
        <f t="shared" si="127"/>
        <v>259.63</v>
      </c>
      <c r="T130" s="44">
        <f t="shared" si="128"/>
        <v>104.57</v>
      </c>
      <c r="U130" s="41">
        <f t="shared" si="129"/>
        <v>9.74</v>
      </c>
      <c r="V130" s="44">
        <f t="shared" si="130"/>
        <v>127.2</v>
      </c>
      <c r="W130" s="44">
        <f t="shared" si="131"/>
        <v>0</v>
      </c>
      <c r="X130" s="41">
        <f t="shared" si="132"/>
        <v>501.14</v>
      </c>
      <c r="Y130" s="41">
        <f t="shared" si="133"/>
        <v>1647.009</v>
      </c>
      <c r="Z130" s="66"/>
      <c r="AA130" s="143" t="s">
        <v>19</v>
      </c>
      <c r="AB130" s="161">
        <f t="shared" ref="AB130:AH130" si="184">K130+R130</f>
        <v>58.4172</v>
      </c>
      <c r="AC130" s="161">
        <f t="shared" si="184"/>
        <v>778.894</v>
      </c>
      <c r="AD130" s="161">
        <f t="shared" si="184"/>
        <v>522.84</v>
      </c>
      <c r="AE130" s="161">
        <f t="shared" si="184"/>
        <v>32.4578</v>
      </c>
      <c r="AF130" s="161">
        <f t="shared" si="184"/>
        <v>254.4</v>
      </c>
      <c r="AG130" s="161">
        <f t="shared" si="184"/>
        <v>0</v>
      </c>
      <c r="AH130" s="161">
        <f t="shared" si="184"/>
        <v>1647.009</v>
      </c>
      <c r="AI130" s="143" t="s">
        <v>1138</v>
      </c>
    </row>
    <row r="131" s="9" customFormat="1" ht="20" customHeight="1" spans="1:35">
      <c r="A131" s="40">
        <f t="shared" si="176"/>
        <v>128</v>
      </c>
      <c r="B131" s="41" t="s">
        <v>124</v>
      </c>
      <c r="C131" s="42" t="s">
        <v>399</v>
      </c>
      <c r="D131" s="41" t="s">
        <v>400</v>
      </c>
      <c r="E131" s="41">
        <v>3245.4</v>
      </c>
      <c r="F131" s="41">
        <f>VLOOKUP(C131,'[1]9月'!$B:$Q,16,0)</f>
        <v>3245.4</v>
      </c>
      <c r="G131" s="44">
        <v>5228.42</v>
      </c>
      <c r="H131" s="41">
        <v>3245.4</v>
      </c>
      <c r="I131" s="44">
        <v>1790</v>
      </c>
      <c r="J131" s="44"/>
      <c r="K131" s="52">
        <f t="shared" si="119"/>
        <v>58.4172</v>
      </c>
      <c r="L131" s="53">
        <f t="shared" si="120"/>
        <v>519.264</v>
      </c>
      <c r="M131" s="44">
        <f t="shared" si="121"/>
        <v>418.27</v>
      </c>
      <c r="N131" s="41">
        <f t="shared" si="122"/>
        <v>22.7178</v>
      </c>
      <c r="O131" s="44">
        <f t="shared" si="123"/>
        <v>89.5</v>
      </c>
      <c r="P131" s="44">
        <f t="shared" si="124"/>
        <v>0</v>
      </c>
      <c r="Q131" s="44">
        <f t="shared" si="125"/>
        <v>1108.169</v>
      </c>
      <c r="R131" s="41">
        <f t="shared" si="126"/>
        <v>0</v>
      </c>
      <c r="S131" s="41">
        <f t="shared" si="127"/>
        <v>259.63</v>
      </c>
      <c r="T131" s="44">
        <f t="shared" si="128"/>
        <v>104.57</v>
      </c>
      <c r="U131" s="41">
        <f t="shared" si="129"/>
        <v>9.74</v>
      </c>
      <c r="V131" s="44">
        <f t="shared" si="130"/>
        <v>89.5</v>
      </c>
      <c r="W131" s="44">
        <f t="shared" si="131"/>
        <v>0</v>
      </c>
      <c r="X131" s="41">
        <f t="shared" si="132"/>
        <v>463.44</v>
      </c>
      <c r="Y131" s="41">
        <f t="shared" si="133"/>
        <v>1571.609</v>
      </c>
      <c r="Z131" s="66"/>
      <c r="AA131" s="143" t="s">
        <v>19</v>
      </c>
      <c r="AB131" s="161">
        <f t="shared" ref="AB131:AH131" si="185">K131+R131</f>
        <v>58.4172</v>
      </c>
      <c r="AC131" s="161">
        <f t="shared" si="185"/>
        <v>778.894</v>
      </c>
      <c r="AD131" s="161">
        <f t="shared" si="185"/>
        <v>522.84</v>
      </c>
      <c r="AE131" s="161">
        <f t="shared" si="185"/>
        <v>32.4578</v>
      </c>
      <c r="AF131" s="161">
        <f t="shared" si="185"/>
        <v>179</v>
      </c>
      <c r="AG131" s="161">
        <f t="shared" si="185"/>
        <v>0</v>
      </c>
      <c r="AH131" s="161">
        <f t="shared" si="185"/>
        <v>1571.609</v>
      </c>
      <c r="AI131" s="143" t="s">
        <v>1138</v>
      </c>
    </row>
    <row r="132" s="9" customFormat="1" ht="20" customHeight="1" spans="1:35">
      <c r="A132" s="40">
        <f t="shared" ref="A132:A141" si="186">ROW()-3</f>
        <v>129</v>
      </c>
      <c r="B132" s="41" t="s">
        <v>124</v>
      </c>
      <c r="C132" s="42" t="s">
        <v>403</v>
      </c>
      <c r="D132" s="41" t="s">
        <v>404</v>
      </c>
      <c r="E132" s="41">
        <v>3245.4</v>
      </c>
      <c r="F132" s="41">
        <f>VLOOKUP(C132,'[1]9月'!$B:$Q,16,0)</f>
        <v>3245.4</v>
      </c>
      <c r="G132" s="44">
        <v>5228.42</v>
      </c>
      <c r="H132" s="41">
        <v>3245.4</v>
      </c>
      <c r="I132" s="44">
        <v>2544</v>
      </c>
      <c r="J132" s="44"/>
      <c r="K132" s="52">
        <f t="shared" ref="K132:K192" si="187">E132*0.018</f>
        <v>58.4172</v>
      </c>
      <c r="L132" s="53">
        <f t="shared" ref="L132:L192" si="188">F132*0.16</f>
        <v>519.264</v>
      </c>
      <c r="M132" s="44">
        <f t="shared" ref="M132:M192" si="189">ROUND(G132*0.08,2)</f>
        <v>418.27</v>
      </c>
      <c r="N132" s="41">
        <f t="shared" ref="N132:N192" si="190">H132*0.007</f>
        <v>22.7178</v>
      </c>
      <c r="O132" s="44">
        <f t="shared" ref="O132:O192" si="191">I132*5%</f>
        <v>127.2</v>
      </c>
      <c r="P132" s="44">
        <f t="shared" ref="P132:P192" si="192">J132*50%</f>
        <v>0</v>
      </c>
      <c r="Q132" s="44">
        <f t="shared" ref="Q132:Q192" si="193">SUM(K132:P132)</f>
        <v>1145.869</v>
      </c>
      <c r="R132" s="41">
        <f t="shared" ref="R132:R192" si="194">E132*0</f>
        <v>0</v>
      </c>
      <c r="S132" s="41">
        <f t="shared" ref="S132:S192" si="195">ROUND(F132*0.08,2)</f>
        <v>259.63</v>
      </c>
      <c r="T132" s="44">
        <f t="shared" ref="T132:T192" si="196">ROUND(G132*0.02,2)</f>
        <v>104.57</v>
      </c>
      <c r="U132" s="41">
        <f t="shared" ref="U132:U192" si="197">ROUND(H132*0.003,2)</f>
        <v>9.74</v>
      </c>
      <c r="V132" s="44">
        <f t="shared" ref="V132:V192" si="198">I132*5%</f>
        <v>127.2</v>
      </c>
      <c r="W132" s="44">
        <f t="shared" ref="W132:W192" si="199">J132*50%</f>
        <v>0</v>
      </c>
      <c r="X132" s="41">
        <f t="shared" ref="X132:X192" si="200">SUM(R132:W132)</f>
        <v>501.14</v>
      </c>
      <c r="Y132" s="41">
        <f t="shared" ref="Y132:Y192" si="201">Q132+X132</f>
        <v>1647.009</v>
      </c>
      <c r="Z132" s="66"/>
      <c r="AA132" s="143" t="s">
        <v>19</v>
      </c>
      <c r="AB132" s="161">
        <f t="shared" ref="AB132:AH132" si="202">K132+R132</f>
        <v>58.4172</v>
      </c>
      <c r="AC132" s="161">
        <f t="shared" si="202"/>
        <v>778.894</v>
      </c>
      <c r="AD132" s="161">
        <f t="shared" si="202"/>
        <v>522.84</v>
      </c>
      <c r="AE132" s="161">
        <f t="shared" si="202"/>
        <v>32.4578</v>
      </c>
      <c r="AF132" s="161">
        <f t="shared" si="202"/>
        <v>254.4</v>
      </c>
      <c r="AG132" s="161">
        <f t="shared" si="202"/>
        <v>0</v>
      </c>
      <c r="AH132" s="161">
        <f t="shared" si="202"/>
        <v>1647.009</v>
      </c>
      <c r="AI132" s="143" t="s">
        <v>1138</v>
      </c>
    </row>
    <row r="133" s="9" customFormat="1" ht="20" customHeight="1" spans="1:35">
      <c r="A133" s="40">
        <f t="shared" si="186"/>
        <v>130</v>
      </c>
      <c r="B133" s="41" t="s">
        <v>124</v>
      </c>
      <c r="C133" s="42" t="s">
        <v>405</v>
      </c>
      <c r="D133" s="41" t="s">
        <v>406</v>
      </c>
      <c r="E133" s="41">
        <v>3245.4</v>
      </c>
      <c r="F133" s="41">
        <f>VLOOKUP(C133,'[1]9月'!$B:$Q,16,0)</f>
        <v>3245.4</v>
      </c>
      <c r="G133" s="44">
        <v>5228.42</v>
      </c>
      <c r="H133" s="41">
        <v>3245.4</v>
      </c>
      <c r="I133" s="44">
        <v>2544</v>
      </c>
      <c r="J133" s="44"/>
      <c r="K133" s="52">
        <f t="shared" si="187"/>
        <v>58.4172</v>
      </c>
      <c r="L133" s="53">
        <f t="shared" si="188"/>
        <v>519.264</v>
      </c>
      <c r="M133" s="44">
        <f t="shared" si="189"/>
        <v>418.27</v>
      </c>
      <c r="N133" s="41">
        <f t="shared" si="190"/>
        <v>22.7178</v>
      </c>
      <c r="O133" s="44">
        <f t="shared" si="191"/>
        <v>127.2</v>
      </c>
      <c r="P133" s="44">
        <f t="shared" si="192"/>
        <v>0</v>
      </c>
      <c r="Q133" s="44">
        <f t="shared" si="193"/>
        <v>1145.869</v>
      </c>
      <c r="R133" s="41">
        <f t="shared" si="194"/>
        <v>0</v>
      </c>
      <c r="S133" s="41">
        <f t="shared" si="195"/>
        <v>259.63</v>
      </c>
      <c r="T133" s="44">
        <f t="shared" si="196"/>
        <v>104.57</v>
      </c>
      <c r="U133" s="41">
        <f t="shared" si="197"/>
        <v>9.74</v>
      </c>
      <c r="V133" s="44">
        <f t="shared" si="198"/>
        <v>127.2</v>
      </c>
      <c r="W133" s="44">
        <f t="shared" si="199"/>
        <v>0</v>
      </c>
      <c r="X133" s="41">
        <f t="shared" si="200"/>
        <v>501.14</v>
      </c>
      <c r="Y133" s="41">
        <f t="shared" si="201"/>
        <v>1647.009</v>
      </c>
      <c r="Z133" s="66"/>
      <c r="AA133" s="143" t="s">
        <v>19</v>
      </c>
      <c r="AB133" s="161">
        <f t="shared" ref="AB133:AH133" si="203">K133+R133</f>
        <v>58.4172</v>
      </c>
      <c r="AC133" s="161">
        <f t="shared" si="203"/>
        <v>778.894</v>
      </c>
      <c r="AD133" s="161">
        <f t="shared" si="203"/>
        <v>522.84</v>
      </c>
      <c r="AE133" s="161">
        <f t="shared" si="203"/>
        <v>32.4578</v>
      </c>
      <c r="AF133" s="161">
        <f t="shared" si="203"/>
        <v>254.4</v>
      </c>
      <c r="AG133" s="161">
        <f t="shared" si="203"/>
        <v>0</v>
      </c>
      <c r="AH133" s="161">
        <f t="shared" si="203"/>
        <v>1647.009</v>
      </c>
      <c r="AI133" s="143" t="s">
        <v>1138</v>
      </c>
    </row>
    <row r="134" s="9" customFormat="1" ht="20" customHeight="1" spans="1:35">
      <c r="A134" s="40">
        <f t="shared" si="186"/>
        <v>131</v>
      </c>
      <c r="B134" s="41" t="s">
        <v>124</v>
      </c>
      <c r="C134" s="42" t="s">
        <v>407</v>
      </c>
      <c r="D134" s="41" t="s">
        <v>408</v>
      </c>
      <c r="E134" s="41">
        <v>3245.4</v>
      </c>
      <c r="F134" s="41">
        <f>VLOOKUP(C134,'[1]9月'!$B:$Q,16,0)</f>
        <v>3245.4</v>
      </c>
      <c r="G134" s="44">
        <v>5228.42</v>
      </c>
      <c r="H134" s="41">
        <v>3245.4</v>
      </c>
      <c r="I134" s="44">
        <v>2544</v>
      </c>
      <c r="J134" s="44"/>
      <c r="K134" s="52">
        <f t="shared" si="187"/>
        <v>58.4172</v>
      </c>
      <c r="L134" s="53">
        <f t="shared" si="188"/>
        <v>519.264</v>
      </c>
      <c r="M134" s="44">
        <f t="shared" si="189"/>
        <v>418.27</v>
      </c>
      <c r="N134" s="41">
        <f t="shared" si="190"/>
        <v>22.7178</v>
      </c>
      <c r="O134" s="44">
        <f t="shared" si="191"/>
        <v>127.2</v>
      </c>
      <c r="P134" s="44">
        <f t="shared" si="192"/>
        <v>0</v>
      </c>
      <c r="Q134" s="44">
        <f t="shared" si="193"/>
        <v>1145.869</v>
      </c>
      <c r="R134" s="41">
        <f t="shared" si="194"/>
        <v>0</v>
      </c>
      <c r="S134" s="41">
        <f t="shared" si="195"/>
        <v>259.63</v>
      </c>
      <c r="T134" s="44">
        <f t="shared" si="196"/>
        <v>104.57</v>
      </c>
      <c r="U134" s="41">
        <f t="shared" si="197"/>
        <v>9.74</v>
      </c>
      <c r="V134" s="44">
        <f t="shared" si="198"/>
        <v>127.2</v>
      </c>
      <c r="W134" s="44">
        <f t="shared" si="199"/>
        <v>0</v>
      </c>
      <c r="X134" s="41">
        <f t="shared" si="200"/>
        <v>501.14</v>
      </c>
      <c r="Y134" s="41">
        <f t="shared" si="201"/>
        <v>1647.009</v>
      </c>
      <c r="Z134" s="66"/>
      <c r="AA134" s="143" t="s">
        <v>19</v>
      </c>
      <c r="AB134" s="161">
        <f t="shared" ref="AB134:AH134" si="204">K134+R134</f>
        <v>58.4172</v>
      </c>
      <c r="AC134" s="161">
        <f t="shared" si="204"/>
        <v>778.894</v>
      </c>
      <c r="AD134" s="161">
        <f t="shared" si="204"/>
        <v>522.84</v>
      </c>
      <c r="AE134" s="161">
        <f t="shared" si="204"/>
        <v>32.4578</v>
      </c>
      <c r="AF134" s="161">
        <f t="shared" si="204"/>
        <v>254.4</v>
      </c>
      <c r="AG134" s="161">
        <f t="shared" si="204"/>
        <v>0</v>
      </c>
      <c r="AH134" s="161">
        <f t="shared" si="204"/>
        <v>1647.009</v>
      </c>
      <c r="AI134" s="143" t="s">
        <v>1138</v>
      </c>
    </row>
    <row r="135" s="9" customFormat="1" ht="20" customHeight="1" spans="1:35">
      <c r="A135" s="40">
        <f t="shared" si="186"/>
        <v>132</v>
      </c>
      <c r="B135" s="41" t="s">
        <v>124</v>
      </c>
      <c r="C135" s="42" t="s">
        <v>409</v>
      </c>
      <c r="D135" s="41" t="s">
        <v>410</v>
      </c>
      <c r="E135" s="41">
        <v>3245.4</v>
      </c>
      <c r="F135" s="41">
        <f>VLOOKUP(C135,'[1]9月'!$B:$Q,16,0)</f>
        <v>3245.4</v>
      </c>
      <c r="G135" s="44">
        <v>5228.42</v>
      </c>
      <c r="H135" s="41">
        <v>3245.4</v>
      </c>
      <c r="I135" s="44">
        <v>2544</v>
      </c>
      <c r="J135" s="44"/>
      <c r="K135" s="52">
        <f t="shared" si="187"/>
        <v>58.4172</v>
      </c>
      <c r="L135" s="53">
        <f t="shared" si="188"/>
        <v>519.264</v>
      </c>
      <c r="M135" s="44">
        <f t="shared" si="189"/>
        <v>418.27</v>
      </c>
      <c r="N135" s="41">
        <f t="shared" si="190"/>
        <v>22.7178</v>
      </c>
      <c r="O135" s="44">
        <f t="shared" si="191"/>
        <v>127.2</v>
      </c>
      <c r="P135" s="44">
        <f t="shared" si="192"/>
        <v>0</v>
      </c>
      <c r="Q135" s="44">
        <f t="shared" si="193"/>
        <v>1145.869</v>
      </c>
      <c r="R135" s="41">
        <f t="shared" si="194"/>
        <v>0</v>
      </c>
      <c r="S135" s="41">
        <f t="shared" si="195"/>
        <v>259.63</v>
      </c>
      <c r="T135" s="44">
        <f t="shared" si="196"/>
        <v>104.57</v>
      </c>
      <c r="U135" s="41">
        <f t="shared" si="197"/>
        <v>9.74</v>
      </c>
      <c r="V135" s="44">
        <f t="shared" si="198"/>
        <v>127.2</v>
      </c>
      <c r="W135" s="44">
        <f t="shared" si="199"/>
        <v>0</v>
      </c>
      <c r="X135" s="41">
        <f t="shared" si="200"/>
        <v>501.14</v>
      </c>
      <c r="Y135" s="41">
        <f t="shared" si="201"/>
        <v>1647.009</v>
      </c>
      <c r="Z135" s="66"/>
      <c r="AA135" s="143" t="s">
        <v>19</v>
      </c>
      <c r="AB135" s="161">
        <f t="shared" ref="AB135:AH135" si="205">K135+R135</f>
        <v>58.4172</v>
      </c>
      <c r="AC135" s="161">
        <f t="shared" si="205"/>
        <v>778.894</v>
      </c>
      <c r="AD135" s="161">
        <f t="shared" si="205"/>
        <v>522.84</v>
      </c>
      <c r="AE135" s="161">
        <f t="shared" si="205"/>
        <v>32.4578</v>
      </c>
      <c r="AF135" s="161">
        <f t="shared" si="205"/>
        <v>254.4</v>
      </c>
      <c r="AG135" s="161">
        <f t="shared" si="205"/>
        <v>0</v>
      </c>
      <c r="AH135" s="161">
        <f t="shared" si="205"/>
        <v>1647.009</v>
      </c>
      <c r="AI135" s="143" t="s">
        <v>1138</v>
      </c>
    </row>
    <row r="136" s="9" customFormat="1" ht="20" customHeight="1" spans="1:35">
      <c r="A136" s="40">
        <f t="shared" si="186"/>
        <v>133</v>
      </c>
      <c r="B136" s="41" t="s">
        <v>124</v>
      </c>
      <c r="C136" s="42" t="s">
        <v>411</v>
      </c>
      <c r="D136" s="41" t="s">
        <v>412</v>
      </c>
      <c r="E136" s="41">
        <v>3245.4</v>
      </c>
      <c r="F136" s="41">
        <f>VLOOKUP(C136,'[1]9月'!$B:$Q,16,0)</f>
        <v>3245.4</v>
      </c>
      <c r="G136" s="44">
        <v>5228.42</v>
      </c>
      <c r="H136" s="41">
        <v>3245.4</v>
      </c>
      <c r="I136" s="44">
        <v>3180</v>
      </c>
      <c r="J136" s="44"/>
      <c r="K136" s="52">
        <f t="shared" si="187"/>
        <v>58.4172</v>
      </c>
      <c r="L136" s="53">
        <f t="shared" si="188"/>
        <v>519.264</v>
      </c>
      <c r="M136" s="44">
        <f t="shared" si="189"/>
        <v>418.27</v>
      </c>
      <c r="N136" s="41">
        <f t="shared" si="190"/>
        <v>22.7178</v>
      </c>
      <c r="O136" s="44">
        <f t="shared" si="191"/>
        <v>159</v>
      </c>
      <c r="P136" s="44">
        <f t="shared" si="192"/>
        <v>0</v>
      </c>
      <c r="Q136" s="44">
        <f t="shared" si="193"/>
        <v>1177.669</v>
      </c>
      <c r="R136" s="41">
        <f t="shared" si="194"/>
        <v>0</v>
      </c>
      <c r="S136" s="41">
        <f t="shared" si="195"/>
        <v>259.63</v>
      </c>
      <c r="T136" s="44">
        <f t="shared" si="196"/>
        <v>104.57</v>
      </c>
      <c r="U136" s="41">
        <f t="shared" si="197"/>
        <v>9.74</v>
      </c>
      <c r="V136" s="44">
        <f t="shared" si="198"/>
        <v>159</v>
      </c>
      <c r="W136" s="44">
        <f t="shared" si="199"/>
        <v>0</v>
      </c>
      <c r="X136" s="41">
        <f t="shared" si="200"/>
        <v>532.94</v>
      </c>
      <c r="Y136" s="41">
        <f t="shared" si="201"/>
        <v>1710.609</v>
      </c>
      <c r="Z136" s="66"/>
      <c r="AA136" s="143" t="s">
        <v>19</v>
      </c>
      <c r="AB136" s="161">
        <f t="shared" ref="AB136:AH136" si="206">K136+R136</f>
        <v>58.4172</v>
      </c>
      <c r="AC136" s="161">
        <f t="shared" si="206"/>
        <v>778.894</v>
      </c>
      <c r="AD136" s="161">
        <f t="shared" si="206"/>
        <v>522.84</v>
      </c>
      <c r="AE136" s="161">
        <f t="shared" si="206"/>
        <v>32.4578</v>
      </c>
      <c r="AF136" s="161">
        <f t="shared" si="206"/>
        <v>318</v>
      </c>
      <c r="AG136" s="161">
        <f t="shared" si="206"/>
        <v>0</v>
      </c>
      <c r="AH136" s="161">
        <f t="shared" si="206"/>
        <v>1710.609</v>
      </c>
      <c r="AI136" s="143" t="s">
        <v>1138</v>
      </c>
    </row>
    <row r="137" s="9" customFormat="1" ht="20" customHeight="1" spans="1:35">
      <c r="A137" s="40">
        <f t="shared" si="186"/>
        <v>134</v>
      </c>
      <c r="B137" s="41" t="s">
        <v>124</v>
      </c>
      <c r="C137" s="42" t="s">
        <v>413</v>
      </c>
      <c r="D137" s="41" t="s">
        <v>414</v>
      </c>
      <c r="E137" s="41">
        <v>3245.4</v>
      </c>
      <c r="F137" s="41">
        <f>VLOOKUP(C137,'[1]9月'!$B:$Q,16,0)</f>
        <v>3245.4</v>
      </c>
      <c r="G137" s="44">
        <v>5228.42</v>
      </c>
      <c r="H137" s="41">
        <v>3245.4</v>
      </c>
      <c r="I137" s="44">
        <v>1790</v>
      </c>
      <c r="J137" s="44"/>
      <c r="K137" s="52">
        <f t="shared" si="187"/>
        <v>58.4172</v>
      </c>
      <c r="L137" s="53">
        <f t="shared" si="188"/>
        <v>519.264</v>
      </c>
      <c r="M137" s="44">
        <f t="shared" si="189"/>
        <v>418.27</v>
      </c>
      <c r="N137" s="41">
        <f t="shared" si="190"/>
        <v>22.7178</v>
      </c>
      <c r="O137" s="44">
        <f t="shared" si="191"/>
        <v>89.5</v>
      </c>
      <c r="P137" s="44">
        <f t="shared" si="192"/>
        <v>0</v>
      </c>
      <c r="Q137" s="44">
        <f t="shared" si="193"/>
        <v>1108.169</v>
      </c>
      <c r="R137" s="41">
        <f t="shared" si="194"/>
        <v>0</v>
      </c>
      <c r="S137" s="41">
        <f t="shared" si="195"/>
        <v>259.63</v>
      </c>
      <c r="T137" s="44">
        <f t="shared" si="196"/>
        <v>104.57</v>
      </c>
      <c r="U137" s="41">
        <f t="shared" si="197"/>
        <v>9.74</v>
      </c>
      <c r="V137" s="44">
        <f t="shared" si="198"/>
        <v>89.5</v>
      </c>
      <c r="W137" s="44">
        <f t="shared" si="199"/>
        <v>0</v>
      </c>
      <c r="X137" s="41">
        <f t="shared" si="200"/>
        <v>463.44</v>
      </c>
      <c r="Y137" s="41">
        <f t="shared" si="201"/>
        <v>1571.609</v>
      </c>
      <c r="Z137" s="66"/>
      <c r="AA137" s="143" t="s">
        <v>19</v>
      </c>
      <c r="AB137" s="161">
        <f t="shared" ref="AB137:AH137" si="207">K137+R137</f>
        <v>58.4172</v>
      </c>
      <c r="AC137" s="161">
        <f t="shared" si="207"/>
        <v>778.894</v>
      </c>
      <c r="AD137" s="161">
        <f t="shared" si="207"/>
        <v>522.84</v>
      </c>
      <c r="AE137" s="161">
        <f t="shared" si="207"/>
        <v>32.4578</v>
      </c>
      <c r="AF137" s="161">
        <f t="shared" si="207"/>
        <v>179</v>
      </c>
      <c r="AG137" s="161">
        <f t="shared" si="207"/>
        <v>0</v>
      </c>
      <c r="AH137" s="161">
        <f t="shared" si="207"/>
        <v>1571.609</v>
      </c>
      <c r="AI137" s="143" t="s">
        <v>1138</v>
      </c>
    </row>
    <row r="138" s="9" customFormat="1" ht="20" customHeight="1" spans="1:35">
      <c r="A138" s="40">
        <f t="shared" si="186"/>
        <v>135</v>
      </c>
      <c r="B138" s="41" t="s">
        <v>124</v>
      </c>
      <c r="C138" s="42" t="s">
        <v>415</v>
      </c>
      <c r="D138" s="45" t="s">
        <v>416</v>
      </c>
      <c r="E138" s="41">
        <v>3245.4</v>
      </c>
      <c r="F138" s="41">
        <f>VLOOKUP(C138,'[1]9月'!$B:$Q,16,0)</f>
        <v>3245.4</v>
      </c>
      <c r="G138" s="44">
        <v>5228.42</v>
      </c>
      <c r="H138" s="41">
        <v>3245.4</v>
      </c>
      <c r="I138" s="44">
        <v>0</v>
      </c>
      <c r="J138" s="44"/>
      <c r="K138" s="52">
        <f t="shared" si="187"/>
        <v>58.4172</v>
      </c>
      <c r="L138" s="53">
        <f t="shared" si="188"/>
        <v>519.264</v>
      </c>
      <c r="M138" s="44">
        <f t="shared" si="189"/>
        <v>418.27</v>
      </c>
      <c r="N138" s="41">
        <f t="shared" si="190"/>
        <v>22.7178</v>
      </c>
      <c r="O138" s="44">
        <f t="shared" si="191"/>
        <v>0</v>
      </c>
      <c r="P138" s="44">
        <f t="shared" si="192"/>
        <v>0</v>
      </c>
      <c r="Q138" s="44">
        <f t="shared" si="193"/>
        <v>1018.669</v>
      </c>
      <c r="R138" s="41">
        <f t="shared" si="194"/>
        <v>0</v>
      </c>
      <c r="S138" s="41">
        <f t="shared" si="195"/>
        <v>259.63</v>
      </c>
      <c r="T138" s="44">
        <f t="shared" si="196"/>
        <v>104.57</v>
      </c>
      <c r="U138" s="41">
        <f t="shared" si="197"/>
        <v>9.74</v>
      </c>
      <c r="V138" s="44">
        <f t="shared" si="198"/>
        <v>0</v>
      </c>
      <c r="W138" s="44">
        <f t="shared" si="199"/>
        <v>0</v>
      </c>
      <c r="X138" s="41">
        <f t="shared" si="200"/>
        <v>373.94</v>
      </c>
      <c r="Y138" s="41">
        <f t="shared" si="201"/>
        <v>1392.609</v>
      </c>
      <c r="Z138" s="66"/>
      <c r="AA138" s="143" t="s">
        <v>19</v>
      </c>
      <c r="AB138" s="161">
        <f t="shared" ref="AB138:AH138" si="208">K138+R138</f>
        <v>58.4172</v>
      </c>
      <c r="AC138" s="161">
        <f t="shared" si="208"/>
        <v>778.894</v>
      </c>
      <c r="AD138" s="161">
        <f t="shared" si="208"/>
        <v>522.84</v>
      </c>
      <c r="AE138" s="161">
        <f t="shared" si="208"/>
        <v>32.4578</v>
      </c>
      <c r="AF138" s="161">
        <f t="shared" si="208"/>
        <v>0</v>
      </c>
      <c r="AG138" s="161">
        <f t="shared" si="208"/>
        <v>0</v>
      </c>
      <c r="AH138" s="161">
        <f t="shared" si="208"/>
        <v>1392.609</v>
      </c>
      <c r="AI138" s="143" t="s">
        <v>1138</v>
      </c>
    </row>
    <row r="139" s="9" customFormat="1" ht="20" customHeight="1" spans="1:35">
      <c r="A139" s="40">
        <f t="shared" si="186"/>
        <v>136</v>
      </c>
      <c r="B139" s="41" t="s">
        <v>124</v>
      </c>
      <c r="C139" s="42" t="s">
        <v>417</v>
      </c>
      <c r="D139" s="57" t="s">
        <v>418</v>
      </c>
      <c r="E139" s="41">
        <v>3245.4</v>
      </c>
      <c r="F139" s="41">
        <f>VLOOKUP(C139,'[1]9月'!$B:$Q,16,0)</f>
        <v>3245.4</v>
      </c>
      <c r="G139" s="44">
        <v>5228.42</v>
      </c>
      <c r="H139" s="41">
        <v>3245.4</v>
      </c>
      <c r="I139" s="44">
        <v>1790</v>
      </c>
      <c r="J139" s="44"/>
      <c r="K139" s="52">
        <f t="shared" si="187"/>
        <v>58.4172</v>
      </c>
      <c r="L139" s="53">
        <f t="shared" si="188"/>
        <v>519.264</v>
      </c>
      <c r="M139" s="44">
        <f t="shared" si="189"/>
        <v>418.27</v>
      </c>
      <c r="N139" s="41">
        <f t="shared" si="190"/>
        <v>22.7178</v>
      </c>
      <c r="O139" s="44">
        <f t="shared" si="191"/>
        <v>89.5</v>
      </c>
      <c r="P139" s="44">
        <f t="shared" si="192"/>
        <v>0</v>
      </c>
      <c r="Q139" s="44">
        <f t="shared" si="193"/>
        <v>1108.169</v>
      </c>
      <c r="R139" s="41">
        <f t="shared" si="194"/>
        <v>0</v>
      </c>
      <c r="S139" s="41">
        <f t="shared" si="195"/>
        <v>259.63</v>
      </c>
      <c r="T139" s="44">
        <f t="shared" si="196"/>
        <v>104.57</v>
      </c>
      <c r="U139" s="41">
        <f t="shared" si="197"/>
        <v>9.74</v>
      </c>
      <c r="V139" s="44">
        <f t="shared" si="198"/>
        <v>89.5</v>
      </c>
      <c r="W139" s="44">
        <f t="shared" si="199"/>
        <v>0</v>
      </c>
      <c r="X139" s="41">
        <f t="shared" si="200"/>
        <v>463.44</v>
      </c>
      <c r="Y139" s="41">
        <f t="shared" si="201"/>
        <v>1571.609</v>
      </c>
      <c r="Z139" s="66"/>
      <c r="AA139" s="143" t="s">
        <v>19</v>
      </c>
      <c r="AB139" s="161">
        <f t="shared" ref="AB139:AH139" si="209">K139+R139</f>
        <v>58.4172</v>
      </c>
      <c r="AC139" s="161">
        <f t="shared" si="209"/>
        <v>778.894</v>
      </c>
      <c r="AD139" s="161">
        <f t="shared" si="209"/>
        <v>522.84</v>
      </c>
      <c r="AE139" s="161">
        <f t="shared" si="209"/>
        <v>32.4578</v>
      </c>
      <c r="AF139" s="161">
        <f t="shared" si="209"/>
        <v>179</v>
      </c>
      <c r="AG139" s="161">
        <f t="shared" si="209"/>
        <v>0</v>
      </c>
      <c r="AH139" s="161">
        <f t="shared" si="209"/>
        <v>1571.609</v>
      </c>
      <c r="AI139" s="143" t="s">
        <v>1138</v>
      </c>
    </row>
    <row r="140" s="9" customFormat="1" ht="20" customHeight="1" spans="1:35">
      <c r="A140" s="40">
        <f t="shared" si="186"/>
        <v>137</v>
      </c>
      <c r="B140" s="41" t="s">
        <v>124</v>
      </c>
      <c r="C140" s="42" t="s">
        <v>419</v>
      </c>
      <c r="D140" s="344" t="s">
        <v>420</v>
      </c>
      <c r="E140" s="41">
        <v>3245.4</v>
      </c>
      <c r="F140" s="41">
        <f>VLOOKUP(C140,'[1]9月'!$B:$Q,16,0)</f>
        <v>3245.4</v>
      </c>
      <c r="G140" s="44">
        <v>5228.42</v>
      </c>
      <c r="H140" s="41">
        <v>3245.4</v>
      </c>
      <c r="I140" s="44">
        <v>1790</v>
      </c>
      <c r="J140" s="44"/>
      <c r="K140" s="52">
        <f t="shared" si="187"/>
        <v>58.4172</v>
      </c>
      <c r="L140" s="53">
        <f t="shared" si="188"/>
        <v>519.264</v>
      </c>
      <c r="M140" s="44">
        <f t="shared" si="189"/>
        <v>418.27</v>
      </c>
      <c r="N140" s="41">
        <f t="shared" si="190"/>
        <v>22.7178</v>
      </c>
      <c r="O140" s="44">
        <f t="shared" si="191"/>
        <v>89.5</v>
      </c>
      <c r="P140" s="44">
        <f t="shared" si="192"/>
        <v>0</v>
      </c>
      <c r="Q140" s="44">
        <f t="shared" si="193"/>
        <v>1108.169</v>
      </c>
      <c r="R140" s="41">
        <f t="shared" si="194"/>
        <v>0</v>
      </c>
      <c r="S140" s="41">
        <f t="shared" si="195"/>
        <v>259.63</v>
      </c>
      <c r="T140" s="44">
        <f t="shared" si="196"/>
        <v>104.57</v>
      </c>
      <c r="U140" s="41">
        <f t="shared" si="197"/>
        <v>9.74</v>
      </c>
      <c r="V140" s="44">
        <f t="shared" si="198"/>
        <v>89.5</v>
      </c>
      <c r="W140" s="44">
        <f t="shared" si="199"/>
        <v>0</v>
      </c>
      <c r="X140" s="41">
        <f t="shared" si="200"/>
        <v>463.44</v>
      </c>
      <c r="Y140" s="41">
        <f t="shared" si="201"/>
        <v>1571.609</v>
      </c>
      <c r="Z140" s="66"/>
      <c r="AA140" s="143" t="s">
        <v>19</v>
      </c>
      <c r="AB140" s="161">
        <f t="shared" ref="AB140:AH140" si="210">K140+R140</f>
        <v>58.4172</v>
      </c>
      <c r="AC140" s="161">
        <f t="shared" si="210"/>
        <v>778.894</v>
      </c>
      <c r="AD140" s="161">
        <f t="shared" si="210"/>
        <v>522.84</v>
      </c>
      <c r="AE140" s="161">
        <f t="shared" si="210"/>
        <v>32.4578</v>
      </c>
      <c r="AF140" s="161">
        <f t="shared" si="210"/>
        <v>179</v>
      </c>
      <c r="AG140" s="161">
        <f t="shared" si="210"/>
        <v>0</v>
      </c>
      <c r="AH140" s="161">
        <f t="shared" si="210"/>
        <v>1571.609</v>
      </c>
      <c r="AI140" s="143" t="s">
        <v>1138</v>
      </c>
    </row>
    <row r="141" s="9" customFormat="1" ht="20" customHeight="1" spans="1:35">
      <c r="A141" s="40">
        <f t="shared" si="186"/>
        <v>138</v>
      </c>
      <c r="B141" s="41" t="s">
        <v>124</v>
      </c>
      <c r="C141" s="42" t="s">
        <v>421</v>
      </c>
      <c r="D141" s="344" t="s">
        <v>422</v>
      </c>
      <c r="E141" s="41">
        <v>3245.4</v>
      </c>
      <c r="F141" s="41">
        <f>VLOOKUP(C141,'[1]9月'!$B:$Q,16,0)</f>
        <v>3245.4</v>
      </c>
      <c r="G141" s="44">
        <v>0</v>
      </c>
      <c r="H141" s="41">
        <v>3245.4</v>
      </c>
      <c r="I141" s="44">
        <v>0</v>
      </c>
      <c r="J141" s="44"/>
      <c r="K141" s="52">
        <f t="shared" si="187"/>
        <v>58.4172</v>
      </c>
      <c r="L141" s="53">
        <f t="shared" si="188"/>
        <v>519.264</v>
      </c>
      <c r="M141" s="44">
        <f t="shared" si="189"/>
        <v>0</v>
      </c>
      <c r="N141" s="41">
        <f t="shared" si="190"/>
        <v>22.7178</v>
      </c>
      <c r="O141" s="44">
        <f t="shared" si="191"/>
        <v>0</v>
      </c>
      <c r="P141" s="44">
        <f t="shared" si="192"/>
        <v>0</v>
      </c>
      <c r="Q141" s="44">
        <f t="shared" si="193"/>
        <v>600.399</v>
      </c>
      <c r="R141" s="41">
        <f t="shared" si="194"/>
        <v>0</v>
      </c>
      <c r="S141" s="41">
        <f t="shared" si="195"/>
        <v>259.63</v>
      </c>
      <c r="T141" s="44">
        <f t="shared" si="196"/>
        <v>0</v>
      </c>
      <c r="U141" s="41">
        <f t="shared" si="197"/>
        <v>9.74</v>
      </c>
      <c r="V141" s="44">
        <f t="shared" si="198"/>
        <v>0</v>
      </c>
      <c r="W141" s="44">
        <f t="shared" si="199"/>
        <v>0</v>
      </c>
      <c r="X141" s="41">
        <f t="shared" si="200"/>
        <v>269.37</v>
      </c>
      <c r="Y141" s="41">
        <f t="shared" si="201"/>
        <v>869.769</v>
      </c>
      <c r="Z141" s="66"/>
      <c r="AA141" s="143" t="s">
        <v>19</v>
      </c>
      <c r="AB141" s="161">
        <f t="shared" ref="AB141:AH141" si="211">K141+R141</f>
        <v>58.4172</v>
      </c>
      <c r="AC141" s="161">
        <f t="shared" si="211"/>
        <v>778.894</v>
      </c>
      <c r="AD141" s="161">
        <f t="shared" si="211"/>
        <v>0</v>
      </c>
      <c r="AE141" s="161">
        <f t="shared" si="211"/>
        <v>32.4578</v>
      </c>
      <c r="AF141" s="161">
        <f t="shared" si="211"/>
        <v>0</v>
      </c>
      <c r="AG141" s="161">
        <f t="shared" si="211"/>
        <v>0</v>
      </c>
      <c r="AH141" s="161">
        <f t="shared" si="211"/>
        <v>869.769</v>
      </c>
      <c r="AI141" s="143" t="s">
        <v>1138</v>
      </c>
    </row>
    <row r="142" s="9" customFormat="1" ht="20" customHeight="1" spans="1:35">
      <c r="A142" s="40">
        <f t="shared" ref="A142:A151" si="212">ROW()-3</f>
        <v>139</v>
      </c>
      <c r="B142" s="41" t="s">
        <v>124</v>
      </c>
      <c r="C142" s="42" t="s">
        <v>423</v>
      </c>
      <c r="D142" s="57" t="s">
        <v>424</v>
      </c>
      <c r="E142" s="41">
        <v>3245.4</v>
      </c>
      <c r="F142" s="41">
        <f>VLOOKUP(C142,'[1]9月'!$B:$Q,16,0)</f>
        <v>3245.4</v>
      </c>
      <c r="G142" s="44">
        <v>5228.42</v>
      </c>
      <c r="H142" s="41">
        <v>3245.4</v>
      </c>
      <c r="I142" s="44">
        <v>1790</v>
      </c>
      <c r="J142" s="44"/>
      <c r="K142" s="52">
        <f t="shared" si="187"/>
        <v>58.4172</v>
      </c>
      <c r="L142" s="53">
        <f t="shared" si="188"/>
        <v>519.264</v>
      </c>
      <c r="M142" s="44">
        <f t="shared" si="189"/>
        <v>418.27</v>
      </c>
      <c r="N142" s="41">
        <f t="shared" si="190"/>
        <v>22.7178</v>
      </c>
      <c r="O142" s="44">
        <f t="shared" si="191"/>
        <v>89.5</v>
      </c>
      <c r="P142" s="44">
        <f t="shared" si="192"/>
        <v>0</v>
      </c>
      <c r="Q142" s="44">
        <f t="shared" si="193"/>
        <v>1108.169</v>
      </c>
      <c r="R142" s="41">
        <f t="shared" si="194"/>
        <v>0</v>
      </c>
      <c r="S142" s="41">
        <f t="shared" si="195"/>
        <v>259.63</v>
      </c>
      <c r="T142" s="44">
        <f t="shared" si="196"/>
        <v>104.57</v>
      </c>
      <c r="U142" s="41">
        <f t="shared" si="197"/>
        <v>9.74</v>
      </c>
      <c r="V142" s="44">
        <f t="shared" si="198"/>
        <v>89.5</v>
      </c>
      <c r="W142" s="44">
        <f t="shared" si="199"/>
        <v>0</v>
      </c>
      <c r="X142" s="41">
        <f t="shared" si="200"/>
        <v>463.44</v>
      </c>
      <c r="Y142" s="41">
        <f t="shared" si="201"/>
        <v>1571.609</v>
      </c>
      <c r="Z142" s="66"/>
      <c r="AA142" s="143" t="s">
        <v>19</v>
      </c>
      <c r="AB142" s="161">
        <f t="shared" ref="AB142:AH142" si="213">K142+R142</f>
        <v>58.4172</v>
      </c>
      <c r="AC142" s="161">
        <f t="shared" si="213"/>
        <v>778.894</v>
      </c>
      <c r="AD142" s="161">
        <f t="shared" si="213"/>
        <v>522.84</v>
      </c>
      <c r="AE142" s="161">
        <f t="shared" si="213"/>
        <v>32.4578</v>
      </c>
      <c r="AF142" s="161">
        <f t="shared" si="213"/>
        <v>179</v>
      </c>
      <c r="AG142" s="161">
        <f t="shared" si="213"/>
        <v>0</v>
      </c>
      <c r="AH142" s="161">
        <f t="shared" si="213"/>
        <v>1571.609</v>
      </c>
      <c r="AI142" s="143" t="s">
        <v>1138</v>
      </c>
    </row>
    <row r="143" s="9" customFormat="1" ht="20" customHeight="1" spans="1:35">
      <c r="A143" s="40">
        <f t="shared" si="212"/>
        <v>140</v>
      </c>
      <c r="B143" s="41" t="s">
        <v>320</v>
      </c>
      <c r="C143" s="42" t="s">
        <v>425</v>
      </c>
      <c r="D143" s="57" t="s">
        <v>426</v>
      </c>
      <c r="E143" s="41">
        <v>3245.4</v>
      </c>
      <c r="F143" s="41">
        <f>VLOOKUP(C143,'[1]9月'!$B:$Q,16,0)</f>
        <v>3245.4</v>
      </c>
      <c r="G143" s="44">
        <v>5228.42</v>
      </c>
      <c r="H143" s="41">
        <v>3245.4</v>
      </c>
      <c r="I143" s="44">
        <v>2544</v>
      </c>
      <c r="J143" s="44"/>
      <c r="K143" s="52">
        <f t="shared" si="187"/>
        <v>58.4172</v>
      </c>
      <c r="L143" s="53">
        <f t="shared" si="188"/>
        <v>519.264</v>
      </c>
      <c r="M143" s="44">
        <f t="shared" si="189"/>
        <v>418.27</v>
      </c>
      <c r="N143" s="41">
        <f t="shared" si="190"/>
        <v>22.7178</v>
      </c>
      <c r="O143" s="44">
        <f t="shared" si="191"/>
        <v>127.2</v>
      </c>
      <c r="P143" s="44">
        <f t="shared" si="192"/>
        <v>0</v>
      </c>
      <c r="Q143" s="44">
        <f t="shared" si="193"/>
        <v>1145.869</v>
      </c>
      <c r="R143" s="41">
        <f t="shared" si="194"/>
        <v>0</v>
      </c>
      <c r="S143" s="41">
        <f t="shared" si="195"/>
        <v>259.63</v>
      </c>
      <c r="T143" s="44">
        <f t="shared" si="196"/>
        <v>104.57</v>
      </c>
      <c r="U143" s="41">
        <f t="shared" si="197"/>
        <v>9.74</v>
      </c>
      <c r="V143" s="44">
        <f t="shared" si="198"/>
        <v>127.2</v>
      </c>
      <c r="W143" s="44">
        <f t="shared" si="199"/>
        <v>0</v>
      </c>
      <c r="X143" s="41">
        <f t="shared" si="200"/>
        <v>501.14</v>
      </c>
      <c r="Y143" s="41">
        <f t="shared" si="201"/>
        <v>1647.009</v>
      </c>
      <c r="Z143" s="66"/>
      <c r="AA143" s="143" t="s">
        <v>21</v>
      </c>
      <c r="AB143" s="161">
        <f t="shared" ref="AB143:AH143" si="214">K143+R143</f>
        <v>58.4172</v>
      </c>
      <c r="AC143" s="161">
        <f t="shared" si="214"/>
        <v>778.894</v>
      </c>
      <c r="AD143" s="161">
        <f t="shared" si="214"/>
        <v>522.84</v>
      </c>
      <c r="AE143" s="161">
        <f t="shared" si="214"/>
        <v>32.4578</v>
      </c>
      <c r="AF143" s="161">
        <f t="shared" si="214"/>
        <v>254.4</v>
      </c>
      <c r="AG143" s="161">
        <f t="shared" si="214"/>
        <v>0</v>
      </c>
      <c r="AH143" s="161">
        <f t="shared" si="214"/>
        <v>1647.009</v>
      </c>
      <c r="AI143" s="143" t="s">
        <v>1138</v>
      </c>
    </row>
    <row r="144" s="9" customFormat="1" ht="20" customHeight="1" spans="1:35">
      <c r="A144" s="40">
        <f t="shared" si="212"/>
        <v>141</v>
      </c>
      <c r="B144" s="41" t="s">
        <v>124</v>
      </c>
      <c r="C144" s="42" t="s">
        <v>427</v>
      </c>
      <c r="D144" s="57" t="s">
        <v>428</v>
      </c>
      <c r="E144" s="41">
        <v>3245.4</v>
      </c>
      <c r="F144" s="41">
        <f>VLOOKUP(C144,'[1]9月'!$B:$Q,16,0)</f>
        <v>3245.4</v>
      </c>
      <c r="G144" s="44">
        <v>5228.42</v>
      </c>
      <c r="H144" s="41">
        <v>3245.4</v>
      </c>
      <c r="I144" s="44">
        <v>2544</v>
      </c>
      <c r="J144" s="44"/>
      <c r="K144" s="52">
        <f t="shared" si="187"/>
        <v>58.4172</v>
      </c>
      <c r="L144" s="53">
        <f t="shared" si="188"/>
        <v>519.264</v>
      </c>
      <c r="M144" s="44">
        <f t="shared" si="189"/>
        <v>418.27</v>
      </c>
      <c r="N144" s="41">
        <f t="shared" si="190"/>
        <v>22.7178</v>
      </c>
      <c r="O144" s="44">
        <f t="shared" si="191"/>
        <v>127.2</v>
      </c>
      <c r="P144" s="44">
        <f t="shared" si="192"/>
        <v>0</v>
      </c>
      <c r="Q144" s="44">
        <f t="shared" si="193"/>
        <v>1145.869</v>
      </c>
      <c r="R144" s="41">
        <f t="shared" si="194"/>
        <v>0</v>
      </c>
      <c r="S144" s="41">
        <f t="shared" si="195"/>
        <v>259.63</v>
      </c>
      <c r="T144" s="44">
        <f t="shared" si="196"/>
        <v>104.57</v>
      </c>
      <c r="U144" s="41">
        <f t="shared" si="197"/>
        <v>9.74</v>
      </c>
      <c r="V144" s="44">
        <f t="shared" si="198"/>
        <v>127.2</v>
      </c>
      <c r="W144" s="44">
        <f t="shared" si="199"/>
        <v>0</v>
      </c>
      <c r="X144" s="41">
        <f t="shared" si="200"/>
        <v>501.14</v>
      </c>
      <c r="Y144" s="41">
        <f t="shared" si="201"/>
        <v>1647.009</v>
      </c>
      <c r="Z144" s="66"/>
      <c r="AA144" s="143" t="s">
        <v>19</v>
      </c>
      <c r="AB144" s="161">
        <f t="shared" ref="AB144:AH144" si="215">K144+R144</f>
        <v>58.4172</v>
      </c>
      <c r="AC144" s="161">
        <f t="shared" si="215"/>
        <v>778.894</v>
      </c>
      <c r="AD144" s="161">
        <f t="shared" si="215"/>
        <v>522.84</v>
      </c>
      <c r="AE144" s="161">
        <f t="shared" si="215"/>
        <v>32.4578</v>
      </c>
      <c r="AF144" s="161">
        <f t="shared" si="215"/>
        <v>254.4</v>
      </c>
      <c r="AG144" s="161">
        <f t="shared" si="215"/>
        <v>0</v>
      </c>
      <c r="AH144" s="161">
        <f t="shared" si="215"/>
        <v>1647.009</v>
      </c>
      <c r="AI144" s="143" t="s">
        <v>1138</v>
      </c>
    </row>
    <row r="145" s="9" customFormat="1" ht="20" customHeight="1" spans="1:35">
      <c r="A145" s="40">
        <f t="shared" si="212"/>
        <v>142</v>
      </c>
      <c r="B145" s="41" t="s">
        <v>98</v>
      </c>
      <c r="C145" s="46" t="s">
        <v>431</v>
      </c>
      <c r="D145" s="47" t="s">
        <v>432</v>
      </c>
      <c r="E145" s="41">
        <v>3245.4</v>
      </c>
      <c r="F145" s="41">
        <f>VLOOKUP(C145,'[1]9月'!$B:$Q,16,0)</f>
        <v>3245.4</v>
      </c>
      <c r="G145" s="44">
        <v>5228.42</v>
      </c>
      <c r="H145" s="41">
        <v>3245.4</v>
      </c>
      <c r="I145" s="44">
        <v>1790</v>
      </c>
      <c r="J145" s="44"/>
      <c r="K145" s="52">
        <f t="shared" si="187"/>
        <v>58.4172</v>
      </c>
      <c r="L145" s="53">
        <f t="shared" si="188"/>
        <v>519.264</v>
      </c>
      <c r="M145" s="44">
        <f t="shared" si="189"/>
        <v>418.27</v>
      </c>
      <c r="N145" s="41">
        <f t="shared" si="190"/>
        <v>22.7178</v>
      </c>
      <c r="O145" s="44">
        <f t="shared" si="191"/>
        <v>89.5</v>
      </c>
      <c r="P145" s="44">
        <f t="shared" si="192"/>
        <v>0</v>
      </c>
      <c r="Q145" s="44">
        <f t="shared" si="193"/>
        <v>1108.169</v>
      </c>
      <c r="R145" s="41">
        <f t="shared" si="194"/>
        <v>0</v>
      </c>
      <c r="S145" s="41">
        <f t="shared" si="195"/>
        <v>259.63</v>
      </c>
      <c r="T145" s="44">
        <f t="shared" si="196"/>
        <v>104.57</v>
      </c>
      <c r="U145" s="41">
        <f t="shared" si="197"/>
        <v>9.74</v>
      </c>
      <c r="V145" s="44">
        <f t="shared" si="198"/>
        <v>89.5</v>
      </c>
      <c r="W145" s="44">
        <f t="shared" si="199"/>
        <v>0</v>
      </c>
      <c r="X145" s="41">
        <f t="shared" si="200"/>
        <v>463.44</v>
      </c>
      <c r="Y145" s="41">
        <f t="shared" si="201"/>
        <v>1571.609</v>
      </c>
      <c r="Z145" s="66"/>
      <c r="AA145" s="143" t="s">
        <v>26</v>
      </c>
      <c r="AB145" s="161">
        <f t="shared" ref="AB145:AH145" si="216">K145+R145</f>
        <v>58.4172</v>
      </c>
      <c r="AC145" s="161">
        <f t="shared" si="216"/>
        <v>778.894</v>
      </c>
      <c r="AD145" s="161">
        <f t="shared" si="216"/>
        <v>522.84</v>
      </c>
      <c r="AE145" s="161">
        <f t="shared" si="216"/>
        <v>32.4578</v>
      </c>
      <c r="AF145" s="161">
        <f t="shared" si="216"/>
        <v>179</v>
      </c>
      <c r="AG145" s="161">
        <f t="shared" si="216"/>
        <v>0</v>
      </c>
      <c r="AH145" s="161">
        <f t="shared" si="216"/>
        <v>1571.609</v>
      </c>
      <c r="AI145" s="143" t="s">
        <v>1135</v>
      </c>
    </row>
    <row r="146" s="9" customFormat="1" ht="20" customHeight="1" spans="1:35">
      <c r="A146" s="40">
        <f t="shared" si="212"/>
        <v>143</v>
      </c>
      <c r="B146" s="41" t="s">
        <v>124</v>
      </c>
      <c r="C146" s="46" t="s">
        <v>433</v>
      </c>
      <c r="D146" s="47" t="s">
        <v>434</v>
      </c>
      <c r="E146" s="41">
        <v>3245.4</v>
      </c>
      <c r="F146" s="41">
        <f>VLOOKUP(C146,'[1]9月'!$B:$Q,16,0)</f>
        <v>3245.4</v>
      </c>
      <c r="G146" s="44">
        <v>5228.42</v>
      </c>
      <c r="H146" s="41">
        <v>3245.4</v>
      </c>
      <c r="I146" s="44">
        <v>1790</v>
      </c>
      <c r="J146" s="44"/>
      <c r="K146" s="52">
        <f t="shared" si="187"/>
        <v>58.4172</v>
      </c>
      <c r="L146" s="53">
        <f t="shared" si="188"/>
        <v>519.264</v>
      </c>
      <c r="M146" s="44">
        <f t="shared" si="189"/>
        <v>418.27</v>
      </c>
      <c r="N146" s="41">
        <f t="shared" si="190"/>
        <v>22.7178</v>
      </c>
      <c r="O146" s="44">
        <f t="shared" si="191"/>
        <v>89.5</v>
      </c>
      <c r="P146" s="44">
        <f t="shared" si="192"/>
        <v>0</v>
      </c>
      <c r="Q146" s="44">
        <f t="shared" si="193"/>
        <v>1108.169</v>
      </c>
      <c r="R146" s="41">
        <f t="shared" si="194"/>
        <v>0</v>
      </c>
      <c r="S146" s="41">
        <f t="shared" si="195"/>
        <v>259.63</v>
      </c>
      <c r="T146" s="44">
        <f t="shared" si="196"/>
        <v>104.57</v>
      </c>
      <c r="U146" s="41">
        <f t="shared" si="197"/>
        <v>9.74</v>
      </c>
      <c r="V146" s="44">
        <f t="shared" si="198"/>
        <v>89.5</v>
      </c>
      <c r="W146" s="44">
        <f t="shared" si="199"/>
        <v>0</v>
      </c>
      <c r="X146" s="41">
        <f t="shared" si="200"/>
        <v>463.44</v>
      </c>
      <c r="Y146" s="41">
        <f t="shared" si="201"/>
        <v>1571.609</v>
      </c>
      <c r="Z146" s="66"/>
      <c r="AA146" s="143" t="s">
        <v>19</v>
      </c>
      <c r="AB146" s="161">
        <f t="shared" ref="AB146:AH146" si="217">K146+R146</f>
        <v>58.4172</v>
      </c>
      <c r="AC146" s="161">
        <f t="shared" si="217"/>
        <v>778.894</v>
      </c>
      <c r="AD146" s="161">
        <f t="shared" si="217"/>
        <v>522.84</v>
      </c>
      <c r="AE146" s="161">
        <f t="shared" si="217"/>
        <v>32.4578</v>
      </c>
      <c r="AF146" s="161">
        <f t="shared" si="217"/>
        <v>179</v>
      </c>
      <c r="AG146" s="161">
        <f t="shared" si="217"/>
        <v>0</v>
      </c>
      <c r="AH146" s="161">
        <f t="shared" si="217"/>
        <v>1571.609</v>
      </c>
      <c r="AI146" s="143" t="s">
        <v>1138</v>
      </c>
    </row>
    <row r="147" s="9" customFormat="1" ht="20" customHeight="1" spans="1:35">
      <c r="A147" s="40">
        <f t="shared" si="212"/>
        <v>144</v>
      </c>
      <c r="B147" s="41" t="s">
        <v>124</v>
      </c>
      <c r="C147" s="46" t="s">
        <v>435</v>
      </c>
      <c r="D147" s="47" t="s">
        <v>436</v>
      </c>
      <c r="E147" s="41">
        <v>3245.4</v>
      </c>
      <c r="F147" s="41">
        <f>VLOOKUP(C147,'[1]9月'!$B:$Q,16,0)</f>
        <v>3245.4</v>
      </c>
      <c r="G147" s="44">
        <v>5228.42</v>
      </c>
      <c r="H147" s="41">
        <v>3245.4</v>
      </c>
      <c r="I147" s="44">
        <v>1790</v>
      </c>
      <c r="J147" s="44"/>
      <c r="K147" s="52">
        <f t="shared" si="187"/>
        <v>58.4172</v>
      </c>
      <c r="L147" s="53">
        <f t="shared" si="188"/>
        <v>519.264</v>
      </c>
      <c r="M147" s="44">
        <f t="shared" si="189"/>
        <v>418.27</v>
      </c>
      <c r="N147" s="41">
        <f t="shared" si="190"/>
        <v>22.7178</v>
      </c>
      <c r="O147" s="44">
        <f t="shared" si="191"/>
        <v>89.5</v>
      </c>
      <c r="P147" s="44">
        <f t="shared" si="192"/>
        <v>0</v>
      </c>
      <c r="Q147" s="44">
        <f t="shared" si="193"/>
        <v>1108.169</v>
      </c>
      <c r="R147" s="41">
        <f t="shared" si="194"/>
        <v>0</v>
      </c>
      <c r="S147" s="41">
        <f t="shared" si="195"/>
        <v>259.63</v>
      </c>
      <c r="T147" s="44">
        <f t="shared" si="196"/>
        <v>104.57</v>
      </c>
      <c r="U147" s="41">
        <f t="shared" si="197"/>
        <v>9.74</v>
      </c>
      <c r="V147" s="44">
        <f t="shared" si="198"/>
        <v>89.5</v>
      </c>
      <c r="W147" s="44">
        <f t="shared" si="199"/>
        <v>0</v>
      </c>
      <c r="X147" s="41">
        <f t="shared" si="200"/>
        <v>463.44</v>
      </c>
      <c r="Y147" s="41">
        <f t="shared" si="201"/>
        <v>1571.609</v>
      </c>
      <c r="Z147" s="66"/>
      <c r="AA147" s="143" t="s">
        <v>19</v>
      </c>
      <c r="AB147" s="161">
        <f t="shared" ref="AB147:AH147" si="218">K147+R147</f>
        <v>58.4172</v>
      </c>
      <c r="AC147" s="161">
        <f t="shared" si="218"/>
        <v>778.894</v>
      </c>
      <c r="AD147" s="161">
        <f t="shared" si="218"/>
        <v>522.84</v>
      </c>
      <c r="AE147" s="161">
        <f t="shared" si="218"/>
        <v>32.4578</v>
      </c>
      <c r="AF147" s="161">
        <f t="shared" si="218"/>
        <v>179</v>
      </c>
      <c r="AG147" s="161">
        <f t="shared" si="218"/>
        <v>0</v>
      </c>
      <c r="AH147" s="161">
        <f t="shared" si="218"/>
        <v>1571.609</v>
      </c>
      <c r="AI147" s="143" t="s">
        <v>1138</v>
      </c>
    </row>
    <row r="148" s="9" customFormat="1" ht="20" customHeight="1" spans="1:35">
      <c r="A148" s="40">
        <f t="shared" si="212"/>
        <v>145</v>
      </c>
      <c r="B148" s="41" t="s">
        <v>124</v>
      </c>
      <c r="C148" s="46" t="s">
        <v>437</v>
      </c>
      <c r="D148" s="47" t="s">
        <v>438</v>
      </c>
      <c r="E148" s="41">
        <v>3245.4</v>
      </c>
      <c r="F148" s="41">
        <f>VLOOKUP(C148,'[1]9月'!$B:$Q,16,0)</f>
        <v>3245.4</v>
      </c>
      <c r="G148" s="44">
        <v>5228.42</v>
      </c>
      <c r="H148" s="41">
        <v>3245.4</v>
      </c>
      <c r="I148" s="44">
        <v>1790</v>
      </c>
      <c r="J148" s="44"/>
      <c r="K148" s="52">
        <f t="shared" si="187"/>
        <v>58.4172</v>
      </c>
      <c r="L148" s="53">
        <f t="shared" si="188"/>
        <v>519.264</v>
      </c>
      <c r="M148" s="44">
        <f t="shared" si="189"/>
        <v>418.27</v>
      </c>
      <c r="N148" s="41">
        <f t="shared" si="190"/>
        <v>22.7178</v>
      </c>
      <c r="O148" s="44">
        <f t="shared" si="191"/>
        <v>89.5</v>
      </c>
      <c r="P148" s="44">
        <f t="shared" si="192"/>
        <v>0</v>
      </c>
      <c r="Q148" s="44">
        <f t="shared" si="193"/>
        <v>1108.169</v>
      </c>
      <c r="R148" s="41">
        <f t="shared" si="194"/>
        <v>0</v>
      </c>
      <c r="S148" s="41">
        <f t="shared" si="195"/>
        <v>259.63</v>
      </c>
      <c r="T148" s="44">
        <f t="shared" si="196"/>
        <v>104.57</v>
      </c>
      <c r="U148" s="41">
        <f t="shared" si="197"/>
        <v>9.74</v>
      </c>
      <c r="V148" s="44">
        <f t="shared" si="198"/>
        <v>89.5</v>
      </c>
      <c r="W148" s="44">
        <f t="shared" si="199"/>
        <v>0</v>
      </c>
      <c r="X148" s="41">
        <f t="shared" si="200"/>
        <v>463.44</v>
      </c>
      <c r="Y148" s="41">
        <f t="shared" si="201"/>
        <v>1571.609</v>
      </c>
      <c r="Z148" s="66"/>
      <c r="AA148" s="143" t="s">
        <v>19</v>
      </c>
      <c r="AB148" s="161">
        <f t="shared" ref="AB148:AH148" si="219">K148+R148</f>
        <v>58.4172</v>
      </c>
      <c r="AC148" s="161">
        <f t="shared" si="219"/>
        <v>778.894</v>
      </c>
      <c r="AD148" s="161">
        <f t="shared" si="219"/>
        <v>522.84</v>
      </c>
      <c r="AE148" s="161">
        <f t="shared" si="219"/>
        <v>32.4578</v>
      </c>
      <c r="AF148" s="161">
        <f t="shared" si="219"/>
        <v>179</v>
      </c>
      <c r="AG148" s="161">
        <f t="shared" si="219"/>
        <v>0</v>
      </c>
      <c r="AH148" s="161">
        <f t="shared" si="219"/>
        <v>1571.609</v>
      </c>
      <c r="AI148" s="143" t="s">
        <v>1138</v>
      </c>
    </row>
    <row r="149" s="9" customFormat="1" ht="20" customHeight="1" spans="1:35">
      <c r="A149" s="40">
        <f t="shared" si="212"/>
        <v>146</v>
      </c>
      <c r="B149" s="41" t="s">
        <v>320</v>
      </c>
      <c r="C149" s="42" t="s">
        <v>444</v>
      </c>
      <c r="D149" s="41" t="s">
        <v>445</v>
      </c>
      <c r="E149" s="41">
        <v>3245.4</v>
      </c>
      <c r="F149" s="41">
        <f>VLOOKUP(C149,'[1]9月'!$B:$Q,16,0)</f>
        <v>3245.4</v>
      </c>
      <c r="G149" s="44">
        <v>5228.42</v>
      </c>
      <c r="H149" s="41">
        <v>3245.4</v>
      </c>
      <c r="I149" s="44">
        <v>1790</v>
      </c>
      <c r="J149" s="44"/>
      <c r="K149" s="52">
        <f t="shared" si="187"/>
        <v>58.4172</v>
      </c>
      <c r="L149" s="53">
        <f t="shared" si="188"/>
        <v>519.264</v>
      </c>
      <c r="M149" s="44">
        <f t="shared" si="189"/>
        <v>418.27</v>
      </c>
      <c r="N149" s="41">
        <f t="shared" si="190"/>
        <v>22.7178</v>
      </c>
      <c r="O149" s="44">
        <f t="shared" si="191"/>
        <v>89.5</v>
      </c>
      <c r="P149" s="44">
        <f t="shared" si="192"/>
        <v>0</v>
      </c>
      <c r="Q149" s="44">
        <f t="shared" si="193"/>
        <v>1108.169</v>
      </c>
      <c r="R149" s="41">
        <f t="shared" si="194"/>
        <v>0</v>
      </c>
      <c r="S149" s="41">
        <f t="shared" si="195"/>
        <v>259.63</v>
      </c>
      <c r="T149" s="44">
        <f t="shared" si="196"/>
        <v>104.57</v>
      </c>
      <c r="U149" s="41">
        <f t="shared" si="197"/>
        <v>9.74</v>
      </c>
      <c r="V149" s="44">
        <f t="shared" si="198"/>
        <v>89.5</v>
      </c>
      <c r="W149" s="44">
        <f t="shared" si="199"/>
        <v>0</v>
      </c>
      <c r="X149" s="41">
        <f t="shared" si="200"/>
        <v>463.44</v>
      </c>
      <c r="Y149" s="41">
        <f t="shared" si="201"/>
        <v>1571.609</v>
      </c>
      <c r="Z149" s="66"/>
      <c r="AA149" s="143" t="s">
        <v>15</v>
      </c>
      <c r="AB149" s="161">
        <f t="shared" ref="AB149:AH149" si="220">K149+R149</f>
        <v>58.4172</v>
      </c>
      <c r="AC149" s="161">
        <f t="shared" si="220"/>
        <v>778.894</v>
      </c>
      <c r="AD149" s="161">
        <f t="shared" si="220"/>
        <v>522.84</v>
      </c>
      <c r="AE149" s="161">
        <f t="shared" si="220"/>
        <v>32.4578</v>
      </c>
      <c r="AF149" s="161">
        <f t="shared" si="220"/>
        <v>179</v>
      </c>
      <c r="AG149" s="161">
        <f t="shared" si="220"/>
        <v>0</v>
      </c>
      <c r="AH149" s="161">
        <f t="shared" si="220"/>
        <v>1571.609</v>
      </c>
      <c r="AI149" s="143" t="s">
        <v>1138</v>
      </c>
    </row>
    <row r="150" s="9" customFormat="1" ht="20" customHeight="1" spans="1:35">
      <c r="A150" s="40">
        <f t="shared" si="212"/>
        <v>147</v>
      </c>
      <c r="B150" s="41" t="s">
        <v>443</v>
      </c>
      <c r="C150" s="42" t="s">
        <v>446</v>
      </c>
      <c r="D150" s="41" t="s">
        <v>447</v>
      </c>
      <c r="E150" s="41">
        <v>3245.4</v>
      </c>
      <c r="F150" s="41">
        <f>VLOOKUP(C150,'[1]9月'!$B:$Q,16,0)</f>
        <v>3245.4</v>
      </c>
      <c r="G150" s="44">
        <v>5228.42</v>
      </c>
      <c r="H150" s="41">
        <v>3245.4</v>
      </c>
      <c r="I150" s="44">
        <v>1790</v>
      </c>
      <c r="J150" s="44"/>
      <c r="K150" s="52">
        <f t="shared" si="187"/>
        <v>58.4172</v>
      </c>
      <c r="L150" s="53">
        <f t="shared" si="188"/>
        <v>519.264</v>
      </c>
      <c r="M150" s="44">
        <f t="shared" si="189"/>
        <v>418.27</v>
      </c>
      <c r="N150" s="41">
        <f t="shared" si="190"/>
        <v>22.7178</v>
      </c>
      <c r="O150" s="44">
        <f t="shared" si="191"/>
        <v>89.5</v>
      </c>
      <c r="P150" s="44">
        <f t="shared" si="192"/>
        <v>0</v>
      </c>
      <c r="Q150" s="44">
        <f t="shared" si="193"/>
        <v>1108.169</v>
      </c>
      <c r="R150" s="41">
        <f t="shared" si="194"/>
        <v>0</v>
      </c>
      <c r="S150" s="41">
        <f t="shared" si="195"/>
        <v>259.63</v>
      </c>
      <c r="T150" s="44">
        <f t="shared" si="196"/>
        <v>104.57</v>
      </c>
      <c r="U150" s="41">
        <f t="shared" si="197"/>
        <v>9.74</v>
      </c>
      <c r="V150" s="44">
        <f t="shared" si="198"/>
        <v>89.5</v>
      </c>
      <c r="W150" s="44">
        <f t="shared" si="199"/>
        <v>0</v>
      </c>
      <c r="X150" s="41">
        <f t="shared" si="200"/>
        <v>463.44</v>
      </c>
      <c r="Y150" s="41">
        <f t="shared" si="201"/>
        <v>1571.609</v>
      </c>
      <c r="Z150" s="66"/>
      <c r="AA150" s="143" t="s">
        <v>15</v>
      </c>
      <c r="AB150" s="161">
        <f t="shared" ref="AB150:AH150" si="221">K150+R150</f>
        <v>58.4172</v>
      </c>
      <c r="AC150" s="161">
        <f t="shared" si="221"/>
        <v>778.894</v>
      </c>
      <c r="AD150" s="161">
        <f t="shared" si="221"/>
        <v>522.84</v>
      </c>
      <c r="AE150" s="161">
        <f t="shared" si="221"/>
        <v>32.4578</v>
      </c>
      <c r="AF150" s="161">
        <f t="shared" si="221"/>
        <v>179</v>
      </c>
      <c r="AG150" s="161">
        <f t="shared" si="221"/>
        <v>0</v>
      </c>
      <c r="AH150" s="161">
        <f t="shared" si="221"/>
        <v>1571.609</v>
      </c>
      <c r="AI150" s="143" t="s">
        <v>1138</v>
      </c>
    </row>
    <row r="151" s="9" customFormat="1" ht="20" customHeight="1" spans="1:35">
      <c r="A151" s="40">
        <f t="shared" si="212"/>
        <v>148</v>
      </c>
      <c r="B151" s="41" t="s">
        <v>443</v>
      </c>
      <c r="C151" s="42" t="s">
        <v>448</v>
      </c>
      <c r="D151" s="41" t="s">
        <v>449</v>
      </c>
      <c r="E151" s="41">
        <v>3245.4</v>
      </c>
      <c r="F151" s="41">
        <f>VLOOKUP(C151,'[1]9月'!$B:$Q,16,0)</f>
        <v>3245.4</v>
      </c>
      <c r="G151" s="44">
        <v>5228.42</v>
      </c>
      <c r="H151" s="41">
        <v>3245.4</v>
      </c>
      <c r="I151" s="44">
        <v>1790</v>
      </c>
      <c r="J151" s="44"/>
      <c r="K151" s="52">
        <f t="shared" si="187"/>
        <v>58.4172</v>
      </c>
      <c r="L151" s="53">
        <f t="shared" si="188"/>
        <v>519.264</v>
      </c>
      <c r="M151" s="44">
        <f t="shared" si="189"/>
        <v>418.27</v>
      </c>
      <c r="N151" s="41">
        <f t="shared" si="190"/>
        <v>22.7178</v>
      </c>
      <c r="O151" s="44">
        <f t="shared" si="191"/>
        <v>89.5</v>
      </c>
      <c r="P151" s="44">
        <f t="shared" si="192"/>
        <v>0</v>
      </c>
      <c r="Q151" s="44">
        <f t="shared" si="193"/>
        <v>1108.169</v>
      </c>
      <c r="R151" s="41">
        <f t="shared" si="194"/>
        <v>0</v>
      </c>
      <c r="S151" s="41">
        <f t="shared" si="195"/>
        <v>259.63</v>
      </c>
      <c r="T151" s="44">
        <f t="shared" si="196"/>
        <v>104.57</v>
      </c>
      <c r="U151" s="41">
        <f t="shared" si="197"/>
        <v>9.74</v>
      </c>
      <c r="V151" s="44">
        <f t="shared" si="198"/>
        <v>89.5</v>
      </c>
      <c r="W151" s="44">
        <f t="shared" si="199"/>
        <v>0</v>
      </c>
      <c r="X151" s="41">
        <f t="shared" si="200"/>
        <v>463.44</v>
      </c>
      <c r="Y151" s="41">
        <f t="shared" si="201"/>
        <v>1571.609</v>
      </c>
      <c r="Z151" s="66"/>
      <c r="AA151" s="143" t="s">
        <v>15</v>
      </c>
      <c r="AB151" s="161">
        <f t="shared" ref="AB151:AH151" si="222">K151+R151</f>
        <v>58.4172</v>
      </c>
      <c r="AC151" s="161">
        <f t="shared" si="222"/>
        <v>778.894</v>
      </c>
      <c r="AD151" s="161">
        <f t="shared" si="222"/>
        <v>522.84</v>
      </c>
      <c r="AE151" s="161">
        <f t="shared" si="222"/>
        <v>32.4578</v>
      </c>
      <c r="AF151" s="161">
        <f t="shared" si="222"/>
        <v>179</v>
      </c>
      <c r="AG151" s="161">
        <f t="shared" si="222"/>
        <v>0</v>
      </c>
      <c r="AH151" s="161">
        <f t="shared" si="222"/>
        <v>1571.609</v>
      </c>
      <c r="AI151" s="143" t="s">
        <v>1138</v>
      </c>
    </row>
    <row r="152" s="9" customFormat="1" ht="20" customHeight="1" spans="1:35">
      <c r="A152" s="40">
        <f t="shared" ref="A152:A161" si="223">ROW()-3</f>
        <v>149</v>
      </c>
      <c r="B152" s="41" t="s">
        <v>443</v>
      </c>
      <c r="C152" s="42" t="s">
        <v>450</v>
      </c>
      <c r="D152" s="41" t="s">
        <v>451</v>
      </c>
      <c r="E152" s="41">
        <v>3245.4</v>
      </c>
      <c r="F152" s="41">
        <f>VLOOKUP(C152,'[1]9月'!$B:$Q,16,0)</f>
        <v>3245.4</v>
      </c>
      <c r="G152" s="44">
        <v>5228.42</v>
      </c>
      <c r="H152" s="41">
        <v>3245.4</v>
      </c>
      <c r="I152" s="44">
        <v>1790</v>
      </c>
      <c r="J152" s="44"/>
      <c r="K152" s="52">
        <f t="shared" si="187"/>
        <v>58.4172</v>
      </c>
      <c r="L152" s="53">
        <f t="shared" si="188"/>
        <v>519.264</v>
      </c>
      <c r="M152" s="44">
        <f t="shared" si="189"/>
        <v>418.27</v>
      </c>
      <c r="N152" s="41">
        <f t="shared" si="190"/>
        <v>22.7178</v>
      </c>
      <c r="O152" s="44">
        <f t="shared" si="191"/>
        <v>89.5</v>
      </c>
      <c r="P152" s="44">
        <f t="shared" si="192"/>
        <v>0</v>
      </c>
      <c r="Q152" s="44">
        <f t="shared" si="193"/>
        <v>1108.169</v>
      </c>
      <c r="R152" s="41">
        <f t="shared" si="194"/>
        <v>0</v>
      </c>
      <c r="S152" s="41">
        <f t="shared" si="195"/>
        <v>259.63</v>
      </c>
      <c r="T152" s="44">
        <f t="shared" si="196"/>
        <v>104.57</v>
      </c>
      <c r="U152" s="41">
        <f t="shared" si="197"/>
        <v>9.74</v>
      </c>
      <c r="V152" s="44">
        <f t="shared" si="198"/>
        <v>89.5</v>
      </c>
      <c r="W152" s="44">
        <f t="shared" si="199"/>
        <v>0</v>
      </c>
      <c r="X152" s="41">
        <f t="shared" si="200"/>
        <v>463.44</v>
      </c>
      <c r="Y152" s="41">
        <f t="shared" si="201"/>
        <v>1571.609</v>
      </c>
      <c r="Z152" s="66"/>
      <c r="AA152" s="143" t="s">
        <v>15</v>
      </c>
      <c r="AB152" s="161">
        <f t="shared" ref="AB152:AH152" si="224">K152+R152</f>
        <v>58.4172</v>
      </c>
      <c r="AC152" s="161">
        <f t="shared" si="224"/>
        <v>778.894</v>
      </c>
      <c r="AD152" s="161">
        <f t="shared" si="224"/>
        <v>522.84</v>
      </c>
      <c r="AE152" s="161">
        <f t="shared" si="224"/>
        <v>32.4578</v>
      </c>
      <c r="AF152" s="161">
        <f t="shared" si="224"/>
        <v>179</v>
      </c>
      <c r="AG152" s="161">
        <f t="shared" si="224"/>
        <v>0</v>
      </c>
      <c r="AH152" s="161">
        <f t="shared" si="224"/>
        <v>1571.609</v>
      </c>
      <c r="AI152" s="143" t="s">
        <v>1138</v>
      </c>
    </row>
    <row r="153" s="9" customFormat="1" ht="20" customHeight="1" spans="1:35">
      <c r="A153" s="40">
        <f t="shared" si="223"/>
        <v>150</v>
      </c>
      <c r="B153" s="41" t="s">
        <v>443</v>
      </c>
      <c r="C153" s="42" t="s">
        <v>452</v>
      </c>
      <c r="D153" s="41" t="s">
        <v>453</v>
      </c>
      <c r="E153" s="41">
        <v>3245.4</v>
      </c>
      <c r="F153" s="41">
        <f>VLOOKUP(C153,'[1]9月'!$B:$Q,16,0)</f>
        <v>3245.4</v>
      </c>
      <c r="G153" s="44">
        <v>5228.42</v>
      </c>
      <c r="H153" s="41">
        <v>3245.4</v>
      </c>
      <c r="I153" s="44">
        <v>1790</v>
      </c>
      <c r="J153" s="44"/>
      <c r="K153" s="52">
        <f t="shared" si="187"/>
        <v>58.4172</v>
      </c>
      <c r="L153" s="53">
        <f t="shared" si="188"/>
        <v>519.264</v>
      </c>
      <c r="M153" s="44">
        <f t="shared" si="189"/>
        <v>418.27</v>
      </c>
      <c r="N153" s="41">
        <f t="shared" si="190"/>
        <v>22.7178</v>
      </c>
      <c r="O153" s="44">
        <f t="shared" si="191"/>
        <v>89.5</v>
      </c>
      <c r="P153" s="44">
        <f t="shared" si="192"/>
        <v>0</v>
      </c>
      <c r="Q153" s="44">
        <f t="shared" si="193"/>
        <v>1108.169</v>
      </c>
      <c r="R153" s="41">
        <f t="shared" si="194"/>
        <v>0</v>
      </c>
      <c r="S153" s="41">
        <f t="shared" si="195"/>
        <v>259.63</v>
      </c>
      <c r="T153" s="44">
        <f t="shared" si="196"/>
        <v>104.57</v>
      </c>
      <c r="U153" s="41">
        <f t="shared" si="197"/>
        <v>9.74</v>
      </c>
      <c r="V153" s="44">
        <f t="shared" si="198"/>
        <v>89.5</v>
      </c>
      <c r="W153" s="44">
        <f t="shared" si="199"/>
        <v>0</v>
      </c>
      <c r="X153" s="41">
        <f t="shared" si="200"/>
        <v>463.44</v>
      </c>
      <c r="Y153" s="41">
        <f t="shared" si="201"/>
        <v>1571.609</v>
      </c>
      <c r="Z153" s="66"/>
      <c r="AA153" s="143" t="s">
        <v>15</v>
      </c>
      <c r="AB153" s="161">
        <f t="shared" ref="AB153:AH153" si="225">K153+R153</f>
        <v>58.4172</v>
      </c>
      <c r="AC153" s="161">
        <f t="shared" si="225"/>
        <v>778.894</v>
      </c>
      <c r="AD153" s="161">
        <f t="shared" si="225"/>
        <v>522.84</v>
      </c>
      <c r="AE153" s="161">
        <f t="shared" si="225"/>
        <v>32.4578</v>
      </c>
      <c r="AF153" s="161">
        <f t="shared" si="225"/>
        <v>179</v>
      </c>
      <c r="AG153" s="161">
        <f t="shared" si="225"/>
        <v>0</v>
      </c>
      <c r="AH153" s="161">
        <f t="shared" si="225"/>
        <v>1571.609</v>
      </c>
      <c r="AI153" s="143" t="s">
        <v>1138</v>
      </c>
    </row>
    <row r="154" s="9" customFormat="1" ht="20" customHeight="1" spans="1:35">
      <c r="A154" s="40">
        <f t="shared" si="223"/>
        <v>151</v>
      </c>
      <c r="B154" s="41" t="s">
        <v>443</v>
      </c>
      <c r="C154" s="42" t="s">
        <v>454</v>
      </c>
      <c r="D154" s="41" t="s">
        <v>455</v>
      </c>
      <c r="E154" s="41">
        <v>3245.4</v>
      </c>
      <c r="F154" s="41">
        <f>VLOOKUP(C154,'[1]9月'!$B:$Q,16,0)</f>
        <v>3245.4</v>
      </c>
      <c r="G154" s="44">
        <v>5228.42</v>
      </c>
      <c r="H154" s="41">
        <v>3245.4</v>
      </c>
      <c r="I154" s="44">
        <v>1790</v>
      </c>
      <c r="J154" s="44"/>
      <c r="K154" s="52">
        <f t="shared" si="187"/>
        <v>58.4172</v>
      </c>
      <c r="L154" s="53">
        <f t="shared" si="188"/>
        <v>519.264</v>
      </c>
      <c r="M154" s="44">
        <f t="shared" si="189"/>
        <v>418.27</v>
      </c>
      <c r="N154" s="41">
        <f t="shared" si="190"/>
        <v>22.7178</v>
      </c>
      <c r="O154" s="44">
        <f t="shared" si="191"/>
        <v>89.5</v>
      </c>
      <c r="P154" s="44">
        <f t="shared" si="192"/>
        <v>0</v>
      </c>
      <c r="Q154" s="44">
        <f t="shared" si="193"/>
        <v>1108.169</v>
      </c>
      <c r="R154" s="41">
        <f t="shared" si="194"/>
        <v>0</v>
      </c>
      <c r="S154" s="41">
        <f t="shared" si="195"/>
        <v>259.63</v>
      </c>
      <c r="T154" s="44">
        <f t="shared" si="196"/>
        <v>104.57</v>
      </c>
      <c r="U154" s="41">
        <f t="shared" si="197"/>
        <v>9.74</v>
      </c>
      <c r="V154" s="44">
        <f t="shared" si="198"/>
        <v>89.5</v>
      </c>
      <c r="W154" s="44">
        <f t="shared" si="199"/>
        <v>0</v>
      </c>
      <c r="X154" s="41">
        <f t="shared" si="200"/>
        <v>463.44</v>
      </c>
      <c r="Y154" s="41">
        <f t="shared" si="201"/>
        <v>1571.609</v>
      </c>
      <c r="Z154" s="66"/>
      <c r="AA154" s="143" t="s">
        <v>15</v>
      </c>
      <c r="AB154" s="161">
        <f t="shared" ref="AB154:AH154" si="226">K154+R154</f>
        <v>58.4172</v>
      </c>
      <c r="AC154" s="161">
        <f t="shared" si="226"/>
        <v>778.894</v>
      </c>
      <c r="AD154" s="161">
        <f t="shared" si="226"/>
        <v>522.84</v>
      </c>
      <c r="AE154" s="161">
        <f t="shared" si="226"/>
        <v>32.4578</v>
      </c>
      <c r="AF154" s="161">
        <f t="shared" si="226"/>
        <v>179</v>
      </c>
      <c r="AG154" s="161">
        <f t="shared" si="226"/>
        <v>0</v>
      </c>
      <c r="AH154" s="161">
        <f t="shared" si="226"/>
        <v>1571.609</v>
      </c>
      <c r="AI154" s="143" t="s">
        <v>1138</v>
      </c>
    </row>
    <row r="155" s="9" customFormat="1" ht="20" customHeight="1" spans="1:35">
      <c r="A155" s="40">
        <f t="shared" si="223"/>
        <v>152</v>
      </c>
      <c r="B155" s="41" t="s">
        <v>443</v>
      </c>
      <c r="C155" s="42" t="s">
        <v>456</v>
      </c>
      <c r="D155" s="41" t="s">
        <v>457</v>
      </c>
      <c r="E155" s="41">
        <v>3245.4</v>
      </c>
      <c r="F155" s="41">
        <f>VLOOKUP(C155,'[1]9月'!$B:$Q,16,0)</f>
        <v>3245.4</v>
      </c>
      <c r="G155" s="44">
        <v>5228.42</v>
      </c>
      <c r="H155" s="41">
        <v>3245.4</v>
      </c>
      <c r="I155" s="44">
        <v>1790</v>
      </c>
      <c r="J155" s="44"/>
      <c r="K155" s="52">
        <f t="shared" si="187"/>
        <v>58.4172</v>
      </c>
      <c r="L155" s="53">
        <f t="shared" si="188"/>
        <v>519.264</v>
      </c>
      <c r="M155" s="44">
        <f t="shared" si="189"/>
        <v>418.27</v>
      </c>
      <c r="N155" s="41">
        <f t="shared" si="190"/>
        <v>22.7178</v>
      </c>
      <c r="O155" s="44">
        <f t="shared" si="191"/>
        <v>89.5</v>
      </c>
      <c r="P155" s="44">
        <f t="shared" si="192"/>
        <v>0</v>
      </c>
      <c r="Q155" s="44">
        <f t="shared" si="193"/>
        <v>1108.169</v>
      </c>
      <c r="R155" s="41">
        <f t="shared" si="194"/>
        <v>0</v>
      </c>
      <c r="S155" s="41">
        <f t="shared" si="195"/>
        <v>259.63</v>
      </c>
      <c r="T155" s="44">
        <f t="shared" si="196"/>
        <v>104.57</v>
      </c>
      <c r="U155" s="41">
        <f t="shared" si="197"/>
        <v>9.74</v>
      </c>
      <c r="V155" s="44">
        <f t="shared" si="198"/>
        <v>89.5</v>
      </c>
      <c r="W155" s="44">
        <f t="shared" si="199"/>
        <v>0</v>
      </c>
      <c r="X155" s="41">
        <f t="shared" si="200"/>
        <v>463.44</v>
      </c>
      <c r="Y155" s="41">
        <f t="shared" si="201"/>
        <v>1571.609</v>
      </c>
      <c r="Z155" s="66"/>
      <c r="AA155" s="143" t="s">
        <v>15</v>
      </c>
      <c r="AB155" s="161">
        <f t="shared" ref="AB155:AH155" si="227">K155+R155</f>
        <v>58.4172</v>
      </c>
      <c r="AC155" s="161">
        <f t="shared" si="227"/>
        <v>778.894</v>
      </c>
      <c r="AD155" s="161">
        <f t="shared" si="227"/>
        <v>522.84</v>
      </c>
      <c r="AE155" s="161">
        <f t="shared" si="227"/>
        <v>32.4578</v>
      </c>
      <c r="AF155" s="161">
        <f t="shared" si="227"/>
        <v>179</v>
      </c>
      <c r="AG155" s="161">
        <f t="shared" si="227"/>
        <v>0</v>
      </c>
      <c r="AH155" s="161">
        <f t="shared" si="227"/>
        <v>1571.609</v>
      </c>
      <c r="AI155" s="143" t="s">
        <v>1138</v>
      </c>
    </row>
    <row r="156" s="9" customFormat="1" ht="20" customHeight="1" spans="1:35">
      <c r="A156" s="40">
        <f t="shared" si="223"/>
        <v>153</v>
      </c>
      <c r="B156" s="41" t="s">
        <v>443</v>
      </c>
      <c r="C156" s="42" t="s">
        <v>458</v>
      </c>
      <c r="D156" s="41" t="s">
        <v>459</v>
      </c>
      <c r="E156" s="41">
        <v>3245.4</v>
      </c>
      <c r="F156" s="41">
        <f>VLOOKUP(C156,'[1]9月'!$B:$Q,16,0)</f>
        <v>3245.4</v>
      </c>
      <c r="G156" s="44">
        <v>5228.42</v>
      </c>
      <c r="H156" s="41">
        <v>3245.4</v>
      </c>
      <c r="I156" s="44">
        <v>1790</v>
      </c>
      <c r="J156" s="44"/>
      <c r="K156" s="52">
        <f t="shared" si="187"/>
        <v>58.4172</v>
      </c>
      <c r="L156" s="53">
        <f t="shared" si="188"/>
        <v>519.264</v>
      </c>
      <c r="M156" s="44">
        <f t="shared" si="189"/>
        <v>418.27</v>
      </c>
      <c r="N156" s="41">
        <f t="shared" si="190"/>
        <v>22.7178</v>
      </c>
      <c r="O156" s="44">
        <f t="shared" si="191"/>
        <v>89.5</v>
      </c>
      <c r="P156" s="44">
        <f t="shared" si="192"/>
        <v>0</v>
      </c>
      <c r="Q156" s="44">
        <f t="shared" si="193"/>
        <v>1108.169</v>
      </c>
      <c r="R156" s="41">
        <f t="shared" si="194"/>
        <v>0</v>
      </c>
      <c r="S156" s="41">
        <f t="shared" si="195"/>
        <v>259.63</v>
      </c>
      <c r="T156" s="44">
        <f t="shared" si="196"/>
        <v>104.57</v>
      </c>
      <c r="U156" s="41">
        <f t="shared" si="197"/>
        <v>9.74</v>
      </c>
      <c r="V156" s="44">
        <f t="shared" si="198"/>
        <v>89.5</v>
      </c>
      <c r="W156" s="44">
        <f t="shared" si="199"/>
        <v>0</v>
      </c>
      <c r="X156" s="41">
        <f t="shared" si="200"/>
        <v>463.44</v>
      </c>
      <c r="Y156" s="41">
        <f t="shared" si="201"/>
        <v>1571.609</v>
      </c>
      <c r="Z156" s="66"/>
      <c r="AA156" s="143" t="s">
        <v>15</v>
      </c>
      <c r="AB156" s="161">
        <f t="shared" ref="AB156:AH156" si="228">K156+R156</f>
        <v>58.4172</v>
      </c>
      <c r="AC156" s="161">
        <f t="shared" si="228"/>
        <v>778.894</v>
      </c>
      <c r="AD156" s="161">
        <f t="shared" si="228"/>
        <v>522.84</v>
      </c>
      <c r="AE156" s="161">
        <f t="shared" si="228"/>
        <v>32.4578</v>
      </c>
      <c r="AF156" s="161">
        <f t="shared" si="228"/>
        <v>179</v>
      </c>
      <c r="AG156" s="161">
        <f t="shared" si="228"/>
        <v>0</v>
      </c>
      <c r="AH156" s="161">
        <f t="shared" si="228"/>
        <v>1571.609</v>
      </c>
      <c r="AI156" s="143" t="s">
        <v>1138</v>
      </c>
    </row>
    <row r="157" s="9" customFormat="1" ht="20" customHeight="1" spans="1:35">
      <c r="A157" s="40">
        <f t="shared" si="223"/>
        <v>154</v>
      </c>
      <c r="B157" s="41" t="s">
        <v>443</v>
      </c>
      <c r="C157" s="42" t="s">
        <v>460</v>
      </c>
      <c r="D157" s="41" t="s">
        <v>461</v>
      </c>
      <c r="E157" s="41">
        <v>3245.4</v>
      </c>
      <c r="F157" s="41">
        <f>VLOOKUP(C157,'[1]9月'!$B:$Q,16,0)</f>
        <v>3245.4</v>
      </c>
      <c r="G157" s="44">
        <v>5228.42</v>
      </c>
      <c r="H157" s="41">
        <v>3245.4</v>
      </c>
      <c r="I157" s="44">
        <v>1790</v>
      </c>
      <c r="J157" s="44"/>
      <c r="K157" s="52">
        <f t="shared" si="187"/>
        <v>58.4172</v>
      </c>
      <c r="L157" s="53">
        <f t="shared" si="188"/>
        <v>519.264</v>
      </c>
      <c r="M157" s="44">
        <f t="shared" si="189"/>
        <v>418.27</v>
      </c>
      <c r="N157" s="41">
        <f t="shared" si="190"/>
        <v>22.7178</v>
      </c>
      <c r="O157" s="44">
        <f t="shared" si="191"/>
        <v>89.5</v>
      </c>
      <c r="P157" s="44">
        <f t="shared" si="192"/>
        <v>0</v>
      </c>
      <c r="Q157" s="44">
        <f t="shared" si="193"/>
        <v>1108.169</v>
      </c>
      <c r="R157" s="41">
        <f t="shared" si="194"/>
        <v>0</v>
      </c>
      <c r="S157" s="41">
        <f t="shared" si="195"/>
        <v>259.63</v>
      </c>
      <c r="T157" s="44">
        <f t="shared" si="196"/>
        <v>104.57</v>
      </c>
      <c r="U157" s="41">
        <f t="shared" si="197"/>
        <v>9.74</v>
      </c>
      <c r="V157" s="44">
        <f t="shared" si="198"/>
        <v>89.5</v>
      </c>
      <c r="W157" s="44">
        <f t="shared" si="199"/>
        <v>0</v>
      </c>
      <c r="X157" s="41">
        <f t="shared" si="200"/>
        <v>463.44</v>
      </c>
      <c r="Y157" s="41">
        <f t="shared" si="201"/>
        <v>1571.609</v>
      </c>
      <c r="Z157" s="66"/>
      <c r="AA157" s="143" t="s">
        <v>15</v>
      </c>
      <c r="AB157" s="161">
        <f t="shared" ref="AB157:AH157" si="229">K157+R157</f>
        <v>58.4172</v>
      </c>
      <c r="AC157" s="161">
        <f t="shared" si="229"/>
        <v>778.894</v>
      </c>
      <c r="AD157" s="161">
        <f t="shared" si="229"/>
        <v>522.84</v>
      </c>
      <c r="AE157" s="161">
        <f t="shared" si="229"/>
        <v>32.4578</v>
      </c>
      <c r="AF157" s="161">
        <f t="shared" si="229"/>
        <v>179</v>
      </c>
      <c r="AG157" s="161">
        <f t="shared" si="229"/>
        <v>0</v>
      </c>
      <c r="AH157" s="161">
        <f t="shared" si="229"/>
        <v>1571.609</v>
      </c>
      <c r="AI157" s="143" t="s">
        <v>1138</v>
      </c>
    </row>
    <row r="158" s="9" customFormat="1" ht="20" customHeight="1" spans="1:35">
      <c r="A158" s="40">
        <f t="shared" si="223"/>
        <v>155</v>
      </c>
      <c r="B158" s="41" t="s">
        <v>443</v>
      </c>
      <c r="C158" s="42" t="s">
        <v>462</v>
      </c>
      <c r="D158" s="41" t="s">
        <v>463</v>
      </c>
      <c r="E158" s="41">
        <v>3245.4</v>
      </c>
      <c r="F158" s="41">
        <f>VLOOKUP(C158,'[1]9月'!$B:$Q,16,0)</f>
        <v>3245.4</v>
      </c>
      <c r="G158" s="44">
        <v>5228.42</v>
      </c>
      <c r="H158" s="41">
        <v>3245.4</v>
      </c>
      <c r="I158" s="44">
        <v>1790</v>
      </c>
      <c r="J158" s="44"/>
      <c r="K158" s="52">
        <f t="shared" si="187"/>
        <v>58.4172</v>
      </c>
      <c r="L158" s="53">
        <f t="shared" si="188"/>
        <v>519.264</v>
      </c>
      <c r="M158" s="44">
        <f t="shared" si="189"/>
        <v>418.27</v>
      </c>
      <c r="N158" s="41">
        <f t="shared" si="190"/>
        <v>22.7178</v>
      </c>
      <c r="O158" s="44">
        <f t="shared" si="191"/>
        <v>89.5</v>
      </c>
      <c r="P158" s="44">
        <f t="shared" si="192"/>
        <v>0</v>
      </c>
      <c r="Q158" s="44">
        <f t="shared" si="193"/>
        <v>1108.169</v>
      </c>
      <c r="R158" s="41">
        <f t="shared" si="194"/>
        <v>0</v>
      </c>
      <c r="S158" s="41">
        <f t="shared" si="195"/>
        <v>259.63</v>
      </c>
      <c r="T158" s="44">
        <f t="shared" si="196"/>
        <v>104.57</v>
      </c>
      <c r="U158" s="41">
        <f t="shared" si="197"/>
        <v>9.74</v>
      </c>
      <c r="V158" s="44">
        <f t="shared" si="198"/>
        <v>89.5</v>
      </c>
      <c r="W158" s="44">
        <f t="shared" si="199"/>
        <v>0</v>
      </c>
      <c r="X158" s="41">
        <f t="shared" si="200"/>
        <v>463.44</v>
      </c>
      <c r="Y158" s="41">
        <f t="shared" si="201"/>
        <v>1571.609</v>
      </c>
      <c r="Z158" s="66"/>
      <c r="AA158" s="143" t="s">
        <v>15</v>
      </c>
      <c r="AB158" s="161">
        <f t="shared" ref="AB158:AH158" si="230">K158+R158</f>
        <v>58.4172</v>
      </c>
      <c r="AC158" s="161">
        <f t="shared" si="230"/>
        <v>778.894</v>
      </c>
      <c r="AD158" s="161">
        <f t="shared" si="230"/>
        <v>522.84</v>
      </c>
      <c r="AE158" s="161">
        <f t="shared" si="230"/>
        <v>32.4578</v>
      </c>
      <c r="AF158" s="161">
        <f t="shared" si="230"/>
        <v>179</v>
      </c>
      <c r="AG158" s="161">
        <f t="shared" si="230"/>
        <v>0</v>
      </c>
      <c r="AH158" s="161">
        <f t="shared" si="230"/>
        <v>1571.609</v>
      </c>
      <c r="AI158" s="143" t="s">
        <v>1138</v>
      </c>
    </row>
    <row r="159" s="9" customFormat="1" ht="20" customHeight="1" spans="1:35">
      <c r="A159" s="40">
        <f t="shared" si="223"/>
        <v>156</v>
      </c>
      <c r="B159" s="41" t="s">
        <v>443</v>
      </c>
      <c r="C159" s="42" t="s">
        <v>466</v>
      </c>
      <c r="D159" s="41" t="s">
        <v>467</v>
      </c>
      <c r="E159" s="41">
        <v>3245.4</v>
      </c>
      <c r="F159" s="41">
        <f>VLOOKUP(C159,'[1]9月'!$B:$Q,16,0)</f>
        <v>3245.4</v>
      </c>
      <c r="G159" s="44">
        <v>5228.42</v>
      </c>
      <c r="H159" s="41">
        <v>3245.4</v>
      </c>
      <c r="I159" s="44">
        <v>1790</v>
      </c>
      <c r="J159" s="44"/>
      <c r="K159" s="52">
        <f t="shared" si="187"/>
        <v>58.4172</v>
      </c>
      <c r="L159" s="53">
        <f t="shared" si="188"/>
        <v>519.264</v>
      </c>
      <c r="M159" s="44">
        <f t="shared" si="189"/>
        <v>418.27</v>
      </c>
      <c r="N159" s="41">
        <f t="shared" si="190"/>
        <v>22.7178</v>
      </c>
      <c r="O159" s="44">
        <f t="shared" si="191"/>
        <v>89.5</v>
      </c>
      <c r="P159" s="44">
        <f t="shared" si="192"/>
        <v>0</v>
      </c>
      <c r="Q159" s="44">
        <f t="shared" si="193"/>
        <v>1108.169</v>
      </c>
      <c r="R159" s="41">
        <f t="shared" si="194"/>
        <v>0</v>
      </c>
      <c r="S159" s="41">
        <f t="shared" si="195"/>
        <v>259.63</v>
      </c>
      <c r="T159" s="44">
        <f t="shared" si="196"/>
        <v>104.57</v>
      </c>
      <c r="U159" s="41">
        <f t="shared" si="197"/>
        <v>9.74</v>
      </c>
      <c r="V159" s="44">
        <f t="shared" si="198"/>
        <v>89.5</v>
      </c>
      <c r="W159" s="44">
        <f t="shared" si="199"/>
        <v>0</v>
      </c>
      <c r="X159" s="41">
        <f t="shared" si="200"/>
        <v>463.44</v>
      </c>
      <c r="Y159" s="41">
        <f t="shared" si="201"/>
        <v>1571.609</v>
      </c>
      <c r="Z159" s="66"/>
      <c r="AA159" s="143" t="s">
        <v>15</v>
      </c>
      <c r="AB159" s="161">
        <f t="shared" ref="AB159:AH159" si="231">K159+R159</f>
        <v>58.4172</v>
      </c>
      <c r="AC159" s="161">
        <f t="shared" si="231"/>
        <v>778.894</v>
      </c>
      <c r="AD159" s="161">
        <f t="shared" si="231"/>
        <v>522.84</v>
      </c>
      <c r="AE159" s="161">
        <f t="shared" si="231"/>
        <v>32.4578</v>
      </c>
      <c r="AF159" s="161">
        <f t="shared" si="231"/>
        <v>179</v>
      </c>
      <c r="AG159" s="161">
        <f t="shared" si="231"/>
        <v>0</v>
      </c>
      <c r="AH159" s="161">
        <f t="shared" si="231"/>
        <v>1571.609</v>
      </c>
      <c r="AI159" s="143" t="s">
        <v>1138</v>
      </c>
    </row>
    <row r="160" s="9" customFormat="1" ht="20" customHeight="1" spans="1:35">
      <c r="A160" s="40">
        <f t="shared" si="223"/>
        <v>157</v>
      </c>
      <c r="B160" s="41" t="s">
        <v>443</v>
      </c>
      <c r="C160" s="42" t="s">
        <v>468</v>
      </c>
      <c r="D160" s="350" t="s">
        <v>469</v>
      </c>
      <c r="E160" s="41">
        <v>3245.4</v>
      </c>
      <c r="F160" s="41">
        <f>VLOOKUP(C160,'[1]9月'!$B:$Q,16,0)</f>
        <v>3245.4</v>
      </c>
      <c r="G160" s="44">
        <v>5228.42</v>
      </c>
      <c r="H160" s="41">
        <v>3245.4</v>
      </c>
      <c r="I160" s="44">
        <v>1790</v>
      </c>
      <c r="J160" s="44"/>
      <c r="K160" s="52">
        <f t="shared" si="187"/>
        <v>58.4172</v>
      </c>
      <c r="L160" s="53">
        <f t="shared" si="188"/>
        <v>519.264</v>
      </c>
      <c r="M160" s="44">
        <f t="shared" si="189"/>
        <v>418.27</v>
      </c>
      <c r="N160" s="41">
        <f t="shared" si="190"/>
        <v>22.7178</v>
      </c>
      <c r="O160" s="44">
        <f t="shared" si="191"/>
        <v>89.5</v>
      </c>
      <c r="P160" s="44">
        <f t="shared" si="192"/>
        <v>0</v>
      </c>
      <c r="Q160" s="44">
        <f t="shared" si="193"/>
        <v>1108.169</v>
      </c>
      <c r="R160" s="41">
        <f t="shared" si="194"/>
        <v>0</v>
      </c>
      <c r="S160" s="41">
        <f t="shared" si="195"/>
        <v>259.63</v>
      </c>
      <c r="T160" s="44">
        <f t="shared" si="196"/>
        <v>104.57</v>
      </c>
      <c r="U160" s="41">
        <f t="shared" si="197"/>
        <v>9.74</v>
      </c>
      <c r="V160" s="44">
        <f t="shared" si="198"/>
        <v>89.5</v>
      </c>
      <c r="W160" s="44">
        <f t="shared" si="199"/>
        <v>0</v>
      </c>
      <c r="X160" s="41">
        <f t="shared" si="200"/>
        <v>463.44</v>
      </c>
      <c r="Y160" s="41">
        <f t="shared" si="201"/>
        <v>1571.609</v>
      </c>
      <c r="Z160" s="66"/>
      <c r="AA160" s="143" t="s">
        <v>15</v>
      </c>
      <c r="AB160" s="161">
        <f t="shared" ref="AB160:AH160" si="232">K160+R160</f>
        <v>58.4172</v>
      </c>
      <c r="AC160" s="161">
        <f t="shared" si="232"/>
        <v>778.894</v>
      </c>
      <c r="AD160" s="161">
        <f t="shared" si="232"/>
        <v>522.84</v>
      </c>
      <c r="AE160" s="161">
        <f t="shared" si="232"/>
        <v>32.4578</v>
      </c>
      <c r="AF160" s="161">
        <f t="shared" si="232"/>
        <v>179</v>
      </c>
      <c r="AG160" s="161">
        <f t="shared" si="232"/>
        <v>0</v>
      </c>
      <c r="AH160" s="161">
        <f t="shared" si="232"/>
        <v>1571.609</v>
      </c>
      <c r="AI160" s="143" t="s">
        <v>1138</v>
      </c>
    </row>
    <row r="161" s="9" customFormat="1" ht="20" customHeight="1" spans="1:35">
      <c r="A161" s="40">
        <f t="shared" si="223"/>
        <v>158</v>
      </c>
      <c r="B161" s="41" t="s">
        <v>470</v>
      </c>
      <c r="C161" s="46" t="s">
        <v>471</v>
      </c>
      <c r="D161" s="58" t="s">
        <v>472</v>
      </c>
      <c r="E161" s="41">
        <v>3245.4</v>
      </c>
      <c r="F161" s="41">
        <v>3245.4</v>
      </c>
      <c r="G161" s="44">
        <v>5228.42</v>
      </c>
      <c r="H161" s="41">
        <v>3245.4</v>
      </c>
      <c r="I161" s="44">
        <v>1790</v>
      </c>
      <c r="J161" s="44"/>
      <c r="K161" s="52">
        <f t="shared" si="187"/>
        <v>58.4172</v>
      </c>
      <c r="L161" s="53">
        <f t="shared" si="188"/>
        <v>519.264</v>
      </c>
      <c r="M161" s="44">
        <f t="shared" si="189"/>
        <v>418.27</v>
      </c>
      <c r="N161" s="41">
        <f t="shared" si="190"/>
        <v>22.7178</v>
      </c>
      <c r="O161" s="44">
        <f t="shared" si="191"/>
        <v>89.5</v>
      </c>
      <c r="P161" s="44">
        <f t="shared" si="192"/>
        <v>0</v>
      </c>
      <c r="Q161" s="44">
        <f t="shared" si="193"/>
        <v>1108.169</v>
      </c>
      <c r="R161" s="41">
        <f t="shared" si="194"/>
        <v>0</v>
      </c>
      <c r="S161" s="41">
        <f t="shared" si="195"/>
        <v>259.63</v>
      </c>
      <c r="T161" s="44">
        <f t="shared" si="196"/>
        <v>104.57</v>
      </c>
      <c r="U161" s="41">
        <f t="shared" si="197"/>
        <v>9.74</v>
      </c>
      <c r="V161" s="44">
        <f t="shared" si="198"/>
        <v>89.5</v>
      </c>
      <c r="W161" s="44">
        <f t="shared" si="199"/>
        <v>0</v>
      </c>
      <c r="X161" s="41">
        <f t="shared" si="200"/>
        <v>463.44</v>
      </c>
      <c r="Y161" s="41">
        <f t="shared" si="201"/>
        <v>1571.609</v>
      </c>
      <c r="Z161" s="201"/>
      <c r="AA161" s="143" t="s">
        <v>16</v>
      </c>
      <c r="AB161" s="161">
        <f t="shared" ref="AB161:AH161" si="233">K161+R161</f>
        <v>58.4172</v>
      </c>
      <c r="AC161" s="161">
        <f t="shared" si="233"/>
        <v>778.894</v>
      </c>
      <c r="AD161" s="161">
        <f t="shared" si="233"/>
        <v>522.84</v>
      </c>
      <c r="AE161" s="161">
        <f t="shared" si="233"/>
        <v>32.4578</v>
      </c>
      <c r="AF161" s="161">
        <f t="shared" si="233"/>
        <v>179</v>
      </c>
      <c r="AG161" s="161">
        <f t="shared" si="233"/>
        <v>0</v>
      </c>
      <c r="AH161" s="161">
        <f t="shared" si="233"/>
        <v>1571.609</v>
      </c>
      <c r="AI161" s="143" t="s">
        <v>1138</v>
      </c>
    </row>
    <row r="162" s="9" customFormat="1" ht="20" customHeight="1" spans="1:35">
      <c r="A162" s="40">
        <f t="shared" ref="A162:A170" si="234">ROW()-3</f>
        <v>159</v>
      </c>
      <c r="B162" s="41" t="s">
        <v>443</v>
      </c>
      <c r="C162" s="46" t="s">
        <v>475</v>
      </c>
      <c r="D162" s="352" t="s">
        <v>476</v>
      </c>
      <c r="E162" s="41">
        <v>3245.4</v>
      </c>
      <c r="F162" s="41">
        <v>3245.4</v>
      </c>
      <c r="G162" s="88">
        <v>5228.42</v>
      </c>
      <c r="H162" s="41">
        <v>3245.4</v>
      </c>
      <c r="I162" s="44">
        <v>1790</v>
      </c>
      <c r="J162" s="59">
        <v>108</v>
      </c>
      <c r="K162" s="52">
        <f t="shared" si="187"/>
        <v>58.4172</v>
      </c>
      <c r="L162" s="53">
        <f t="shared" si="188"/>
        <v>519.264</v>
      </c>
      <c r="M162" s="44">
        <f t="shared" si="189"/>
        <v>418.27</v>
      </c>
      <c r="N162" s="41">
        <f t="shared" si="190"/>
        <v>22.7178</v>
      </c>
      <c r="O162" s="44">
        <f t="shared" si="191"/>
        <v>89.5</v>
      </c>
      <c r="P162" s="44">
        <f t="shared" si="192"/>
        <v>54</v>
      </c>
      <c r="Q162" s="44">
        <f t="shared" si="193"/>
        <v>1162.169</v>
      </c>
      <c r="R162" s="41">
        <f t="shared" si="194"/>
        <v>0</v>
      </c>
      <c r="S162" s="41">
        <f t="shared" si="195"/>
        <v>259.63</v>
      </c>
      <c r="T162" s="44">
        <f t="shared" si="196"/>
        <v>104.57</v>
      </c>
      <c r="U162" s="41">
        <f t="shared" si="197"/>
        <v>9.74</v>
      </c>
      <c r="V162" s="44">
        <f t="shared" si="198"/>
        <v>89.5</v>
      </c>
      <c r="W162" s="44">
        <f t="shared" si="199"/>
        <v>54</v>
      </c>
      <c r="X162" s="41">
        <f t="shared" si="200"/>
        <v>517.44</v>
      </c>
      <c r="Y162" s="41">
        <f t="shared" si="201"/>
        <v>1679.609</v>
      </c>
      <c r="Z162" s="201"/>
      <c r="AA162" s="143" t="s">
        <v>15</v>
      </c>
      <c r="AB162" s="161">
        <f t="shared" ref="AB162:AH162" si="235">K162+R162</f>
        <v>58.4172</v>
      </c>
      <c r="AC162" s="161">
        <f t="shared" si="235"/>
        <v>778.894</v>
      </c>
      <c r="AD162" s="161">
        <f t="shared" si="235"/>
        <v>522.84</v>
      </c>
      <c r="AE162" s="161">
        <f t="shared" si="235"/>
        <v>32.4578</v>
      </c>
      <c r="AF162" s="161">
        <f t="shared" si="235"/>
        <v>179</v>
      </c>
      <c r="AG162" s="161">
        <f t="shared" si="235"/>
        <v>108</v>
      </c>
      <c r="AH162" s="161">
        <f t="shared" si="235"/>
        <v>1679.609</v>
      </c>
      <c r="AI162" s="143" t="s">
        <v>1138</v>
      </c>
    </row>
    <row r="163" s="9" customFormat="1" ht="20" customHeight="1" spans="1:35">
      <c r="A163" s="40">
        <f t="shared" si="234"/>
        <v>160</v>
      </c>
      <c r="B163" s="41" t="s">
        <v>443</v>
      </c>
      <c r="C163" s="46" t="s">
        <v>477</v>
      </c>
      <c r="D163" s="45" t="s">
        <v>478</v>
      </c>
      <c r="E163" s="41">
        <v>3245.4</v>
      </c>
      <c r="F163" s="41">
        <v>3245.4</v>
      </c>
      <c r="G163" s="44">
        <v>5228.42</v>
      </c>
      <c r="H163" s="41">
        <v>3245.4</v>
      </c>
      <c r="I163" s="44">
        <v>0</v>
      </c>
      <c r="J163" s="44"/>
      <c r="K163" s="52">
        <f t="shared" si="187"/>
        <v>58.4172</v>
      </c>
      <c r="L163" s="53">
        <f t="shared" si="188"/>
        <v>519.264</v>
      </c>
      <c r="M163" s="44">
        <f t="shared" si="189"/>
        <v>418.27</v>
      </c>
      <c r="N163" s="41">
        <f t="shared" si="190"/>
        <v>22.7178</v>
      </c>
      <c r="O163" s="44">
        <f t="shared" si="191"/>
        <v>0</v>
      </c>
      <c r="P163" s="44">
        <f t="shared" si="192"/>
        <v>0</v>
      </c>
      <c r="Q163" s="44">
        <f t="shared" si="193"/>
        <v>1018.669</v>
      </c>
      <c r="R163" s="41">
        <f t="shared" si="194"/>
        <v>0</v>
      </c>
      <c r="S163" s="41">
        <f t="shared" si="195"/>
        <v>259.63</v>
      </c>
      <c r="T163" s="44">
        <f t="shared" si="196"/>
        <v>104.57</v>
      </c>
      <c r="U163" s="41">
        <f t="shared" si="197"/>
        <v>9.74</v>
      </c>
      <c r="V163" s="44">
        <f t="shared" si="198"/>
        <v>0</v>
      </c>
      <c r="W163" s="44">
        <f t="shared" si="199"/>
        <v>0</v>
      </c>
      <c r="X163" s="41">
        <f t="shared" si="200"/>
        <v>373.94</v>
      </c>
      <c r="Y163" s="41">
        <f t="shared" si="201"/>
        <v>1392.609</v>
      </c>
      <c r="Z163" s="201"/>
      <c r="AA163" s="143" t="s">
        <v>15</v>
      </c>
      <c r="AB163" s="161">
        <f t="shared" ref="AB163:AH163" si="236">K163+R163</f>
        <v>58.4172</v>
      </c>
      <c r="AC163" s="161">
        <f t="shared" si="236"/>
        <v>778.894</v>
      </c>
      <c r="AD163" s="161">
        <f t="shared" si="236"/>
        <v>522.84</v>
      </c>
      <c r="AE163" s="161">
        <f t="shared" si="236"/>
        <v>32.4578</v>
      </c>
      <c r="AF163" s="161">
        <f t="shared" si="236"/>
        <v>0</v>
      </c>
      <c r="AG163" s="161">
        <f t="shared" si="236"/>
        <v>0</v>
      </c>
      <c r="AH163" s="161">
        <f t="shared" si="236"/>
        <v>1392.609</v>
      </c>
      <c r="AI163" s="143" t="s">
        <v>1138</v>
      </c>
    </row>
    <row r="164" s="9" customFormat="1" ht="20" customHeight="1" spans="1:35">
      <c r="A164" s="40">
        <f t="shared" si="234"/>
        <v>161</v>
      </c>
      <c r="B164" s="41" t="s">
        <v>443</v>
      </c>
      <c r="C164" s="46" t="s">
        <v>479</v>
      </c>
      <c r="D164" s="45" t="s">
        <v>480</v>
      </c>
      <c r="E164" s="41">
        <v>3245.4</v>
      </c>
      <c r="F164" s="41">
        <v>3245.4</v>
      </c>
      <c r="G164" s="44">
        <v>5228.42</v>
      </c>
      <c r="H164" s="41">
        <v>3245.4</v>
      </c>
      <c r="I164" s="44">
        <v>1790</v>
      </c>
      <c r="J164" s="44"/>
      <c r="K164" s="52">
        <f t="shared" si="187"/>
        <v>58.4172</v>
      </c>
      <c r="L164" s="53">
        <f t="shared" si="188"/>
        <v>519.264</v>
      </c>
      <c r="M164" s="44">
        <f t="shared" si="189"/>
        <v>418.27</v>
      </c>
      <c r="N164" s="41">
        <f t="shared" si="190"/>
        <v>22.7178</v>
      </c>
      <c r="O164" s="44">
        <f t="shared" si="191"/>
        <v>89.5</v>
      </c>
      <c r="P164" s="44">
        <f t="shared" si="192"/>
        <v>0</v>
      </c>
      <c r="Q164" s="44">
        <f t="shared" si="193"/>
        <v>1108.169</v>
      </c>
      <c r="R164" s="41">
        <f t="shared" si="194"/>
        <v>0</v>
      </c>
      <c r="S164" s="41">
        <f t="shared" si="195"/>
        <v>259.63</v>
      </c>
      <c r="T164" s="44">
        <f t="shared" si="196"/>
        <v>104.57</v>
      </c>
      <c r="U164" s="41">
        <f t="shared" si="197"/>
        <v>9.74</v>
      </c>
      <c r="V164" s="44">
        <f t="shared" si="198"/>
        <v>89.5</v>
      </c>
      <c r="W164" s="44">
        <f t="shared" si="199"/>
        <v>0</v>
      </c>
      <c r="X164" s="41">
        <f t="shared" si="200"/>
        <v>463.44</v>
      </c>
      <c r="Y164" s="41">
        <f t="shared" si="201"/>
        <v>1571.609</v>
      </c>
      <c r="Z164" s="201"/>
      <c r="AA164" s="143" t="s">
        <v>15</v>
      </c>
      <c r="AB164" s="161">
        <f t="shared" ref="AB164:AH164" si="237">K164+R164</f>
        <v>58.4172</v>
      </c>
      <c r="AC164" s="161">
        <f t="shared" si="237"/>
        <v>778.894</v>
      </c>
      <c r="AD164" s="161">
        <f t="shared" si="237"/>
        <v>522.84</v>
      </c>
      <c r="AE164" s="161">
        <f t="shared" si="237"/>
        <v>32.4578</v>
      </c>
      <c r="AF164" s="161">
        <f t="shared" si="237"/>
        <v>179</v>
      </c>
      <c r="AG164" s="161">
        <f t="shared" si="237"/>
        <v>0</v>
      </c>
      <c r="AH164" s="161">
        <f t="shared" si="237"/>
        <v>1571.609</v>
      </c>
      <c r="AI164" s="143" t="s">
        <v>1138</v>
      </c>
    </row>
    <row r="165" s="9" customFormat="1" ht="20" customHeight="1" spans="1:35">
      <c r="A165" s="40">
        <f t="shared" si="234"/>
        <v>162</v>
      </c>
      <c r="B165" s="41" t="s">
        <v>470</v>
      </c>
      <c r="C165" s="42" t="s">
        <v>481</v>
      </c>
      <c r="D165" s="41" t="s">
        <v>482</v>
      </c>
      <c r="E165" s="41">
        <v>3245.4</v>
      </c>
      <c r="F165" s="41">
        <f>VLOOKUP(C165,'[1]9月'!$B:$Q,16,0)</f>
        <v>3245.4</v>
      </c>
      <c r="G165" s="44">
        <v>5228.42</v>
      </c>
      <c r="H165" s="41">
        <v>3245.4</v>
      </c>
      <c r="I165" s="44">
        <v>1790</v>
      </c>
      <c r="J165" s="44"/>
      <c r="K165" s="52">
        <f t="shared" si="187"/>
        <v>58.4172</v>
      </c>
      <c r="L165" s="53">
        <f t="shared" si="188"/>
        <v>519.264</v>
      </c>
      <c r="M165" s="44">
        <f t="shared" si="189"/>
        <v>418.27</v>
      </c>
      <c r="N165" s="41">
        <f t="shared" si="190"/>
        <v>22.7178</v>
      </c>
      <c r="O165" s="44">
        <f t="shared" si="191"/>
        <v>89.5</v>
      </c>
      <c r="P165" s="44">
        <f t="shared" si="192"/>
        <v>0</v>
      </c>
      <c r="Q165" s="44">
        <f t="shared" si="193"/>
        <v>1108.169</v>
      </c>
      <c r="R165" s="41">
        <f t="shared" si="194"/>
        <v>0</v>
      </c>
      <c r="S165" s="41">
        <f t="shared" si="195"/>
        <v>259.63</v>
      </c>
      <c r="T165" s="44">
        <f t="shared" si="196"/>
        <v>104.57</v>
      </c>
      <c r="U165" s="41">
        <f t="shared" si="197"/>
        <v>9.74</v>
      </c>
      <c r="V165" s="44">
        <f t="shared" si="198"/>
        <v>89.5</v>
      </c>
      <c r="W165" s="44">
        <f t="shared" si="199"/>
        <v>0</v>
      </c>
      <c r="X165" s="41">
        <f t="shared" si="200"/>
        <v>463.44</v>
      </c>
      <c r="Y165" s="41">
        <f t="shared" si="201"/>
        <v>1571.609</v>
      </c>
      <c r="Z165" s="66"/>
      <c r="AA165" s="143" t="s">
        <v>16</v>
      </c>
      <c r="AB165" s="161">
        <f t="shared" ref="AB165:AH165" si="238">K165+R165</f>
        <v>58.4172</v>
      </c>
      <c r="AC165" s="161">
        <f t="shared" si="238"/>
        <v>778.894</v>
      </c>
      <c r="AD165" s="161">
        <f t="shared" si="238"/>
        <v>522.84</v>
      </c>
      <c r="AE165" s="161">
        <f t="shared" si="238"/>
        <v>32.4578</v>
      </c>
      <c r="AF165" s="161">
        <f t="shared" si="238"/>
        <v>179</v>
      </c>
      <c r="AG165" s="161">
        <f t="shared" si="238"/>
        <v>0</v>
      </c>
      <c r="AH165" s="161">
        <f t="shared" si="238"/>
        <v>1571.609</v>
      </c>
      <c r="AI165" s="143" t="s">
        <v>1138</v>
      </c>
    </row>
    <row r="166" s="9" customFormat="1" ht="20" customHeight="1" spans="1:35">
      <c r="A166" s="40">
        <f t="shared" si="234"/>
        <v>163</v>
      </c>
      <c r="B166" s="41" t="s">
        <v>470</v>
      </c>
      <c r="C166" s="42" t="s">
        <v>483</v>
      </c>
      <c r="D166" s="41" t="s">
        <v>484</v>
      </c>
      <c r="E166" s="41">
        <v>3245.4</v>
      </c>
      <c r="F166" s="41">
        <f>VLOOKUP(C166,'[1]9月'!$B:$Q,16,0)</f>
        <v>3245.4</v>
      </c>
      <c r="G166" s="44">
        <v>5228.42</v>
      </c>
      <c r="H166" s="41">
        <v>3245.4</v>
      </c>
      <c r="I166" s="44">
        <v>1790</v>
      </c>
      <c r="J166" s="44"/>
      <c r="K166" s="52">
        <f t="shared" si="187"/>
        <v>58.4172</v>
      </c>
      <c r="L166" s="53">
        <f t="shared" si="188"/>
        <v>519.264</v>
      </c>
      <c r="M166" s="44">
        <f t="shared" si="189"/>
        <v>418.27</v>
      </c>
      <c r="N166" s="41">
        <f t="shared" si="190"/>
        <v>22.7178</v>
      </c>
      <c r="O166" s="44">
        <f t="shared" si="191"/>
        <v>89.5</v>
      </c>
      <c r="P166" s="44">
        <f t="shared" si="192"/>
        <v>0</v>
      </c>
      <c r="Q166" s="44">
        <f t="shared" si="193"/>
        <v>1108.169</v>
      </c>
      <c r="R166" s="41">
        <f t="shared" si="194"/>
        <v>0</v>
      </c>
      <c r="S166" s="41">
        <f t="shared" si="195"/>
        <v>259.63</v>
      </c>
      <c r="T166" s="44">
        <f t="shared" si="196"/>
        <v>104.57</v>
      </c>
      <c r="U166" s="41">
        <f t="shared" si="197"/>
        <v>9.74</v>
      </c>
      <c r="V166" s="44">
        <f t="shared" si="198"/>
        <v>89.5</v>
      </c>
      <c r="W166" s="44">
        <f t="shared" si="199"/>
        <v>0</v>
      </c>
      <c r="X166" s="41">
        <f t="shared" si="200"/>
        <v>463.44</v>
      </c>
      <c r="Y166" s="41">
        <f t="shared" si="201"/>
        <v>1571.609</v>
      </c>
      <c r="Z166" s="66"/>
      <c r="AA166" s="143" t="s">
        <v>16</v>
      </c>
      <c r="AB166" s="161">
        <f t="shared" ref="AB166:AH166" si="239">K166+R166</f>
        <v>58.4172</v>
      </c>
      <c r="AC166" s="161">
        <f t="shared" si="239"/>
        <v>778.894</v>
      </c>
      <c r="AD166" s="161">
        <f t="shared" si="239"/>
        <v>522.84</v>
      </c>
      <c r="AE166" s="161">
        <f t="shared" si="239"/>
        <v>32.4578</v>
      </c>
      <c r="AF166" s="161">
        <f t="shared" si="239"/>
        <v>179</v>
      </c>
      <c r="AG166" s="161">
        <f t="shared" si="239"/>
        <v>0</v>
      </c>
      <c r="AH166" s="161">
        <f t="shared" si="239"/>
        <v>1571.609</v>
      </c>
      <c r="AI166" s="143" t="s">
        <v>1138</v>
      </c>
    </row>
    <row r="167" s="9" customFormat="1" ht="20" customHeight="1" spans="1:35">
      <c r="A167" s="40">
        <f t="shared" si="234"/>
        <v>164</v>
      </c>
      <c r="B167" s="41" t="s">
        <v>470</v>
      </c>
      <c r="C167" s="42" t="s">
        <v>485</v>
      </c>
      <c r="D167" s="41" t="s">
        <v>486</v>
      </c>
      <c r="E167" s="41">
        <v>3245.4</v>
      </c>
      <c r="F167" s="41">
        <f>VLOOKUP(C167,'[1]9月'!$B:$Q,16,0)</f>
        <v>3245.4</v>
      </c>
      <c r="G167" s="44">
        <v>5228.42</v>
      </c>
      <c r="H167" s="41">
        <v>3245.4</v>
      </c>
      <c r="I167" s="44">
        <v>1790</v>
      </c>
      <c r="J167" s="44"/>
      <c r="K167" s="52">
        <f t="shared" si="187"/>
        <v>58.4172</v>
      </c>
      <c r="L167" s="53">
        <f t="shared" si="188"/>
        <v>519.264</v>
      </c>
      <c r="M167" s="44">
        <f t="shared" si="189"/>
        <v>418.27</v>
      </c>
      <c r="N167" s="41">
        <f t="shared" si="190"/>
        <v>22.7178</v>
      </c>
      <c r="O167" s="44">
        <f t="shared" si="191"/>
        <v>89.5</v>
      </c>
      <c r="P167" s="44">
        <f t="shared" si="192"/>
        <v>0</v>
      </c>
      <c r="Q167" s="44">
        <f t="shared" si="193"/>
        <v>1108.169</v>
      </c>
      <c r="R167" s="41">
        <f t="shared" si="194"/>
        <v>0</v>
      </c>
      <c r="S167" s="41">
        <f t="shared" si="195"/>
        <v>259.63</v>
      </c>
      <c r="T167" s="44">
        <f t="shared" si="196"/>
        <v>104.57</v>
      </c>
      <c r="U167" s="41">
        <f t="shared" si="197"/>
        <v>9.74</v>
      </c>
      <c r="V167" s="44">
        <f t="shared" si="198"/>
        <v>89.5</v>
      </c>
      <c r="W167" s="44">
        <f t="shared" si="199"/>
        <v>0</v>
      </c>
      <c r="X167" s="41">
        <f t="shared" si="200"/>
        <v>463.44</v>
      </c>
      <c r="Y167" s="41">
        <f t="shared" si="201"/>
        <v>1571.609</v>
      </c>
      <c r="Z167" s="66"/>
      <c r="AA167" s="143" t="s">
        <v>16</v>
      </c>
      <c r="AB167" s="161">
        <f t="shared" ref="AB167:AH167" si="240">K167+R167</f>
        <v>58.4172</v>
      </c>
      <c r="AC167" s="161">
        <f t="shared" si="240"/>
        <v>778.894</v>
      </c>
      <c r="AD167" s="161">
        <f t="shared" si="240"/>
        <v>522.84</v>
      </c>
      <c r="AE167" s="161">
        <f t="shared" si="240"/>
        <v>32.4578</v>
      </c>
      <c r="AF167" s="161">
        <f t="shared" si="240"/>
        <v>179</v>
      </c>
      <c r="AG167" s="161">
        <f t="shared" si="240"/>
        <v>0</v>
      </c>
      <c r="AH167" s="161">
        <f t="shared" si="240"/>
        <v>1571.609</v>
      </c>
      <c r="AI167" s="143" t="s">
        <v>1138</v>
      </c>
    </row>
    <row r="168" s="9" customFormat="1" ht="20" customHeight="1" spans="1:35">
      <c r="A168" s="40">
        <f t="shared" si="234"/>
        <v>165</v>
      </c>
      <c r="B168" s="41" t="s">
        <v>470</v>
      </c>
      <c r="C168" s="42" t="s">
        <v>487</v>
      </c>
      <c r="D168" s="41" t="s">
        <v>488</v>
      </c>
      <c r="E168" s="41">
        <v>3245.4</v>
      </c>
      <c r="F168" s="41">
        <f>VLOOKUP(C168,'[1]9月'!$B:$Q,16,0)</f>
        <v>3245.4</v>
      </c>
      <c r="G168" s="44">
        <v>5228.42</v>
      </c>
      <c r="H168" s="41">
        <v>3245.4</v>
      </c>
      <c r="I168" s="44">
        <v>1790</v>
      </c>
      <c r="J168" s="44"/>
      <c r="K168" s="52">
        <f t="shared" si="187"/>
        <v>58.4172</v>
      </c>
      <c r="L168" s="53">
        <f t="shared" si="188"/>
        <v>519.264</v>
      </c>
      <c r="M168" s="44">
        <f t="shared" si="189"/>
        <v>418.27</v>
      </c>
      <c r="N168" s="41">
        <f t="shared" si="190"/>
        <v>22.7178</v>
      </c>
      <c r="O168" s="44">
        <f t="shared" si="191"/>
        <v>89.5</v>
      </c>
      <c r="P168" s="44">
        <f t="shared" si="192"/>
        <v>0</v>
      </c>
      <c r="Q168" s="44">
        <f t="shared" si="193"/>
        <v>1108.169</v>
      </c>
      <c r="R168" s="41">
        <f t="shared" si="194"/>
        <v>0</v>
      </c>
      <c r="S168" s="41">
        <f t="shared" si="195"/>
        <v>259.63</v>
      </c>
      <c r="T168" s="44">
        <f t="shared" si="196"/>
        <v>104.57</v>
      </c>
      <c r="U168" s="41">
        <f t="shared" si="197"/>
        <v>9.74</v>
      </c>
      <c r="V168" s="44">
        <f t="shared" si="198"/>
        <v>89.5</v>
      </c>
      <c r="W168" s="44">
        <f t="shared" si="199"/>
        <v>0</v>
      </c>
      <c r="X168" s="41">
        <f t="shared" si="200"/>
        <v>463.44</v>
      </c>
      <c r="Y168" s="41">
        <f t="shared" si="201"/>
        <v>1571.609</v>
      </c>
      <c r="Z168" s="66"/>
      <c r="AA168" s="143" t="s">
        <v>16</v>
      </c>
      <c r="AB168" s="161">
        <f t="shared" ref="AB168:AH168" si="241">K168+R168</f>
        <v>58.4172</v>
      </c>
      <c r="AC168" s="161">
        <f t="shared" si="241"/>
        <v>778.894</v>
      </c>
      <c r="AD168" s="161">
        <f t="shared" si="241"/>
        <v>522.84</v>
      </c>
      <c r="AE168" s="161">
        <f t="shared" si="241"/>
        <v>32.4578</v>
      </c>
      <c r="AF168" s="161">
        <f t="shared" si="241"/>
        <v>179</v>
      </c>
      <c r="AG168" s="161">
        <f t="shared" si="241"/>
        <v>0</v>
      </c>
      <c r="AH168" s="161">
        <f t="shared" si="241"/>
        <v>1571.609</v>
      </c>
      <c r="AI168" s="143" t="s">
        <v>1138</v>
      </c>
    </row>
    <row r="169" s="9" customFormat="1" ht="20" customHeight="1" spans="1:35">
      <c r="A169" s="40">
        <f t="shared" si="234"/>
        <v>166</v>
      </c>
      <c r="B169" s="41" t="s">
        <v>238</v>
      </c>
      <c r="C169" s="42" t="s">
        <v>489</v>
      </c>
      <c r="D169" s="41" t="s">
        <v>490</v>
      </c>
      <c r="E169" s="41">
        <v>3245.4</v>
      </c>
      <c r="F169" s="41">
        <f>VLOOKUP(C169,'[1]9月'!$B:$Q,16,0)</f>
        <v>3245.4</v>
      </c>
      <c r="G169" s="44">
        <v>5228.42</v>
      </c>
      <c r="H169" s="41">
        <v>3245.4</v>
      </c>
      <c r="I169" s="44">
        <v>1790</v>
      </c>
      <c r="J169" s="44"/>
      <c r="K169" s="52">
        <f t="shared" si="187"/>
        <v>58.4172</v>
      </c>
      <c r="L169" s="53">
        <f t="shared" si="188"/>
        <v>519.264</v>
      </c>
      <c r="M169" s="44">
        <f t="shared" si="189"/>
        <v>418.27</v>
      </c>
      <c r="N169" s="41">
        <f t="shared" si="190"/>
        <v>22.7178</v>
      </c>
      <c r="O169" s="44">
        <f t="shared" si="191"/>
        <v>89.5</v>
      </c>
      <c r="P169" s="44">
        <f t="shared" si="192"/>
        <v>0</v>
      </c>
      <c r="Q169" s="44">
        <f t="shared" si="193"/>
        <v>1108.169</v>
      </c>
      <c r="R169" s="41">
        <f t="shared" si="194"/>
        <v>0</v>
      </c>
      <c r="S169" s="41">
        <f t="shared" si="195"/>
        <v>259.63</v>
      </c>
      <c r="T169" s="44">
        <f t="shared" si="196"/>
        <v>104.57</v>
      </c>
      <c r="U169" s="41">
        <f t="shared" si="197"/>
        <v>9.74</v>
      </c>
      <c r="V169" s="44">
        <f t="shared" si="198"/>
        <v>89.5</v>
      </c>
      <c r="W169" s="44">
        <f t="shared" si="199"/>
        <v>0</v>
      </c>
      <c r="X169" s="41">
        <f t="shared" si="200"/>
        <v>463.44</v>
      </c>
      <c r="Y169" s="41">
        <f t="shared" si="201"/>
        <v>1571.609</v>
      </c>
      <c r="Z169" s="66"/>
      <c r="AA169" s="143" t="s">
        <v>17</v>
      </c>
      <c r="AB169" s="161">
        <f t="shared" ref="AB169:AH169" si="242">K169+R169</f>
        <v>58.4172</v>
      </c>
      <c r="AC169" s="161">
        <f t="shared" si="242"/>
        <v>778.894</v>
      </c>
      <c r="AD169" s="161">
        <f t="shared" si="242"/>
        <v>522.84</v>
      </c>
      <c r="AE169" s="161">
        <f t="shared" si="242"/>
        <v>32.4578</v>
      </c>
      <c r="AF169" s="161">
        <f t="shared" si="242"/>
        <v>179</v>
      </c>
      <c r="AG169" s="161">
        <f t="shared" si="242"/>
        <v>0</v>
      </c>
      <c r="AH169" s="161">
        <f t="shared" si="242"/>
        <v>1571.609</v>
      </c>
      <c r="AI169" s="143" t="s">
        <v>1138</v>
      </c>
    </row>
    <row r="170" s="9" customFormat="1" ht="20" customHeight="1" spans="1:35">
      <c r="A170" s="40">
        <f t="shared" si="234"/>
        <v>167</v>
      </c>
      <c r="B170" s="41" t="s">
        <v>238</v>
      </c>
      <c r="C170" s="42" t="s">
        <v>491</v>
      </c>
      <c r="D170" s="41" t="s">
        <v>492</v>
      </c>
      <c r="E170" s="41">
        <v>3245.4</v>
      </c>
      <c r="F170" s="41">
        <f>VLOOKUP(C170,'[1]9月'!$B:$Q,16,0)</f>
        <v>3245.4</v>
      </c>
      <c r="G170" s="44">
        <v>5228.42</v>
      </c>
      <c r="H170" s="41">
        <v>3245.4</v>
      </c>
      <c r="I170" s="44">
        <v>1790</v>
      </c>
      <c r="J170" s="44"/>
      <c r="K170" s="52">
        <f t="shared" si="187"/>
        <v>58.4172</v>
      </c>
      <c r="L170" s="53">
        <f t="shared" si="188"/>
        <v>519.264</v>
      </c>
      <c r="M170" s="44">
        <f t="shared" si="189"/>
        <v>418.27</v>
      </c>
      <c r="N170" s="41">
        <f t="shared" si="190"/>
        <v>22.7178</v>
      </c>
      <c r="O170" s="44">
        <f t="shared" si="191"/>
        <v>89.5</v>
      </c>
      <c r="P170" s="44">
        <f t="shared" si="192"/>
        <v>0</v>
      </c>
      <c r="Q170" s="44">
        <f t="shared" si="193"/>
        <v>1108.169</v>
      </c>
      <c r="R170" s="41">
        <f t="shared" si="194"/>
        <v>0</v>
      </c>
      <c r="S170" s="41">
        <f t="shared" si="195"/>
        <v>259.63</v>
      </c>
      <c r="T170" s="44">
        <f t="shared" si="196"/>
        <v>104.57</v>
      </c>
      <c r="U170" s="41">
        <f t="shared" si="197"/>
        <v>9.74</v>
      </c>
      <c r="V170" s="44">
        <f t="shared" si="198"/>
        <v>89.5</v>
      </c>
      <c r="W170" s="44">
        <f t="shared" si="199"/>
        <v>0</v>
      </c>
      <c r="X170" s="41">
        <f t="shared" si="200"/>
        <v>463.44</v>
      </c>
      <c r="Y170" s="41">
        <f t="shared" si="201"/>
        <v>1571.609</v>
      </c>
      <c r="Z170" s="66"/>
      <c r="AA170" s="143" t="s">
        <v>17</v>
      </c>
      <c r="AB170" s="161">
        <f t="shared" ref="AB170:AH170" si="243">K170+R170</f>
        <v>58.4172</v>
      </c>
      <c r="AC170" s="161">
        <f t="shared" si="243"/>
        <v>778.894</v>
      </c>
      <c r="AD170" s="161">
        <f t="shared" si="243"/>
        <v>522.84</v>
      </c>
      <c r="AE170" s="161">
        <f t="shared" si="243"/>
        <v>32.4578</v>
      </c>
      <c r="AF170" s="161">
        <f t="shared" si="243"/>
        <v>179</v>
      </c>
      <c r="AG170" s="161">
        <f t="shared" si="243"/>
        <v>0</v>
      </c>
      <c r="AH170" s="161">
        <f t="shared" si="243"/>
        <v>1571.609</v>
      </c>
      <c r="AI170" s="143" t="s">
        <v>1138</v>
      </c>
    </row>
    <row r="171" s="9" customFormat="1" ht="20" customHeight="1" spans="1:35">
      <c r="A171" s="40">
        <f t="shared" ref="A171:A180" si="244">ROW()-3</f>
        <v>168</v>
      </c>
      <c r="B171" s="41" t="s">
        <v>238</v>
      </c>
      <c r="C171" s="42" t="s">
        <v>493</v>
      </c>
      <c r="D171" s="41" t="s">
        <v>494</v>
      </c>
      <c r="E171" s="41">
        <v>3245.4</v>
      </c>
      <c r="F171" s="41">
        <f>VLOOKUP(C171,'[1]9月'!$B:$Q,16,0)</f>
        <v>3245.4</v>
      </c>
      <c r="G171" s="44">
        <v>5228.42</v>
      </c>
      <c r="H171" s="41">
        <v>3245.4</v>
      </c>
      <c r="I171" s="44">
        <v>1790</v>
      </c>
      <c r="J171" s="44"/>
      <c r="K171" s="52">
        <f t="shared" si="187"/>
        <v>58.4172</v>
      </c>
      <c r="L171" s="53">
        <f t="shared" si="188"/>
        <v>519.264</v>
      </c>
      <c r="M171" s="44">
        <f t="shared" si="189"/>
        <v>418.27</v>
      </c>
      <c r="N171" s="41">
        <f t="shared" si="190"/>
        <v>22.7178</v>
      </c>
      <c r="O171" s="44">
        <f t="shared" si="191"/>
        <v>89.5</v>
      </c>
      <c r="P171" s="44">
        <f t="shared" si="192"/>
        <v>0</v>
      </c>
      <c r="Q171" s="44">
        <f t="shared" si="193"/>
        <v>1108.169</v>
      </c>
      <c r="R171" s="41">
        <f t="shared" si="194"/>
        <v>0</v>
      </c>
      <c r="S171" s="41">
        <f t="shared" si="195"/>
        <v>259.63</v>
      </c>
      <c r="T171" s="44">
        <f t="shared" si="196"/>
        <v>104.57</v>
      </c>
      <c r="U171" s="41">
        <f t="shared" si="197"/>
        <v>9.74</v>
      </c>
      <c r="V171" s="44">
        <f t="shared" si="198"/>
        <v>89.5</v>
      </c>
      <c r="W171" s="44">
        <f t="shared" si="199"/>
        <v>0</v>
      </c>
      <c r="X171" s="41">
        <f t="shared" si="200"/>
        <v>463.44</v>
      </c>
      <c r="Y171" s="41">
        <f t="shared" si="201"/>
        <v>1571.609</v>
      </c>
      <c r="Z171" s="66"/>
      <c r="AA171" s="143" t="s">
        <v>17</v>
      </c>
      <c r="AB171" s="161">
        <f t="shared" ref="AB171:AH171" si="245">K171+R171</f>
        <v>58.4172</v>
      </c>
      <c r="AC171" s="161">
        <f t="shared" si="245"/>
        <v>778.894</v>
      </c>
      <c r="AD171" s="161">
        <f t="shared" si="245"/>
        <v>522.84</v>
      </c>
      <c r="AE171" s="161">
        <f t="shared" si="245"/>
        <v>32.4578</v>
      </c>
      <c r="AF171" s="161">
        <f t="shared" si="245"/>
        <v>179</v>
      </c>
      <c r="AG171" s="161">
        <f t="shared" si="245"/>
        <v>0</v>
      </c>
      <c r="AH171" s="161">
        <f t="shared" si="245"/>
        <v>1571.609</v>
      </c>
      <c r="AI171" s="143" t="s">
        <v>1138</v>
      </c>
    </row>
    <row r="172" s="9" customFormat="1" ht="20" customHeight="1" spans="1:35">
      <c r="A172" s="40">
        <f t="shared" si="244"/>
        <v>169</v>
      </c>
      <c r="B172" s="41" t="s">
        <v>238</v>
      </c>
      <c r="C172" s="42" t="s">
        <v>495</v>
      </c>
      <c r="D172" s="41" t="s">
        <v>496</v>
      </c>
      <c r="E172" s="41">
        <v>3245.4</v>
      </c>
      <c r="F172" s="41">
        <f>VLOOKUP(C172,'[1]9月'!$B:$Q,16,0)</f>
        <v>3245.4</v>
      </c>
      <c r="G172" s="44">
        <v>5228.42</v>
      </c>
      <c r="H172" s="41">
        <v>3245.4</v>
      </c>
      <c r="I172" s="44">
        <v>1790</v>
      </c>
      <c r="J172" s="44"/>
      <c r="K172" s="52">
        <f t="shared" si="187"/>
        <v>58.4172</v>
      </c>
      <c r="L172" s="53">
        <f t="shared" si="188"/>
        <v>519.264</v>
      </c>
      <c r="M172" s="44">
        <f t="shared" si="189"/>
        <v>418.27</v>
      </c>
      <c r="N172" s="41">
        <f t="shared" si="190"/>
        <v>22.7178</v>
      </c>
      <c r="O172" s="44">
        <f t="shared" si="191"/>
        <v>89.5</v>
      </c>
      <c r="P172" s="44">
        <f t="shared" si="192"/>
        <v>0</v>
      </c>
      <c r="Q172" s="44">
        <f t="shared" si="193"/>
        <v>1108.169</v>
      </c>
      <c r="R172" s="41">
        <f t="shared" si="194"/>
        <v>0</v>
      </c>
      <c r="S172" s="41">
        <f t="shared" si="195"/>
        <v>259.63</v>
      </c>
      <c r="T172" s="44">
        <f t="shared" si="196"/>
        <v>104.57</v>
      </c>
      <c r="U172" s="41">
        <f t="shared" si="197"/>
        <v>9.74</v>
      </c>
      <c r="V172" s="44">
        <f t="shared" si="198"/>
        <v>89.5</v>
      </c>
      <c r="W172" s="44">
        <f t="shared" si="199"/>
        <v>0</v>
      </c>
      <c r="X172" s="41">
        <f t="shared" si="200"/>
        <v>463.44</v>
      </c>
      <c r="Y172" s="41">
        <f t="shared" si="201"/>
        <v>1571.609</v>
      </c>
      <c r="Z172" s="66"/>
      <c r="AA172" s="143" t="s">
        <v>17</v>
      </c>
      <c r="AB172" s="161">
        <f t="shared" ref="AB172:AH172" si="246">K172+R172</f>
        <v>58.4172</v>
      </c>
      <c r="AC172" s="161">
        <f t="shared" si="246"/>
        <v>778.894</v>
      </c>
      <c r="AD172" s="161">
        <f t="shared" si="246"/>
        <v>522.84</v>
      </c>
      <c r="AE172" s="161">
        <f t="shared" si="246"/>
        <v>32.4578</v>
      </c>
      <c r="AF172" s="161">
        <f t="shared" si="246"/>
        <v>179</v>
      </c>
      <c r="AG172" s="161">
        <f t="shared" si="246"/>
        <v>0</v>
      </c>
      <c r="AH172" s="161">
        <f t="shared" si="246"/>
        <v>1571.609</v>
      </c>
      <c r="AI172" s="143" t="s">
        <v>1138</v>
      </c>
    </row>
    <row r="173" s="9" customFormat="1" ht="20" customHeight="1" spans="1:35">
      <c r="A173" s="40">
        <f t="shared" si="244"/>
        <v>170</v>
      </c>
      <c r="B173" s="41" t="s">
        <v>238</v>
      </c>
      <c r="C173" s="46" t="s">
        <v>499</v>
      </c>
      <c r="D173" s="47" t="s">
        <v>500</v>
      </c>
      <c r="E173" s="41">
        <v>3245.4</v>
      </c>
      <c r="F173" s="41">
        <f>VLOOKUP(C173,'[1]9月'!$B:$Q,16,0)</f>
        <v>3245.4</v>
      </c>
      <c r="G173" s="44">
        <v>5228.42</v>
      </c>
      <c r="H173" s="41">
        <v>3245.4</v>
      </c>
      <c r="I173" s="44">
        <v>1790</v>
      </c>
      <c r="J173" s="44"/>
      <c r="K173" s="52">
        <f t="shared" si="187"/>
        <v>58.4172</v>
      </c>
      <c r="L173" s="53">
        <f t="shared" si="188"/>
        <v>519.264</v>
      </c>
      <c r="M173" s="44">
        <f t="shared" si="189"/>
        <v>418.27</v>
      </c>
      <c r="N173" s="41">
        <f t="shared" si="190"/>
        <v>22.7178</v>
      </c>
      <c r="O173" s="44">
        <f t="shared" si="191"/>
        <v>89.5</v>
      </c>
      <c r="P173" s="44">
        <f t="shared" si="192"/>
        <v>0</v>
      </c>
      <c r="Q173" s="44">
        <f t="shared" si="193"/>
        <v>1108.169</v>
      </c>
      <c r="R173" s="41">
        <f t="shared" si="194"/>
        <v>0</v>
      </c>
      <c r="S173" s="41">
        <f t="shared" si="195"/>
        <v>259.63</v>
      </c>
      <c r="T173" s="44">
        <f t="shared" si="196"/>
        <v>104.57</v>
      </c>
      <c r="U173" s="41">
        <f t="shared" si="197"/>
        <v>9.74</v>
      </c>
      <c r="V173" s="44">
        <f t="shared" si="198"/>
        <v>89.5</v>
      </c>
      <c r="W173" s="44">
        <f t="shared" si="199"/>
        <v>0</v>
      </c>
      <c r="X173" s="41">
        <f t="shared" si="200"/>
        <v>463.44</v>
      </c>
      <c r="Y173" s="41">
        <f t="shared" si="201"/>
        <v>1571.609</v>
      </c>
      <c r="Z173" s="201"/>
      <c r="AA173" s="143" t="s">
        <v>17</v>
      </c>
      <c r="AB173" s="161">
        <f t="shared" ref="AB173:AH173" si="247">K173+R173</f>
        <v>58.4172</v>
      </c>
      <c r="AC173" s="161">
        <f t="shared" si="247"/>
        <v>778.894</v>
      </c>
      <c r="AD173" s="161">
        <f t="shared" si="247"/>
        <v>522.84</v>
      </c>
      <c r="AE173" s="161">
        <f t="shared" si="247"/>
        <v>32.4578</v>
      </c>
      <c r="AF173" s="161">
        <f t="shared" si="247"/>
        <v>179</v>
      </c>
      <c r="AG173" s="161">
        <f t="shared" si="247"/>
        <v>0</v>
      </c>
      <c r="AH173" s="161">
        <f t="shared" si="247"/>
        <v>1571.609</v>
      </c>
      <c r="AI173" s="143" t="s">
        <v>1138</v>
      </c>
    </row>
    <row r="174" s="9" customFormat="1" ht="20" customHeight="1" spans="1:35">
      <c r="A174" s="40">
        <f t="shared" si="244"/>
        <v>171</v>
      </c>
      <c r="B174" s="41" t="s">
        <v>238</v>
      </c>
      <c r="C174" s="46" t="s">
        <v>501</v>
      </c>
      <c r="D174" s="45" t="s">
        <v>502</v>
      </c>
      <c r="E174" s="41">
        <v>3245.4</v>
      </c>
      <c r="F174" s="41">
        <f>VLOOKUP(C174,'[1]9月'!$B:$Q,16,0)</f>
        <v>3245.4</v>
      </c>
      <c r="G174" s="44">
        <v>5228.42</v>
      </c>
      <c r="H174" s="41">
        <v>3245.4</v>
      </c>
      <c r="I174" s="44">
        <v>1790</v>
      </c>
      <c r="J174" s="44"/>
      <c r="K174" s="52">
        <f t="shared" si="187"/>
        <v>58.4172</v>
      </c>
      <c r="L174" s="53">
        <f t="shared" si="188"/>
        <v>519.264</v>
      </c>
      <c r="M174" s="44">
        <f t="shared" si="189"/>
        <v>418.27</v>
      </c>
      <c r="N174" s="41">
        <f t="shared" si="190"/>
        <v>22.7178</v>
      </c>
      <c r="O174" s="44">
        <f t="shared" si="191"/>
        <v>89.5</v>
      </c>
      <c r="P174" s="44">
        <f t="shared" si="192"/>
        <v>0</v>
      </c>
      <c r="Q174" s="44">
        <f t="shared" si="193"/>
        <v>1108.169</v>
      </c>
      <c r="R174" s="41">
        <f t="shared" si="194"/>
        <v>0</v>
      </c>
      <c r="S174" s="41">
        <f t="shared" si="195"/>
        <v>259.63</v>
      </c>
      <c r="T174" s="44">
        <f t="shared" si="196"/>
        <v>104.57</v>
      </c>
      <c r="U174" s="41">
        <f t="shared" si="197"/>
        <v>9.74</v>
      </c>
      <c r="V174" s="44">
        <f t="shared" si="198"/>
        <v>89.5</v>
      </c>
      <c r="W174" s="44">
        <f t="shared" si="199"/>
        <v>0</v>
      </c>
      <c r="X174" s="41">
        <f t="shared" si="200"/>
        <v>463.44</v>
      </c>
      <c r="Y174" s="41">
        <f t="shared" si="201"/>
        <v>1571.609</v>
      </c>
      <c r="Z174" s="201"/>
      <c r="AA174" s="143" t="s">
        <v>17</v>
      </c>
      <c r="AB174" s="161">
        <f t="shared" ref="AB174:AH174" si="248">K174+R174</f>
        <v>58.4172</v>
      </c>
      <c r="AC174" s="161">
        <f t="shared" si="248"/>
        <v>778.894</v>
      </c>
      <c r="AD174" s="161">
        <f t="shared" si="248"/>
        <v>522.84</v>
      </c>
      <c r="AE174" s="161">
        <f t="shared" si="248"/>
        <v>32.4578</v>
      </c>
      <c r="AF174" s="161">
        <f t="shared" si="248"/>
        <v>179</v>
      </c>
      <c r="AG174" s="161">
        <f t="shared" si="248"/>
        <v>0</v>
      </c>
      <c r="AH174" s="161">
        <f t="shared" si="248"/>
        <v>1571.609</v>
      </c>
      <c r="AI174" s="143" t="s">
        <v>1138</v>
      </c>
    </row>
    <row r="175" s="9" customFormat="1" ht="20" customHeight="1" spans="1:35">
      <c r="A175" s="40">
        <f t="shared" si="244"/>
        <v>172</v>
      </c>
      <c r="B175" s="41" t="s">
        <v>503</v>
      </c>
      <c r="C175" s="42" t="s">
        <v>504</v>
      </c>
      <c r="D175" s="41" t="s">
        <v>505</v>
      </c>
      <c r="E175" s="41">
        <v>3245.4</v>
      </c>
      <c r="F175" s="41">
        <f>VLOOKUP(C175,'[1]9月'!$B:$Q,16,0)</f>
        <v>3245.4</v>
      </c>
      <c r="G175" s="44">
        <v>5228.42</v>
      </c>
      <c r="H175" s="41">
        <v>3245.4</v>
      </c>
      <c r="I175" s="44">
        <v>1790</v>
      </c>
      <c r="J175" s="44"/>
      <c r="K175" s="52">
        <f t="shared" si="187"/>
        <v>58.4172</v>
      </c>
      <c r="L175" s="53">
        <f t="shared" si="188"/>
        <v>519.264</v>
      </c>
      <c r="M175" s="44">
        <f t="shared" si="189"/>
        <v>418.27</v>
      </c>
      <c r="N175" s="41">
        <f t="shared" si="190"/>
        <v>22.7178</v>
      </c>
      <c r="O175" s="44">
        <f t="shared" si="191"/>
        <v>89.5</v>
      </c>
      <c r="P175" s="44">
        <f t="shared" si="192"/>
        <v>0</v>
      </c>
      <c r="Q175" s="44">
        <f t="shared" si="193"/>
        <v>1108.169</v>
      </c>
      <c r="R175" s="41">
        <f t="shared" si="194"/>
        <v>0</v>
      </c>
      <c r="S175" s="41">
        <f t="shared" si="195"/>
        <v>259.63</v>
      </c>
      <c r="T175" s="44">
        <f t="shared" si="196"/>
        <v>104.57</v>
      </c>
      <c r="U175" s="41">
        <f t="shared" si="197"/>
        <v>9.74</v>
      </c>
      <c r="V175" s="44">
        <f t="shared" si="198"/>
        <v>89.5</v>
      </c>
      <c r="W175" s="44">
        <f t="shared" si="199"/>
        <v>0</v>
      </c>
      <c r="X175" s="41">
        <f t="shared" si="200"/>
        <v>463.44</v>
      </c>
      <c r="Y175" s="41">
        <f t="shared" si="201"/>
        <v>1571.609</v>
      </c>
      <c r="Z175" s="66"/>
      <c r="AA175" s="143" t="s">
        <v>18</v>
      </c>
      <c r="AB175" s="161">
        <f t="shared" ref="AB175:AH175" si="249">K175+R175</f>
        <v>58.4172</v>
      </c>
      <c r="AC175" s="161">
        <f t="shared" si="249"/>
        <v>778.894</v>
      </c>
      <c r="AD175" s="161">
        <f t="shared" si="249"/>
        <v>522.84</v>
      </c>
      <c r="AE175" s="161">
        <f t="shared" si="249"/>
        <v>32.4578</v>
      </c>
      <c r="AF175" s="161">
        <f t="shared" si="249"/>
        <v>179</v>
      </c>
      <c r="AG175" s="161">
        <f t="shared" si="249"/>
        <v>0</v>
      </c>
      <c r="AH175" s="161">
        <f t="shared" si="249"/>
        <v>1571.609</v>
      </c>
      <c r="AI175" s="143" t="s">
        <v>1138</v>
      </c>
    </row>
    <row r="176" s="9" customFormat="1" ht="20" customHeight="1" spans="1:35">
      <c r="A176" s="40">
        <f t="shared" si="244"/>
        <v>173</v>
      </c>
      <c r="B176" s="41" t="s">
        <v>503</v>
      </c>
      <c r="C176" s="42" t="s">
        <v>506</v>
      </c>
      <c r="D176" s="41" t="s">
        <v>507</v>
      </c>
      <c r="E176" s="41">
        <v>3245.4</v>
      </c>
      <c r="F176" s="41">
        <f>VLOOKUP(C176,'[1]9月'!$B:$Q,16,0)</f>
        <v>3245.4</v>
      </c>
      <c r="G176" s="44">
        <v>5228.42</v>
      </c>
      <c r="H176" s="41">
        <v>3245.4</v>
      </c>
      <c r="I176" s="44">
        <v>1790</v>
      </c>
      <c r="J176" s="44"/>
      <c r="K176" s="52">
        <f t="shared" si="187"/>
        <v>58.4172</v>
      </c>
      <c r="L176" s="53">
        <f t="shared" si="188"/>
        <v>519.264</v>
      </c>
      <c r="M176" s="44">
        <f t="shared" si="189"/>
        <v>418.27</v>
      </c>
      <c r="N176" s="41">
        <f t="shared" si="190"/>
        <v>22.7178</v>
      </c>
      <c r="O176" s="44">
        <f t="shared" si="191"/>
        <v>89.5</v>
      </c>
      <c r="P176" s="44">
        <f t="shared" si="192"/>
        <v>0</v>
      </c>
      <c r="Q176" s="44">
        <f t="shared" si="193"/>
        <v>1108.169</v>
      </c>
      <c r="R176" s="41">
        <f t="shared" si="194"/>
        <v>0</v>
      </c>
      <c r="S176" s="41">
        <f t="shared" si="195"/>
        <v>259.63</v>
      </c>
      <c r="T176" s="44">
        <f t="shared" si="196"/>
        <v>104.57</v>
      </c>
      <c r="U176" s="41">
        <f t="shared" si="197"/>
        <v>9.74</v>
      </c>
      <c r="V176" s="44">
        <f t="shared" si="198"/>
        <v>89.5</v>
      </c>
      <c r="W176" s="44">
        <f t="shared" si="199"/>
        <v>0</v>
      </c>
      <c r="X176" s="41">
        <f t="shared" si="200"/>
        <v>463.44</v>
      </c>
      <c r="Y176" s="41">
        <f t="shared" si="201"/>
        <v>1571.609</v>
      </c>
      <c r="Z176" s="66"/>
      <c r="AA176" s="143" t="s">
        <v>18</v>
      </c>
      <c r="AB176" s="161">
        <f t="shared" ref="AB176:AH176" si="250">K176+R176</f>
        <v>58.4172</v>
      </c>
      <c r="AC176" s="161">
        <f t="shared" si="250"/>
        <v>778.894</v>
      </c>
      <c r="AD176" s="161">
        <f t="shared" si="250"/>
        <v>522.84</v>
      </c>
      <c r="AE176" s="161">
        <f t="shared" si="250"/>
        <v>32.4578</v>
      </c>
      <c r="AF176" s="161">
        <f t="shared" si="250"/>
        <v>179</v>
      </c>
      <c r="AG176" s="161">
        <f t="shared" si="250"/>
        <v>0</v>
      </c>
      <c r="AH176" s="161">
        <f t="shared" si="250"/>
        <v>1571.609</v>
      </c>
      <c r="AI176" s="143" t="s">
        <v>1138</v>
      </c>
    </row>
    <row r="177" s="9" customFormat="1" ht="18" customHeight="1" spans="1:35">
      <c r="A177" s="40">
        <f t="shared" si="244"/>
        <v>174</v>
      </c>
      <c r="B177" s="41" t="s">
        <v>503</v>
      </c>
      <c r="C177" s="42" t="s">
        <v>508</v>
      </c>
      <c r="D177" s="41" t="s">
        <v>509</v>
      </c>
      <c r="E177" s="41">
        <v>3245.4</v>
      </c>
      <c r="F177" s="41">
        <f>VLOOKUP(C177,'[1]9月'!$B:$Q,16,0)</f>
        <v>3245.4</v>
      </c>
      <c r="G177" s="44">
        <v>5228.42</v>
      </c>
      <c r="H177" s="41">
        <v>3245.4</v>
      </c>
      <c r="I177" s="44">
        <v>1790</v>
      </c>
      <c r="J177" s="44"/>
      <c r="K177" s="52">
        <f t="shared" si="187"/>
        <v>58.4172</v>
      </c>
      <c r="L177" s="53">
        <f t="shared" si="188"/>
        <v>519.264</v>
      </c>
      <c r="M177" s="44">
        <f t="shared" si="189"/>
        <v>418.27</v>
      </c>
      <c r="N177" s="41">
        <f t="shared" si="190"/>
        <v>22.7178</v>
      </c>
      <c r="O177" s="44">
        <f t="shared" si="191"/>
        <v>89.5</v>
      </c>
      <c r="P177" s="44">
        <f t="shared" si="192"/>
        <v>0</v>
      </c>
      <c r="Q177" s="44">
        <f t="shared" si="193"/>
        <v>1108.169</v>
      </c>
      <c r="R177" s="41">
        <f t="shared" si="194"/>
        <v>0</v>
      </c>
      <c r="S177" s="41">
        <f t="shared" si="195"/>
        <v>259.63</v>
      </c>
      <c r="T177" s="44">
        <f t="shared" si="196"/>
        <v>104.57</v>
      </c>
      <c r="U177" s="41">
        <f t="shared" si="197"/>
        <v>9.74</v>
      </c>
      <c r="V177" s="44">
        <f t="shared" si="198"/>
        <v>89.5</v>
      </c>
      <c r="W177" s="44">
        <f t="shared" si="199"/>
        <v>0</v>
      </c>
      <c r="X177" s="41">
        <f t="shared" si="200"/>
        <v>463.44</v>
      </c>
      <c r="Y177" s="41">
        <f t="shared" si="201"/>
        <v>1571.609</v>
      </c>
      <c r="Z177" s="66"/>
      <c r="AA177" s="143" t="s">
        <v>18</v>
      </c>
      <c r="AB177" s="161">
        <f t="shared" ref="AB177:AH177" si="251">K177+R177</f>
        <v>58.4172</v>
      </c>
      <c r="AC177" s="161">
        <f t="shared" si="251"/>
        <v>778.894</v>
      </c>
      <c r="AD177" s="161">
        <f t="shared" si="251"/>
        <v>522.84</v>
      </c>
      <c r="AE177" s="161">
        <f t="shared" si="251"/>
        <v>32.4578</v>
      </c>
      <c r="AF177" s="161">
        <f t="shared" si="251"/>
        <v>179</v>
      </c>
      <c r="AG177" s="161">
        <f t="shared" si="251"/>
        <v>0</v>
      </c>
      <c r="AH177" s="161">
        <f t="shared" si="251"/>
        <v>1571.609</v>
      </c>
      <c r="AI177" s="143" t="s">
        <v>1138</v>
      </c>
    </row>
    <row r="178" s="9" customFormat="1" ht="18" customHeight="1" spans="1:35">
      <c r="A178" s="40">
        <f t="shared" si="244"/>
        <v>175</v>
      </c>
      <c r="B178" s="41" t="s">
        <v>503</v>
      </c>
      <c r="C178" s="42" t="s">
        <v>510</v>
      </c>
      <c r="D178" s="41" t="s">
        <v>511</v>
      </c>
      <c r="E178" s="41">
        <v>3245.4</v>
      </c>
      <c r="F178" s="41">
        <f>VLOOKUP(C178,'[1]9月'!$B:$Q,16,0)</f>
        <v>3245.4</v>
      </c>
      <c r="G178" s="44">
        <v>5228.42</v>
      </c>
      <c r="H178" s="41">
        <v>3245.4</v>
      </c>
      <c r="I178" s="44">
        <v>1790</v>
      </c>
      <c r="J178" s="44"/>
      <c r="K178" s="52">
        <f t="shared" si="187"/>
        <v>58.4172</v>
      </c>
      <c r="L178" s="53">
        <f t="shared" si="188"/>
        <v>519.264</v>
      </c>
      <c r="M178" s="44">
        <f t="shared" si="189"/>
        <v>418.27</v>
      </c>
      <c r="N178" s="41">
        <f t="shared" si="190"/>
        <v>22.7178</v>
      </c>
      <c r="O178" s="44">
        <f t="shared" si="191"/>
        <v>89.5</v>
      </c>
      <c r="P178" s="44">
        <f t="shared" si="192"/>
        <v>0</v>
      </c>
      <c r="Q178" s="44">
        <f t="shared" si="193"/>
        <v>1108.169</v>
      </c>
      <c r="R178" s="41">
        <f t="shared" si="194"/>
        <v>0</v>
      </c>
      <c r="S178" s="41">
        <f t="shared" si="195"/>
        <v>259.63</v>
      </c>
      <c r="T178" s="44">
        <f t="shared" si="196"/>
        <v>104.57</v>
      </c>
      <c r="U178" s="41">
        <f t="shared" si="197"/>
        <v>9.74</v>
      </c>
      <c r="V178" s="44">
        <f t="shared" si="198"/>
        <v>89.5</v>
      </c>
      <c r="W178" s="44">
        <f t="shared" si="199"/>
        <v>0</v>
      </c>
      <c r="X178" s="41">
        <f t="shared" si="200"/>
        <v>463.44</v>
      </c>
      <c r="Y178" s="41">
        <f t="shared" si="201"/>
        <v>1571.609</v>
      </c>
      <c r="Z178" s="66"/>
      <c r="AA178" s="143" t="s">
        <v>18</v>
      </c>
      <c r="AB178" s="161">
        <f t="shared" ref="AB178:AH178" si="252">K178+R178</f>
        <v>58.4172</v>
      </c>
      <c r="AC178" s="161">
        <f t="shared" si="252"/>
        <v>778.894</v>
      </c>
      <c r="AD178" s="161">
        <f t="shared" si="252"/>
        <v>522.84</v>
      </c>
      <c r="AE178" s="161">
        <f t="shared" si="252"/>
        <v>32.4578</v>
      </c>
      <c r="AF178" s="161">
        <f t="shared" si="252"/>
        <v>179</v>
      </c>
      <c r="AG178" s="161">
        <f t="shared" si="252"/>
        <v>0</v>
      </c>
      <c r="AH178" s="161">
        <f t="shared" si="252"/>
        <v>1571.609</v>
      </c>
      <c r="AI178" s="143" t="s">
        <v>1138</v>
      </c>
    </row>
    <row r="179" s="9" customFormat="1" ht="18" customHeight="1" spans="1:35">
      <c r="A179" s="40">
        <f t="shared" si="244"/>
        <v>176</v>
      </c>
      <c r="B179" s="41" t="s">
        <v>503</v>
      </c>
      <c r="C179" s="42" t="s">
        <v>512</v>
      </c>
      <c r="D179" s="41" t="s">
        <v>513</v>
      </c>
      <c r="E179" s="41">
        <v>3245.4</v>
      </c>
      <c r="F179" s="41">
        <f>VLOOKUP(C179,'[1]9月'!$B:$Q,16,0)</f>
        <v>3245.4</v>
      </c>
      <c r="G179" s="44">
        <v>5228.42</v>
      </c>
      <c r="H179" s="41">
        <v>3245.4</v>
      </c>
      <c r="I179" s="44">
        <v>1790</v>
      </c>
      <c r="J179" s="44"/>
      <c r="K179" s="52">
        <f t="shared" si="187"/>
        <v>58.4172</v>
      </c>
      <c r="L179" s="53">
        <f t="shared" si="188"/>
        <v>519.264</v>
      </c>
      <c r="M179" s="44">
        <f t="shared" si="189"/>
        <v>418.27</v>
      </c>
      <c r="N179" s="41">
        <f t="shared" si="190"/>
        <v>22.7178</v>
      </c>
      <c r="O179" s="44">
        <f t="shared" si="191"/>
        <v>89.5</v>
      </c>
      <c r="P179" s="44">
        <f t="shared" si="192"/>
        <v>0</v>
      </c>
      <c r="Q179" s="44">
        <f t="shared" si="193"/>
        <v>1108.169</v>
      </c>
      <c r="R179" s="41">
        <f t="shared" si="194"/>
        <v>0</v>
      </c>
      <c r="S179" s="41">
        <f t="shared" si="195"/>
        <v>259.63</v>
      </c>
      <c r="T179" s="44">
        <f t="shared" si="196"/>
        <v>104.57</v>
      </c>
      <c r="U179" s="41">
        <f t="shared" si="197"/>
        <v>9.74</v>
      </c>
      <c r="V179" s="44">
        <f t="shared" si="198"/>
        <v>89.5</v>
      </c>
      <c r="W179" s="44">
        <f t="shared" si="199"/>
        <v>0</v>
      </c>
      <c r="X179" s="41">
        <f t="shared" si="200"/>
        <v>463.44</v>
      </c>
      <c r="Y179" s="41">
        <f t="shared" si="201"/>
        <v>1571.609</v>
      </c>
      <c r="Z179" s="66"/>
      <c r="AA179" s="143" t="s">
        <v>18</v>
      </c>
      <c r="AB179" s="161">
        <f t="shared" ref="AB179:AH179" si="253">K179+R179</f>
        <v>58.4172</v>
      </c>
      <c r="AC179" s="161">
        <f t="shared" si="253"/>
        <v>778.894</v>
      </c>
      <c r="AD179" s="161">
        <f t="shared" si="253"/>
        <v>522.84</v>
      </c>
      <c r="AE179" s="161">
        <f t="shared" si="253"/>
        <v>32.4578</v>
      </c>
      <c r="AF179" s="161">
        <f t="shared" si="253"/>
        <v>179</v>
      </c>
      <c r="AG179" s="161">
        <f t="shared" si="253"/>
        <v>0</v>
      </c>
      <c r="AH179" s="161">
        <f t="shared" si="253"/>
        <v>1571.609</v>
      </c>
      <c r="AI179" s="143" t="s">
        <v>1138</v>
      </c>
    </row>
    <row r="180" s="9" customFormat="1" ht="20" customHeight="1" spans="1:35">
      <c r="A180" s="40">
        <f t="shared" si="244"/>
        <v>177</v>
      </c>
      <c r="B180" s="41" t="s">
        <v>503</v>
      </c>
      <c r="C180" s="42" t="s">
        <v>514</v>
      </c>
      <c r="D180" s="41" t="s">
        <v>515</v>
      </c>
      <c r="E180" s="41">
        <v>3245.4</v>
      </c>
      <c r="F180" s="41">
        <f>VLOOKUP(C180,'[1]9月'!$B:$Q,16,0)</f>
        <v>3245.4</v>
      </c>
      <c r="G180" s="44">
        <v>5228.42</v>
      </c>
      <c r="H180" s="41">
        <v>3245.4</v>
      </c>
      <c r="I180" s="44">
        <v>1790</v>
      </c>
      <c r="J180" s="44"/>
      <c r="K180" s="52">
        <f t="shared" si="187"/>
        <v>58.4172</v>
      </c>
      <c r="L180" s="53">
        <f t="shared" si="188"/>
        <v>519.264</v>
      </c>
      <c r="M180" s="44">
        <f t="shared" si="189"/>
        <v>418.27</v>
      </c>
      <c r="N180" s="41">
        <f t="shared" si="190"/>
        <v>22.7178</v>
      </c>
      <c r="O180" s="44">
        <f t="shared" si="191"/>
        <v>89.5</v>
      </c>
      <c r="P180" s="44">
        <f t="shared" si="192"/>
        <v>0</v>
      </c>
      <c r="Q180" s="44">
        <f t="shared" si="193"/>
        <v>1108.169</v>
      </c>
      <c r="R180" s="41">
        <f t="shared" si="194"/>
        <v>0</v>
      </c>
      <c r="S180" s="41">
        <f t="shared" si="195"/>
        <v>259.63</v>
      </c>
      <c r="T180" s="44">
        <f t="shared" si="196"/>
        <v>104.57</v>
      </c>
      <c r="U180" s="41">
        <f t="shared" si="197"/>
        <v>9.74</v>
      </c>
      <c r="V180" s="44">
        <f t="shared" si="198"/>
        <v>89.5</v>
      </c>
      <c r="W180" s="44">
        <f t="shared" si="199"/>
        <v>0</v>
      </c>
      <c r="X180" s="41">
        <f t="shared" si="200"/>
        <v>463.44</v>
      </c>
      <c r="Y180" s="41">
        <f t="shared" si="201"/>
        <v>1571.609</v>
      </c>
      <c r="Z180" s="66"/>
      <c r="AA180" s="143" t="s">
        <v>18</v>
      </c>
      <c r="AB180" s="161">
        <f t="shared" ref="AB180:AH180" si="254">K180+R180</f>
        <v>58.4172</v>
      </c>
      <c r="AC180" s="161">
        <f t="shared" si="254"/>
        <v>778.894</v>
      </c>
      <c r="AD180" s="161">
        <f t="shared" si="254"/>
        <v>522.84</v>
      </c>
      <c r="AE180" s="161">
        <f t="shared" si="254"/>
        <v>32.4578</v>
      </c>
      <c r="AF180" s="161">
        <f t="shared" si="254"/>
        <v>179</v>
      </c>
      <c r="AG180" s="161">
        <f t="shared" si="254"/>
        <v>0</v>
      </c>
      <c r="AH180" s="161">
        <f t="shared" si="254"/>
        <v>1571.609</v>
      </c>
      <c r="AI180" s="143" t="s">
        <v>1138</v>
      </c>
    </row>
    <row r="181" s="9" customFormat="1" ht="20" customHeight="1" spans="1:35">
      <c r="A181" s="40">
        <f t="shared" ref="A181:A190" si="255">ROW()-3</f>
        <v>178</v>
      </c>
      <c r="B181" s="41" t="s">
        <v>503</v>
      </c>
      <c r="C181" s="42" t="s">
        <v>516</v>
      </c>
      <c r="D181" s="41" t="s">
        <v>517</v>
      </c>
      <c r="E181" s="41">
        <v>3245.4</v>
      </c>
      <c r="F181" s="41">
        <f>VLOOKUP(C181,'[1]9月'!$B:$Q,16,0)</f>
        <v>3245.4</v>
      </c>
      <c r="G181" s="44">
        <v>5228.42</v>
      </c>
      <c r="H181" s="41">
        <v>3245.4</v>
      </c>
      <c r="I181" s="44">
        <v>1790</v>
      </c>
      <c r="J181" s="44"/>
      <c r="K181" s="52">
        <f t="shared" si="187"/>
        <v>58.4172</v>
      </c>
      <c r="L181" s="53">
        <f t="shared" si="188"/>
        <v>519.264</v>
      </c>
      <c r="M181" s="44">
        <f t="shared" si="189"/>
        <v>418.27</v>
      </c>
      <c r="N181" s="41">
        <f t="shared" si="190"/>
        <v>22.7178</v>
      </c>
      <c r="O181" s="44">
        <f t="shared" si="191"/>
        <v>89.5</v>
      </c>
      <c r="P181" s="44">
        <f t="shared" si="192"/>
        <v>0</v>
      </c>
      <c r="Q181" s="44">
        <f t="shared" si="193"/>
        <v>1108.169</v>
      </c>
      <c r="R181" s="41">
        <f t="shared" si="194"/>
        <v>0</v>
      </c>
      <c r="S181" s="41">
        <f t="shared" si="195"/>
        <v>259.63</v>
      </c>
      <c r="T181" s="44">
        <f t="shared" si="196"/>
        <v>104.57</v>
      </c>
      <c r="U181" s="41">
        <f t="shared" si="197"/>
        <v>9.74</v>
      </c>
      <c r="V181" s="44">
        <f t="shared" si="198"/>
        <v>89.5</v>
      </c>
      <c r="W181" s="44">
        <f t="shared" si="199"/>
        <v>0</v>
      </c>
      <c r="X181" s="41">
        <f t="shared" si="200"/>
        <v>463.44</v>
      </c>
      <c r="Y181" s="41">
        <f t="shared" si="201"/>
        <v>1571.609</v>
      </c>
      <c r="Z181" s="66"/>
      <c r="AA181" s="143" t="s">
        <v>18</v>
      </c>
      <c r="AB181" s="161">
        <f t="shared" ref="AB181:AH181" si="256">K181+R181</f>
        <v>58.4172</v>
      </c>
      <c r="AC181" s="161">
        <f t="shared" si="256"/>
        <v>778.894</v>
      </c>
      <c r="AD181" s="161">
        <f t="shared" si="256"/>
        <v>522.84</v>
      </c>
      <c r="AE181" s="161">
        <f t="shared" si="256"/>
        <v>32.4578</v>
      </c>
      <c r="AF181" s="161">
        <f t="shared" si="256"/>
        <v>179</v>
      </c>
      <c r="AG181" s="161">
        <f t="shared" si="256"/>
        <v>0</v>
      </c>
      <c r="AH181" s="161">
        <f t="shared" si="256"/>
        <v>1571.609</v>
      </c>
      <c r="AI181" s="143" t="s">
        <v>1138</v>
      </c>
    </row>
    <row r="182" s="9" customFormat="1" ht="20" customHeight="1" spans="1:35">
      <c r="A182" s="40">
        <f t="shared" si="255"/>
        <v>179</v>
      </c>
      <c r="B182" s="41" t="s">
        <v>503</v>
      </c>
      <c r="C182" s="42" t="s">
        <v>518</v>
      </c>
      <c r="D182" s="41" t="s">
        <v>519</v>
      </c>
      <c r="E182" s="41">
        <v>3245.4</v>
      </c>
      <c r="F182" s="41">
        <f>VLOOKUP(C182,'[1]9月'!$B:$Q,16,0)</f>
        <v>3245.4</v>
      </c>
      <c r="G182" s="44">
        <v>5228.42</v>
      </c>
      <c r="H182" s="41">
        <v>3245.4</v>
      </c>
      <c r="I182" s="44">
        <v>1790</v>
      </c>
      <c r="J182" s="44"/>
      <c r="K182" s="52">
        <f t="shared" si="187"/>
        <v>58.4172</v>
      </c>
      <c r="L182" s="53">
        <f t="shared" si="188"/>
        <v>519.264</v>
      </c>
      <c r="M182" s="44">
        <f t="shared" si="189"/>
        <v>418.27</v>
      </c>
      <c r="N182" s="41">
        <f t="shared" si="190"/>
        <v>22.7178</v>
      </c>
      <c r="O182" s="44">
        <f t="shared" si="191"/>
        <v>89.5</v>
      </c>
      <c r="P182" s="44">
        <f t="shared" si="192"/>
        <v>0</v>
      </c>
      <c r="Q182" s="44">
        <f t="shared" si="193"/>
        <v>1108.169</v>
      </c>
      <c r="R182" s="41">
        <f t="shared" si="194"/>
        <v>0</v>
      </c>
      <c r="S182" s="41">
        <f t="shared" si="195"/>
        <v>259.63</v>
      </c>
      <c r="T182" s="44">
        <f t="shared" si="196"/>
        <v>104.57</v>
      </c>
      <c r="U182" s="41">
        <f t="shared" si="197"/>
        <v>9.74</v>
      </c>
      <c r="V182" s="44">
        <f t="shared" si="198"/>
        <v>89.5</v>
      </c>
      <c r="W182" s="44">
        <f t="shared" si="199"/>
        <v>0</v>
      </c>
      <c r="X182" s="41">
        <f t="shared" si="200"/>
        <v>463.44</v>
      </c>
      <c r="Y182" s="41">
        <f t="shared" si="201"/>
        <v>1571.609</v>
      </c>
      <c r="Z182" s="66"/>
      <c r="AA182" s="143" t="s">
        <v>18</v>
      </c>
      <c r="AB182" s="161">
        <f t="shared" ref="AB182:AH182" si="257">K182+R182</f>
        <v>58.4172</v>
      </c>
      <c r="AC182" s="161">
        <f t="shared" si="257"/>
        <v>778.894</v>
      </c>
      <c r="AD182" s="161">
        <f t="shared" si="257"/>
        <v>522.84</v>
      </c>
      <c r="AE182" s="161">
        <f t="shared" si="257"/>
        <v>32.4578</v>
      </c>
      <c r="AF182" s="161">
        <f t="shared" si="257"/>
        <v>179</v>
      </c>
      <c r="AG182" s="161">
        <f t="shared" si="257"/>
        <v>0</v>
      </c>
      <c r="AH182" s="161">
        <f t="shared" si="257"/>
        <v>1571.609</v>
      </c>
      <c r="AI182" s="143" t="s">
        <v>1138</v>
      </c>
    </row>
    <row r="183" s="9" customFormat="1" ht="20" customHeight="1" spans="1:35">
      <c r="A183" s="40">
        <f t="shared" si="255"/>
        <v>180</v>
      </c>
      <c r="B183" s="41" t="s">
        <v>503</v>
      </c>
      <c r="C183" s="42" t="s">
        <v>520</v>
      </c>
      <c r="D183" s="41" t="s">
        <v>521</v>
      </c>
      <c r="E183" s="41">
        <v>3245.4</v>
      </c>
      <c r="F183" s="41">
        <f>VLOOKUP(C183,'[1]9月'!$B:$Q,16,0)</f>
        <v>3245.4</v>
      </c>
      <c r="G183" s="44">
        <v>5228.42</v>
      </c>
      <c r="H183" s="41">
        <v>3245.4</v>
      </c>
      <c r="I183" s="44">
        <v>1790</v>
      </c>
      <c r="J183" s="44"/>
      <c r="K183" s="52">
        <f t="shared" si="187"/>
        <v>58.4172</v>
      </c>
      <c r="L183" s="53">
        <f t="shared" si="188"/>
        <v>519.264</v>
      </c>
      <c r="M183" s="44">
        <f t="shared" si="189"/>
        <v>418.27</v>
      </c>
      <c r="N183" s="41">
        <f t="shared" si="190"/>
        <v>22.7178</v>
      </c>
      <c r="O183" s="44">
        <f t="shared" si="191"/>
        <v>89.5</v>
      </c>
      <c r="P183" s="44">
        <f t="shared" si="192"/>
        <v>0</v>
      </c>
      <c r="Q183" s="44">
        <f t="shared" si="193"/>
        <v>1108.169</v>
      </c>
      <c r="R183" s="41">
        <f t="shared" si="194"/>
        <v>0</v>
      </c>
      <c r="S183" s="41">
        <f t="shared" si="195"/>
        <v>259.63</v>
      </c>
      <c r="T183" s="44">
        <f t="shared" si="196"/>
        <v>104.57</v>
      </c>
      <c r="U183" s="41">
        <f t="shared" si="197"/>
        <v>9.74</v>
      </c>
      <c r="V183" s="44">
        <f t="shared" si="198"/>
        <v>89.5</v>
      </c>
      <c r="W183" s="44">
        <f t="shared" si="199"/>
        <v>0</v>
      </c>
      <c r="X183" s="41">
        <f t="shared" si="200"/>
        <v>463.44</v>
      </c>
      <c r="Y183" s="41">
        <f t="shared" si="201"/>
        <v>1571.609</v>
      </c>
      <c r="Z183" s="66"/>
      <c r="AA183" s="143" t="s">
        <v>18</v>
      </c>
      <c r="AB183" s="161">
        <f t="shared" ref="AB183:AH183" si="258">K183+R183</f>
        <v>58.4172</v>
      </c>
      <c r="AC183" s="161">
        <f t="shared" si="258"/>
        <v>778.894</v>
      </c>
      <c r="AD183" s="161">
        <f t="shared" si="258"/>
        <v>522.84</v>
      </c>
      <c r="AE183" s="161">
        <f t="shared" si="258"/>
        <v>32.4578</v>
      </c>
      <c r="AF183" s="161">
        <f t="shared" si="258"/>
        <v>179</v>
      </c>
      <c r="AG183" s="161">
        <f t="shared" si="258"/>
        <v>0</v>
      </c>
      <c r="AH183" s="161">
        <f t="shared" si="258"/>
        <v>1571.609</v>
      </c>
      <c r="AI183" s="143" t="s">
        <v>1138</v>
      </c>
    </row>
    <row r="184" s="9" customFormat="1" ht="20" customHeight="1" spans="1:35">
      <c r="A184" s="40">
        <f t="shared" si="255"/>
        <v>181</v>
      </c>
      <c r="B184" s="41" t="s">
        <v>503</v>
      </c>
      <c r="C184" s="42" t="s">
        <v>522</v>
      </c>
      <c r="D184" s="41" t="s">
        <v>523</v>
      </c>
      <c r="E184" s="41">
        <v>3245.4</v>
      </c>
      <c r="F184" s="41">
        <f>VLOOKUP(C184,'[1]9月'!$B:$Q,16,0)</f>
        <v>3245.4</v>
      </c>
      <c r="G184" s="44">
        <v>5228.42</v>
      </c>
      <c r="H184" s="41">
        <v>3245.4</v>
      </c>
      <c r="I184" s="44">
        <v>1790</v>
      </c>
      <c r="J184" s="44"/>
      <c r="K184" s="52">
        <f t="shared" si="187"/>
        <v>58.4172</v>
      </c>
      <c r="L184" s="53">
        <f t="shared" si="188"/>
        <v>519.264</v>
      </c>
      <c r="M184" s="44">
        <f t="shared" si="189"/>
        <v>418.27</v>
      </c>
      <c r="N184" s="41">
        <f t="shared" si="190"/>
        <v>22.7178</v>
      </c>
      <c r="O184" s="44">
        <f t="shared" si="191"/>
        <v>89.5</v>
      </c>
      <c r="P184" s="44">
        <f t="shared" si="192"/>
        <v>0</v>
      </c>
      <c r="Q184" s="44">
        <f t="shared" si="193"/>
        <v>1108.169</v>
      </c>
      <c r="R184" s="41">
        <f t="shared" si="194"/>
        <v>0</v>
      </c>
      <c r="S184" s="41">
        <f t="shared" si="195"/>
        <v>259.63</v>
      </c>
      <c r="T184" s="44">
        <f t="shared" si="196"/>
        <v>104.57</v>
      </c>
      <c r="U184" s="41">
        <f t="shared" si="197"/>
        <v>9.74</v>
      </c>
      <c r="V184" s="44">
        <f t="shared" si="198"/>
        <v>89.5</v>
      </c>
      <c r="W184" s="44">
        <f t="shared" si="199"/>
        <v>0</v>
      </c>
      <c r="X184" s="41">
        <f t="shared" si="200"/>
        <v>463.44</v>
      </c>
      <c r="Y184" s="41">
        <f t="shared" si="201"/>
        <v>1571.609</v>
      </c>
      <c r="Z184" s="66"/>
      <c r="AA184" s="143" t="s">
        <v>18</v>
      </c>
      <c r="AB184" s="161">
        <f t="shared" ref="AB184:AH184" si="259">K184+R184</f>
        <v>58.4172</v>
      </c>
      <c r="AC184" s="161">
        <f t="shared" si="259"/>
        <v>778.894</v>
      </c>
      <c r="AD184" s="161">
        <f t="shared" si="259"/>
        <v>522.84</v>
      </c>
      <c r="AE184" s="161">
        <f t="shared" si="259"/>
        <v>32.4578</v>
      </c>
      <c r="AF184" s="161">
        <f t="shared" si="259"/>
        <v>179</v>
      </c>
      <c r="AG184" s="161">
        <f t="shared" si="259"/>
        <v>0</v>
      </c>
      <c r="AH184" s="161">
        <f t="shared" si="259"/>
        <v>1571.609</v>
      </c>
      <c r="AI184" s="143" t="s">
        <v>1138</v>
      </c>
    </row>
    <row r="185" s="9" customFormat="1" ht="20" customHeight="1" spans="1:35">
      <c r="A185" s="40">
        <f t="shared" si="255"/>
        <v>182</v>
      </c>
      <c r="B185" s="41" t="s">
        <v>503</v>
      </c>
      <c r="C185" s="42" t="s">
        <v>524</v>
      </c>
      <c r="D185" s="41" t="s">
        <v>525</v>
      </c>
      <c r="E185" s="41">
        <v>3245.4</v>
      </c>
      <c r="F185" s="41">
        <f>VLOOKUP(C185,'[1]9月'!$B:$Q,16,0)</f>
        <v>3245.4</v>
      </c>
      <c r="G185" s="44">
        <v>5228.42</v>
      </c>
      <c r="H185" s="41">
        <v>3245.4</v>
      </c>
      <c r="I185" s="44">
        <v>1790</v>
      </c>
      <c r="J185" s="44"/>
      <c r="K185" s="52">
        <f t="shared" si="187"/>
        <v>58.4172</v>
      </c>
      <c r="L185" s="53">
        <f t="shared" si="188"/>
        <v>519.264</v>
      </c>
      <c r="M185" s="44">
        <f t="shared" si="189"/>
        <v>418.27</v>
      </c>
      <c r="N185" s="41">
        <f t="shared" si="190"/>
        <v>22.7178</v>
      </c>
      <c r="O185" s="44">
        <f t="shared" si="191"/>
        <v>89.5</v>
      </c>
      <c r="P185" s="44">
        <f t="shared" si="192"/>
        <v>0</v>
      </c>
      <c r="Q185" s="44">
        <f t="shared" si="193"/>
        <v>1108.169</v>
      </c>
      <c r="R185" s="41">
        <f t="shared" si="194"/>
        <v>0</v>
      </c>
      <c r="S185" s="41">
        <f t="shared" si="195"/>
        <v>259.63</v>
      </c>
      <c r="T185" s="44">
        <f t="shared" si="196"/>
        <v>104.57</v>
      </c>
      <c r="U185" s="41">
        <f t="shared" si="197"/>
        <v>9.74</v>
      </c>
      <c r="V185" s="44">
        <f t="shared" si="198"/>
        <v>89.5</v>
      </c>
      <c r="W185" s="44">
        <f t="shared" si="199"/>
        <v>0</v>
      </c>
      <c r="X185" s="41">
        <f t="shared" si="200"/>
        <v>463.44</v>
      </c>
      <c r="Y185" s="41">
        <f t="shared" si="201"/>
        <v>1571.609</v>
      </c>
      <c r="Z185" s="66"/>
      <c r="AA185" s="143" t="s">
        <v>18</v>
      </c>
      <c r="AB185" s="161">
        <f t="shared" ref="AB185:AH185" si="260">K185+R185</f>
        <v>58.4172</v>
      </c>
      <c r="AC185" s="161">
        <f t="shared" si="260"/>
        <v>778.894</v>
      </c>
      <c r="AD185" s="161">
        <f t="shared" si="260"/>
        <v>522.84</v>
      </c>
      <c r="AE185" s="161">
        <f t="shared" si="260"/>
        <v>32.4578</v>
      </c>
      <c r="AF185" s="161">
        <f t="shared" si="260"/>
        <v>179</v>
      </c>
      <c r="AG185" s="161">
        <f t="shared" si="260"/>
        <v>0</v>
      </c>
      <c r="AH185" s="161">
        <f t="shared" si="260"/>
        <v>1571.609</v>
      </c>
      <c r="AI185" s="143" t="s">
        <v>1138</v>
      </c>
    </row>
    <row r="186" s="9" customFormat="1" ht="20" customHeight="1" spans="1:35">
      <c r="A186" s="40">
        <f t="shared" si="255"/>
        <v>183</v>
      </c>
      <c r="B186" s="41" t="s">
        <v>503</v>
      </c>
      <c r="C186" s="42" t="s">
        <v>526</v>
      </c>
      <c r="D186" s="41" t="s">
        <v>527</v>
      </c>
      <c r="E186" s="41">
        <v>3245.4</v>
      </c>
      <c r="F186" s="41">
        <f>VLOOKUP(C186,'[1]9月'!$B:$Q,16,0)</f>
        <v>3245.4</v>
      </c>
      <c r="G186" s="44">
        <v>5228.42</v>
      </c>
      <c r="H186" s="41">
        <v>3245.4</v>
      </c>
      <c r="I186" s="44">
        <v>1790</v>
      </c>
      <c r="J186" s="44"/>
      <c r="K186" s="52">
        <f t="shared" si="187"/>
        <v>58.4172</v>
      </c>
      <c r="L186" s="53">
        <f t="shared" si="188"/>
        <v>519.264</v>
      </c>
      <c r="M186" s="44">
        <f t="shared" si="189"/>
        <v>418.27</v>
      </c>
      <c r="N186" s="41">
        <f t="shared" si="190"/>
        <v>22.7178</v>
      </c>
      <c r="O186" s="44">
        <f t="shared" si="191"/>
        <v>89.5</v>
      </c>
      <c r="P186" s="44">
        <f t="shared" si="192"/>
        <v>0</v>
      </c>
      <c r="Q186" s="44">
        <f t="shared" si="193"/>
        <v>1108.169</v>
      </c>
      <c r="R186" s="41">
        <f t="shared" si="194"/>
        <v>0</v>
      </c>
      <c r="S186" s="41">
        <f t="shared" si="195"/>
        <v>259.63</v>
      </c>
      <c r="T186" s="44">
        <f t="shared" si="196"/>
        <v>104.57</v>
      </c>
      <c r="U186" s="41">
        <f t="shared" si="197"/>
        <v>9.74</v>
      </c>
      <c r="V186" s="44">
        <f t="shared" si="198"/>
        <v>89.5</v>
      </c>
      <c r="W186" s="44">
        <f t="shared" si="199"/>
        <v>0</v>
      </c>
      <c r="X186" s="41">
        <f t="shared" si="200"/>
        <v>463.44</v>
      </c>
      <c r="Y186" s="41">
        <f t="shared" si="201"/>
        <v>1571.609</v>
      </c>
      <c r="Z186" s="66"/>
      <c r="AA186" s="143" t="s">
        <v>18</v>
      </c>
      <c r="AB186" s="161">
        <f t="shared" ref="AB186:AH186" si="261">K186+R186</f>
        <v>58.4172</v>
      </c>
      <c r="AC186" s="161">
        <f t="shared" si="261"/>
        <v>778.894</v>
      </c>
      <c r="AD186" s="161">
        <f t="shared" si="261"/>
        <v>522.84</v>
      </c>
      <c r="AE186" s="161">
        <f t="shared" si="261"/>
        <v>32.4578</v>
      </c>
      <c r="AF186" s="161">
        <f t="shared" si="261"/>
        <v>179</v>
      </c>
      <c r="AG186" s="161">
        <f t="shared" si="261"/>
        <v>0</v>
      </c>
      <c r="AH186" s="161">
        <f t="shared" si="261"/>
        <v>1571.609</v>
      </c>
      <c r="AI186" s="143" t="s">
        <v>1138</v>
      </c>
    </row>
    <row r="187" s="9" customFormat="1" ht="20" customHeight="1" spans="1:35">
      <c r="A187" s="40">
        <f t="shared" si="255"/>
        <v>184</v>
      </c>
      <c r="B187" s="41" t="s">
        <v>503</v>
      </c>
      <c r="C187" s="42" t="s">
        <v>528</v>
      </c>
      <c r="D187" s="41" t="s">
        <v>529</v>
      </c>
      <c r="E187" s="41">
        <v>3245.4</v>
      </c>
      <c r="F187" s="41">
        <f>VLOOKUP(C187,'[1]9月'!$B:$Q,16,0)</f>
        <v>3245.4</v>
      </c>
      <c r="G187" s="44">
        <v>5228.42</v>
      </c>
      <c r="H187" s="41">
        <v>3245.4</v>
      </c>
      <c r="I187" s="44">
        <v>1790</v>
      </c>
      <c r="J187" s="44"/>
      <c r="K187" s="52">
        <f t="shared" si="187"/>
        <v>58.4172</v>
      </c>
      <c r="L187" s="53">
        <f t="shared" si="188"/>
        <v>519.264</v>
      </c>
      <c r="M187" s="44">
        <f t="shared" si="189"/>
        <v>418.27</v>
      </c>
      <c r="N187" s="41">
        <f t="shared" si="190"/>
        <v>22.7178</v>
      </c>
      <c r="O187" s="44">
        <f t="shared" si="191"/>
        <v>89.5</v>
      </c>
      <c r="P187" s="44">
        <f t="shared" si="192"/>
        <v>0</v>
      </c>
      <c r="Q187" s="44">
        <f t="shared" si="193"/>
        <v>1108.169</v>
      </c>
      <c r="R187" s="41">
        <f t="shared" si="194"/>
        <v>0</v>
      </c>
      <c r="S187" s="41">
        <f t="shared" si="195"/>
        <v>259.63</v>
      </c>
      <c r="T187" s="44">
        <f t="shared" si="196"/>
        <v>104.57</v>
      </c>
      <c r="U187" s="41">
        <f t="shared" si="197"/>
        <v>9.74</v>
      </c>
      <c r="V187" s="44">
        <f t="shared" si="198"/>
        <v>89.5</v>
      </c>
      <c r="W187" s="44">
        <f t="shared" si="199"/>
        <v>0</v>
      </c>
      <c r="X187" s="41">
        <f t="shared" si="200"/>
        <v>463.44</v>
      </c>
      <c r="Y187" s="41">
        <f t="shared" si="201"/>
        <v>1571.609</v>
      </c>
      <c r="Z187" s="66"/>
      <c r="AA187" s="143" t="s">
        <v>18</v>
      </c>
      <c r="AB187" s="161">
        <f t="shared" ref="AB187:AH187" si="262">K187+R187</f>
        <v>58.4172</v>
      </c>
      <c r="AC187" s="161">
        <f t="shared" si="262"/>
        <v>778.894</v>
      </c>
      <c r="AD187" s="161">
        <f t="shared" si="262"/>
        <v>522.84</v>
      </c>
      <c r="AE187" s="161">
        <f t="shared" si="262"/>
        <v>32.4578</v>
      </c>
      <c r="AF187" s="161">
        <f t="shared" si="262"/>
        <v>179</v>
      </c>
      <c r="AG187" s="161">
        <f t="shared" si="262"/>
        <v>0</v>
      </c>
      <c r="AH187" s="161">
        <f t="shared" si="262"/>
        <v>1571.609</v>
      </c>
      <c r="AI187" s="143" t="s">
        <v>1138</v>
      </c>
    </row>
    <row r="188" s="9" customFormat="1" ht="20" customHeight="1" spans="1:35">
      <c r="A188" s="40">
        <f t="shared" si="255"/>
        <v>185</v>
      </c>
      <c r="B188" s="41" t="s">
        <v>503</v>
      </c>
      <c r="C188" s="42" t="s">
        <v>530</v>
      </c>
      <c r="D188" s="41" t="s">
        <v>531</v>
      </c>
      <c r="E188" s="41">
        <v>3245.4</v>
      </c>
      <c r="F188" s="41">
        <f>VLOOKUP(C188,'[1]9月'!$B:$Q,16,0)</f>
        <v>3245.4</v>
      </c>
      <c r="G188" s="44">
        <v>5228.42</v>
      </c>
      <c r="H188" s="41">
        <v>3245.4</v>
      </c>
      <c r="I188" s="44">
        <v>1790</v>
      </c>
      <c r="J188" s="44"/>
      <c r="K188" s="52">
        <f t="shared" si="187"/>
        <v>58.4172</v>
      </c>
      <c r="L188" s="53">
        <f t="shared" si="188"/>
        <v>519.264</v>
      </c>
      <c r="M188" s="44">
        <f t="shared" si="189"/>
        <v>418.27</v>
      </c>
      <c r="N188" s="41">
        <f t="shared" si="190"/>
        <v>22.7178</v>
      </c>
      <c r="O188" s="44">
        <f t="shared" si="191"/>
        <v>89.5</v>
      </c>
      <c r="P188" s="44">
        <f t="shared" si="192"/>
        <v>0</v>
      </c>
      <c r="Q188" s="44">
        <f t="shared" si="193"/>
        <v>1108.169</v>
      </c>
      <c r="R188" s="41">
        <f t="shared" si="194"/>
        <v>0</v>
      </c>
      <c r="S188" s="41">
        <f t="shared" si="195"/>
        <v>259.63</v>
      </c>
      <c r="T188" s="44">
        <f t="shared" si="196"/>
        <v>104.57</v>
      </c>
      <c r="U188" s="41">
        <f t="shared" si="197"/>
        <v>9.74</v>
      </c>
      <c r="V188" s="44">
        <f t="shared" si="198"/>
        <v>89.5</v>
      </c>
      <c r="W188" s="44">
        <f t="shared" si="199"/>
        <v>0</v>
      </c>
      <c r="X188" s="41">
        <f t="shared" si="200"/>
        <v>463.44</v>
      </c>
      <c r="Y188" s="41">
        <f t="shared" si="201"/>
        <v>1571.609</v>
      </c>
      <c r="Z188" s="66"/>
      <c r="AA188" s="143" t="s">
        <v>18</v>
      </c>
      <c r="AB188" s="161">
        <f t="shared" ref="AB188:AH188" si="263">K188+R188</f>
        <v>58.4172</v>
      </c>
      <c r="AC188" s="161">
        <f t="shared" si="263"/>
        <v>778.894</v>
      </c>
      <c r="AD188" s="161">
        <f t="shared" si="263"/>
        <v>522.84</v>
      </c>
      <c r="AE188" s="161">
        <f t="shared" si="263"/>
        <v>32.4578</v>
      </c>
      <c r="AF188" s="161">
        <f t="shared" si="263"/>
        <v>179</v>
      </c>
      <c r="AG188" s="161">
        <f t="shared" si="263"/>
        <v>0</v>
      </c>
      <c r="AH188" s="161">
        <f t="shared" si="263"/>
        <v>1571.609</v>
      </c>
      <c r="AI188" s="143" t="s">
        <v>1138</v>
      </c>
    </row>
    <row r="189" s="9" customFormat="1" ht="20" customHeight="1" spans="1:35">
      <c r="A189" s="40">
        <f t="shared" si="255"/>
        <v>186</v>
      </c>
      <c r="B189" s="41" t="s">
        <v>503</v>
      </c>
      <c r="C189" s="42" t="s">
        <v>532</v>
      </c>
      <c r="D189" s="41" t="s">
        <v>533</v>
      </c>
      <c r="E189" s="41">
        <v>3245.4</v>
      </c>
      <c r="F189" s="41">
        <f>VLOOKUP(C189,'[1]9月'!$B:$Q,16,0)</f>
        <v>3245.4</v>
      </c>
      <c r="G189" s="44">
        <v>5228.42</v>
      </c>
      <c r="H189" s="41">
        <v>3245.4</v>
      </c>
      <c r="I189" s="44">
        <v>1790</v>
      </c>
      <c r="J189" s="44"/>
      <c r="K189" s="52">
        <f t="shared" si="187"/>
        <v>58.4172</v>
      </c>
      <c r="L189" s="53">
        <f t="shared" si="188"/>
        <v>519.264</v>
      </c>
      <c r="M189" s="44">
        <f t="shared" si="189"/>
        <v>418.27</v>
      </c>
      <c r="N189" s="41">
        <f t="shared" si="190"/>
        <v>22.7178</v>
      </c>
      <c r="O189" s="44">
        <f t="shared" si="191"/>
        <v>89.5</v>
      </c>
      <c r="P189" s="44">
        <f t="shared" si="192"/>
        <v>0</v>
      </c>
      <c r="Q189" s="44">
        <f t="shared" si="193"/>
        <v>1108.169</v>
      </c>
      <c r="R189" s="41">
        <f t="shared" si="194"/>
        <v>0</v>
      </c>
      <c r="S189" s="41">
        <f t="shared" si="195"/>
        <v>259.63</v>
      </c>
      <c r="T189" s="44">
        <f t="shared" si="196"/>
        <v>104.57</v>
      </c>
      <c r="U189" s="41">
        <f t="shared" si="197"/>
        <v>9.74</v>
      </c>
      <c r="V189" s="44">
        <f t="shared" si="198"/>
        <v>89.5</v>
      </c>
      <c r="W189" s="44">
        <f t="shared" si="199"/>
        <v>0</v>
      </c>
      <c r="X189" s="41">
        <f t="shared" si="200"/>
        <v>463.44</v>
      </c>
      <c r="Y189" s="41">
        <f t="shared" si="201"/>
        <v>1571.609</v>
      </c>
      <c r="Z189" s="66"/>
      <c r="AA189" s="143" t="s">
        <v>18</v>
      </c>
      <c r="AB189" s="161">
        <f t="shared" ref="AB189:AH189" si="264">K189+R189</f>
        <v>58.4172</v>
      </c>
      <c r="AC189" s="161">
        <f t="shared" si="264"/>
        <v>778.894</v>
      </c>
      <c r="AD189" s="161">
        <f t="shared" si="264"/>
        <v>522.84</v>
      </c>
      <c r="AE189" s="161">
        <f t="shared" si="264"/>
        <v>32.4578</v>
      </c>
      <c r="AF189" s="161">
        <f t="shared" si="264"/>
        <v>179</v>
      </c>
      <c r="AG189" s="161">
        <f t="shared" si="264"/>
        <v>0</v>
      </c>
      <c r="AH189" s="161">
        <f t="shared" si="264"/>
        <v>1571.609</v>
      </c>
      <c r="AI189" s="143" t="s">
        <v>1138</v>
      </c>
    </row>
    <row r="190" s="9" customFormat="1" ht="20" customHeight="1" spans="1:35">
      <c r="A190" s="40">
        <f t="shared" si="255"/>
        <v>187</v>
      </c>
      <c r="B190" s="41" t="s">
        <v>503</v>
      </c>
      <c r="C190" s="42" t="s">
        <v>534</v>
      </c>
      <c r="D190" s="41" t="s">
        <v>535</v>
      </c>
      <c r="E190" s="41">
        <v>3245.4</v>
      </c>
      <c r="F190" s="41">
        <f>VLOOKUP(C190,'[1]9月'!$B:$Q,16,0)</f>
        <v>3245.4</v>
      </c>
      <c r="G190" s="44">
        <v>5228.42</v>
      </c>
      <c r="H190" s="41">
        <v>3245.4</v>
      </c>
      <c r="I190" s="44">
        <v>1790</v>
      </c>
      <c r="J190" s="44"/>
      <c r="K190" s="52">
        <f t="shared" si="187"/>
        <v>58.4172</v>
      </c>
      <c r="L190" s="53">
        <f t="shared" si="188"/>
        <v>519.264</v>
      </c>
      <c r="M190" s="44">
        <f t="shared" si="189"/>
        <v>418.27</v>
      </c>
      <c r="N190" s="41">
        <f t="shared" si="190"/>
        <v>22.7178</v>
      </c>
      <c r="O190" s="44">
        <f t="shared" si="191"/>
        <v>89.5</v>
      </c>
      <c r="P190" s="44">
        <f t="shared" si="192"/>
        <v>0</v>
      </c>
      <c r="Q190" s="44">
        <f t="shared" si="193"/>
        <v>1108.169</v>
      </c>
      <c r="R190" s="41">
        <f t="shared" si="194"/>
        <v>0</v>
      </c>
      <c r="S190" s="41">
        <f t="shared" si="195"/>
        <v>259.63</v>
      </c>
      <c r="T190" s="44">
        <f t="shared" si="196"/>
        <v>104.57</v>
      </c>
      <c r="U190" s="41">
        <f t="shared" si="197"/>
        <v>9.74</v>
      </c>
      <c r="V190" s="44">
        <f t="shared" si="198"/>
        <v>89.5</v>
      </c>
      <c r="W190" s="44">
        <f t="shared" si="199"/>
        <v>0</v>
      </c>
      <c r="X190" s="41">
        <f t="shared" si="200"/>
        <v>463.44</v>
      </c>
      <c r="Y190" s="41">
        <f t="shared" si="201"/>
        <v>1571.609</v>
      </c>
      <c r="Z190" s="66"/>
      <c r="AA190" s="143" t="s">
        <v>18</v>
      </c>
      <c r="AB190" s="161">
        <f t="shared" ref="AB190:AH190" si="265">K190+R190</f>
        <v>58.4172</v>
      </c>
      <c r="AC190" s="161">
        <f t="shared" si="265"/>
        <v>778.894</v>
      </c>
      <c r="AD190" s="161">
        <f t="shared" si="265"/>
        <v>522.84</v>
      </c>
      <c r="AE190" s="161">
        <f t="shared" si="265"/>
        <v>32.4578</v>
      </c>
      <c r="AF190" s="161">
        <f t="shared" si="265"/>
        <v>179</v>
      </c>
      <c r="AG190" s="161">
        <f t="shared" si="265"/>
        <v>0</v>
      </c>
      <c r="AH190" s="161">
        <f t="shared" si="265"/>
        <v>1571.609</v>
      </c>
      <c r="AI190" s="143" t="s">
        <v>1138</v>
      </c>
    </row>
    <row r="191" s="9" customFormat="1" ht="20" customHeight="1" spans="1:35">
      <c r="A191" s="40">
        <f t="shared" ref="A191:A200" si="266">ROW()-3</f>
        <v>188</v>
      </c>
      <c r="B191" s="41" t="s">
        <v>503</v>
      </c>
      <c r="C191" s="42" t="s">
        <v>536</v>
      </c>
      <c r="D191" s="41" t="s">
        <v>537</v>
      </c>
      <c r="E191" s="41">
        <v>3245.4</v>
      </c>
      <c r="F191" s="41">
        <f>VLOOKUP(C191,'[1]9月'!$B:$Q,16,0)</f>
        <v>3245.4</v>
      </c>
      <c r="G191" s="44">
        <v>5228.42</v>
      </c>
      <c r="H191" s="41">
        <v>3245.4</v>
      </c>
      <c r="I191" s="44">
        <v>1790</v>
      </c>
      <c r="J191" s="44"/>
      <c r="K191" s="52">
        <f t="shared" si="187"/>
        <v>58.4172</v>
      </c>
      <c r="L191" s="53">
        <f t="shared" si="188"/>
        <v>519.264</v>
      </c>
      <c r="M191" s="44">
        <f t="shared" si="189"/>
        <v>418.27</v>
      </c>
      <c r="N191" s="41">
        <f t="shared" si="190"/>
        <v>22.7178</v>
      </c>
      <c r="O191" s="44">
        <f t="shared" si="191"/>
        <v>89.5</v>
      </c>
      <c r="P191" s="44">
        <f t="shared" si="192"/>
        <v>0</v>
      </c>
      <c r="Q191" s="44">
        <f t="shared" si="193"/>
        <v>1108.169</v>
      </c>
      <c r="R191" s="41">
        <f t="shared" si="194"/>
        <v>0</v>
      </c>
      <c r="S191" s="41">
        <f t="shared" si="195"/>
        <v>259.63</v>
      </c>
      <c r="T191" s="44">
        <f t="shared" si="196"/>
        <v>104.57</v>
      </c>
      <c r="U191" s="41">
        <f t="shared" si="197"/>
        <v>9.74</v>
      </c>
      <c r="V191" s="44">
        <f t="shared" si="198"/>
        <v>89.5</v>
      </c>
      <c r="W191" s="44">
        <f t="shared" si="199"/>
        <v>0</v>
      </c>
      <c r="X191" s="41">
        <f t="shared" si="200"/>
        <v>463.44</v>
      </c>
      <c r="Y191" s="41">
        <f t="shared" si="201"/>
        <v>1571.609</v>
      </c>
      <c r="Z191" s="66"/>
      <c r="AA191" s="143" t="s">
        <v>18</v>
      </c>
      <c r="AB191" s="161">
        <f t="shared" ref="AB191:AH191" si="267">K191+R191</f>
        <v>58.4172</v>
      </c>
      <c r="AC191" s="161">
        <f t="shared" si="267"/>
        <v>778.894</v>
      </c>
      <c r="AD191" s="161">
        <f t="shared" si="267"/>
        <v>522.84</v>
      </c>
      <c r="AE191" s="161">
        <f t="shared" si="267"/>
        <v>32.4578</v>
      </c>
      <c r="AF191" s="161">
        <f t="shared" si="267"/>
        <v>179</v>
      </c>
      <c r="AG191" s="161">
        <f t="shared" si="267"/>
        <v>0</v>
      </c>
      <c r="AH191" s="161">
        <f t="shared" si="267"/>
        <v>1571.609</v>
      </c>
      <c r="AI191" s="143" t="s">
        <v>1138</v>
      </c>
    </row>
    <row r="192" s="9" customFormat="1" ht="20" customHeight="1" spans="1:35">
      <c r="A192" s="40">
        <f t="shared" si="266"/>
        <v>189</v>
      </c>
      <c r="B192" s="41" t="s">
        <v>503</v>
      </c>
      <c r="C192" s="42" t="s">
        <v>538</v>
      </c>
      <c r="D192" s="41" t="s">
        <v>539</v>
      </c>
      <c r="E192" s="41">
        <v>3245.4</v>
      </c>
      <c r="F192" s="41">
        <f>VLOOKUP(C192,'[1]9月'!$B:$Q,16,0)</f>
        <v>3245.4</v>
      </c>
      <c r="G192" s="44">
        <v>5228.42</v>
      </c>
      <c r="H192" s="41">
        <v>3245.4</v>
      </c>
      <c r="I192" s="44">
        <v>1790</v>
      </c>
      <c r="J192" s="44"/>
      <c r="K192" s="52">
        <f t="shared" ref="K192:K255" si="268">E192*0.018</f>
        <v>58.4172</v>
      </c>
      <c r="L192" s="53">
        <f t="shared" ref="L192:L255" si="269">F192*0.16</f>
        <v>519.264</v>
      </c>
      <c r="M192" s="44">
        <f t="shared" ref="M192:M255" si="270">ROUND(G192*0.08,2)</f>
        <v>418.27</v>
      </c>
      <c r="N192" s="41">
        <f t="shared" ref="N192:N255" si="271">H192*0.007</f>
        <v>22.7178</v>
      </c>
      <c r="O192" s="44">
        <f t="shared" ref="O192:O255" si="272">I192*5%</f>
        <v>89.5</v>
      </c>
      <c r="P192" s="44">
        <f t="shared" ref="P192:P255" si="273">J192*50%</f>
        <v>0</v>
      </c>
      <c r="Q192" s="44">
        <f t="shared" ref="Q192:Q255" si="274">SUM(K192:P192)</f>
        <v>1108.169</v>
      </c>
      <c r="R192" s="41">
        <f t="shared" ref="R192:R255" si="275">E192*0</f>
        <v>0</v>
      </c>
      <c r="S192" s="41">
        <f t="shared" ref="S192:S255" si="276">ROUND(F192*0.08,2)</f>
        <v>259.63</v>
      </c>
      <c r="T192" s="44">
        <f t="shared" ref="T192:T255" si="277">ROUND(G192*0.02,2)</f>
        <v>104.57</v>
      </c>
      <c r="U192" s="41">
        <f t="shared" ref="U192:U255" si="278">ROUND(H192*0.003,2)</f>
        <v>9.74</v>
      </c>
      <c r="V192" s="44">
        <f t="shared" ref="V192:V255" si="279">I192*5%</f>
        <v>89.5</v>
      </c>
      <c r="W192" s="44">
        <f t="shared" ref="W192:W255" si="280">J192*50%</f>
        <v>0</v>
      </c>
      <c r="X192" s="41">
        <f t="shared" ref="X192:X255" si="281">SUM(R192:W192)</f>
        <v>463.44</v>
      </c>
      <c r="Y192" s="41">
        <f t="shared" ref="Y192:Y255" si="282">Q192+X192</f>
        <v>1571.609</v>
      </c>
      <c r="Z192" s="66"/>
      <c r="AA192" s="143" t="s">
        <v>18</v>
      </c>
      <c r="AB192" s="161">
        <f t="shared" ref="AB192:AH192" si="283">K192+R192</f>
        <v>58.4172</v>
      </c>
      <c r="AC192" s="161">
        <f t="shared" si="283"/>
        <v>778.894</v>
      </c>
      <c r="AD192" s="161">
        <f t="shared" si="283"/>
        <v>522.84</v>
      </c>
      <c r="AE192" s="161">
        <f t="shared" si="283"/>
        <v>32.4578</v>
      </c>
      <c r="AF192" s="161">
        <f t="shared" si="283"/>
        <v>179</v>
      </c>
      <c r="AG192" s="161">
        <f t="shared" si="283"/>
        <v>0</v>
      </c>
      <c r="AH192" s="161">
        <f t="shared" si="283"/>
        <v>1571.609</v>
      </c>
      <c r="AI192" s="143" t="s">
        <v>1138</v>
      </c>
    </row>
    <row r="193" s="9" customFormat="1" ht="20" customHeight="1" spans="1:35">
      <c r="A193" s="40">
        <f t="shared" si="266"/>
        <v>190</v>
      </c>
      <c r="B193" s="41" t="s">
        <v>503</v>
      </c>
      <c r="C193" s="42" t="s">
        <v>540</v>
      </c>
      <c r="D193" s="41" t="s">
        <v>541</v>
      </c>
      <c r="E193" s="41">
        <v>3245.4</v>
      </c>
      <c r="F193" s="41">
        <f>VLOOKUP(C193,'[1]9月'!$B:$Q,16,0)</f>
        <v>3245.4</v>
      </c>
      <c r="G193" s="44">
        <v>5228.42</v>
      </c>
      <c r="H193" s="41">
        <v>3245.4</v>
      </c>
      <c r="I193" s="44">
        <v>1790</v>
      </c>
      <c r="J193" s="44"/>
      <c r="K193" s="52">
        <f t="shared" si="268"/>
        <v>58.4172</v>
      </c>
      <c r="L193" s="53">
        <f t="shared" si="269"/>
        <v>519.264</v>
      </c>
      <c r="M193" s="44">
        <f t="shared" si="270"/>
        <v>418.27</v>
      </c>
      <c r="N193" s="41">
        <f t="shared" si="271"/>
        <v>22.7178</v>
      </c>
      <c r="O193" s="44">
        <f t="shared" si="272"/>
        <v>89.5</v>
      </c>
      <c r="P193" s="44">
        <f t="shared" si="273"/>
        <v>0</v>
      </c>
      <c r="Q193" s="44">
        <f t="shared" si="274"/>
        <v>1108.169</v>
      </c>
      <c r="R193" s="41">
        <f t="shared" si="275"/>
        <v>0</v>
      </c>
      <c r="S193" s="41">
        <f t="shared" si="276"/>
        <v>259.63</v>
      </c>
      <c r="T193" s="44">
        <f t="shared" si="277"/>
        <v>104.57</v>
      </c>
      <c r="U193" s="41">
        <f t="shared" si="278"/>
        <v>9.74</v>
      </c>
      <c r="V193" s="44">
        <f t="shared" si="279"/>
        <v>89.5</v>
      </c>
      <c r="W193" s="44">
        <f t="shared" si="280"/>
        <v>0</v>
      </c>
      <c r="X193" s="41">
        <f t="shared" si="281"/>
        <v>463.44</v>
      </c>
      <c r="Y193" s="41">
        <f t="shared" si="282"/>
        <v>1571.609</v>
      </c>
      <c r="Z193" s="66"/>
      <c r="AA193" s="143" t="s">
        <v>18</v>
      </c>
      <c r="AB193" s="161">
        <f t="shared" ref="AB193:AH193" si="284">K193+R193</f>
        <v>58.4172</v>
      </c>
      <c r="AC193" s="161">
        <f t="shared" si="284"/>
        <v>778.894</v>
      </c>
      <c r="AD193" s="161">
        <f t="shared" si="284"/>
        <v>522.84</v>
      </c>
      <c r="AE193" s="161">
        <f t="shared" si="284"/>
        <v>32.4578</v>
      </c>
      <c r="AF193" s="161">
        <f t="shared" si="284"/>
        <v>179</v>
      </c>
      <c r="AG193" s="161">
        <f t="shared" si="284"/>
        <v>0</v>
      </c>
      <c r="AH193" s="161">
        <f t="shared" si="284"/>
        <v>1571.609</v>
      </c>
      <c r="AI193" s="143" t="s">
        <v>1138</v>
      </c>
    </row>
    <row r="194" s="9" customFormat="1" ht="20" customHeight="1" spans="1:35">
      <c r="A194" s="40">
        <f t="shared" si="266"/>
        <v>191</v>
      </c>
      <c r="B194" s="41" t="s">
        <v>503</v>
      </c>
      <c r="C194" s="42" t="s">
        <v>542</v>
      </c>
      <c r="D194" s="41" t="s">
        <v>543</v>
      </c>
      <c r="E194" s="41">
        <v>3245.4</v>
      </c>
      <c r="F194" s="41">
        <f>VLOOKUP(C194,'[1]9月'!$B:$Q,16,0)</f>
        <v>3245.4</v>
      </c>
      <c r="G194" s="44">
        <v>5228.42</v>
      </c>
      <c r="H194" s="41">
        <v>3245.4</v>
      </c>
      <c r="I194" s="44">
        <v>1790</v>
      </c>
      <c r="J194" s="44"/>
      <c r="K194" s="52">
        <f t="shared" si="268"/>
        <v>58.4172</v>
      </c>
      <c r="L194" s="53">
        <f t="shared" si="269"/>
        <v>519.264</v>
      </c>
      <c r="M194" s="44">
        <f t="shared" si="270"/>
        <v>418.27</v>
      </c>
      <c r="N194" s="41">
        <f t="shared" si="271"/>
        <v>22.7178</v>
      </c>
      <c r="O194" s="44">
        <f t="shared" si="272"/>
        <v>89.5</v>
      </c>
      <c r="P194" s="44">
        <f t="shared" si="273"/>
        <v>0</v>
      </c>
      <c r="Q194" s="44">
        <f t="shared" si="274"/>
        <v>1108.169</v>
      </c>
      <c r="R194" s="41">
        <f t="shared" si="275"/>
        <v>0</v>
      </c>
      <c r="S194" s="41">
        <f t="shared" si="276"/>
        <v>259.63</v>
      </c>
      <c r="T194" s="44">
        <f t="shared" si="277"/>
        <v>104.57</v>
      </c>
      <c r="U194" s="41">
        <f t="shared" si="278"/>
        <v>9.74</v>
      </c>
      <c r="V194" s="44">
        <f t="shared" si="279"/>
        <v>89.5</v>
      </c>
      <c r="W194" s="44">
        <f t="shared" si="280"/>
        <v>0</v>
      </c>
      <c r="X194" s="41">
        <f t="shared" si="281"/>
        <v>463.44</v>
      </c>
      <c r="Y194" s="41">
        <f t="shared" si="282"/>
        <v>1571.609</v>
      </c>
      <c r="Z194" s="66"/>
      <c r="AA194" s="143" t="s">
        <v>18</v>
      </c>
      <c r="AB194" s="161">
        <f t="shared" ref="AB194:AH194" si="285">K194+R194</f>
        <v>58.4172</v>
      </c>
      <c r="AC194" s="161">
        <f t="shared" si="285"/>
        <v>778.894</v>
      </c>
      <c r="AD194" s="161">
        <f t="shared" si="285"/>
        <v>522.84</v>
      </c>
      <c r="AE194" s="161">
        <f t="shared" si="285"/>
        <v>32.4578</v>
      </c>
      <c r="AF194" s="161">
        <f t="shared" si="285"/>
        <v>179</v>
      </c>
      <c r="AG194" s="161">
        <f t="shared" si="285"/>
        <v>0</v>
      </c>
      <c r="AH194" s="161">
        <f t="shared" si="285"/>
        <v>1571.609</v>
      </c>
      <c r="AI194" s="143" t="s">
        <v>1138</v>
      </c>
    </row>
    <row r="195" s="9" customFormat="1" ht="20" customHeight="1" spans="1:35">
      <c r="A195" s="40">
        <f t="shared" si="266"/>
        <v>192</v>
      </c>
      <c r="B195" s="41" t="s">
        <v>503</v>
      </c>
      <c r="C195" s="42" t="s">
        <v>544</v>
      </c>
      <c r="D195" s="41" t="s">
        <v>545</v>
      </c>
      <c r="E195" s="41">
        <v>3245.4</v>
      </c>
      <c r="F195" s="41">
        <f>VLOOKUP(C195,'[1]9月'!$B:$Q,16,0)</f>
        <v>3245.4</v>
      </c>
      <c r="G195" s="44">
        <v>5228.42</v>
      </c>
      <c r="H195" s="41">
        <v>3245.4</v>
      </c>
      <c r="I195" s="44">
        <v>1790</v>
      </c>
      <c r="J195" s="44"/>
      <c r="K195" s="52">
        <f t="shared" si="268"/>
        <v>58.4172</v>
      </c>
      <c r="L195" s="53">
        <f t="shared" si="269"/>
        <v>519.264</v>
      </c>
      <c r="M195" s="44">
        <f t="shared" si="270"/>
        <v>418.27</v>
      </c>
      <c r="N195" s="41">
        <f t="shared" si="271"/>
        <v>22.7178</v>
      </c>
      <c r="O195" s="44">
        <f t="shared" si="272"/>
        <v>89.5</v>
      </c>
      <c r="P195" s="44">
        <f t="shared" si="273"/>
        <v>0</v>
      </c>
      <c r="Q195" s="44">
        <f t="shared" si="274"/>
        <v>1108.169</v>
      </c>
      <c r="R195" s="41">
        <f t="shared" si="275"/>
        <v>0</v>
      </c>
      <c r="S195" s="41">
        <f t="shared" si="276"/>
        <v>259.63</v>
      </c>
      <c r="T195" s="44">
        <f t="shared" si="277"/>
        <v>104.57</v>
      </c>
      <c r="U195" s="41">
        <f t="shared" si="278"/>
        <v>9.74</v>
      </c>
      <c r="V195" s="44">
        <f t="shared" si="279"/>
        <v>89.5</v>
      </c>
      <c r="W195" s="44">
        <f t="shared" si="280"/>
        <v>0</v>
      </c>
      <c r="X195" s="41">
        <f t="shared" si="281"/>
        <v>463.44</v>
      </c>
      <c r="Y195" s="41">
        <f t="shared" si="282"/>
        <v>1571.609</v>
      </c>
      <c r="Z195" s="66"/>
      <c r="AA195" s="143" t="s">
        <v>18</v>
      </c>
      <c r="AB195" s="161">
        <f t="shared" ref="AB195:AH195" si="286">K195+R195</f>
        <v>58.4172</v>
      </c>
      <c r="AC195" s="161">
        <f t="shared" si="286"/>
        <v>778.894</v>
      </c>
      <c r="AD195" s="161">
        <f t="shared" si="286"/>
        <v>522.84</v>
      </c>
      <c r="AE195" s="161">
        <f t="shared" si="286"/>
        <v>32.4578</v>
      </c>
      <c r="AF195" s="161">
        <f t="shared" si="286"/>
        <v>179</v>
      </c>
      <c r="AG195" s="161">
        <f t="shared" si="286"/>
        <v>0</v>
      </c>
      <c r="AH195" s="161">
        <f t="shared" si="286"/>
        <v>1571.609</v>
      </c>
      <c r="AI195" s="143" t="s">
        <v>1138</v>
      </c>
    </row>
    <row r="196" s="9" customFormat="1" ht="20" customHeight="1" spans="1:35">
      <c r="A196" s="40">
        <f t="shared" si="266"/>
        <v>193</v>
      </c>
      <c r="B196" s="41" t="s">
        <v>503</v>
      </c>
      <c r="C196" s="42" t="s">
        <v>546</v>
      </c>
      <c r="D196" s="41" t="s">
        <v>547</v>
      </c>
      <c r="E196" s="41">
        <v>3245.4</v>
      </c>
      <c r="F196" s="41">
        <f>VLOOKUP(C196,'[1]9月'!$B:$Q,16,0)</f>
        <v>3245.4</v>
      </c>
      <c r="G196" s="44">
        <v>5228.42</v>
      </c>
      <c r="H196" s="41">
        <v>3245.4</v>
      </c>
      <c r="I196" s="44">
        <v>1790</v>
      </c>
      <c r="J196" s="44"/>
      <c r="K196" s="52">
        <f t="shared" si="268"/>
        <v>58.4172</v>
      </c>
      <c r="L196" s="53">
        <f t="shared" si="269"/>
        <v>519.264</v>
      </c>
      <c r="M196" s="44">
        <f t="shared" si="270"/>
        <v>418.27</v>
      </c>
      <c r="N196" s="41">
        <f t="shared" si="271"/>
        <v>22.7178</v>
      </c>
      <c r="O196" s="44">
        <f t="shared" si="272"/>
        <v>89.5</v>
      </c>
      <c r="P196" s="44">
        <f t="shared" si="273"/>
        <v>0</v>
      </c>
      <c r="Q196" s="44">
        <f t="shared" si="274"/>
        <v>1108.169</v>
      </c>
      <c r="R196" s="41">
        <f t="shared" si="275"/>
        <v>0</v>
      </c>
      <c r="S196" s="41">
        <f t="shared" si="276"/>
        <v>259.63</v>
      </c>
      <c r="T196" s="44">
        <f t="shared" si="277"/>
        <v>104.57</v>
      </c>
      <c r="U196" s="41">
        <f t="shared" si="278"/>
        <v>9.74</v>
      </c>
      <c r="V196" s="44">
        <f t="shared" si="279"/>
        <v>89.5</v>
      </c>
      <c r="W196" s="44">
        <f t="shared" si="280"/>
        <v>0</v>
      </c>
      <c r="X196" s="41">
        <f t="shared" si="281"/>
        <v>463.44</v>
      </c>
      <c r="Y196" s="41">
        <f t="shared" si="282"/>
        <v>1571.609</v>
      </c>
      <c r="Z196" s="66"/>
      <c r="AA196" s="143" t="s">
        <v>18</v>
      </c>
      <c r="AB196" s="161">
        <f t="shared" ref="AB196:AH196" si="287">K196+R196</f>
        <v>58.4172</v>
      </c>
      <c r="AC196" s="161">
        <f t="shared" si="287"/>
        <v>778.894</v>
      </c>
      <c r="AD196" s="161">
        <f t="shared" si="287"/>
        <v>522.84</v>
      </c>
      <c r="AE196" s="161">
        <f t="shared" si="287"/>
        <v>32.4578</v>
      </c>
      <c r="AF196" s="161">
        <f t="shared" si="287"/>
        <v>179</v>
      </c>
      <c r="AG196" s="161">
        <f t="shared" si="287"/>
        <v>0</v>
      </c>
      <c r="AH196" s="161">
        <f t="shared" si="287"/>
        <v>1571.609</v>
      </c>
      <c r="AI196" s="143" t="s">
        <v>1138</v>
      </c>
    </row>
    <row r="197" s="9" customFormat="1" ht="20" customHeight="1" spans="1:35">
      <c r="A197" s="40">
        <f t="shared" si="266"/>
        <v>194</v>
      </c>
      <c r="B197" s="41" t="s">
        <v>503</v>
      </c>
      <c r="C197" s="42" t="s">
        <v>550</v>
      </c>
      <c r="D197" s="41" t="s">
        <v>551</v>
      </c>
      <c r="E197" s="41">
        <v>3245.4</v>
      </c>
      <c r="F197" s="41">
        <f>VLOOKUP(C197,'[1]9月'!$B:$Q,16,0)</f>
        <v>3245.4</v>
      </c>
      <c r="G197" s="44">
        <v>5228.42</v>
      </c>
      <c r="H197" s="41">
        <v>3245.4</v>
      </c>
      <c r="I197" s="44">
        <v>1790</v>
      </c>
      <c r="J197" s="44"/>
      <c r="K197" s="52">
        <f t="shared" si="268"/>
        <v>58.4172</v>
      </c>
      <c r="L197" s="53">
        <f t="shared" si="269"/>
        <v>519.264</v>
      </c>
      <c r="M197" s="44">
        <f t="shared" si="270"/>
        <v>418.27</v>
      </c>
      <c r="N197" s="41">
        <f t="shared" si="271"/>
        <v>22.7178</v>
      </c>
      <c r="O197" s="44">
        <f t="shared" si="272"/>
        <v>89.5</v>
      </c>
      <c r="P197" s="44">
        <f t="shared" si="273"/>
        <v>0</v>
      </c>
      <c r="Q197" s="44">
        <f t="shared" si="274"/>
        <v>1108.169</v>
      </c>
      <c r="R197" s="41">
        <f t="shared" si="275"/>
        <v>0</v>
      </c>
      <c r="S197" s="41">
        <f t="shared" si="276"/>
        <v>259.63</v>
      </c>
      <c r="T197" s="44">
        <f t="shared" si="277"/>
        <v>104.57</v>
      </c>
      <c r="U197" s="41">
        <f t="shared" si="278"/>
        <v>9.74</v>
      </c>
      <c r="V197" s="44">
        <f t="shared" si="279"/>
        <v>89.5</v>
      </c>
      <c r="W197" s="44">
        <f t="shared" si="280"/>
        <v>0</v>
      </c>
      <c r="X197" s="41">
        <f t="shared" si="281"/>
        <v>463.44</v>
      </c>
      <c r="Y197" s="41">
        <f t="shared" si="282"/>
        <v>1571.609</v>
      </c>
      <c r="Z197" s="66"/>
      <c r="AA197" s="143" t="s">
        <v>18</v>
      </c>
      <c r="AB197" s="161">
        <f t="shared" ref="AB197:AH197" si="288">K197+R197</f>
        <v>58.4172</v>
      </c>
      <c r="AC197" s="161">
        <f t="shared" si="288"/>
        <v>778.894</v>
      </c>
      <c r="AD197" s="161">
        <f t="shared" si="288"/>
        <v>522.84</v>
      </c>
      <c r="AE197" s="161">
        <f t="shared" si="288"/>
        <v>32.4578</v>
      </c>
      <c r="AF197" s="161">
        <f t="shared" si="288"/>
        <v>179</v>
      </c>
      <c r="AG197" s="161">
        <f t="shared" si="288"/>
        <v>0</v>
      </c>
      <c r="AH197" s="161">
        <f t="shared" si="288"/>
        <v>1571.609</v>
      </c>
      <c r="AI197" s="143" t="s">
        <v>1138</v>
      </c>
    </row>
    <row r="198" s="9" customFormat="1" ht="20" customHeight="1" spans="1:35">
      <c r="A198" s="40">
        <f t="shared" si="266"/>
        <v>195</v>
      </c>
      <c r="B198" s="41" t="s">
        <v>503</v>
      </c>
      <c r="C198" s="46" t="s">
        <v>552</v>
      </c>
      <c r="D198" s="45" t="s">
        <v>553</v>
      </c>
      <c r="E198" s="41">
        <v>3245.4</v>
      </c>
      <c r="F198" s="41">
        <f>VLOOKUP(C198,'[1]9月'!$B:$Q,16,0)</f>
        <v>3245.4</v>
      </c>
      <c r="G198" s="44">
        <v>5228.42</v>
      </c>
      <c r="H198" s="41">
        <v>3245.4</v>
      </c>
      <c r="I198" s="44">
        <v>1790</v>
      </c>
      <c r="J198" s="44"/>
      <c r="K198" s="52">
        <f t="shared" si="268"/>
        <v>58.4172</v>
      </c>
      <c r="L198" s="53">
        <f t="shared" si="269"/>
        <v>519.264</v>
      </c>
      <c r="M198" s="44">
        <f t="shared" si="270"/>
        <v>418.27</v>
      </c>
      <c r="N198" s="41">
        <f t="shared" si="271"/>
        <v>22.7178</v>
      </c>
      <c r="O198" s="44">
        <f t="shared" si="272"/>
        <v>89.5</v>
      </c>
      <c r="P198" s="44">
        <f t="shared" si="273"/>
        <v>0</v>
      </c>
      <c r="Q198" s="44">
        <f t="shared" si="274"/>
        <v>1108.169</v>
      </c>
      <c r="R198" s="41">
        <f t="shared" si="275"/>
        <v>0</v>
      </c>
      <c r="S198" s="41">
        <f t="shared" si="276"/>
        <v>259.63</v>
      </c>
      <c r="T198" s="44">
        <f t="shared" si="277"/>
        <v>104.57</v>
      </c>
      <c r="U198" s="41">
        <f t="shared" si="278"/>
        <v>9.74</v>
      </c>
      <c r="V198" s="44">
        <f t="shared" si="279"/>
        <v>89.5</v>
      </c>
      <c r="W198" s="44">
        <f t="shared" si="280"/>
        <v>0</v>
      </c>
      <c r="X198" s="41">
        <f t="shared" si="281"/>
        <v>463.44</v>
      </c>
      <c r="Y198" s="41">
        <f t="shared" si="282"/>
        <v>1571.609</v>
      </c>
      <c r="Z198" s="66"/>
      <c r="AA198" s="143" t="s">
        <v>18</v>
      </c>
      <c r="AB198" s="161">
        <f t="shared" ref="AB198:AH198" si="289">K198+R198</f>
        <v>58.4172</v>
      </c>
      <c r="AC198" s="161">
        <f t="shared" si="289"/>
        <v>778.894</v>
      </c>
      <c r="AD198" s="161">
        <f t="shared" si="289"/>
        <v>522.84</v>
      </c>
      <c r="AE198" s="161">
        <f t="shared" si="289"/>
        <v>32.4578</v>
      </c>
      <c r="AF198" s="161">
        <f t="shared" si="289"/>
        <v>179</v>
      </c>
      <c r="AG198" s="161">
        <f t="shared" si="289"/>
        <v>0</v>
      </c>
      <c r="AH198" s="161">
        <f t="shared" si="289"/>
        <v>1571.609</v>
      </c>
      <c r="AI198" s="143" t="s">
        <v>1138</v>
      </c>
    </row>
    <row r="199" s="9" customFormat="1" ht="20" customHeight="1" spans="1:35">
      <c r="A199" s="40">
        <f t="shared" si="266"/>
        <v>196</v>
      </c>
      <c r="B199" s="41" t="s">
        <v>170</v>
      </c>
      <c r="C199" s="42" t="s">
        <v>554</v>
      </c>
      <c r="D199" s="41" t="s">
        <v>555</v>
      </c>
      <c r="E199" s="41">
        <v>3245.4</v>
      </c>
      <c r="F199" s="41">
        <f>VLOOKUP(C199,'[1]9月'!$B:$Q,16,0)</f>
        <v>3245.4</v>
      </c>
      <c r="G199" s="44">
        <v>5228.42</v>
      </c>
      <c r="H199" s="41">
        <v>3245.4</v>
      </c>
      <c r="I199" s="44">
        <v>1790</v>
      </c>
      <c r="J199" s="44"/>
      <c r="K199" s="52">
        <f t="shared" si="268"/>
        <v>58.4172</v>
      </c>
      <c r="L199" s="53">
        <f t="shared" si="269"/>
        <v>519.264</v>
      </c>
      <c r="M199" s="44">
        <f t="shared" si="270"/>
        <v>418.27</v>
      </c>
      <c r="N199" s="41">
        <f t="shared" si="271"/>
        <v>22.7178</v>
      </c>
      <c r="O199" s="44">
        <f t="shared" si="272"/>
        <v>89.5</v>
      </c>
      <c r="P199" s="44">
        <f t="shared" si="273"/>
        <v>0</v>
      </c>
      <c r="Q199" s="44">
        <f t="shared" si="274"/>
        <v>1108.169</v>
      </c>
      <c r="R199" s="41">
        <f t="shared" si="275"/>
        <v>0</v>
      </c>
      <c r="S199" s="41">
        <f t="shared" si="276"/>
        <v>259.63</v>
      </c>
      <c r="T199" s="44">
        <f t="shared" si="277"/>
        <v>104.57</v>
      </c>
      <c r="U199" s="41">
        <f t="shared" si="278"/>
        <v>9.74</v>
      </c>
      <c r="V199" s="44">
        <f t="shared" si="279"/>
        <v>89.5</v>
      </c>
      <c r="W199" s="44">
        <f t="shared" si="280"/>
        <v>0</v>
      </c>
      <c r="X199" s="41">
        <f t="shared" si="281"/>
        <v>463.44</v>
      </c>
      <c r="Y199" s="41">
        <f t="shared" si="282"/>
        <v>1571.609</v>
      </c>
      <c r="Z199" s="66"/>
      <c r="AA199" s="143" t="s">
        <v>24</v>
      </c>
      <c r="AB199" s="161">
        <f t="shared" ref="AB199:AH199" si="290">K199+R199</f>
        <v>58.4172</v>
      </c>
      <c r="AC199" s="161">
        <f t="shared" si="290"/>
        <v>778.894</v>
      </c>
      <c r="AD199" s="161">
        <f t="shared" si="290"/>
        <v>522.84</v>
      </c>
      <c r="AE199" s="161">
        <f t="shared" si="290"/>
        <v>32.4578</v>
      </c>
      <c r="AF199" s="161">
        <f t="shared" si="290"/>
        <v>179</v>
      </c>
      <c r="AG199" s="161">
        <f t="shared" si="290"/>
        <v>0</v>
      </c>
      <c r="AH199" s="161">
        <f t="shared" si="290"/>
        <v>1571.609</v>
      </c>
      <c r="AI199" s="143" t="s">
        <v>1138</v>
      </c>
    </row>
    <row r="200" s="9" customFormat="1" ht="20" customHeight="1" spans="1:35">
      <c r="A200" s="40">
        <f t="shared" si="266"/>
        <v>197</v>
      </c>
      <c r="B200" s="41" t="s">
        <v>170</v>
      </c>
      <c r="C200" s="42" t="s">
        <v>556</v>
      </c>
      <c r="D200" s="41" t="s">
        <v>557</v>
      </c>
      <c r="E200" s="41">
        <v>3245.4</v>
      </c>
      <c r="F200" s="41">
        <f>VLOOKUP(C200,'[1]9月'!$B:$Q,16,0)</f>
        <v>3245.4</v>
      </c>
      <c r="G200" s="44">
        <v>5228.42</v>
      </c>
      <c r="H200" s="41">
        <v>3245.4</v>
      </c>
      <c r="I200" s="44">
        <v>1790</v>
      </c>
      <c r="J200" s="44"/>
      <c r="K200" s="52">
        <f t="shared" si="268"/>
        <v>58.4172</v>
      </c>
      <c r="L200" s="53">
        <f t="shared" si="269"/>
        <v>519.264</v>
      </c>
      <c r="M200" s="44">
        <f t="shared" si="270"/>
        <v>418.27</v>
      </c>
      <c r="N200" s="41">
        <f t="shared" si="271"/>
        <v>22.7178</v>
      </c>
      <c r="O200" s="44">
        <f t="shared" si="272"/>
        <v>89.5</v>
      </c>
      <c r="P200" s="44">
        <f t="shared" si="273"/>
        <v>0</v>
      </c>
      <c r="Q200" s="44">
        <f t="shared" si="274"/>
        <v>1108.169</v>
      </c>
      <c r="R200" s="41">
        <f t="shared" si="275"/>
        <v>0</v>
      </c>
      <c r="S200" s="41">
        <f t="shared" si="276"/>
        <v>259.63</v>
      </c>
      <c r="T200" s="44">
        <f t="shared" si="277"/>
        <v>104.57</v>
      </c>
      <c r="U200" s="41">
        <f t="shared" si="278"/>
        <v>9.74</v>
      </c>
      <c r="V200" s="44">
        <f t="shared" si="279"/>
        <v>89.5</v>
      </c>
      <c r="W200" s="44">
        <f t="shared" si="280"/>
        <v>0</v>
      </c>
      <c r="X200" s="41">
        <f t="shared" si="281"/>
        <v>463.44</v>
      </c>
      <c r="Y200" s="41">
        <f t="shared" si="282"/>
        <v>1571.609</v>
      </c>
      <c r="Z200" s="66"/>
      <c r="AA200" s="143" t="s">
        <v>24</v>
      </c>
      <c r="AB200" s="161">
        <f t="shared" ref="AB200:AH200" si="291">K200+R200</f>
        <v>58.4172</v>
      </c>
      <c r="AC200" s="161">
        <f t="shared" si="291"/>
        <v>778.894</v>
      </c>
      <c r="AD200" s="161">
        <f t="shared" si="291"/>
        <v>522.84</v>
      </c>
      <c r="AE200" s="161">
        <f t="shared" si="291"/>
        <v>32.4578</v>
      </c>
      <c r="AF200" s="161">
        <f t="shared" si="291"/>
        <v>179</v>
      </c>
      <c r="AG200" s="161">
        <f t="shared" si="291"/>
        <v>0</v>
      </c>
      <c r="AH200" s="161">
        <f t="shared" si="291"/>
        <v>1571.609</v>
      </c>
      <c r="AI200" s="143" t="s">
        <v>1138</v>
      </c>
    </row>
    <row r="201" s="9" customFormat="1" ht="20" customHeight="1" spans="1:35">
      <c r="A201" s="40">
        <f t="shared" ref="A201:A210" si="292">ROW()-3</f>
        <v>198</v>
      </c>
      <c r="B201" s="41" t="s">
        <v>170</v>
      </c>
      <c r="C201" s="42" t="s">
        <v>558</v>
      </c>
      <c r="D201" s="41" t="s">
        <v>559</v>
      </c>
      <c r="E201" s="41">
        <v>3245.4</v>
      </c>
      <c r="F201" s="41">
        <f>VLOOKUP(C201,'[1]9月'!$B:$Q,16,0)</f>
        <v>3245.4</v>
      </c>
      <c r="G201" s="44">
        <v>5228.42</v>
      </c>
      <c r="H201" s="41">
        <v>3245.4</v>
      </c>
      <c r="I201" s="44">
        <v>1790</v>
      </c>
      <c r="J201" s="44"/>
      <c r="K201" s="52">
        <f t="shared" si="268"/>
        <v>58.4172</v>
      </c>
      <c r="L201" s="53">
        <f t="shared" si="269"/>
        <v>519.264</v>
      </c>
      <c r="M201" s="44">
        <f t="shared" si="270"/>
        <v>418.27</v>
      </c>
      <c r="N201" s="41">
        <f t="shared" si="271"/>
        <v>22.7178</v>
      </c>
      <c r="O201" s="44">
        <f t="shared" si="272"/>
        <v>89.5</v>
      </c>
      <c r="P201" s="44">
        <f t="shared" si="273"/>
        <v>0</v>
      </c>
      <c r="Q201" s="44">
        <f t="shared" si="274"/>
        <v>1108.169</v>
      </c>
      <c r="R201" s="41">
        <f t="shared" si="275"/>
        <v>0</v>
      </c>
      <c r="S201" s="41">
        <f t="shared" si="276"/>
        <v>259.63</v>
      </c>
      <c r="T201" s="44">
        <f t="shared" si="277"/>
        <v>104.57</v>
      </c>
      <c r="U201" s="41">
        <f t="shared" si="278"/>
        <v>9.74</v>
      </c>
      <c r="V201" s="44">
        <f t="shared" si="279"/>
        <v>89.5</v>
      </c>
      <c r="W201" s="44">
        <f t="shared" si="280"/>
        <v>0</v>
      </c>
      <c r="X201" s="41">
        <f t="shared" si="281"/>
        <v>463.44</v>
      </c>
      <c r="Y201" s="41">
        <f t="shared" si="282"/>
        <v>1571.609</v>
      </c>
      <c r="Z201" s="66"/>
      <c r="AA201" s="143" t="s">
        <v>24</v>
      </c>
      <c r="AB201" s="161">
        <f t="shared" ref="AB201:AH201" si="293">K201+R201</f>
        <v>58.4172</v>
      </c>
      <c r="AC201" s="161">
        <f t="shared" si="293"/>
        <v>778.894</v>
      </c>
      <c r="AD201" s="161">
        <f t="shared" si="293"/>
        <v>522.84</v>
      </c>
      <c r="AE201" s="161">
        <f t="shared" si="293"/>
        <v>32.4578</v>
      </c>
      <c r="AF201" s="161">
        <f t="shared" si="293"/>
        <v>179</v>
      </c>
      <c r="AG201" s="161">
        <f t="shared" si="293"/>
        <v>0</v>
      </c>
      <c r="AH201" s="161">
        <f t="shared" si="293"/>
        <v>1571.609</v>
      </c>
      <c r="AI201" s="143" t="s">
        <v>1138</v>
      </c>
    </row>
    <row r="202" s="9" customFormat="1" ht="20" customHeight="1" spans="1:35">
      <c r="A202" s="40">
        <f t="shared" si="292"/>
        <v>199</v>
      </c>
      <c r="B202" s="41" t="s">
        <v>170</v>
      </c>
      <c r="C202" s="42" t="s">
        <v>560</v>
      </c>
      <c r="D202" s="41" t="s">
        <v>561</v>
      </c>
      <c r="E202" s="41">
        <v>3245.4</v>
      </c>
      <c r="F202" s="41">
        <f>VLOOKUP(C202,'[1]9月'!$B:$Q,16,0)</f>
        <v>3245.4</v>
      </c>
      <c r="G202" s="44">
        <v>5228.42</v>
      </c>
      <c r="H202" s="41">
        <v>3245.4</v>
      </c>
      <c r="I202" s="44">
        <v>4180</v>
      </c>
      <c r="J202" s="44"/>
      <c r="K202" s="52">
        <f t="shared" si="268"/>
        <v>58.4172</v>
      </c>
      <c r="L202" s="53">
        <f t="shared" si="269"/>
        <v>519.264</v>
      </c>
      <c r="M202" s="44">
        <f t="shared" si="270"/>
        <v>418.27</v>
      </c>
      <c r="N202" s="41">
        <f t="shared" si="271"/>
        <v>22.7178</v>
      </c>
      <c r="O202" s="44">
        <f t="shared" si="272"/>
        <v>209</v>
      </c>
      <c r="P202" s="44">
        <f t="shared" si="273"/>
        <v>0</v>
      </c>
      <c r="Q202" s="44">
        <f t="shared" si="274"/>
        <v>1227.669</v>
      </c>
      <c r="R202" s="41">
        <f t="shared" si="275"/>
        <v>0</v>
      </c>
      <c r="S202" s="41">
        <f t="shared" si="276"/>
        <v>259.63</v>
      </c>
      <c r="T202" s="44">
        <f t="shared" si="277"/>
        <v>104.57</v>
      </c>
      <c r="U202" s="41">
        <f t="shared" si="278"/>
        <v>9.74</v>
      </c>
      <c r="V202" s="44">
        <f t="shared" si="279"/>
        <v>209</v>
      </c>
      <c r="W202" s="44">
        <f t="shared" si="280"/>
        <v>0</v>
      </c>
      <c r="X202" s="41">
        <f t="shared" si="281"/>
        <v>582.94</v>
      </c>
      <c r="Y202" s="41">
        <f t="shared" si="282"/>
        <v>1810.609</v>
      </c>
      <c r="Z202" s="66"/>
      <c r="AA202" s="143" t="s">
        <v>24</v>
      </c>
      <c r="AB202" s="161">
        <f t="shared" ref="AB202:AH202" si="294">K202+R202</f>
        <v>58.4172</v>
      </c>
      <c r="AC202" s="161">
        <f t="shared" si="294"/>
        <v>778.894</v>
      </c>
      <c r="AD202" s="161">
        <f t="shared" si="294"/>
        <v>522.84</v>
      </c>
      <c r="AE202" s="161">
        <f t="shared" si="294"/>
        <v>32.4578</v>
      </c>
      <c r="AF202" s="161">
        <f t="shared" si="294"/>
        <v>418</v>
      </c>
      <c r="AG202" s="161">
        <f t="shared" si="294"/>
        <v>0</v>
      </c>
      <c r="AH202" s="161">
        <f t="shared" si="294"/>
        <v>1810.609</v>
      </c>
      <c r="AI202" s="143" t="s">
        <v>1138</v>
      </c>
    </row>
    <row r="203" s="9" customFormat="1" ht="20" customHeight="1" spans="1:35">
      <c r="A203" s="40">
        <f t="shared" si="292"/>
        <v>200</v>
      </c>
      <c r="B203" s="41" t="s">
        <v>170</v>
      </c>
      <c r="C203" s="42" t="s">
        <v>562</v>
      </c>
      <c r="D203" s="41" t="s">
        <v>563</v>
      </c>
      <c r="E203" s="41">
        <v>3245.4</v>
      </c>
      <c r="F203" s="41">
        <f>VLOOKUP(C203,'[1]9月'!$B:$Q,16,0)</f>
        <v>3245.4</v>
      </c>
      <c r="G203" s="44">
        <v>5228.42</v>
      </c>
      <c r="H203" s="41">
        <v>3245.4</v>
      </c>
      <c r="I203" s="44">
        <v>4180</v>
      </c>
      <c r="J203" s="44"/>
      <c r="K203" s="52">
        <f t="shared" si="268"/>
        <v>58.4172</v>
      </c>
      <c r="L203" s="53">
        <f t="shared" si="269"/>
        <v>519.264</v>
      </c>
      <c r="M203" s="44">
        <f t="shared" si="270"/>
        <v>418.27</v>
      </c>
      <c r="N203" s="41">
        <f t="shared" si="271"/>
        <v>22.7178</v>
      </c>
      <c r="O203" s="44">
        <f t="shared" si="272"/>
        <v>209</v>
      </c>
      <c r="P203" s="44">
        <f t="shared" si="273"/>
        <v>0</v>
      </c>
      <c r="Q203" s="44">
        <f t="shared" si="274"/>
        <v>1227.669</v>
      </c>
      <c r="R203" s="41">
        <f t="shared" si="275"/>
        <v>0</v>
      </c>
      <c r="S203" s="41">
        <f t="shared" si="276"/>
        <v>259.63</v>
      </c>
      <c r="T203" s="44">
        <f t="shared" si="277"/>
        <v>104.57</v>
      </c>
      <c r="U203" s="41">
        <f t="shared" si="278"/>
        <v>9.74</v>
      </c>
      <c r="V203" s="44">
        <f t="shared" si="279"/>
        <v>209</v>
      </c>
      <c r="W203" s="44">
        <f t="shared" si="280"/>
        <v>0</v>
      </c>
      <c r="X203" s="41">
        <f t="shared" si="281"/>
        <v>582.94</v>
      </c>
      <c r="Y203" s="41">
        <f t="shared" si="282"/>
        <v>1810.609</v>
      </c>
      <c r="Z203" s="66"/>
      <c r="AA203" s="143" t="s">
        <v>24</v>
      </c>
      <c r="AB203" s="161">
        <f t="shared" ref="AB203:AH203" si="295">K203+R203</f>
        <v>58.4172</v>
      </c>
      <c r="AC203" s="161">
        <f t="shared" si="295"/>
        <v>778.894</v>
      </c>
      <c r="AD203" s="161">
        <f t="shared" si="295"/>
        <v>522.84</v>
      </c>
      <c r="AE203" s="161">
        <f t="shared" si="295"/>
        <v>32.4578</v>
      </c>
      <c r="AF203" s="161">
        <f t="shared" si="295"/>
        <v>418</v>
      </c>
      <c r="AG203" s="161">
        <f t="shared" si="295"/>
        <v>0</v>
      </c>
      <c r="AH203" s="161">
        <f t="shared" si="295"/>
        <v>1810.609</v>
      </c>
      <c r="AI203" s="143" t="s">
        <v>1138</v>
      </c>
    </row>
    <row r="204" s="9" customFormat="1" ht="20" customHeight="1" spans="1:35">
      <c r="A204" s="40">
        <f t="shared" si="292"/>
        <v>201</v>
      </c>
      <c r="B204" s="41" t="s">
        <v>170</v>
      </c>
      <c r="C204" s="42" t="s">
        <v>564</v>
      </c>
      <c r="D204" s="41" t="s">
        <v>565</v>
      </c>
      <c r="E204" s="41">
        <v>3245.4</v>
      </c>
      <c r="F204" s="41">
        <f>VLOOKUP(C204,'[1]9月'!$B:$Q,16,0)</f>
        <v>3245.4</v>
      </c>
      <c r="G204" s="44">
        <v>5228.42</v>
      </c>
      <c r="H204" s="41">
        <v>3245.4</v>
      </c>
      <c r="I204" s="44">
        <v>4180</v>
      </c>
      <c r="J204" s="44"/>
      <c r="K204" s="52">
        <f t="shared" si="268"/>
        <v>58.4172</v>
      </c>
      <c r="L204" s="53">
        <f t="shared" si="269"/>
        <v>519.264</v>
      </c>
      <c r="M204" s="44">
        <f t="shared" si="270"/>
        <v>418.27</v>
      </c>
      <c r="N204" s="41">
        <f t="shared" si="271"/>
        <v>22.7178</v>
      </c>
      <c r="O204" s="44">
        <f t="shared" si="272"/>
        <v>209</v>
      </c>
      <c r="P204" s="44">
        <f t="shared" si="273"/>
        <v>0</v>
      </c>
      <c r="Q204" s="44">
        <f t="shared" si="274"/>
        <v>1227.669</v>
      </c>
      <c r="R204" s="41">
        <f t="shared" si="275"/>
        <v>0</v>
      </c>
      <c r="S204" s="41">
        <f t="shared" si="276"/>
        <v>259.63</v>
      </c>
      <c r="T204" s="44">
        <f t="shared" si="277"/>
        <v>104.57</v>
      </c>
      <c r="U204" s="41">
        <f t="shared" si="278"/>
        <v>9.74</v>
      </c>
      <c r="V204" s="44">
        <f t="shared" si="279"/>
        <v>209</v>
      </c>
      <c r="W204" s="44">
        <f t="shared" si="280"/>
        <v>0</v>
      </c>
      <c r="X204" s="41">
        <f t="shared" si="281"/>
        <v>582.94</v>
      </c>
      <c r="Y204" s="41">
        <f t="shared" si="282"/>
        <v>1810.609</v>
      </c>
      <c r="Z204" s="66"/>
      <c r="AA204" s="143" t="s">
        <v>24</v>
      </c>
      <c r="AB204" s="161">
        <f t="shared" ref="AB204:AH204" si="296">K204+R204</f>
        <v>58.4172</v>
      </c>
      <c r="AC204" s="161">
        <f t="shared" si="296"/>
        <v>778.894</v>
      </c>
      <c r="AD204" s="161">
        <f t="shared" si="296"/>
        <v>522.84</v>
      </c>
      <c r="AE204" s="161">
        <f t="shared" si="296"/>
        <v>32.4578</v>
      </c>
      <c r="AF204" s="161">
        <f t="shared" si="296"/>
        <v>418</v>
      </c>
      <c r="AG204" s="161">
        <f t="shared" si="296"/>
        <v>0</v>
      </c>
      <c r="AH204" s="161">
        <f t="shared" si="296"/>
        <v>1810.609</v>
      </c>
      <c r="AI204" s="143" t="s">
        <v>1138</v>
      </c>
    </row>
    <row r="205" s="9" customFormat="1" ht="20" customHeight="1" spans="1:35">
      <c r="A205" s="40">
        <f t="shared" si="292"/>
        <v>202</v>
      </c>
      <c r="B205" s="41" t="s">
        <v>173</v>
      </c>
      <c r="C205" s="42" t="s">
        <v>566</v>
      </c>
      <c r="D205" s="41" t="s">
        <v>567</v>
      </c>
      <c r="E205" s="41">
        <v>3245.4</v>
      </c>
      <c r="F205" s="41">
        <f>VLOOKUP(C205,'[1]9月'!$B:$Q,16,0)</f>
        <v>3245.4</v>
      </c>
      <c r="G205" s="44">
        <v>5228.42</v>
      </c>
      <c r="H205" s="41">
        <v>3245.4</v>
      </c>
      <c r="I205" s="44">
        <v>4180</v>
      </c>
      <c r="J205" s="44"/>
      <c r="K205" s="52">
        <f t="shared" si="268"/>
        <v>58.4172</v>
      </c>
      <c r="L205" s="53">
        <f t="shared" si="269"/>
        <v>519.264</v>
      </c>
      <c r="M205" s="44">
        <f t="shared" si="270"/>
        <v>418.27</v>
      </c>
      <c r="N205" s="41">
        <f t="shared" si="271"/>
        <v>22.7178</v>
      </c>
      <c r="O205" s="44">
        <f t="shared" si="272"/>
        <v>209</v>
      </c>
      <c r="P205" s="44">
        <f t="shared" si="273"/>
        <v>0</v>
      </c>
      <c r="Q205" s="44">
        <f t="shared" si="274"/>
        <v>1227.669</v>
      </c>
      <c r="R205" s="41">
        <f t="shared" si="275"/>
        <v>0</v>
      </c>
      <c r="S205" s="41">
        <f t="shared" si="276"/>
        <v>259.63</v>
      </c>
      <c r="T205" s="44">
        <f t="shared" si="277"/>
        <v>104.57</v>
      </c>
      <c r="U205" s="41">
        <f t="shared" si="278"/>
        <v>9.74</v>
      </c>
      <c r="V205" s="44">
        <f t="shared" si="279"/>
        <v>209</v>
      </c>
      <c r="W205" s="44">
        <f t="shared" si="280"/>
        <v>0</v>
      </c>
      <c r="X205" s="41">
        <f t="shared" si="281"/>
        <v>582.94</v>
      </c>
      <c r="Y205" s="41">
        <f t="shared" si="282"/>
        <v>1810.609</v>
      </c>
      <c r="Z205" s="66"/>
      <c r="AA205" s="143" t="s">
        <v>25</v>
      </c>
      <c r="AB205" s="161">
        <f t="shared" ref="AB205:AH205" si="297">K205+R205</f>
        <v>58.4172</v>
      </c>
      <c r="AC205" s="161">
        <f t="shared" si="297"/>
        <v>778.894</v>
      </c>
      <c r="AD205" s="161">
        <f t="shared" si="297"/>
        <v>522.84</v>
      </c>
      <c r="AE205" s="161">
        <f t="shared" si="297"/>
        <v>32.4578</v>
      </c>
      <c r="AF205" s="161">
        <f t="shared" si="297"/>
        <v>418</v>
      </c>
      <c r="AG205" s="161">
        <f t="shared" si="297"/>
        <v>0</v>
      </c>
      <c r="AH205" s="161">
        <f t="shared" si="297"/>
        <v>1810.609</v>
      </c>
      <c r="AI205" s="143" t="s">
        <v>1137</v>
      </c>
    </row>
    <row r="206" s="9" customFormat="1" ht="20" customHeight="1" spans="1:35">
      <c r="A206" s="40">
        <f t="shared" si="292"/>
        <v>203</v>
      </c>
      <c r="B206" s="41" t="s">
        <v>170</v>
      </c>
      <c r="C206" s="42" t="s">
        <v>568</v>
      </c>
      <c r="D206" s="41" t="s">
        <v>569</v>
      </c>
      <c r="E206" s="41">
        <v>3245.4</v>
      </c>
      <c r="F206" s="41">
        <f>VLOOKUP(C206,'[1]9月'!$B:$Q,16,0)</f>
        <v>3245.4</v>
      </c>
      <c r="G206" s="44">
        <v>5228.42</v>
      </c>
      <c r="H206" s="41">
        <v>3245.4</v>
      </c>
      <c r="I206" s="44">
        <v>4180</v>
      </c>
      <c r="J206" s="44"/>
      <c r="K206" s="52">
        <f t="shared" si="268"/>
        <v>58.4172</v>
      </c>
      <c r="L206" s="53">
        <f t="shared" si="269"/>
        <v>519.264</v>
      </c>
      <c r="M206" s="44">
        <f t="shared" si="270"/>
        <v>418.27</v>
      </c>
      <c r="N206" s="41">
        <f t="shared" si="271"/>
        <v>22.7178</v>
      </c>
      <c r="O206" s="44">
        <f t="shared" si="272"/>
        <v>209</v>
      </c>
      <c r="P206" s="44">
        <f t="shared" si="273"/>
        <v>0</v>
      </c>
      <c r="Q206" s="44">
        <f t="shared" si="274"/>
        <v>1227.669</v>
      </c>
      <c r="R206" s="41">
        <f t="shared" si="275"/>
        <v>0</v>
      </c>
      <c r="S206" s="41">
        <f t="shared" si="276"/>
        <v>259.63</v>
      </c>
      <c r="T206" s="44">
        <f t="shared" si="277"/>
        <v>104.57</v>
      </c>
      <c r="U206" s="41">
        <f t="shared" si="278"/>
        <v>9.74</v>
      </c>
      <c r="V206" s="44">
        <f t="shared" si="279"/>
        <v>209</v>
      </c>
      <c r="W206" s="44">
        <f t="shared" si="280"/>
        <v>0</v>
      </c>
      <c r="X206" s="41">
        <f t="shared" si="281"/>
        <v>582.94</v>
      </c>
      <c r="Y206" s="41">
        <f t="shared" si="282"/>
        <v>1810.609</v>
      </c>
      <c r="Z206" s="66"/>
      <c r="AA206" s="143" t="s">
        <v>24</v>
      </c>
      <c r="AB206" s="161">
        <f t="shared" ref="AB206:AH206" si="298">K206+R206</f>
        <v>58.4172</v>
      </c>
      <c r="AC206" s="161">
        <f t="shared" si="298"/>
        <v>778.894</v>
      </c>
      <c r="AD206" s="161">
        <f t="shared" si="298"/>
        <v>522.84</v>
      </c>
      <c r="AE206" s="161">
        <f t="shared" si="298"/>
        <v>32.4578</v>
      </c>
      <c r="AF206" s="161">
        <f t="shared" si="298"/>
        <v>418</v>
      </c>
      <c r="AG206" s="161">
        <f t="shared" si="298"/>
        <v>0</v>
      </c>
      <c r="AH206" s="161">
        <f t="shared" si="298"/>
        <v>1810.609</v>
      </c>
      <c r="AI206" s="143" t="s">
        <v>1138</v>
      </c>
    </row>
    <row r="207" s="9" customFormat="1" ht="20" customHeight="1" spans="1:35">
      <c r="A207" s="40">
        <f t="shared" si="292"/>
        <v>204</v>
      </c>
      <c r="B207" s="41" t="s">
        <v>170</v>
      </c>
      <c r="C207" s="42" t="s">
        <v>570</v>
      </c>
      <c r="D207" s="41" t="s">
        <v>571</v>
      </c>
      <c r="E207" s="41">
        <v>3245.4</v>
      </c>
      <c r="F207" s="41">
        <f>VLOOKUP(C207,'[1]9月'!$B:$Q,16,0)</f>
        <v>3245.4</v>
      </c>
      <c r="G207" s="44">
        <v>5228.42</v>
      </c>
      <c r="H207" s="41">
        <v>3245.4</v>
      </c>
      <c r="I207" s="44">
        <v>4180</v>
      </c>
      <c r="J207" s="44"/>
      <c r="K207" s="52">
        <f t="shared" si="268"/>
        <v>58.4172</v>
      </c>
      <c r="L207" s="53">
        <f t="shared" si="269"/>
        <v>519.264</v>
      </c>
      <c r="M207" s="44">
        <f t="shared" si="270"/>
        <v>418.27</v>
      </c>
      <c r="N207" s="41">
        <f t="shared" si="271"/>
        <v>22.7178</v>
      </c>
      <c r="O207" s="44">
        <f t="shared" si="272"/>
        <v>209</v>
      </c>
      <c r="P207" s="44">
        <f t="shared" si="273"/>
        <v>0</v>
      </c>
      <c r="Q207" s="44">
        <f t="shared" si="274"/>
        <v>1227.669</v>
      </c>
      <c r="R207" s="41">
        <f t="shared" si="275"/>
        <v>0</v>
      </c>
      <c r="S207" s="41">
        <f t="shared" si="276"/>
        <v>259.63</v>
      </c>
      <c r="T207" s="44">
        <f t="shared" si="277"/>
        <v>104.57</v>
      </c>
      <c r="U207" s="41">
        <f t="shared" si="278"/>
        <v>9.74</v>
      </c>
      <c r="V207" s="44">
        <f t="shared" si="279"/>
        <v>209</v>
      </c>
      <c r="W207" s="44">
        <f t="shared" si="280"/>
        <v>0</v>
      </c>
      <c r="X207" s="41">
        <f t="shared" si="281"/>
        <v>582.94</v>
      </c>
      <c r="Y207" s="41">
        <f t="shared" si="282"/>
        <v>1810.609</v>
      </c>
      <c r="Z207" s="66"/>
      <c r="AA207" s="143" t="s">
        <v>24</v>
      </c>
      <c r="AB207" s="161">
        <f t="shared" ref="AB207:AH207" si="299">K207+R207</f>
        <v>58.4172</v>
      </c>
      <c r="AC207" s="161">
        <f t="shared" si="299"/>
        <v>778.894</v>
      </c>
      <c r="AD207" s="161">
        <f t="shared" si="299"/>
        <v>522.84</v>
      </c>
      <c r="AE207" s="161">
        <f t="shared" si="299"/>
        <v>32.4578</v>
      </c>
      <c r="AF207" s="161">
        <f t="shared" si="299"/>
        <v>418</v>
      </c>
      <c r="AG207" s="161">
        <f t="shared" si="299"/>
        <v>0</v>
      </c>
      <c r="AH207" s="161">
        <f t="shared" si="299"/>
        <v>1810.609</v>
      </c>
      <c r="AI207" s="143" t="s">
        <v>1138</v>
      </c>
    </row>
    <row r="208" s="9" customFormat="1" ht="20" customHeight="1" spans="1:35">
      <c r="A208" s="40">
        <f t="shared" si="292"/>
        <v>205</v>
      </c>
      <c r="B208" s="41" t="s">
        <v>170</v>
      </c>
      <c r="C208" s="42" t="s">
        <v>572</v>
      </c>
      <c r="D208" s="41" t="s">
        <v>573</v>
      </c>
      <c r="E208" s="41">
        <v>3245.4</v>
      </c>
      <c r="F208" s="41">
        <f>VLOOKUP(C208,'[1]9月'!$B:$Q,16,0)</f>
        <v>3245.4</v>
      </c>
      <c r="G208" s="44">
        <v>5228.42</v>
      </c>
      <c r="H208" s="41">
        <v>3245.4</v>
      </c>
      <c r="I208" s="44">
        <v>1790</v>
      </c>
      <c r="J208" s="44"/>
      <c r="K208" s="52">
        <f t="shared" si="268"/>
        <v>58.4172</v>
      </c>
      <c r="L208" s="53">
        <f t="shared" si="269"/>
        <v>519.264</v>
      </c>
      <c r="M208" s="44">
        <f t="shared" si="270"/>
        <v>418.27</v>
      </c>
      <c r="N208" s="41">
        <f t="shared" si="271"/>
        <v>22.7178</v>
      </c>
      <c r="O208" s="44">
        <f t="shared" si="272"/>
        <v>89.5</v>
      </c>
      <c r="P208" s="44">
        <f t="shared" si="273"/>
        <v>0</v>
      </c>
      <c r="Q208" s="44">
        <f t="shared" si="274"/>
        <v>1108.169</v>
      </c>
      <c r="R208" s="41">
        <f t="shared" si="275"/>
        <v>0</v>
      </c>
      <c r="S208" s="41">
        <f t="shared" si="276"/>
        <v>259.63</v>
      </c>
      <c r="T208" s="44">
        <f t="shared" si="277"/>
        <v>104.57</v>
      </c>
      <c r="U208" s="41">
        <f t="shared" si="278"/>
        <v>9.74</v>
      </c>
      <c r="V208" s="44">
        <f t="shared" si="279"/>
        <v>89.5</v>
      </c>
      <c r="W208" s="44">
        <f t="shared" si="280"/>
        <v>0</v>
      </c>
      <c r="X208" s="41">
        <f t="shared" si="281"/>
        <v>463.44</v>
      </c>
      <c r="Y208" s="41">
        <f t="shared" si="282"/>
        <v>1571.609</v>
      </c>
      <c r="Z208" s="66"/>
      <c r="AA208" s="143" t="s">
        <v>24</v>
      </c>
      <c r="AB208" s="161">
        <f t="shared" ref="AB208:AH208" si="300">K208+R208</f>
        <v>58.4172</v>
      </c>
      <c r="AC208" s="161">
        <f t="shared" si="300"/>
        <v>778.894</v>
      </c>
      <c r="AD208" s="161">
        <f t="shared" si="300"/>
        <v>522.84</v>
      </c>
      <c r="AE208" s="161">
        <f t="shared" si="300"/>
        <v>32.4578</v>
      </c>
      <c r="AF208" s="161">
        <f t="shared" si="300"/>
        <v>179</v>
      </c>
      <c r="AG208" s="161">
        <f t="shared" si="300"/>
        <v>0</v>
      </c>
      <c r="AH208" s="161">
        <f t="shared" si="300"/>
        <v>1571.609</v>
      </c>
      <c r="AI208" s="143" t="s">
        <v>1138</v>
      </c>
    </row>
    <row r="209" s="9" customFormat="1" ht="20" customHeight="1" spans="1:35">
      <c r="A209" s="40">
        <f t="shared" si="292"/>
        <v>206</v>
      </c>
      <c r="B209" s="41" t="s">
        <v>167</v>
      </c>
      <c r="C209" s="42" t="s">
        <v>574</v>
      </c>
      <c r="D209" s="41" t="s">
        <v>575</v>
      </c>
      <c r="E209" s="41">
        <v>3245.4</v>
      </c>
      <c r="F209" s="41">
        <f>VLOOKUP(C209,'[1]9月'!$B:$Q,16,0)</f>
        <v>3245.4</v>
      </c>
      <c r="G209" s="44">
        <v>5228.42</v>
      </c>
      <c r="H209" s="41">
        <v>3245.4</v>
      </c>
      <c r="I209" s="44">
        <v>1790</v>
      </c>
      <c r="J209" s="44"/>
      <c r="K209" s="52">
        <f t="shared" si="268"/>
        <v>58.4172</v>
      </c>
      <c r="L209" s="53">
        <f t="shared" si="269"/>
        <v>519.264</v>
      </c>
      <c r="M209" s="44">
        <f t="shared" si="270"/>
        <v>418.27</v>
      </c>
      <c r="N209" s="41">
        <f t="shared" si="271"/>
        <v>22.7178</v>
      </c>
      <c r="O209" s="44">
        <f t="shared" si="272"/>
        <v>89.5</v>
      </c>
      <c r="P209" s="44">
        <f t="shared" si="273"/>
        <v>0</v>
      </c>
      <c r="Q209" s="44">
        <f t="shared" si="274"/>
        <v>1108.169</v>
      </c>
      <c r="R209" s="41">
        <f t="shared" si="275"/>
        <v>0</v>
      </c>
      <c r="S209" s="41">
        <f t="shared" si="276"/>
        <v>259.63</v>
      </c>
      <c r="T209" s="44">
        <f t="shared" si="277"/>
        <v>104.57</v>
      </c>
      <c r="U209" s="41">
        <f t="shared" si="278"/>
        <v>9.74</v>
      </c>
      <c r="V209" s="44">
        <f t="shared" si="279"/>
        <v>89.5</v>
      </c>
      <c r="W209" s="44">
        <f t="shared" si="280"/>
        <v>0</v>
      </c>
      <c r="X209" s="41">
        <f t="shared" si="281"/>
        <v>463.44</v>
      </c>
      <c r="Y209" s="41">
        <f t="shared" si="282"/>
        <v>1571.609</v>
      </c>
      <c r="Z209" s="66"/>
      <c r="AA209" s="143" t="s">
        <v>24</v>
      </c>
      <c r="AB209" s="161">
        <f t="shared" ref="AB209:AH209" si="301">K209+R209</f>
        <v>58.4172</v>
      </c>
      <c r="AC209" s="161">
        <f t="shared" si="301"/>
        <v>778.894</v>
      </c>
      <c r="AD209" s="161">
        <f t="shared" si="301"/>
        <v>522.84</v>
      </c>
      <c r="AE209" s="161">
        <f t="shared" si="301"/>
        <v>32.4578</v>
      </c>
      <c r="AF209" s="161">
        <f t="shared" si="301"/>
        <v>179</v>
      </c>
      <c r="AG209" s="161">
        <f t="shared" si="301"/>
        <v>0</v>
      </c>
      <c r="AH209" s="161">
        <f t="shared" si="301"/>
        <v>1571.609</v>
      </c>
      <c r="AI209" s="143" t="s">
        <v>1138</v>
      </c>
    </row>
    <row r="210" s="9" customFormat="1" ht="20" customHeight="1" spans="1:35">
      <c r="A210" s="40">
        <f t="shared" si="292"/>
        <v>207</v>
      </c>
      <c r="B210" s="41" t="s">
        <v>170</v>
      </c>
      <c r="C210" s="42" t="s">
        <v>576</v>
      </c>
      <c r="D210" s="341" t="s">
        <v>577</v>
      </c>
      <c r="E210" s="41">
        <v>3245.4</v>
      </c>
      <c r="F210" s="41">
        <f>VLOOKUP(C210,'[1]9月'!$B:$Q,16,0)</f>
        <v>3245.4</v>
      </c>
      <c r="G210" s="44">
        <v>5228.42</v>
      </c>
      <c r="H210" s="41">
        <v>3245.4</v>
      </c>
      <c r="I210" s="44">
        <v>1790</v>
      </c>
      <c r="J210" s="44"/>
      <c r="K210" s="52">
        <f t="shared" si="268"/>
        <v>58.4172</v>
      </c>
      <c r="L210" s="53">
        <f t="shared" si="269"/>
        <v>519.264</v>
      </c>
      <c r="M210" s="44">
        <f t="shared" si="270"/>
        <v>418.27</v>
      </c>
      <c r="N210" s="41">
        <f t="shared" si="271"/>
        <v>22.7178</v>
      </c>
      <c r="O210" s="44">
        <f t="shared" si="272"/>
        <v>89.5</v>
      </c>
      <c r="P210" s="44">
        <f t="shared" si="273"/>
        <v>0</v>
      </c>
      <c r="Q210" s="44">
        <f t="shared" si="274"/>
        <v>1108.169</v>
      </c>
      <c r="R210" s="41">
        <f t="shared" si="275"/>
        <v>0</v>
      </c>
      <c r="S210" s="41">
        <f t="shared" si="276"/>
        <v>259.63</v>
      </c>
      <c r="T210" s="44">
        <f t="shared" si="277"/>
        <v>104.57</v>
      </c>
      <c r="U210" s="41">
        <f t="shared" si="278"/>
        <v>9.74</v>
      </c>
      <c r="V210" s="44">
        <f t="shared" si="279"/>
        <v>89.5</v>
      </c>
      <c r="W210" s="44">
        <f t="shared" si="280"/>
        <v>0</v>
      </c>
      <c r="X210" s="41">
        <f t="shared" si="281"/>
        <v>463.44</v>
      </c>
      <c r="Y210" s="41">
        <f t="shared" si="282"/>
        <v>1571.609</v>
      </c>
      <c r="Z210" s="66"/>
      <c r="AA210" s="143" t="s">
        <v>24</v>
      </c>
      <c r="AB210" s="161">
        <f t="shared" ref="AB210:AH210" si="302">K210+R210</f>
        <v>58.4172</v>
      </c>
      <c r="AC210" s="161">
        <f t="shared" si="302"/>
        <v>778.894</v>
      </c>
      <c r="AD210" s="161">
        <f t="shared" si="302"/>
        <v>522.84</v>
      </c>
      <c r="AE210" s="161">
        <f t="shared" si="302"/>
        <v>32.4578</v>
      </c>
      <c r="AF210" s="161">
        <f t="shared" si="302"/>
        <v>179</v>
      </c>
      <c r="AG210" s="161">
        <f t="shared" si="302"/>
        <v>0</v>
      </c>
      <c r="AH210" s="161">
        <f t="shared" si="302"/>
        <v>1571.609</v>
      </c>
      <c r="AI210" s="143" t="s">
        <v>1138</v>
      </c>
    </row>
    <row r="211" s="9" customFormat="1" ht="20" customHeight="1" spans="1:35">
      <c r="A211" s="40">
        <f t="shared" ref="A211:A220" si="303">ROW()-3</f>
        <v>208</v>
      </c>
      <c r="B211" s="41" t="s">
        <v>170</v>
      </c>
      <c r="C211" s="42" t="s">
        <v>580</v>
      </c>
      <c r="D211" s="41" t="s">
        <v>581</v>
      </c>
      <c r="E211" s="41">
        <v>3245.4</v>
      </c>
      <c r="F211" s="41">
        <f>VLOOKUP(C211,'[1]9月'!$B:$Q,16,0)</f>
        <v>3245.4</v>
      </c>
      <c r="G211" s="44">
        <v>5228.42</v>
      </c>
      <c r="H211" s="41">
        <v>3245.4</v>
      </c>
      <c r="I211" s="44">
        <v>1790</v>
      </c>
      <c r="J211" s="44"/>
      <c r="K211" s="52">
        <f t="shared" si="268"/>
        <v>58.4172</v>
      </c>
      <c r="L211" s="53">
        <f t="shared" si="269"/>
        <v>519.264</v>
      </c>
      <c r="M211" s="44">
        <f t="shared" si="270"/>
        <v>418.27</v>
      </c>
      <c r="N211" s="41">
        <f t="shared" si="271"/>
        <v>22.7178</v>
      </c>
      <c r="O211" s="44">
        <f t="shared" si="272"/>
        <v>89.5</v>
      </c>
      <c r="P211" s="44">
        <f t="shared" si="273"/>
        <v>0</v>
      </c>
      <c r="Q211" s="44">
        <f t="shared" si="274"/>
        <v>1108.169</v>
      </c>
      <c r="R211" s="41">
        <f t="shared" si="275"/>
        <v>0</v>
      </c>
      <c r="S211" s="41">
        <f t="shared" si="276"/>
        <v>259.63</v>
      </c>
      <c r="T211" s="44">
        <f t="shared" si="277"/>
        <v>104.57</v>
      </c>
      <c r="U211" s="41">
        <f t="shared" si="278"/>
        <v>9.74</v>
      </c>
      <c r="V211" s="44">
        <f t="shared" si="279"/>
        <v>89.5</v>
      </c>
      <c r="W211" s="44">
        <f t="shared" si="280"/>
        <v>0</v>
      </c>
      <c r="X211" s="41">
        <f t="shared" si="281"/>
        <v>463.44</v>
      </c>
      <c r="Y211" s="41">
        <f t="shared" si="282"/>
        <v>1571.609</v>
      </c>
      <c r="Z211" s="66"/>
      <c r="AA211" s="143" t="s">
        <v>24</v>
      </c>
      <c r="AB211" s="161">
        <f t="shared" ref="AB211:AH211" si="304">K211+R211</f>
        <v>58.4172</v>
      </c>
      <c r="AC211" s="161">
        <f t="shared" si="304"/>
        <v>778.894</v>
      </c>
      <c r="AD211" s="161">
        <f t="shared" si="304"/>
        <v>522.84</v>
      </c>
      <c r="AE211" s="161">
        <f t="shared" si="304"/>
        <v>32.4578</v>
      </c>
      <c r="AF211" s="161">
        <f t="shared" si="304"/>
        <v>179</v>
      </c>
      <c r="AG211" s="161">
        <f t="shared" si="304"/>
        <v>0</v>
      </c>
      <c r="AH211" s="161">
        <f t="shared" si="304"/>
        <v>1571.609</v>
      </c>
      <c r="AI211" s="143" t="s">
        <v>1138</v>
      </c>
    </row>
    <row r="212" s="9" customFormat="1" ht="20" customHeight="1" spans="1:35">
      <c r="A212" s="40">
        <f t="shared" si="303"/>
        <v>209</v>
      </c>
      <c r="B212" s="41" t="s">
        <v>170</v>
      </c>
      <c r="C212" s="42" t="s">
        <v>586</v>
      </c>
      <c r="D212" s="345" t="s">
        <v>587</v>
      </c>
      <c r="E212" s="41">
        <v>3245.4</v>
      </c>
      <c r="F212" s="41">
        <f>VLOOKUP(C212,'[1]9月'!$B:$Q,16,0)</f>
        <v>3245.4</v>
      </c>
      <c r="G212" s="44">
        <v>5228.42</v>
      </c>
      <c r="H212" s="41">
        <v>3245.4</v>
      </c>
      <c r="I212" s="44">
        <v>1790</v>
      </c>
      <c r="J212" s="44"/>
      <c r="K212" s="52">
        <f t="shared" si="268"/>
        <v>58.4172</v>
      </c>
      <c r="L212" s="53">
        <f t="shared" si="269"/>
        <v>519.264</v>
      </c>
      <c r="M212" s="44">
        <f t="shared" si="270"/>
        <v>418.27</v>
      </c>
      <c r="N212" s="41">
        <f t="shared" si="271"/>
        <v>22.7178</v>
      </c>
      <c r="O212" s="44">
        <f t="shared" si="272"/>
        <v>89.5</v>
      </c>
      <c r="P212" s="44">
        <f t="shared" si="273"/>
        <v>0</v>
      </c>
      <c r="Q212" s="44">
        <f t="shared" si="274"/>
        <v>1108.169</v>
      </c>
      <c r="R212" s="41">
        <f t="shared" si="275"/>
        <v>0</v>
      </c>
      <c r="S212" s="41">
        <f t="shared" si="276"/>
        <v>259.63</v>
      </c>
      <c r="T212" s="44">
        <f t="shared" si="277"/>
        <v>104.57</v>
      </c>
      <c r="U212" s="41">
        <f t="shared" si="278"/>
        <v>9.74</v>
      </c>
      <c r="V212" s="44">
        <f t="shared" si="279"/>
        <v>89.5</v>
      </c>
      <c r="W212" s="44">
        <f t="shared" si="280"/>
        <v>0</v>
      </c>
      <c r="X212" s="41">
        <f t="shared" si="281"/>
        <v>463.44</v>
      </c>
      <c r="Y212" s="41">
        <f t="shared" si="282"/>
        <v>1571.609</v>
      </c>
      <c r="Z212" s="66"/>
      <c r="AA212" s="143" t="s">
        <v>24</v>
      </c>
      <c r="AB212" s="161">
        <f t="shared" ref="AB212:AH212" si="305">K212+R212</f>
        <v>58.4172</v>
      </c>
      <c r="AC212" s="161">
        <f t="shared" si="305"/>
        <v>778.894</v>
      </c>
      <c r="AD212" s="161">
        <f t="shared" si="305"/>
        <v>522.84</v>
      </c>
      <c r="AE212" s="161">
        <f t="shared" si="305"/>
        <v>32.4578</v>
      </c>
      <c r="AF212" s="161">
        <f t="shared" si="305"/>
        <v>179</v>
      </c>
      <c r="AG212" s="161">
        <f t="shared" si="305"/>
        <v>0</v>
      </c>
      <c r="AH212" s="161">
        <f t="shared" si="305"/>
        <v>1571.609</v>
      </c>
      <c r="AI212" s="143" t="s">
        <v>1138</v>
      </c>
    </row>
    <row r="213" s="9" customFormat="1" ht="20" customHeight="1" spans="1:35">
      <c r="A213" s="40">
        <f t="shared" si="303"/>
        <v>210</v>
      </c>
      <c r="B213" s="41" t="s">
        <v>170</v>
      </c>
      <c r="C213" s="46" t="s">
        <v>590</v>
      </c>
      <c r="D213" s="47" t="s">
        <v>591</v>
      </c>
      <c r="E213" s="41">
        <v>3245.4</v>
      </c>
      <c r="F213" s="41">
        <f>VLOOKUP(C213,'[1]9月'!$B:$Q,16,0)</f>
        <v>3245.4</v>
      </c>
      <c r="G213" s="44">
        <v>5228.42</v>
      </c>
      <c r="H213" s="41">
        <v>3245.4</v>
      </c>
      <c r="I213" s="44">
        <v>0</v>
      </c>
      <c r="J213" s="44"/>
      <c r="K213" s="52">
        <f t="shared" si="268"/>
        <v>58.4172</v>
      </c>
      <c r="L213" s="53">
        <f t="shared" si="269"/>
        <v>519.264</v>
      </c>
      <c r="M213" s="44">
        <f t="shared" si="270"/>
        <v>418.27</v>
      </c>
      <c r="N213" s="41">
        <f t="shared" si="271"/>
        <v>22.7178</v>
      </c>
      <c r="O213" s="44">
        <f t="shared" si="272"/>
        <v>0</v>
      </c>
      <c r="P213" s="44">
        <f t="shared" si="273"/>
        <v>0</v>
      </c>
      <c r="Q213" s="44">
        <f t="shared" si="274"/>
        <v>1018.669</v>
      </c>
      <c r="R213" s="41">
        <f t="shared" si="275"/>
        <v>0</v>
      </c>
      <c r="S213" s="41">
        <f t="shared" si="276"/>
        <v>259.63</v>
      </c>
      <c r="T213" s="44">
        <f t="shared" si="277"/>
        <v>104.57</v>
      </c>
      <c r="U213" s="41">
        <f t="shared" si="278"/>
        <v>9.74</v>
      </c>
      <c r="V213" s="44">
        <f t="shared" si="279"/>
        <v>0</v>
      </c>
      <c r="W213" s="44">
        <f t="shared" si="280"/>
        <v>0</v>
      </c>
      <c r="X213" s="41">
        <f t="shared" si="281"/>
        <v>373.94</v>
      </c>
      <c r="Y213" s="41">
        <f t="shared" si="282"/>
        <v>1392.609</v>
      </c>
      <c r="Z213" s="66"/>
      <c r="AA213" s="143" t="s">
        <v>24</v>
      </c>
      <c r="AB213" s="161">
        <f t="shared" ref="AB213:AH213" si="306">K213+R213</f>
        <v>58.4172</v>
      </c>
      <c r="AC213" s="161">
        <f t="shared" si="306"/>
        <v>778.894</v>
      </c>
      <c r="AD213" s="161">
        <f t="shared" si="306"/>
        <v>522.84</v>
      </c>
      <c r="AE213" s="161">
        <f t="shared" si="306"/>
        <v>32.4578</v>
      </c>
      <c r="AF213" s="161">
        <f t="shared" si="306"/>
        <v>0</v>
      </c>
      <c r="AG213" s="161">
        <f t="shared" si="306"/>
        <v>0</v>
      </c>
      <c r="AH213" s="161">
        <f t="shared" si="306"/>
        <v>1392.609</v>
      </c>
      <c r="AI213" s="143" t="s">
        <v>1138</v>
      </c>
    </row>
    <row r="214" s="9" customFormat="1" ht="20" customHeight="1" spans="1:35">
      <c r="A214" s="40">
        <f t="shared" si="303"/>
        <v>211</v>
      </c>
      <c r="B214" s="41" t="s">
        <v>170</v>
      </c>
      <c r="C214" s="46" t="s">
        <v>594</v>
      </c>
      <c r="D214" s="47" t="s">
        <v>595</v>
      </c>
      <c r="E214" s="41">
        <v>3245.4</v>
      </c>
      <c r="F214" s="41">
        <f>VLOOKUP(C214,'[1]9月'!$B:$Q,16,0)</f>
        <v>3245.4</v>
      </c>
      <c r="G214" s="44">
        <v>5228.42</v>
      </c>
      <c r="H214" s="41">
        <v>3245.4</v>
      </c>
      <c r="I214" s="44">
        <v>1790</v>
      </c>
      <c r="J214" s="44"/>
      <c r="K214" s="52">
        <f t="shared" si="268"/>
        <v>58.4172</v>
      </c>
      <c r="L214" s="53">
        <f t="shared" si="269"/>
        <v>519.264</v>
      </c>
      <c r="M214" s="44">
        <f t="shared" si="270"/>
        <v>418.27</v>
      </c>
      <c r="N214" s="41">
        <f t="shared" si="271"/>
        <v>22.7178</v>
      </c>
      <c r="O214" s="44">
        <f t="shared" si="272"/>
        <v>89.5</v>
      </c>
      <c r="P214" s="44">
        <f t="shared" si="273"/>
        <v>0</v>
      </c>
      <c r="Q214" s="44">
        <f t="shared" si="274"/>
        <v>1108.169</v>
      </c>
      <c r="R214" s="41">
        <f t="shared" si="275"/>
        <v>0</v>
      </c>
      <c r="S214" s="41">
        <f t="shared" si="276"/>
        <v>259.63</v>
      </c>
      <c r="T214" s="44">
        <f t="shared" si="277"/>
        <v>104.57</v>
      </c>
      <c r="U214" s="41">
        <f t="shared" si="278"/>
        <v>9.74</v>
      </c>
      <c r="V214" s="44">
        <f t="shared" si="279"/>
        <v>89.5</v>
      </c>
      <c r="W214" s="44">
        <f t="shared" si="280"/>
        <v>0</v>
      </c>
      <c r="X214" s="41">
        <f t="shared" si="281"/>
        <v>463.44</v>
      </c>
      <c r="Y214" s="41">
        <f t="shared" si="282"/>
        <v>1571.609</v>
      </c>
      <c r="Z214" s="66"/>
      <c r="AA214" s="143" t="s">
        <v>24</v>
      </c>
      <c r="AB214" s="161">
        <f t="shared" ref="AB214:AH214" si="307">K214+R214</f>
        <v>58.4172</v>
      </c>
      <c r="AC214" s="161">
        <f t="shared" si="307"/>
        <v>778.894</v>
      </c>
      <c r="AD214" s="161">
        <f t="shared" si="307"/>
        <v>522.84</v>
      </c>
      <c r="AE214" s="161">
        <f t="shared" si="307"/>
        <v>32.4578</v>
      </c>
      <c r="AF214" s="161">
        <f t="shared" si="307"/>
        <v>179</v>
      </c>
      <c r="AG214" s="161">
        <f t="shared" si="307"/>
        <v>0</v>
      </c>
      <c r="AH214" s="161">
        <f t="shared" si="307"/>
        <v>1571.609</v>
      </c>
      <c r="AI214" s="143" t="s">
        <v>1138</v>
      </c>
    </row>
    <row r="215" s="9" customFormat="1" ht="20" customHeight="1" spans="1:35">
      <c r="A215" s="40">
        <f t="shared" si="303"/>
        <v>212</v>
      </c>
      <c r="B215" s="41" t="s">
        <v>170</v>
      </c>
      <c r="C215" s="46" t="s">
        <v>596</v>
      </c>
      <c r="D215" s="47" t="s">
        <v>597</v>
      </c>
      <c r="E215" s="41">
        <v>3245.4</v>
      </c>
      <c r="F215" s="41">
        <f>VLOOKUP(C215,'[1]9月'!$B:$Q,16,0)</f>
        <v>3245.4</v>
      </c>
      <c r="G215" s="44">
        <v>5228.42</v>
      </c>
      <c r="H215" s="41">
        <v>3245.4</v>
      </c>
      <c r="I215" s="44">
        <v>1790</v>
      </c>
      <c r="J215" s="44"/>
      <c r="K215" s="52">
        <f t="shared" si="268"/>
        <v>58.4172</v>
      </c>
      <c r="L215" s="53">
        <f t="shared" si="269"/>
        <v>519.264</v>
      </c>
      <c r="M215" s="44">
        <f t="shared" si="270"/>
        <v>418.27</v>
      </c>
      <c r="N215" s="41">
        <f t="shared" si="271"/>
        <v>22.7178</v>
      </c>
      <c r="O215" s="44">
        <f t="shared" si="272"/>
        <v>89.5</v>
      </c>
      <c r="P215" s="44">
        <f t="shared" si="273"/>
        <v>0</v>
      </c>
      <c r="Q215" s="44">
        <f t="shared" si="274"/>
        <v>1108.169</v>
      </c>
      <c r="R215" s="41">
        <f t="shared" si="275"/>
        <v>0</v>
      </c>
      <c r="S215" s="41">
        <f t="shared" si="276"/>
        <v>259.63</v>
      </c>
      <c r="T215" s="44">
        <f t="shared" si="277"/>
        <v>104.57</v>
      </c>
      <c r="U215" s="41">
        <f t="shared" si="278"/>
        <v>9.74</v>
      </c>
      <c r="V215" s="44">
        <f t="shared" si="279"/>
        <v>89.5</v>
      </c>
      <c r="W215" s="44">
        <f t="shared" si="280"/>
        <v>0</v>
      </c>
      <c r="X215" s="41">
        <f t="shared" si="281"/>
        <v>463.44</v>
      </c>
      <c r="Y215" s="41">
        <f t="shared" si="282"/>
        <v>1571.609</v>
      </c>
      <c r="Z215" s="66"/>
      <c r="AA215" s="143" t="s">
        <v>24</v>
      </c>
      <c r="AB215" s="161">
        <f t="shared" ref="AB215:AH215" si="308">K215+R215</f>
        <v>58.4172</v>
      </c>
      <c r="AC215" s="161">
        <f t="shared" si="308"/>
        <v>778.894</v>
      </c>
      <c r="AD215" s="161">
        <f t="shared" si="308"/>
        <v>522.84</v>
      </c>
      <c r="AE215" s="161">
        <f t="shared" si="308"/>
        <v>32.4578</v>
      </c>
      <c r="AF215" s="161">
        <f t="shared" si="308"/>
        <v>179</v>
      </c>
      <c r="AG215" s="161">
        <f t="shared" si="308"/>
        <v>0</v>
      </c>
      <c r="AH215" s="161">
        <f t="shared" si="308"/>
        <v>1571.609</v>
      </c>
      <c r="AI215" s="143" t="s">
        <v>1138</v>
      </c>
    </row>
    <row r="216" s="9" customFormat="1" ht="20" customHeight="1" spans="1:35">
      <c r="A216" s="40">
        <f t="shared" si="303"/>
        <v>213</v>
      </c>
      <c r="B216" s="41" t="s">
        <v>170</v>
      </c>
      <c r="C216" s="46" t="s">
        <v>598</v>
      </c>
      <c r="D216" s="47" t="s">
        <v>599</v>
      </c>
      <c r="E216" s="41">
        <v>3245.4</v>
      </c>
      <c r="F216" s="41">
        <v>3245.4</v>
      </c>
      <c r="G216" s="44">
        <v>5228.42</v>
      </c>
      <c r="H216" s="41">
        <v>3245.4</v>
      </c>
      <c r="I216" s="44">
        <v>1790</v>
      </c>
      <c r="J216" s="44"/>
      <c r="K216" s="52">
        <f t="shared" si="268"/>
        <v>58.4172</v>
      </c>
      <c r="L216" s="53">
        <f t="shared" si="269"/>
        <v>519.264</v>
      </c>
      <c r="M216" s="44">
        <f t="shared" si="270"/>
        <v>418.27</v>
      </c>
      <c r="N216" s="41">
        <f t="shared" si="271"/>
        <v>22.7178</v>
      </c>
      <c r="O216" s="44">
        <f t="shared" si="272"/>
        <v>89.5</v>
      </c>
      <c r="P216" s="44">
        <f t="shared" si="273"/>
        <v>0</v>
      </c>
      <c r="Q216" s="44">
        <f t="shared" si="274"/>
        <v>1108.169</v>
      </c>
      <c r="R216" s="41">
        <f t="shared" si="275"/>
        <v>0</v>
      </c>
      <c r="S216" s="41">
        <f t="shared" si="276"/>
        <v>259.63</v>
      </c>
      <c r="T216" s="44">
        <f t="shared" si="277"/>
        <v>104.57</v>
      </c>
      <c r="U216" s="41">
        <f t="shared" si="278"/>
        <v>9.74</v>
      </c>
      <c r="V216" s="44">
        <f t="shared" si="279"/>
        <v>89.5</v>
      </c>
      <c r="W216" s="44">
        <f t="shared" si="280"/>
        <v>0</v>
      </c>
      <c r="X216" s="41">
        <f t="shared" si="281"/>
        <v>463.44</v>
      </c>
      <c r="Y216" s="41">
        <f t="shared" si="282"/>
        <v>1571.609</v>
      </c>
      <c r="Z216" s="66"/>
      <c r="AA216" s="143" t="s">
        <v>24</v>
      </c>
      <c r="AB216" s="161">
        <f t="shared" ref="AB216:AH216" si="309">K216+R216</f>
        <v>58.4172</v>
      </c>
      <c r="AC216" s="161">
        <f t="shared" si="309"/>
        <v>778.894</v>
      </c>
      <c r="AD216" s="161">
        <f t="shared" si="309"/>
        <v>522.84</v>
      </c>
      <c r="AE216" s="161">
        <f t="shared" si="309"/>
        <v>32.4578</v>
      </c>
      <c r="AF216" s="161">
        <f t="shared" si="309"/>
        <v>179</v>
      </c>
      <c r="AG216" s="161">
        <f t="shared" si="309"/>
        <v>0</v>
      </c>
      <c r="AH216" s="161">
        <f t="shared" si="309"/>
        <v>1571.609</v>
      </c>
      <c r="AI216" s="143" t="s">
        <v>1138</v>
      </c>
    </row>
    <row r="217" s="9" customFormat="1" ht="20" customHeight="1" spans="1:35">
      <c r="A217" s="40">
        <f t="shared" si="303"/>
        <v>214</v>
      </c>
      <c r="B217" s="41" t="s">
        <v>170</v>
      </c>
      <c r="C217" s="46" t="s">
        <v>600</v>
      </c>
      <c r="D217" s="47" t="s">
        <v>601</v>
      </c>
      <c r="E217" s="41">
        <v>3245.4</v>
      </c>
      <c r="F217" s="41">
        <f>VLOOKUP(C217,'[1]9月'!$B:$Q,16,0)</f>
        <v>3245.4</v>
      </c>
      <c r="G217" s="44">
        <v>5228.42</v>
      </c>
      <c r="H217" s="41">
        <v>3245.4</v>
      </c>
      <c r="I217" s="44">
        <v>1790</v>
      </c>
      <c r="J217" s="68"/>
      <c r="K217" s="52">
        <f t="shared" si="268"/>
        <v>58.4172</v>
      </c>
      <c r="L217" s="53">
        <f t="shared" si="269"/>
        <v>519.264</v>
      </c>
      <c r="M217" s="44">
        <f t="shared" si="270"/>
        <v>418.27</v>
      </c>
      <c r="N217" s="41">
        <f t="shared" si="271"/>
        <v>22.7178</v>
      </c>
      <c r="O217" s="44">
        <f t="shared" si="272"/>
        <v>89.5</v>
      </c>
      <c r="P217" s="44">
        <f t="shared" si="273"/>
        <v>0</v>
      </c>
      <c r="Q217" s="44">
        <f t="shared" si="274"/>
        <v>1108.169</v>
      </c>
      <c r="R217" s="41">
        <f t="shared" si="275"/>
        <v>0</v>
      </c>
      <c r="S217" s="41">
        <f t="shared" si="276"/>
        <v>259.63</v>
      </c>
      <c r="T217" s="44">
        <f t="shared" si="277"/>
        <v>104.57</v>
      </c>
      <c r="U217" s="41">
        <f t="shared" si="278"/>
        <v>9.74</v>
      </c>
      <c r="V217" s="44">
        <f t="shared" si="279"/>
        <v>89.5</v>
      </c>
      <c r="W217" s="44">
        <f t="shared" si="280"/>
        <v>0</v>
      </c>
      <c r="X217" s="41">
        <f t="shared" si="281"/>
        <v>463.44</v>
      </c>
      <c r="Y217" s="41">
        <f t="shared" si="282"/>
        <v>1571.609</v>
      </c>
      <c r="Z217" s="66"/>
      <c r="AA217" s="143" t="s">
        <v>24</v>
      </c>
      <c r="AB217" s="161">
        <f t="shared" ref="AB217:AH217" si="310">K217+R217</f>
        <v>58.4172</v>
      </c>
      <c r="AC217" s="161">
        <f t="shared" si="310"/>
        <v>778.894</v>
      </c>
      <c r="AD217" s="161">
        <f t="shared" si="310"/>
        <v>522.84</v>
      </c>
      <c r="AE217" s="161">
        <f t="shared" si="310"/>
        <v>32.4578</v>
      </c>
      <c r="AF217" s="161">
        <f t="shared" si="310"/>
        <v>179</v>
      </c>
      <c r="AG217" s="161">
        <f t="shared" si="310"/>
        <v>0</v>
      </c>
      <c r="AH217" s="161">
        <f t="shared" si="310"/>
        <v>1571.609</v>
      </c>
      <c r="AI217" s="143" t="s">
        <v>1138</v>
      </c>
    </row>
    <row r="218" s="9" customFormat="1" ht="18" customHeight="1" spans="1:35">
      <c r="A218" s="40">
        <f t="shared" si="303"/>
        <v>215</v>
      </c>
      <c r="B218" s="41" t="s">
        <v>170</v>
      </c>
      <c r="C218" s="46" t="s">
        <v>602</v>
      </c>
      <c r="D218" s="47" t="s">
        <v>603</v>
      </c>
      <c r="E218" s="41">
        <v>3245.4</v>
      </c>
      <c r="F218" s="41">
        <f>VLOOKUP(C218,'[1]9月'!$B:$Q,16,0)</f>
        <v>3245.4</v>
      </c>
      <c r="G218" s="44">
        <v>5228.42</v>
      </c>
      <c r="H218" s="41">
        <v>3245.4</v>
      </c>
      <c r="I218" s="44">
        <v>1790</v>
      </c>
      <c r="J218" s="69"/>
      <c r="K218" s="70">
        <f t="shared" si="268"/>
        <v>58.4172</v>
      </c>
      <c r="L218" s="71">
        <f t="shared" si="269"/>
        <v>519.264</v>
      </c>
      <c r="M218" s="69">
        <f t="shared" si="270"/>
        <v>418.27</v>
      </c>
      <c r="N218" s="72">
        <f t="shared" si="271"/>
        <v>22.7178</v>
      </c>
      <c r="O218" s="69">
        <f t="shared" si="272"/>
        <v>89.5</v>
      </c>
      <c r="P218" s="69">
        <f t="shared" si="273"/>
        <v>0</v>
      </c>
      <c r="Q218" s="44">
        <f t="shared" si="274"/>
        <v>1108.169</v>
      </c>
      <c r="R218" s="72">
        <f t="shared" si="275"/>
        <v>0</v>
      </c>
      <c r="S218" s="72">
        <f t="shared" si="276"/>
        <v>259.63</v>
      </c>
      <c r="T218" s="69">
        <f t="shared" si="277"/>
        <v>104.57</v>
      </c>
      <c r="U218" s="72">
        <f t="shared" si="278"/>
        <v>9.74</v>
      </c>
      <c r="V218" s="69">
        <f t="shared" si="279"/>
        <v>89.5</v>
      </c>
      <c r="W218" s="69">
        <f t="shared" si="280"/>
        <v>0</v>
      </c>
      <c r="X218" s="41">
        <f t="shared" si="281"/>
        <v>463.44</v>
      </c>
      <c r="Y218" s="72">
        <f t="shared" si="282"/>
        <v>1571.609</v>
      </c>
      <c r="Z218" s="72"/>
      <c r="AA218" s="143" t="s">
        <v>24</v>
      </c>
      <c r="AB218" s="161">
        <f t="shared" ref="AB218:AH218" si="311">K218+R218</f>
        <v>58.4172</v>
      </c>
      <c r="AC218" s="161">
        <f t="shared" si="311"/>
        <v>778.894</v>
      </c>
      <c r="AD218" s="161">
        <f t="shared" si="311"/>
        <v>522.84</v>
      </c>
      <c r="AE218" s="161">
        <f t="shared" si="311"/>
        <v>32.4578</v>
      </c>
      <c r="AF218" s="161">
        <f t="shared" si="311"/>
        <v>179</v>
      </c>
      <c r="AG218" s="161">
        <f t="shared" si="311"/>
        <v>0</v>
      </c>
      <c r="AH218" s="161">
        <f t="shared" si="311"/>
        <v>1571.609</v>
      </c>
      <c r="AI218" s="143" t="s">
        <v>1138</v>
      </c>
    </row>
    <row r="219" s="9" customFormat="1" ht="20" customHeight="1" spans="1:35">
      <c r="A219" s="40">
        <f t="shared" si="303"/>
        <v>216</v>
      </c>
      <c r="B219" s="41" t="s">
        <v>170</v>
      </c>
      <c r="C219" s="46" t="s">
        <v>604</v>
      </c>
      <c r="D219" s="47" t="s">
        <v>605</v>
      </c>
      <c r="E219" s="41">
        <v>3245.4</v>
      </c>
      <c r="F219" s="41">
        <f>VLOOKUP(C219,'[1]9月'!$B:$Q,16,0)</f>
        <v>3245.4</v>
      </c>
      <c r="G219" s="44">
        <v>5228.42</v>
      </c>
      <c r="H219" s="41">
        <v>3245.4</v>
      </c>
      <c r="I219" s="44">
        <v>1790</v>
      </c>
      <c r="J219" s="68"/>
      <c r="K219" s="52">
        <f t="shared" si="268"/>
        <v>58.4172</v>
      </c>
      <c r="L219" s="53">
        <f t="shared" si="269"/>
        <v>519.264</v>
      </c>
      <c r="M219" s="44">
        <f t="shared" si="270"/>
        <v>418.27</v>
      </c>
      <c r="N219" s="41">
        <f t="shared" si="271"/>
        <v>22.7178</v>
      </c>
      <c r="O219" s="44">
        <f t="shared" si="272"/>
        <v>89.5</v>
      </c>
      <c r="P219" s="44">
        <f t="shared" si="273"/>
        <v>0</v>
      </c>
      <c r="Q219" s="44">
        <f t="shared" si="274"/>
        <v>1108.169</v>
      </c>
      <c r="R219" s="41">
        <f t="shared" si="275"/>
        <v>0</v>
      </c>
      <c r="S219" s="41">
        <f t="shared" si="276"/>
        <v>259.63</v>
      </c>
      <c r="T219" s="44">
        <f t="shared" si="277"/>
        <v>104.57</v>
      </c>
      <c r="U219" s="41">
        <f t="shared" si="278"/>
        <v>9.74</v>
      </c>
      <c r="V219" s="44">
        <f t="shared" si="279"/>
        <v>89.5</v>
      </c>
      <c r="W219" s="44">
        <f t="shared" si="280"/>
        <v>0</v>
      </c>
      <c r="X219" s="41">
        <f t="shared" si="281"/>
        <v>463.44</v>
      </c>
      <c r="Y219" s="41">
        <f t="shared" si="282"/>
        <v>1571.609</v>
      </c>
      <c r="Z219" s="66"/>
      <c r="AA219" s="143" t="s">
        <v>24</v>
      </c>
      <c r="AB219" s="161">
        <f t="shared" ref="AB219:AH219" si="312">K219+R219</f>
        <v>58.4172</v>
      </c>
      <c r="AC219" s="161">
        <f t="shared" si="312"/>
        <v>778.894</v>
      </c>
      <c r="AD219" s="161">
        <f t="shared" si="312"/>
        <v>522.84</v>
      </c>
      <c r="AE219" s="161">
        <f t="shared" si="312"/>
        <v>32.4578</v>
      </c>
      <c r="AF219" s="161">
        <f t="shared" si="312"/>
        <v>179</v>
      </c>
      <c r="AG219" s="161">
        <f t="shared" si="312"/>
        <v>0</v>
      </c>
      <c r="AH219" s="161">
        <f t="shared" si="312"/>
        <v>1571.609</v>
      </c>
      <c r="AI219" s="143" t="s">
        <v>1138</v>
      </c>
    </row>
    <row r="220" s="9" customFormat="1" ht="20" customHeight="1" spans="1:35">
      <c r="A220" s="40">
        <f t="shared" si="303"/>
        <v>217</v>
      </c>
      <c r="B220" s="41" t="s">
        <v>170</v>
      </c>
      <c r="C220" s="46" t="s">
        <v>606</v>
      </c>
      <c r="D220" s="45" t="s">
        <v>607</v>
      </c>
      <c r="E220" s="41">
        <v>3245.4</v>
      </c>
      <c r="F220" s="41">
        <f>VLOOKUP(C220,'[1]9月'!$B:$Q,16,0)</f>
        <v>3245.4</v>
      </c>
      <c r="G220" s="44">
        <v>5228.42</v>
      </c>
      <c r="H220" s="41">
        <v>3245.4</v>
      </c>
      <c r="I220" s="44">
        <v>1790</v>
      </c>
      <c r="J220" s="68"/>
      <c r="K220" s="52">
        <f t="shared" si="268"/>
        <v>58.4172</v>
      </c>
      <c r="L220" s="53">
        <f t="shared" si="269"/>
        <v>519.264</v>
      </c>
      <c r="M220" s="44">
        <f t="shared" si="270"/>
        <v>418.27</v>
      </c>
      <c r="N220" s="41">
        <f t="shared" si="271"/>
        <v>22.7178</v>
      </c>
      <c r="O220" s="44">
        <f t="shared" si="272"/>
        <v>89.5</v>
      </c>
      <c r="P220" s="44">
        <f t="shared" si="273"/>
        <v>0</v>
      </c>
      <c r="Q220" s="44">
        <f t="shared" si="274"/>
        <v>1108.169</v>
      </c>
      <c r="R220" s="41">
        <f t="shared" si="275"/>
        <v>0</v>
      </c>
      <c r="S220" s="41">
        <f t="shared" si="276"/>
        <v>259.63</v>
      </c>
      <c r="T220" s="44">
        <f t="shared" si="277"/>
        <v>104.57</v>
      </c>
      <c r="U220" s="41">
        <f t="shared" si="278"/>
        <v>9.74</v>
      </c>
      <c r="V220" s="44">
        <f t="shared" si="279"/>
        <v>89.5</v>
      </c>
      <c r="W220" s="44">
        <f t="shared" si="280"/>
        <v>0</v>
      </c>
      <c r="X220" s="41">
        <f t="shared" si="281"/>
        <v>463.44</v>
      </c>
      <c r="Y220" s="41">
        <f t="shared" si="282"/>
        <v>1571.609</v>
      </c>
      <c r="Z220" s="66"/>
      <c r="AA220" s="143" t="s">
        <v>24</v>
      </c>
      <c r="AB220" s="161">
        <f t="shared" ref="AB220:AH220" si="313">K220+R220</f>
        <v>58.4172</v>
      </c>
      <c r="AC220" s="161">
        <f t="shared" si="313"/>
        <v>778.894</v>
      </c>
      <c r="AD220" s="161">
        <f t="shared" si="313"/>
        <v>522.84</v>
      </c>
      <c r="AE220" s="161">
        <f t="shared" si="313"/>
        <v>32.4578</v>
      </c>
      <c r="AF220" s="161">
        <f t="shared" si="313"/>
        <v>179</v>
      </c>
      <c r="AG220" s="161">
        <f t="shared" si="313"/>
        <v>0</v>
      </c>
      <c r="AH220" s="161">
        <f t="shared" si="313"/>
        <v>1571.609</v>
      </c>
      <c r="AI220" s="143" t="s">
        <v>1138</v>
      </c>
    </row>
    <row r="221" s="9" customFormat="1" ht="20" customHeight="1" spans="1:35">
      <c r="A221" s="40">
        <f t="shared" ref="A221:A230" si="314">ROW()-3</f>
        <v>218</v>
      </c>
      <c r="B221" s="41" t="s">
        <v>170</v>
      </c>
      <c r="C221" s="46" t="s">
        <v>610</v>
      </c>
      <c r="D221" s="45" t="s">
        <v>611</v>
      </c>
      <c r="E221" s="41">
        <v>3245.4</v>
      </c>
      <c r="F221" s="41">
        <f>VLOOKUP(C221,'[1]9月'!$B:$Q,16,0)</f>
        <v>3245.4</v>
      </c>
      <c r="G221" s="44">
        <v>5228.42</v>
      </c>
      <c r="H221" s="41">
        <v>3245.4</v>
      </c>
      <c r="I221" s="44">
        <v>0</v>
      </c>
      <c r="J221" s="68"/>
      <c r="K221" s="52">
        <f t="shared" si="268"/>
        <v>58.4172</v>
      </c>
      <c r="L221" s="53">
        <f t="shared" si="269"/>
        <v>519.264</v>
      </c>
      <c r="M221" s="44">
        <f t="shared" si="270"/>
        <v>418.27</v>
      </c>
      <c r="N221" s="41">
        <f t="shared" si="271"/>
        <v>22.7178</v>
      </c>
      <c r="O221" s="44">
        <f t="shared" si="272"/>
        <v>0</v>
      </c>
      <c r="P221" s="44">
        <f t="shared" si="273"/>
        <v>0</v>
      </c>
      <c r="Q221" s="44">
        <f t="shared" si="274"/>
        <v>1018.669</v>
      </c>
      <c r="R221" s="41">
        <f t="shared" si="275"/>
        <v>0</v>
      </c>
      <c r="S221" s="41">
        <f t="shared" si="276"/>
        <v>259.63</v>
      </c>
      <c r="T221" s="44">
        <f t="shared" si="277"/>
        <v>104.57</v>
      </c>
      <c r="U221" s="41">
        <f t="shared" si="278"/>
        <v>9.74</v>
      </c>
      <c r="V221" s="44">
        <f t="shared" si="279"/>
        <v>0</v>
      </c>
      <c r="W221" s="44">
        <f t="shared" si="280"/>
        <v>0</v>
      </c>
      <c r="X221" s="41">
        <f t="shared" si="281"/>
        <v>373.94</v>
      </c>
      <c r="Y221" s="41">
        <f t="shared" si="282"/>
        <v>1392.609</v>
      </c>
      <c r="Z221" s="66"/>
      <c r="AA221" s="143" t="s">
        <v>24</v>
      </c>
      <c r="AB221" s="161">
        <f t="shared" ref="AB221:AH221" si="315">K221+R221</f>
        <v>58.4172</v>
      </c>
      <c r="AC221" s="161">
        <f t="shared" si="315"/>
        <v>778.894</v>
      </c>
      <c r="AD221" s="161">
        <f t="shared" si="315"/>
        <v>522.84</v>
      </c>
      <c r="AE221" s="161">
        <f t="shared" si="315"/>
        <v>32.4578</v>
      </c>
      <c r="AF221" s="161">
        <f t="shared" si="315"/>
        <v>0</v>
      </c>
      <c r="AG221" s="161">
        <f t="shared" si="315"/>
        <v>0</v>
      </c>
      <c r="AH221" s="161">
        <f t="shared" si="315"/>
        <v>1392.609</v>
      </c>
      <c r="AI221" s="143" t="s">
        <v>1138</v>
      </c>
    </row>
    <row r="222" s="9" customFormat="1" ht="20" customHeight="1" spans="1:35">
      <c r="A222" s="40">
        <f t="shared" si="314"/>
        <v>219</v>
      </c>
      <c r="B222" s="41" t="s">
        <v>170</v>
      </c>
      <c r="C222" s="46" t="s">
        <v>612</v>
      </c>
      <c r="D222" s="45" t="s">
        <v>613</v>
      </c>
      <c r="E222" s="41">
        <v>3245.4</v>
      </c>
      <c r="F222" s="41">
        <f>VLOOKUP(C222,'[1]9月'!$B:$Q,16,0)</f>
        <v>3245.4</v>
      </c>
      <c r="G222" s="44">
        <v>5228.42</v>
      </c>
      <c r="H222" s="41">
        <v>3245.4</v>
      </c>
      <c r="I222" s="44">
        <v>1790</v>
      </c>
      <c r="J222" s="68"/>
      <c r="K222" s="52">
        <f t="shared" si="268"/>
        <v>58.4172</v>
      </c>
      <c r="L222" s="53">
        <f t="shared" si="269"/>
        <v>519.264</v>
      </c>
      <c r="M222" s="44">
        <f t="shared" si="270"/>
        <v>418.27</v>
      </c>
      <c r="N222" s="41">
        <f t="shared" si="271"/>
        <v>22.7178</v>
      </c>
      <c r="O222" s="44">
        <f t="shared" si="272"/>
        <v>89.5</v>
      </c>
      <c r="P222" s="44">
        <f t="shared" si="273"/>
        <v>0</v>
      </c>
      <c r="Q222" s="44">
        <f t="shared" si="274"/>
        <v>1108.169</v>
      </c>
      <c r="R222" s="41">
        <f t="shared" si="275"/>
        <v>0</v>
      </c>
      <c r="S222" s="41">
        <f t="shared" si="276"/>
        <v>259.63</v>
      </c>
      <c r="T222" s="44">
        <f t="shared" si="277"/>
        <v>104.57</v>
      </c>
      <c r="U222" s="41">
        <f t="shared" si="278"/>
        <v>9.74</v>
      </c>
      <c r="V222" s="44">
        <f t="shared" si="279"/>
        <v>89.5</v>
      </c>
      <c r="W222" s="44">
        <f t="shared" si="280"/>
        <v>0</v>
      </c>
      <c r="X222" s="41">
        <f t="shared" si="281"/>
        <v>463.44</v>
      </c>
      <c r="Y222" s="41">
        <f t="shared" si="282"/>
        <v>1571.609</v>
      </c>
      <c r="Z222" s="66"/>
      <c r="AA222" s="143" t="s">
        <v>24</v>
      </c>
      <c r="AB222" s="161">
        <f t="shared" ref="AB222:AH222" si="316">K222+R222</f>
        <v>58.4172</v>
      </c>
      <c r="AC222" s="161">
        <f t="shared" si="316"/>
        <v>778.894</v>
      </c>
      <c r="AD222" s="161">
        <f t="shared" si="316"/>
        <v>522.84</v>
      </c>
      <c r="AE222" s="161">
        <f t="shared" si="316"/>
        <v>32.4578</v>
      </c>
      <c r="AF222" s="161">
        <f t="shared" si="316"/>
        <v>179</v>
      </c>
      <c r="AG222" s="161">
        <f t="shared" si="316"/>
        <v>0</v>
      </c>
      <c r="AH222" s="161">
        <f t="shared" si="316"/>
        <v>1571.609</v>
      </c>
      <c r="AI222" s="143" t="s">
        <v>1138</v>
      </c>
    </row>
    <row r="223" s="9" customFormat="1" ht="20" customHeight="1" spans="1:35">
      <c r="A223" s="40">
        <f t="shared" si="314"/>
        <v>220</v>
      </c>
      <c r="B223" s="41" t="s">
        <v>103</v>
      </c>
      <c r="C223" s="46" t="s">
        <v>616</v>
      </c>
      <c r="D223" s="45" t="s">
        <v>617</v>
      </c>
      <c r="E223" s="41">
        <v>3245.4</v>
      </c>
      <c r="F223" s="41">
        <v>3245.4</v>
      </c>
      <c r="G223" s="44">
        <v>5228.42</v>
      </c>
      <c r="H223" s="41">
        <v>3245.4</v>
      </c>
      <c r="I223" s="44">
        <v>3180</v>
      </c>
      <c r="J223" s="68"/>
      <c r="K223" s="52">
        <f t="shared" si="268"/>
        <v>58.4172</v>
      </c>
      <c r="L223" s="53">
        <f t="shared" si="269"/>
        <v>519.264</v>
      </c>
      <c r="M223" s="44">
        <f t="shared" si="270"/>
        <v>418.27</v>
      </c>
      <c r="N223" s="41">
        <f t="shared" si="271"/>
        <v>22.7178</v>
      </c>
      <c r="O223" s="44">
        <f t="shared" si="272"/>
        <v>159</v>
      </c>
      <c r="P223" s="44">
        <f t="shared" si="273"/>
        <v>0</v>
      </c>
      <c r="Q223" s="44">
        <f t="shared" si="274"/>
        <v>1177.669</v>
      </c>
      <c r="R223" s="41">
        <f t="shared" si="275"/>
        <v>0</v>
      </c>
      <c r="S223" s="41">
        <f t="shared" si="276"/>
        <v>259.63</v>
      </c>
      <c r="T223" s="44">
        <f t="shared" si="277"/>
        <v>104.57</v>
      </c>
      <c r="U223" s="41">
        <f t="shared" si="278"/>
        <v>9.74</v>
      </c>
      <c r="V223" s="44">
        <f t="shared" si="279"/>
        <v>159</v>
      </c>
      <c r="W223" s="44">
        <f t="shared" si="280"/>
        <v>0</v>
      </c>
      <c r="X223" s="41">
        <f t="shared" si="281"/>
        <v>532.94</v>
      </c>
      <c r="Y223" s="41">
        <f t="shared" si="282"/>
        <v>1710.609</v>
      </c>
      <c r="Z223" s="66"/>
      <c r="AA223" s="143" t="s">
        <v>26</v>
      </c>
      <c r="AB223" s="161">
        <f t="shared" ref="AB223:AH223" si="317">K223+R223</f>
        <v>58.4172</v>
      </c>
      <c r="AC223" s="161">
        <f t="shared" si="317"/>
        <v>778.894</v>
      </c>
      <c r="AD223" s="161">
        <f t="shared" si="317"/>
        <v>522.84</v>
      </c>
      <c r="AE223" s="161">
        <f t="shared" si="317"/>
        <v>32.4578</v>
      </c>
      <c r="AF223" s="161">
        <f t="shared" si="317"/>
        <v>318</v>
      </c>
      <c r="AG223" s="161">
        <f t="shared" si="317"/>
        <v>0</v>
      </c>
      <c r="AH223" s="161">
        <f t="shared" si="317"/>
        <v>1710.609</v>
      </c>
      <c r="AI223" s="143" t="s">
        <v>1135</v>
      </c>
    </row>
    <row r="224" s="9" customFormat="1" ht="20" customHeight="1" spans="1:35">
      <c r="A224" s="40">
        <f t="shared" si="314"/>
        <v>221</v>
      </c>
      <c r="B224" s="41" t="s">
        <v>173</v>
      </c>
      <c r="C224" s="46" t="s">
        <v>620</v>
      </c>
      <c r="D224" s="342" t="s">
        <v>621</v>
      </c>
      <c r="E224" s="41">
        <v>3245.4</v>
      </c>
      <c r="F224" s="41">
        <v>3245.4</v>
      </c>
      <c r="G224" s="44">
        <v>5228.42</v>
      </c>
      <c r="H224" s="41">
        <v>3245.4</v>
      </c>
      <c r="I224" s="44">
        <v>3180</v>
      </c>
      <c r="J224" s="68"/>
      <c r="K224" s="52">
        <f t="shared" si="268"/>
        <v>58.4172</v>
      </c>
      <c r="L224" s="53">
        <f t="shared" si="269"/>
        <v>519.264</v>
      </c>
      <c r="M224" s="44">
        <f t="shared" si="270"/>
        <v>418.27</v>
      </c>
      <c r="N224" s="41">
        <f t="shared" si="271"/>
        <v>22.7178</v>
      </c>
      <c r="O224" s="44">
        <f t="shared" si="272"/>
        <v>159</v>
      </c>
      <c r="P224" s="44">
        <f t="shared" si="273"/>
        <v>0</v>
      </c>
      <c r="Q224" s="44">
        <f t="shared" si="274"/>
        <v>1177.669</v>
      </c>
      <c r="R224" s="41">
        <f t="shared" si="275"/>
        <v>0</v>
      </c>
      <c r="S224" s="41">
        <f t="shared" si="276"/>
        <v>259.63</v>
      </c>
      <c r="T224" s="44">
        <f t="shared" si="277"/>
        <v>104.57</v>
      </c>
      <c r="U224" s="41">
        <f t="shared" si="278"/>
        <v>9.74</v>
      </c>
      <c r="V224" s="44">
        <f t="shared" si="279"/>
        <v>159</v>
      </c>
      <c r="W224" s="44">
        <f t="shared" si="280"/>
        <v>0</v>
      </c>
      <c r="X224" s="41">
        <f t="shared" si="281"/>
        <v>532.94</v>
      </c>
      <c r="Y224" s="41">
        <f t="shared" si="282"/>
        <v>1710.609</v>
      </c>
      <c r="Z224" s="66"/>
      <c r="AA224" s="143" t="s">
        <v>25</v>
      </c>
      <c r="AB224" s="161">
        <f t="shared" ref="AB224:AH224" si="318">K224+R224</f>
        <v>58.4172</v>
      </c>
      <c r="AC224" s="161">
        <f t="shared" si="318"/>
        <v>778.894</v>
      </c>
      <c r="AD224" s="161">
        <f t="shared" si="318"/>
        <v>522.84</v>
      </c>
      <c r="AE224" s="161">
        <f t="shared" si="318"/>
        <v>32.4578</v>
      </c>
      <c r="AF224" s="161">
        <f t="shared" si="318"/>
        <v>318</v>
      </c>
      <c r="AG224" s="161">
        <f t="shared" si="318"/>
        <v>0</v>
      </c>
      <c r="AH224" s="161">
        <f t="shared" si="318"/>
        <v>1710.609</v>
      </c>
      <c r="AI224" s="143" t="s">
        <v>1137</v>
      </c>
    </row>
    <row r="225" s="9" customFormat="1" ht="20" customHeight="1" spans="1:35">
      <c r="A225" s="40">
        <f t="shared" si="314"/>
        <v>222</v>
      </c>
      <c r="B225" s="41" t="s">
        <v>103</v>
      </c>
      <c r="C225" s="46" t="s">
        <v>622</v>
      </c>
      <c r="D225" s="58" t="s">
        <v>623</v>
      </c>
      <c r="E225" s="41">
        <v>3245.4</v>
      </c>
      <c r="F225" s="41">
        <v>3245.4</v>
      </c>
      <c r="G225" s="44">
        <v>5228.42</v>
      </c>
      <c r="H225" s="41">
        <v>3245.4</v>
      </c>
      <c r="I225" s="44">
        <v>3180</v>
      </c>
      <c r="J225" s="68"/>
      <c r="K225" s="52">
        <f t="shared" si="268"/>
        <v>58.4172</v>
      </c>
      <c r="L225" s="53">
        <f t="shared" si="269"/>
        <v>519.264</v>
      </c>
      <c r="M225" s="44">
        <f t="shared" si="270"/>
        <v>418.27</v>
      </c>
      <c r="N225" s="41">
        <f t="shared" si="271"/>
        <v>22.7178</v>
      </c>
      <c r="O225" s="44">
        <f t="shared" si="272"/>
        <v>159</v>
      </c>
      <c r="P225" s="44">
        <f t="shared" si="273"/>
        <v>0</v>
      </c>
      <c r="Q225" s="44">
        <f t="shared" si="274"/>
        <v>1177.669</v>
      </c>
      <c r="R225" s="41">
        <f t="shared" si="275"/>
        <v>0</v>
      </c>
      <c r="S225" s="41">
        <f t="shared" si="276"/>
        <v>259.63</v>
      </c>
      <c r="T225" s="44">
        <f t="shared" si="277"/>
        <v>104.57</v>
      </c>
      <c r="U225" s="41">
        <f t="shared" si="278"/>
        <v>9.74</v>
      </c>
      <c r="V225" s="44">
        <f t="shared" si="279"/>
        <v>159</v>
      </c>
      <c r="W225" s="44">
        <f t="shared" si="280"/>
        <v>0</v>
      </c>
      <c r="X225" s="41">
        <f t="shared" si="281"/>
        <v>532.94</v>
      </c>
      <c r="Y225" s="41">
        <f t="shared" si="282"/>
        <v>1710.609</v>
      </c>
      <c r="Z225" s="66"/>
      <c r="AA225" s="143" t="s">
        <v>26</v>
      </c>
      <c r="AB225" s="161">
        <f t="shared" ref="AB225:AH225" si="319">K225+R225</f>
        <v>58.4172</v>
      </c>
      <c r="AC225" s="161">
        <f t="shared" si="319"/>
        <v>778.894</v>
      </c>
      <c r="AD225" s="161">
        <f t="shared" si="319"/>
        <v>522.84</v>
      </c>
      <c r="AE225" s="161">
        <f t="shared" si="319"/>
        <v>32.4578</v>
      </c>
      <c r="AF225" s="161">
        <f t="shared" si="319"/>
        <v>318</v>
      </c>
      <c r="AG225" s="161">
        <f t="shared" si="319"/>
        <v>0</v>
      </c>
      <c r="AH225" s="161">
        <f t="shared" si="319"/>
        <v>1710.609</v>
      </c>
      <c r="AI225" s="143" t="s">
        <v>1135</v>
      </c>
    </row>
    <row r="226" s="9" customFormat="1" ht="20" customHeight="1" spans="1:35">
      <c r="A226" s="40">
        <f t="shared" si="314"/>
        <v>223</v>
      </c>
      <c r="B226" s="41" t="s">
        <v>320</v>
      </c>
      <c r="C226" s="46" t="s">
        <v>626</v>
      </c>
      <c r="D226" s="45" t="s">
        <v>627</v>
      </c>
      <c r="E226" s="41">
        <v>3245.4</v>
      </c>
      <c r="F226" s="41">
        <v>3245.4</v>
      </c>
      <c r="G226" s="44">
        <v>5228.42</v>
      </c>
      <c r="H226" s="41">
        <v>3245.4</v>
      </c>
      <c r="I226" s="44">
        <v>1790</v>
      </c>
      <c r="J226" s="44"/>
      <c r="K226" s="52">
        <f t="shared" si="268"/>
        <v>58.4172</v>
      </c>
      <c r="L226" s="53">
        <f t="shared" si="269"/>
        <v>519.264</v>
      </c>
      <c r="M226" s="44">
        <f t="shared" si="270"/>
        <v>418.27</v>
      </c>
      <c r="N226" s="41">
        <f t="shared" si="271"/>
        <v>22.7178</v>
      </c>
      <c r="O226" s="44">
        <f t="shared" si="272"/>
        <v>89.5</v>
      </c>
      <c r="P226" s="44">
        <f t="shared" si="273"/>
        <v>0</v>
      </c>
      <c r="Q226" s="44">
        <f t="shared" si="274"/>
        <v>1108.169</v>
      </c>
      <c r="R226" s="41">
        <f t="shared" si="275"/>
        <v>0</v>
      </c>
      <c r="S226" s="41">
        <f t="shared" si="276"/>
        <v>259.63</v>
      </c>
      <c r="T226" s="44">
        <f t="shared" si="277"/>
        <v>104.57</v>
      </c>
      <c r="U226" s="41">
        <f t="shared" si="278"/>
        <v>9.74</v>
      </c>
      <c r="V226" s="44">
        <f t="shared" si="279"/>
        <v>89.5</v>
      </c>
      <c r="W226" s="44">
        <f t="shared" si="280"/>
        <v>0</v>
      </c>
      <c r="X226" s="41">
        <f t="shared" si="281"/>
        <v>463.44</v>
      </c>
      <c r="Y226" s="41">
        <f t="shared" si="282"/>
        <v>1571.609</v>
      </c>
      <c r="Z226" s="66"/>
      <c r="AA226" s="143" t="s">
        <v>21</v>
      </c>
      <c r="AB226" s="161">
        <f t="shared" ref="AB226:AH226" si="320">K226+R226</f>
        <v>58.4172</v>
      </c>
      <c r="AC226" s="161">
        <f t="shared" si="320"/>
        <v>778.894</v>
      </c>
      <c r="AD226" s="161">
        <f t="shared" si="320"/>
        <v>522.84</v>
      </c>
      <c r="AE226" s="161">
        <f t="shared" si="320"/>
        <v>32.4578</v>
      </c>
      <c r="AF226" s="161">
        <f t="shared" si="320"/>
        <v>179</v>
      </c>
      <c r="AG226" s="161">
        <f t="shared" si="320"/>
        <v>0</v>
      </c>
      <c r="AH226" s="161">
        <f t="shared" si="320"/>
        <v>1571.609</v>
      </c>
      <c r="AI226" s="143" t="s">
        <v>1138</v>
      </c>
    </row>
    <row r="227" s="9" customFormat="1" ht="20" customHeight="1" spans="1:35">
      <c r="A227" s="40">
        <f t="shared" si="314"/>
        <v>224</v>
      </c>
      <c r="B227" s="41" t="s">
        <v>170</v>
      </c>
      <c r="C227" s="46" t="s">
        <v>628</v>
      </c>
      <c r="D227" s="45" t="s">
        <v>629</v>
      </c>
      <c r="E227" s="41">
        <v>3245.4</v>
      </c>
      <c r="F227" s="41">
        <v>3245.4</v>
      </c>
      <c r="G227" s="44">
        <v>5228.42</v>
      </c>
      <c r="H227" s="41">
        <v>3245.4</v>
      </c>
      <c r="I227" s="44">
        <v>1790</v>
      </c>
      <c r="J227" s="44"/>
      <c r="K227" s="52">
        <f t="shared" si="268"/>
        <v>58.4172</v>
      </c>
      <c r="L227" s="53">
        <f t="shared" si="269"/>
        <v>519.264</v>
      </c>
      <c r="M227" s="44">
        <f t="shared" si="270"/>
        <v>418.27</v>
      </c>
      <c r="N227" s="41">
        <f t="shared" si="271"/>
        <v>22.7178</v>
      </c>
      <c r="O227" s="44">
        <f t="shared" si="272"/>
        <v>89.5</v>
      </c>
      <c r="P227" s="44">
        <f t="shared" si="273"/>
        <v>0</v>
      </c>
      <c r="Q227" s="44">
        <f t="shared" si="274"/>
        <v>1108.169</v>
      </c>
      <c r="R227" s="41">
        <f t="shared" si="275"/>
        <v>0</v>
      </c>
      <c r="S227" s="41">
        <f t="shared" si="276"/>
        <v>259.63</v>
      </c>
      <c r="T227" s="44">
        <f t="shared" si="277"/>
        <v>104.57</v>
      </c>
      <c r="U227" s="41">
        <f t="shared" si="278"/>
        <v>9.74</v>
      </c>
      <c r="V227" s="44">
        <f t="shared" si="279"/>
        <v>89.5</v>
      </c>
      <c r="W227" s="44">
        <f t="shared" si="280"/>
        <v>0</v>
      </c>
      <c r="X227" s="41">
        <f t="shared" si="281"/>
        <v>463.44</v>
      </c>
      <c r="Y227" s="41">
        <f t="shared" si="282"/>
        <v>1571.609</v>
      </c>
      <c r="Z227" s="66"/>
      <c r="AA227" s="143" t="s">
        <v>24</v>
      </c>
      <c r="AB227" s="161">
        <f t="shared" ref="AB227:AH227" si="321">K227+R227</f>
        <v>58.4172</v>
      </c>
      <c r="AC227" s="161">
        <f t="shared" si="321"/>
        <v>778.894</v>
      </c>
      <c r="AD227" s="161">
        <f t="shared" si="321"/>
        <v>522.84</v>
      </c>
      <c r="AE227" s="161">
        <f t="shared" si="321"/>
        <v>32.4578</v>
      </c>
      <c r="AF227" s="161">
        <f t="shared" si="321"/>
        <v>179</v>
      </c>
      <c r="AG227" s="161">
        <f t="shared" si="321"/>
        <v>0</v>
      </c>
      <c r="AH227" s="161">
        <f t="shared" si="321"/>
        <v>1571.609</v>
      </c>
      <c r="AI227" s="143" t="s">
        <v>1138</v>
      </c>
    </row>
    <row r="228" s="9" customFormat="1" ht="20" customHeight="1" spans="1:35">
      <c r="A228" s="40">
        <f t="shared" si="314"/>
        <v>225</v>
      </c>
      <c r="B228" s="41" t="s">
        <v>217</v>
      </c>
      <c r="C228" s="61" t="s">
        <v>636</v>
      </c>
      <c r="D228" s="62" t="s">
        <v>637</v>
      </c>
      <c r="E228" s="44">
        <v>3820</v>
      </c>
      <c r="F228" s="44">
        <v>3820</v>
      </c>
      <c r="G228" s="44">
        <v>5228.42</v>
      </c>
      <c r="H228" s="44">
        <v>3820</v>
      </c>
      <c r="I228" s="44">
        <v>4180</v>
      </c>
      <c r="J228" s="44"/>
      <c r="K228" s="73">
        <f t="shared" si="268"/>
        <v>68.76</v>
      </c>
      <c r="L228" s="74">
        <f t="shared" si="269"/>
        <v>611.2</v>
      </c>
      <c r="M228" s="44">
        <f t="shared" si="270"/>
        <v>418.27</v>
      </c>
      <c r="N228" s="44">
        <f t="shared" si="271"/>
        <v>26.74</v>
      </c>
      <c r="O228" s="44">
        <f t="shared" si="272"/>
        <v>209</v>
      </c>
      <c r="P228" s="44">
        <f t="shared" si="273"/>
        <v>0</v>
      </c>
      <c r="Q228" s="44">
        <f t="shared" si="274"/>
        <v>1333.97</v>
      </c>
      <c r="R228" s="41">
        <f t="shared" si="275"/>
        <v>0</v>
      </c>
      <c r="S228" s="44">
        <f t="shared" si="276"/>
        <v>305.6</v>
      </c>
      <c r="T228" s="44">
        <f t="shared" si="277"/>
        <v>104.57</v>
      </c>
      <c r="U228" s="44">
        <f t="shared" si="278"/>
        <v>11.46</v>
      </c>
      <c r="V228" s="44">
        <f t="shared" si="279"/>
        <v>209</v>
      </c>
      <c r="W228" s="44">
        <f t="shared" si="280"/>
        <v>0</v>
      </c>
      <c r="X228" s="41">
        <f t="shared" si="281"/>
        <v>630.63</v>
      </c>
      <c r="Y228" s="44">
        <f t="shared" si="282"/>
        <v>1964.6</v>
      </c>
      <c r="Z228" s="207"/>
      <c r="AA228" s="143" t="s">
        <v>35</v>
      </c>
      <c r="AB228" s="161">
        <f t="shared" ref="AB228:AH228" si="322">K228+R228</f>
        <v>68.76</v>
      </c>
      <c r="AC228" s="161">
        <f t="shared" si="322"/>
        <v>916.8</v>
      </c>
      <c r="AD228" s="161">
        <f t="shared" si="322"/>
        <v>522.84</v>
      </c>
      <c r="AE228" s="161">
        <f t="shared" si="322"/>
        <v>38.2</v>
      </c>
      <c r="AF228" s="161">
        <f t="shared" si="322"/>
        <v>418</v>
      </c>
      <c r="AG228" s="161">
        <f t="shared" si="322"/>
        <v>0</v>
      </c>
      <c r="AH228" s="161">
        <f t="shared" si="322"/>
        <v>1964.6</v>
      </c>
      <c r="AI228" s="143" t="s">
        <v>1139</v>
      </c>
    </row>
    <row r="229" s="9" customFormat="1" ht="20" customHeight="1" spans="1:35">
      <c r="A229" s="40">
        <f t="shared" si="314"/>
        <v>226</v>
      </c>
      <c r="B229" s="41" t="s">
        <v>443</v>
      </c>
      <c r="C229" s="61" t="s">
        <v>638</v>
      </c>
      <c r="D229" s="63" t="s">
        <v>639</v>
      </c>
      <c r="E229" s="44">
        <v>3245.4</v>
      </c>
      <c r="F229" s="44">
        <v>3245.5</v>
      </c>
      <c r="G229" s="44">
        <v>5228.42</v>
      </c>
      <c r="H229" s="44">
        <v>3245.4</v>
      </c>
      <c r="I229" s="44">
        <v>1790</v>
      </c>
      <c r="J229" s="44"/>
      <c r="K229" s="73">
        <f t="shared" si="268"/>
        <v>58.4172</v>
      </c>
      <c r="L229" s="74">
        <f t="shared" si="269"/>
        <v>519.28</v>
      </c>
      <c r="M229" s="44">
        <f t="shared" si="270"/>
        <v>418.27</v>
      </c>
      <c r="N229" s="44">
        <f t="shared" si="271"/>
        <v>22.7178</v>
      </c>
      <c r="O229" s="44">
        <f t="shared" si="272"/>
        <v>89.5</v>
      </c>
      <c r="P229" s="44">
        <f t="shared" si="273"/>
        <v>0</v>
      </c>
      <c r="Q229" s="44">
        <f t="shared" si="274"/>
        <v>1108.185</v>
      </c>
      <c r="R229" s="41">
        <f t="shared" si="275"/>
        <v>0</v>
      </c>
      <c r="S229" s="44">
        <f t="shared" si="276"/>
        <v>259.64</v>
      </c>
      <c r="T229" s="44">
        <f t="shared" si="277"/>
        <v>104.57</v>
      </c>
      <c r="U229" s="44">
        <f t="shared" si="278"/>
        <v>9.74</v>
      </c>
      <c r="V229" s="44">
        <f t="shared" si="279"/>
        <v>89.5</v>
      </c>
      <c r="W229" s="44">
        <f t="shared" si="280"/>
        <v>0</v>
      </c>
      <c r="X229" s="41">
        <f t="shared" si="281"/>
        <v>463.45</v>
      </c>
      <c r="Y229" s="44">
        <f t="shared" si="282"/>
        <v>1571.635</v>
      </c>
      <c r="Z229" s="207"/>
      <c r="AA229" s="143" t="s">
        <v>15</v>
      </c>
      <c r="AB229" s="161">
        <f t="shared" ref="AB229:AH229" si="323">K229+R229</f>
        <v>58.4172</v>
      </c>
      <c r="AC229" s="161">
        <f t="shared" si="323"/>
        <v>778.92</v>
      </c>
      <c r="AD229" s="161">
        <f t="shared" si="323"/>
        <v>522.84</v>
      </c>
      <c r="AE229" s="161">
        <f t="shared" si="323"/>
        <v>32.4578</v>
      </c>
      <c r="AF229" s="161">
        <f t="shared" si="323"/>
        <v>179</v>
      </c>
      <c r="AG229" s="161">
        <f t="shared" si="323"/>
        <v>0</v>
      </c>
      <c r="AH229" s="161">
        <f t="shared" si="323"/>
        <v>1571.635</v>
      </c>
      <c r="AI229" s="143" t="s">
        <v>1138</v>
      </c>
    </row>
    <row r="230" s="9" customFormat="1" ht="20" customHeight="1" spans="1:35">
      <c r="A230" s="40">
        <f t="shared" si="314"/>
        <v>227</v>
      </c>
      <c r="B230" s="41" t="s">
        <v>238</v>
      </c>
      <c r="C230" s="61" t="s">
        <v>644</v>
      </c>
      <c r="D230" s="63" t="s">
        <v>645</v>
      </c>
      <c r="E230" s="44">
        <v>3245.4</v>
      </c>
      <c r="F230" s="44">
        <v>3245.5</v>
      </c>
      <c r="G230" s="44">
        <v>5228.42</v>
      </c>
      <c r="H230" s="44">
        <v>3245.4</v>
      </c>
      <c r="I230" s="44">
        <v>1790</v>
      </c>
      <c r="J230" s="44"/>
      <c r="K230" s="73">
        <f t="shared" si="268"/>
        <v>58.4172</v>
      </c>
      <c r="L230" s="74">
        <f t="shared" si="269"/>
        <v>519.28</v>
      </c>
      <c r="M230" s="44">
        <f t="shared" si="270"/>
        <v>418.27</v>
      </c>
      <c r="N230" s="44">
        <f t="shared" si="271"/>
        <v>22.7178</v>
      </c>
      <c r="O230" s="44">
        <f t="shared" si="272"/>
        <v>89.5</v>
      </c>
      <c r="P230" s="44">
        <f t="shared" si="273"/>
        <v>0</v>
      </c>
      <c r="Q230" s="44">
        <f t="shared" si="274"/>
        <v>1108.185</v>
      </c>
      <c r="R230" s="41">
        <f t="shared" si="275"/>
        <v>0</v>
      </c>
      <c r="S230" s="44">
        <f t="shared" si="276"/>
        <v>259.64</v>
      </c>
      <c r="T230" s="44">
        <f t="shared" si="277"/>
        <v>104.57</v>
      </c>
      <c r="U230" s="44">
        <f t="shared" si="278"/>
        <v>9.74</v>
      </c>
      <c r="V230" s="44">
        <f t="shared" si="279"/>
        <v>89.5</v>
      </c>
      <c r="W230" s="44">
        <f t="shared" si="280"/>
        <v>0</v>
      </c>
      <c r="X230" s="41">
        <f t="shared" si="281"/>
        <v>463.45</v>
      </c>
      <c r="Y230" s="44">
        <f t="shared" si="282"/>
        <v>1571.635</v>
      </c>
      <c r="Z230" s="207"/>
      <c r="AA230" s="143" t="s">
        <v>17</v>
      </c>
      <c r="AB230" s="161">
        <f t="shared" ref="AB230:AH230" si="324">K230+R230</f>
        <v>58.4172</v>
      </c>
      <c r="AC230" s="161">
        <f t="shared" si="324"/>
        <v>778.92</v>
      </c>
      <c r="AD230" s="161">
        <f t="shared" si="324"/>
        <v>522.84</v>
      </c>
      <c r="AE230" s="161">
        <f t="shared" si="324"/>
        <v>32.4578</v>
      </c>
      <c r="AF230" s="161">
        <f t="shared" si="324"/>
        <v>179</v>
      </c>
      <c r="AG230" s="161">
        <f t="shared" si="324"/>
        <v>0</v>
      </c>
      <c r="AH230" s="161">
        <f t="shared" si="324"/>
        <v>1571.635</v>
      </c>
      <c r="AI230" s="143" t="s">
        <v>1138</v>
      </c>
    </row>
    <row r="231" s="9" customFormat="1" ht="21" customHeight="1" spans="1:35">
      <c r="A231" s="40">
        <f t="shared" ref="A231:A240" si="325">ROW()-3</f>
        <v>228</v>
      </c>
      <c r="B231" s="41" t="s">
        <v>320</v>
      </c>
      <c r="C231" s="61" t="s">
        <v>650</v>
      </c>
      <c r="D231" s="62" t="s">
        <v>651</v>
      </c>
      <c r="E231" s="44">
        <v>3245.4</v>
      </c>
      <c r="F231" s="44">
        <v>3245.5</v>
      </c>
      <c r="G231" s="44">
        <v>5228.42</v>
      </c>
      <c r="H231" s="44">
        <v>3245.4</v>
      </c>
      <c r="I231" s="44">
        <v>1790</v>
      </c>
      <c r="J231" s="69"/>
      <c r="K231" s="75">
        <f t="shared" si="268"/>
        <v>58.4172</v>
      </c>
      <c r="L231" s="76">
        <f t="shared" si="269"/>
        <v>519.28</v>
      </c>
      <c r="M231" s="69">
        <f t="shared" si="270"/>
        <v>418.27</v>
      </c>
      <c r="N231" s="69">
        <f t="shared" si="271"/>
        <v>22.7178</v>
      </c>
      <c r="O231" s="69">
        <f t="shared" si="272"/>
        <v>89.5</v>
      </c>
      <c r="P231" s="69">
        <f t="shared" si="273"/>
        <v>0</v>
      </c>
      <c r="Q231" s="44">
        <f t="shared" si="274"/>
        <v>1108.185</v>
      </c>
      <c r="R231" s="72">
        <f t="shared" si="275"/>
        <v>0</v>
      </c>
      <c r="S231" s="69">
        <f t="shared" si="276"/>
        <v>259.64</v>
      </c>
      <c r="T231" s="69">
        <f t="shared" si="277"/>
        <v>104.57</v>
      </c>
      <c r="U231" s="69">
        <f t="shared" si="278"/>
        <v>9.74</v>
      </c>
      <c r="V231" s="69">
        <f t="shared" si="279"/>
        <v>89.5</v>
      </c>
      <c r="W231" s="69">
        <f t="shared" si="280"/>
        <v>0</v>
      </c>
      <c r="X231" s="41">
        <f t="shared" si="281"/>
        <v>463.45</v>
      </c>
      <c r="Y231" s="69">
        <f t="shared" si="282"/>
        <v>1571.635</v>
      </c>
      <c r="Z231" s="69"/>
      <c r="AA231" s="143" t="s">
        <v>21</v>
      </c>
      <c r="AB231" s="161">
        <f t="shared" ref="AB231:AH231" si="326">K231+R231</f>
        <v>58.4172</v>
      </c>
      <c r="AC231" s="161">
        <f t="shared" si="326"/>
        <v>778.92</v>
      </c>
      <c r="AD231" s="161">
        <f t="shared" si="326"/>
        <v>522.84</v>
      </c>
      <c r="AE231" s="161">
        <f t="shared" si="326"/>
        <v>32.4578</v>
      </c>
      <c r="AF231" s="161">
        <f t="shared" si="326"/>
        <v>179</v>
      </c>
      <c r="AG231" s="161">
        <f t="shared" si="326"/>
        <v>0</v>
      </c>
      <c r="AH231" s="161">
        <f t="shared" si="326"/>
        <v>1571.635</v>
      </c>
      <c r="AI231" s="143" t="s">
        <v>1138</v>
      </c>
    </row>
    <row r="232" s="9" customFormat="1" ht="20" customHeight="1" spans="1:35">
      <c r="A232" s="40">
        <f t="shared" si="325"/>
        <v>229</v>
      </c>
      <c r="B232" s="41" t="s">
        <v>320</v>
      </c>
      <c r="C232" s="61" t="s">
        <v>652</v>
      </c>
      <c r="D232" s="62" t="s">
        <v>653</v>
      </c>
      <c r="E232" s="44">
        <v>3245.4</v>
      </c>
      <c r="F232" s="44">
        <v>3245.5</v>
      </c>
      <c r="G232" s="44">
        <v>5228.42</v>
      </c>
      <c r="H232" s="44">
        <v>3245.4</v>
      </c>
      <c r="I232" s="44">
        <v>1790</v>
      </c>
      <c r="J232" s="68"/>
      <c r="K232" s="73">
        <f t="shared" si="268"/>
        <v>58.4172</v>
      </c>
      <c r="L232" s="74">
        <f t="shared" si="269"/>
        <v>519.28</v>
      </c>
      <c r="M232" s="44">
        <f t="shared" si="270"/>
        <v>418.27</v>
      </c>
      <c r="N232" s="44">
        <f t="shared" si="271"/>
        <v>22.7178</v>
      </c>
      <c r="O232" s="44">
        <f t="shared" si="272"/>
        <v>89.5</v>
      </c>
      <c r="P232" s="44">
        <f t="shared" si="273"/>
        <v>0</v>
      </c>
      <c r="Q232" s="44">
        <f t="shared" si="274"/>
        <v>1108.185</v>
      </c>
      <c r="R232" s="41">
        <f t="shared" si="275"/>
        <v>0</v>
      </c>
      <c r="S232" s="44">
        <f t="shared" si="276"/>
        <v>259.64</v>
      </c>
      <c r="T232" s="44">
        <f t="shared" si="277"/>
        <v>104.57</v>
      </c>
      <c r="U232" s="44">
        <f t="shared" si="278"/>
        <v>9.74</v>
      </c>
      <c r="V232" s="44">
        <f t="shared" si="279"/>
        <v>89.5</v>
      </c>
      <c r="W232" s="44">
        <f t="shared" si="280"/>
        <v>0</v>
      </c>
      <c r="X232" s="41">
        <f t="shared" si="281"/>
        <v>463.45</v>
      </c>
      <c r="Y232" s="44">
        <f t="shared" si="282"/>
        <v>1571.635</v>
      </c>
      <c r="Z232" s="207"/>
      <c r="AA232" s="143" t="s">
        <v>21</v>
      </c>
      <c r="AB232" s="161">
        <f t="shared" ref="AB232:AH232" si="327">K232+R232</f>
        <v>58.4172</v>
      </c>
      <c r="AC232" s="161">
        <f t="shared" si="327"/>
        <v>778.92</v>
      </c>
      <c r="AD232" s="161">
        <f t="shared" si="327"/>
        <v>522.84</v>
      </c>
      <c r="AE232" s="161">
        <f t="shared" si="327"/>
        <v>32.4578</v>
      </c>
      <c r="AF232" s="161">
        <f t="shared" si="327"/>
        <v>179</v>
      </c>
      <c r="AG232" s="161">
        <f t="shared" si="327"/>
        <v>0</v>
      </c>
      <c r="AH232" s="161">
        <f t="shared" si="327"/>
        <v>1571.635</v>
      </c>
      <c r="AI232" s="143" t="s">
        <v>1138</v>
      </c>
    </row>
    <row r="233" s="9" customFormat="1" ht="20" customHeight="1" spans="1:35">
      <c r="A233" s="40">
        <f t="shared" si="325"/>
        <v>230</v>
      </c>
      <c r="B233" s="41" t="s">
        <v>320</v>
      </c>
      <c r="C233" s="61" t="s">
        <v>656</v>
      </c>
      <c r="D233" s="62" t="s">
        <v>657</v>
      </c>
      <c r="E233" s="44">
        <v>3245.4</v>
      </c>
      <c r="F233" s="44">
        <v>3245.5</v>
      </c>
      <c r="G233" s="44">
        <v>5228.42</v>
      </c>
      <c r="H233" s="44">
        <v>3245.4</v>
      </c>
      <c r="I233" s="44">
        <v>1790</v>
      </c>
      <c r="J233" s="68"/>
      <c r="K233" s="73">
        <f t="shared" si="268"/>
        <v>58.4172</v>
      </c>
      <c r="L233" s="74">
        <f t="shared" si="269"/>
        <v>519.28</v>
      </c>
      <c r="M233" s="44">
        <f t="shared" si="270"/>
        <v>418.27</v>
      </c>
      <c r="N233" s="44">
        <f t="shared" si="271"/>
        <v>22.7178</v>
      </c>
      <c r="O233" s="44">
        <f t="shared" si="272"/>
        <v>89.5</v>
      </c>
      <c r="P233" s="44">
        <f t="shared" si="273"/>
        <v>0</v>
      </c>
      <c r="Q233" s="44">
        <f t="shared" si="274"/>
        <v>1108.185</v>
      </c>
      <c r="R233" s="41">
        <f t="shared" si="275"/>
        <v>0</v>
      </c>
      <c r="S233" s="44">
        <f t="shared" si="276"/>
        <v>259.64</v>
      </c>
      <c r="T233" s="44">
        <f t="shared" si="277"/>
        <v>104.57</v>
      </c>
      <c r="U233" s="44">
        <f t="shared" si="278"/>
        <v>9.74</v>
      </c>
      <c r="V233" s="44">
        <f t="shared" si="279"/>
        <v>89.5</v>
      </c>
      <c r="W233" s="44">
        <f t="shared" si="280"/>
        <v>0</v>
      </c>
      <c r="X233" s="41">
        <f t="shared" si="281"/>
        <v>463.45</v>
      </c>
      <c r="Y233" s="44">
        <f t="shared" si="282"/>
        <v>1571.635</v>
      </c>
      <c r="Z233" s="207"/>
      <c r="AA233" s="143" t="s">
        <v>21</v>
      </c>
      <c r="AB233" s="161">
        <f t="shared" ref="AB233:AH233" si="328">K233+R233</f>
        <v>58.4172</v>
      </c>
      <c r="AC233" s="161">
        <f t="shared" si="328"/>
        <v>778.92</v>
      </c>
      <c r="AD233" s="161">
        <f t="shared" si="328"/>
        <v>522.84</v>
      </c>
      <c r="AE233" s="161">
        <f t="shared" si="328"/>
        <v>32.4578</v>
      </c>
      <c r="AF233" s="161">
        <f t="shared" si="328"/>
        <v>179</v>
      </c>
      <c r="AG233" s="161">
        <f t="shared" si="328"/>
        <v>0</v>
      </c>
      <c r="AH233" s="161">
        <f t="shared" si="328"/>
        <v>1571.635</v>
      </c>
      <c r="AI233" s="143" t="s">
        <v>1138</v>
      </c>
    </row>
    <row r="234" s="9" customFormat="1" ht="21" customHeight="1" spans="1:35">
      <c r="A234" s="40">
        <f t="shared" si="325"/>
        <v>231</v>
      </c>
      <c r="B234" s="41" t="s">
        <v>170</v>
      </c>
      <c r="C234" s="61" t="s">
        <v>658</v>
      </c>
      <c r="D234" s="62" t="s">
        <v>659</v>
      </c>
      <c r="E234" s="44">
        <v>3245.4</v>
      </c>
      <c r="F234" s="44">
        <v>3245.5</v>
      </c>
      <c r="G234" s="44">
        <v>5228.42</v>
      </c>
      <c r="H234" s="44">
        <v>3245.4</v>
      </c>
      <c r="I234" s="44">
        <v>1790</v>
      </c>
      <c r="J234" s="69"/>
      <c r="K234" s="75">
        <f t="shared" si="268"/>
        <v>58.4172</v>
      </c>
      <c r="L234" s="76">
        <f t="shared" si="269"/>
        <v>519.28</v>
      </c>
      <c r="M234" s="69">
        <f t="shared" si="270"/>
        <v>418.27</v>
      </c>
      <c r="N234" s="69">
        <f t="shared" si="271"/>
        <v>22.7178</v>
      </c>
      <c r="O234" s="69">
        <f t="shared" si="272"/>
        <v>89.5</v>
      </c>
      <c r="P234" s="69">
        <f t="shared" si="273"/>
        <v>0</v>
      </c>
      <c r="Q234" s="44">
        <f t="shared" si="274"/>
        <v>1108.185</v>
      </c>
      <c r="R234" s="72">
        <f t="shared" si="275"/>
        <v>0</v>
      </c>
      <c r="S234" s="69">
        <f t="shared" si="276"/>
        <v>259.64</v>
      </c>
      <c r="T234" s="69">
        <f t="shared" si="277"/>
        <v>104.57</v>
      </c>
      <c r="U234" s="69">
        <f t="shared" si="278"/>
        <v>9.74</v>
      </c>
      <c r="V234" s="69">
        <f t="shared" si="279"/>
        <v>89.5</v>
      </c>
      <c r="W234" s="69">
        <f t="shared" si="280"/>
        <v>0</v>
      </c>
      <c r="X234" s="41">
        <f t="shared" si="281"/>
        <v>463.45</v>
      </c>
      <c r="Y234" s="69">
        <f t="shared" si="282"/>
        <v>1571.635</v>
      </c>
      <c r="Z234" s="69"/>
      <c r="AA234" s="143" t="s">
        <v>24</v>
      </c>
      <c r="AB234" s="161">
        <f t="shared" ref="AB234:AH234" si="329">K234+R234</f>
        <v>58.4172</v>
      </c>
      <c r="AC234" s="161">
        <f t="shared" si="329"/>
        <v>778.92</v>
      </c>
      <c r="AD234" s="161">
        <f t="shared" si="329"/>
        <v>522.84</v>
      </c>
      <c r="AE234" s="161">
        <f t="shared" si="329"/>
        <v>32.4578</v>
      </c>
      <c r="AF234" s="161">
        <f t="shared" si="329"/>
        <v>179</v>
      </c>
      <c r="AG234" s="161">
        <f t="shared" si="329"/>
        <v>0</v>
      </c>
      <c r="AH234" s="161">
        <f t="shared" si="329"/>
        <v>1571.635</v>
      </c>
      <c r="AI234" s="143" t="s">
        <v>1138</v>
      </c>
    </row>
    <row r="235" s="30" customFormat="1" ht="20" customHeight="1" spans="1:35">
      <c r="A235" s="40">
        <f t="shared" si="325"/>
        <v>232</v>
      </c>
      <c r="B235" s="41" t="s">
        <v>170</v>
      </c>
      <c r="C235" s="61" t="s">
        <v>664</v>
      </c>
      <c r="D235" s="62" t="s">
        <v>665</v>
      </c>
      <c r="E235" s="44">
        <v>3245.4</v>
      </c>
      <c r="F235" s="44">
        <v>3245.5</v>
      </c>
      <c r="G235" s="44">
        <v>5228.42</v>
      </c>
      <c r="H235" s="44">
        <v>3245.4</v>
      </c>
      <c r="I235" s="44">
        <v>1790</v>
      </c>
      <c r="J235" s="68"/>
      <c r="K235" s="73">
        <f t="shared" si="268"/>
        <v>58.4172</v>
      </c>
      <c r="L235" s="74">
        <f t="shared" si="269"/>
        <v>519.28</v>
      </c>
      <c r="M235" s="44">
        <f t="shared" si="270"/>
        <v>418.27</v>
      </c>
      <c r="N235" s="44">
        <f t="shared" si="271"/>
        <v>22.7178</v>
      </c>
      <c r="O235" s="44">
        <f t="shared" si="272"/>
        <v>89.5</v>
      </c>
      <c r="P235" s="44">
        <f t="shared" si="273"/>
        <v>0</v>
      </c>
      <c r="Q235" s="44">
        <f t="shared" si="274"/>
        <v>1108.185</v>
      </c>
      <c r="R235" s="41">
        <f t="shared" si="275"/>
        <v>0</v>
      </c>
      <c r="S235" s="44">
        <f t="shared" si="276"/>
        <v>259.64</v>
      </c>
      <c r="T235" s="44">
        <f t="shared" si="277"/>
        <v>104.57</v>
      </c>
      <c r="U235" s="44">
        <f t="shared" si="278"/>
        <v>9.74</v>
      </c>
      <c r="V235" s="44">
        <f t="shared" si="279"/>
        <v>89.5</v>
      </c>
      <c r="W235" s="44">
        <f t="shared" si="280"/>
        <v>0</v>
      </c>
      <c r="X235" s="41">
        <f t="shared" si="281"/>
        <v>463.45</v>
      </c>
      <c r="Y235" s="44">
        <f t="shared" si="282"/>
        <v>1571.635</v>
      </c>
      <c r="Z235" s="207"/>
      <c r="AA235" s="143" t="s">
        <v>25</v>
      </c>
      <c r="AB235" s="161">
        <f t="shared" ref="AB235:AH235" si="330">K235+R235</f>
        <v>58.4172</v>
      </c>
      <c r="AC235" s="161">
        <f t="shared" si="330"/>
        <v>778.92</v>
      </c>
      <c r="AD235" s="161">
        <f t="shared" si="330"/>
        <v>522.84</v>
      </c>
      <c r="AE235" s="161">
        <f t="shared" si="330"/>
        <v>32.4578</v>
      </c>
      <c r="AF235" s="161">
        <f t="shared" si="330"/>
        <v>179</v>
      </c>
      <c r="AG235" s="161">
        <f t="shared" si="330"/>
        <v>0</v>
      </c>
      <c r="AH235" s="161">
        <f t="shared" si="330"/>
        <v>1571.635</v>
      </c>
      <c r="AI235" s="143" t="s">
        <v>1137</v>
      </c>
    </row>
    <row r="236" s="30" customFormat="1" ht="20" customHeight="1" spans="1:35">
      <c r="A236" s="40">
        <f t="shared" si="325"/>
        <v>233</v>
      </c>
      <c r="B236" s="41" t="s">
        <v>1230</v>
      </c>
      <c r="C236" s="61" t="s">
        <v>666</v>
      </c>
      <c r="D236" s="62" t="s">
        <v>667</v>
      </c>
      <c r="E236" s="44">
        <v>3245.4</v>
      </c>
      <c r="F236" s="44">
        <v>3245.5</v>
      </c>
      <c r="G236" s="44">
        <v>5228.42</v>
      </c>
      <c r="H236" s="44">
        <v>3245.4</v>
      </c>
      <c r="I236" s="44">
        <v>3180</v>
      </c>
      <c r="J236" s="68"/>
      <c r="K236" s="73">
        <f t="shared" si="268"/>
        <v>58.4172</v>
      </c>
      <c r="L236" s="74">
        <f t="shared" si="269"/>
        <v>519.28</v>
      </c>
      <c r="M236" s="44">
        <f t="shared" si="270"/>
        <v>418.27</v>
      </c>
      <c r="N236" s="44">
        <f t="shared" si="271"/>
        <v>22.7178</v>
      </c>
      <c r="O236" s="44">
        <f t="shared" si="272"/>
        <v>159</v>
      </c>
      <c r="P236" s="44">
        <f t="shared" si="273"/>
        <v>0</v>
      </c>
      <c r="Q236" s="44">
        <f t="shared" si="274"/>
        <v>1177.685</v>
      </c>
      <c r="R236" s="41">
        <f t="shared" si="275"/>
        <v>0</v>
      </c>
      <c r="S236" s="44">
        <f t="shared" si="276"/>
        <v>259.64</v>
      </c>
      <c r="T236" s="44">
        <f t="shared" si="277"/>
        <v>104.57</v>
      </c>
      <c r="U236" s="44">
        <f t="shared" si="278"/>
        <v>9.74</v>
      </c>
      <c r="V236" s="44">
        <f t="shared" si="279"/>
        <v>159</v>
      </c>
      <c r="W236" s="44">
        <f t="shared" si="280"/>
        <v>0</v>
      </c>
      <c r="X236" s="41">
        <f t="shared" si="281"/>
        <v>532.95</v>
      </c>
      <c r="Y236" s="44">
        <f t="shared" si="282"/>
        <v>1710.635</v>
      </c>
      <c r="Z236" s="207"/>
      <c r="AA236" s="143" t="s">
        <v>25</v>
      </c>
      <c r="AB236" s="161">
        <f t="shared" ref="AB236:AH236" si="331">K236+R236</f>
        <v>58.4172</v>
      </c>
      <c r="AC236" s="161">
        <f t="shared" si="331"/>
        <v>778.92</v>
      </c>
      <c r="AD236" s="161">
        <f t="shared" si="331"/>
        <v>522.84</v>
      </c>
      <c r="AE236" s="161">
        <f t="shared" si="331"/>
        <v>32.4578</v>
      </c>
      <c r="AF236" s="161">
        <f t="shared" si="331"/>
        <v>318</v>
      </c>
      <c r="AG236" s="161">
        <f t="shared" si="331"/>
        <v>0</v>
      </c>
      <c r="AH236" s="161">
        <f t="shared" si="331"/>
        <v>1710.635</v>
      </c>
      <c r="AI236" s="143" t="s">
        <v>1137</v>
      </c>
    </row>
    <row r="237" s="9" customFormat="1" ht="23" customHeight="1" spans="1:35">
      <c r="A237" s="40">
        <f t="shared" si="325"/>
        <v>234</v>
      </c>
      <c r="B237" s="41" t="s">
        <v>1230</v>
      </c>
      <c r="C237" s="61" t="s">
        <v>668</v>
      </c>
      <c r="D237" s="360" t="s">
        <v>669</v>
      </c>
      <c r="E237" s="44">
        <v>3245.4</v>
      </c>
      <c r="F237" s="44">
        <v>3245.5</v>
      </c>
      <c r="G237" s="44">
        <v>5228.42</v>
      </c>
      <c r="H237" s="44">
        <v>3245.4</v>
      </c>
      <c r="I237" s="44">
        <v>1790</v>
      </c>
      <c r="J237" s="69"/>
      <c r="K237" s="75">
        <f t="shared" si="268"/>
        <v>58.4172</v>
      </c>
      <c r="L237" s="76">
        <f t="shared" si="269"/>
        <v>519.28</v>
      </c>
      <c r="M237" s="69">
        <f t="shared" si="270"/>
        <v>418.27</v>
      </c>
      <c r="N237" s="69">
        <f t="shared" si="271"/>
        <v>22.7178</v>
      </c>
      <c r="O237" s="69">
        <f t="shared" si="272"/>
        <v>89.5</v>
      </c>
      <c r="P237" s="69">
        <f t="shared" si="273"/>
        <v>0</v>
      </c>
      <c r="Q237" s="44">
        <f t="shared" si="274"/>
        <v>1108.185</v>
      </c>
      <c r="R237" s="72">
        <f t="shared" si="275"/>
        <v>0</v>
      </c>
      <c r="S237" s="69">
        <f t="shared" si="276"/>
        <v>259.64</v>
      </c>
      <c r="T237" s="69">
        <f t="shared" si="277"/>
        <v>104.57</v>
      </c>
      <c r="U237" s="69">
        <f t="shared" si="278"/>
        <v>9.74</v>
      </c>
      <c r="V237" s="69">
        <f t="shared" si="279"/>
        <v>89.5</v>
      </c>
      <c r="W237" s="69">
        <f t="shared" si="280"/>
        <v>0</v>
      </c>
      <c r="X237" s="41">
        <f t="shared" si="281"/>
        <v>463.45</v>
      </c>
      <c r="Y237" s="69">
        <f t="shared" si="282"/>
        <v>1571.635</v>
      </c>
      <c r="Z237" s="69"/>
      <c r="AA237" s="143" t="s">
        <v>25</v>
      </c>
      <c r="AB237" s="161">
        <f t="shared" ref="AB237:AH237" si="332">K237+R237</f>
        <v>58.4172</v>
      </c>
      <c r="AC237" s="161">
        <f t="shared" si="332"/>
        <v>778.92</v>
      </c>
      <c r="AD237" s="161">
        <f t="shared" si="332"/>
        <v>522.84</v>
      </c>
      <c r="AE237" s="161">
        <f t="shared" si="332"/>
        <v>32.4578</v>
      </c>
      <c r="AF237" s="161">
        <f t="shared" si="332"/>
        <v>179</v>
      </c>
      <c r="AG237" s="161">
        <f t="shared" si="332"/>
        <v>0</v>
      </c>
      <c r="AH237" s="161">
        <f t="shared" si="332"/>
        <v>1571.635</v>
      </c>
      <c r="AI237" s="143" t="s">
        <v>1137</v>
      </c>
    </row>
    <row r="238" s="30" customFormat="1" ht="20" customHeight="1" spans="1:35">
      <c r="A238" s="40">
        <f t="shared" si="325"/>
        <v>235</v>
      </c>
      <c r="B238" s="41" t="s">
        <v>285</v>
      </c>
      <c r="C238" s="61" t="s">
        <v>672</v>
      </c>
      <c r="D238" s="62" t="s">
        <v>673</v>
      </c>
      <c r="E238" s="44">
        <v>3820</v>
      </c>
      <c r="F238" s="44">
        <v>3820</v>
      </c>
      <c r="G238" s="44">
        <v>5228.42</v>
      </c>
      <c r="H238" s="44">
        <v>3820</v>
      </c>
      <c r="I238" s="44">
        <v>4180</v>
      </c>
      <c r="J238" s="68"/>
      <c r="K238" s="73">
        <f t="shared" si="268"/>
        <v>68.76</v>
      </c>
      <c r="L238" s="74">
        <f t="shared" si="269"/>
        <v>611.2</v>
      </c>
      <c r="M238" s="44">
        <f t="shared" si="270"/>
        <v>418.27</v>
      </c>
      <c r="N238" s="44">
        <f t="shared" si="271"/>
        <v>26.74</v>
      </c>
      <c r="O238" s="44">
        <f t="shared" si="272"/>
        <v>209</v>
      </c>
      <c r="P238" s="44">
        <f t="shared" si="273"/>
        <v>0</v>
      </c>
      <c r="Q238" s="44">
        <f t="shared" si="274"/>
        <v>1333.97</v>
      </c>
      <c r="R238" s="41">
        <f t="shared" si="275"/>
        <v>0</v>
      </c>
      <c r="S238" s="44">
        <f t="shared" si="276"/>
        <v>305.6</v>
      </c>
      <c r="T238" s="44">
        <f t="shared" si="277"/>
        <v>104.57</v>
      </c>
      <c r="U238" s="44">
        <f t="shared" si="278"/>
        <v>11.46</v>
      </c>
      <c r="V238" s="44">
        <f t="shared" si="279"/>
        <v>209</v>
      </c>
      <c r="W238" s="44">
        <f t="shared" si="280"/>
        <v>0</v>
      </c>
      <c r="X238" s="41">
        <f t="shared" si="281"/>
        <v>630.63</v>
      </c>
      <c r="Y238" s="44">
        <f t="shared" si="282"/>
        <v>1964.6</v>
      </c>
      <c r="Z238" s="207"/>
      <c r="AA238" s="143" t="s">
        <v>35</v>
      </c>
      <c r="AB238" s="161">
        <f t="shared" ref="AB238:AH238" si="333">K238+R238</f>
        <v>68.76</v>
      </c>
      <c r="AC238" s="161">
        <f t="shared" si="333"/>
        <v>916.8</v>
      </c>
      <c r="AD238" s="161">
        <f t="shared" si="333"/>
        <v>522.84</v>
      </c>
      <c r="AE238" s="161">
        <f t="shared" si="333"/>
        <v>38.2</v>
      </c>
      <c r="AF238" s="161">
        <f t="shared" si="333"/>
        <v>418</v>
      </c>
      <c r="AG238" s="161">
        <f t="shared" si="333"/>
        <v>0</v>
      </c>
      <c r="AH238" s="161">
        <f t="shared" si="333"/>
        <v>1964.6</v>
      </c>
      <c r="AI238" s="143" t="s">
        <v>1139</v>
      </c>
    </row>
    <row r="239" s="30" customFormat="1" ht="20" customHeight="1" spans="1:35">
      <c r="A239" s="40">
        <f t="shared" si="325"/>
        <v>236</v>
      </c>
      <c r="B239" s="41" t="s">
        <v>184</v>
      </c>
      <c r="C239" s="65" t="s">
        <v>676</v>
      </c>
      <c r="D239" s="41" t="s">
        <v>677</v>
      </c>
      <c r="E239" s="41">
        <v>3245.4</v>
      </c>
      <c r="F239" s="41">
        <f>VLOOKUP(C239,'[1]9月'!$B:$Q,16,0)</f>
        <v>3245.4</v>
      </c>
      <c r="G239" s="44">
        <v>5228.42</v>
      </c>
      <c r="H239" s="41">
        <v>3245.4</v>
      </c>
      <c r="I239" s="44">
        <v>3180</v>
      </c>
      <c r="J239" s="68"/>
      <c r="K239" s="52">
        <f t="shared" si="268"/>
        <v>58.4172</v>
      </c>
      <c r="L239" s="53">
        <f t="shared" si="269"/>
        <v>519.264</v>
      </c>
      <c r="M239" s="44">
        <f t="shared" si="270"/>
        <v>418.27</v>
      </c>
      <c r="N239" s="41">
        <f t="shared" si="271"/>
        <v>22.7178</v>
      </c>
      <c r="O239" s="44">
        <f t="shared" si="272"/>
        <v>159</v>
      </c>
      <c r="P239" s="44">
        <f t="shared" si="273"/>
        <v>0</v>
      </c>
      <c r="Q239" s="44">
        <f t="shared" si="274"/>
        <v>1177.669</v>
      </c>
      <c r="R239" s="41">
        <f t="shared" si="275"/>
        <v>0</v>
      </c>
      <c r="S239" s="41">
        <f t="shared" si="276"/>
        <v>259.63</v>
      </c>
      <c r="T239" s="44">
        <f t="shared" si="277"/>
        <v>104.57</v>
      </c>
      <c r="U239" s="41">
        <f t="shared" si="278"/>
        <v>9.74</v>
      </c>
      <c r="V239" s="44">
        <f t="shared" si="279"/>
        <v>159</v>
      </c>
      <c r="W239" s="44">
        <f t="shared" si="280"/>
        <v>0</v>
      </c>
      <c r="X239" s="41">
        <f t="shared" si="281"/>
        <v>532.94</v>
      </c>
      <c r="Y239" s="41">
        <f t="shared" si="282"/>
        <v>1710.609</v>
      </c>
      <c r="Z239" s="66"/>
      <c r="AA239" s="143" t="s">
        <v>11</v>
      </c>
      <c r="AB239" s="161">
        <f t="shared" ref="AB239:AH239" si="334">K239+R239</f>
        <v>58.4172</v>
      </c>
      <c r="AC239" s="161">
        <f t="shared" si="334"/>
        <v>778.894</v>
      </c>
      <c r="AD239" s="161">
        <f t="shared" si="334"/>
        <v>522.84</v>
      </c>
      <c r="AE239" s="161">
        <f t="shared" si="334"/>
        <v>32.4578</v>
      </c>
      <c r="AF239" s="161">
        <f t="shared" si="334"/>
        <v>318</v>
      </c>
      <c r="AG239" s="161">
        <f t="shared" si="334"/>
        <v>0</v>
      </c>
      <c r="AH239" s="161">
        <f t="shared" si="334"/>
        <v>1710.609</v>
      </c>
      <c r="AI239" s="143" t="s">
        <v>1134</v>
      </c>
    </row>
    <row r="240" s="30" customFormat="1" ht="20" customHeight="1" spans="1:35">
      <c r="A240" s="40">
        <f t="shared" si="325"/>
        <v>237</v>
      </c>
      <c r="B240" s="41" t="s">
        <v>145</v>
      </c>
      <c r="C240" s="65" t="s">
        <v>678</v>
      </c>
      <c r="D240" s="41" t="s">
        <v>679</v>
      </c>
      <c r="E240" s="41">
        <v>3245.4</v>
      </c>
      <c r="F240" s="41">
        <f>VLOOKUP(C240,'[1]9月'!$B:$Q,16,0)</f>
        <v>3245.4</v>
      </c>
      <c r="G240" s="44">
        <v>5228.42</v>
      </c>
      <c r="H240" s="41">
        <v>3245.4</v>
      </c>
      <c r="I240" s="44">
        <v>3180</v>
      </c>
      <c r="J240" s="68"/>
      <c r="K240" s="52">
        <f t="shared" si="268"/>
        <v>58.4172</v>
      </c>
      <c r="L240" s="53">
        <f t="shared" si="269"/>
        <v>519.264</v>
      </c>
      <c r="M240" s="44">
        <f t="shared" si="270"/>
        <v>418.27</v>
      </c>
      <c r="N240" s="41">
        <f t="shared" si="271"/>
        <v>22.7178</v>
      </c>
      <c r="O240" s="44">
        <f t="shared" si="272"/>
        <v>159</v>
      </c>
      <c r="P240" s="44">
        <f t="shared" si="273"/>
        <v>0</v>
      </c>
      <c r="Q240" s="44">
        <f t="shared" si="274"/>
        <v>1177.669</v>
      </c>
      <c r="R240" s="41">
        <f t="shared" si="275"/>
        <v>0</v>
      </c>
      <c r="S240" s="41">
        <f t="shared" si="276"/>
        <v>259.63</v>
      </c>
      <c r="T240" s="44">
        <f t="shared" si="277"/>
        <v>104.57</v>
      </c>
      <c r="U240" s="41">
        <f t="shared" si="278"/>
        <v>9.74</v>
      </c>
      <c r="V240" s="44">
        <f t="shared" si="279"/>
        <v>159</v>
      </c>
      <c r="W240" s="44">
        <f t="shared" si="280"/>
        <v>0</v>
      </c>
      <c r="X240" s="41">
        <f t="shared" si="281"/>
        <v>532.94</v>
      </c>
      <c r="Y240" s="41">
        <f t="shared" si="282"/>
        <v>1710.609</v>
      </c>
      <c r="Z240" s="66"/>
      <c r="AA240" s="143" t="s">
        <v>13</v>
      </c>
      <c r="AB240" s="161">
        <f t="shared" ref="AB240:AH240" si="335">K240+R240</f>
        <v>58.4172</v>
      </c>
      <c r="AC240" s="161">
        <f t="shared" si="335"/>
        <v>778.894</v>
      </c>
      <c r="AD240" s="161">
        <f t="shared" si="335"/>
        <v>522.84</v>
      </c>
      <c r="AE240" s="161">
        <f t="shared" si="335"/>
        <v>32.4578</v>
      </c>
      <c r="AF240" s="161">
        <f t="shared" si="335"/>
        <v>318</v>
      </c>
      <c r="AG240" s="161">
        <f t="shared" si="335"/>
        <v>0</v>
      </c>
      <c r="AH240" s="161">
        <f t="shared" si="335"/>
        <v>1710.609</v>
      </c>
      <c r="AI240" s="143" t="s">
        <v>1134</v>
      </c>
    </row>
    <row r="241" s="30" customFormat="1" ht="20" customHeight="1" spans="1:35">
      <c r="A241" s="40">
        <f t="shared" ref="A241:A250" si="336">ROW()-3</f>
        <v>238</v>
      </c>
      <c r="B241" s="41" t="s">
        <v>103</v>
      </c>
      <c r="C241" s="48" t="s">
        <v>680</v>
      </c>
      <c r="D241" s="66" t="s">
        <v>681</v>
      </c>
      <c r="E241" s="41">
        <v>3245.4</v>
      </c>
      <c r="F241" s="41">
        <f>VLOOKUP(C241,'[1]9月'!$B:$Q,16,0)</f>
        <v>3245.4</v>
      </c>
      <c r="G241" s="44">
        <v>5228.42</v>
      </c>
      <c r="H241" s="41">
        <v>3245.4</v>
      </c>
      <c r="I241" s="44">
        <v>3180</v>
      </c>
      <c r="J241" s="68"/>
      <c r="K241" s="52">
        <f t="shared" si="268"/>
        <v>58.4172</v>
      </c>
      <c r="L241" s="53">
        <f t="shared" si="269"/>
        <v>519.264</v>
      </c>
      <c r="M241" s="44">
        <f t="shared" si="270"/>
        <v>418.27</v>
      </c>
      <c r="N241" s="41">
        <f t="shared" si="271"/>
        <v>22.7178</v>
      </c>
      <c r="O241" s="44">
        <f t="shared" si="272"/>
        <v>159</v>
      </c>
      <c r="P241" s="44">
        <f t="shared" si="273"/>
        <v>0</v>
      </c>
      <c r="Q241" s="44">
        <f t="shared" si="274"/>
        <v>1177.669</v>
      </c>
      <c r="R241" s="41">
        <f t="shared" si="275"/>
        <v>0</v>
      </c>
      <c r="S241" s="41">
        <f t="shared" si="276"/>
        <v>259.63</v>
      </c>
      <c r="T241" s="44">
        <f t="shared" si="277"/>
        <v>104.57</v>
      </c>
      <c r="U241" s="41">
        <f t="shared" si="278"/>
        <v>9.74</v>
      </c>
      <c r="V241" s="44">
        <f t="shared" si="279"/>
        <v>159</v>
      </c>
      <c r="W241" s="44">
        <f t="shared" si="280"/>
        <v>0</v>
      </c>
      <c r="X241" s="41">
        <f t="shared" si="281"/>
        <v>532.94</v>
      </c>
      <c r="Y241" s="41">
        <f t="shared" si="282"/>
        <v>1710.609</v>
      </c>
      <c r="Z241" s="66"/>
      <c r="AA241" s="143" t="s">
        <v>26</v>
      </c>
      <c r="AB241" s="161">
        <f t="shared" ref="AB241:AH241" si="337">K241+R241</f>
        <v>58.4172</v>
      </c>
      <c r="AC241" s="161">
        <f t="shared" si="337"/>
        <v>778.894</v>
      </c>
      <c r="AD241" s="161">
        <f t="shared" si="337"/>
        <v>522.84</v>
      </c>
      <c r="AE241" s="161">
        <f t="shared" si="337"/>
        <v>32.4578</v>
      </c>
      <c r="AF241" s="161">
        <f t="shared" si="337"/>
        <v>318</v>
      </c>
      <c r="AG241" s="161">
        <f t="shared" si="337"/>
        <v>0</v>
      </c>
      <c r="AH241" s="161">
        <f t="shared" si="337"/>
        <v>1710.609</v>
      </c>
      <c r="AI241" s="143" t="s">
        <v>1135</v>
      </c>
    </row>
    <row r="242" s="30" customFormat="1" ht="20" customHeight="1" spans="1:35">
      <c r="A242" s="40">
        <f t="shared" si="336"/>
        <v>239</v>
      </c>
      <c r="B242" s="41" t="s">
        <v>103</v>
      </c>
      <c r="C242" s="48" t="s">
        <v>682</v>
      </c>
      <c r="D242" s="66" t="s">
        <v>683</v>
      </c>
      <c r="E242" s="41">
        <v>3245.4</v>
      </c>
      <c r="F242" s="41">
        <f>VLOOKUP(C242,'[1]9月'!$B:$Q,16,0)</f>
        <v>3245.4</v>
      </c>
      <c r="G242" s="44">
        <v>5228.42</v>
      </c>
      <c r="H242" s="41">
        <v>3245.4</v>
      </c>
      <c r="I242" s="44">
        <v>3180</v>
      </c>
      <c r="J242" s="44"/>
      <c r="K242" s="52">
        <f t="shared" si="268"/>
        <v>58.4172</v>
      </c>
      <c r="L242" s="53">
        <f t="shared" si="269"/>
        <v>519.264</v>
      </c>
      <c r="M242" s="44">
        <f t="shared" si="270"/>
        <v>418.27</v>
      </c>
      <c r="N242" s="41">
        <f t="shared" si="271"/>
        <v>22.7178</v>
      </c>
      <c r="O242" s="44">
        <f t="shared" si="272"/>
        <v>159</v>
      </c>
      <c r="P242" s="44">
        <f t="shared" si="273"/>
        <v>0</v>
      </c>
      <c r="Q242" s="44">
        <f t="shared" si="274"/>
        <v>1177.669</v>
      </c>
      <c r="R242" s="41">
        <f t="shared" si="275"/>
        <v>0</v>
      </c>
      <c r="S242" s="41">
        <f t="shared" si="276"/>
        <v>259.63</v>
      </c>
      <c r="T242" s="44">
        <f t="shared" si="277"/>
        <v>104.57</v>
      </c>
      <c r="U242" s="41">
        <f t="shared" si="278"/>
        <v>9.74</v>
      </c>
      <c r="V242" s="44">
        <f t="shared" si="279"/>
        <v>159</v>
      </c>
      <c r="W242" s="44">
        <f t="shared" si="280"/>
        <v>0</v>
      </c>
      <c r="X242" s="41">
        <f t="shared" si="281"/>
        <v>532.94</v>
      </c>
      <c r="Y242" s="41">
        <f t="shared" si="282"/>
        <v>1710.609</v>
      </c>
      <c r="Z242" s="66"/>
      <c r="AA242" s="143" t="s">
        <v>26</v>
      </c>
      <c r="AB242" s="161">
        <f t="shared" ref="AB242:AH242" si="338">K242+R242</f>
        <v>58.4172</v>
      </c>
      <c r="AC242" s="161">
        <f t="shared" si="338"/>
        <v>778.894</v>
      </c>
      <c r="AD242" s="161">
        <f t="shared" si="338"/>
        <v>522.84</v>
      </c>
      <c r="AE242" s="161">
        <f t="shared" si="338"/>
        <v>32.4578</v>
      </c>
      <c r="AF242" s="161">
        <f t="shared" si="338"/>
        <v>318</v>
      </c>
      <c r="AG242" s="161">
        <f t="shared" si="338"/>
        <v>0</v>
      </c>
      <c r="AH242" s="161">
        <f t="shared" si="338"/>
        <v>1710.609</v>
      </c>
      <c r="AI242" s="143" t="s">
        <v>1135</v>
      </c>
    </row>
    <row r="243" s="30" customFormat="1" ht="20" customHeight="1" spans="1:35">
      <c r="A243" s="40">
        <f t="shared" si="336"/>
        <v>240</v>
      </c>
      <c r="B243" s="41" t="s">
        <v>684</v>
      </c>
      <c r="C243" s="48" t="s">
        <v>685</v>
      </c>
      <c r="D243" s="66" t="s">
        <v>686</v>
      </c>
      <c r="E243" s="41">
        <v>3245.4</v>
      </c>
      <c r="F243" s="41">
        <f>VLOOKUP(C243,'[1]9月'!$B:$Q,16,0)</f>
        <v>3245.4</v>
      </c>
      <c r="G243" s="44">
        <v>5228.42</v>
      </c>
      <c r="H243" s="41">
        <v>3245.4</v>
      </c>
      <c r="I243" s="44">
        <v>3180</v>
      </c>
      <c r="J243" s="44"/>
      <c r="K243" s="52">
        <f t="shared" si="268"/>
        <v>58.4172</v>
      </c>
      <c r="L243" s="53">
        <f t="shared" si="269"/>
        <v>519.264</v>
      </c>
      <c r="M243" s="44">
        <f t="shared" si="270"/>
        <v>418.27</v>
      </c>
      <c r="N243" s="41">
        <f t="shared" si="271"/>
        <v>22.7178</v>
      </c>
      <c r="O243" s="44">
        <f t="shared" si="272"/>
        <v>159</v>
      </c>
      <c r="P243" s="44">
        <f t="shared" si="273"/>
        <v>0</v>
      </c>
      <c r="Q243" s="44">
        <f t="shared" si="274"/>
        <v>1177.669</v>
      </c>
      <c r="R243" s="41">
        <f t="shared" si="275"/>
        <v>0</v>
      </c>
      <c r="S243" s="41">
        <f t="shared" si="276"/>
        <v>259.63</v>
      </c>
      <c r="T243" s="44">
        <f t="shared" si="277"/>
        <v>104.57</v>
      </c>
      <c r="U243" s="41">
        <f t="shared" si="278"/>
        <v>9.74</v>
      </c>
      <c r="V243" s="44">
        <f t="shared" si="279"/>
        <v>159</v>
      </c>
      <c r="W243" s="44">
        <f t="shared" si="280"/>
        <v>0</v>
      </c>
      <c r="X243" s="41">
        <f t="shared" si="281"/>
        <v>532.94</v>
      </c>
      <c r="Y243" s="41">
        <f t="shared" si="282"/>
        <v>1710.609</v>
      </c>
      <c r="Z243" s="66"/>
      <c r="AA243" s="143" t="s">
        <v>22</v>
      </c>
      <c r="AB243" s="161">
        <f t="shared" ref="AB243:AH243" si="339">K243+R243</f>
        <v>58.4172</v>
      </c>
      <c r="AC243" s="161">
        <f t="shared" si="339"/>
        <v>778.894</v>
      </c>
      <c r="AD243" s="161">
        <f t="shared" si="339"/>
        <v>522.84</v>
      </c>
      <c r="AE243" s="161">
        <f t="shared" si="339"/>
        <v>32.4578</v>
      </c>
      <c r="AF243" s="161">
        <f t="shared" si="339"/>
        <v>318</v>
      </c>
      <c r="AG243" s="161">
        <f t="shared" si="339"/>
        <v>0</v>
      </c>
      <c r="AH243" s="161">
        <f t="shared" si="339"/>
        <v>1710.609</v>
      </c>
      <c r="AI243" s="143" t="s">
        <v>1138</v>
      </c>
    </row>
    <row r="244" s="30" customFormat="1" ht="20" customHeight="1" spans="1:35">
      <c r="A244" s="40">
        <f t="shared" si="336"/>
        <v>241</v>
      </c>
      <c r="B244" s="41" t="s">
        <v>285</v>
      </c>
      <c r="C244" s="48" t="s">
        <v>687</v>
      </c>
      <c r="D244" s="66" t="s">
        <v>688</v>
      </c>
      <c r="E244" s="41">
        <v>3245.4</v>
      </c>
      <c r="F244" s="41">
        <f>VLOOKUP(C244,'[1]9月'!$B:$Q,16,0)</f>
        <v>3245.4</v>
      </c>
      <c r="G244" s="44">
        <v>5228.42</v>
      </c>
      <c r="H244" s="41">
        <v>3245.4</v>
      </c>
      <c r="I244" s="44">
        <v>3180</v>
      </c>
      <c r="J244" s="44"/>
      <c r="K244" s="52">
        <f t="shared" si="268"/>
        <v>58.4172</v>
      </c>
      <c r="L244" s="53">
        <f t="shared" si="269"/>
        <v>519.264</v>
      </c>
      <c r="M244" s="44">
        <f t="shared" si="270"/>
        <v>418.27</v>
      </c>
      <c r="N244" s="41">
        <f t="shared" si="271"/>
        <v>22.7178</v>
      </c>
      <c r="O244" s="44">
        <f t="shared" si="272"/>
        <v>159</v>
      </c>
      <c r="P244" s="44">
        <f t="shared" si="273"/>
        <v>0</v>
      </c>
      <c r="Q244" s="44">
        <f t="shared" si="274"/>
        <v>1177.669</v>
      </c>
      <c r="R244" s="41">
        <f t="shared" si="275"/>
        <v>0</v>
      </c>
      <c r="S244" s="41">
        <f t="shared" si="276"/>
        <v>259.63</v>
      </c>
      <c r="T244" s="44">
        <f t="shared" si="277"/>
        <v>104.57</v>
      </c>
      <c r="U244" s="41">
        <f t="shared" si="278"/>
        <v>9.74</v>
      </c>
      <c r="V244" s="44">
        <f t="shared" si="279"/>
        <v>159</v>
      </c>
      <c r="W244" s="44">
        <f t="shared" si="280"/>
        <v>0</v>
      </c>
      <c r="X244" s="41">
        <f t="shared" si="281"/>
        <v>532.94</v>
      </c>
      <c r="Y244" s="41">
        <f t="shared" si="282"/>
        <v>1710.609</v>
      </c>
      <c r="Z244" s="66"/>
      <c r="AA244" s="143" t="s">
        <v>31</v>
      </c>
      <c r="AB244" s="161">
        <f t="shared" ref="AB244:AH244" si="340">K244+R244</f>
        <v>58.4172</v>
      </c>
      <c r="AC244" s="161">
        <f t="shared" si="340"/>
        <v>778.894</v>
      </c>
      <c r="AD244" s="161">
        <f t="shared" si="340"/>
        <v>522.84</v>
      </c>
      <c r="AE244" s="161">
        <f t="shared" si="340"/>
        <v>32.4578</v>
      </c>
      <c r="AF244" s="161">
        <f t="shared" si="340"/>
        <v>318</v>
      </c>
      <c r="AG244" s="161">
        <f t="shared" si="340"/>
        <v>0</v>
      </c>
      <c r="AH244" s="161">
        <f t="shared" si="340"/>
        <v>1710.609</v>
      </c>
      <c r="AI244" s="143" t="s">
        <v>1139</v>
      </c>
    </row>
    <row r="245" s="30" customFormat="1" ht="20" customHeight="1" spans="1:35">
      <c r="A245" s="40">
        <f t="shared" si="336"/>
        <v>242</v>
      </c>
      <c r="B245" s="41" t="s">
        <v>167</v>
      </c>
      <c r="C245" s="48" t="s">
        <v>689</v>
      </c>
      <c r="D245" s="66" t="s">
        <v>690</v>
      </c>
      <c r="E245" s="41">
        <v>3245.4</v>
      </c>
      <c r="F245" s="41">
        <f>VLOOKUP(C245,'[1]9月'!$B:$Q,16,0)</f>
        <v>3245.4</v>
      </c>
      <c r="G245" s="44">
        <v>5228.42</v>
      </c>
      <c r="H245" s="41">
        <v>3245.4</v>
      </c>
      <c r="I245" s="44">
        <v>1790</v>
      </c>
      <c r="J245" s="44"/>
      <c r="K245" s="52">
        <f t="shared" si="268"/>
        <v>58.4172</v>
      </c>
      <c r="L245" s="53">
        <f t="shared" si="269"/>
        <v>519.264</v>
      </c>
      <c r="M245" s="44">
        <f t="shared" si="270"/>
        <v>418.27</v>
      </c>
      <c r="N245" s="41">
        <f t="shared" si="271"/>
        <v>22.7178</v>
      </c>
      <c r="O245" s="44">
        <f t="shared" si="272"/>
        <v>89.5</v>
      </c>
      <c r="P245" s="44">
        <f t="shared" si="273"/>
        <v>0</v>
      </c>
      <c r="Q245" s="44">
        <f t="shared" si="274"/>
        <v>1108.169</v>
      </c>
      <c r="R245" s="41">
        <f t="shared" si="275"/>
        <v>0</v>
      </c>
      <c r="S245" s="41">
        <f t="shared" si="276"/>
        <v>259.63</v>
      </c>
      <c r="T245" s="44">
        <f t="shared" si="277"/>
        <v>104.57</v>
      </c>
      <c r="U245" s="41">
        <f t="shared" si="278"/>
        <v>9.74</v>
      </c>
      <c r="V245" s="44">
        <f t="shared" si="279"/>
        <v>89.5</v>
      </c>
      <c r="W245" s="44">
        <f t="shared" si="280"/>
        <v>0</v>
      </c>
      <c r="X245" s="41">
        <f t="shared" si="281"/>
        <v>463.44</v>
      </c>
      <c r="Y245" s="41">
        <f t="shared" si="282"/>
        <v>1571.609</v>
      </c>
      <c r="Z245" s="66"/>
      <c r="AA245" s="143" t="s">
        <v>12</v>
      </c>
      <c r="AB245" s="161">
        <f t="shared" ref="AB245:AH245" si="341">K245+R245</f>
        <v>58.4172</v>
      </c>
      <c r="AC245" s="161">
        <f t="shared" si="341"/>
        <v>778.894</v>
      </c>
      <c r="AD245" s="161">
        <f t="shared" si="341"/>
        <v>522.84</v>
      </c>
      <c r="AE245" s="161">
        <f t="shared" si="341"/>
        <v>32.4578</v>
      </c>
      <c r="AF245" s="161">
        <f t="shared" si="341"/>
        <v>179</v>
      </c>
      <c r="AG245" s="161">
        <f t="shared" si="341"/>
        <v>0</v>
      </c>
      <c r="AH245" s="161">
        <f t="shared" si="341"/>
        <v>1571.609</v>
      </c>
      <c r="AI245" s="143" t="s">
        <v>1134</v>
      </c>
    </row>
    <row r="246" s="30" customFormat="1" ht="20" customHeight="1" spans="1:35">
      <c r="A246" s="40">
        <f t="shared" si="336"/>
        <v>243</v>
      </c>
      <c r="B246" s="41" t="s">
        <v>164</v>
      </c>
      <c r="C246" s="48" t="s">
        <v>691</v>
      </c>
      <c r="D246" s="66" t="s">
        <v>692</v>
      </c>
      <c r="E246" s="41">
        <v>3245.4</v>
      </c>
      <c r="F246" s="41">
        <f>VLOOKUP(C246,'[1]9月'!$B:$Q,16,0)</f>
        <v>3245.4</v>
      </c>
      <c r="G246" s="44">
        <v>5228.42</v>
      </c>
      <c r="H246" s="41">
        <v>3245.4</v>
      </c>
      <c r="I246" s="44">
        <v>3180</v>
      </c>
      <c r="J246" s="44"/>
      <c r="K246" s="52">
        <f t="shared" si="268"/>
        <v>58.4172</v>
      </c>
      <c r="L246" s="53">
        <f t="shared" si="269"/>
        <v>519.264</v>
      </c>
      <c r="M246" s="44">
        <f t="shared" si="270"/>
        <v>418.27</v>
      </c>
      <c r="N246" s="41">
        <f t="shared" si="271"/>
        <v>22.7178</v>
      </c>
      <c r="O246" s="44">
        <f t="shared" si="272"/>
        <v>159</v>
      </c>
      <c r="P246" s="44">
        <f t="shared" si="273"/>
        <v>0</v>
      </c>
      <c r="Q246" s="44">
        <f t="shared" si="274"/>
        <v>1177.669</v>
      </c>
      <c r="R246" s="41">
        <f t="shared" si="275"/>
        <v>0</v>
      </c>
      <c r="S246" s="41">
        <f t="shared" si="276"/>
        <v>259.63</v>
      </c>
      <c r="T246" s="44">
        <f t="shared" si="277"/>
        <v>104.57</v>
      </c>
      <c r="U246" s="41">
        <f t="shared" si="278"/>
        <v>9.74</v>
      </c>
      <c r="V246" s="44">
        <f t="shared" si="279"/>
        <v>159</v>
      </c>
      <c r="W246" s="44">
        <f t="shared" si="280"/>
        <v>0</v>
      </c>
      <c r="X246" s="41">
        <f t="shared" si="281"/>
        <v>532.94</v>
      </c>
      <c r="Y246" s="41">
        <f t="shared" si="282"/>
        <v>1710.609</v>
      </c>
      <c r="Z246" s="66"/>
      <c r="AA246" s="143" t="s">
        <v>25</v>
      </c>
      <c r="AB246" s="161">
        <f t="shared" ref="AB246:AH246" si="342">K246+R246</f>
        <v>58.4172</v>
      </c>
      <c r="AC246" s="161">
        <f t="shared" si="342"/>
        <v>778.894</v>
      </c>
      <c r="AD246" s="161">
        <f t="shared" si="342"/>
        <v>522.84</v>
      </c>
      <c r="AE246" s="161">
        <f t="shared" si="342"/>
        <v>32.4578</v>
      </c>
      <c r="AF246" s="161">
        <f t="shared" si="342"/>
        <v>318</v>
      </c>
      <c r="AG246" s="161">
        <f t="shared" si="342"/>
        <v>0</v>
      </c>
      <c r="AH246" s="161">
        <f t="shared" si="342"/>
        <v>1710.609</v>
      </c>
      <c r="AI246" s="143" t="s">
        <v>1137</v>
      </c>
    </row>
    <row r="247" s="9" customFormat="1" ht="20" customHeight="1" spans="1:35">
      <c r="A247" s="40">
        <f t="shared" si="336"/>
        <v>244</v>
      </c>
      <c r="B247" s="66" t="s">
        <v>167</v>
      </c>
      <c r="C247" s="48" t="s">
        <v>693</v>
      </c>
      <c r="D247" s="41" t="s">
        <v>694</v>
      </c>
      <c r="E247" s="41">
        <v>3342.69</v>
      </c>
      <c r="F247" s="41">
        <v>3342.69</v>
      </c>
      <c r="G247" s="44">
        <v>5228.42</v>
      </c>
      <c r="H247" s="41">
        <v>3342.69</v>
      </c>
      <c r="I247" s="44">
        <v>3180</v>
      </c>
      <c r="J247" s="44"/>
      <c r="K247" s="52">
        <f t="shared" si="268"/>
        <v>60.16842</v>
      </c>
      <c r="L247" s="53">
        <f t="shared" si="269"/>
        <v>534.8304</v>
      </c>
      <c r="M247" s="44">
        <f t="shared" si="270"/>
        <v>418.27</v>
      </c>
      <c r="N247" s="41">
        <f t="shared" si="271"/>
        <v>23.39883</v>
      </c>
      <c r="O247" s="44">
        <f t="shared" si="272"/>
        <v>159</v>
      </c>
      <c r="P247" s="44">
        <f t="shared" si="273"/>
        <v>0</v>
      </c>
      <c r="Q247" s="44">
        <f t="shared" si="274"/>
        <v>1195.66765</v>
      </c>
      <c r="R247" s="41">
        <f t="shared" si="275"/>
        <v>0</v>
      </c>
      <c r="S247" s="41">
        <f t="shared" si="276"/>
        <v>267.42</v>
      </c>
      <c r="T247" s="44">
        <f t="shared" si="277"/>
        <v>104.57</v>
      </c>
      <c r="U247" s="41">
        <f t="shared" si="278"/>
        <v>10.03</v>
      </c>
      <c r="V247" s="44">
        <f t="shared" si="279"/>
        <v>159</v>
      </c>
      <c r="W247" s="44">
        <f t="shared" si="280"/>
        <v>0</v>
      </c>
      <c r="X247" s="41">
        <f t="shared" si="281"/>
        <v>541.02</v>
      </c>
      <c r="Y247" s="41">
        <f t="shared" si="282"/>
        <v>1736.68765</v>
      </c>
      <c r="Z247" s="66"/>
      <c r="AA247" s="143" t="s">
        <v>12</v>
      </c>
      <c r="AB247" s="161">
        <f t="shared" ref="AB247:AH247" si="343">K247+R247</f>
        <v>60.16842</v>
      </c>
      <c r="AC247" s="161">
        <f t="shared" si="343"/>
        <v>802.2504</v>
      </c>
      <c r="AD247" s="161">
        <f t="shared" si="343"/>
        <v>522.84</v>
      </c>
      <c r="AE247" s="161">
        <f t="shared" si="343"/>
        <v>33.42883</v>
      </c>
      <c r="AF247" s="161">
        <f t="shared" si="343"/>
        <v>318</v>
      </c>
      <c r="AG247" s="161">
        <f t="shared" si="343"/>
        <v>0</v>
      </c>
      <c r="AH247" s="161">
        <f t="shared" si="343"/>
        <v>1736.68765</v>
      </c>
      <c r="AI247" s="143" t="s">
        <v>1134</v>
      </c>
    </row>
    <row r="248" s="9" customFormat="1" ht="20" customHeight="1" spans="1:35">
      <c r="A248" s="40">
        <f t="shared" si="336"/>
        <v>245</v>
      </c>
      <c r="B248" s="41" t="s">
        <v>167</v>
      </c>
      <c r="C248" s="48" t="s">
        <v>695</v>
      </c>
      <c r="D248" s="41" t="s">
        <v>696</v>
      </c>
      <c r="E248" s="41">
        <v>3245.4</v>
      </c>
      <c r="F248" s="41">
        <f>VLOOKUP(C248,'[1]9月'!$B:$Q,16,0)</f>
        <v>3245.4</v>
      </c>
      <c r="G248" s="44">
        <v>5228.42</v>
      </c>
      <c r="H248" s="41">
        <v>3245.4</v>
      </c>
      <c r="I248" s="44">
        <v>3180</v>
      </c>
      <c r="J248" s="44"/>
      <c r="K248" s="52">
        <f t="shared" si="268"/>
        <v>58.4172</v>
      </c>
      <c r="L248" s="53">
        <f t="shared" si="269"/>
        <v>519.264</v>
      </c>
      <c r="M248" s="44">
        <f t="shared" si="270"/>
        <v>418.27</v>
      </c>
      <c r="N248" s="41">
        <f t="shared" si="271"/>
        <v>22.7178</v>
      </c>
      <c r="O248" s="44">
        <f t="shared" si="272"/>
        <v>159</v>
      </c>
      <c r="P248" s="44">
        <f t="shared" si="273"/>
        <v>0</v>
      </c>
      <c r="Q248" s="44">
        <f t="shared" si="274"/>
        <v>1177.669</v>
      </c>
      <c r="R248" s="41">
        <f t="shared" si="275"/>
        <v>0</v>
      </c>
      <c r="S248" s="41">
        <f t="shared" si="276"/>
        <v>259.63</v>
      </c>
      <c r="T248" s="44">
        <f t="shared" si="277"/>
        <v>104.57</v>
      </c>
      <c r="U248" s="41">
        <f t="shared" si="278"/>
        <v>9.74</v>
      </c>
      <c r="V248" s="44">
        <f t="shared" si="279"/>
        <v>159</v>
      </c>
      <c r="W248" s="44">
        <f t="shared" si="280"/>
        <v>0</v>
      </c>
      <c r="X248" s="41">
        <f t="shared" si="281"/>
        <v>532.94</v>
      </c>
      <c r="Y248" s="41">
        <f t="shared" si="282"/>
        <v>1710.609</v>
      </c>
      <c r="Z248" s="66"/>
      <c r="AA248" s="143" t="s">
        <v>12</v>
      </c>
      <c r="AB248" s="161">
        <f t="shared" ref="AB248:AH248" si="344">K248+R248</f>
        <v>58.4172</v>
      </c>
      <c r="AC248" s="161">
        <f t="shared" si="344"/>
        <v>778.894</v>
      </c>
      <c r="AD248" s="161">
        <f t="shared" si="344"/>
        <v>522.84</v>
      </c>
      <c r="AE248" s="161">
        <f t="shared" si="344"/>
        <v>32.4578</v>
      </c>
      <c r="AF248" s="161">
        <f t="shared" si="344"/>
        <v>318</v>
      </c>
      <c r="AG248" s="161">
        <f t="shared" si="344"/>
        <v>0</v>
      </c>
      <c r="AH248" s="161">
        <f t="shared" si="344"/>
        <v>1710.609</v>
      </c>
      <c r="AI248" s="143" t="s">
        <v>1134</v>
      </c>
    </row>
    <row r="249" s="9" customFormat="1" ht="20" customHeight="1" spans="1:35">
      <c r="A249" s="40">
        <f t="shared" si="336"/>
        <v>246</v>
      </c>
      <c r="B249" s="41" t="s">
        <v>1231</v>
      </c>
      <c r="C249" s="48" t="s">
        <v>697</v>
      </c>
      <c r="D249" s="41" t="s">
        <v>698</v>
      </c>
      <c r="E249" s="41">
        <v>3820</v>
      </c>
      <c r="F249" s="41">
        <f>VLOOKUP(C249,'[1]9月'!$B:$Q,16,0)</f>
        <v>3820</v>
      </c>
      <c r="G249" s="44">
        <v>5228.42</v>
      </c>
      <c r="H249" s="41">
        <v>3820</v>
      </c>
      <c r="I249" s="44">
        <v>4180</v>
      </c>
      <c r="J249" s="44"/>
      <c r="K249" s="52">
        <f t="shared" si="268"/>
        <v>68.76</v>
      </c>
      <c r="L249" s="53">
        <f t="shared" si="269"/>
        <v>611.2</v>
      </c>
      <c r="M249" s="44">
        <f t="shared" si="270"/>
        <v>418.27</v>
      </c>
      <c r="N249" s="41">
        <f t="shared" si="271"/>
        <v>26.74</v>
      </c>
      <c r="O249" s="44">
        <f t="shared" si="272"/>
        <v>209</v>
      </c>
      <c r="P249" s="44">
        <f t="shared" si="273"/>
        <v>0</v>
      </c>
      <c r="Q249" s="44">
        <f t="shared" si="274"/>
        <v>1333.97</v>
      </c>
      <c r="R249" s="41">
        <f t="shared" si="275"/>
        <v>0</v>
      </c>
      <c r="S249" s="41">
        <f t="shared" si="276"/>
        <v>305.6</v>
      </c>
      <c r="T249" s="44">
        <f t="shared" si="277"/>
        <v>104.57</v>
      </c>
      <c r="U249" s="41">
        <f t="shared" si="278"/>
        <v>11.46</v>
      </c>
      <c r="V249" s="44">
        <f t="shared" si="279"/>
        <v>209</v>
      </c>
      <c r="W249" s="44">
        <f t="shared" si="280"/>
        <v>0</v>
      </c>
      <c r="X249" s="41">
        <f t="shared" si="281"/>
        <v>630.63</v>
      </c>
      <c r="Y249" s="41">
        <f t="shared" si="282"/>
        <v>1964.6</v>
      </c>
      <c r="Z249" s="66"/>
      <c r="AA249" s="143" t="s">
        <v>12</v>
      </c>
      <c r="AB249" s="161">
        <f t="shared" ref="AB249:AH249" si="345">K249+R249</f>
        <v>68.76</v>
      </c>
      <c r="AC249" s="161">
        <f t="shared" si="345"/>
        <v>916.8</v>
      </c>
      <c r="AD249" s="161">
        <f t="shared" si="345"/>
        <v>522.84</v>
      </c>
      <c r="AE249" s="161">
        <f t="shared" si="345"/>
        <v>38.2</v>
      </c>
      <c r="AF249" s="161">
        <f t="shared" si="345"/>
        <v>418</v>
      </c>
      <c r="AG249" s="161">
        <f t="shared" si="345"/>
        <v>0</v>
      </c>
      <c r="AH249" s="161">
        <f t="shared" si="345"/>
        <v>1964.6</v>
      </c>
      <c r="AI249" s="143" t="s">
        <v>1134</v>
      </c>
    </row>
    <row r="250" s="9" customFormat="1" ht="20" customHeight="1" spans="1:35">
      <c r="A250" s="40">
        <f t="shared" si="336"/>
        <v>247</v>
      </c>
      <c r="B250" s="41" t="s">
        <v>167</v>
      </c>
      <c r="C250" s="48" t="s">
        <v>699</v>
      </c>
      <c r="D250" s="41" t="s">
        <v>700</v>
      </c>
      <c r="E250" s="41">
        <v>3245.4</v>
      </c>
      <c r="F250" s="41">
        <f>VLOOKUP(C250,'[1]9月'!$B:$Q,16,0)</f>
        <v>3245.4</v>
      </c>
      <c r="G250" s="44">
        <v>5228.42</v>
      </c>
      <c r="H250" s="41">
        <v>3245.4</v>
      </c>
      <c r="I250" s="44">
        <v>3180</v>
      </c>
      <c r="J250" s="44"/>
      <c r="K250" s="52">
        <f t="shared" si="268"/>
        <v>58.4172</v>
      </c>
      <c r="L250" s="53">
        <f t="shared" si="269"/>
        <v>519.264</v>
      </c>
      <c r="M250" s="44">
        <f t="shared" si="270"/>
        <v>418.27</v>
      </c>
      <c r="N250" s="41">
        <f t="shared" si="271"/>
        <v>22.7178</v>
      </c>
      <c r="O250" s="44">
        <f t="shared" si="272"/>
        <v>159</v>
      </c>
      <c r="P250" s="44">
        <f t="shared" si="273"/>
        <v>0</v>
      </c>
      <c r="Q250" s="44">
        <f t="shared" si="274"/>
        <v>1177.669</v>
      </c>
      <c r="R250" s="41">
        <f t="shared" si="275"/>
        <v>0</v>
      </c>
      <c r="S250" s="41">
        <f t="shared" si="276"/>
        <v>259.63</v>
      </c>
      <c r="T250" s="44">
        <f t="shared" si="277"/>
        <v>104.57</v>
      </c>
      <c r="U250" s="41">
        <f t="shared" si="278"/>
        <v>9.74</v>
      </c>
      <c r="V250" s="44">
        <f t="shared" si="279"/>
        <v>159</v>
      </c>
      <c r="W250" s="44">
        <f t="shared" si="280"/>
        <v>0</v>
      </c>
      <c r="X250" s="41">
        <f t="shared" si="281"/>
        <v>532.94</v>
      </c>
      <c r="Y250" s="41">
        <f t="shared" si="282"/>
        <v>1710.609</v>
      </c>
      <c r="Z250" s="66"/>
      <c r="AA250" s="143" t="s">
        <v>12</v>
      </c>
      <c r="AB250" s="161">
        <f t="shared" ref="AB250:AH250" si="346">K250+R250</f>
        <v>58.4172</v>
      </c>
      <c r="AC250" s="161">
        <f t="shared" si="346"/>
        <v>778.894</v>
      </c>
      <c r="AD250" s="161">
        <f t="shared" si="346"/>
        <v>522.84</v>
      </c>
      <c r="AE250" s="161">
        <f t="shared" si="346"/>
        <v>32.4578</v>
      </c>
      <c r="AF250" s="161">
        <f t="shared" si="346"/>
        <v>318</v>
      </c>
      <c r="AG250" s="161">
        <f t="shared" si="346"/>
        <v>0</v>
      </c>
      <c r="AH250" s="161">
        <f t="shared" si="346"/>
        <v>1710.609</v>
      </c>
      <c r="AI250" s="143" t="s">
        <v>1134</v>
      </c>
    </row>
    <row r="251" s="9" customFormat="1" ht="20" customHeight="1" spans="1:35">
      <c r="A251" s="40">
        <f t="shared" ref="A251:A260" si="347">ROW()-3</f>
        <v>248</v>
      </c>
      <c r="B251" s="41" t="s">
        <v>1230</v>
      </c>
      <c r="C251" s="48" t="s">
        <v>701</v>
      </c>
      <c r="D251" s="41" t="s">
        <v>702</v>
      </c>
      <c r="E251" s="41">
        <v>3820</v>
      </c>
      <c r="F251" s="41">
        <f>VLOOKUP(C251,'[1]9月'!$B:$Q,16,0)</f>
        <v>3820</v>
      </c>
      <c r="G251" s="44">
        <v>5228.42</v>
      </c>
      <c r="H251" s="41">
        <v>3820</v>
      </c>
      <c r="I251" s="44">
        <v>4180</v>
      </c>
      <c r="J251" s="44"/>
      <c r="K251" s="52">
        <f t="shared" si="268"/>
        <v>68.76</v>
      </c>
      <c r="L251" s="53">
        <f t="shared" si="269"/>
        <v>611.2</v>
      </c>
      <c r="M251" s="44">
        <f t="shared" si="270"/>
        <v>418.27</v>
      </c>
      <c r="N251" s="41">
        <f t="shared" si="271"/>
        <v>26.74</v>
      </c>
      <c r="O251" s="44">
        <f t="shared" si="272"/>
        <v>209</v>
      </c>
      <c r="P251" s="44">
        <f t="shared" si="273"/>
        <v>0</v>
      </c>
      <c r="Q251" s="44">
        <f t="shared" si="274"/>
        <v>1333.97</v>
      </c>
      <c r="R251" s="41">
        <f t="shared" si="275"/>
        <v>0</v>
      </c>
      <c r="S251" s="41">
        <f t="shared" si="276"/>
        <v>305.6</v>
      </c>
      <c r="T251" s="44">
        <f t="shared" si="277"/>
        <v>104.57</v>
      </c>
      <c r="U251" s="41">
        <f t="shared" si="278"/>
        <v>11.46</v>
      </c>
      <c r="V251" s="44">
        <f t="shared" si="279"/>
        <v>209</v>
      </c>
      <c r="W251" s="44">
        <f t="shared" si="280"/>
        <v>0</v>
      </c>
      <c r="X251" s="41">
        <f t="shared" si="281"/>
        <v>630.63</v>
      </c>
      <c r="Y251" s="41">
        <f t="shared" si="282"/>
        <v>1964.6</v>
      </c>
      <c r="Z251" s="66"/>
      <c r="AA251" s="143" t="s">
        <v>12</v>
      </c>
      <c r="AB251" s="161">
        <f t="shared" ref="AB251:AH251" si="348">K251+R251</f>
        <v>68.76</v>
      </c>
      <c r="AC251" s="161">
        <f t="shared" si="348"/>
        <v>916.8</v>
      </c>
      <c r="AD251" s="161">
        <f t="shared" si="348"/>
        <v>522.84</v>
      </c>
      <c r="AE251" s="161">
        <f t="shared" si="348"/>
        <v>38.2</v>
      </c>
      <c r="AF251" s="161">
        <f t="shared" si="348"/>
        <v>418</v>
      </c>
      <c r="AG251" s="161">
        <f t="shared" si="348"/>
        <v>0</v>
      </c>
      <c r="AH251" s="161">
        <f t="shared" si="348"/>
        <v>1964.6</v>
      </c>
      <c r="AI251" s="143" t="s">
        <v>1134</v>
      </c>
    </row>
    <row r="252" s="9" customFormat="1" ht="20" customHeight="1" spans="1:35">
      <c r="A252" s="40">
        <f t="shared" si="347"/>
        <v>249</v>
      </c>
      <c r="B252" s="41" t="s">
        <v>173</v>
      </c>
      <c r="C252" s="48" t="s">
        <v>703</v>
      </c>
      <c r="D252" s="41" t="s">
        <v>704</v>
      </c>
      <c r="E252" s="41">
        <v>3245.4</v>
      </c>
      <c r="F252" s="41">
        <f>VLOOKUP(C252,'[1]9月'!$B:$Q,16,0)</f>
        <v>3245.4</v>
      </c>
      <c r="G252" s="44">
        <v>5228.42</v>
      </c>
      <c r="H252" s="41">
        <v>3245.4</v>
      </c>
      <c r="I252" s="44">
        <v>3180</v>
      </c>
      <c r="J252" s="44"/>
      <c r="K252" s="52">
        <f t="shared" si="268"/>
        <v>58.4172</v>
      </c>
      <c r="L252" s="53">
        <f t="shared" si="269"/>
        <v>519.264</v>
      </c>
      <c r="M252" s="44">
        <f t="shared" si="270"/>
        <v>418.27</v>
      </c>
      <c r="N252" s="41">
        <f t="shared" si="271"/>
        <v>22.7178</v>
      </c>
      <c r="O252" s="44">
        <f t="shared" si="272"/>
        <v>159</v>
      </c>
      <c r="P252" s="44">
        <f t="shared" si="273"/>
        <v>0</v>
      </c>
      <c r="Q252" s="44">
        <f t="shared" si="274"/>
        <v>1177.669</v>
      </c>
      <c r="R252" s="41">
        <f t="shared" si="275"/>
        <v>0</v>
      </c>
      <c r="S252" s="41">
        <f t="shared" si="276"/>
        <v>259.63</v>
      </c>
      <c r="T252" s="44">
        <f t="shared" si="277"/>
        <v>104.57</v>
      </c>
      <c r="U252" s="41">
        <f t="shared" si="278"/>
        <v>9.74</v>
      </c>
      <c r="V252" s="44">
        <f t="shared" si="279"/>
        <v>159</v>
      </c>
      <c r="W252" s="44">
        <f t="shared" si="280"/>
        <v>0</v>
      </c>
      <c r="X252" s="41">
        <f t="shared" si="281"/>
        <v>532.94</v>
      </c>
      <c r="Y252" s="41">
        <f t="shared" si="282"/>
        <v>1710.609</v>
      </c>
      <c r="Z252" s="66"/>
      <c r="AA252" s="143" t="s">
        <v>25</v>
      </c>
      <c r="AB252" s="161">
        <f t="shared" ref="AB252:AH252" si="349">K252+R252</f>
        <v>58.4172</v>
      </c>
      <c r="AC252" s="161">
        <f t="shared" si="349"/>
        <v>778.894</v>
      </c>
      <c r="AD252" s="161">
        <f t="shared" si="349"/>
        <v>522.84</v>
      </c>
      <c r="AE252" s="161">
        <f t="shared" si="349"/>
        <v>32.4578</v>
      </c>
      <c r="AF252" s="161">
        <f t="shared" si="349"/>
        <v>318</v>
      </c>
      <c r="AG252" s="161">
        <f t="shared" si="349"/>
        <v>0</v>
      </c>
      <c r="AH252" s="161">
        <f t="shared" si="349"/>
        <v>1710.609</v>
      </c>
      <c r="AI252" s="143" t="s">
        <v>1137</v>
      </c>
    </row>
    <row r="253" s="9" customFormat="1" ht="20" customHeight="1" spans="1:35">
      <c r="A253" s="40">
        <f t="shared" si="347"/>
        <v>250</v>
      </c>
      <c r="B253" s="41" t="s">
        <v>173</v>
      </c>
      <c r="C253" s="48" t="s">
        <v>705</v>
      </c>
      <c r="D253" s="41" t="s">
        <v>706</v>
      </c>
      <c r="E253" s="41">
        <v>3245.4</v>
      </c>
      <c r="F253" s="41">
        <f>VLOOKUP(C253,'[1]9月'!$B:$Q,16,0)</f>
        <v>3245.4</v>
      </c>
      <c r="G253" s="44">
        <v>5228.42</v>
      </c>
      <c r="H253" s="41">
        <v>3245.4</v>
      </c>
      <c r="I253" s="44">
        <v>3180</v>
      </c>
      <c r="J253" s="44"/>
      <c r="K253" s="52">
        <f t="shared" si="268"/>
        <v>58.4172</v>
      </c>
      <c r="L253" s="53">
        <f t="shared" si="269"/>
        <v>519.264</v>
      </c>
      <c r="M253" s="44">
        <f t="shared" si="270"/>
        <v>418.27</v>
      </c>
      <c r="N253" s="41">
        <f t="shared" si="271"/>
        <v>22.7178</v>
      </c>
      <c r="O253" s="44">
        <f t="shared" si="272"/>
        <v>159</v>
      </c>
      <c r="P253" s="44">
        <f t="shared" si="273"/>
        <v>0</v>
      </c>
      <c r="Q253" s="44">
        <f t="shared" si="274"/>
        <v>1177.669</v>
      </c>
      <c r="R253" s="41">
        <f t="shared" si="275"/>
        <v>0</v>
      </c>
      <c r="S253" s="41">
        <f t="shared" si="276"/>
        <v>259.63</v>
      </c>
      <c r="T253" s="44">
        <f t="shared" si="277"/>
        <v>104.57</v>
      </c>
      <c r="U253" s="41">
        <f t="shared" si="278"/>
        <v>9.74</v>
      </c>
      <c r="V253" s="44">
        <f t="shared" si="279"/>
        <v>159</v>
      </c>
      <c r="W253" s="44">
        <f t="shared" si="280"/>
        <v>0</v>
      </c>
      <c r="X253" s="41">
        <f t="shared" si="281"/>
        <v>532.94</v>
      </c>
      <c r="Y253" s="41">
        <f t="shared" si="282"/>
        <v>1710.609</v>
      </c>
      <c r="Z253" s="66"/>
      <c r="AA253" s="143" t="s">
        <v>25</v>
      </c>
      <c r="AB253" s="161">
        <f t="shared" ref="AB253:AH253" si="350">K253+R253</f>
        <v>58.4172</v>
      </c>
      <c r="AC253" s="161">
        <f t="shared" si="350"/>
        <v>778.894</v>
      </c>
      <c r="AD253" s="161">
        <f t="shared" si="350"/>
        <v>522.84</v>
      </c>
      <c r="AE253" s="161">
        <f t="shared" si="350"/>
        <v>32.4578</v>
      </c>
      <c r="AF253" s="161">
        <f t="shared" si="350"/>
        <v>318</v>
      </c>
      <c r="AG253" s="161">
        <f t="shared" si="350"/>
        <v>0</v>
      </c>
      <c r="AH253" s="161">
        <f t="shared" si="350"/>
        <v>1710.609</v>
      </c>
      <c r="AI253" s="143" t="s">
        <v>1137</v>
      </c>
    </row>
    <row r="254" s="9" customFormat="1" ht="20" customHeight="1" spans="1:35">
      <c r="A254" s="40">
        <f t="shared" si="347"/>
        <v>251</v>
      </c>
      <c r="B254" s="41" t="s">
        <v>164</v>
      </c>
      <c r="C254" s="48" t="s">
        <v>707</v>
      </c>
      <c r="D254" s="41" t="s">
        <v>708</v>
      </c>
      <c r="E254" s="41">
        <v>3245.4</v>
      </c>
      <c r="F254" s="41">
        <f>VLOOKUP(C254,'[1]9月'!$B:$Q,16,0)</f>
        <v>3245.4</v>
      </c>
      <c r="G254" s="44">
        <v>5228.42</v>
      </c>
      <c r="H254" s="41">
        <v>3245.4</v>
      </c>
      <c r="I254" s="44">
        <v>3180</v>
      </c>
      <c r="J254" s="44"/>
      <c r="K254" s="52">
        <f t="shared" si="268"/>
        <v>58.4172</v>
      </c>
      <c r="L254" s="53">
        <f t="shared" si="269"/>
        <v>519.264</v>
      </c>
      <c r="M254" s="44">
        <f t="shared" si="270"/>
        <v>418.27</v>
      </c>
      <c r="N254" s="41">
        <f t="shared" si="271"/>
        <v>22.7178</v>
      </c>
      <c r="O254" s="44">
        <f t="shared" si="272"/>
        <v>159</v>
      </c>
      <c r="P254" s="44">
        <f t="shared" si="273"/>
        <v>0</v>
      </c>
      <c r="Q254" s="44">
        <f t="shared" si="274"/>
        <v>1177.669</v>
      </c>
      <c r="R254" s="41">
        <f t="shared" si="275"/>
        <v>0</v>
      </c>
      <c r="S254" s="41">
        <f t="shared" si="276"/>
        <v>259.63</v>
      </c>
      <c r="T254" s="44">
        <f t="shared" si="277"/>
        <v>104.57</v>
      </c>
      <c r="U254" s="41">
        <f t="shared" si="278"/>
        <v>9.74</v>
      </c>
      <c r="V254" s="44">
        <f t="shared" si="279"/>
        <v>159</v>
      </c>
      <c r="W254" s="44">
        <f t="shared" si="280"/>
        <v>0</v>
      </c>
      <c r="X254" s="41">
        <f t="shared" si="281"/>
        <v>532.94</v>
      </c>
      <c r="Y254" s="41">
        <f t="shared" si="282"/>
        <v>1710.609</v>
      </c>
      <c r="Z254" s="66"/>
      <c r="AA254" s="143" t="s">
        <v>25</v>
      </c>
      <c r="AB254" s="161">
        <f t="shared" ref="AB254:AH254" si="351">K254+R254</f>
        <v>58.4172</v>
      </c>
      <c r="AC254" s="161">
        <f t="shared" si="351"/>
        <v>778.894</v>
      </c>
      <c r="AD254" s="161">
        <f t="shared" si="351"/>
        <v>522.84</v>
      </c>
      <c r="AE254" s="161">
        <f t="shared" si="351"/>
        <v>32.4578</v>
      </c>
      <c r="AF254" s="161">
        <f t="shared" si="351"/>
        <v>318</v>
      </c>
      <c r="AG254" s="161">
        <f t="shared" si="351"/>
        <v>0</v>
      </c>
      <c r="AH254" s="161">
        <f t="shared" si="351"/>
        <v>1710.609</v>
      </c>
      <c r="AI254" s="143" t="s">
        <v>1137</v>
      </c>
    </row>
    <row r="255" s="9" customFormat="1" ht="20" customHeight="1" spans="1:35">
      <c r="A255" s="40">
        <f t="shared" si="347"/>
        <v>252</v>
      </c>
      <c r="B255" s="41" t="s">
        <v>103</v>
      </c>
      <c r="C255" s="48" t="s">
        <v>709</v>
      </c>
      <c r="D255" s="41" t="s">
        <v>710</v>
      </c>
      <c r="E255" s="41">
        <v>3245.4</v>
      </c>
      <c r="F255" s="41">
        <f>VLOOKUP(C255,'[1]9月'!$B:$Q,16,0)</f>
        <v>3245.4</v>
      </c>
      <c r="G255" s="44">
        <v>5228.42</v>
      </c>
      <c r="H255" s="41">
        <v>3245.4</v>
      </c>
      <c r="I255" s="44">
        <v>3180</v>
      </c>
      <c r="J255" s="44"/>
      <c r="K255" s="52">
        <f t="shared" si="268"/>
        <v>58.4172</v>
      </c>
      <c r="L255" s="53">
        <f t="shared" si="269"/>
        <v>519.264</v>
      </c>
      <c r="M255" s="44">
        <f t="shared" si="270"/>
        <v>418.27</v>
      </c>
      <c r="N255" s="41">
        <f t="shared" si="271"/>
        <v>22.7178</v>
      </c>
      <c r="O255" s="44">
        <f t="shared" si="272"/>
        <v>159</v>
      </c>
      <c r="P255" s="44">
        <f t="shared" si="273"/>
        <v>0</v>
      </c>
      <c r="Q255" s="44">
        <f t="shared" si="274"/>
        <v>1177.669</v>
      </c>
      <c r="R255" s="41">
        <f t="shared" si="275"/>
        <v>0</v>
      </c>
      <c r="S255" s="41">
        <f t="shared" si="276"/>
        <v>259.63</v>
      </c>
      <c r="T255" s="44">
        <f t="shared" si="277"/>
        <v>104.57</v>
      </c>
      <c r="U255" s="41">
        <f t="shared" si="278"/>
        <v>9.74</v>
      </c>
      <c r="V255" s="44">
        <f t="shared" si="279"/>
        <v>159</v>
      </c>
      <c r="W255" s="44">
        <f t="shared" si="280"/>
        <v>0</v>
      </c>
      <c r="X255" s="41">
        <f t="shared" si="281"/>
        <v>532.94</v>
      </c>
      <c r="Y255" s="41">
        <f t="shared" si="282"/>
        <v>1710.609</v>
      </c>
      <c r="Z255" s="66"/>
      <c r="AA255" s="143" t="s">
        <v>26</v>
      </c>
      <c r="AB255" s="161">
        <f t="shared" ref="AB255:AH255" si="352">K255+R255</f>
        <v>58.4172</v>
      </c>
      <c r="AC255" s="161">
        <f t="shared" si="352"/>
        <v>778.894</v>
      </c>
      <c r="AD255" s="161">
        <f t="shared" si="352"/>
        <v>522.84</v>
      </c>
      <c r="AE255" s="161">
        <f t="shared" si="352"/>
        <v>32.4578</v>
      </c>
      <c r="AF255" s="161">
        <f t="shared" si="352"/>
        <v>318</v>
      </c>
      <c r="AG255" s="161">
        <f t="shared" si="352"/>
        <v>0</v>
      </c>
      <c r="AH255" s="161">
        <f t="shared" si="352"/>
        <v>1710.609</v>
      </c>
      <c r="AI255" s="143" t="s">
        <v>1135</v>
      </c>
    </row>
    <row r="256" s="9" customFormat="1" ht="20" customHeight="1" spans="1:35">
      <c r="A256" s="40">
        <f t="shared" si="347"/>
        <v>253</v>
      </c>
      <c r="B256" s="41" t="s">
        <v>285</v>
      </c>
      <c r="C256" s="48" t="s">
        <v>711</v>
      </c>
      <c r="D256" s="41" t="s">
        <v>712</v>
      </c>
      <c r="E256" s="41">
        <v>3245.4</v>
      </c>
      <c r="F256" s="41">
        <f>VLOOKUP(C256,'[1]9月'!$B:$Q,16,0)</f>
        <v>3245.4</v>
      </c>
      <c r="G256" s="44">
        <v>5228.42</v>
      </c>
      <c r="H256" s="41">
        <v>3245.4</v>
      </c>
      <c r="I256" s="44">
        <v>4180</v>
      </c>
      <c r="J256" s="44"/>
      <c r="K256" s="52">
        <f t="shared" ref="K256:K319" si="353">E256*0.018</f>
        <v>58.4172</v>
      </c>
      <c r="L256" s="53">
        <f t="shared" ref="L256:L319" si="354">F256*0.16</f>
        <v>519.264</v>
      </c>
      <c r="M256" s="44">
        <f t="shared" ref="M256:M319" si="355">ROUND(G256*0.08,2)</f>
        <v>418.27</v>
      </c>
      <c r="N256" s="41">
        <f t="shared" ref="N256:N319" si="356">H256*0.007</f>
        <v>22.7178</v>
      </c>
      <c r="O256" s="44">
        <f t="shared" ref="O256:O319" si="357">I256*5%</f>
        <v>209</v>
      </c>
      <c r="P256" s="44">
        <f t="shared" ref="P256:P319" si="358">J256*50%</f>
        <v>0</v>
      </c>
      <c r="Q256" s="44">
        <f t="shared" ref="Q256:Q319" si="359">SUM(K256:P256)</f>
        <v>1227.669</v>
      </c>
      <c r="R256" s="41">
        <f t="shared" ref="R256:R319" si="360">E256*0</f>
        <v>0</v>
      </c>
      <c r="S256" s="41">
        <f t="shared" ref="S256:S319" si="361">ROUND(F256*0.08,2)</f>
        <v>259.63</v>
      </c>
      <c r="T256" s="44">
        <f t="shared" ref="T256:T319" si="362">ROUND(G256*0.02,2)</f>
        <v>104.57</v>
      </c>
      <c r="U256" s="41">
        <f t="shared" ref="U256:U319" si="363">ROUND(H256*0.003,2)</f>
        <v>9.74</v>
      </c>
      <c r="V256" s="44">
        <f t="shared" ref="V256:V319" si="364">I256*5%</f>
        <v>209</v>
      </c>
      <c r="W256" s="44">
        <f t="shared" ref="W256:W319" si="365">J256*50%</f>
        <v>0</v>
      </c>
      <c r="X256" s="41">
        <f t="shared" ref="X256:X319" si="366">SUM(R256:W256)</f>
        <v>582.94</v>
      </c>
      <c r="Y256" s="41">
        <f t="shared" ref="Y256:Y319" si="367">Q256+X256</f>
        <v>1810.609</v>
      </c>
      <c r="Z256" s="66"/>
      <c r="AA256" s="143" t="s">
        <v>34</v>
      </c>
      <c r="AB256" s="161">
        <f t="shared" ref="AB256:AH256" si="368">K256+R256</f>
        <v>58.4172</v>
      </c>
      <c r="AC256" s="161">
        <f t="shared" si="368"/>
        <v>778.894</v>
      </c>
      <c r="AD256" s="161">
        <f t="shared" si="368"/>
        <v>522.84</v>
      </c>
      <c r="AE256" s="161">
        <f t="shared" si="368"/>
        <v>32.4578</v>
      </c>
      <c r="AF256" s="161">
        <f t="shared" si="368"/>
        <v>418</v>
      </c>
      <c r="AG256" s="161">
        <f t="shared" si="368"/>
        <v>0</v>
      </c>
      <c r="AH256" s="161">
        <f t="shared" si="368"/>
        <v>1810.609</v>
      </c>
      <c r="AI256" s="143" t="s">
        <v>1139</v>
      </c>
    </row>
    <row r="257" s="9" customFormat="1" ht="20" customHeight="1" spans="1:35">
      <c r="A257" s="40">
        <f t="shared" si="347"/>
        <v>254</v>
      </c>
      <c r="B257" s="41" t="s">
        <v>285</v>
      </c>
      <c r="C257" s="48" t="s">
        <v>713</v>
      </c>
      <c r="D257" s="341" t="s">
        <v>714</v>
      </c>
      <c r="E257" s="41">
        <v>3245.4</v>
      </c>
      <c r="F257" s="41">
        <f>VLOOKUP(C257,'[1]9月'!$B:$Q,16,0)</f>
        <v>3245.4</v>
      </c>
      <c r="G257" s="44">
        <v>5228.42</v>
      </c>
      <c r="H257" s="41">
        <v>3245.4</v>
      </c>
      <c r="I257" s="44">
        <v>4180</v>
      </c>
      <c r="J257" s="44"/>
      <c r="K257" s="52">
        <f t="shared" si="353"/>
        <v>58.4172</v>
      </c>
      <c r="L257" s="53">
        <f t="shared" si="354"/>
        <v>519.264</v>
      </c>
      <c r="M257" s="44">
        <f t="shared" si="355"/>
        <v>418.27</v>
      </c>
      <c r="N257" s="41">
        <f t="shared" si="356"/>
        <v>22.7178</v>
      </c>
      <c r="O257" s="44">
        <f t="shared" si="357"/>
        <v>209</v>
      </c>
      <c r="P257" s="44">
        <f t="shared" si="358"/>
        <v>0</v>
      </c>
      <c r="Q257" s="44">
        <f t="shared" si="359"/>
        <v>1227.669</v>
      </c>
      <c r="R257" s="41">
        <f t="shared" si="360"/>
        <v>0</v>
      </c>
      <c r="S257" s="41">
        <f t="shared" si="361"/>
        <v>259.63</v>
      </c>
      <c r="T257" s="44">
        <f t="shared" si="362"/>
        <v>104.57</v>
      </c>
      <c r="U257" s="41">
        <f t="shared" si="363"/>
        <v>9.74</v>
      </c>
      <c r="V257" s="44">
        <f t="shared" si="364"/>
        <v>209</v>
      </c>
      <c r="W257" s="44">
        <f t="shared" si="365"/>
        <v>0</v>
      </c>
      <c r="X257" s="41">
        <f t="shared" si="366"/>
        <v>582.94</v>
      </c>
      <c r="Y257" s="41">
        <f t="shared" si="367"/>
        <v>1810.609</v>
      </c>
      <c r="Z257" s="66"/>
      <c r="AA257" s="208" t="s">
        <v>26</v>
      </c>
      <c r="AB257" s="161">
        <f t="shared" ref="AB257:AH257" si="369">K257+R257</f>
        <v>58.4172</v>
      </c>
      <c r="AC257" s="161">
        <f t="shared" si="369"/>
        <v>778.894</v>
      </c>
      <c r="AD257" s="161">
        <f t="shared" si="369"/>
        <v>522.84</v>
      </c>
      <c r="AE257" s="161">
        <f t="shared" si="369"/>
        <v>32.4578</v>
      </c>
      <c r="AF257" s="161">
        <f t="shared" si="369"/>
        <v>418</v>
      </c>
      <c r="AG257" s="161">
        <f t="shared" si="369"/>
        <v>0</v>
      </c>
      <c r="AH257" s="161">
        <f t="shared" si="369"/>
        <v>1810.609</v>
      </c>
      <c r="AI257" s="143" t="s">
        <v>1135</v>
      </c>
    </row>
    <row r="258" s="9" customFormat="1" ht="20" customHeight="1" spans="1:35">
      <c r="A258" s="40">
        <f t="shared" si="347"/>
        <v>255</v>
      </c>
      <c r="B258" s="41" t="s">
        <v>715</v>
      </c>
      <c r="C258" s="48" t="s">
        <v>716</v>
      </c>
      <c r="D258" s="41" t="s">
        <v>717</v>
      </c>
      <c r="E258" s="41">
        <v>3245.4</v>
      </c>
      <c r="F258" s="41">
        <f>VLOOKUP(C258,'[1]9月'!$B:$Q,16,0)</f>
        <v>3245.4</v>
      </c>
      <c r="G258" s="44">
        <v>5228.42</v>
      </c>
      <c r="H258" s="41">
        <v>3245.4</v>
      </c>
      <c r="I258" s="44">
        <v>1790</v>
      </c>
      <c r="J258" s="44"/>
      <c r="K258" s="52">
        <f t="shared" si="353"/>
        <v>58.4172</v>
      </c>
      <c r="L258" s="53">
        <f t="shared" si="354"/>
        <v>519.264</v>
      </c>
      <c r="M258" s="44">
        <f t="shared" si="355"/>
        <v>418.27</v>
      </c>
      <c r="N258" s="41">
        <f t="shared" si="356"/>
        <v>22.7178</v>
      </c>
      <c r="O258" s="44">
        <f t="shared" si="357"/>
        <v>89.5</v>
      </c>
      <c r="P258" s="44">
        <f t="shared" si="358"/>
        <v>0</v>
      </c>
      <c r="Q258" s="44">
        <f t="shared" si="359"/>
        <v>1108.169</v>
      </c>
      <c r="R258" s="41">
        <f t="shared" si="360"/>
        <v>0</v>
      </c>
      <c r="S258" s="41">
        <f t="shared" si="361"/>
        <v>259.63</v>
      </c>
      <c r="T258" s="44">
        <f t="shared" si="362"/>
        <v>104.57</v>
      </c>
      <c r="U258" s="41">
        <f t="shared" si="363"/>
        <v>9.74</v>
      </c>
      <c r="V258" s="44">
        <f t="shared" si="364"/>
        <v>89.5</v>
      </c>
      <c r="W258" s="44">
        <f t="shared" si="365"/>
        <v>0</v>
      </c>
      <c r="X258" s="41">
        <f t="shared" si="366"/>
        <v>463.44</v>
      </c>
      <c r="Y258" s="41">
        <f t="shared" si="367"/>
        <v>1571.609</v>
      </c>
      <c r="Z258" s="66"/>
      <c r="AA258" s="143" t="s">
        <v>20</v>
      </c>
      <c r="AB258" s="161">
        <f t="shared" ref="AB258:AH258" si="370">K258+R258</f>
        <v>58.4172</v>
      </c>
      <c r="AC258" s="161">
        <f t="shared" si="370"/>
        <v>778.894</v>
      </c>
      <c r="AD258" s="161">
        <f t="shared" si="370"/>
        <v>522.84</v>
      </c>
      <c r="AE258" s="161">
        <f t="shared" si="370"/>
        <v>32.4578</v>
      </c>
      <c r="AF258" s="161">
        <f t="shared" si="370"/>
        <v>179</v>
      </c>
      <c r="AG258" s="161">
        <f t="shared" si="370"/>
        <v>0</v>
      </c>
      <c r="AH258" s="161">
        <f t="shared" si="370"/>
        <v>1571.609</v>
      </c>
      <c r="AI258" s="143" t="s">
        <v>1138</v>
      </c>
    </row>
    <row r="259" s="9" customFormat="1" ht="20" customHeight="1" spans="1:35">
      <c r="A259" s="40">
        <f t="shared" si="347"/>
        <v>256</v>
      </c>
      <c r="B259" s="41" t="s">
        <v>715</v>
      </c>
      <c r="C259" s="48" t="s">
        <v>718</v>
      </c>
      <c r="D259" s="41" t="s">
        <v>719</v>
      </c>
      <c r="E259" s="41">
        <v>3245.4</v>
      </c>
      <c r="F259" s="41">
        <f>VLOOKUP(C259,'[1]9月'!$B:$Q,16,0)</f>
        <v>3245.4</v>
      </c>
      <c r="G259" s="44">
        <v>5228.42</v>
      </c>
      <c r="H259" s="41">
        <v>3245.4</v>
      </c>
      <c r="I259" s="44">
        <v>1790</v>
      </c>
      <c r="J259" s="44"/>
      <c r="K259" s="52">
        <f t="shared" si="353"/>
        <v>58.4172</v>
      </c>
      <c r="L259" s="53">
        <f t="shared" si="354"/>
        <v>519.264</v>
      </c>
      <c r="M259" s="44">
        <f t="shared" si="355"/>
        <v>418.27</v>
      </c>
      <c r="N259" s="41">
        <f t="shared" si="356"/>
        <v>22.7178</v>
      </c>
      <c r="O259" s="44">
        <f t="shared" si="357"/>
        <v>89.5</v>
      </c>
      <c r="P259" s="44">
        <f t="shared" si="358"/>
        <v>0</v>
      </c>
      <c r="Q259" s="44">
        <f t="shared" si="359"/>
        <v>1108.169</v>
      </c>
      <c r="R259" s="41">
        <f t="shared" si="360"/>
        <v>0</v>
      </c>
      <c r="S259" s="41">
        <f t="shared" si="361"/>
        <v>259.63</v>
      </c>
      <c r="T259" s="44">
        <f t="shared" si="362"/>
        <v>104.57</v>
      </c>
      <c r="U259" s="41">
        <f t="shared" si="363"/>
        <v>9.74</v>
      </c>
      <c r="V259" s="44">
        <f t="shared" si="364"/>
        <v>89.5</v>
      </c>
      <c r="W259" s="44">
        <f t="shared" si="365"/>
        <v>0</v>
      </c>
      <c r="X259" s="41">
        <f t="shared" si="366"/>
        <v>463.44</v>
      </c>
      <c r="Y259" s="41">
        <f t="shared" si="367"/>
        <v>1571.609</v>
      </c>
      <c r="Z259" s="66"/>
      <c r="AA259" s="143" t="s">
        <v>20</v>
      </c>
      <c r="AB259" s="161">
        <f t="shared" ref="AB259:AH259" si="371">K259+R259</f>
        <v>58.4172</v>
      </c>
      <c r="AC259" s="161">
        <f t="shared" si="371"/>
        <v>778.894</v>
      </c>
      <c r="AD259" s="161">
        <f t="shared" si="371"/>
        <v>522.84</v>
      </c>
      <c r="AE259" s="161">
        <f t="shared" si="371"/>
        <v>32.4578</v>
      </c>
      <c r="AF259" s="161">
        <f t="shared" si="371"/>
        <v>179</v>
      </c>
      <c r="AG259" s="161">
        <f t="shared" si="371"/>
        <v>0</v>
      </c>
      <c r="AH259" s="161">
        <f t="shared" si="371"/>
        <v>1571.609</v>
      </c>
      <c r="AI259" s="143" t="s">
        <v>1138</v>
      </c>
    </row>
    <row r="260" s="9" customFormat="1" ht="20" customHeight="1" spans="1:35">
      <c r="A260" s="40">
        <f t="shared" si="347"/>
        <v>257</v>
      </c>
      <c r="B260" s="41" t="s">
        <v>715</v>
      </c>
      <c r="C260" s="48" t="s">
        <v>720</v>
      </c>
      <c r="D260" s="41" t="s">
        <v>721</v>
      </c>
      <c r="E260" s="41">
        <v>3245.4</v>
      </c>
      <c r="F260" s="41">
        <f>VLOOKUP(C260,'[1]9月'!$B:$Q,16,0)</f>
        <v>3245.4</v>
      </c>
      <c r="G260" s="44">
        <v>5228.42</v>
      </c>
      <c r="H260" s="41">
        <v>3245.4</v>
      </c>
      <c r="I260" s="44">
        <v>3180</v>
      </c>
      <c r="J260" s="44"/>
      <c r="K260" s="52">
        <f t="shared" si="353"/>
        <v>58.4172</v>
      </c>
      <c r="L260" s="53">
        <f t="shared" si="354"/>
        <v>519.264</v>
      </c>
      <c r="M260" s="44">
        <f t="shared" si="355"/>
        <v>418.27</v>
      </c>
      <c r="N260" s="41">
        <f t="shared" si="356"/>
        <v>22.7178</v>
      </c>
      <c r="O260" s="44">
        <f t="shared" si="357"/>
        <v>159</v>
      </c>
      <c r="P260" s="44">
        <f t="shared" si="358"/>
        <v>0</v>
      </c>
      <c r="Q260" s="44">
        <f t="shared" si="359"/>
        <v>1177.669</v>
      </c>
      <c r="R260" s="41">
        <f t="shared" si="360"/>
        <v>0</v>
      </c>
      <c r="S260" s="41">
        <f t="shared" si="361"/>
        <v>259.63</v>
      </c>
      <c r="T260" s="44">
        <f t="shared" si="362"/>
        <v>104.57</v>
      </c>
      <c r="U260" s="41">
        <f t="shared" si="363"/>
        <v>9.74</v>
      </c>
      <c r="V260" s="44">
        <f t="shared" si="364"/>
        <v>159</v>
      </c>
      <c r="W260" s="44">
        <f t="shared" si="365"/>
        <v>0</v>
      </c>
      <c r="X260" s="41">
        <f t="shared" si="366"/>
        <v>532.94</v>
      </c>
      <c r="Y260" s="41">
        <f t="shared" si="367"/>
        <v>1710.609</v>
      </c>
      <c r="Z260" s="66"/>
      <c r="AA260" s="143" t="s">
        <v>20</v>
      </c>
      <c r="AB260" s="161">
        <f t="shared" ref="AB260:AH260" si="372">K260+R260</f>
        <v>58.4172</v>
      </c>
      <c r="AC260" s="161">
        <f t="shared" si="372"/>
        <v>778.894</v>
      </c>
      <c r="AD260" s="161">
        <f t="shared" si="372"/>
        <v>522.84</v>
      </c>
      <c r="AE260" s="161">
        <f t="shared" si="372"/>
        <v>32.4578</v>
      </c>
      <c r="AF260" s="161">
        <f t="shared" si="372"/>
        <v>318</v>
      </c>
      <c r="AG260" s="161">
        <f t="shared" si="372"/>
        <v>0</v>
      </c>
      <c r="AH260" s="161">
        <f t="shared" si="372"/>
        <v>1710.609</v>
      </c>
      <c r="AI260" s="143" t="s">
        <v>1138</v>
      </c>
    </row>
    <row r="261" s="9" customFormat="1" ht="20" customHeight="1" spans="1:35">
      <c r="A261" s="40">
        <f t="shared" ref="A261:A270" si="373">ROW()-3</f>
        <v>258</v>
      </c>
      <c r="B261" s="41" t="s">
        <v>715</v>
      </c>
      <c r="C261" s="48" t="s">
        <v>722</v>
      </c>
      <c r="D261" s="41" t="s">
        <v>723</v>
      </c>
      <c r="E261" s="41">
        <v>3245.4</v>
      </c>
      <c r="F261" s="41">
        <f>VLOOKUP(C261,'[1]9月'!$B:$Q,16,0)</f>
        <v>3245.4</v>
      </c>
      <c r="G261" s="44">
        <v>5228.42</v>
      </c>
      <c r="H261" s="41">
        <v>3245.4</v>
      </c>
      <c r="I261" s="44">
        <v>1790</v>
      </c>
      <c r="J261" s="44"/>
      <c r="K261" s="52">
        <f t="shared" si="353"/>
        <v>58.4172</v>
      </c>
      <c r="L261" s="53">
        <f t="shared" si="354"/>
        <v>519.264</v>
      </c>
      <c r="M261" s="44">
        <f t="shared" si="355"/>
        <v>418.27</v>
      </c>
      <c r="N261" s="41">
        <f t="shared" si="356"/>
        <v>22.7178</v>
      </c>
      <c r="O261" s="44">
        <f t="shared" si="357"/>
        <v>89.5</v>
      </c>
      <c r="P261" s="44">
        <f t="shared" si="358"/>
        <v>0</v>
      </c>
      <c r="Q261" s="44">
        <f t="shared" si="359"/>
        <v>1108.169</v>
      </c>
      <c r="R261" s="41">
        <f t="shared" si="360"/>
        <v>0</v>
      </c>
      <c r="S261" s="41">
        <f t="shared" si="361"/>
        <v>259.63</v>
      </c>
      <c r="T261" s="44">
        <f t="shared" si="362"/>
        <v>104.57</v>
      </c>
      <c r="U261" s="41">
        <f t="shared" si="363"/>
        <v>9.74</v>
      </c>
      <c r="V261" s="44">
        <f t="shared" si="364"/>
        <v>89.5</v>
      </c>
      <c r="W261" s="44">
        <f t="shared" si="365"/>
        <v>0</v>
      </c>
      <c r="X261" s="41">
        <f t="shared" si="366"/>
        <v>463.44</v>
      </c>
      <c r="Y261" s="41">
        <f t="shared" si="367"/>
        <v>1571.609</v>
      </c>
      <c r="Z261" s="66"/>
      <c r="AA261" s="143" t="s">
        <v>20</v>
      </c>
      <c r="AB261" s="161">
        <f t="shared" ref="AB261:AH261" si="374">K261+R261</f>
        <v>58.4172</v>
      </c>
      <c r="AC261" s="161">
        <f t="shared" si="374"/>
        <v>778.894</v>
      </c>
      <c r="AD261" s="161">
        <f t="shared" si="374"/>
        <v>522.84</v>
      </c>
      <c r="AE261" s="161">
        <f t="shared" si="374"/>
        <v>32.4578</v>
      </c>
      <c r="AF261" s="161">
        <f t="shared" si="374"/>
        <v>179</v>
      </c>
      <c r="AG261" s="161">
        <f t="shared" si="374"/>
        <v>0</v>
      </c>
      <c r="AH261" s="161">
        <f t="shared" si="374"/>
        <v>1571.609</v>
      </c>
      <c r="AI261" s="143" t="s">
        <v>1138</v>
      </c>
    </row>
    <row r="262" s="9" customFormat="1" ht="20" customHeight="1" spans="1:35">
      <c r="A262" s="40">
        <f t="shared" si="373"/>
        <v>259</v>
      </c>
      <c r="B262" s="41" t="s">
        <v>715</v>
      </c>
      <c r="C262" s="48" t="s">
        <v>724</v>
      </c>
      <c r="D262" s="41" t="s">
        <v>725</v>
      </c>
      <c r="E262" s="41">
        <v>3245.4</v>
      </c>
      <c r="F262" s="41">
        <f>VLOOKUP(C262,'[1]9月'!$B:$Q,16,0)</f>
        <v>3245.4</v>
      </c>
      <c r="G262" s="44">
        <v>5228.42</v>
      </c>
      <c r="H262" s="41">
        <v>3245.4</v>
      </c>
      <c r="I262" s="44">
        <v>3180</v>
      </c>
      <c r="J262" s="44"/>
      <c r="K262" s="52">
        <f t="shared" si="353"/>
        <v>58.4172</v>
      </c>
      <c r="L262" s="53">
        <f t="shared" si="354"/>
        <v>519.264</v>
      </c>
      <c r="M262" s="44">
        <f t="shared" si="355"/>
        <v>418.27</v>
      </c>
      <c r="N262" s="41">
        <f t="shared" si="356"/>
        <v>22.7178</v>
      </c>
      <c r="O262" s="44">
        <f t="shared" si="357"/>
        <v>159</v>
      </c>
      <c r="P262" s="44">
        <f t="shared" si="358"/>
        <v>0</v>
      </c>
      <c r="Q262" s="44">
        <f t="shared" si="359"/>
        <v>1177.669</v>
      </c>
      <c r="R262" s="41">
        <f t="shared" si="360"/>
        <v>0</v>
      </c>
      <c r="S262" s="41">
        <f t="shared" si="361"/>
        <v>259.63</v>
      </c>
      <c r="T262" s="44">
        <f t="shared" si="362"/>
        <v>104.57</v>
      </c>
      <c r="U262" s="41">
        <f t="shared" si="363"/>
        <v>9.74</v>
      </c>
      <c r="V262" s="44">
        <f t="shared" si="364"/>
        <v>159</v>
      </c>
      <c r="W262" s="44">
        <f t="shared" si="365"/>
        <v>0</v>
      </c>
      <c r="X262" s="41">
        <f t="shared" si="366"/>
        <v>532.94</v>
      </c>
      <c r="Y262" s="41">
        <f t="shared" si="367"/>
        <v>1710.609</v>
      </c>
      <c r="Z262" s="66"/>
      <c r="AA262" s="143" t="s">
        <v>20</v>
      </c>
      <c r="AB262" s="161">
        <f t="shared" ref="AB262:AH262" si="375">K262+R262</f>
        <v>58.4172</v>
      </c>
      <c r="AC262" s="161">
        <f t="shared" si="375"/>
        <v>778.894</v>
      </c>
      <c r="AD262" s="161">
        <f t="shared" si="375"/>
        <v>522.84</v>
      </c>
      <c r="AE262" s="161">
        <f t="shared" si="375"/>
        <v>32.4578</v>
      </c>
      <c r="AF262" s="161">
        <f t="shared" si="375"/>
        <v>318</v>
      </c>
      <c r="AG262" s="161">
        <f t="shared" si="375"/>
        <v>0</v>
      </c>
      <c r="AH262" s="161">
        <f t="shared" si="375"/>
        <v>1710.609</v>
      </c>
      <c r="AI262" s="143" t="s">
        <v>1138</v>
      </c>
    </row>
    <row r="263" s="9" customFormat="1" ht="20" customHeight="1" spans="1:35">
      <c r="A263" s="40">
        <f t="shared" si="373"/>
        <v>260</v>
      </c>
      <c r="B263" s="41" t="s">
        <v>715</v>
      </c>
      <c r="C263" s="48" t="s">
        <v>726</v>
      </c>
      <c r="D263" s="41" t="s">
        <v>727</v>
      </c>
      <c r="E263" s="41">
        <v>3245.4</v>
      </c>
      <c r="F263" s="41">
        <f>VLOOKUP(C263,'[1]9月'!$B:$Q,16,0)</f>
        <v>3245.4</v>
      </c>
      <c r="G263" s="44">
        <v>5228.42</v>
      </c>
      <c r="H263" s="41">
        <v>3245.4</v>
      </c>
      <c r="I263" s="44">
        <v>1790</v>
      </c>
      <c r="J263" s="44"/>
      <c r="K263" s="52">
        <f t="shared" si="353"/>
        <v>58.4172</v>
      </c>
      <c r="L263" s="53">
        <f t="shared" si="354"/>
        <v>519.264</v>
      </c>
      <c r="M263" s="44">
        <f t="shared" si="355"/>
        <v>418.27</v>
      </c>
      <c r="N263" s="41">
        <f t="shared" si="356"/>
        <v>22.7178</v>
      </c>
      <c r="O263" s="44">
        <f t="shared" si="357"/>
        <v>89.5</v>
      </c>
      <c r="P263" s="44">
        <f t="shared" si="358"/>
        <v>0</v>
      </c>
      <c r="Q263" s="44">
        <f t="shared" si="359"/>
        <v>1108.169</v>
      </c>
      <c r="R263" s="41">
        <f t="shared" si="360"/>
        <v>0</v>
      </c>
      <c r="S263" s="41">
        <f t="shared" si="361"/>
        <v>259.63</v>
      </c>
      <c r="T263" s="44">
        <f t="shared" si="362"/>
        <v>104.57</v>
      </c>
      <c r="U263" s="41">
        <f t="shared" si="363"/>
        <v>9.74</v>
      </c>
      <c r="V263" s="44">
        <f t="shared" si="364"/>
        <v>89.5</v>
      </c>
      <c r="W263" s="44">
        <f t="shared" si="365"/>
        <v>0</v>
      </c>
      <c r="X263" s="41">
        <f t="shared" si="366"/>
        <v>463.44</v>
      </c>
      <c r="Y263" s="41">
        <f t="shared" si="367"/>
        <v>1571.609</v>
      </c>
      <c r="Z263" s="66"/>
      <c r="AA263" s="143" t="s">
        <v>20</v>
      </c>
      <c r="AB263" s="161">
        <f t="shared" ref="AB263:AH263" si="376">K263+R263</f>
        <v>58.4172</v>
      </c>
      <c r="AC263" s="161">
        <f t="shared" si="376"/>
        <v>778.894</v>
      </c>
      <c r="AD263" s="161">
        <f t="shared" si="376"/>
        <v>522.84</v>
      </c>
      <c r="AE263" s="161">
        <f t="shared" si="376"/>
        <v>32.4578</v>
      </c>
      <c r="AF263" s="161">
        <f t="shared" si="376"/>
        <v>179</v>
      </c>
      <c r="AG263" s="161">
        <f t="shared" si="376"/>
        <v>0</v>
      </c>
      <c r="AH263" s="161">
        <f t="shared" si="376"/>
        <v>1571.609</v>
      </c>
      <c r="AI263" s="143" t="s">
        <v>1138</v>
      </c>
    </row>
    <row r="264" s="9" customFormat="1" ht="20" customHeight="1" spans="1:35">
      <c r="A264" s="40">
        <f t="shared" si="373"/>
        <v>261</v>
      </c>
      <c r="B264" s="41" t="s">
        <v>684</v>
      </c>
      <c r="C264" s="48" t="s">
        <v>730</v>
      </c>
      <c r="D264" s="41" t="s">
        <v>731</v>
      </c>
      <c r="E264" s="41">
        <v>3245.4</v>
      </c>
      <c r="F264" s="41">
        <f>VLOOKUP(C264,'[1]9月'!$B:$Q,16,0)</f>
        <v>3245.4</v>
      </c>
      <c r="G264" s="44">
        <v>5228.42</v>
      </c>
      <c r="H264" s="41">
        <v>3245.4</v>
      </c>
      <c r="I264" s="44">
        <v>3180</v>
      </c>
      <c r="J264" s="44"/>
      <c r="K264" s="52">
        <f t="shared" si="353"/>
        <v>58.4172</v>
      </c>
      <c r="L264" s="53">
        <f t="shared" si="354"/>
        <v>519.264</v>
      </c>
      <c r="M264" s="44">
        <f t="shared" si="355"/>
        <v>418.27</v>
      </c>
      <c r="N264" s="41">
        <f t="shared" si="356"/>
        <v>22.7178</v>
      </c>
      <c r="O264" s="44">
        <f t="shared" si="357"/>
        <v>159</v>
      </c>
      <c r="P264" s="44">
        <f t="shared" si="358"/>
        <v>0</v>
      </c>
      <c r="Q264" s="44">
        <f t="shared" si="359"/>
        <v>1177.669</v>
      </c>
      <c r="R264" s="41">
        <f t="shared" si="360"/>
        <v>0</v>
      </c>
      <c r="S264" s="41">
        <f t="shared" si="361"/>
        <v>259.63</v>
      </c>
      <c r="T264" s="44">
        <f t="shared" si="362"/>
        <v>104.57</v>
      </c>
      <c r="U264" s="41">
        <f t="shared" si="363"/>
        <v>9.74</v>
      </c>
      <c r="V264" s="44">
        <f t="shared" si="364"/>
        <v>159</v>
      </c>
      <c r="W264" s="44">
        <f t="shared" si="365"/>
        <v>0</v>
      </c>
      <c r="X264" s="41">
        <f t="shared" si="366"/>
        <v>532.94</v>
      </c>
      <c r="Y264" s="41">
        <f t="shared" si="367"/>
        <v>1710.609</v>
      </c>
      <c r="Z264" s="66"/>
      <c r="AA264" s="143" t="s">
        <v>33</v>
      </c>
      <c r="AB264" s="161">
        <f t="shared" ref="AB264:AH264" si="377">K264+R264</f>
        <v>58.4172</v>
      </c>
      <c r="AC264" s="161">
        <f t="shared" si="377"/>
        <v>778.894</v>
      </c>
      <c r="AD264" s="161">
        <f t="shared" si="377"/>
        <v>522.84</v>
      </c>
      <c r="AE264" s="161">
        <f t="shared" si="377"/>
        <v>32.4578</v>
      </c>
      <c r="AF264" s="161">
        <f t="shared" si="377"/>
        <v>318</v>
      </c>
      <c r="AG264" s="161">
        <f t="shared" si="377"/>
        <v>0</v>
      </c>
      <c r="AH264" s="161">
        <f t="shared" si="377"/>
        <v>1710.609</v>
      </c>
      <c r="AI264" s="143" t="s">
        <v>1139</v>
      </c>
    </row>
    <row r="265" s="9" customFormat="1" ht="20" customHeight="1" spans="1:35">
      <c r="A265" s="40">
        <f t="shared" si="373"/>
        <v>262</v>
      </c>
      <c r="B265" s="41" t="s">
        <v>684</v>
      </c>
      <c r="C265" s="67" t="s">
        <v>732</v>
      </c>
      <c r="D265" s="41" t="s">
        <v>733</v>
      </c>
      <c r="E265" s="41">
        <v>3245.4</v>
      </c>
      <c r="F265" s="41">
        <f>VLOOKUP(C265,'[1]9月'!$B:$Q,16,0)</f>
        <v>3245.4</v>
      </c>
      <c r="G265" s="44">
        <v>5228.42</v>
      </c>
      <c r="H265" s="41">
        <v>3245.4</v>
      </c>
      <c r="I265" s="44">
        <v>1790</v>
      </c>
      <c r="J265" s="44"/>
      <c r="K265" s="52">
        <f t="shared" si="353"/>
        <v>58.4172</v>
      </c>
      <c r="L265" s="53">
        <f t="shared" si="354"/>
        <v>519.264</v>
      </c>
      <c r="M265" s="44">
        <f t="shared" si="355"/>
        <v>418.27</v>
      </c>
      <c r="N265" s="41">
        <f t="shared" si="356"/>
        <v>22.7178</v>
      </c>
      <c r="O265" s="44">
        <f t="shared" si="357"/>
        <v>89.5</v>
      </c>
      <c r="P265" s="44">
        <f t="shared" si="358"/>
        <v>0</v>
      </c>
      <c r="Q265" s="44">
        <f t="shared" si="359"/>
        <v>1108.169</v>
      </c>
      <c r="R265" s="41">
        <f t="shared" si="360"/>
        <v>0</v>
      </c>
      <c r="S265" s="41">
        <f t="shared" si="361"/>
        <v>259.63</v>
      </c>
      <c r="T265" s="44">
        <f t="shared" si="362"/>
        <v>104.57</v>
      </c>
      <c r="U265" s="41">
        <f t="shared" si="363"/>
        <v>9.74</v>
      </c>
      <c r="V265" s="44">
        <f t="shared" si="364"/>
        <v>89.5</v>
      </c>
      <c r="W265" s="44">
        <f t="shared" si="365"/>
        <v>0</v>
      </c>
      <c r="X265" s="41">
        <f t="shared" si="366"/>
        <v>463.44</v>
      </c>
      <c r="Y265" s="41">
        <f t="shared" si="367"/>
        <v>1571.609</v>
      </c>
      <c r="Z265" s="66"/>
      <c r="AA265" s="143" t="s">
        <v>22</v>
      </c>
      <c r="AB265" s="161">
        <f t="shared" ref="AB265:AH265" si="378">K265+R265</f>
        <v>58.4172</v>
      </c>
      <c r="AC265" s="161">
        <f t="shared" si="378"/>
        <v>778.894</v>
      </c>
      <c r="AD265" s="161">
        <f t="shared" si="378"/>
        <v>522.84</v>
      </c>
      <c r="AE265" s="161">
        <f t="shared" si="378"/>
        <v>32.4578</v>
      </c>
      <c r="AF265" s="161">
        <f t="shared" si="378"/>
        <v>179</v>
      </c>
      <c r="AG265" s="161">
        <f t="shared" si="378"/>
        <v>0</v>
      </c>
      <c r="AH265" s="161">
        <f t="shared" si="378"/>
        <v>1571.609</v>
      </c>
      <c r="AI265" s="143" t="s">
        <v>1138</v>
      </c>
    </row>
    <row r="266" s="9" customFormat="1" ht="20" customHeight="1" spans="1:35">
      <c r="A266" s="40">
        <f t="shared" si="373"/>
        <v>263</v>
      </c>
      <c r="B266" s="41" t="s">
        <v>684</v>
      </c>
      <c r="C266" s="48" t="s">
        <v>734</v>
      </c>
      <c r="D266" s="41" t="s">
        <v>735</v>
      </c>
      <c r="E266" s="41">
        <v>3245.4</v>
      </c>
      <c r="F266" s="41">
        <f>VLOOKUP(C266,'[1]9月'!$B:$Q,16,0)</f>
        <v>3245.4</v>
      </c>
      <c r="G266" s="44">
        <v>5228.42</v>
      </c>
      <c r="H266" s="41">
        <v>3245.4</v>
      </c>
      <c r="I266" s="44">
        <v>1790</v>
      </c>
      <c r="J266" s="44"/>
      <c r="K266" s="52">
        <f t="shared" si="353"/>
        <v>58.4172</v>
      </c>
      <c r="L266" s="53">
        <f t="shared" si="354"/>
        <v>519.264</v>
      </c>
      <c r="M266" s="44">
        <f t="shared" si="355"/>
        <v>418.27</v>
      </c>
      <c r="N266" s="41">
        <f t="shared" si="356"/>
        <v>22.7178</v>
      </c>
      <c r="O266" s="44">
        <f t="shared" si="357"/>
        <v>89.5</v>
      </c>
      <c r="P266" s="44">
        <f t="shared" si="358"/>
        <v>0</v>
      </c>
      <c r="Q266" s="44">
        <f t="shared" si="359"/>
        <v>1108.169</v>
      </c>
      <c r="R266" s="41">
        <f t="shared" si="360"/>
        <v>0</v>
      </c>
      <c r="S266" s="41">
        <f t="shared" si="361"/>
        <v>259.63</v>
      </c>
      <c r="T266" s="44">
        <f t="shared" si="362"/>
        <v>104.57</v>
      </c>
      <c r="U266" s="41">
        <f t="shared" si="363"/>
        <v>9.74</v>
      </c>
      <c r="V266" s="44">
        <f t="shared" si="364"/>
        <v>89.5</v>
      </c>
      <c r="W266" s="44">
        <f t="shared" si="365"/>
        <v>0</v>
      </c>
      <c r="X266" s="41">
        <f t="shared" si="366"/>
        <v>463.44</v>
      </c>
      <c r="Y266" s="41">
        <f t="shared" si="367"/>
        <v>1571.609</v>
      </c>
      <c r="Z266" s="66"/>
      <c r="AA266" s="143" t="s">
        <v>22</v>
      </c>
      <c r="AB266" s="161">
        <f t="shared" ref="AB266:AH266" si="379">K266+R266</f>
        <v>58.4172</v>
      </c>
      <c r="AC266" s="161">
        <f t="shared" si="379"/>
        <v>778.894</v>
      </c>
      <c r="AD266" s="161">
        <f t="shared" si="379"/>
        <v>522.84</v>
      </c>
      <c r="AE266" s="161">
        <f t="shared" si="379"/>
        <v>32.4578</v>
      </c>
      <c r="AF266" s="161">
        <f t="shared" si="379"/>
        <v>179</v>
      </c>
      <c r="AG266" s="161">
        <f t="shared" si="379"/>
        <v>0</v>
      </c>
      <c r="AH266" s="161">
        <f t="shared" si="379"/>
        <v>1571.609</v>
      </c>
      <c r="AI266" s="143" t="s">
        <v>1138</v>
      </c>
    </row>
    <row r="267" s="9" customFormat="1" ht="20" customHeight="1" spans="1:35">
      <c r="A267" s="40">
        <f t="shared" si="373"/>
        <v>264</v>
      </c>
      <c r="B267" s="41" t="s">
        <v>913</v>
      </c>
      <c r="C267" s="48" t="s">
        <v>739</v>
      </c>
      <c r="D267" s="41" t="s">
        <v>740</v>
      </c>
      <c r="E267" s="41">
        <v>3245.4</v>
      </c>
      <c r="F267" s="41">
        <f>VLOOKUP(C267,'[1]9月'!$B:$Q,16,0)</f>
        <v>3245.4</v>
      </c>
      <c r="G267" s="44">
        <v>5228.42</v>
      </c>
      <c r="H267" s="41">
        <v>3245.4</v>
      </c>
      <c r="I267" s="44">
        <v>1790</v>
      </c>
      <c r="J267" s="44"/>
      <c r="K267" s="52">
        <f t="shared" si="353"/>
        <v>58.4172</v>
      </c>
      <c r="L267" s="53">
        <f t="shared" si="354"/>
        <v>519.264</v>
      </c>
      <c r="M267" s="44">
        <f t="shared" si="355"/>
        <v>418.27</v>
      </c>
      <c r="N267" s="41">
        <f t="shared" si="356"/>
        <v>22.7178</v>
      </c>
      <c r="O267" s="44">
        <f t="shared" si="357"/>
        <v>89.5</v>
      </c>
      <c r="P267" s="44">
        <f t="shared" si="358"/>
        <v>0</v>
      </c>
      <c r="Q267" s="44">
        <f t="shared" si="359"/>
        <v>1108.169</v>
      </c>
      <c r="R267" s="41">
        <f t="shared" si="360"/>
        <v>0</v>
      </c>
      <c r="S267" s="41">
        <f t="shared" si="361"/>
        <v>259.63</v>
      </c>
      <c r="T267" s="44">
        <f t="shared" si="362"/>
        <v>104.57</v>
      </c>
      <c r="U267" s="41">
        <f t="shared" si="363"/>
        <v>9.74</v>
      </c>
      <c r="V267" s="44">
        <f t="shared" si="364"/>
        <v>89.5</v>
      </c>
      <c r="W267" s="44">
        <f t="shared" si="365"/>
        <v>0</v>
      </c>
      <c r="X267" s="41">
        <f t="shared" si="366"/>
        <v>463.44</v>
      </c>
      <c r="Y267" s="41">
        <f t="shared" si="367"/>
        <v>1571.609</v>
      </c>
      <c r="Z267" s="66"/>
      <c r="AA267" s="143" t="s">
        <v>23</v>
      </c>
      <c r="AB267" s="161">
        <f t="shared" ref="AB267:AH267" si="380">K267+R267</f>
        <v>58.4172</v>
      </c>
      <c r="AC267" s="161">
        <f t="shared" si="380"/>
        <v>778.894</v>
      </c>
      <c r="AD267" s="161">
        <f t="shared" si="380"/>
        <v>522.84</v>
      </c>
      <c r="AE267" s="161">
        <f t="shared" si="380"/>
        <v>32.4578</v>
      </c>
      <c r="AF267" s="161">
        <f t="shared" si="380"/>
        <v>179</v>
      </c>
      <c r="AG267" s="161">
        <f t="shared" si="380"/>
        <v>0</v>
      </c>
      <c r="AH267" s="161">
        <f t="shared" si="380"/>
        <v>1571.609</v>
      </c>
      <c r="AI267" s="143" t="s">
        <v>1138</v>
      </c>
    </row>
    <row r="268" s="9" customFormat="1" ht="20" customHeight="1" spans="1:35">
      <c r="A268" s="40">
        <f t="shared" si="373"/>
        <v>265</v>
      </c>
      <c r="B268" s="41" t="s">
        <v>913</v>
      </c>
      <c r="C268" s="48" t="s">
        <v>741</v>
      </c>
      <c r="D268" s="41" t="s">
        <v>742</v>
      </c>
      <c r="E268" s="41">
        <v>3245.4</v>
      </c>
      <c r="F268" s="41">
        <f>VLOOKUP(C268,'[1]9月'!$B:$Q,16,0)</f>
        <v>3245.4</v>
      </c>
      <c r="G268" s="44">
        <v>5228.42</v>
      </c>
      <c r="H268" s="41">
        <v>3245.4</v>
      </c>
      <c r="I268" s="44">
        <v>1790</v>
      </c>
      <c r="J268" s="44"/>
      <c r="K268" s="52">
        <f t="shared" si="353"/>
        <v>58.4172</v>
      </c>
      <c r="L268" s="53">
        <f t="shared" si="354"/>
        <v>519.264</v>
      </c>
      <c r="M268" s="44">
        <f t="shared" si="355"/>
        <v>418.27</v>
      </c>
      <c r="N268" s="41">
        <f t="shared" si="356"/>
        <v>22.7178</v>
      </c>
      <c r="O268" s="44">
        <f t="shared" si="357"/>
        <v>89.5</v>
      </c>
      <c r="P268" s="44">
        <f t="shared" si="358"/>
        <v>0</v>
      </c>
      <c r="Q268" s="44">
        <f t="shared" si="359"/>
        <v>1108.169</v>
      </c>
      <c r="R268" s="41">
        <f t="shared" si="360"/>
        <v>0</v>
      </c>
      <c r="S268" s="41">
        <f t="shared" si="361"/>
        <v>259.63</v>
      </c>
      <c r="T268" s="44">
        <f t="shared" si="362"/>
        <v>104.57</v>
      </c>
      <c r="U268" s="41">
        <f t="shared" si="363"/>
        <v>9.74</v>
      </c>
      <c r="V268" s="44">
        <f t="shared" si="364"/>
        <v>89.5</v>
      </c>
      <c r="W268" s="44">
        <f t="shared" si="365"/>
        <v>0</v>
      </c>
      <c r="X268" s="41">
        <f t="shared" si="366"/>
        <v>463.44</v>
      </c>
      <c r="Y268" s="41">
        <f t="shared" si="367"/>
        <v>1571.609</v>
      </c>
      <c r="Z268" s="66"/>
      <c r="AA268" s="143" t="s">
        <v>23</v>
      </c>
      <c r="AB268" s="161">
        <f t="shared" ref="AB268:AH268" si="381">K268+R268</f>
        <v>58.4172</v>
      </c>
      <c r="AC268" s="161">
        <f t="shared" si="381"/>
        <v>778.894</v>
      </c>
      <c r="AD268" s="161">
        <f t="shared" si="381"/>
        <v>522.84</v>
      </c>
      <c r="AE268" s="161">
        <f t="shared" si="381"/>
        <v>32.4578</v>
      </c>
      <c r="AF268" s="161">
        <f t="shared" si="381"/>
        <v>179</v>
      </c>
      <c r="AG268" s="161">
        <f t="shared" si="381"/>
        <v>0</v>
      </c>
      <c r="AH268" s="161">
        <f t="shared" si="381"/>
        <v>1571.609</v>
      </c>
      <c r="AI268" s="143" t="s">
        <v>1138</v>
      </c>
    </row>
    <row r="269" s="9" customFormat="1" ht="20" customHeight="1" spans="1:35">
      <c r="A269" s="40">
        <f t="shared" si="373"/>
        <v>266</v>
      </c>
      <c r="B269" s="41" t="s">
        <v>170</v>
      </c>
      <c r="C269" s="48" t="s">
        <v>743</v>
      </c>
      <c r="D269" s="41" t="s">
        <v>744</v>
      </c>
      <c r="E269" s="41">
        <v>3245.4</v>
      </c>
      <c r="F269" s="41">
        <f>VLOOKUP(C269,'[1]9月'!$B:$Q,16,0)</f>
        <v>3245.4</v>
      </c>
      <c r="G269" s="44">
        <v>5228.42</v>
      </c>
      <c r="H269" s="41">
        <v>3245.4</v>
      </c>
      <c r="I269" s="44">
        <v>1790</v>
      </c>
      <c r="J269" s="44"/>
      <c r="K269" s="52">
        <f t="shared" si="353"/>
        <v>58.4172</v>
      </c>
      <c r="L269" s="53">
        <f t="shared" si="354"/>
        <v>519.264</v>
      </c>
      <c r="M269" s="44">
        <f t="shared" si="355"/>
        <v>418.27</v>
      </c>
      <c r="N269" s="41">
        <f t="shared" si="356"/>
        <v>22.7178</v>
      </c>
      <c r="O269" s="44">
        <f t="shared" si="357"/>
        <v>89.5</v>
      </c>
      <c r="P269" s="44">
        <f t="shared" si="358"/>
        <v>0</v>
      </c>
      <c r="Q269" s="44">
        <f t="shared" si="359"/>
        <v>1108.169</v>
      </c>
      <c r="R269" s="41">
        <f t="shared" si="360"/>
        <v>0</v>
      </c>
      <c r="S269" s="41">
        <f t="shared" si="361"/>
        <v>259.63</v>
      </c>
      <c r="T269" s="44">
        <f t="shared" si="362"/>
        <v>104.57</v>
      </c>
      <c r="U269" s="41">
        <f t="shared" si="363"/>
        <v>9.74</v>
      </c>
      <c r="V269" s="44">
        <f t="shared" si="364"/>
        <v>89.5</v>
      </c>
      <c r="W269" s="44">
        <f t="shared" si="365"/>
        <v>0</v>
      </c>
      <c r="X269" s="41">
        <f t="shared" si="366"/>
        <v>463.44</v>
      </c>
      <c r="Y269" s="41">
        <f t="shared" si="367"/>
        <v>1571.609</v>
      </c>
      <c r="Z269" s="66"/>
      <c r="AA269" s="143" t="s">
        <v>23</v>
      </c>
      <c r="AB269" s="161">
        <f t="shared" ref="AB269:AH269" si="382">K269+R269</f>
        <v>58.4172</v>
      </c>
      <c r="AC269" s="161">
        <f t="shared" si="382"/>
        <v>778.894</v>
      </c>
      <c r="AD269" s="161">
        <f t="shared" si="382"/>
        <v>522.84</v>
      </c>
      <c r="AE269" s="161">
        <f t="shared" si="382"/>
        <v>32.4578</v>
      </c>
      <c r="AF269" s="161">
        <f t="shared" si="382"/>
        <v>179</v>
      </c>
      <c r="AG269" s="161">
        <f t="shared" si="382"/>
        <v>0</v>
      </c>
      <c r="AH269" s="161">
        <f t="shared" si="382"/>
        <v>1571.609</v>
      </c>
      <c r="AI269" s="143" t="s">
        <v>1138</v>
      </c>
    </row>
    <row r="270" s="9" customFormat="1" ht="20" customHeight="1" spans="1:35">
      <c r="A270" s="40">
        <f t="shared" si="373"/>
        <v>267</v>
      </c>
      <c r="B270" s="41" t="s">
        <v>913</v>
      </c>
      <c r="C270" s="48" t="s">
        <v>745</v>
      </c>
      <c r="D270" s="41" t="s">
        <v>746</v>
      </c>
      <c r="E270" s="41">
        <v>3245.4</v>
      </c>
      <c r="F270" s="41">
        <f>VLOOKUP(C270,'[1]9月'!$B:$Q,16,0)</f>
        <v>3245.4</v>
      </c>
      <c r="G270" s="44">
        <v>5228.42</v>
      </c>
      <c r="H270" s="41">
        <v>3245.4</v>
      </c>
      <c r="I270" s="44">
        <v>1790</v>
      </c>
      <c r="J270" s="44"/>
      <c r="K270" s="52">
        <f t="shared" si="353"/>
        <v>58.4172</v>
      </c>
      <c r="L270" s="53">
        <f t="shared" si="354"/>
        <v>519.264</v>
      </c>
      <c r="M270" s="44">
        <f t="shared" si="355"/>
        <v>418.27</v>
      </c>
      <c r="N270" s="41">
        <f t="shared" si="356"/>
        <v>22.7178</v>
      </c>
      <c r="O270" s="44">
        <f t="shared" si="357"/>
        <v>89.5</v>
      </c>
      <c r="P270" s="44">
        <f t="shared" si="358"/>
        <v>0</v>
      </c>
      <c r="Q270" s="44">
        <f t="shared" si="359"/>
        <v>1108.169</v>
      </c>
      <c r="R270" s="41">
        <f t="shared" si="360"/>
        <v>0</v>
      </c>
      <c r="S270" s="41">
        <f t="shared" si="361"/>
        <v>259.63</v>
      </c>
      <c r="T270" s="44">
        <f t="shared" si="362"/>
        <v>104.57</v>
      </c>
      <c r="U270" s="41">
        <f t="shared" si="363"/>
        <v>9.74</v>
      </c>
      <c r="V270" s="44">
        <f t="shared" si="364"/>
        <v>89.5</v>
      </c>
      <c r="W270" s="44">
        <f t="shared" si="365"/>
        <v>0</v>
      </c>
      <c r="X270" s="41">
        <f t="shared" si="366"/>
        <v>463.44</v>
      </c>
      <c r="Y270" s="41">
        <f t="shared" si="367"/>
        <v>1571.609</v>
      </c>
      <c r="Z270" s="66"/>
      <c r="AA270" s="143" t="s">
        <v>23</v>
      </c>
      <c r="AB270" s="161">
        <f t="shared" ref="AB270:AH270" si="383">K270+R270</f>
        <v>58.4172</v>
      </c>
      <c r="AC270" s="161">
        <f t="shared" si="383"/>
        <v>778.894</v>
      </c>
      <c r="AD270" s="161">
        <f t="shared" si="383"/>
        <v>522.84</v>
      </c>
      <c r="AE270" s="161">
        <f t="shared" si="383"/>
        <v>32.4578</v>
      </c>
      <c r="AF270" s="161">
        <f t="shared" si="383"/>
        <v>179</v>
      </c>
      <c r="AG270" s="161">
        <f t="shared" si="383"/>
        <v>0</v>
      </c>
      <c r="AH270" s="161">
        <f t="shared" si="383"/>
        <v>1571.609</v>
      </c>
      <c r="AI270" s="143" t="s">
        <v>1138</v>
      </c>
    </row>
    <row r="271" s="9" customFormat="1" ht="20" customHeight="1" spans="1:35">
      <c r="A271" s="40">
        <f t="shared" ref="A271:A280" si="384">ROW()-3</f>
        <v>268</v>
      </c>
      <c r="B271" s="41" t="s">
        <v>913</v>
      </c>
      <c r="C271" s="48" t="s">
        <v>747</v>
      </c>
      <c r="D271" s="41" t="s">
        <v>748</v>
      </c>
      <c r="E271" s="41">
        <v>3245.4</v>
      </c>
      <c r="F271" s="41">
        <f>VLOOKUP(C271,'[1]9月'!$B:$Q,16,0)</f>
        <v>3245.4</v>
      </c>
      <c r="G271" s="44">
        <v>5228.42</v>
      </c>
      <c r="H271" s="41">
        <v>3245.4</v>
      </c>
      <c r="I271" s="44">
        <v>1790</v>
      </c>
      <c r="J271" s="44"/>
      <c r="K271" s="52">
        <f t="shared" si="353"/>
        <v>58.4172</v>
      </c>
      <c r="L271" s="53">
        <f t="shared" si="354"/>
        <v>519.264</v>
      </c>
      <c r="M271" s="44">
        <f t="shared" si="355"/>
        <v>418.27</v>
      </c>
      <c r="N271" s="41">
        <f t="shared" si="356"/>
        <v>22.7178</v>
      </c>
      <c r="O271" s="44">
        <f t="shared" si="357"/>
        <v>89.5</v>
      </c>
      <c r="P271" s="44">
        <f t="shared" si="358"/>
        <v>0</v>
      </c>
      <c r="Q271" s="44">
        <f t="shared" si="359"/>
        <v>1108.169</v>
      </c>
      <c r="R271" s="41">
        <f t="shared" si="360"/>
        <v>0</v>
      </c>
      <c r="S271" s="41">
        <f t="shared" si="361"/>
        <v>259.63</v>
      </c>
      <c r="T271" s="44">
        <f t="shared" si="362"/>
        <v>104.57</v>
      </c>
      <c r="U271" s="41">
        <f t="shared" si="363"/>
        <v>9.74</v>
      </c>
      <c r="V271" s="44">
        <f t="shared" si="364"/>
        <v>89.5</v>
      </c>
      <c r="W271" s="44">
        <f t="shared" si="365"/>
        <v>0</v>
      </c>
      <c r="X271" s="41">
        <f t="shared" si="366"/>
        <v>463.44</v>
      </c>
      <c r="Y271" s="41">
        <f t="shared" si="367"/>
        <v>1571.609</v>
      </c>
      <c r="Z271" s="66"/>
      <c r="AA271" s="143" t="s">
        <v>23</v>
      </c>
      <c r="AB271" s="161">
        <f t="shared" ref="AB271:AH271" si="385">K271+R271</f>
        <v>58.4172</v>
      </c>
      <c r="AC271" s="161">
        <f t="shared" si="385"/>
        <v>778.894</v>
      </c>
      <c r="AD271" s="161">
        <f t="shared" si="385"/>
        <v>522.84</v>
      </c>
      <c r="AE271" s="161">
        <f t="shared" si="385"/>
        <v>32.4578</v>
      </c>
      <c r="AF271" s="161">
        <f t="shared" si="385"/>
        <v>179</v>
      </c>
      <c r="AG271" s="161">
        <f t="shared" si="385"/>
        <v>0</v>
      </c>
      <c r="AH271" s="161">
        <f t="shared" si="385"/>
        <v>1571.609</v>
      </c>
      <c r="AI271" s="143" t="s">
        <v>1138</v>
      </c>
    </row>
    <row r="272" s="9" customFormat="1" ht="19" customHeight="1" spans="1:35">
      <c r="A272" s="40">
        <f t="shared" si="384"/>
        <v>269</v>
      </c>
      <c r="B272" s="41" t="s">
        <v>913</v>
      </c>
      <c r="C272" s="48" t="s">
        <v>749</v>
      </c>
      <c r="D272" s="41" t="s">
        <v>750</v>
      </c>
      <c r="E272" s="41">
        <v>3245.4</v>
      </c>
      <c r="F272" s="41">
        <f>VLOOKUP(C272,'[1]9月'!$B:$Q,16,0)</f>
        <v>3245.4</v>
      </c>
      <c r="G272" s="44">
        <v>5228.42</v>
      </c>
      <c r="H272" s="41">
        <v>3245.4</v>
      </c>
      <c r="I272" s="44">
        <v>1790</v>
      </c>
      <c r="J272" s="44"/>
      <c r="K272" s="52">
        <f t="shared" si="353"/>
        <v>58.4172</v>
      </c>
      <c r="L272" s="53">
        <f t="shared" si="354"/>
        <v>519.264</v>
      </c>
      <c r="M272" s="44">
        <f t="shared" si="355"/>
        <v>418.27</v>
      </c>
      <c r="N272" s="41">
        <f t="shared" si="356"/>
        <v>22.7178</v>
      </c>
      <c r="O272" s="44">
        <f t="shared" si="357"/>
        <v>89.5</v>
      </c>
      <c r="P272" s="44">
        <f t="shared" si="358"/>
        <v>0</v>
      </c>
      <c r="Q272" s="44">
        <f t="shared" si="359"/>
        <v>1108.169</v>
      </c>
      <c r="R272" s="72">
        <f t="shared" si="360"/>
        <v>0</v>
      </c>
      <c r="S272" s="72">
        <f t="shared" si="361"/>
        <v>259.63</v>
      </c>
      <c r="T272" s="69">
        <f t="shared" si="362"/>
        <v>104.57</v>
      </c>
      <c r="U272" s="72">
        <f t="shared" si="363"/>
        <v>9.74</v>
      </c>
      <c r="V272" s="69">
        <f t="shared" si="364"/>
        <v>89.5</v>
      </c>
      <c r="W272" s="69">
        <f t="shared" si="365"/>
        <v>0</v>
      </c>
      <c r="X272" s="41">
        <f t="shared" si="366"/>
        <v>463.44</v>
      </c>
      <c r="Y272" s="72">
        <f t="shared" si="367"/>
        <v>1571.609</v>
      </c>
      <c r="Z272" s="72"/>
      <c r="AA272" s="143" t="s">
        <v>23</v>
      </c>
      <c r="AB272" s="161">
        <f t="shared" ref="AB272:AH272" si="386">K272+R272</f>
        <v>58.4172</v>
      </c>
      <c r="AC272" s="161">
        <f t="shared" si="386"/>
        <v>778.894</v>
      </c>
      <c r="AD272" s="161">
        <f t="shared" si="386"/>
        <v>522.84</v>
      </c>
      <c r="AE272" s="161">
        <f t="shared" si="386"/>
        <v>32.4578</v>
      </c>
      <c r="AF272" s="161">
        <f t="shared" si="386"/>
        <v>179</v>
      </c>
      <c r="AG272" s="161">
        <f t="shared" si="386"/>
        <v>0</v>
      </c>
      <c r="AH272" s="161">
        <f t="shared" si="386"/>
        <v>1571.609</v>
      </c>
      <c r="AI272" s="143" t="s">
        <v>1138</v>
      </c>
    </row>
    <row r="273" s="9" customFormat="1" ht="20" customHeight="1" spans="1:35">
      <c r="A273" s="40">
        <f t="shared" si="384"/>
        <v>270</v>
      </c>
      <c r="B273" s="41" t="s">
        <v>913</v>
      </c>
      <c r="C273" s="48" t="s">
        <v>751</v>
      </c>
      <c r="D273" s="41" t="s">
        <v>752</v>
      </c>
      <c r="E273" s="41">
        <v>3245.4</v>
      </c>
      <c r="F273" s="41">
        <f>VLOOKUP(C273,'[1]9月'!$B:$Q,16,0)</f>
        <v>3245.4</v>
      </c>
      <c r="G273" s="44">
        <v>5228.42</v>
      </c>
      <c r="H273" s="41">
        <v>3245.4</v>
      </c>
      <c r="I273" s="44">
        <v>1790</v>
      </c>
      <c r="J273" s="44"/>
      <c r="K273" s="52">
        <f t="shared" si="353"/>
        <v>58.4172</v>
      </c>
      <c r="L273" s="53">
        <f t="shared" si="354"/>
        <v>519.264</v>
      </c>
      <c r="M273" s="44">
        <f t="shared" si="355"/>
        <v>418.27</v>
      </c>
      <c r="N273" s="41">
        <f t="shared" si="356"/>
        <v>22.7178</v>
      </c>
      <c r="O273" s="44">
        <f t="shared" si="357"/>
        <v>89.5</v>
      </c>
      <c r="P273" s="44">
        <f t="shared" si="358"/>
        <v>0</v>
      </c>
      <c r="Q273" s="44">
        <f t="shared" si="359"/>
        <v>1108.169</v>
      </c>
      <c r="R273" s="41">
        <f t="shared" si="360"/>
        <v>0</v>
      </c>
      <c r="S273" s="41">
        <f t="shared" si="361"/>
        <v>259.63</v>
      </c>
      <c r="T273" s="44">
        <f t="shared" si="362"/>
        <v>104.57</v>
      </c>
      <c r="U273" s="41">
        <f t="shared" si="363"/>
        <v>9.74</v>
      </c>
      <c r="V273" s="44">
        <f t="shared" si="364"/>
        <v>89.5</v>
      </c>
      <c r="W273" s="44">
        <f t="shared" si="365"/>
        <v>0</v>
      </c>
      <c r="X273" s="41">
        <f t="shared" si="366"/>
        <v>463.44</v>
      </c>
      <c r="Y273" s="41">
        <f t="shared" si="367"/>
        <v>1571.609</v>
      </c>
      <c r="Z273" s="66"/>
      <c r="AA273" s="143" t="s">
        <v>23</v>
      </c>
      <c r="AB273" s="161">
        <f t="shared" ref="AB273:AH273" si="387">K273+R273</f>
        <v>58.4172</v>
      </c>
      <c r="AC273" s="161">
        <f t="shared" si="387"/>
        <v>778.894</v>
      </c>
      <c r="AD273" s="161">
        <f t="shared" si="387"/>
        <v>522.84</v>
      </c>
      <c r="AE273" s="161">
        <f t="shared" si="387"/>
        <v>32.4578</v>
      </c>
      <c r="AF273" s="161">
        <f t="shared" si="387"/>
        <v>179</v>
      </c>
      <c r="AG273" s="161">
        <f t="shared" si="387"/>
        <v>0</v>
      </c>
      <c r="AH273" s="161">
        <f t="shared" si="387"/>
        <v>1571.609</v>
      </c>
      <c r="AI273" s="143" t="s">
        <v>1138</v>
      </c>
    </row>
    <row r="274" s="9" customFormat="1" ht="20" customHeight="1" spans="1:35">
      <c r="A274" s="40">
        <f t="shared" si="384"/>
        <v>271</v>
      </c>
      <c r="B274" s="41" t="s">
        <v>913</v>
      </c>
      <c r="C274" s="48" t="s">
        <v>753</v>
      </c>
      <c r="D274" s="41" t="s">
        <v>754</v>
      </c>
      <c r="E274" s="41">
        <v>3245.4</v>
      </c>
      <c r="F274" s="41">
        <f>VLOOKUP(C274,'[1]9月'!$B:$Q,16,0)</f>
        <v>3245.4</v>
      </c>
      <c r="G274" s="44">
        <v>5228.42</v>
      </c>
      <c r="H274" s="41">
        <v>3245.4</v>
      </c>
      <c r="I274" s="44">
        <v>1790</v>
      </c>
      <c r="J274" s="44"/>
      <c r="K274" s="52">
        <f t="shared" si="353"/>
        <v>58.4172</v>
      </c>
      <c r="L274" s="53">
        <f t="shared" si="354"/>
        <v>519.264</v>
      </c>
      <c r="M274" s="44">
        <f t="shared" si="355"/>
        <v>418.27</v>
      </c>
      <c r="N274" s="41">
        <f t="shared" si="356"/>
        <v>22.7178</v>
      </c>
      <c r="O274" s="44">
        <f t="shared" si="357"/>
        <v>89.5</v>
      </c>
      <c r="P274" s="44">
        <f t="shared" si="358"/>
        <v>0</v>
      </c>
      <c r="Q274" s="44">
        <f t="shared" si="359"/>
        <v>1108.169</v>
      </c>
      <c r="R274" s="41">
        <f t="shared" si="360"/>
        <v>0</v>
      </c>
      <c r="S274" s="41">
        <f t="shared" si="361"/>
        <v>259.63</v>
      </c>
      <c r="T274" s="44">
        <f t="shared" si="362"/>
        <v>104.57</v>
      </c>
      <c r="U274" s="41">
        <f t="shared" si="363"/>
        <v>9.74</v>
      </c>
      <c r="V274" s="44">
        <f t="shared" si="364"/>
        <v>89.5</v>
      </c>
      <c r="W274" s="44">
        <f t="shared" si="365"/>
        <v>0</v>
      </c>
      <c r="X274" s="41">
        <f t="shared" si="366"/>
        <v>463.44</v>
      </c>
      <c r="Y274" s="41">
        <f t="shared" si="367"/>
        <v>1571.609</v>
      </c>
      <c r="Z274" s="66"/>
      <c r="AA274" s="143" t="s">
        <v>23</v>
      </c>
      <c r="AB274" s="161">
        <f t="shared" ref="AB274:AH274" si="388">K274+R274</f>
        <v>58.4172</v>
      </c>
      <c r="AC274" s="161">
        <f t="shared" si="388"/>
        <v>778.894</v>
      </c>
      <c r="AD274" s="161">
        <f t="shared" si="388"/>
        <v>522.84</v>
      </c>
      <c r="AE274" s="161">
        <f t="shared" si="388"/>
        <v>32.4578</v>
      </c>
      <c r="AF274" s="161">
        <f t="shared" si="388"/>
        <v>179</v>
      </c>
      <c r="AG274" s="161">
        <f t="shared" si="388"/>
        <v>0</v>
      </c>
      <c r="AH274" s="161">
        <f t="shared" si="388"/>
        <v>1571.609</v>
      </c>
      <c r="AI274" s="143" t="s">
        <v>1138</v>
      </c>
    </row>
    <row r="275" s="9" customFormat="1" ht="20" customHeight="1" spans="1:35">
      <c r="A275" s="40">
        <f t="shared" si="384"/>
        <v>272</v>
      </c>
      <c r="B275" s="41" t="s">
        <v>913</v>
      </c>
      <c r="C275" s="48" t="s">
        <v>755</v>
      </c>
      <c r="D275" s="41" t="s">
        <v>756</v>
      </c>
      <c r="E275" s="41">
        <v>3245.4</v>
      </c>
      <c r="F275" s="41">
        <f>VLOOKUP(C275,'[1]9月'!$B:$Q,16,0)</f>
        <v>3245.4</v>
      </c>
      <c r="G275" s="44">
        <v>5228.42</v>
      </c>
      <c r="H275" s="41">
        <v>3245.4</v>
      </c>
      <c r="I275" s="44">
        <v>1790</v>
      </c>
      <c r="J275" s="44"/>
      <c r="K275" s="52">
        <f t="shared" si="353"/>
        <v>58.4172</v>
      </c>
      <c r="L275" s="53">
        <f t="shared" si="354"/>
        <v>519.264</v>
      </c>
      <c r="M275" s="44">
        <f t="shared" si="355"/>
        <v>418.27</v>
      </c>
      <c r="N275" s="41">
        <f t="shared" si="356"/>
        <v>22.7178</v>
      </c>
      <c r="O275" s="44">
        <f t="shared" si="357"/>
        <v>89.5</v>
      </c>
      <c r="P275" s="44">
        <f t="shared" si="358"/>
        <v>0</v>
      </c>
      <c r="Q275" s="44">
        <f t="shared" si="359"/>
        <v>1108.169</v>
      </c>
      <c r="R275" s="41">
        <f t="shared" si="360"/>
        <v>0</v>
      </c>
      <c r="S275" s="41">
        <f t="shared" si="361"/>
        <v>259.63</v>
      </c>
      <c r="T275" s="44">
        <f t="shared" si="362"/>
        <v>104.57</v>
      </c>
      <c r="U275" s="41">
        <f t="shared" si="363"/>
        <v>9.74</v>
      </c>
      <c r="V275" s="44">
        <f t="shared" si="364"/>
        <v>89.5</v>
      </c>
      <c r="W275" s="44">
        <f t="shared" si="365"/>
        <v>0</v>
      </c>
      <c r="X275" s="41">
        <f t="shared" si="366"/>
        <v>463.44</v>
      </c>
      <c r="Y275" s="41">
        <f t="shared" si="367"/>
        <v>1571.609</v>
      </c>
      <c r="Z275" s="66"/>
      <c r="AA275" s="143" t="s">
        <v>23</v>
      </c>
      <c r="AB275" s="161">
        <f t="shared" ref="AB275:AH275" si="389">K275+R275</f>
        <v>58.4172</v>
      </c>
      <c r="AC275" s="161">
        <f t="shared" si="389"/>
        <v>778.894</v>
      </c>
      <c r="AD275" s="161">
        <f t="shared" si="389"/>
        <v>522.84</v>
      </c>
      <c r="AE275" s="161">
        <f t="shared" si="389"/>
        <v>32.4578</v>
      </c>
      <c r="AF275" s="161">
        <f t="shared" si="389"/>
        <v>179</v>
      </c>
      <c r="AG275" s="161">
        <f t="shared" si="389"/>
        <v>0</v>
      </c>
      <c r="AH275" s="161">
        <f t="shared" si="389"/>
        <v>1571.609</v>
      </c>
      <c r="AI275" s="143" t="s">
        <v>1138</v>
      </c>
    </row>
    <row r="276" s="9" customFormat="1" ht="20" customHeight="1" spans="1:35">
      <c r="A276" s="40">
        <f t="shared" si="384"/>
        <v>273</v>
      </c>
      <c r="B276" s="41" t="s">
        <v>170</v>
      </c>
      <c r="C276" s="48" t="s">
        <v>757</v>
      </c>
      <c r="D276" s="41" t="s">
        <v>758</v>
      </c>
      <c r="E276" s="41">
        <v>3245.4</v>
      </c>
      <c r="F276" s="41">
        <f>VLOOKUP(C276,'[1]9月'!$B:$Q,16,0)</f>
        <v>3245.4</v>
      </c>
      <c r="G276" s="44">
        <v>5228.42</v>
      </c>
      <c r="H276" s="41">
        <v>3245.4</v>
      </c>
      <c r="I276" s="44">
        <v>3180</v>
      </c>
      <c r="J276" s="44"/>
      <c r="K276" s="52">
        <f t="shared" si="353"/>
        <v>58.4172</v>
      </c>
      <c r="L276" s="53">
        <f t="shared" si="354"/>
        <v>519.264</v>
      </c>
      <c r="M276" s="44">
        <f t="shared" si="355"/>
        <v>418.27</v>
      </c>
      <c r="N276" s="41">
        <f t="shared" si="356"/>
        <v>22.7178</v>
      </c>
      <c r="O276" s="44">
        <f t="shared" si="357"/>
        <v>159</v>
      </c>
      <c r="P276" s="44">
        <f t="shared" si="358"/>
        <v>0</v>
      </c>
      <c r="Q276" s="44">
        <f t="shared" si="359"/>
        <v>1177.669</v>
      </c>
      <c r="R276" s="41">
        <f t="shared" si="360"/>
        <v>0</v>
      </c>
      <c r="S276" s="41">
        <f t="shared" si="361"/>
        <v>259.63</v>
      </c>
      <c r="T276" s="44">
        <f t="shared" si="362"/>
        <v>104.57</v>
      </c>
      <c r="U276" s="41">
        <f t="shared" si="363"/>
        <v>9.74</v>
      </c>
      <c r="V276" s="44">
        <f t="shared" si="364"/>
        <v>159</v>
      </c>
      <c r="W276" s="44">
        <f t="shared" si="365"/>
        <v>0</v>
      </c>
      <c r="X276" s="41">
        <f t="shared" si="366"/>
        <v>532.94</v>
      </c>
      <c r="Y276" s="41">
        <f t="shared" si="367"/>
        <v>1710.609</v>
      </c>
      <c r="Z276" s="66"/>
      <c r="AA276" s="143" t="s">
        <v>24</v>
      </c>
      <c r="AB276" s="161">
        <f t="shared" ref="AB276:AH276" si="390">K276+R276</f>
        <v>58.4172</v>
      </c>
      <c r="AC276" s="161">
        <f t="shared" si="390"/>
        <v>778.894</v>
      </c>
      <c r="AD276" s="161">
        <f t="shared" si="390"/>
        <v>522.84</v>
      </c>
      <c r="AE276" s="161">
        <f t="shared" si="390"/>
        <v>32.4578</v>
      </c>
      <c r="AF276" s="161">
        <f t="shared" si="390"/>
        <v>318</v>
      </c>
      <c r="AG276" s="161">
        <f t="shared" si="390"/>
        <v>0</v>
      </c>
      <c r="AH276" s="161">
        <f t="shared" si="390"/>
        <v>1710.609</v>
      </c>
      <c r="AI276" s="143" t="s">
        <v>1138</v>
      </c>
    </row>
    <row r="277" s="9" customFormat="1" ht="20" customHeight="1" spans="1:35">
      <c r="A277" s="40">
        <f t="shared" si="384"/>
        <v>274</v>
      </c>
      <c r="B277" s="41" t="s">
        <v>913</v>
      </c>
      <c r="C277" s="48" t="s">
        <v>759</v>
      </c>
      <c r="D277" s="41" t="s">
        <v>760</v>
      </c>
      <c r="E277" s="41">
        <v>3245.4</v>
      </c>
      <c r="F277" s="41">
        <f>VLOOKUP(C277,'[1]9月'!$B:$Q,16,0)</f>
        <v>3245.4</v>
      </c>
      <c r="G277" s="44">
        <v>5228.42</v>
      </c>
      <c r="H277" s="41">
        <v>3245.4</v>
      </c>
      <c r="I277" s="44">
        <v>1790</v>
      </c>
      <c r="J277" s="44"/>
      <c r="K277" s="52">
        <f t="shared" si="353"/>
        <v>58.4172</v>
      </c>
      <c r="L277" s="53">
        <f t="shared" si="354"/>
        <v>519.264</v>
      </c>
      <c r="M277" s="44">
        <f t="shared" si="355"/>
        <v>418.27</v>
      </c>
      <c r="N277" s="41">
        <f t="shared" si="356"/>
        <v>22.7178</v>
      </c>
      <c r="O277" s="44">
        <f t="shared" si="357"/>
        <v>89.5</v>
      </c>
      <c r="P277" s="44">
        <f t="shared" si="358"/>
        <v>0</v>
      </c>
      <c r="Q277" s="44">
        <f t="shared" si="359"/>
        <v>1108.169</v>
      </c>
      <c r="R277" s="41">
        <f t="shared" si="360"/>
        <v>0</v>
      </c>
      <c r="S277" s="41">
        <f t="shared" si="361"/>
        <v>259.63</v>
      </c>
      <c r="T277" s="44">
        <f t="shared" si="362"/>
        <v>104.57</v>
      </c>
      <c r="U277" s="41">
        <f t="shared" si="363"/>
        <v>9.74</v>
      </c>
      <c r="V277" s="44">
        <f t="shared" si="364"/>
        <v>89.5</v>
      </c>
      <c r="W277" s="44">
        <f t="shared" si="365"/>
        <v>0</v>
      </c>
      <c r="X277" s="41">
        <f t="shared" si="366"/>
        <v>463.44</v>
      </c>
      <c r="Y277" s="41">
        <f t="shared" si="367"/>
        <v>1571.609</v>
      </c>
      <c r="Z277" s="66"/>
      <c r="AA277" s="143" t="s">
        <v>23</v>
      </c>
      <c r="AB277" s="161">
        <f t="shared" ref="AB277:AH277" si="391">K277+R277</f>
        <v>58.4172</v>
      </c>
      <c r="AC277" s="161">
        <f t="shared" si="391"/>
        <v>778.894</v>
      </c>
      <c r="AD277" s="161">
        <f t="shared" si="391"/>
        <v>522.84</v>
      </c>
      <c r="AE277" s="161">
        <f t="shared" si="391"/>
        <v>32.4578</v>
      </c>
      <c r="AF277" s="161">
        <f t="shared" si="391"/>
        <v>179</v>
      </c>
      <c r="AG277" s="161">
        <f t="shared" si="391"/>
        <v>0</v>
      </c>
      <c r="AH277" s="161">
        <f t="shared" si="391"/>
        <v>1571.609</v>
      </c>
      <c r="AI277" s="143" t="s">
        <v>1138</v>
      </c>
    </row>
    <row r="278" s="9" customFormat="1" ht="20" customHeight="1" spans="1:35">
      <c r="A278" s="40">
        <f t="shared" si="384"/>
        <v>275</v>
      </c>
      <c r="B278" s="41" t="s">
        <v>913</v>
      </c>
      <c r="C278" s="48" t="s">
        <v>761</v>
      </c>
      <c r="D278" s="41" t="s">
        <v>762</v>
      </c>
      <c r="E278" s="41">
        <v>3245.4</v>
      </c>
      <c r="F278" s="41">
        <f>VLOOKUP(C278,'[1]9月'!$B:$Q,16,0)</f>
        <v>3245.4</v>
      </c>
      <c r="G278" s="44">
        <v>5228.42</v>
      </c>
      <c r="H278" s="41">
        <v>3245.4</v>
      </c>
      <c r="I278" s="44">
        <v>1790</v>
      </c>
      <c r="J278" s="44"/>
      <c r="K278" s="52">
        <f t="shared" si="353"/>
        <v>58.4172</v>
      </c>
      <c r="L278" s="53">
        <f t="shared" si="354"/>
        <v>519.264</v>
      </c>
      <c r="M278" s="44">
        <f t="shared" si="355"/>
        <v>418.27</v>
      </c>
      <c r="N278" s="41">
        <f t="shared" si="356"/>
        <v>22.7178</v>
      </c>
      <c r="O278" s="44">
        <f t="shared" si="357"/>
        <v>89.5</v>
      </c>
      <c r="P278" s="44">
        <f t="shared" si="358"/>
        <v>0</v>
      </c>
      <c r="Q278" s="44">
        <f t="shared" si="359"/>
        <v>1108.169</v>
      </c>
      <c r="R278" s="41">
        <f t="shared" si="360"/>
        <v>0</v>
      </c>
      <c r="S278" s="41">
        <f t="shared" si="361"/>
        <v>259.63</v>
      </c>
      <c r="T278" s="44">
        <f t="shared" si="362"/>
        <v>104.57</v>
      </c>
      <c r="U278" s="41">
        <f t="shared" si="363"/>
        <v>9.74</v>
      </c>
      <c r="V278" s="44">
        <f t="shared" si="364"/>
        <v>89.5</v>
      </c>
      <c r="W278" s="44">
        <f t="shared" si="365"/>
        <v>0</v>
      </c>
      <c r="X278" s="41">
        <f t="shared" si="366"/>
        <v>463.44</v>
      </c>
      <c r="Y278" s="41">
        <f t="shared" si="367"/>
        <v>1571.609</v>
      </c>
      <c r="Z278" s="66"/>
      <c r="AA278" s="143" t="s">
        <v>23</v>
      </c>
      <c r="AB278" s="161">
        <f t="shared" ref="AB278:AH278" si="392">K278+R278</f>
        <v>58.4172</v>
      </c>
      <c r="AC278" s="161">
        <f t="shared" si="392"/>
        <v>778.894</v>
      </c>
      <c r="AD278" s="161">
        <f t="shared" si="392"/>
        <v>522.84</v>
      </c>
      <c r="AE278" s="161">
        <f t="shared" si="392"/>
        <v>32.4578</v>
      </c>
      <c r="AF278" s="161">
        <f t="shared" si="392"/>
        <v>179</v>
      </c>
      <c r="AG278" s="161">
        <f t="shared" si="392"/>
        <v>0</v>
      </c>
      <c r="AH278" s="161">
        <f t="shared" si="392"/>
        <v>1571.609</v>
      </c>
      <c r="AI278" s="143" t="s">
        <v>1138</v>
      </c>
    </row>
    <row r="279" s="9" customFormat="1" ht="20" customHeight="1" spans="1:35">
      <c r="A279" s="40">
        <f t="shared" si="384"/>
        <v>276</v>
      </c>
      <c r="B279" s="41" t="s">
        <v>913</v>
      </c>
      <c r="C279" s="48" t="s">
        <v>763</v>
      </c>
      <c r="D279" s="41" t="s">
        <v>764</v>
      </c>
      <c r="E279" s="41">
        <v>3245.4</v>
      </c>
      <c r="F279" s="41">
        <f>VLOOKUP(C279,'[1]9月'!$B:$Q,16,0)</f>
        <v>3245.4</v>
      </c>
      <c r="G279" s="44">
        <v>5228.42</v>
      </c>
      <c r="H279" s="41">
        <v>3245.4</v>
      </c>
      <c r="I279" s="44">
        <v>1790</v>
      </c>
      <c r="J279" s="44"/>
      <c r="K279" s="52">
        <f t="shared" si="353"/>
        <v>58.4172</v>
      </c>
      <c r="L279" s="53">
        <f t="shared" si="354"/>
        <v>519.264</v>
      </c>
      <c r="M279" s="44">
        <f t="shared" si="355"/>
        <v>418.27</v>
      </c>
      <c r="N279" s="41">
        <f t="shared" si="356"/>
        <v>22.7178</v>
      </c>
      <c r="O279" s="44">
        <f t="shared" si="357"/>
        <v>89.5</v>
      </c>
      <c r="P279" s="44">
        <f t="shared" si="358"/>
        <v>0</v>
      </c>
      <c r="Q279" s="44">
        <f t="shared" si="359"/>
        <v>1108.169</v>
      </c>
      <c r="R279" s="41">
        <f t="shared" si="360"/>
        <v>0</v>
      </c>
      <c r="S279" s="41">
        <f t="shared" si="361"/>
        <v>259.63</v>
      </c>
      <c r="T279" s="44">
        <f t="shared" si="362"/>
        <v>104.57</v>
      </c>
      <c r="U279" s="41">
        <f t="shared" si="363"/>
        <v>9.74</v>
      </c>
      <c r="V279" s="44">
        <f t="shared" si="364"/>
        <v>89.5</v>
      </c>
      <c r="W279" s="44">
        <f t="shared" si="365"/>
        <v>0</v>
      </c>
      <c r="X279" s="41">
        <f t="shared" si="366"/>
        <v>463.44</v>
      </c>
      <c r="Y279" s="41">
        <f t="shared" si="367"/>
        <v>1571.609</v>
      </c>
      <c r="Z279" s="66"/>
      <c r="AA279" s="143" t="s">
        <v>23</v>
      </c>
      <c r="AB279" s="161">
        <f t="shared" ref="AB279:AH279" si="393">K279+R279</f>
        <v>58.4172</v>
      </c>
      <c r="AC279" s="161">
        <f t="shared" si="393"/>
        <v>778.894</v>
      </c>
      <c r="AD279" s="161">
        <f t="shared" si="393"/>
        <v>522.84</v>
      </c>
      <c r="AE279" s="161">
        <f t="shared" si="393"/>
        <v>32.4578</v>
      </c>
      <c r="AF279" s="161">
        <f t="shared" si="393"/>
        <v>179</v>
      </c>
      <c r="AG279" s="161">
        <f t="shared" si="393"/>
        <v>0</v>
      </c>
      <c r="AH279" s="161">
        <f t="shared" si="393"/>
        <v>1571.609</v>
      </c>
      <c r="AI279" s="143" t="s">
        <v>1138</v>
      </c>
    </row>
    <row r="280" s="9" customFormat="1" ht="20" customHeight="1" spans="1:35">
      <c r="A280" s="40">
        <f t="shared" si="384"/>
        <v>277</v>
      </c>
      <c r="B280" s="41" t="s">
        <v>913</v>
      </c>
      <c r="C280" s="48" t="s">
        <v>765</v>
      </c>
      <c r="D280" s="41" t="s">
        <v>766</v>
      </c>
      <c r="E280" s="41">
        <v>3245.4</v>
      </c>
      <c r="F280" s="41">
        <f>VLOOKUP(C280,'[1]9月'!$B:$Q,16,0)</f>
        <v>3245.4</v>
      </c>
      <c r="G280" s="44">
        <v>5228.42</v>
      </c>
      <c r="H280" s="41">
        <v>3245.4</v>
      </c>
      <c r="I280" s="44">
        <v>1790</v>
      </c>
      <c r="J280" s="44"/>
      <c r="K280" s="52">
        <f t="shared" si="353"/>
        <v>58.4172</v>
      </c>
      <c r="L280" s="53">
        <f t="shared" si="354"/>
        <v>519.264</v>
      </c>
      <c r="M280" s="44">
        <f t="shared" si="355"/>
        <v>418.27</v>
      </c>
      <c r="N280" s="41">
        <f t="shared" si="356"/>
        <v>22.7178</v>
      </c>
      <c r="O280" s="44">
        <f t="shared" si="357"/>
        <v>89.5</v>
      </c>
      <c r="P280" s="44">
        <f t="shared" si="358"/>
        <v>0</v>
      </c>
      <c r="Q280" s="44">
        <f t="shared" si="359"/>
        <v>1108.169</v>
      </c>
      <c r="R280" s="41">
        <f t="shared" si="360"/>
        <v>0</v>
      </c>
      <c r="S280" s="41">
        <f t="shared" si="361"/>
        <v>259.63</v>
      </c>
      <c r="T280" s="44">
        <f t="shared" si="362"/>
        <v>104.57</v>
      </c>
      <c r="U280" s="41">
        <f t="shared" si="363"/>
        <v>9.74</v>
      </c>
      <c r="V280" s="44">
        <f t="shared" si="364"/>
        <v>89.5</v>
      </c>
      <c r="W280" s="44">
        <f t="shared" si="365"/>
        <v>0</v>
      </c>
      <c r="X280" s="41">
        <f t="shared" si="366"/>
        <v>463.44</v>
      </c>
      <c r="Y280" s="41">
        <f t="shared" si="367"/>
        <v>1571.609</v>
      </c>
      <c r="Z280" s="66"/>
      <c r="AA280" s="143" t="s">
        <v>23</v>
      </c>
      <c r="AB280" s="161">
        <f t="shared" ref="AB280:AH280" si="394">K280+R280</f>
        <v>58.4172</v>
      </c>
      <c r="AC280" s="161">
        <f t="shared" si="394"/>
        <v>778.894</v>
      </c>
      <c r="AD280" s="161">
        <f t="shared" si="394"/>
        <v>522.84</v>
      </c>
      <c r="AE280" s="161">
        <f t="shared" si="394"/>
        <v>32.4578</v>
      </c>
      <c r="AF280" s="161">
        <f t="shared" si="394"/>
        <v>179</v>
      </c>
      <c r="AG280" s="161">
        <f t="shared" si="394"/>
        <v>0</v>
      </c>
      <c r="AH280" s="161">
        <f t="shared" si="394"/>
        <v>1571.609</v>
      </c>
      <c r="AI280" s="143" t="s">
        <v>1138</v>
      </c>
    </row>
    <row r="281" s="9" customFormat="1" ht="20" customHeight="1" spans="1:35">
      <c r="A281" s="40">
        <f t="shared" ref="A281:A298" si="395">ROW()-3</f>
        <v>278</v>
      </c>
      <c r="B281" s="41" t="s">
        <v>913</v>
      </c>
      <c r="C281" s="48" t="s">
        <v>767</v>
      </c>
      <c r="D281" s="41" t="s">
        <v>768</v>
      </c>
      <c r="E281" s="41">
        <v>3245.4</v>
      </c>
      <c r="F281" s="41">
        <f>VLOOKUP(C281,'[1]9月'!$B:$Q,16,0)</f>
        <v>3245.4</v>
      </c>
      <c r="G281" s="44">
        <v>5228.42</v>
      </c>
      <c r="H281" s="41">
        <v>3245.4</v>
      </c>
      <c r="I281" s="44">
        <v>1790</v>
      </c>
      <c r="J281" s="44"/>
      <c r="K281" s="52">
        <f t="shared" si="353"/>
        <v>58.4172</v>
      </c>
      <c r="L281" s="53">
        <f t="shared" si="354"/>
        <v>519.264</v>
      </c>
      <c r="M281" s="44">
        <f t="shared" si="355"/>
        <v>418.27</v>
      </c>
      <c r="N281" s="41">
        <f t="shared" si="356"/>
        <v>22.7178</v>
      </c>
      <c r="O281" s="44">
        <f t="shared" si="357"/>
        <v>89.5</v>
      </c>
      <c r="P281" s="44">
        <f t="shared" si="358"/>
        <v>0</v>
      </c>
      <c r="Q281" s="44">
        <f t="shared" si="359"/>
        <v>1108.169</v>
      </c>
      <c r="R281" s="41">
        <f t="shared" si="360"/>
        <v>0</v>
      </c>
      <c r="S281" s="41">
        <f t="shared" si="361"/>
        <v>259.63</v>
      </c>
      <c r="T281" s="44">
        <f t="shared" si="362"/>
        <v>104.57</v>
      </c>
      <c r="U281" s="41">
        <f t="shared" si="363"/>
        <v>9.74</v>
      </c>
      <c r="V281" s="44">
        <f t="shared" si="364"/>
        <v>89.5</v>
      </c>
      <c r="W281" s="44">
        <f t="shared" si="365"/>
        <v>0</v>
      </c>
      <c r="X281" s="41">
        <f t="shared" si="366"/>
        <v>463.44</v>
      </c>
      <c r="Y281" s="41">
        <f t="shared" si="367"/>
        <v>1571.609</v>
      </c>
      <c r="Z281" s="66"/>
      <c r="AA281" s="143" t="s">
        <v>23</v>
      </c>
      <c r="AB281" s="161">
        <f t="shared" ref="AB281:AH281" si="396">K281+R281</f>
        <v>58.4172</v>
      </c>
      <c r="AC281" s="161">
        <f t="shared" si="396"/>
        <v>778.894</v>
      </c>
      <c r="AD281" s="161">
        <f t="shared" si="396"/>
        <v>522.84</v>
      </c>
      <c r="AE281" s="161">
        <f t="shared" si="396"/>
        <v>32.4578</v>
      </c>
      <c r="AF281" s="161">
        <f t="shared" si="396"/>
        <v>179</v>
      </c>
      <c r="AG281" s="161">
        <f t="shared" si="396"/>
        <v>0</v>
      </c>
      <c r="AH281" s="161">
        <f t="shared" si="396"/>
        <v>1571.609</v>
      </c>
      <c r="AI281" s="143" t="s">
        <v>1138</v>
      </c>
    </row>
    <row r="282" s="9" customFormat="1" ht="20" customHeight="1" spans="1:35">
      <c r="A282" s="40">
        <f t="shared" si="395"/>
        <v>279</v>
      </c>
      <c r="B282" s="41" t="s">
        <v>913</v>
      </c>
      <c r="C282" s="48" t="s">
        <v>770</v>
      </c>
      <c r="D282" s="41" t="s">
        <v>771</v>
      </c>
      <c r="E282" s="41">
        <v>3245.4</v>
      </c>
      <c r="F282" s="41">
        <f>VLOOKUP(C282,'[1]9月'!$B:$Q,16,0)</f>
        <v>3245.4</v>
      </c>
      <c r="G282" s="44">
        <v>5228.42</v>
      </c>
      <c r="H282" s="41">
        <v>3245.4</v>
      </c>
      <c r="I282" s="44">
        <v>1790</v>
      </c>
      <c r="J282" s="44"/>
      <c r="K282" s="52">
        <f t="shared" si="353"/>
        <v>58.4172</v>
      </c>
      <c r="L282" s="53">
        <f t="shared" si="354"/>
        <v>519.264</v>
      </c>
      <c r="M282" s="44">
        <f t="shared" si="355"/>
        <v>418.27</v>
      </c>
      <c r="N282" s="41">
        <f t="shared" si="356"/>
        <v>22.7178</v>
      </c>
      <c r="O282" s="44">
        <f t="shared" si="357"/>
        <v>89.5</v>
      </c>
      <c r="P282" s="44">
        <f t="shared" si="358"/>
        <v>0</v>
      </c>
      <c r="Q282" s="44">
        <f t="shared" si="359"/>
        <v>1108.169</v>
      </c>
      <c r="R282" s="41">
        <f t="shared" si="360"/>
        <v>0</v>
      </c>
      <c r="S282" s="41">
        <f t="shared" si="361"/>
        <v>259.63</v>
      </c>
      <c r="T282" s="44">
        <f t="shared" si="362"/>
        <v>104.57</v>
      </c>
      <c r="U282" s="41">
        <f t="shared" si="363"/>
        <v>9.74</v>
      </c>
      <c r="V282" s="44">
        <f t="shared" si="364"/>
        <v>89.5</v>
      </c>
      <c r="W282" s="44">
        <f t="shared" si="365"/>
        <v>0</v>
      </c>
      <c r="X282" s="41">
        <f t="shared" si="366"/>
        <v>463.44</v>
      </c>
      <c r="Y282" s="41">
        <f t="shared" si="367"/>
        <v>1571.609</v>
      </c>
      <c r="Z282" s="66"/>
      <c r="AA282" s="143" t="s">
        <v>23</v>
      </c>
      <c r="AB282" s="161">
        <f t="shared" ref="AB282:AH282" si="397">K282+R282</f>
        <v>58.4172</v>
      </c>
      <c r="AC282" s="161">
        <f t="shared" si="397"/>
        <v>778.894</v>
      </c>
      <c r="AD282" s="161">
        <f t="shared" si="397"/>
        <v>522.84</v>
      </c>
      <c r="AE282" s="161">
        <f t="shared" si="397"/>
        <v>32.4578</v>
      </c>
      <c r="AF282" s="161">
        <f t="shared" si="397"/>
        <v>179</v>
      </c>
      <c r="AG282" s="161">
        <f t="shared" si="397"/>
        <v>0</v>
      </c>
      <c r="AH282" s="161">
        <f t="shared" si="397"/>
        <v>1571.609</v>
      </c>
      <c r="AI282" s="143" t="s">
        <v>1138</v>
      </c>
    </row>
    <row r="283" s="9" customFormat="1" ht="20" customHeight="1" spans="1:35">
      <c r="A283" s="40">
        <f t="shared" si="395"/>
        <v>280</v>
      </c>
      <c r="B283" s="41" t="s">
        <v>913</v>
      </c>
      <c r="C283" s="48" t="s">
        <v>773</v>
      </c>
      <c r="D283" s="41" t="s">
        <v>774</v>
      </c>
      <c r="E283" s="41">
        <v>3245.4</v>
      </c>
      <c r="F283" s="41">
        <f>VLOOKUP(C283,'[1]9月'!$B:$Q,16,0)</f>
        <v>3245.4</v>
      </c>
      <c r="G283" s="44">
        <v>5228.42</v>
      </c>
      <c r="H283" s="41">
        <v>3245.4</v>
      </c>
      <c r="I283" s="44">
        <v>0</v>
      </c>
      <c r="J283" s="44"/>
      <c r="K283" s="52">
        <f t="shared" si="353"/>
        <v>58.4172</v>
      </c>
      <c r="L283" s="53">
        <f t="shared" si="354"/>
        <v>519.264</v>
      </c>
      <c r="M283" s="44">
        <f t="shared" si="355"/>
        <v>418.27</v>
      </c>
      <c r="N283" s="41">
        <f t="shared" si="356"/>
        <v>22.7178</v>
      </c>
      <c r="O283" s="44">
        <f t="shared" si="357"/>
        <v>0</v>
      </c>
      <c r="P283" s="44">
        <f t="shared" si="358"/>
        <v>0</v>
      </c>
      <c r="Q283" s="44">
        <f t="shared" si="359"/>
        <v>1018.669</v>
      </c>
      <c r="R283" s="41">
        <f t="shared" si="360"/>
        <v>0</v>
      </c>
      <c r="S283" s="41">
        <f t="shared" si="361"/>
        <v>259.63</v>
      </c>
      <c r="T283" s="44">
        <f t="shared" si="362"/>
        <v>104.57</v>
      </c>
      <c r="U283" s="41">
        <f t="shared" si="363"/>
        <v>9.74</v>
      </c>
      <c r="V283" s="44">
        <f t="shared" si="364"/>
        <v>0</v>
      </c>
      <c r="W283" s="44">
        <f t="shared" si="365"/>
        <v>0</v>
      </c>
      <c r="X283" s="41">
        <f t="shared" si="366"/>
        <v>373.94</v>
      </c>
      <c r="Y283" s="41">
        <f t="shared" si="367"/>
        <v>1392.609</v>
      </c>
      <c r="Z283" s="66"/>
      <c r="AA283" s="143" t="s">
        <v>23</v>
      </c>
      <c r="AB283" s="161">
        <f t="shared" ref="AB283:AH283" si="398">K283+R283</f>
        <v>58.4172</v>
      </c>
      <c r="AC283" s="161">
        <f t="shared" si="398"/>
        <v>778.894</v>
      </c>
      <c r="AD283" s="161">
        <f t="shared" si="398"/>
        <v>522.84</v>
      </c>
      <c r="AE283" s="161">
        <f t="shared" si="398"/>
        <v>32.4578</v>
      </c>
      <c r="AF283" s="161">
        <f t="shared" si="398"/>
        <v>0</v>
      </c>
      <c r="AG283" s="161">
        <f t="shared" si="398"/>
        <v>0</v>
      </c>
      <c r="AH283" s="161">
        <f t="shared" si="398"/>
        <v>1392.609</v>
      </c>
      <c r="AI283" s="143" t="s">
        <v>1138</v>
      </c>
    </row>
    <row r="284" s="9" customFormat="1" ht="20" customHeight="1" spans="1:35">
      <c r="A284" s="40">
        <f t="shared" si="395"/>
        <v>281</v>
      </c>
      <c r="B284" s="41" t="s">
        <v>913</v>
      </c>
      <c r="C284" s="48" t="s">
        <v>776</v>
      </c>
      <c r="D284" s="41" t="s">
        <v>777</v>
      </c>
      <c r="E284" s="41">
        <v>3245.4</v>
      </c>
      <c r="F284" s="41">
        <f>VLOOKUP(C284,'[1]9月'!$B:$Q,16,0)</f>
        <v>3245.4</v>
      </c>
      <c r="G284" s="44">
        <v>5228.42</v>
      </c>
      <c r="H284" s="41">
        <v>3245.4</v>
      </c>
      <c r="I284" s="44">
        <v>0</v>
      </c>
      <c r="J284" s="44"/>
      <c r="K284" s="52">
        <f t="shared" si="353"/>
        <v>58.4172</v>
      </c>
      <c r="L284" s="53">
        <f t="shared" si="354"/>
        <v>519.264</v>
      </c>
      <c r="M284" s="44">
        <f t="shared" si="355"/>
        <v>418.27</v>
      </c>
      <c r="N284" s="41">
        <f t="shared" si="356"/>
        <v>22.7178</v>
      </c>
      <c r="O284" s="44">
        <f t="shared" si="357"/>
        <v>0</v>
      </c>
      <c r="P284" s="44">
        <f t="shared" si="358"/>
        <v>0</v>
      </c>
      <c r="Q284" s="44">
        <f t="shared" si="359"/>
        <v>1018.669</v>
      </c>
      <c r="R284" s="41">
        <f t="shared" si="360"/>
        <v>0</v>
      </c>
      <c r="S284" s="41">
        <f t="shared" si="361"/>
        <v>259.63</v>
      </c>
      <c r="T284" s="44">
        <f t="shared" si="362"/>
        <v>104.57</v>
      </c>
      <c r="U284" s="41">
        <f t="shared" si="363"/>
        <v>9.74</v>
      </c>
      <c r="V284" s="44">
        <f t="shared" si="364"/>
        <v>0</v>
      </c>
      <c r="W284" s="44">
        <f t="shared" si="365"/>
        <v>0</v>
      </c>
      <c r="X284" s="41">
        <f t="shared" si="366"/>
        <v>373.94</v>
      </c>
      <c r="Y284" s="41">
        <f t="shared" si="367"/>
        <v>1392.609</v>
      </c>
      <c r="Z284" s="66"/>
      <c r="AA284" s="143" t="s">
        <v>23</v>
      </c>
      <c r="AB284" s="161">
        <f t="shared" ref="AB284:AH284" si="399">K284+R284</f>
        <v>58.4172</v>
      </c>
      <c r="AC284" s="161">
        <f t="shared" si="399"/>
        <v>778.894</v>
      </c>
      <c r="AD284" s="161">
        <f t="shared" si="399"/>
        <v>522.84</v>
      </c>
      <c r="AE284" s="161">
        <f t="shared" si="399"/>
        <v>32.4578</v>
      </c>
      <c r="AF284" s="161">
        <f t="shared" si="399"/>
        <v>0</v>
      </c>
      <c r="AG284" s="161">
        <f t="shared" si="399"/>
        <v>0</v>
      </c>
      <c r="AH284" s="161">
        <f t="shared" si="399"/>
        <v>1392.609</v>
      </c>
      <c r="AI284" s="143" t="s">
        <v>1138</v>
      </c>
    </row>
    <row r="285" s="9" customFormat="1" ht="20" customHeight="1" spans="1:35">
      <c r="A285" s="40">
        <f t="shared" si="395"/>
        <v>282</v>
      </c>
      <c r="B285" s="41" t="s">
        <v>913</v>
      </c>
      <c r="C285" s="48" t="s">
        <v>779</v>
      </c>
      <c r="D285" s="41" t="s">
        <v>780</v>
      </c>
      <c r="E285" s="41">
        <v>3245.4</v>
      </c>
      <c r="F285" s="41">
        <f>VLOOKUP(C285,'[1]9月'!$B:$Q,16,0)</f>
        <v>3245.4</v>
      </c>
      <c r="G285" s="44">
        <v>5228.42</v>
      </c>
      <c r="H285" s="41">
        <v>3245.4</v>
      </c>
      <c r="I285" s="44">
        <v>1790</v>
      </c>
      <c r="J285" s="44"/>
      <c r="K285" s="52">
        <f t="shared" si="353"/>
        <v>58.4172</v>
      </c>
      <c r="L285" s="53">
        <f t="shared" si="354"/>
        <v>519.264</v>
      </c>
      <c r="M285" s="44">
        <f t="shared" si="355"/>
        <v>418.27</v>
      </c>
      <c r="N285" s="41">
        <f t="shared" si="356"/>
        <v>22.7178</v>
      </c>
      <c r="O285" s="44">
        <f t="shared" si="357"/>
        <v>89.5</v>
      </c>
      <c r="P285" s="44">
        <f t="shared" si="358"/>
        <v>0</v>
      </c>
      <c r="Q285" s="44">
        <f t="shared" si="359"/>
        <v>1108.169</v>
      </c>
      <c r="R285" s="41">
        <f t="shared" si="360"/>
        <v>0</v>
      </c>
      <c r="S285" s="41">
        <f t="shared" si="361"/>
        <v>259.63</v>
      </c>
      <c r="T285" s="44">
        <f t="shared" si="362"/>
        <v>104.57</v>
      </c>
      <c r="U285" s="41">
        <f t="shared" si="363"/>
        <v>9.74</v>
      </c>
      <c r="V285" s="44">
        <f t="shared" si="364"/>
        <v>89.5</v>
      </c>
      <c r="W285" s="44">
        <f t="shared" si="365"/>
        <v>0</v>
      </c>
      <c r="X285" s="41">
        <f t="shared" si="366"/>
        <v>463.44</v>
      </c>
      <c r="Y285" s="41">
        <f t="shared" si="367"/>
        <v>1571.609</v>
      </c>
      <c r="Z285" s="66"/>
      <c r="AA285" s="143" t="s">
        <v>23</v>
      </c>
      <c r="AB285" s="161">
        <f t="shared" ref="AB285:AH285" si="400">K285+R285</f>
        <v>58.4172</v>
      </c>
      <c r="AC285" s="161">
        <f t="shared" si="400"/>
        <v>778.894</v>
      </c>
      <c r="AD285" s="161">
        <f t="shared" si="400"/>
        <v>522.84</v>
      </c>
      <c r="AE285" s="161">
        <f t="shared" si="400"/>
        <v>32.4578</v>
      </c>
      <c r="AF285" s="161">
        <f t="shared" si="400"/>
        <v>179</v>
      </c>
      <c r="AG285" s="161">
        <f t="shared" si="400"/>
        <v>0</v>
      </c>
      <c r="AH285" s="161">
        <f t="shared" si="400"/>
        <v>1571.609</v>
      </c>
      <c r="AI285" s="143" t="s">
        <v>1138</v>
      </c>
    </row>
    <row r="286" s="9" customFormat="1" ht="20" customHeight="1" spans="1:35">
      <c r="A286" s="40">
        <f t="shared" si="395"/>
        <v>283</v>
      </c>
      <c r="B286" s="41" t="s">
        <v>913</v>
      </c>
      <c r="C286" s="48" t="s">
        <v>782</v>
      </c>
      <c r="D286" s="41" t="s">
        <v>783</v>
      </c>
      <c r="E286" s="41">
        <v>3245.4</v>
      </c>
      <c r="F286" s="41">
        <f>VLOOKUP(C286,'[1]9月'!$B:$Q,16,0)</f>
        <v>3245.4</v>
      </c>
      <c r="G286" s="44">
        <v>5228.42</v>
      </c>
      <c r="H286" s="41">
        <v>3245.4</v>
      </c>
      <c r="I286" s="44">
        <v>1790</v>
      </c>
      <c r="J286" s="44"/>
      <c r="K286" s="52">
        <f t="shared" si="353"/>
        <v>58.4172</v>
      </c>
      <c r="L286" s="53">
        <f t="shared" si="354"/>
        <v>519.264</v>
      </c>
      <c r="M286" s="44">
        <f t="shared" si="355"/>
        <v>418.27</v>
      </c>
      <c r="N286" s="41">
        <f t="shared" si="356"/>
        <v>22.7178</v>
      </c>
      <c r="O286" s="44">
        <f t="shared" si="357"/>
        <v>89.5</v>
      </c>
      <c r="P286" s="44">
        <f t="shared" si="358"/>
        <v>0</v>
      </c>
      <c r="Q286" s="44">
        <f t="shared" si="359"/>
        <v>1108.169</v>
      </c>
      <c r="R286" s="41">
        <f t="shared" si="360"/>
        <v>0</v>
      </c>
      <c r="S286" s="41">
        <f t="shared" si="361"/>
        <v>259.63</v>
      </c>
      <c r="T286" s="44">
        <f t="shared" si="362"/>
        <v>104.57</v>
      </c>
      <c r="U286" s="41">
        <f t="shared" si="363"/>
        <v>9.74</v>
      </c>
      <c r="V286" s="44">
        <f t="shared" si="364"/>
        <v>89.5</v>
      </c>
      <c r="W286" s="44">
        <f t="shared" si="365"/>
        <v>0</v>
      </c>
      <c r="X286" s="41">
        <f t="shared" si="366"/>
        <v>463.44</v>
      </c>
      <c r="Y286" s="41">
        <f t="shared" si="367"/>
        <v>1571.609</v>
      </c>
      <c r="Z286" s="66"/>
      <c r="AA286" s="143" t="s">
        <v>23</v>
      </c>
      <c r="AB286" s="161">
        <f t="shared" ref="AB286:AH286" si="401">K286+R286</f>
        <v>58.4172</v>
      </c>
      <c r="AC286" s="161">
        <f t="shared" si="401"/>
        <v>778.894</v>
      </c>
      <c r="AD286" s="161">
        <f t="shared" si="401"/>
        <v>522.84</v>
      </c>
      <c r="AE286" s="161">
        <f t="shared" si="401"/>
        <v>32.4578</v>
      </c>
      <c r="AF286" s="161">
        <f t="shared" si="401"/>
        <v>179</v>
      </c>
      <c r="AG286" s="161">
        <f t="shared" si="401"/>
        <v>0</v>
      </c>
      <c r="AH286" s="161">
        <f t="shared" si="401"/>
        <v>1571.609</v>
      </c>
      <c r="AI286" s="143" t="s">
        <v>1138</v>
      </c>
    </row>
    <row r="287" s="9" customFormat="1" ht="20" customHeight="1" spans="1:35">
      <c r="A287" s="40">
        <f t="shared" si="395"/>
        <v>284</v>
      </c>
      <c r="B287" s="41" t="s">
        <v>913</v>
      </c>
      <c r="C287" s="48" t="s">
        <v>785</v>
      </c>
      <c r="D287" s="41" t="s">
        <v>786</v>
      </c>
      <c r="E287" s="41">
        <v>3245.4</v>
      </c>
      <c r="F287" s="41">
        <f>VLOOKUP(C287,'[1]9月'!$B:$Q,16,0)</f>
        <v>3245.4</v>
      </c>
      <c r="G287" s="44">
        <v>5228.42</v>
      </c>
      <c r="H287" s="41">
        <v>3245.4</v>
      </c>
      <c r="I287" s="44">
        <v>1790</v>
      </c>
      <c r="J287" s="44"/>
      <c r="K287" s="52">
        <f t="shared" si="353"/>
        <v>58.4172</v>
      </c>
      <c r="L287" s="53">
        <f t="shared" si="354"/>
        <v>519.264</v>
      </c>
      <c r="M287" s="44">
        <f t="shared" si="355"/>
        <v>418.27</v>
      </c>
      <c r="N287" s="41">
        <f t="shared" si="356"/>
        <v>22.7178</v>
      </c>
      <c r="O287" s="44">
        <f t="shared" si="357"/>
        <v>89.5</v>
      </c>
      <c r="P287" s="44">
        <f t="shared" si="358"/>
        <v>0</v>
      </c>
      <c r="Q287" s="44">
        <f t="shared" si="359"/>
        <v>1108.169</v>
      </c>
      <c r="R287" s="41">
        <f t="shared" si="360"/>
        <v>0</v>
      </c>
      <c r="S287" s="41">
        <f t="shared" si="361"/>
        <v>259.63</v>
      </c>
      <c r="T287" s="44">
        <f t="shared" si="362"/>
        <v>104.57</v>
      </c>
      <c r="U287" s="41">
        <f t="shared" si="363"/>
        <v>9.74</v>
      </c>
      <c r="V287" s="44">
        <f t="shared" si="364"/>
        <v>89.5</v>
      </c>
      <c r="W287" s="44">
        <f t="shared" si="365"/>
        <v>0</v>
      </c>
      <c r="X287" s="41">
        <f t="shared" si="366"/>
        <v>463.44</v>
      </c>
      <c r="Y287" s="41">
        <f t="shared" si="367"/>
        <v>1571.609</v>
      </c>
      <c r="Z287" s="66"/>
      <c r="AA287" s="143" t="s">
        <v>23</v>
      </c>
      <c r="AB287" s="161">
        <f t="shared" ref="AB287:AH287" si="402">K287+R287</f>
        <v>58.4172</v>
      </c>
      <c r="AC287" s="161">
        <f t="shared" si="402"/>
        <v>778.894</v>
      </c>
      <c r="AD287" s="161">
        <f t="shared" si="402"/>
        <v>522.84</v>
      </c>
      <c r="AE287" s="161">
        <f t="shared" si="402"/>
        <v>32.4578</v>
      </c>
      <c r="AF287" s="161">
        <f t="shared" si="402"/>
        <v>179</v>
      </c>
      <c r="AG287" s="161">
        <f t="shared" si="402"/>
        <v>0</v>
      </c>
      <c r="AH287" s="161">
        <f t="shared" si="402"/>
        <v>1571.609</v>
      </c>
      <c r="AI287" s="143" t="s">
        <v>1138</v>
      </c>
    </row>
    <row r="288" s="9" customFormat="1" ht="20" customHeight="1" spans="1:35">
      <c r="A288" s="40">
        <f t="shared" si="395"/>
        <v>285</v>
      </c>
      <c r="B288" s="41" t="s">
        <v>167</v>
      </c>
      <c r="C288" s="48" t="s">
        <v>788</v>
      </c>
      <c r="D288" s="41" t="s">
        <v>789</v>
      </c>
      <c r="E288" s="41">
        <v>3245.4</v>
      </c>
      <c r="F288" s="41">
        <f>VLOOKUP(C288,'[1]9月'!$B:$Q,16,0)</f>
        <v>3245.4</v>
      </c>
      <c r="G288" s="44">
        <v>5228.42</v>
      </c>
      <c r="H288" s="41">
        <v>3245.4</v>
      </c>
      <c r="I288" s="44">
        <v>1790</v>
      </c>
      <c r="J288" s="44"/>
      <c r="K288" s="52">
        <f t="shared" si="353"/>
        <v>58.4172</v>
      </c>
      <c r="L288" s="53">
        <f t="shared" si="354"/>
        <v>519.264</v>
      </c>
      <c r="M288" s="44">
        <f t="shared" si="355"/>
        <v>418.27</v>
      </c>
      <c r="N288" s="41">
        <f t="shared" si="356"/>
        <v>22.7178</v>
      </c>
      <c r="O288" s="44">
        <f t="shared" si="357"/>
        <v>89.5</v>
      </c>
      <c r="P288" s="44">
        <f t="shared" si="358"/>
        <v>0</v>
      </c>
      <c r="Q288" s="44">
        <f t="shared" si="359"/>
        <v>1108.169</v>
      </c>
      <c r="R288" s="41">
        <f t="shared" si="360"/>
        <v>0</v>
      </c>
      <c r="S288" s="41">
        <f t="shared" si="361"/>
        <v>259.63</v>
      </c>
      <c r="T288" s="44">
        <f t="shared" si="362"/>
        <v>104.57</v>
      </c>
      <c r="U288" s="41">
        <f t="shared" si="363"/>
        <v>9.74</v>
      </c>
      <c r="V288" s="44">
        <f t="shared" si="364"/>
        <v>89.5</v>
      </c>
      <c r="W288" s="44">
        <f t="shared" si="365"/>
        <v>0</v>
      </c>
      <c r="X288" s="41">
        <f t="shared" si="366"/>
        <v>463.44</v>
      </c>
      <c r="Y288" s="41">
        <f t="shared" si="367"/>
        <v>1571.609</v>
      </c>
      <c r="Z288" s="66"/>
      <c r="AA288" s="143" t="s">
        <v>23</v>
      </c>
      <c r="AB288" s="161">
        <f t="shared" ref="AB288:AH288" si="403">K288+R288</f>
        <v>58.4172</v>
      </c>
      <c r="AC288" s="161">
        <f t="shared" si="403"/>
        <v>778.894</v>
      </c>
      <c r="AD288" s="161">
        <f t="shared" si="403"/>
        <v>522.84</v>
      </c>
      <c r="AE288" s="161">
        <f t="shared" si="403"/>
        <v>32.4578</v>
      </c>
      <c r="AF288" s="161">
        <f t="shared" si="403"/>
        <v>179</v>
      </c>
      <c r="AG288" s="161">
        <f t="shared" si="403"/>
        <v>0</v>
      </c>
      <c r="AH288" s="161">
        <f t="shared" si="403"/>
        <v>1571.609</v>
      </c>
      <c r="AI288" s="143" t="s">
        <v>1138</v>
      </c>
    </row>
    <row r="289" s="9" customFormat="1" ht="20" customHeight="1" spans="1:35">
      <c r="A289" s="40">
        <f t="shared" si="395"/>
        <v>286</v>
      </c>
      <c r="B289" s="41" t="s">
        <v>145</v>
      </c>
      <c r="C289" s="48" t="s">
        <v>791</v>
      </c>
      <c r="D289" s="41" t="s">
        <v>792</v>
      </c>
      <c r="E289" s="41">
        <v>3245.4</v>
      </c>
      <c r="F289" s="41">
        <f>VLOOKUP(C289,'[1]9月'!$B:$Q,16,0)</f>
        <v>3245.4</v>
      </c>
      <c r="G289" s="44">
        <v>5228.42</v>
      </c>
      <c r="H289" s="41">
        <v>3245.4</v>
      </c>
      <c r="I289" s="44">
        <v>3180</v>
      </c>
      <c r="J289" s="44"/>
      <c r="K289" s="52">
        <f t="shared" si="353"/>
        <v>58.4172</v>
      </c>
      <c r="L289" s="53">
        <f t="shared" si="354"/>
        <v>519.264</v>
      </c>
      <c r="M289" s="44">
        <f t="shared" si="355"/>
        <v>418.27</v>
      </c>
      <c r="N289" s="41">
        <f t="shared" si="356"/>
        <v>22.7178</v>
      </c>
      <c r="O289" s="44">
        <f t="shared" si="357"/>
        <v>159</v>
      </c>
      <c r="P289" s="44">
        <f t="shared" si="358"/>
        <v>0</v>
      </c>
      <c r="Q289" s="44">
        <f t="shared" si="359"/>
        <v>1177.669</v>
      </c>
      <c r="R289" s="41">
        <f t="shared" si="360"/>
        <v>0</v>
      </c>
      <c r="S289" s="41">
        <f t="shared" si="361"/>
        <v>259.63</v>
      </c>
      <c r="T289" s="44">
        <f t="shared" si="362"/>
        <v>104.57</v>
      </c>
      <c r="U289" s="41">
        <f t="shared" si="363"/>
        <v>9.74</v>
      </c>
      <c r="V289" s="44">
        <f t="shared" si="364"/>
        <v>159</v>
      </c>
      <c r="W289" s="44">
        <f t="shared" si="365"/>
        <v>0</v>
      </c>
      <c r="X289" s="41">
        <f t="shared" si="366"/>
        <v>532.94</v>
      </c>
      <c r="Y289" s="41">
        <f t="shared" si="367"/>
        <v>1710.609</v>
      </c>
      <c r="Z289" s="66"/>
      <c r="AA289" s="143" t="s">
        <v>9</v>
      </c>
      <c r="AB289" s="161">
        <f t="shared" ref="AB289:AH289" si="404">K289+R289</f>
        <v>58.4172</v>
      </c>
      <c r="AC289" s="161">
        <f t="shared" si="404"/>
        <v>778.894</v>
      </c>
      <c r="AD289" s="161">
        <f t="shared" si="404"/>
        <v>522.84</v>
      </c>
      <c r="AE289" s="161">
        <f t="shared" si="404"/>
        <v>32.4578</v>
      </c>
      <c r="AF289" s="161">
        <f t="shared" si="404"/>
        <v>318</v>
      </c>
      <c r="AG289" s="161">
        <f t="shared" si="404"/>
        <v>0</v>
      </c>
      <c r="AH289" s="161">
        <f t="shared" si="404"/>
        <v>1710.609</v>
      </c>
      <c r="AI289" s="143" t="s">
        <v>1136</v>
      </c>
    </row>
    <row r="290" s="9" customFormat="1" ht="20" customHeight="1" spans="1:35">
      <c r="A290" s="40">
        <f t="shared" si="395"/>
        <v>287</v>
      </c>
      <c r="B290" s="41" t="s">
        <v>684</v>
      </c>
      <c r="C290" s="48" t="s">
        <v>794</v>
      </c>
      <c r="D290" s="41" t="s">
        <v>795</v>
      </c>
      <c r="E290" s="41">
        <v>3245.4</v>
      </c>
      <c r="F290" s="41">
        <f>VLOOKUP(C290,'[1]9月'!$B:$Q,16,0)</f>
        <v>3245.4</v>
      </c>
      <c r="G290" s="44">
        <v>5228.42</v>
      </c>
      <c r="H290" s="41">
        <v>3245.4</v>
      </c>
      <c r="I290" s="44">
        <v>1790</v>
      </c>
      <c r="J290" s="44"/>
      <c r="K290" s="52">
        <f t="shared" si="353"/>
        <v>58.4172</v>
      </c>
      <c r="L290" s="53">
        <f t="shared" si="354"/>
        <v>519.264</v>
      </c>
      <c r="M290" s="44">
        <f t="shared" si="355"/>
        <v>418.27</v>
      </c>
      <c r="N290" s="41">
        <f t="shared" si="356"/>
        <v>22.7178</v>
      </c>
      <c r="O290" s="44">
        <f t="shared" si="357"/>
        <v>89.5</v>
      </c>
      <c r="P290" s="44">
        <f t="shared" si="358"/>
        <v>0</v>
      </c>
      <c r="Q290" s="44">
        <f t="shared" si="359"/>
        <v>1108.169</v>
      </c>
      <c r="R290" s="41">
        <f t="shared" si="360"/>
        <v>0</v>
      </c>
      <c r="S290" s="41">
        <f t="shared" si="361"/>
        <v>259.63</v>
      </c>
      <c r="T290" s="44">
        <f t="shared" si="362"/>
        <v>104.57</v>
      </c>
      <c r="U290" s="41">
        <f t="shared" si="363"/>
        <v>9.74</v>
      </c>
      <c r="V290" s="44">
        <f t="shared" si="364"/>
        <v>89.5</v>
      </c>
      <c r="W290" s="44">
        <f t="shared" si="365"/>
        <v>0</v>
      </c>
      <c r="X290" s="41">
        <f t="shared" si="366"/>
        <v>463.44</v>
      </c>
      <c r="Y290" s="41">
        <f t="shared" si="367"/>
        <v>1571.609</v>
      </c>
      <c r="Z290" s="66"/>
      <c r="AA290" s="143" t="s">
        <v>22</v>
      </c>
      <c r="AB290" s="161">
        <f t="shared" ref="AB290:AH290" si="405">K290+R290</f>
        <v>58.4172</v>
      </c>
      <c r="AC290" s="161">
        <f t="shared" si="405"/>
        <v>778.894</v>
      </c>
      <c r="AD290" s="161">
        <f t="shared" si="405"/>
        <v>522.84</v>
      </c>
      <c r="AE290" s="161">
        <f t="shared" si="405"/>
        <v>32.4578</v>
      </c>
      <c r="AF290" s="161">
        <f t="shared" si="405"/>
        <v>179</v>
      </c>
      <c r="AG290" s="161">
        <f t="shared" si="405"/>
        <v>0</v>
      </c>
      <c r="AH290" s="161">
        <f t="shared" si="405"/>
        <v>1571.609</v>
      </c>
      <c r="AI290" s="143" t="s">
        <v>1138</v>
      </c>
    </row>
    <row r="291" s="9" customFormat="1" ht="20" customHeight="1" spans="1:35">
      <c r="A291" s="40">
        <f t="shared" si="395"/>
        <v>288</v>
      </c>
      <c r="B291" s="41" t="s">
        <v>913</v>
      </c>
      <c r="C291" s="48" t="s">
        <v>800</v>
      </c>
      <c r="D291" s="41" t="s">
        <v>801</v>
      </c>
      <c r="E291" s="41">
        <v>3245.4</v>
      </c>
      <c r="F291" s="41">
        <f>VLOOKUP(C291,'[1]9月'!$B:$Q,16,0)</f>
        <v>3245.4</v>
      </c>
      <c r="G291" s="44">
        <v>5228.42</v>
      </c>
      <c r="H291" s="41">
        <v>3245.4</v>
      </c>
      <c r="I291" s="44">
        <v>1790</v>
      </c>
      <c r="J291" s="44"/>
      <c r="K291" s="52">
        <f t="shared" si="353"/>
        <v>58.4172</v>
      </c>
      <c r="L291" s="53">
        <f t="shared" si="354"/>
        <v>519.264</v>
      </c>
      <c r="M291" s="44">
        <f t="shared" si="355"/>
        <v>418.27</v>
      </c>
      <c r="N291" s="41">
        <f t="shared" si="356"/>
        <v>22.7178</v>
      </c>
      <c r="O291" s="44">
        <f t="shared" si="357"/>
        <v>89.5</v>
      </c>
      <c r="P291" s="44">
        <f t="shared" si="358"/>
        <v>0</v>
      </c>
      <c r="Q291" s="44">
        <f t="shared" si="359"/>
        <v>1108.169</v>
      </c>
      <c r="R291" s="41">
        <f t="shared" si="360"/>
        <v>0</v>
      </c>
      <c r="S291" s="41">
        <f t="shared" si="361"/>
        <v>259.63</v>
      </c>
      <c r="T291" s="44">
        <f t="shared" si="362"/>
        <v>104.57</v>
      </c>
      <c r="U291" s="41">
        <f t="shared" si="363"/>
        <v>9.74</v>
      </c>
      <c r="V291" s="44">
        <f t="shared" si="364"/>
        <v>89.5</v>
      </c>
      <c r="W291" s="44">
        <f t="shared" si="365"/>
        <v>0</v>
      </c>
      <c r="X291" s="41">
        <f t="shared" si="366"/>
        <v>463.44</v>
      </c>
      <c r="Y291" s="41">
        <f t="shared" si="367"/>
        <v>1571.609</v>
      </c>
      <c r="Z291" s="66"/>
      <c r="AA291" s="143" t="s">
        <v>23</v>
      </c>
      <c r="AB291" s="161">
        <f t="shared" ref="AB291:AH291" si="406">K291+R291</f>
        <v>58.4172</v>
      </c>
      <c r="AC291" s="161">
        <f t="shared" si="406"/>
        <v>778.894</v>
      </c>
      <c r="AD291" s="161">
        <f t="shared" si="406"/>
        <v>522.84</v>
      </c>
      <c r="AE291" s="161">
        <f t="shared" si="406"/>
        <v>32.4578</v>
      </c>
      <c r="AF291" s="161">
        <f t="shared" si="406"/>
        <v>179</v>
      </c>
      <c r="AG291" s="161">
        <f t="shared" si="406"/>
        <v>0</v>
      </c>
      <c r="AH291" s="161">
        <f t="shared" si="406"/>
        <v>1571.609</v>
      </c>
      <c r="AI291" s="143" t="s">
        <v>1138</v>
      </c>
    </row>
    <row r="292" s="9" customFormat="1" ht="20" customHeight="1" spans="1:35">
      <c r="A292" s="40">
        <f t="shared" si="395"/>
        <v>289</v>
      </c>
      <c r="B292" s="41" t="s">
        <v>913</v>
      </c>
      <c r="C292" s="48" t="s">
        <v>803</v>
      </c>
      <c r="D292" s="41" t="s">
        <v>804</v>
      </c>
      <c r="E292" s="41">
        <v>3245.4</v>
      </c>
      <c r="F292" s="41">
        <f>VLOOKUP(C292,'[1]9月'!$B:$Q,16,0)</f>
        <v>3245.4</v>
      </c>
      <c r="G292" s="44">
        <v>5228.42</v>
      </c>
      <c r="H292" s="41">
        <v>3245.4</v>
      </c>
      <c r="I292" s="44">
        <v>1790</v>
      </c>
      <c r="J292" s="44"/>
      <c r="K292" s="52">
        <f t="shared" si="353"/>
        <v>58.4172</v>
      </c>
      <c r="L292" s="53">
        <f t="shared" si="354"/>
        <v>519.264</v>
      </c>
      <c r="M292" s="44">
        <f t="shared" si="355"/>
        <v>418.27</v>
      </c>
      <c r="N292" s="41">
        <f t="shared" si="356"/>
        <v>22.7178</v>
      </c>
      <c r="O292" s="44">
        <f t="shared" si="357"/>
        <v>89.5</v>
      </c>
      <c r="P292" s="44">
        <f t="shared" si="358"/>
        <v>0</v>
      </c>
      <c r="Q292" s="44">
        <f t="shared" si="359"/>
        <v>1108.169</v>
      </c>
      <c r="R292" s="41">
        <f t="shared" si="360"/>
        <v>0</v>
      </c>
      <c r="S292" s="41">
        <f t="shared" si="361"/>
        <v>259.63</v>
      </c>
      <c r="T292" s="44">
        <f t="shared" si="362"/>
        <v>104.57</v>
      </c>
      <c r="U292" s="41">
        <f t="shared" si="363"/>
        <v>9.74</v>
      </c>
      <c r="V292" s="44">
        <f t="shared" si="364"/>
        <v>89.5</v>
      </c>
      <c r="W292" s="44">
        <f t="shared" si="365"/>
        <v>0</v>
      </c>
      <c r="X292" s="41">
        <f t="shared" si="366"/>
        <v>463.44</v>
      </c>
      <c r="Y292" s="41">
        <f t="shared" si="367"/>
        <v>1571.609</v>
      </c>
      <c r="Z292" s="66"/>
      <c r="AA292" s="143" t="s">
        <v>23</v>
      </c>
      <c r="AB292" s="161">
        <f t="shared" ref="AB292:AH292" si="407">K292+R292</f>
        <v>58.4172</v>
      </c>
      <c r="AC292" s="161">
        <f t="shared" si="407"/>
        <v>778.894</v>
      </c>
      <c r="AD292" s="161">
        <f t="shared" si="407"/>
        <v>522.84</v>
      </c>
      <c r="AE292" s="161">
        <f t="shared" si="407"/>
        <v>32.4578</v>
      </c>
      <c r="AF292" s="161">
        <f t="shared" si="407"/>
        <v>179</v>
      </c>
      <c r="AG292" s="161">
        <f t="shared" si="407"/>
        <v>0</v>
      </c>
      <c r="AH292" s="161">
        <f t="shared" si="407"/>
        <v>1571.609</v>
      </c>
      <c r="AI292" s="143" t="s">
        <v>1138</v>
      </c>
    </row>
    <row r="293" s="9" customFormat="1" ht="20" customHeight="1" spans="1:35">
      <c r="A293" s="40">
        <f t="shared" si="395"/>
        <v>290</v>
      </c>
      <c r="B293" s="41" t="s">
        <v>913</v>
      </c>
      <c r="C293" s="77" t="s">
        <v>806</v>
      </c>
      <c r="D293" s="41" t="s">
        <v>807</v>
      </c>
      <c r="E293" s="41">
        <v>3245.4</v>
      </c>
      <c r="F293" s="41">
        <f>VLOOKUP(C293,'[1]9月'!$B:$Q,16,0)</f>
        <v>3245.4</v>
      </c>
      <c r="G293" s="44">
        <v>5228.42</v>
      </c>
      <c r="H293" s="41">
        <v>3245.4</v>
      </c>
      <c r="I293" s="44">
        <v>1790</v>
      </c>
      <c r="J293" s="44"/>
      <c r="K293" s="52">
        <f t="shared" si="353"/>
        <v>58.4172</v>
      </c>
      <c r="L293" s="53">
        <f t="shared" si="354"/>
        <v>519.264</v>
      </c>
      <c r="M293" s="44">
        <f t="shared" si="355"/>
        <v>418.27</v>
      </c>
      <c r="N293" s="41">
        <f t="shared" si="356"/>
        <v>22.7178</v>
      </c>
      <c r="O293" s="44">
        <f t="shared" si="357"/>
        <v>89.5</v>
      </c>
      <c r="P293" s="44">
        <f t="shared" si="358"/>
        <v>0</v>
      </c>
      <c r="Q293" s="44">
        <f t="shared" si="359"/>
        <v>1108.169</v>
      </c>
      <c r="R293" s="41">
        <f t="shared" si="360"/>
        <v>0</v>
      </c>
      <c r="S293" s="41">
        <f t="shared" si="361"/>
        <v>259.63</v>
      </c>
      <c r="T293" s="44">
        <f t="shared" si="362"/>
        <v>104.57</v>
      </c>
      <c r="U293" s="41">
        <f t="shared" si="363"/>
        <v>9.74</v>
      </c>
      <c r="V293" s="44">
        <f t="shared" si="364"/>
        <v>89.5</v>
      </c>
      <c r="W293" s="44">
        <f t="shared" si="365"/>
        <v>0</v>
      </c>
      <c r="X293" s="41">
        <f t="shared" si="366"/>
        <v>463.44</v>
      </c>
      <c r="Y293" s="41">
        <f t="shared" si="367"/>
        <v>1571.609</v>
      </c>
      <c r="Z293" s="66"/>
      <c r="AA293" s="143" t="s">
        <v>23</v>
      </c>
      <c r="AB293" s="161">
        <f t="shared" ref="AB293:AH293" si="408">K293+R293</f>
        <v>58.4172</v>
      </c>
      <c r="AC293" s="161">
        <f t="shared" si="408"/>
        <v>778.894</v>
      </c>
      <c r="AD293" s="161">
        <f t="shared" si="408"/>
        <v>522.84</v>
      </c>
      <c r="AE293" s="161">
        <f t="shared" si="408"/>
        <v>32.4578</v>
      </c>
      <c r="AF293" s="161">
        <f t="shared" si="408"/>
        <v>179</v>
      </c>
      <c r="AG293" s="161">
        <f t="shared" si="408"/>
        <v>0</v>
      </c>
      <c r="AH293" s="161">
        <f t="shared" si="408"/>
        <v>1571.609</v>
      </c>
      <c r="AI293" s="143" t="s">
        <v>1138</v>
      </c>
    </row>
    <row r="294" s="9" customFormat="1" ht="20" customHeight="1" spans="1:35">
      <c r="A294" s="40">
        <f t="shared" si="395"/>
        <v>291</v>
      </c>
      <c r="B294" s="41" t="s">
        <v>684</v>
      </c>
      <c r="C294" s="46" t="s">
        <v>808</v>
      </c>
      <c r="D294" s="45" t="s">
        <v>809</v>
      </c>
      <c r="E294" s="41">
        <v>3245.4</v>
      </c>
      <c r="F294" s="41">
        <f>VLOOKUP(C294,'[1]9月'!$B:$Q,16,0)</f>
        <v>3245.4</v>
      </c>
      <c r="G294" s="63">
        <v>5228.42</v>
      </c>
      <c r="H294" s="41">
        <v>3245.4</v>
      </c>
      <c r="I294" s="44">
        <v>1790</v>
      </c>
      <c r="J294" s="44"/>
      <c r="K294" s="52">
        <f t="shared" si="353"/>
        <v>58.4172</v>
      </c>
      <c r="L294" s="53">
        <f t="shared" si="354"/>
        <v>519.264</v>
      </c>
      <c r="M294" s="44">
        <f t="shared" si="355"/>
        <v>418.27</v>
      </c>
      <c r="N294" s="41">
        <f t="shared" si="356"/>
        <v>22.7178</v>
      </c>
      <c r="O294" s="44">
        <f t="shared" si="357"/>
        <v>89.5</v>
      </c>
      <c r="P294" s="44">
        <f t="shared" si="358"/>
        <v>0</v>
      </c>
      <c r="Q294" s="44">
        <f t="shared" si="359"/>
        <v>1108.169</v>
      </c>
      <c r="R294" s="41">
        <f t="shared" si="360"/>
        <v>0</v>
      </c>
      <c r="S294" s="41">
        <f t="shared" si="361"/>
        <v>259.63</v>
      </c>
      <c r="T294" s="44">
        <f t="shared" si="362"/>
        <v>104.57</v>
      </c>
      <c r="U294" s="41">
        <f t="shared" si="363"/>
        <v>9.74</v>
      </c>
      <c r="V294" s="44">
        <f t="shared" si="364"/>
        <v>89.5</v>
      </c>
      <c r="W294" s="44">
        <f t="shared" si="365"/>
        <v>0</v>
      </c>
      <c r="X294" s="41">
        <f t="shared" si="366"/>
        <v>463.44</v>
      </c>
      <c r="Y294" s="41">
        <f t="shared" si="367"/>
        <v>1571.609</v>
      </c>
      <c r="Z294" s="66"/>
      <c r="AA294" s="143" t="s">
        <v>22</v>
      </c>
      <c r="AB294" s="161">
        <f t="shared" ref="AB294:AH294" si="409">K294+R294</f>
        <v>58.4172</v>
      </c>
      <c r="AC294" s="161">
        <f t="shared" si="409"/>
        <v>778.894</v>
      </c>
      <c r="AD294" s="161">
        <f t="shared" si="409"/>
        <v>522.84</v>
      </c>
      <c r="AE294" s="161">
        <f t="shared" si="409"/>
        <v>32.4578</v>
      </c>
      <c r="AF294" s="161">
        <f t="shared" si="409"/>
        <v>179</v>
      </c>
      <c r="AG294" s="161">
        <f t="shared" si="409"/>
        <v>0</v>
      </c>
      <c r="AH294" s="161">
        <f t="shared" si="409"/>
        <v>1571.609</v>
      </c>
      <c r="AI294" s="143" t="s">
        <v>1138</v>
      </c>
    </row>
    <row r="295" s="9" customFormat="1" ht="20" customHeight="1" spans="1:35">
      <c r="A295" s="40">
        <f t="shared" si="395"/>
        <v>292</v>
      </c>
      <c r="B295" s="41" t="s">
        <v>913</v>
      </c>
      <c r="C295" s="46" t="s">
        <v>810</v>
      </c>
      <c r="D295" s="45" t="s">
        <v>811</v>
      </c>
      <c r="E295" s="41">
        <v>3245.4</v>
      </c>
      <c r="F295" s="41">
        <f>VLOOKUP(C295,'[1]9月'!$B:$Q,16,0)</f>
        <v>3245.4</v>
      </c>
      <c r="G295" s="63">
        <v>5228.42</v>
      </c>
      <c r="H295" s="41">
        <v>3245.4</v>
      </c>
      <c r="I295" s="44">
        <v>1790</v>
      </c>
      <c r="J295" s="44"/>
      <c r="K295" s="52">
        <f t="shared" si="353"/>
        <v>58.4172</v>
      </c>
      <c r="L295" s="53">
        <f t="shared" si="354"/>
        <v>519.264</v>
      </c>
      <c r="M295" s="44">
        <f t="shared" si="355"/>
        <v>418.27</v>
      </c>
      <c r="N295" s="41">
        <f t="shared" si="356"/>
        <v>22.7178</v>
      </c>
      <c r="O295" s="44">
        <f t="shared" si="357"/>
        <v>89.5</v>
      </c>
      <c r="P295" s="44">
        <f t="shared" si="358"/>
        <v>0</v>
      </c>
      <c r="Q295" s="44">
        <f t="shared" si="359"/>
        <v>1108.169</v>
      </c>
      <c r="R295" s="41">
        <f t="shared" si="360"/>
        <v>0</v>
      </c>
      <c r="S295" s="41">
        <f t="shared" si="361"/>
        <v>259.63</v>
      </c>
      <c r="T295" s="44">
        <f t="shared" si="362"/>
        <v>104.57</v>
      </c>
      <c r="U295" s="41">
        <f t="shared" si="363"/>
        <v>9.74</v>
      </c>
      <c r="V295" s="44">
        <f t="shared" si="364"/>
        <v>89.5</v>
      </c>
      <c r="W295" s="44">
        <f t="shared" si="365"/>
        <v>0</v>
      </c>
      <c r="X295" s="41">
        <f t="shared" si="366"/>
        <v>463.44</v>
      </c>
      <c r="Y295" s="41">
        <f t="shared" si="367"/>
        <v>1571.609</v>
      </c>
      <c r="Z295" s="66"/>
      <c r="AA295" s="143" t="s">
        <v>23</v>
      </c>
      <c r="AB295" s="161">
        <f t="shared" ref="AB295:AH295" si="410">K295+R295</f>
        <v>58.4172</v>
      </c>
      <c r="AC295" s="161">
        <f t="shared" si="410"/>
        <v>778.894</v>
      </c>
      <c r="AD295" s="161">
        <f t="shared" si="410"/>
        <v>522.84</v>
      </c>
      <c r="AE295" s="161">
        <f t="shared" si="410"/>
        <v>32.4578</v>
      </c>
      <c r="AF295" s="161">
        <f t="shared" si="410"/>
        <v>179</v>
      </c>
      <c r="AG295" s="161">
        <f t="shared" si="410"/>
        <v>0</v>
      </c>
      <c r="AH295" s="161">
        <f t="shared" si="410"/>
        <v>1571.609</v>
      </c>
      <c r="AI295" s="143" t="s">
        <v>1138</v>
      </c>
    </row>
    <row r="296" s="9" customFormat="1" ht="20" customHeight="1" spans="1:35">
      <c r="A296" s="40">
        <f t="shared" si="395"/>
        <v>293</v>
      </c>
      <c r="B296" s="41" t="s">
        <v>167</v>
      </c>
      <c r="C296" s="78" t="s">
        <v>814</v>
      </c>
      <c r="D296" s="43" t="s">
        <v>815</v>
      </c>
      <c r="E296" s="41">
        <v>3245.4</v>
      </c>
      <c r="F296" s="41">
        <f>VLOOKUP(C296,'[1]9月'!$B:$Q,16,0)</f>
        <v>3245.4</v>
      </c>
      <c r="G296" s="63">
        <v>5228.42</v>
      </c>
      <c r="H296" s="41">
        <v>3245.4</v>
      </c>
      <c r="I296" s="44">
        <v>3180</v>
      </c>
      <c r="J296" s="44"/>
      <c r="K296" s="52">
        <f t="shared" si="353"/>
        <v>58.4172</v>
      </c>
      <c r="L296" s="53">
        <f t="shared" si="354"/>
        <v>519.264</v>
      </c>
      <c r="M296" s="44">
        <f t="shared" si="355"/>
        <v>418.27</v>
      </c>
      <c r="N296" s="41">
        <f t="shared" si="356"/>
        <v>22.7178</v>
      </c>
      <c r="O296" s="44">
        <f t="shared" si="357"/>
        <v>159</v>
      </c>
      <c r="P296" s="44">
        <f t="shared" si="358"/>
        <v>0</v>
      </c>
      <c r="Q296" s="44">
        <f t="shared" si="359"/>
        <v>1177.669</v>
      </c>
      <c r="R296" s="41">
        <f t="shared" si="360"/>
        <v>0</v>
      </c>
      <c r="S296" s="41">
        <f t="shared" si="361"/>
        <v>259.63</v>
      </c>
      <c r="T296" s="44">
        <f t="shared" si="362"/>
        <v>104.57</v>
      </c>
      <c r="U296" s="41">
        <f t="shared" si="363"/>
        <v>9.74</v>
      </c>
      <c r="V296" s="44">
        <f t="shared" si="364"/>
        <v>159</v>
      </c>
      <c r="W296" s="44">
        <f t="shared" si="365"/>
        <v>0</v>
      </c>
      <c r="X296" s="41">
        <f t="shared" si="366"/>
        <v>532.94</v>
      </c>
      <c r="Y296" s="41">
        <f t="shared" si="367"/>
        <v>1710.609</v>
      </c>
      <c r="Z296" s="66"/>
      <c r="AA296" s="143" t="s">
        <v>12</v>
      </c>
      <c r="AB296" s="161">
        <f t="shared" ref="AB296:AH296" si="411">K296+R296</f>
        <v>58.4172</v>
      </c>
      <c r="AC296" s="161">
        <f t="shared" si="411"/>
        <v>778.894</v>
      </c>
      <c r="AD296" s="161">
        <f t="shared" si="411"/>
        <v>522.84</v>
      </c>
      <c r="AE296" s="161">
        <f t="shared" si="411"/>
        <v>32.4578</v>
      </c>
      <c r="AF296" s="161">
        <f t="shared" si="411"/>
        <v>318</v>
      </c>
      <c r="AG296" s="161">
        <f t="shared" si="411"/>
        <v>0</v>
      </c>
      <c r="AH296" s="161">
        <f t="shared" si="411"/>
        <v>1710.609</v>
      </c>
      <c r="AI296" s="143" t="s">
        <v>1134</v>
      </c>
    </row>
    <row r="297" s="9" customFormat="1" ht="20" customHeight="1" spans="1:35">
      <c r="A297" s="40">
        <f t="shared" si="395"/>
        <v>294</v>
      </c>
      <c r="B297" s="41" t="s">
        <v>715</v>
      </c>
      <c r="C297" s="78" t="s">
        <v>818</v>
      </c>
      <c r="D297" s="43" t="s">
        <v>819</v>
      </c>
      <c r="E297" s="41">
        <v>3245.4</v>
      </c>
      <c r="F297" s="41">
        <v>3245.4</v>
      </c>
      <c r="G297" s="63">
        <v>5228.42</v>
      </c>
      <c r="H297" s="41">
        <v>3245.4</v>
      </c>
      <c r="I297" s="44">
        <v>0</v>
      </c>
      <c r="J297" s="44"/>
      <c r="K297" s="52">
        <f t="shared" si="353"/>
        <v>58.4172</v>
      </c>
      <c r="L297" s="53">
        <f t="shared" si="354"/>
        <v>519.264</v>
      </c>
      <c r="M297" s="44">
        <f t="shared" si="355"/>
        <v>418.27</v>
      </c>
      <c r="N297" s="41">
        <f t="shared" si="356"/>
        <v>22.7178</v>
      </c>
      <c r="O297" s="44">
        <f t="shared" si="357"/>
        <v>0</v>
      </c>
      <c r="P297" s="44">
        <f t="shared" si="358"/>
        <v>0</v>
      </c>
      <c r="Q297" s="44">
        <f t="shared" si="359"/>
        <v>1018.669</v>
      </c>
      <c r="R297" s="41">
        <f t="shared" si="360"/>
        <v>0</v>
      </c>
      <c r="S297" s="41">
        <f t="shared" si="361"/>
        <v>259.63</v>
      </c>
      <c r="T297" s="44">
        <f t="shared" si="362"/>
        <v>104.57</v>
      </c>
      <c r="U297" s="41">
        <f t="shared" si="363"/>
        <v>9.74</v>
      </c>
      <c r="V297" s="44">
        <f t="shared" si="364"/>
        <v>0</v>
      </c>
      <c r="W297" s="44">
        <f t="shared" si="365"/>
        <v>0</v>
      </c>
      <c r="X297" s="41">
        <f t="shared" si="366"/>
        <v>373.94</v>
      </c>
      <c r="Y297" s="41">
        <f t="shared" si="367"/>
        <v>1392.609</v>
      </c>
      <c r="Z297" s="66"/>
      <c r="AA297" s="143" t="s">
        <v>20</v>
      </c>
      <c r="AB297" s="161">
        <f t="shared" ref="AB297:AH297" si="412">K297+R297</f>
        <v>58.4172</v>
      </c>
      <c r="AC297" s="161">
        <f t="shared" si="412"/>
        <v>778.894</v>
      </c>
      <c r="AD297" s="161">
        <f t="shared" si="412"/>
        <v>522.84</v>
      </c>
      <c r="AE297" s="161">
        <f t="shared" si="412"/>
        <v>32.4578</v>
      </c>
      <c r="AF297" s="161">
        <f t="shared" si="412"/>
        <v>0</v>
      </c>
      <c r="AG297" s="161">
        <f t="shared" si="412"/>
        <v>0</v>
      </c>
      <c r="AH297" s="161">
        <f t="shared" si="412"/>
        <v>1392.609</v>
      </c>
      <c r="AI297" s="143" t="s">
        <v>1138</v>
      </c>
    </row>
    <row r="298" s="9" customFormat="1" ht="20" customHeight="1" spans="1:35">
      <c r="A298" s="40">
        <f t="shared" si="395"/>
        <v>295</v>
      </c>
      <c r="B298" s="41" t="s">
        <v>167</v>
      </c>
      <c r="C298" s="78" t="s">
        <v>822</v>
      </c>
      <c r="D298" s="43" t="s">
        <v>823</v>
      </c>
      <c r="E298" s="41">
        <v>3820</v>
      </c>
      <c r="F298" s="41">
        <v>3820</v>
      </c>
      <c r="G298" s="63">
        <v>5228.42</v>
      </c>
      <c r="H298" s="41">
        <v>3820</v>
      </c>
      <c r="I298" s="44">
        <v>4180</v>
      </c>
      <c r="J298" s="44"/>
      <c r="K298" s="52">
        <f t="shared" si="353"/>
        <v>68.76</v>
      </c>
      <c r="L298" s="53">
        <f t="shared" si="354"/>
        <v>611.2</v>
      </c>
      <c r="M298" s="44">
        <f t="shared" si="355"/>
        <v>418.27</v>
      </c>
      <c r="N298" s="41">
        <f t="shared" si="356"/>
        <v>26.74</v>
      </c>
      <c r="O298" s="44">
        <f t="shared" si="357"/>
        <v>209</v>
      </c>
      <c r="P298" s="44">
        <f t="shared" si="358"/>
        <v>0</v>
      </c>
      <c r="Q298" s="44">
        <f t="shared" si="359"/>
        <v>1333.97</v>
      </c>
      <c r="R298" s="41">
        <f t="shared" si="360"/>
        <v>0</v>
      </c>
      <c r="S298" s="41">
        <f t="shared" si="361"/>
        <v>305.6</v>
      </c>
      <c r="T298" s="44">
        <f t="shared" si="362"/>
        <v>104.57</v>
      </c>
      <c r="U298" s="41">
        <f t="shared" si="363"/>
        <v>11.46</v>
      </c>
      <c r="V298" s="44">
        <f t="shared" si="364"/>
        <v>209</v>
      </c>
      <c r="W298" s="44">
        <f t="shared" si="365"/>
        <v>0</v>
      </c>
      <c r="X298" s="41">
        <f t="shared" si="366"/>
        <v>630.63</v>
      </c>
      <c r="Y298" s="41">
        <f t="shared" si="367"/>
        <v>1964.6</v>
      </c>
      <c r="Z298" s="66"/>
      <c r="AA298" s="143" t="s">
        <v>12</v>
      </c>
      <c r="AB298" s="161">
        <f t="shared" ref="AB298:AH298" si="413">K298+R298</f>
        <v>68.76</v>
      </c>
      <c r="AC298" s="161">
        <f t="shared" si="413"/>
        <v>916.8</v>
      </c>
      <c r="AD298" s="161">
        <f t="shared" si="413"/>
        <v>522.84</v>
      </c>
      <c r="AE298" s="161">
        <f t="shared" si="413"/>
        <v>38.2</v>
      </c>
      <c r="AF298" s="161">
        <f t="shared" si="413"/>
        <v>418</v>
      </c>
      <c r="AG298" s="161">
        <f t="shared" si="413"/>
        <v>0</v>
      </c>
      <c r="AH298" s="161">
        <f t="shared" si="413"/>
        <v>1964.6</v>
      </c>
      <c r="AI298" s="143" t="s">
        <v>1134</v>
      </c>
    </row>
    <row r="299" s="9" customFormat="1" ht="20" customHeight="1" spans="1:35">
      <c r="A299" s="40">
        <f t="shared" ref="A299:A307" si="414">ROW()-3</f>
        <v>296</v>
      </c>
      <c r="B299" s="41" t="s">
        <v>103</v>
      </c>
      <c r="C299" s="193" t="s">
        <v>826</v>
      </c>
      <c r="D299" s="347" t="s">
        <v>827</v>
      </c>
      <c r="E299" s="41">
        <v>3245.4</v>
      </c>
      <c r="F299" s="41">
        <v>3245.4</v>
      </c>
      <c r="G299" s="63">
        <v>5228.42</v>
      </c>
      <c r="H299" s="41">
        <v>3245.4</v>
      </c>
      <c r="I299" s="44">
        <v>3180</v>
      </c>
      <c r="J299" s="44"/>
      <c r="K299" s="52">
        <f t="shared" si="353"/>
        <v>58.4172</v>
      </c>
      <c r="L299" s="53">
        <f t="shared" si="354"/>
        <v>519.264</v>
      </c>
      <c r="M299" s="44">
        <f t="shared" si="355"/>
        <v>418.27</v>
      </c>
      <c r="N299" s="41">
        <f t="shared" si="356"/>
        <v>22.7178</v>
      </c>
      <c r="O299" s="44">
        <f t="shared" si="357"/>
        <v>159</v>
      </c>
      <c r="P299" s="44">
        <f t="shared" si="358"/>
        <v>0</v>
      </c>
      <c r="Q299" s="44">
        <f t="shared" si="359"/>
        <v>1177.669</v>
      </c>
      <c r="R299" s="41">
        <f t="shared" si="360"/>
        <v>0</v>
      </c>
      <c r="S299" s="41">
        <f t="shared" si="361"/>
        <v>259.63</v>
      </c>
      <c r="T299" s="44">
        <f t="shared" si="362"/>
        <v>104.57</v>
      </c>
      <c r="U299" s="41">
        <f t="shared" si="363"/>
        <v>9.74</v>
      </c>
      <c r="V299" s="44">
        <f t="shared" si="364"/>
        <v>159</v>
      </c>
      <c r="W299" s="44">
        <f t="shared" si="365"/>
        <v>0</v>
      </c>
      <c r="X299" s="41">
        <f t="shared" si="366"/>
        <v>532.94</v>
      </c>
      <c r="Y299" s="41">
        <f t="shared" si="367"/>
        <v>1710.609</v>
      </c>
      <c r="Z299" s="66"/>
      <c r="AA299" s="143" t="s">
        <v>26</v>
      </c>
      <c r="AB299" s="161">
        <f t="shared" ref="AB299:AH299" si="415">K299+R299</f>
        <v>58.4172</v>
      </c>
      <c r="AC299" s="161">
        <f t="shared" si="415"/>
        <v>778.894</v>
      </c>
      <c r="AD299" s="161">
        <f t="shared" si="415"/>
        <v>522.84</v>
      </c>
      <c r="AE299" s="161">
        <f t="shared" si="415"/>
        <v>32.4578</v>
      </c>
      <c r="AF299" s="161">
        <f t="shared" si="415"/>
        <v>318</v>
      </c>
      <c r="AG299" s="161">
        <f t="shared" si="415"/>
        <v>0</v>
      </c>
      <c r="AH299" s="161">
        <f t="shared" si="415"/>
        <v>1710.609</v>
      </c>
      <c r="AI299" s="143" t="s">
        <v>1135</v>
      </c>
    </row>
    <row r="300" s="9" customFormat="1" ht="20" customHeight="1" spans="1:35">
      <c r="A300" s="40">
        <f t="shared" si="414"/>
        <v>297</v>
      </c>
      <c r="B300" s="41" t="s">
        <v>913</v>
      </c>
      <c r="C300" s="46" t="s">
        <v>828</v>
      </c>
      <c r="D300" s="79" t="s">
        <v>829</v>
      </c>
      <c r="E300" s="41">
        <v>3245.4</v>
      </c>
      <c r="F300" s="41">
        <v>3245.4</v>
      </c>
      <c r="G300" s="63">
        <v>5228.42</v>
      </c>
      <c r="H300" s="41">
        <v>3245.4</v>
      </c>
      <c r="I300" s="44">
        <v>1790</v>
      </c>
      <c r="J300" s="44"/>
      <c r="K300" s="52">
        <f t="shared" si="353"/>
        <v>58.4172</v>
      </c>
      <c r="L300" s="53">
        <f t="shared" si="354"/>
        <v>519.264</v>
      </c>
      <c r="M300" s="44">
        <f t="shared" si="355"/>
        <v>418.27</v>
      </c>
      <c r="N300" s="41">
        <f t="shared" si="356"/>
        <v>22.7178</v>
      </c>
      <c r="O300" s="44">
        <f t="shared" si="357"/>
        <v>89.5</v>
      </c>
      <c r="P300" s="44">
        <f t="shared" si="358"/>
        <v>0</v>
      </c>
      <c r="Q300" s="44">
        <f t="shared" si="359"/>
        <v>1108.169</v>
      </c>
      <c r="R300" s="41">
        <f t="shared" si="360"/>
        <v>0</v>
      </c>
      <c r="S300" s="41">
        <f t="shared" si="361"/>
        <v>259.63</v>
      </c>
      <c r="T300" s="44">
        <f t="shared" si="362"/>
        <v>104.57</v>
      </c>
      <c r="U300" s="41">
        <f t="shared" si="363"/>
        <v>9.74</v>
      </c>
      <c r="V300" s="44">
        <f t="shared" si="364"/>
        <v>89.5</v>
      </c>
      <c r="W300" s="44">
        <f t="shared" si="365"/>
        <v>0</v>
      </c>
      <c r="X300" s="41">
        <f t="shared" si="366"/>
        <v>463.44</v>
      </c>
      <c r="Y300" s="41">
        <f t="shared" si="367"/>
        <v>1571.609</v>
      </c>
      <c r="Z300" s="66"/>
      <c r="AA300" s="143" t="s">
        <v>23</v>
      </c>
      <c r="AB300" s="161">
        <f t="shared" ref="AB300:AH300" si="416">K300+R300</f>
        <v>58.4172</v>
      </c>
      <c r="AC300" s="161">
        <f t="shared" si="416"/>
        <v>778.894</v>
      </c>
      <c r="AD300" s="161">
        <f t="shared" si="416"/>
        <v>522.84</v>
      </c>
      <c r="AE300" s="161">
        <f t="shared" si="416"/>
        <v>32.4578</v>
      </c>
      <c r="AF300" s="161">
        <f t="shared" si="416"/>
        <v>179</v>
      </c>
      <c r="AG300" s="161">
        <f t="shared" si="416"/>
        <v>0</v>
      </c>
      <c r="AH300" s="161">
        <f t="shared" si="416"/>
        <v>1571.609</v>
      </c>
      <c r="AI300" s="143" t="s">
        <v>1138</v>
      </c>
    </row>
    <row r="301" s="9" customFormat="1" ht="20" customHeight="1" spans="1:35">
      <c r="A301" s="40">
        <f t="shared" si="414"/>
        <v>298</v>
      </c>
      <c r="B301" s="41" t="s">
        <v>684</v>
      </c>
      <c r="C301" s="46" t="s">
        <v>830</v>
      </c>
      <c r="D301" s="79" t="s">
        <v>831</v>
      </c>
      <c r="E301" s="41">
        <v>3245.4</v>
      </c>
      <c r="F301" s="41">
        <v>3245.4</v>
      </c>
      <c r="G301" s="63">
        <v>5228.42</v>
      </c>
      <c r="H301" s="41">
        <v>3245.4</v>
      </c>
      <c r="I301" s="44">
        <v>1790</v>
      </c>
      <c r="J301" s="44"/>
      <c r="K301" s="52">
        <f t="shared" si="353"/>
        <v>58.4172</v>
      </c>
      <c r="L301" s="53">
        <f t="shared" si="354"/>
        <v>519.264</v>
      </c>
      <c r="M301" s="44">
        <f t="shared" si="355"/>
        <v>418.27</v>
      </c>
      <c r="N301" s="41">
        <f t="shared" si="356"/>
        <v>22.7178</v>
      </c>
      <c r="O301" s="44">
        <f t="shared" si="357"/>
        <v>89.5</v>
      </c>
      <c r="P301" s="44">
        <f t="shared" si="358"/>
        <v>0</v>
      </c>
      <c r="Q301" s="44">
        <f t="shared" si="359"/>
        <v>1108.169</v>
      </c>
      <c r="R301" s="41">
        <f t="shared" si="360"/>
        <v>0</v>
      </c>
      <c r="S301" s="41">
        <f t="shared" si="361"/>
        <v>259.63</v>
      </c>
      <c r="T301" s="44">
        <f t="shared" si="362"/>
        <v>104.57</v>
      </c>
      <c r="U301" s="41">
        <f t="shared" si="363"/>
        <v>9.74</v>
      </c>
      <c r="V301" s="44">
        <f t="shared" si="364"/>
        <v>89.5</v>
      </c>
      <c r="W301" s="44">
        <f t="shared" si="365"/>
        <v>0</v>
      </c>
      <c r="X301" s="41">
        <f t="shared" si="366"/>
        <v>463.44</v>
      </c>
      <c r="Y301" s="41">
        <f t="shared" si="367"/>
        <v>1571.609</v>
      </c>
      <c r="Z301" s="66"/>
      <c r="AA301" s="143" t="s">
        <v>22</v>
      </c>
      <c r="AB301" s="161">
        <f t="shared" ref="AB301:AH301" si="417">K301+R301</f>
        <v>58.4172</v>
      </c>
      <c r="AC301" s="161">
        <f t="shared" si="417"/>
        <v>778.894</v>
      </c>
      <c r="AD301" s="161">
        <f t="shared" si="417"/>
        <v>522.84</v>
      </c>
      <c r="AE301" s="161">
        <f t="shared" si="417"/>
        <v>32.4578</v>
      </c>
      <c r="AF301" s="161">
        <f t="shared" si="417"/>
        <v>179</v>
      </c>
      <c r="AG301" s="161">
        <f t="shared" si="417"/>
        <v>0</v>
      </c>
      <c r="AH301" s="161">
        <f t="shared" si="417"/>
        <v>1571.609</v>
      </c>
      <c r="AI301" s="143" t="s">
        <v>1138</v>
      </c>
    </row>
    <row r="302" s="9" customFormat="1" ht="20" customHeight="1" spans="1:35">
      <c r="A302" s="40">
        <f t="shared" si="414"/>
        <v>299</v>
      </c>
      <c r="B302" s="66" t="s">
        <v>145</v>
      </c>
      <c r="C302" s="80" t="s">
        <v>836</v>
      </c>
      <c r="D302" s="81" t="s">
        <v>837</v>
      </c>
      <c r="E302" s="41">
        <v>3245.4</v>
      </c>
      <c r="F302" s="41">
        <v>3245.5</v>
      </c>
      <c r="G302" s="63">
        <v>5228.42</v>
      </c>
      <c r="H302" s="41">
        <v>3245.4</v>
      </c>
      <c r="I302" s="44">
        <v>0</v>
      </c>
      <c r="J302" s="44"/>
      <c r="K302" s="52">
        <f t="shared" si="353"/>
        <v>58.4172</v>
      </c>
      <c r="L302" s="53">
        <f t="shared" si="354"/>
        <v>519.28</v>
      </c>
      <c r="M302" s="44">
        <f t="shared" si="355"/>
        <v>418.27</v>
      </c>
      <c r="N302" s="41">
        <f t="shared" si="356"/>
        <v>22.7178</v>
      </c>
      <c r="O302" s="44">
        <f t="shared" si="357"/>
        <v>0</v>
      </c>
      <c r="P302" s="44">
        <f t="shared" si="358"/>
        <v>0</v>
      </c>
      <c r="Q302" s="44">
        <f t="shared" si="359"/>
        <v>1018.685</v>
      </c>
      <c r="R302" s="41">
        <f t="shared" si="360"/>
        <v>0</v>
      </c>
      <c r="S302" s="41">
        <f t="shared" si="361"/>
        <v>259.64</v>
      </c>
      <c r="T302" s="44">
        <f t="shared" si="362"/>
        <v>104.57</v>
      </c>
      <c r="U302" s="41">
        <f t="shared" si="363"/>
        <v>9.74</v>
      </c>
      <c r="V302" s="44">
        <f t="shared" si="364"/>
        <v>0</v>
      </c>
      <c r="W302" s="44">
        <f t="shared" si="365"/>
        <v>0</v>
      </c>
      <c r="X302" s="41">
        <f t="shared" si="366"/>
        <v>373.95</v>
      </c>
      <c r="Y302" s="41">
        <f t="shared" si="367"/>
        <v>1392.635</v>
      </c>
      <c r="Z302" s="66"/>
      <c r="AA302" s="143" t="s">
        <v>13</v>
      </c>
      <c r="AB302" s="161">
        <f t="shared" ref="AB302:AH302" si="418">K302+R302</f>
        <v>58.4172</v>
      </c>
      <c r="AC302" s="161">
        <f t="shared" si="418"/>
        <v>778.92</v>
      </c>
      <c r="AD302" s="161">
        <f t="shared" si="418"/>
        <v>522.84</v>
      </c>
      <c r="AE302" s="161">
        <f t="shared" si="418"/>
        <v>32.4578</v>
      </c>
      <c r="AF302" s="161">
        <f t="shared" si="418"/>
        <v>0</v>
      </c>
      <c r="AG302" s="161">
        <f t="shared" si="418"/>
        <v>0</v>
      </c>
      <c r="AH302" s="161">
        <f t="shared" si="418"/>
        <v>1392.635</v>
      </c>
      <c r="AI302" s="143" t="s">
        <v>1134</v>
      </c>
    </row>
    <row r="303" s="9" customFormat="1" ht="20" customHeight="1" spans="1:35">
      <c r="A303" s="40">
        <f t="shared" si="414"/>
        <v>300</v>
      </c>
      <c r="B303" s="66" t="s">
        <v>145</v>
      </c>
      <c r="C303" s="80" t="s">
        <v>838</v>
      </c>
      <c r="D303" s="81" t="s">
        <v>839</v>
      </c>
      <c r="E303" s="41">
        <v>3245.4</v>
      </c>
      <c r="F303" s="41">
        <v>3245.5</v>
      </c>
      <c r="G303" s="63">
        <v>5228.42</v>
      </c>
      <c r="H303" s="41">
        <v>3245.4</v>
      </c>
      <c r="I303" s="44">
        <v>0</v>
      </c>
      <c r="J303" s="44"/>
      <c r="K303" s="52">
        <f t="shared" si="353"/>
        <v>58.4172</v>
      </c>
      <c r="L303" s="53">
        <f t="shared" si="354"/>
        <v>519.28</v>
      </c>
      <c r="M303" s="44">
        <f t="shared" si="355"/>
        <v>418.27</v>
      </c>
      <c r="N303" s="41">
        <f t="shared" si="356"/>
        <v>22.7178</v>
      </c>
      <c r="O303" s="44">
        <f t="shared" si="357"/>
        <v>0</v>
      </c>
      <c r="P303" s="44">
        <f t="shared" si="358"/>
        <v>0</v>
      </c>
      <c r="Q303" s="44">
        <f t="shared" si="359"/>
        <v>1018.685</v>
      </c>
      <c r="R303" s="41">
        <f t="shared" si="360"/>
        <v>0</v>
      </c>
      <c r="S303" s="41">
        <f t="shared" si="361"/>
        <v>259.64</v>
      </c>
      <c r="T303" s="44">
        <f t="shared" si="362"/>
        <v>104.57</v>
      </c>
      <c r="U303" s="41">
        <f t="shared" si="363"/>
        <v>9.74</v>
      </c>
      <c r="V303" s="44">
        <f t="shared" si="364"/>
        <v>0</v>
      </c>
      <c r="W303" s="44">
        <f t="shared" si="365"/>
        <v>0</v>
      </c>
      <c r="X303" s="41">
        <f t="shared" si="366"/>
        <v>373.95</v>
      </c>
      <c r="Y303" s="41">
        <f t="shared" si="367"/>
        <v>1392.635</v>
      </c>
      <c r="Z303" s="66"/>
      <c r="AA303" s="143" t="s">
        <v>13</v>
      </c>
      <c r="AB303" s="161">
        <f t="shared" ref="AB303:AH303" si="419">K303+R303</f>
        <v>58.4172</v>
      </c>
      <c r="AC303" s="161">
        <f t="shared" si="419"/>
        <v>778.92</v>
      </c>
      <c r="AD303" s="161">
        <f t="shared" si="419"/>
        <v>522.84</v>
      </c>
      <c r="AE303" s="161">
        <f t="shared" si="419"/>
        <v>32.4578</v>
      </c>
      <c r="AF303" s="161">
        <f t="shared" si="419"/>
        <v>0</v>
      </c>
      <c r="AG303" s="161">
        <f t="shared" si="419"/>
        <v>0</v>
      </c>
      <c r="AH303" s="161">
        <f t="shared" si="419"/>
        <v>1392.635</v>
      </c>
      <c r="AI303" s="143" t="s">
        <v>1134</v>
      </c>
    </row>
    <row r="304" s="9" customFormat="1" ht="20" customHeight="1" spans="1:35">
      <c r="A304" s="40">
        <f t="shared" si="414"/>
        <v>301</v>
      </c>
      <c r="B304" s="66" t="s">
        <v>145</v>
      </c>
      <c r="C304" s="80" t="s">
        <v>840</v>
      </c>
      <c r="D304" s="81" t="s">
        <v>841</v>
      </c>
      <c r="E304" s="41">
        <v>3245.4</v>
      </c>
      <c r="F304" s="41">
        <v>3245.5</v>
      </c>
      <c r="G304" s="63">
        <v>5228.42</v>
      </c>
      <c r="H304" s="41">
        <v>3245.4</v>
      </c>
      <c r="I304" s="44">
        <v>0</v>
      </c>
      <c r="J304" s="44"/>
      <c r="K304" s="52">
        <f t="shared" si="353"/>
        <v>58.4172</v>
      </c>
      <c r="L304" s="53">
        <f t="shared" si="354"/>
        <v>519.28</v>
      </c>
      <c r="M304" s="44">
        <f t="shared" si="355"/>
        <v>418.27</v>
      </c>
      <c r="N304" s="41">
        <f t="shared" si="356"/>
        <v>22.7178</v>
      </c>
      <c r="O304" s="44">
        <f t="shared" si="357"/>
        <v>0</v>
      </c>
      <c r="P304" s="44">
        <f t="shared" si="358"/>
        <v>0</v>
      </c>
      <c r="Q304" s="44">
        <f t="shared" si="359"/>
        <v>1018.685</v>
      </c>
      <c r="R304" s="41">
        <f t="shared" si="360"/>
        <v>0</v>
      </c>
      <c r="S304" s="41">
        <f t="shared" si="361"/>
        <v>259.64</v>
      </c>
      <c r="T304" s="44">
        <f t="shared" si="362"/>
        <v>104.57</v>
      </c>
      <c r="U304" s="41">
        <f t="shared" si="363"/>
        <v>9.74</v>
      </c>
      <c r="V304" s="44">
        <f t="shared" si="364"/>
        <v>0</v>
      </c>
      <c r="W304" s="44">
        <f t="shared" si="365"/>
        <v>0</v>
      </c>
      <c r="X304" s="41">
        <f t="shared" si="366"/>
        <v>373.95</v>
      </c>
      <c r="Y304" s="41">
        <f t="shared" si="367"/>
        <v>1392.635</v>
      </c>
      <c r="Z304" s="66"/>
      <c r="AA304" s="143" t="s">
        <v>13</v>
      </c>
      <c r="AB304" s="161">
        <f t="shared" ref="AB304:AH304" si="420">K304+R304</f>
        <v>58.4172</v>
      </c>
      <c r="AC304" s="161">
        <f t="shared" si="420"/>
        <v>778.92</v>
      </c>
      <c r="AD304" s="161">
        <f t="shared" si="420"/>
        <v>522.84</v>
      </c>
      <c r="AE304" s="161">
        <f t="shared" si="420"/>
        <v>32.4578</v>
      </c>
      <c r="AF304" s="161">
        <f t="shared" si="420"/>
        <v>0</v>
      </c>
      <c r="AG304" s="161">
        <f t="shared" si="420"/>
        <v>0</v>
      </c>
      <c r="AH304" s="161">
        <f t="shared" si="420"/>
        <v>1392.635</v>
      </c>
      <c r="AI304" s="143" t="s">
        <v>1134</v>
      </c>
    </row>
    <row r="305" s="9" customFormat="1" ht="20" customHeight="1" spans="1:35">
      <c r="A305" s="40">
        <f t="shared" si="414"/>
        <v>302</v>
      </c>
      <c r="B305" s="41" t="s">
        <v>170</v>
      </c>
      <c r="C305" s="46" t="s">
        <v>842</v>
      </c>
      <c r="D305" s="343" t="s">
        <v>843</v>
      </c>
      <c r="E305" s="41">
        <v>3245.4</v>
      </c>
      <c r="F305" s="41">
        <v>3245.5</v>
      </c>
      <c r="G305" s="63">
        <v>5228.42</v>
      </c>
      <c r="H305" s="41">
        <v>3245.4</v>
      </c>
      <c r="I305" s="44">
        <v>4180</v>
      </c>
      <c r="J305" s="44"/>
      <c r="K305" s="52">
        <f t="shared" si="353"/>
        <v>58.4172</v>
      </c>
      <c r="L305" s="53">
        <f t="shared" si="354"/>
        <v>519.28</v>
      </c>
      <c r="M305" s="44">
        <f t="shared" si="355"/>
        <v>418.27</v>
      </c>
      <c r="N305" s="41">
        <f t="shared" si="356"/>
        <v>22.7178</v>
      </c>
      <c r="O305" s="44">
        <f t="shared" si="357"/>
        <v>209</v>
      </c>
      <c r="P305" s="44">
        <f t="shared" si="358"/>
        <v>0</v>
      </c>
      <c r="Q305" s="44">
        <f t="shared" si="359"/>
        <v>1227.685</v>
      </c>
      <c r="R305" s="41">
        <f t="shared" si="360"/>
        <v>0</v>
      </c>
      <c r="S305" s="41">
        <f t="shared" si="361"/>
        <v>259.64</v>
      </c>
      <c r="T305" s="44">
        <f t="shared" si="362"/>
        <v>104.57</v>
      </c>
      <c r="U305" s="41">
        <f t="shared" si="363"/>
        <v>9.74</v>
      </c>
      <c r="V305" s="44">
        <f t="shared" si="364"/>
        <v>209</v>
      </c>
      <c r="W305" s="44">
        <f t="shared" si="365"/>
        <v>0</v>
      </c>
      <c r="X305" s="41">
        <f t="shared" si="366"/>
        <v>582.95</v>
      </c>
      <c r="Y305" s="41">
        <f t="shared" si="367"/>
        <v>1810.635</v>
      </c>
      <c r="Z305" s="66"/>
      <c r="AA305" s="143" t="s">
        <v>24</v>
      </c>
      <c r="AB305" s="161">
        <f t="shared" ref="AB305:AH305" si="421">K305+R305</f>
        <v>58.4172</v>
      </c>
      <c r="AC305" s="161">
        <f t="shared" si="421"/>
        <v>778.92</v>
      </c>
      <c r="AD305" s="161">
        <f t="shared" si="421"/>
        <v>522.84</v>
      </c>
      <c r="AE305" s="161">
        <f t="shared" si="421"/>
        <v>32.4578</v>
      </c>
      <c r="AF305" s="161">
        <f t="shared" si="421"/>
        <v>418</v>
      </c>
      <c r="AG305" s="161">
        <f t="shared" si="421"/>
        <v>0</v>
      </c>
      <c r="AH305" s="161">
        <f t="shared" si="421"/>
        <v>1810.635</v>
      </c>
      <c r="AI305" s="143" t="s">
        <v>1138</v>
      </c>
    </row>
    <row r="306" s="9" customFormat="1" ht="20" customHeight="1" spans="1:35">
      <c r="A306" s="40">
        <f t="shared" si="414"/>
        <v>303</v>
      </c>
      <c r="B306" s="41" t="s">
        <v>443</v>
      </c>
      <c r="C306" s="46" t="s">
        <v>844</v>
      </c>
      <c r="D306" s="343" t="s">
        <v>845</v>
      </c>
      <c r="E306" s="41">
        <v>3245.4</v>
      </c>
      <c r="F306" s="41">
        <v>3245.5</v>
      </c>
      <c r="G306" s="63">
        <v>5228.42</v>
      </c>
      <c r="H306" s="41">
        <v>3245.4</v>
      </c>
      <c r="I306" s="44">
        <v>4180</v>
      </c>
      <c r="J306" s="44"/>
      <c r="K306" s="52">
        <f t="shared" si="353"/>
        <v>58.4172</v>
      </c>
      <c r="L306" s="53">
        <f t="shared" si="354"/>
        <v>519.28</v>
      </c>
      <c r="M306" s="44">
        <f t="shared" si="355"/>
        <v>418.27</v>
      </c>
      <c r="N306" s="41">
        <f t="shared" si="356"/>
        <v>22.7178</v>
      </c>
      <c r="O306" s="44">
        <f t="shared" si="357"/>
        <v>209</v>
      </c>
      <c r="P306" s="44">
        <f t="shared" si="358"/>
        <v>0</v>
      </c>
      <c r="Q306" s="44">
        <f t="shared" si="359"/>
        <v>1227.685</v>
      </c>
      <c r="R306" s="41">
        <f t="shared" si="360"/>
        <v>0</v>
      </c>
      <c r="S306" s="41">
        <f t="shared" si="361"/>
        <v>259.64</v>
      </c>
      <c r="T306" s="44">
        <f t="shared" si="362"/>
        <v>104.57</v>
      </c>
      <c r="U306" s="41">
        <f t="shared" si="363"/>
        <v>9.74</v>
      </c>
      <c r="V306" s="44">
        <f t="shared" si="364"/>
        <v>209</v>
      </c>
      <c r="W306" s="44">
        <f t="shared" si="365"/>
        <v>0</v>
      </c>
      <c r="X306" s="41">
        <f t="shared" si="366"/>
        <v>582.95</v>
      </c>
      <c r="Y306" s="41">
        <f t="shared" si="367"/>
        <v>1810.635</v>
      </c>
      <c r="Z306" s="66"/>
      <c r="AA306" s="143" t="s">
        <v>24</v>
      </c>
      <c r="AB306" s="161">
        <f t="shared" ref="AB306:AH306" si="422">K306+R306</f>
        <v>58.4172</v>
      </c>
      <c r="AC306" s="161">
        <f t="shared" si="422"/>
        <v>778.92</v>
      </c>
      <c r="AD306" s="161">
        <f t="shared" si="422"/>
        <v>522.84</v>
      </c>
      <c r="AE306" s="161">
        <f t="shared" si="422"/>
        <v>32.4578</v>
      </c>
      <c r="AF306" s="161">
        <f t="shared" si="422"/>
        <v>418</v>
      </c>
      <c r="AG306" s="161">
        <f t="shared" si="422"/>
        <v>0</v>
      </c>
      <c r="AH306" s="161">
        <f t="shared" si="422"/>
        <v>1810.635</v>
      </c>
      <c r="AI306" s="143" t="s">
        <v>1138</v>
      </c>
    </row>
    <row r="307" s="9" customFormat="1" ht="20" customHeight="1" spans="1:35">
      <c r="A307" s="40">
        <f t="shared" si="414"/>
        <v>304</v>
      </c>
      <c r="B307" s="41" t="s">
        <v>170</v>
      </c>
      <c r="C307" s="46" t="s">
        <v>846</v>
      </c>
      <c r="D307" s="58" t="s">
        <v>847</v>
      </c>
      <c r="E307" s="82">
        <v>3245.4</v>
      </c>
      <c r="F307" s="82">
        <v>3245.5</v>
      </c>
      <c r="G307" s="185">
        <v>5228.42</v>
      </c>
      <c r="H307" s="82">
        <v>3245.4</v>
      </c>
      <c r="I307" s="68">
        <v>1790</v>
      </c>
      <c r="J307" s="68"/>
      <c r="K307" s="52">
        <f t="shared" si="353"/>
        <v>58.4172</v>
      </c>
      <c r="L307" s="53">
        <f t="shared" si="354"/>
        <v>519.28</v>
      </c>
      <c r="M307" s="44">
        <f t="shared" si="355"/>
        <v>418.27</v>
      </c>
      <c r="N307" s="41">
        <f t="shared" si="356"/>
        <v>22.7178</v>
      </c>
      <c r="O307" s="44">
        <f t="shared" si="357"/>
        <v>89.5</v>
      </c>
      <c r="P307" s="44">
        <f t="shared" si="358"/>
        <v>0</v>
      </c>
      <c r="Q307" s="44">
        <f t="shared" si="359"/>
        <v>1108.185</v>
      </c>
      <c r="R307" s="41">
        <f t="shared" si="360"/>
        <v>0</v>
      </c>
      <c r="S307" s="41">
        <f t="shared" si="361"/>
        <v>259.64</v>
      </c>
      <c r="T307" s="44">
        <f t="shared" si="362"/>
        <v>104.57</v>
      </c>
      <c r="U307" s="41">
        <f t="shared" si="363"/>
        <v>9.74</v>
      </c>
      <c r="V307" s="44">
        <f t="shared" si="364"/>
        <v>89.5</v>
      </c>
      <c r="W307" s="44">
        <f t="shared" si="365"/>
        <v>0</v>
      </c>
      <c r="X307" s="41">
        <f t="shared" si="366"/>
        <v>463.45</v>
      </c>
      <c r="Y307" s="41">
        <f t="shared" si="367"/>
        <v>1571.635</v>
      </c>
      <c r="Z307" s="66"/>
      <c r="AA307" s="143" t="s">
        <v>24</v>
      </c>
      <c r="AB307" s="161">
        <f t="shared" ref="AB307:AH307" si="423">K307+R307</f>
        <v>58.4172</v>
      </c>
      <c r="AC307" s="161">
        <f t="shared" si="423"/>
        <v>778.92</v>
      </c>
      <c r="AD307" s="161">
        <f t="shared" si="423"/>
        <v>522.84</v>
      </c>
      <c r="AE307" s="161">
        <f t="shared" si="423"/>
        <v>32.4578</v>
      </c>
      <c r="AF307" s="161">
        <f t="shared" si="423"/>
        <v>179</v>
      </c>
      <c r="AG307" s="161">
        <f t="shared" si="423"/>
        <v>0</v>
      </c>
      <c r="AH307" s="161">
        <f t="shared" si="423"/>
        <v>1571.635</v>
      </c>
      <c r="AI307" s="143" t="s">
        <v>1138</v>
      </c>
    </row>
    <row r="308" s="9" customFormat="1" ht="20" customHeight="1" spans="1:35">
      <c r="A308" s="40">
        <f t="shared" ref="A308:A317" si="424">ROW()-3</f>
        <v>305</v>
      </c>
      <c r="B308" s="41" t="s">
        <v>145</v>
      </c>
      <c r="C308" s="46" t="s">
        <v>848</v>
      </c>
      <c r="D308" s="352" t="s">
        <v>849</v>
      </c>
      <c r="E308" s="82">
        <v>3245.4</v>
      </c>
      <c r="F308" s="82">
        <v>3245.5</v>
      </c>
      <c r="G308" s="185">
        <v>5228.42</v>
      </c>
      <c r="H308" s="82">
        <v>3245.4</v>
      </c>
      <c r="I308" s="68">
        <v>3180</v>
      </c>
      <c r="J308" s="68"/>
      <c r="K308" s="52">
        <f t="shared" si="353"/>
        <v>58.4172</v>
      </c>
      <c r="L308" s="53">
        <f t="shared" si="354"/>
        <v>519.28</v>
      </c>
      <c r="M308" s="44">
        <f t="shared" si="355"/>
        <v>418.27</v>
      </c>
      <c r="N308" s="41">
        <f t="shared" si="356"/>
        <v>22.7178</v>
      </c>
      <c r="O308" s="44">
        <f t="shared" si="357"/>
        <v>159</v>
      </c>
      <c r="P308" s="44">
        <f t="shared" si="358"/>
        <v>0</v>
      </c>
      <c r="Q308" s="44">
        <f t="shared" si="359"/>
        <v>1177.685</v>
      </c>
      <c r="R308" s="41">
        <f t="shared" si="360"/>
        <v>0</v>
      </c>
      <c r="S308" s="41">
        <f t="shared" si="361"/>
        <v>259.64</v>
      </c>
      <c r="T308" s="44">
        <f t="shared" si="362"/>
        <v>104.57</v>
      </c>
      <c r="U308" s="41">
        <f t="shared" si="363"/>
        <v>9.74</v>
      </c>
      <c r="V308" s="44">
        <f t="shared" si="364"/>
        <v>159</v>
      </c>
      <c r="W308" s="44">
        <f t="shared" si="365"/>
        <v>0</v>
      </c>
      <c r="X308" s="41">
        <f t="shared" si="366"/>
        <v>532.95</v>
      </c>
      <c r="Y308" s="41">
        <f t="shared" si="367"/>
        <v>1710.635</v>
      </c>
      <c r="Z308" s="66"/>
      <c r="AA308" s="143" t="s">
        <v>9</v>
      </c>
      <c r="AB308" s="161">
        <f t="shared" ref="AB308:AH308" si="425">K308+R308</f>
        <v>58.4172</v>
      </c>
      <c r="AC308" s="161">
        <f t="shared" si="425"/>
        <v>778.92</v>
      </c>
      <c r="AD308" s="161">
        <f t="shared" si="425"/>
        <v>522.84</v>
      </c>
      <c r="AE308" s="161">
        <f t="shared" si="425"/>
        <v>32.4578</v>
      </c>
      <c r="AF308" s="161">
        <f t="shared" si="425"/>
        <v>318</v>
      </c>
      <c r="AG308" s="161">
        <f t="shared" si="425"/>
        <v>0</v>
      </c>
      <c r="AH308" s="161">
        <f t="shared" si="425"/>
        <v>1710.635</v>
      </c>
      <c r="AI308" s="143" t="s">
        <v>1136</v>
      </c>
    </row>
    <row r="309" s="9" customFormat="1" ht="20" customHeight="1" spans="1:35">
      <c r="A309" s="40">
        <f t="shared" si="424"/>
        <v>306</v>
      </c>
      <c r="B309" s="41" t="s">
        <v>167</v>
      </c>
      <c r="C309" s="46" t="s">
        <v>850</v>
      </c>
      <c r="D309" s="45" t="s">
        <v>851</v>
      </c>
      <c r="E309" s="82">
        <v>3245.4</v>
      </c>
      <c r="F309" s="82">
        <v>3245.5</v>
      </c>
      <c r="G309" s="185">
        <v>5228.42</v>
      </c>
      <c r="H309" s="41">
        <v>3245.4</v>
      </c>
      <c r="I309" s="44">
        <v>3180</v>
      </c>
      <c r="J309" s="68"/>
      <c r="K309" s="52">
        <f t="shared" si="353"/>
        <v>58.4172</v>
      </c>
      <c r="L309" s="53">
        <f t="shared" si="354"/>
        <v>519.28</v>
      </c>
      <c r="M309" s="44">
        <f t="shared" si="355"/>
        <v>418.27</v>
      </c>
      <c r="N309" s="41">
        <f t="shared" si="356"/>
        <v>22.7178</v>
      </c>
      <c r="O309" s="44">
        <f t="shared" si="357"/>
        <v>159</v>
      </c>
      <c r="P309" s="44">
        <f t="shared" si="358"/>
        <v>0</v>
      </c>
      <c r="Q309" s="44">
        <f t="shared" si="359"/>
        <v>1177.685</v>
      </c>
      <c r="R309" s="41">
        <f t="shared" si="360"/>
        <v>0</v>
      </c>
      <c r="S309" s="41">
        <f t="shared" si="361"/>
        <v>259.64</v>
      </c>
      <c r="T309" s="44">
        <f t="shared" si="362"/>
        <v>104.57</v>
      </c>
      <c r="U309" s="41">
        <f t="shared" si="363"/>
        <v>9.74</v>
      </c>
      <c r="V309" s="44">
        <f t="shared" si="364"/>
        <v>159</v>
      </c>
      <c r="W309" s="44">
        <f t="shared" si="365"/>
        <v>0</v>
      </c>
      <c r="X309" s="41">
        <f t="shared" si="366"/>
        <v>532.95</v>
      </c>
      <c r="Y309" s="41">
        <f t="shared" si="367"/>
        <v>1710.635</v>
      </c>
      <c r="Z309" s="66"/>
      <c r="AA309" s="143" t="s">
        <v>12</v>
      </c>
      <c r="AB309" s="161">
        <f t="shared" ref="AB309:AH309" si="426">K309+R309</f>
        <v>58.4172</v>
      </c>
      <c r="AC309" s="161">
        <f t="shared" si="426"/>
        <v>778.92</v>
      </c>
      <c r="AD309" s="161">
        <f t="shared" si="426"/>
        <v>522.84</v>
      </c>
      <c r="AE309" s="161">
        <f t="shared" si="426"/>
        <v>32.4578</v>
      </c>
      <c r="AF309" s="161">
        <f t="shared" si="426"/>
        <v>318</v>
      </c>
      <c r="AG309" s="161">
        <f t="shared" si="426"/>
        <v>0</v>
      </c>
      <c r="AH309" s="161">
        <f t="shared" si="426"/>
        <v>1710.635</v>
      </c>
      <c r="AI309" s="143" t="s">
        <v>1134</v>
      </c>
    </row>
    <row r="310" s="9" customFormat="1" ht="20" customHeight="1" spans="1:35">
      <c r="A310" s="40">
        <f t="shared" si="424"/>
        <v>307</v>
      </c>
      <c r="B310" s="41" t="s">
        <v>167</v>
      </c>
      <c r="C310" s="61" t="s">
        <v>852</v>
      </c>
      <c r="D310" s="45" t="s">
        <v>853</v>
      </c>
      <c r="E310" s="82">
        <v>3245.4</v>
      </c>
      <c r="F310" s="82">
        <v>3245.5</v>
      </c>
      <c r="G310" s="185">
        <v>5228.42</v>
      </c>
      <c r="H310" s="82">
        <v>3245.4</v>
      </c>
      <c r="I310" s="44">
        <v>3180</v>
      </c>
      <c r="J310" s="68"/>
      <c r="K310" s="52">
        <f t="shared" si="353"/>
        <v>58.4172</v>
      </c>
      <c r="L310" s="53">
        <f t="shared" si="354"/>
        <v>519.28</v>
      </c>
      <c r="M310" s="44">
        <f t="shared" si="355"/>
        <v>418.27</v>
      </c>
      <c r="N310" s="41">
        <f t="shared" si="356"/>
        <v>22.7178</v>
      </c>
      <c r="O310" s="44">
        <f t="shared" si="357"/>
        <v>159</v>
      </c>
      <c r="P310" s="44">
        <f t="shared" si="358"/>
        <v>0</v>
      </c>
      <c r="Q310" s="44">
        <f t="shared" si="359"/>
        <v>1177.685</v>
      </c>
      <c r="R310" s="41">
        <f t="shared" si="360"/>
        <v>0</v>
      </c>
      <c r="S310" s="41">
        <f t="shared" si="361"/>
        <v>259.64</v>
      </c>
      <c r="T310" s="44">
        <f t="shared" si="362"/>
        <v>104.57</v>
      </c>
      <c r="U310" s="41">
        <f t="shared" si="363"/>
        <v>9.74</v>
      </c>
      <c r="V310" s="44">
        <f t="shared" si="364"/>
        <v>159</v>
      </c>
      <c r="W310" s="44">
        <f t="shared" si="365"/>
        <v>0</v>
      </c>
      <c r="X310" s="41">
        <f t="shared" si="366"/>
        <v>532.95</v>
      </c>
      <c r="Y310" s="41">
        <f t="shared" si="367"/>
        <v>1710.635</v>
      </c>
      <c r="Z310" s="66"/>
      <c r="AA310" s="143" t="s">
        <v>12</v>
      </c>
      <c r="AB310" s="161">
        <f t="shared" ref="AB310:AH310" si="427">K310+R310</f>
        <v>58.4172</v>
      </c>
      <c r="AC310" s="161">
        <f t="shared" si="427"/>
        <v>778.92</v>
      </c>
      <c r="AD310" s="161">
        <f t="shared" si="427"/>
        <v>522.84</v>
      </c>
      <c r="AE310" s="161">
        <f t="shared" si="427"/>
        <v>32.4578</v>
      </c>
      <c r="AF310" s="161">
        <f t="shared" si="427"/>
        <v>318</v>
      </c>
      <c r="AG310" s="161">
        <f t="shared" si="427"/>
        <v>0</v>
      </c>
      <c r="AH310" s="161">
        <f t="shared" si="427"/>
        <v>1710.635</v>
      </c>
      <c r="AI310" s="143" t="s">
        <v>1134</v>
      </c>
    </row>
    <row r="311" s="9" customFormat="1" ht="20" customHeight="1" spans="1:35">
      <c r="A311" s="40">
        <f t="shared" si="424"/>
        <v>308</v>
      </c>
      <c r="B311" s="41" t="s">
        <v>167</v>
      </c>
      <c r="C311" s="61" t="s">
        <v>854</v>
      </c>
      <c r="D311" s="45" t="s">
        <v>855</v>
      </c>
      <c r="E311" s="82">
        <v>3245.4</v>
      </c>
      <c r="F311" s="82">
        <v>3245.5</v>
      </c>
      <c r="G311" s="185">
        <v>5228.42</v>
      </c>
      <c r="H311" s="82">
        <v>3245.4</v>
      </c>
      <c r="I311" s="44">
        <v>3180</v>
      </c>
      <c r="J311" s="68"/>
      <c r="K311" s="52">
        <f t="shared" si="353"/>
        <v>58.4172</v>
      </c>
      <c r="L311" s="53">
        <f t="shared" si="354"/>
        <v>519.28</v>
      </c>
      <c r="M311" s="44">
        <f t="shared" si="355"/>
        <v>418.27</v>
      </c>
      <c r="N311" s="41">
        <f t="shared" si="356"/>
        <v>22.7178</v>
      </c>
      <c r="O311" s="44">
        <f t="shared" si="357"/>
        <v>159</v>
      </c>
      <c r="P311" s="44">
        <f t="shared" si="358"/>
        <v>0</v>
      </c>
      <c r="Q311" s="44">
        <f t="shared" si="359"/>
        <v>1177.685</v>
      </c>
      <c r="R311" s="41">
        <f t="shared" si="360"/>
        <v>0</v>
      </c>
      <c r="S311" s="41">
        <f t="shared" si="361"/>
        <v>259.64</v>
      </c>
      <c r="T311" s="44">
        <f t="shared" si="362"/>
        <v>104.57</v>
      </c>
      <c r="U311" s="41">
        <f t="shared" si="363"/>
        <v>9.74</v>
      </c>
      <c r="V311" s="44">
        <f t="shared" si="364"/>
        <v>159</v>
      </c>
      <c r="W311" s="44">
        <f t="shared" si="365"/>
        <v>0</v>
      </c>
      <c r="X311" s="41">
        <f t="shared" si="366"/>
        <v>532.95</v>
      </c>
      <c r="Y311" s="41">
        <f t="shared" si="367"/>
        <v>1710.635</v>
      </c>
      <c r="Z311" s="66"/>
      <c r="AA311" s="143" t="s">
        <v>12</v>
      </c>
      <c r="AB311" s="161">
        <f t="shared" ref="AB311:AH311" si="428">K311+R311</f>
        <v>58.4172</v>
      </c>
      <c r="AC311" s="161">
        <f t="shared" si="428"/>
        <v>778.92</v>
      </c>
      <c r="AD311" s="161">
        <f t="shared" si="428"/>
        <v>522.84</v>
      </c>
      <c r="AE311" s="161">
        <f t="shared" si="428"/>
        <v>32.4578</v>
      </c>
      <c r="AF311" s="161">
        <f t="shared" si="428"/>
        <v>318</v>
      </c>
      <c r="AG311" s="161">
        <f t="shared" si="428"/>
        <v>0</v>
      </c>
      <c r="AH311" s="161">
        <f t="shared" si="428"/>
        <v>1710.635</v>
      </c>
      <c r="AI311" s="143" t="s">
        <v>1134</v>
      </c>
    </row>
    <row r="312" s="9" customFormat="1" ht="20" customHeight="1" spans="1:35">
      <c r="A312" s="40">
        <f t="shared" si="424"/>
        <v>309</v>
      </c>
      <c r="B312" s="41" t="s">
        <v>167</v>
      </c>
      <c r="C312" s="61" t="s">
        <v>632</v>
      </c>
      <c r="D312" s="63" t="s">
        <v>633</v>
      </c>
      <c r="E312" s="68">
        <v>3245.4</v>
      </c>
      <c r="F312" s="68">
        <v>3245.5</v>
      </c>
      <c r="G312" s="68">
        <v>5228.42</v>
      </c>
      <c r="H312" s="68">
        <v>3245.4</v>
      </c>
      <c r="I312" s="44">
        <v>3180</v>
      </c>
      <c r="J312" s="68"/>
      <c r="K312" s="73">
        <f t="shared" si="353"/>
        <v>58.4172</v>
      </c>
      <c r="L312" s="74">
        <f t="shared" si="354"/>
        <v>519.28</v>
      </c>
      <c r="M312" s="44">
        <f t="shared" si="355"/>
        <v>418.27</v>
      </c>
      <c r="N312" s="44">
        <f t="shared" si="356"/>
        <v>22.7178</v>
      </c>
      <c r="O312" s="44">
        <f t="shared" si="357"/>
        <v>159</v>
      </c>
      <c r="P312" s="44">
        <f t="shared" si="358"/>
        <v>0</v>
      </c>
      <c r="Q312" s="44">
        <f t="shared" si="359"/>
        <v>1177.685</v>
      </c>
      <c r="R312" s="41">
        <f t="shared" si="360"/>
        <v>0</v>
      </c>
      <c r="S312" s="44">
        <f t="shared" si="361"/>
        <v>259.64</v>
      </c>
      <c r="T312" s="44">
        <f t="shared" si="362"/>
        <v>104.57</v>
      </c>
      <c r="U312" s="44">
        <f t="shared" si="363"/>
        <v>9.74</v>
      </c>
      <c r="V312" s="44">
        <f t="shared" si="364"/>
        <v>159</v>
      </c>
      <c r="W312" s="44">
        <f t="shared" si="365"/>
        <v>0</v>
      </c>
      <c r="X312" s="41">
        <f t="shared" si="366"/>
        <v>532.95</v>
      </c>
      <c r="Y312" s="44">
        <f t="shared" si="367"/>
        <v>1710.635</v>
      </c>
      <c r="Z312" s="207"/>
      <c r="AA312" s="143" t="s">
        <v>12</v>
      </c>
      <c r="AB312" s="161">
        <f t="shared" ref="AB312:AH312" si="429">K312+R312</f>
        <v>58.4172</v>
      </c>
      <c r="AC312" s="161">
        <f t="shared" si="429"/>
        <v>778.92</v>
      </c>
      <c r="AD312" s="161">
        <f t="shared" si="429"/>
        <v>522.84</v>
      </c>
      <c r="AE312" s="161">
        <f t="shared" si="429"/>
        <v>32.4578</v>
      </c>
      <c r="AF312" s="161">
        <f t="shared" si="429"/>
        <v>318</v>
      </c>
      <c r="AG312" s="161">
        <f t="shared" si="429"/>
        <v>0</v>
      </c>
      <c r="AH312" s="161">
        <f t="shared" si="429"/>
        <v>1710.635</v>
      </c>
      <c r="AI312" s="143" t="s">
        <v>1134</v>
      </c>
    </row>
    <row r="313" s="9" customFormat="1" ht="20" customHeight="1" spans="1:35">
      <c r="A313" s="40">
        <f t="shared" si="424"/>
        <v>310</v>
      </c>
      <c r="B313" s="41" t="s">
        <v>167</v>
      </c>
      <c r="C313" s="61" t="s">
        <v>693</v>
      </c>
      <c r="D313" s="45" t="s">
        <v>858</v>
      </c>
      <c r="E313" s="82">
        <v>3245.4</v>
      </c>
      <c r="F313" s="82">
        <v>3245.5</v>
      </c>
      <c r="G313" s="185">
        <v>5228.42</v>
      </c>
      <c r="H313" s="82">
        <v>3245.4</v>
      </c>
      <c r="I313" s="44">
        <v>3180</v>
      </c>
      <c r="J313" s="68"/>
      <c r="K313" s="52">
        <f t="shared" si="353"/>
        <v>58.4172</v>
      </c>
      <c r="L313" s="53">
        <f t="shared" si="354"/>
        <v>519.28</v>
      </c>
      <c r="M313" s="44">
        <f t="shared" si="355"/>
        <v>418.27</v>
      </c>
      <c r="N313" s="41">
        <f t="shared" si="356"/>
        <v>22.7178</v>
      </c>
      <c r="O313" s="44">
        <f t="shared" si="357"/>
        <v>159</v>
      </c>
      <c r="P313" s="44">
        <f t="shared" si="358"/>
        <v>0</v>
      </c>
      <c r="Q313" s="44">
        <f t="shared" si="359"/>
        <v>1177.685</v>
      </c>
      <c r="R313" s="41">
        <f t="shared" si="360"/>
        <v>0</v>
      </c>
      <c r="S313" s="41">
        <f t="shared" si="361"/>
        <v>259.64</v>
      </c>
      <c r="T313" s="44">
        <f t="shared" si="362"/>
        <v>104.57</v>
      </c>
      <c r="U313" s="41">
        <f t="shared" si="363"/>
        <v>9.74</v>
      </c>
      <c r="V313" s="44">
        <f t="shared" si="364"/>
        <v>159</v>
      </c>
      <c r="W313" s="44">
        <f t="shared" si="365"/>
        <v>0</v>
      </c>
      <c r="X313" s="41">
        <f t="shared" si="366"/>
        <v>532.95</v>
      </c>
      <c r="Y313" s="41">
        <f t="shared" si="367"/>
        <v>1710.635</v>
      </c>
      <c r="Z313" s="66"/>
      <c r="AA313" s="143" t="s">
        <v>12</v>
      </c>
      <c r="AB313" s="161">
        <f t="shared" ref="AB313:AH313" si="430">K313+R313</f>
        <v>58.4172</v>
      </c>
      <c r="AC313" s="161">
        <f t="shared" si="430"/>
        <v>778.92</v>
      </c>
      <c r="AD313" s="161">
        <f t="shared" si="430"/>
        <v>522.84</v>
      </c>
      <c r="AE313" s="161">
        <f t="shared" si="430"/>
        <v>32.4578</v>
      </c>
      <c r="AF313" s="161">
        <f t="shared" si="430"/>
        <v>318</v>
      </c>
      <c r="AG313" s="161">
        <f t="shared" si="430"/>
        <v>0</v>
      </c>
      <c r="AH313" s="161">
        <f t="shared" si="430"/>
        <v>1710.635</v>
      </c>
      <c r="AI313" s="143" t="s">
        <v>1134</v>
      </c>
    </row>
    <row r="314" s="9" customFormat="1" ht="20" customHeight="1" spans="1:35">
      <c r="A314" s="40">
        <f t="shared" si="424"/>
        <v>311</v>
      </c>
      <c r="B314" s="41" t="s">
        <v>503</v>
      </c>
      <c r="C314" s="46" t="s">
        <v>861</v>
      </c>
      <c r="D314" s="352" t="s">
        <v>862</v>
      </c>
      <c r="E314" s="82">
        <v>3245.4</v>
      </c>
      <c r="F314" s="82">
        <v>3245.5</v>
      </c>
      <c r="G314" s="185">
        <v>5228.42</v>
      </c>
      <c r="H314" s="82">
        <v>3245.4</v>
      </c>
      <c r="I314" s="44">
        <v>1790</v>
      </c>
      <c r="J314" s="68"/>
      <c r="K314" s="52">
        <f t="shared" si="353"/>
        <v>58.4172</v>
      </c>
      <c r="L314" s="53">
        <f t="shared" si="354"/>
        <v>519.28</v>
      </c>
      <c r="M314" s="44">
        <f t="shared" si="355"/>
        <v>418.27</v>
      </c>
      <c r="N314" s="41">
        <f t="shared" si="356"/>
        <v>22.7178</v>
      </c>
      <c r="O314" s="44">
        <f t="shared" si="357"/>
        <v>89.5</v>
      </c>
      <c r="P314" s="44">
        <f t="shared" si="358"/>
        <v>0</v>
      </c>
      <c r="Q314" s="44">
        <f t="shared" si="359"/>
        <v>1108.185</v>
      </c>
      <c r="R314" s="41">
        <f t="shared" si="360"/>
        <v>0</v>
      </c>
      <c r="S314" s="41">
        <f t="shared" si="361"/>
        <v>259.64</v>
      </c>
      <c r="T314" s="44">
        <f t="shared" si="362"/>
        <v>104.57</v>
      </c>
      <c r="U314" s="41">
        <f t="shared" si="363"/>
        <v>9.74</v>
      </c>
      <c r="V314" s="44">
        <f t="shared" si="364"/>
        <v>89.5</v>
      </c>
      <c r="W314" s="44">
        <f t="shared" si="365"/>
        <v>0</v>
      </c>
      <c r="X314" s="41">
        <f t="shared" si="366"/>
        <v>463.45</v>
      </c>
      <c r="Y314" s="41">
        <f t="shared" si="367"/>
        <v>1571.635</v>
      </c>
      <c r="Z314" s="66"/>
      <c r="AA314" s="143" t="s">
        <v>18</v>
      </c>
      <c r="AB314" s="161">
        <f t="shared" ref="AB314:AH314" si="431">K314+R314</f>
        <v>58.4172</v>
      </c>
      <c r="AC314" s="161">
        <f t="shared" si="431"/>
        <v>778.92</v>
      </c>
      <c r="AD314" s="161">
        <f t="shared" si="431"/>
        <v>522.84</v>
      </c>
      <c r="AE314" s="161">
        <f t="shared" si="431"/>
        <v>32.4578</v>
      </c>
      <c r="AF314" s="161">
        <f t="shared" si="431"/>
        <v>179</v>
      </c>
      <c r="AG314" s="161">
        <f t="shared" si="431"/>
        <v>0</v>
      </c>
      <c r="AH314" s="161">
        <f t="shared" si="431"/>
        <v>1571.635</v>
      </c>
      <c r="AI314" s="143" t="s">
        <v>1138</v>
      </c>
    </row>
    <row r="315" s="9" customFormat="1" ht="20" customHeight="1" spans="1:35">
      <c r="A315" s="40">
        <f t="shared" si="424"/>
        <v>312</v>
      </c>
      <c r="B315" s="41" t="s">
        <v>443</v>
      </c>
      <c r="C315" s="46" t="s">
        <v>867</v>
      </c>
      <c r="D315" s="352" t="s">
        <v>868</v>
      </c>
      <c r="E315" s="82">
        <v>3245.4</v>
      </c>
      <c r="F315" s="82">
        <v>3245.5</v>
      </c>
      <c r="G315" s="185">
        <v>5228.42</v>
      </c>
      <c r="H315" s="82">
        <v>3245.4</v>
      </c>
      <c r="I315" s="44">
        <v>1790</v>
      </c>
      <c r="J315" s="68"/>
      <c r="K315" s="52">
        <f t="shared" si="353"/>
        <v>58.4172</v>
      </c>
      <c r="L315" s="53">
        <f t="shared" si="354"/>
        <v>519.28</v>
      </c>
      <c r="M315" s="44">
        <f t="shared" si="355"/>
        <v>418.27</v>
      </c>
      <c r="N315" s="41">
        <f t="shared" si="356"/>
        <v>22.7178</v>
      </c>
      <c r="O315" s="44">
        <f t="shared" si="357"/>
        <v>89.5</v>
      </c>
      <c r="P315" s="44">
        <f t="shared" si="358"/>
        <v>0</v>
      </c>
      <c r="Q315" s="44">
        <f t="shared" si="359"/>
        <v>1108.185</v>
      </c>
      <c r="R315" s="41">
        <f t="shared" si="360"/>
        <v>0</v>
      </c>
      <c r="S315" s="41">
        <f t="shared" si="361"/>
        <v>259.64</v>
      </c>
      <c r="T315" s="44">
        <f t="shared" si="362"/>
        <v>104.57</v>
      </c>
      <c r="U315" s="41">
        <f t="shared" si="363"/>
        <v>9.74</v>
      </c>
      <c r="V315" s="44">
        <f t="shared" si="364"/>
        <v>89.5</v>
      </c>
      <c r="W315" s="44">
        <f t="shared" si="365"/>
        <v>0</v>
      </c>
      <c r="X315" s="41">
        <f t="shared" si="366"/>
        <v>463.45</v>
      </c>
      <c r="Y315" s="41">
        <f t="shared" si="367"/>
        <v>1571.635</v>
      </c>
      <c r="Z315" s="66"/>
      <c r="AA315" s="143" t="s">
        <v>15</v>
      </c>
      <c r="AB315" s="161">
        <f t="shared" ref="AB315:AH315" si="432">K315+R315</f>
        <v>58.4172</v>
      </c>
      <c r="AC315" s="161">
        <f t="shared" si="432"/>
        <v>778.92</v>
      </c>
      <c r="AD315" s="161">
        <f t="shared" si="432"/>
        <v>522.84</v>
      </c>
      <c r="AE315" s="161">
        <f t="shared" si="432"/>
        <v>32.4578</v>
      </c>
      <c r="AF315" s="161">
        <f t="shared" si="432"/>
        <v>179</v>
      </c>
      <c r="AG315" s="161">
        <f t="shared" si="432"/>
        <v>0</v>
      </c>
      <c r="AH315" s="161">
        <f t="shared" si="432"/>
        <v>1571.635</v>
      </c>
      <c r="AI315" s="143" t="s">
        <v>1138</v>
      </c>
    </row>
    <row r="316" s="9" customFormat="1" ht="20" customHeight="1" spans="1:35">
      <c r="A316" s="40">
        <f t="shared" si="424"/>
        <v>313</v>
      </c>
      <c r="B316" s="41" t="s">
        <v>217</v>
      </c>
      <c r="C316" s="61" t="s">
        <v>869</v>
      </c>
      <c r="D316" s="343" t="s">
        <v>870</v>
      </c>
      <c r="E316" s="82">
        <v>3245.4</v>
      </c>
      <c r="F316" s="82">
        <v>3245.5</v>
      </c>
      <c r="G316" s="185">
        <v>5228.42</v>
      </c>
      <c r="H316" s="82">
        <v>3245.4</v>
      </c>
      <c r="I316" s="44">
        <v>3180</v>
      </c>
      <c r="J316" s="68"/>
      <c r="K316" s="52">
        <f t="shared" si="353"/>
        <v>58.4172</v>
      </c>
      <c r="L316" s="53">
        <f t="shared" si="354"/>
        <v>519.28</v>
      </c>
      <c r="M316" s="44">
        <f t="shared" si="355"/>
        <v>418.27</v>
      </c>
      <c r="N316" s="41">
        <f t="shared" si="356"/>
        <v>22.7178</v>
      </c>
      <c r="O316" s="44">
        <f t="shared" si="357"/>
        <v>159</v>
      </c>
      <c r="P316" s="44">
        <f t="shared" si="358"/>
        <v>0</v>
      </c>
      <c r="Q316" s="44">
        <f t="shared" si="359"/>
        <v>1177.685</v>
      </c>
      <c r="R316" s="41">
        <f t="shared" si="360"/>
        <v>0</v>
      </c>
      <c r="S316" s="41">
        <f t="shared" si="361"/>
        <v>259.64</v>
      </c>
      <c r="T316" s="44">
        <f t="shared" si="362"/>
        <v>104.57</v>
      </c>
      <c r="U316" s="41">
        <f t="shared" si="363"/>
        <v>9.74</v>
      </c>
      <c r="V316" s="44">
        <f t="shared" si="364"/>
        <v>159</v>
      </c>
      <c r="W316" s="44">
        <f t="shared" si="365"/>
        <v>0</v>
      </c>
      <c r="X316" s="41">
        <f t="shared" si="366"/>
        <v>532.95</v>
      </c>
      <c r="Y316" s="41">
        <f t="shared" si="367"/>
        <v>1710.635</v>
      </c>
      <c r="Z316" s="66"/>
      <c r="AA316" s="143" t="s">
        <v>34</v>
      </c>
      <c r="AB316" s="161">
        <f t="shared" ref="AB316:AH316" si="433">K316+R316</f>
        <v>58.4172</v>
      </c>
      <c r="AC316" s="161">
        <f t="shared" si="433"/>
        <v>778.92</v>
      </c>
      <c r="AD316" s="161">
        <f t="shared" si="433"/>
        <v>522.84</v>
      </c>
      <c r="AE316" s="161">
        <f t="shared" si="433"/>
        <v>32.4578</v>
      </c>
      <c r="AF316" s="161">
        <f t="shared" si="433"/>
        <v>318</v>
      </c>
      <c r="AG316" s="161">
        <f t="shared" si="433"/>
        <v>0</v>
      </c>
      <c r="AH316" s="161">
        <f t="shared" si="433"/>
        <v>1710.635</v>
      </c>
      <c r="AI316" s="143" t="s">
        <v>1139</v>
      </c>
    </row>
    <row r="317" s="9" customFormat="1" ht="20" customHeight="1" spans="1:35">
      <c r="A317" s="40">
        <f t="shared" ref="A317:A326" si="434">ROW()-3</f>
        <v>314</v>
      </c>
      <c r="B317" s="41" t="s">
        <v>470</v>
      </c>
      <c r="C317" s="46" t="s">
        <v>871</v>
      </c>
      <c r="D317" s="352" t="s">
        <v>872</v>
      </c>
      <c r="E317" s="82">
        <v>3245.4</v>
      </c>
      <c r="F317" s="82">
        <v>3245.5</v>
      </c>
      <c r="G317" s="185">
        <v>5228.42</v>
      </c>
      <c r="H317" s="82">
        <v>3245.4</v>
      </c>
      <c r="I317" s="44">
        <v>1790</v>
      </c>
      <c r="J317" s="68"/>
      <c r="K317" s="52">
        <f t="shared" si="353"/>
        <v>58.4172</v>
      </c>
      <c r="L317" s="53">
        <f t="shared" si="354"/>
        <v>519.28</v>
      </c>
      <c r="M317" s="44">
        <f t="shared" si="355"/>
        <v>418.27</v>
      </c>
      <c r="N317" s="41">
        <f t="shared" si="356"/>
        <v>22.7178</v>
      </c>
      <c r="O317" s="44">
        <f t="shared" si="357"/>
        <v>89.5</v>
      </c>
      <c r="P317" s="44">
        <f t="shared" si="358"/>
        <v>0</v>
      </c>
      <c r="Q317" s="44">
        <f t="shared" si="359"/>
        <v>1108.185</v>
      </c>
      <c r="R317" s="41">
        <f t="shared" si="360"/>
        <v>0</v>
      </c>
      <c r="S317" s="41">
        <f t="shared" si="361"/>
        <v>259.64</v>
      </c>
      <c r="T317" s="44">
        <f t="shared" si="362"/>
        <v>104.57</v>
      </c>
      <c r="U317" s="41">
        <f t="shared" si="363"/>
        <v>9.74</v>
      </c>
      <c r="V317" s="44">
        <f t="shared" si="364"/>
        <v>89.5</v>
      </c>
      <c r="W317" s="44">
        <f t="shared" si="365"/>
        <v>0</v>
      </c>
      <c r="X317" s="41">
        <f t="shared" si="366"/>
        <v>463.45</v>
      </c>
      <c r="Y317" s="41">
        <f t="shared" si="367"/>
        <v>1571.635</v>
      </c>
      <c r="Z317" s="66"/>
      <c r="AA317" s="143" t="s">
        <v>16</v>
      </c>
      <c r="AB317" s="161">
        <f t="shared" ref="AB317:AH317" si="435">K317+R317</f>
        <v>58.4172</v>
      </c>
      <c r="AC317" s="161">
        <f t="shared" si="435"/>
        <v>778.92</v>
      </c>
      <c r="AD317" s="161">
        <f t="shared" si="435"/>
        <v>522.84</v>
      </c>
      <c r="AE317" s="161">
        <f t="shared" si="435"/>
        <v>32.4578</v>
      </c>
      <c r="AF317" s="161">
        <f t="shared" si="435"/>
        <v>179</v>
      </c>
      <c r="AG317" s="161">
        <f t="shared" si="435"/>
        <v>0</v>
      </c>
      <c r="AH317" s="161">
        <f t="shared" si="435"/>
        <v>1571.635</v>
      </c>
      <c r="AI317" s="143" t="s">
        <v>1138</v>
      </c>
    </row>
    <row r="318" s="9" customFormat="1" ht="20" customHeight="1" spans="1:35">
      <c r="A318" s="40">
        <f t="shared" si="434"/>
        <v>315</v>
      </c>
      <c r="B318" s="41" t="s">
        <v>320</v>
      </c>
      <c r="C318" s="83" t="s">
        <v>873</v>
      </c>
      <c r="D318" s="357" t="s">
        <v>874</v>
      </c>
      <c r="E318" s="82">
        <v>3245.4</v>
      </c>
      <c r="F318" s="82">
        <v>3245.5</v>
      </c>
      <c r="G318" s="185">
        <v>5228.42</v>
      </c>
      <c r="H318" s="82">
        <v>3245.4</v>
      </c>
      <c r="I318" s="44">
        <v>1790</v>
      </c>
      <c r="J318" s="68"/>
      <c r="K318" s="52">
        <f t="shared" si="353"/>
        <v>58.4172</v>
      </c>
      <c r="L318" s="53">
        <f t="shared" si="354"/>
        <v>519.28</v>
      </c>
      <c r="M318" s="44">
        <f t="shared" si="355"/>
        <v>418.27</v>
      </c>
      <c r="N318" s="41">
        <f t="shared" si="356"/>
        <v>22.7178</v>
      </c>
      <c r="O318" s="44">
        <f t="shared" si="357"/>
        <v>89.5</v>
      </c>
      <c r="P318" s="44">
        <f t="shared" si="358"/>
        <v>0</v>
      </c>
      <c r="Q318" s="44">
        <f t="shared" si="359"/>
        <v>1108.185</v>
      </c>
      <c r="R318" s="41">
        <f t="shared" si="360"/>
        <v>0</v>
      </c>
      <c r="S318" s="41">
        <f t="shared" si="361"/>
        <v>259.64</v>
      </c>
      <c r="T318" s="44">
        <f t="shared" si="362"/>
        <v>104.57</v>
      </c>
      <c r="U318" s="41">
        <f t="shared" si="363"/>
        <v>9.74</v>
      </c>
      <c r="V318" s="44">
        <f t="shared" si="364"/>
        <v>89.5</v>
      </c>
      <c r="W318" s="44">
        <f t="shared" si="365"/>
        <v>0</v>
      </c>
      <c r="X318" s="41">
        <f t="shared" si="366"/>
        <v>463.45</v>
      </c>
      <c r="Y318" s="41">
        <f t="shared" si="367"/>
        <v>1571.635</v>
      </c>
      <c r="Z318" s="66"/>
      <c r="AA318" s="143" t="s">
        <v>15</v>
      </c>
      <c r="AB318" s="161">
        <f t="shared" ref="AB318:AH318" si="436">K318+R318</f>
        <v>58.4172</v>
      </c>
      <c r="AC318" s="161">
        <f t="shared" si="436"/>
        <v>778.92</v>
      </c>
      <c r="AD318" s="161">
        <f t="shared" si="436"/>
        <v>522.84</v>
      </c>
      <c r="AE318" s="161">
        <f t="shared" si="436"/>
        <v>32.4578</v>
      </c>
      <c r="AF318" s="161">
        <f t="shared" si="436"/>
        <v>179</v>
      </c>
      <c r="AG318" s="161">
        <f t="shared" si="436"/>
        <v>0</v>
      </c>
      <c r="AH318" s="161">
        <f t="shared" si="436"/>
        <v>1571.635</v>
      </c>
      <c r="AI318" s="143" t="s">
        <v>1138</v>
      </c>
    </row>
    <row r="319" s="30" customFormat="1" ht="20" customHeight="1" spans="1:35">
      <c r="A319" s="40">
        <f t="shared" si="434"/>
        <v>316</v>
      </c>
      <c r="B319" s="41" t="s">
        <v>443</v>
      </c>
      <c r="C319" s="46" t="s">
        <v>875</v>
      </c>
      <c r="D319" s="358" t="s">
        <v>876</v>
      </c>
      <c r="E319" s="41">
        <v>3245.4</v>
      </c>
      <c r="F319" s="41">
        <v>3245.5</v>
      </c>
      <c r="G319" s="63">
        <v>5228.42</v>
      </c>
      <c r="H319" s="41">
        <v>3245.4</v>
      </c>
      <c r="I319" s="44">
        <v>1790</v>
      </c>
      <c r="J319" s="44"/>
      <c r="K319" s="52">
        <f t="shared" si="353"/>
        <v>58.4172</v>
      </c>
      <c r="L319" s="53">
        <f t="shared" si="354"/>
        <v>519.28</v>
      </c>
      <c r="M319" s="44">
        <f t="shared" si="355"/>
        <v>418.27</v>
      </c>
      <c r="N319" s="41">
        <f t="shared" si="356"/>
        <v>22.7178</v>
      </c>
      <c r="O319" s="44">
        <f t="shared" si="357"/>
        <v>89.5</v>
      </c>
      <c r="P319" s="44">
        <f t="shared" si="358"/>
        <v>0</v>
      </c>
      <c r="Q319" s="44">
        <f t="shared" si="359"/>
        <v>1108.185</v>
      </c>
      <c r="R319" s="41">
        <f t="shared" si="360"/>
        <v>0</v>
      </c>
      <c r="S319" s="41">
        <f t="shared" si="361"/>
        <v>259.64</v>
      </c>
      <c r="T319" s="44">
        <f t="shared" si="362"/>
        <v>104.57</v>
      </c>
      <c r="U319" s="41">
        <f t="shared" si="363"/>
        <v>9.74</v>
      </c>
      <c r="V319" s="44">
        <f t="shared" si="364"/>
        <v>89.5</v>
      </c>
      <c r="W319" s="44">
        <f t="shared" si="365"/>
        <v>0</v>
      </c>
      <c r="X319" s="41">
        <f t="shared" si="366"/>
        <v>463.45</v>
      </c>
      <c r="Y319" s="41">
        <f t="shared" si="367"/>
        <v>1571.635</v>
      </c>
      <c r="Z319" s="66"/>
      <c r="AA319" s="143" t="s">
        <v>15</v>
      </c>
      <c r="AB319" s="161">
        <f t="shared" ref="AB319:AH319" si="437">K319+R319</f>
        <v>58.4172</v>
      </c>
      <c r="AC319" s="161">
        <f t="shared" si="437"/>
        <v>778.92</v>
      </c>
      <c r="AD319" s="161">
        <f t="shared" si="437"/>
        <v>522.84</v>
      </c>
      <c r="AE319" s="161">
        <f t="shared" si="437"/>
        <v>32.4578</v>
      </c>
      <c r="AF319" s="161">
        <f t="shared" si="437"/>
        <v>179</v>
      </c>
      <c r="AG319" s="161">
        <f t="shared" si="437"/>
        <v>0</v>
      </c>
      <c r="AH319" s="161">
        <f t="shared" si="437"/>
        <v>1571.635</v>
      </c>
      <c r="AI319" s="143" t="s">
        <v>1138</v>
      </c>
    </row>
    <row r="320" s="9" customFormat="1" ht="20" customHeight="1" spans="1:35">
      <c r="A320" s="40">
        <f t="shared" si="434"/>
        <v>317</v>
      </c>
      <c r="B320" s="41" t="s">
        <v>170</v>
      </c>
      <c r="C320" s="64" t="s">
        <v>916</v>
      </c>
      <c r="D320" s="343" t="s">
        <v>917</v>
      </c>
      <c r="E320" s="82">
        <v>3245.4</v>
      </c>
      <c r="F320" s="82">
        <v>3245.5</v>
      </c>
      <c r="G320" s="185">
        <v>5228.42</v>
      </c>
      <c r="H320" s="82">
        <v>3245.4</v>
      </c>
      <c r="I320" s="44">
        <v>1790</v>
      </c>
      <c r="J320" s="68"/>
      <c r="K320" s="52">
        <f t="shared" ref="K320:K342" si="438">E320*0.018</f>
        <v>58.4172</v>
      </c>
      <c r="L320" s="53">
        <f t="shared" ref="L320:L342" si="439">F320*0.16</f>
        <v>519.28</v>
      </c>
      <c r="M320" s="44">
        <f t="shared" ref="M320:M342" si="440">ROUND(G320*0.08,2)</f>
        <v>418.27</v>
      </c>
      <c r="N320" s="41">
        <f t="shared" ref="N320:N342" si="441">H320*0.007</f>
        <v>22.7178</v>
      </c>
      <c r="O320" s="44">
        <f t="shared" ref="O320:O342" si="442">I320*5%</f>
        <v>89.5</v>
      </c>
      <c r="P320" s="44">
        <f t="shared" ref="P320:P342" si="443">J320*50%</f>
        <v>0</v>
      </c>
      <c r="Q320" s="44">
        <f t="shared" ref="Q320:Q342" si="444">SUM(K320:P320)</f>
        <v>1108.185</v>
      </c>
      <c r="R320" s="41">
        <f t="shared" ref="R320:R342" si="445">E320*0</f>
        <v>0</v>
      </c>
      <c r="S320" s="41">
        <f t="shared" ref="S320:S342" si="446">ROUND(F320*0.08,2)</f>
        <v>259.64</v>
      </c>
      <c r="T320" s="44">
        <f t="shared" ref="T320:T342" si="447">ROUND(G320*0.02,2)</f>
        <v>104.57</v>
      </c>
      <c r="U320" s="41">
        <f t="shared" ref="U320:U342" si="448">ROUND(H320*0.003,2)</f>
        <v>9.74</v>
      </c>
      <c r="V320" s="44">
        <f t="shared" ref="V320:V342" si="449">I320*5%</f>
        <v>89.5</v>
      </c>
      <c r="W320" s="44">
        <f t="shared" ref="W320:W342" si="450">J320*50%</f>
        <v>0</v>
      </c>
      <c r="X320" s="41">
        <f t="shared" ref="X320:X342" si="451">SUM(R320:W320)</f>
        <v>463.45</v>
      </c>
      <c r="Y320" s="41">
        <f t="shared" ref="Y320:Y342" si="452">Q320+X320</f>
        <v>1571.635</v>
      </c>
      <c r="Z320" s="66"/>
      <c r="AA320" s="143" t="s">
        <v>24</v>
      </c>
      <c r="AB320" s="161">
        <f t="shared" ref="AB320:AH320" si="453">K320+R320</f>
        <v>58.4172</v>
      </c>
      <c r="AC320" s="161">
        <f t="shared" si="453"/>
        <v>778.92</v>
      </c>
      <c r="AD320" s="161">
        <f t="shared" si="453"/>
        <v>522.84</v>
      </c>
      <c r="AE320" s="161">
        <f t="shared" si="453"/>
        <v>32.4578</v>
      </c>
      <c r="AF320" s="161">
        <f t="shared" si="453"/>
        <v>179</v>
      </c>
      <c r="AG320" s="161">
        <f t="shared" si="453"/>
        <v>0</v>
      </c>
      <c r="AH320" s="161">
        <f t="shared" si="453"/>
        <v>1571.635</v>
      </c>
      <c r="AI320" s="143" t="s">
        <v>1138</v>
      </c>
    </row>
    <row r="321" s="9" customFormat="1" ht="20" customHeight="1" spans="1:35">
      <c r="A321" s="40">
        <f t="shared" si="434"/>
        <v>318</v>
      </c>
      <c r="B321" s="41" t="s">
        <v>1046</v>
      </c>
      <c r="C321" s="64" t="s">
        <v>918</v>
      </c>
      <c r="D321" s="45" t="s">
        <v>919</v>
      </c>
      <c r="E321" s="82">
        <v>3245.4</v>
      </c>
      <c r="F321" s="82">
        <v>3245.5</v>
      </c>
      <c r="G321" s="185">
        <v>5228.42</v>
      </c>
      <c r="H321" s="82">
        <v>3245.4</v>
      </c>
      <c r="I321" s="44">
        <v>3180</v>
      </c>
      <c r="J321" s="68"/>
      <c r="K321" s="52">
        <f t="shared" si="438"/>
        <v>58.4172</v>
      </c>
      <c r="L321" s="53">
        <f t="shared" si="439"/>
        <v>519.28</v>
      </c>
      <c r="M321" s="44">
        <f t="shared" si="440"/>
        <v>418.27</v>
      </c>
      <c r="N321" s="41">
        <f t="shared" si="441"/>
        <v>22.7178</v>
      </c>
      <c r="O321" s="44">
        <f t="shared" si="442"/>
        <v>159</v>
      </c>
      <c r="P321" s="44">
        <f t="shared" si="443"/>
        <v>0</v>
      </c>
      <c r="Q321" s="44">
        <f t="shared" si="444"/>
        <v>1177.685</v>
      </c>
      <c r="R321" s="41">
        <f t="shared" si="445"/>
        <v>0</v>
      </c>
      <c r="S321" s="41">
        <f t="shared" si="446"/>
        <v>259.64</v>
      </c>
      <c r="T321" s="44">
        <f t="shared" si="447"/>
        <v>104.57</v>
      </c>
      <c r="U321" s="41">
        <f t="shared" si="448"/>
        <v>9.74</v>
      </c>
      <c r="V321" s="44">
        <f t="shared" si="449"/>
        <v>159</v>
      </c>
      <c r="W321" s="44">
        <f t="shared" si="450"/>
        <v>0</v>
      </c>
      <c r="X321" s="41">
        <f t="shared" si="451"/>
        <v>532.95</v>
      </c>
      <c r="Y321" s="41">
        <f t="shared" si="452"/>
        <v>1710.635</v>
      </c>
      <c r="Z321" s="66"/>
      <c r="AA321" s="143" t="s">
        <v>26</v>
      </c>
      <c r="AB321" s="161">
        <f t="shared" ref="AB321:AH321" si="454">K321+R321</f>
        <v>58.4172</v>
      </c>
      <c r="AC321" s="161">
        <f t="shared" si="454"/>
        <v>778.92</v>
      </c>
      <c r="AD321" s="161">
        <f t="shared" si="454"/>
        <v>522.84</v>
      </c>
      <c r="AE321" s="161">
        <f t="shared" si="454"/>
        <v>32.4578</v>
      </c>
      <c r="AF321" s="161">
        <f t="shared" si="454"/>
        <v>318</v>
      </c>
      <c r="AG321" s="161">
        <f t="shared" si="454"/>
        <v>0</v>
      </c>
      <c r="AH321" s="161">
        <f t="shared" si="454"/>
        <v>1710.635</v>
      </c>
      <c r="AI321" s="143" t="s">
        <v>1135</v>
      </c>
    </row>
    <row r="322" s="9" customFormat="1" ht="20" customHeight="1" spans="1:35">
      <c r="A322" s="40">
        <f t="shared" si="434"/>
        <v>319</v>
      </c>
      <c r="B322" s="41" t="s">
        <v>164</v>
      </c>
      <c r="C322" s="64" t="s">
        <v>920</v>
      </c>
      <c r="D322" s="45" t="s">
        <v>921</v>
      </c>
      <c r="E322" s="82">
        <v>3245.4</v>
      </c>
      <c r="F322" s="82">
        <v>3245.5</v>
      </c>
      <c r="G322" s="185">
        <v>5228.42</v>
      </c>
      <c r="H322" s="82">
        <v>3245.4</v>
      </c>
      <c r="I322" s="44">
        <v>3180</v>
      </c>
      <c r="J322" s="68"/>
      <c r="K322" s="52">
        <f t="shared" si="438"/>
        <v>58.4172</v>
      </c>
      <c r="L322" s="53">
        <f t="shared" si="439"/>
        <v>519.28</v>
      </c>
      <c r="M322" s="44">
        <f t="shared" si="440"/>
        <v>418.27</v>
      </c>
      <c r="N322" s="41">
        <f t="shared" si="441"/>
        <v>22.7178</v>
      </c>
      <c r="O322" s="44">
        <f t="shared" si="442"/>
        <v>159</v>
      </c>
      <c r="P322" s="44">
        <f t="shared" si="443"/>
        <v>0</v>
      </c>
      <c r="Q322" s="44">
        <f t="shared" si="444"/>
        <v>1177.685</v>
      </c>
      <c r="R322" s="41">
        <f t="shared" si="445"/>
        <v>0</v>
      </c>
      <c r="S322" s="41">
        <f t="shared" si="446"/>
        <v>259.64</v>
      </c>
      <c r="T322" s="44">
        <f t="shared" si="447"/>
        <v>104.57</v>
      </c>
      <c r="U322" s="41">
        <f t="shared" si="448"/>
        <v>9.74</v>
      </c>
      <c r="V322" s="44">
        <f t="shared" si="449"/>
        <v>159</v>
      </c>
      <c r="W322" s="44">
        <f t="shared" si="450"/>
        <v>0</v>
      </c>
      <c r="X322" s="41">
        <f t="shared" si="451"/>
        <v>532.95</v>
      </c>
      <c r="Y322" s="41">
        <f t="shared" si="452"/>
        <v>1710.635</v>
      </c>
      <c r="Z322" s="66"/>
      <c r="AA322" s="143" t="s">
        <v>25</v>
      </c>
      <c r="AB322" s="161">
        <f t="shared" ref="AB322:AH322" si="455">K322+R322</f>
        <v>58.4172</v>
      </c>
      <c r="AC322" s="161">
        <f t="shared" si="455"/>
        <v>778.92</v>
      </c>
      <c r="AD322" s="161">
        <f t="shared" si="455"/>
        <v>522.84</v>
      </c>
      <c r="AE322" s="161">
        <f t="shared" si="455"/>
        <v>32.4578</v>
      </c>
      <c r="AF322" s="161">
        <f t="shared" si="455"/>
        <v>318</v>
      </c>
      <c r="AG322" s="161">
        <f t="shared" si="455"/>
        <v>0</v>
      </c>
      <c r="AH322" s="161">
        <f t="shared" si="455"/>
        <v>1710.635</v>
      </c>
      <c r="AI322" s="143" t="s">
        <v>1137</v>
      </c>
    </row>
    <row r="323" s="9" customFormat="1" ht="20" customHeight="1" spans="1:35">
      <c r="A323" s="40">
        <f t="shared" si="434"/>
        <v>320</v>
      </c>
      <c r="B323" s="41" t="s">
        <v>167</v>
      </c>
      <c r="C323" s="64" t="s">
        <v>924</v>
      </c>
      <c r="D323" s="45" t="s">
        <v>925</v>
      </c>
      <c r="E323" s="82">
        <v>3245.4</v>
      </c>
      <c r="F323" s="82">
        <v>3245.5</v>
      </c>
      <c r="G323" s="185">
        <v>5228.42</v>
      </c>
      <c r="H323" s="82">
        <v>3245.4</v>
      </c>
      <c r="I323" s="44">
        <v>3180</v>
      </c>
      <c r="J323" s="68"/>
      <c r="K323" s="52">
        <f t="shared" si="438"/>
        <v>58.4172</v>
      </c>
      <c r="L323" s="53">
        <f t="shared" si="439"/>
        <v>519.28</v>
      </c>
      <c r="M323" s="44">
        <f t="shared" si="440"/>
        <v>418.27</v>
      </c>
      <c r="N323" s="41">
        <f t="shared" si="441"/>
        <v>22.7178</v>
      </c>
      <c r="O323" s="44">
        <f t="shared" si="442"/>
        <v>159</v>
      </c>
      <c r="P323" s="44">
        <f t="shared" si="443"/>
        <v>0</v>
      </c>
      <c r="Q323" s="44">
        <f t="shared" si="444"/>
        <v>1177.685</v>
      </c>
      <c r="R323" s="41">
        <f t="shared" si="445"/>
        <v>0</v>
      </c>
      <c r="S323" s="41">
        <f t="shared" si="446"/>
        <v>259.64</v>
      </c>
      <c r="T323" s="44">
        <f t="shared" si="447"/>
        <v>104.57</v>
      </c>
      <c r="U323" s="41">
        <f t="shared" si="448"/>
        <v>9.74</v>
      </c>
      <c r="V323" s="44">
        <f t="shared" si="449"/>
        <v>159</v>
      </c>
      <c r="W323" s="44">
        <f t="shared" si="450"/>
        <v>0</v>
      </c>
      <c r="X323" s="41">
        <f t="shared" si="451"/>
        <v>532.95</v>
      </c>
      <c r="Y323" s="41">
        <f t="shared" si="452"/>
        <v>1710.635</v>
      </c>
      <c r="Z323" s="66"/>
      <c r="AA323" s="143" t="s">
        <v>12</v>
      </c>
      <c r="AB323" s="161">
        <f t="shared" ref="AB323:AH323" si="456">K323+R323</f>
        <v>58.4172</v>
      </c>
      <c r="AC323" s="161">
        <f t="shared" si="456"/>
        <v>778.92</v>
      </c>
      <c r="AD323" s="161">
        <f t="shared" si="456"/>
        <v>522.84</v>
      </c>
      <c r="AE323" s="161">
        <f t="shared" si="456"/>
        <v>32.4578</v>
      </c>
      <c r="AF323" s="161">
        <f t="shared" si="456"/>
        <v>318</v>
      </c>
      <c r="AG323" s="161">
        <f t="shared" si="456"/>
        <v>0</v>
      </c>
      <c r="AH323" s="161">
        <f t="shared" si="456"/>
        <v>1710.635</v>
      </c>
      <c r="AI323" s="143" t="s">
        <v>1134</v>
      </c>
    </row>
    <row r="324" s="9" customFormat="1" ht="20" customHeight="1" spans="1:35">
      <c r="A324" s="40">
        <f t="shared" si="434"/>
        <v>321</v>
      </c>
      <c r="B324" s="41" t="s">
        <v>167</v>
      </c>
      <c r="C324" s="86" t="s">
        <v>926</v>
      </c>
      <c r="D324" s="86" t="s">
        <v>927</v>
      </c>
      <c r="E324" s="82">
        <v>3245.4</v>
      </c>
      <c r="F324" s="82">
        <v>3245.5</v>
      </c>
      <c r="G324" s="185">
        <v>5228.42</v>
      </c>
      <c r="H324" s="82">
        <v>3245.4</v>
      </c>
      <c r="I324" s="44">
        <v>3180</v>
      </c>
      <c r="J324" s="68"/>
      <c r="K324" s="52">
        <f t="shared" si="438"/>
        <v>58.4172</v>
      </c>
      <c r="L324" s="53">
        <f t="shared" si="439"/>
        <v>519.28</v>
      </c>
      <c r="M324" s="44">
        <f t="shared" si="440"/>
        <v>418.27</v>
      </c>
      <c r="N324" s="41">
        <f t="shared" si="441"/>
        <v>22.7178</v>
      </c>
      <c r="O324" s="44">
        <f t="shared" si="442"/>
        <v>159</v>
      </c>
      <c r="P324" s="44">
        <f t="shared" si="443"/>
        <v>0</v>
      </c>
      <c r="Q324" s="44">
        <f t="shared" si="444"/>
        <v>1177.685</v>
      </c>
      <c r="R324" s="41">
        <f t="shared" si="445"/>
        <v>0</v>
      </c>
      <c r="S324" s="41">
        <f t="shared" si="446"/>
        <v>259.64</v>
      </c>
      <c r="T324" s="44">
        <f t="shared" si="447"/>
        <v>104.57</v>
      </c>
      <c r="U324" s="41">
        <f t="shared" si="448"/>
        <v>9.74</v>
      </c>
      <c r="V324" s="44">
        <f t="shared" si="449"/>
        <v>159</v>
      </c>
      <c r="W324" s="44">
        <f t="shared" si="450"/>
        <v>0</v>
      </c>
      <c r="X324" s="41">
        <f t="shared" si="451"/>
        <v>532.95</v>
      </c>
      <c r="Y324" s="41">
        <f t="shared" si="452"/>
        <v>1710.635</v>
      </c>
      <c r="Z324" s="66"/>
      <c r="AA324" s="143" t="s">
        <v>12</v>
      </c>
      <c r="AB324" s="161">
        <f t="shared" ref="AB324:AH324" si="457">K324+R324</f>
        <v>58.4172</v>
      </c>
      <c r="AC324" s="161">
        <f t="shared" si="457"/>
        <v>778.92</v>
      </c>
      <c r="AD324" s="161">
        <f t="shared" si="457"/>
        <v>522.84</v>
      </c>
      <c r="AE324" s="161">
        <f t="shared" si="457"/>
        <v>32.4578</v>
      </c>
      <c r="AF324" s="161">
        <f t="shared" si="457"/>
        <v>318</v>
      </c>
      <c r="AG324" s="161">
        <f t="shared" si="457"/>
        <v>0</v>
      </c>
      <c r="AH324" s="161">
        <f t="shared" si="457"/>
        <v>1710.635</v>
      </c>
      <c r="AI324" s="143" t="s">
        <v>1134</v>
      </c>
    </row>
    <row r="325" s="9" customFormat="1" ht="20" customHeight="1" spans="1:35">
      <c r="A325" s="40">
        <f t="shared" si="434"/>
        <v>322</v>
      </c>
      <c r="B325" s="41" t="s">
        <v>103</v>
      </c>
      <c r="C325" s="86" t="s">
        <v>928</v>
      </c>
      <c r="D325" s="351" t="s">
        <v>929</v>
      </c>
      <c r="E325" s="82">
        <v>3245.4</v>
      </c>
      <c r="F325" s="82">
        <v>3245.5</v>
      </c>
      <c r="G325" s="185">
        <v>5228.42</v>
      </c>
      <c r="H325" s="82">
        <v>3245.4</v>
      </c>
      <c r="I325" s="44">
        <v>3180</v>
      </c>
      <c r="J325" s="68"/>
      <c r="K325" s="52">
        <f t="shared" si="438"/>
        <v>58.4172</v>
      </c>
      <c r="L325" s="53">
        <f t="shared" si="439"/>
        <v>519.28</v>
      </c>
      <c r="M325" s="44">
        <f t="shared" si="440"/>
        <v>418.27</v>
      </c>
      <c r="N325" s="41">
        <f t="shared" si="441"/>
        <v>22.7178</v>
      </c>
      <c r="O325" s="44">
        <f t="shared" si="442"/>
        <v>159</v>
      </c>
      <c r="P325" s="44">
        <f t="shared" si="443"/>
        <v>0</v>
      </c>
      <c r="Q325" s="44">
        <f t="shared" si="444"/>
        <v>1177.685</v>
      </c>
      <c r="R325" s="41">
        <f t="shared" si="445"/>
        <v>0</v>
      </c>
      <c r="S325" s="41">
        <f t="shared" si="446"/>
        <v>259.64</v>
      </c>
      <c r="T325" s="44">
        <f t="shared" si="447"/>
        <v>104.57</v>
      </c>
      <c r="U325" s="41">
        <f t="shared" si="448"/>
        <v>9.74</v>
      </c>
      <c r="V325" s="44">
        <f t="shared" si="449"/>
        <v>159</v>
      </c>
      <c r="W325" s="44">
        <f t="shared" si="450"/>
        <v>0</v>
      </c>
      <c r="X325" s="41">
        <f t="shared" si="451"/>
        <v>532.95</v>
      </c>
      <c r="Y325" s="41">
        <f t="shared" si="452"/>
        <v>1710.635</v>
      </c>
      <c r="Z325" s="66"/>
      <c r="AA325" s="143" t="s">
        <v>26</v>
      </c>
      <c r="AB325" s="161">
        <f t="shared" ref="AB325:AH325" si="458">K325+R325</f>
        <v>58.4172</v>
      </c>
      <c r="AC325" s="161">
        <f t="shared" si="458"/>
        <v>778.92</v>
      </c>
      <c r="AD325" s="161">
        <f t="shared" si="458"/>
        <v>522.84</v>
      </c>
      <c r="AE325" s="161">
        <f t="shared" si="458"/>
        <v>32.4578</v>
      </c>
      <c r="AF325" s="161">
        <f t="shared" si="458"/>
        <v>318</v>
      </c>
      <c r="AG325" s="161">
        <f t="shared" si="458"/>
        <v>0</v>
      </c>
      <c r="AH325" s="161">
        <f t="shared" si="458"/>
        <v>1710.635</v>
      </c>
      <c r="AI325" s="143" t="s">
        <v>1135</v>
      </c>
    </row>
    <row r="326" s="9" customFormat="1" ht="20" customHeight="1" spans="1:35">
      <c r="A326" s="40">
        <f t="shared" si="434"/>
        <v>323</v>
      </c>
      <c r="B326" s="41" t="s">
        <v>503</v>
      </c>
      <c r="C326" s="64" t="s">
        <v>932</v>
      </c>
      <c r="D326" s="343" t="s">
        <v>933</v>
      </c>
      <c r="E326" s="82">
        <v>3245.4</v>
      </c>
      <c r="F326" s="82">
        <v>3245.5</v>
      </c>
      <c r="G326" s="185">
        <v>5228.42</v>
      </c>
      <c r="H326" s="82">
        <v>3245.4</v>
      </c>
      <c r="I326" s="44">
        <v>1790</v>
      </c>
      <c r="J326" s="68"/>
      <c r="K326" s="52">
        <f t="shared" si="438"/>
        <v>58.4172</v>
      </c>
      <c r="L326" s="53">
        <f t="shared" si="439"/>
        <v>519.28</v>
      </c>
      <c r="M326" s="44">
        <f t="shared" si="440"/>
        <v>418.27</v>
      </c>
      <c r="N326" s="41">
        <f t="shared" si="441"/>
        <v>22.7178</v>
      </c>
      <c r="O326" s="44">
        <f t="shared" si="442"/>
        <v>89.5</v>
      </c>
      <c r="P326" s="44">
        <f t="shared" si="443"/>
        <v>0</v>
      </c>
      <c r="Q326" s="44">
        <f t="shared" si="444"/>
        <v>1108.185</v>
      </c>
      <c r="R326" s="41">
        <f t="shared" si="445"/>
        <v>0</v>
      </c>
      <c r="S326" s="41">
        <f t="shared" si="446"/>
        <v>259.64</v>
      </c>
      <c r="T326" s="44">
        <f t="shared" si="447"/>
        <v>104.57</v>
      </c>
      <c r="U326" s="41">
        <f t="shared" si="448"/>
        <v>9.74</v>
      </c>
      <c r="V326" s="44">
        <f t="shared" si="449"/>
        <v>89.5</v>
      </c>
      <c r="W326" s="44">
        <f t="shared" si="450"/>
        <v>0</v>
      </c>
      <c r="X326" s="41">
        <f t="shared" si="451"/>
        <v>463.45</v>
      </c>
      <c r="Y326" s="41">
        <f t="shared" si="452"/>
        <v>1571.635</v>
      </c>
      <c r="Z326" s="66"/>
      <c r="AA326" s="143" t="s">
        <v>18</v>
      </c>
      <c r="AB326" s="161">
        <f t="shared" ref="AB326:AH326" si="459">K326+R326</f>
        <v>58.4172</v>
      </c>
      <c r="AC326" s="161">
        <f t="shared" si="459"/>
        <v>778.92</v>
      </c>
      <c r="AD326" s="161">
        <f t="shared" si="459"/>
        <v>522.84</v>
      </c>
      <c r="AE326" s="161">
        <f t="shared" si="459"/>
        <v>32.4578</v>
      </c>
      <c r="AF326" s="161">
        <f t="shared" si="459"/>
        <v>179</v>
      </c>
      <c r="AG326" s="161">
        <f t="shared" si="459"/>
        <v>0</v>
      </c>
      <c r="AH326" s="161">
        <f t="shared" si="459"/>
        <v>1571.635</v>
      </c>
      <c r="AI326" s="143" t="s">
        <v>1138</v>
      </c>
    </row>
    <row r="327" s="9" customFormat="1" ht="20" customHeight="1" spans="1:35">
      <c r="A327" s="40">
        <f t="shared" ref="A327:A336" si="460">ROW()-3</f>
        <v>324</v>
      </c>
      <c r="B327" s="41" t="s">
        <v>184</v>
      </c>
      <c r="C327" s="86" t="s">
        <v>938</v>
      </c>
      <c r="D327" s="87" t="s">
        <v>939</v>
      </c>
      <c r="E327" s="82">
        <v>3245.4</v>
      </c>
      <c r="F327" s="82">
        <v>3245.5</v>
      </c>
      <c r="G327" s="185">
        <v>5228.42</v>
      </c>
      <c r="H327" s="82">
        <v>3245.4</v>
      </c>
      <c r="I327" s="44">
        <v>3180</v>
      </c>
      <c r="J327" s="68"/>
      <c r="K327" s="52">
        <f t="shared" si="438"/>
        <v>58.4172</v>
      </c>
      <c r="L327" s="53">
        <f t="shared" si="439"/>
        <v>519.28</v>
      </c>
      <c r="M327" s="44">
        <f t="shared" si="440"/>
        <v>418.27</v>
      </c>
      <c r="N327" s="41">
        <f t="shared" si="441"/>
        <v>22.7178</v>
      </c>
      <c r="O327" s="44">
        <f t="shared" si="442"/>
        <v>159</v>
      </c>
      <c r="P327" s="44">
        <f t="shared" si="443"/>
        <v>0</v>
      </c>
      <c r="Q327" s="44">
        <f t="shared" si="444"/>
        <v>1177.685</v>
      </c>
      <c r="R327" s="41">
        <f t="shared" si="445"/>
        <v>0</v>
      </c>
      <c r="S327" s="41">
        <f t="shared" si="446"/>
        <v>259.64</v>
      </c>
      <c r="T327" s="44">
        <f t="shared" si="447"/>
        <v>104.57</v>
      </c>
      <c r="U327" s="41">
        <f t="shared" si="448"/>
        <v>9.74</v>
      </c>
      <c r="V327" s="44">
        <f t="shared" si="449"/>
        <v>159</v>
      </c>
      <c r="W327" s="44">
        <f t="shared" si="450"/>
        <v>0</v>
      </c>
      <c r="X327" s="41">
        <f t="shared" si="451"/>
        <v>532.95</v>
      </c>
      <c r="Y327" s="41">
        <f t="shared" si="452"/>
        <v>1710.635</v>
      </c>
      <c r="Z327" s="66"/>
      <c r="AA327" s="143" t="s">
        <v>11</v>
      </c>
      <c r="AB327" s="161">
        <f t="shared" ref="AB327:AH327" si="461">K327+R327</f>
        <v>58.4172</v>
      </c>
      <c r="AC327" s="161">
        <f t="shared" si="461"/>
        <v>778.92</v>
      </c>
      <c r="AD327" s="161">
        <f t="shared" si="461"/>
        <v>522.84</v>
      </c>
      <c r="AE327" s="161">
        <f t="shared" si="461"/>
        <v>32.4578</v>
      </c>
      <c r="AF327" s="161">
        <f t="shared" si="461"/>
        <v>318</v>
      </c>
      <c r="AG327" s="161">
        <f t="shared" si="461"/>
        <v>0</v>
      </c>
      <c r="AH327" s="161">
        <f t="shared" si="461"/>
        <v>1710.635</v>
      </c>
      <c r="AI327" s="143" t="s">
        <v>1134</v>
      </c>
    </row>
    <row r="328" s="9" customFormat="1" ht="20" customHeight="1" spans="1:35">
      <c r="A328" s="40">
        <f t="shared" si="460"/>
        <v>325</v>
      </c>
      <c r="B328" s="41" t="s">
        <v>320</v>
      </c>
      <c r="C328" s="47" t="s">
        <v>934</v>
      </c>
      <c r="D328" s="343" t="s">
        <v>935</v>
      </c>
      <c r="E328" s="82">
        <v>3245.4</v>
      </c>
      <c r="F328" s="82">
        <v>3245.5</v>
      </c>
      <c r="G328" s="82">
        <v>5228.42</v>
      </c>
      <c r="H328" s="82">
        <v>3245.4</v>
      </c>
      <c r="I328" s="44">
        <v>0</v>
      </c>
      <c r="J328" s="82"/>
      <c r="K328" s="52">
        <f t="shared" si="438"/>
        <v>58.4172</v>
      </c>
      <c r="L328" s="53">
        <f t="shared" si="439"/>
        <v>519.28</v>
      </c>
      <c r="M328" s="44">
        <f t="shared" si="440"/>
        <v>418.27</v>
      </c>
      <c r="N328" s="41">
        <f t="shared" si="441"/>
        <v>22.7178</v>
      </c>
      <c r="O328" s="44">
        <f t="shared" si="442"/>
        <v>0</v>
      </c>
      <c r="P328" s="44">
        <f t="shared" si="443"/>
        <v>0</v>
      </c>
      <c r="Q328" s="44">
        <f t="shared" si="444"/>
        <v>1018.685</v>
      </c>
      <c r="R328" s="41">
        <f t="shared" si="445"/>
        <v>0</v>
      </c>
      <c r="S328" s="41">
        <f t="shared" si="446"/>
        <v>259.64</v>
      </c>
      <c r="T328" s="44">
        <f t="shared" si="447"/>
        <v>104.57</v>
      </c>
      <c r="U328" s="41">
        <f t="shared" si="448"/>
        <v>9.74</v>
      </c>
      <c r="V328" s="44">
        <f t="shared" si="449"/>
        <v>0</v>
      </c>
      <c r="W328" s="44">
        <f t="shared" si="450"/>
        <v>0</v>
      </c>
      <c r="X328" s="41">
        <f t="shared" si="451"/>
        <v>373.95</v>
      </c>
      <c r="Y328" s="41">
        <f t="shared" si="452"/>
        <v>1392.635</v>
      </c>
      <c r="Z328" s="66"/>
      <c r="AA328" s="143" t="s">
        <v>15</v>
      </c>
      <c r="AB328" s="161">
        <f t="shared" ref="AB328:AH328" si="462">K328+R328</f>
        <v>58.4172</v>
      </c>
      <c r="AC328" s="161">
        <f t="shared" si="462"/>
        <v>778.92</v>
      </c>
      <c r="AD328" s="161">
        <f t="shared" si="462"/>
        <v>522.84</v>
      </c>
      <c r="AE328" s="161">
        <f t="shared" si="462"/>
        <v>32.4578</v>
      </c>
      <c r="AF328" s="161">
        <f t="shared" si="462"/>
        <v>0</v>
      </c>
      <c r="AG328" s="161">
        <f t="shared" si="462"/>
        <v>0</v>
      </c>
      <c r="AH328" s="161">
        <f t="shared" si="462"/>
        <v>1392.635</v>
      </c>
      <c r="AI328" s="143" t="s">
        <v>1138</v>
      </c>
    </row>
    <row r="329" s="9" customFormat="1" ht="20" customHeight="1" spans="1:35">
      <c r="A329" s="40">
        <f t="shared" si="460"/>
        <v>326</v>
      </c>
      <c r="B329" s="41" t="s">
        <v>217</v>
      </c>
      <c r="C329" s="64" t="s">
        <v>940</v>
      </c>
      <c r="D329" s="45" t="s">
        <v>941</v>
      </c>
      <c r="E329" s="82">
        <v>3245.4</v>
      </c>
      <c r="F329" s="82">
        <v>3245.5</v>
      </c>
      <c r="G329" s="185">
        <v>5228.42</v>
      </c>
      <c r="H329" s="82">
        <v>3245.4</v>
      </c>
      <c r="I329" s="44">
        <v>3180</v>
      </c>
      <c r="J329" s="68"/>
      <c r="K329" s="52">
        <f t="shared" si="438"/>
        <v>58.4172</v>
      </c>
      <c r="L329" s="53">
        <f t="shared" si="439"/>
        <v>519.28</v>
      </c>
      <c r="M329" s="44">
        <f t="shared" si="440"/>
        <v>418.27</v>
      </c>
      <c r="N329" s="41">
        <f t="shared" si="441"/>
        <v>22.7178</v>
      </c>
      <c r="O329" s="44">
        <f t="shared" si="442"/>
        <v>159</v>
      </c>
      <c r="P329" s="44">
        <f t="shared" si="443"/>
        <v>0</v>
      </c>
      <c r="Q329" s="44">
        <f t="shared" si="444"/>
        <v>1177.685</v>
      </c>
      <c r="R329" s="41">
        <f t="shared" si="445"/>
        <v>0</v>
      </c>
      <c r="S329" s="41">
        <f t="shared" si="446"/>
        <v>259.64</v>
      </c>
      <c r="T329" s="44">
        <f t="shared" si="447"/>
        <v>104.57</v>
      </c>
      <c r="U329" s="41">
        <f t="shared" si="448"/>
        <v>9.74</v>
      </c>
      <c r="V329" s="44">
        <f t="shared" si="449"/>
        <v>159</v>
      </c>
      <c r="W329" s="44">
        <f t="shared" si="450"/>
        <v>0</v>
      </c>
      <c r="X329" s="41">
        <f t="shared" si="451"/>
        <v>532.95</v>
      </c>
      <c r="Y329" s="41">
        <f t="shared" si="452"/>
        <v>1710.635</v>
      </c>
      <c r="Z329" s="66"/>
      <c r="AA329" s="143" t="s">
        <v>35</v>
      </c>
      <c r="AB329" s="161">
        <f t="shared" ref="AB329:AH329" si="463">K329+R329</f>
        <v>58.4172</v>
      </c>
      <c r="AC329" s="161">
        <f t="shared" si="463"/>
        <v>778.92</v>
      </c>
      <c r="AD329" s="161">
        <f t="shared" si="463"/>
        <v>522.84</v>
      </c>
      <c r="AE329" s="161">
        <f t="shared" si="463"/>
        <v>32.4578</v>
      </c>
      <c r="AF329" s="161">
        <f t="shared" si="463"/>
        <v>318</v>
      </c>
      <c r="AG329" s="161">
        <f t="shared" si="463"/>
        <v>0</v>
      </c>
      <c r="AH329" s="161">
        <f t="shared" si="463"/>
        <v>1710.635</v>
      </c>
      <c r="AI329" s="143" t="s">
        <v>1139</v>
      </c>
    </row>
    <row r="330" s="9" customFormat="1" ht="20" customHeight="1" spans="1:35">
      <c r="A330" s="40">
        <f t="shared" si="460"/>
        <v>327</v>
      </c>
      <c r="B330" s="41" t="s">
        <v>320</v>
      </c>
      <c r="C330" s="47" t="s">
        <v>943</v>
      </c>
      <c r="D330" s="342" t="s">
        <v>944</v>
      </c>
      <c r="E330" s="82">
        <v>3245.4</v>
      </c>
      <c r="F330" s="82">
        <v>3245.5</v>
      </c>
      <c r="G330" s="185">
        <v>5228.42</v>
      </c>
      <c r="H330" s="82">
        <v>3245.4</v>
      </c>
      <c r="I330" s="44">
        <v>0</v>
      </c>
      <c r="J330" s="68"/>
      <c r="K330" s="52">
        <f t="shared" si="438"/>
        <v>58.4172</v>
      </c>
      <c r="L330" s="53">
        <f t="shared" si="439"/>
        <v>519.28</v>
      </c>
      <c r="M330" s="44">
        <f t="shared" si="440"/>
        <v>418.27</v>
      </c>
      <c r="N330" s="41">
        <f t="shared" si="441"/>
        <v>22.7178</v>
      </c>
      <c r="O330" s="44">
        <f t="shared" si="442"/>
        <v>0</v>
      </c>
      <c r="P330" s="44">
        <f t="shared" si="443"/>
        <v>0</v>
      </c>
      <c r="Q330" s="44">
        <f t="shared" si="444"/>
        <v>1018.685</v>
      </c>
      <c r="R330" s="41">
        <f t="shared" si="445"/>
        <v>0</v>
      </c>
      <c r="S330" s="41">
        <f t="shared" si="446"/>
        <v>259.64</v>
      </c>
      <c r="T330" s="44">
        <f t="shared" si="447"/>
        <v>104.57</v>
      </c>
      <c r="U330" s="41">
        <f t="shared" si="448"/>
        <v>9.74</v>
      </c>
      <c r="V330" s="44">
        <f t="shared" si="449"/>
        <v>0</v>
      </c>
      <c r="W330" s="44">
        <f t="shared" si="450"/>
        <v>0</v>
      </c>
      <c r="X330" s="41">
        <f t="shared" si="451"/>
        <v>373.95</v>
      </c>
      <c r="Y330" s="41">
        <f t="shared" si="452"/>
        <v>1392.635</v>
      </c>
      <c r="Z330" s="66"/>
      <c r="AA330" s="143" t="s">
        <v>21</v>
      </c>
      <c r="AB330" s="161">
        <f t="shared" ref="AB330:AH330" si="464">K330+R330</f>
        <v>58.4172</v>
      </c>
      <c r="AC330" s="161">
        <f t="shared" si="464"/>
        <v>778.92</v>
      </c>
      <c r="AD330" s="161">
        <f t="shared" si="464"/>
        <v>522.84</v>
      </c>
      <c r="AE330" s="161">
        <f t="shared" si="464"/>
        <v>32.4578</v>
      </c>
      <c r="AF330" s="161">
        <f t="shared" si="464"/>
        <v>0</v>
      </c>
      <c r="AG330" s="161">
        <f t="shared" si="464"/>
        <v>0</v>
      </c>
      <c r="AH330" s="161">
        <f t="shared" si="464"/>
        <v>1392.635</v>
      </c>
      <c r="AI330" s="143" t="s">
        <v>1138</v>
      </c>
    </row>
    <row r="331" s="9" customFormat="1" ht="20" customHeight="1" spans="1:35">
      <c r="A331" s="40">
        <f t="shared" si="460"/>
        <v>328</v>
      </c>
      <c r="B331" s="41" t="s">
        <v>167</v>
      </c>
      <c r="C331" s="47" t="s">
        <v>945</v>
      </c>
      <c r="D331" s="342" t="s">
        <v>946</v>
      </c>
      <c r="E331" s="82">
        <v>3245.4</v>
      </c>
      <c r="F331" s="82">
        <v>3245.5</v>
      </c>
      <c r="G331" s="185">
        <v>5228.42</v>
      </c>
      <c r="H331" s="82">
        <v>3245.4</v>
      </c>
      <c r="I331" s="88">
        <v>3180</v>
      </c>
      <c r="J331" s="68"/>
      <c r="K331" s="52">
        <f t="shared" si="438"/>
        <v>58.4172</v>
      </c>
      <c r="L331" s="53">
        <f t="shared" si="439"/>
        <v>519.28</v>
      </c>
      <c r="M331" s="44">
        <f t="shared" si="440"/>
        <v>418.27</v>
      </c>
      <c r="N331" s="41">
        <f t="shared" si="441"/>
        <v>22.7178</v>
      </c>
      <c r="O331" s="44">
        <f t="shared" si="442"/>
        <v>159</v>
      </c>
      <c r="P331" s="44">
        <f t="shared" si="443"/>
        <v>0</v>
      </c>
      <c r="Q331" s="44">
        <f t="shared" si="444"/>
        <v>1177.685</v>
      </c>
      <c r="R331" s="41">
        <f t="shared" si="445"/>
        <v>0</v>
      </c>
      <c r="S331" s="41">
        <f t="shared" si="446"/>
        <v>259.64</v>
      </c>
      <c r="T331" s="44">
        <f t="shared" si="447"/>
        <v>104.57</v>
      </c>
      <c r="U331" s="41">
        <f t="shared" si="448"/>
        <v>9.74</v>
      </c>
      <c r="V331" s="44">
        <f t="shared" si="449"/>
        <v>159</v>
      </c>
      <c r="W331" s="44">
        <f t="shared" si="450"/>
        <v>0</v>
      </c>
      <c r="X331" s="41">
        <f t="shared" si="451"/>
        <v>532.95</v>
      </c>
      <c r="Y331" s="41">
        <f t="shared" si="452"/>
        <v>1710.635</v>
      </c>
      <c r="Z331" s="66"/>
      <c r="AA331" s="143" t="s">
        <v>12</v>
      </c>
      <c r="AB331" s="161">
        <f t="shared" ref="AB331:AH331" si="465">K331+R331</f>
        <v>58.4172</v>
      </c>
      <c r="AC331" s="161">
        <f t="shared" si="465"/>
        <v>778.92</v>
      </c>
      <c r="AD331" s="161">
        <f t="shared" si="465"/>
        <v>522.84</v>
      </c>
      <c r="AE331" s="161">
        <f t="shared" si="465"/>
        <v>32.4578</v>
      </c>
      <c r="AF331" s="161">
        <f t="shared" si="465"/>
        <v>318</v>
      </c>
      <c r="AG331" s="161">
        <f t="shared" si="465"/>
        <v>0</v>
      </c>
      <c r="AH331" s="161">
        <f t="shared" si="465"/>
        <v>1710.635</v>
      </c>
      <c r="AI331" s="143" t="s">
        <v>1134</v>
      </c>
    </row>
    <row r="332" s="9" customFormat="1" ht="20" customHeight="1" spans="1:35">
      <c r="A332" s="40">
        <f t="shared" si="460"/>
        <v>329</v>
      </c>
      <c r="B332" s="41" t="s">
        <v>715</v>
      </c>
      <c r="C332" s="47" t="s">
        <v>947</v>
      </c>
      <c r="D332" s="45" t="s">
        <v>948</v>
      </c>
      <c r="E332" s="82">
        <v>3245.4</v>
      </c>
      <c r="F332" s="82">
        <v>3245.5</v>
      </c>
      <c r="G332" s="82">
        <v>5228.42</v>
      </c>
      <c r="H332" s="82">
        <v>3245.4</v>
      </c>
      <c r="I332" s="44">
        <v>0</v>
      </c>
      <c r="J332" s="68"/>
      <c r="K332" s="52">
        <f t="shared" si="438"/>
        <v>58.4172</v>
      </c>
      <c r="L332" s="53">
        <f t="shared" si="439"/>
        <v>519.28</v>
      </c>
      <c r="M332" s="44">
        <f t="shared" si="440"/>
        <v>418.27</v>
      </c>
      <c r="N332" s="41">
        <f t="shared" si="441"/>
        <v>22.7178</v>
      </c>
      <c r="O332" s="44">
        <f t="shared" si="442"/>
        <v>0</v>
      </c>
      <c r="P332" s="44">
        <f t="shared" si="443"/>
        <v>0</v>
      </c>
      <c r="Q332" s="44">
        <f t="shared" si="444"/>
        <v>1018.685</v>
      </c>
      <c r="R332" s="41">
        <f t="shared" si="445"/>
        <v>0</v>
      </c>
      <c r="S332" s="41">
        <f t="shared" si="446"/>
        <v>259.64</v>
      </c>
      <c r="T332" s="44">
        <f t="shared" si="447"/>
        <v>104.57</v>
      </c>
      <c r="U332" s="41">
        <f t="shared" si="448"/>
        <v>9.74</v>
      </c>
      <c r="V332" s="44">
        <f t="shared" si="449"/>
        <v>0</v>
      </c>
      <c r="W332" s="44">
        <f t="shared" si="450"/>
        <v>0</v>
      </c>
      <c r="X332" s="41">
        <f t="shared" si="451"/>
        <v>373.95</v>
      </c>
      <c r="Y332" s="41">
        <f t="shared" si="452"/>
        <v>1392.635</v>
      </c>
      <c r="Z332" s="66"/>
      <c r="AA332" s="143" t="s">
        <v>20</v>
      </c>
      <c r="AB332" s="161">
        <f t="shared" ref="AB332:AH332" si="466">K332+R332</f>
        <v>58.4172</v>
      </c>
      <c r="AC332" s="161">
        <f t="shared" si="466"/>
        <v>778.92</v>
      </c>
      <c r="AD332" s="161">
        <f t="shared" si="466"/>
        <v>522.84</v>
      </c>
      <c r="AE332" s="161">
        <f t="shared" si="466"/>
        <v>32.4578</v>
      </c>
      <c r="AF332" s="161">
        <f t="shared" si="466"/>
        <v>0</v>
      </c>
      <c r="AG332" s="161">
        <f t="shared" si="466"/>
        <v>0</v>
      </c>
      <c r="AH332" s="161">
        <f t="shared" si="466"/>
        <v>1392.635</v>
      </c>
      <c r="AI332" s="143" t="s">
        <v>1138</v>
      </c>
    </row>
    <row r="333" s="9" customFormat="1" ht="20" customHeight="1" spans="1:35">
      <c r="A333" s="40">
        <f t="shared" si="460"/>
        <v>330</v>
      </c>
      <c r="B333" s="41" t="s">
        <v>170</v>
      </c>
      <c r="C333" s="47" t="s">
        <v>949</v>
      </c>
      <c r="D333" s="45" t="s">
        <v>950</v>
      </c>
      <c r="E333" s="82">
        <v>3245.4</v>
      </c>
      <c r="F333" s="82">
        <v>3245.5</v>
      </c>
      <c r="G333" s="185">
        <v>5228.42</v>
      </c>
      <c r="H333" s="82">
        <v>3245.4</v>
      </c>
      <c r="I333" s="44">
        <v>1790</v>
      </c>
      <c r="J333" s="68"/>
      <c r="K333" s="52">
        <f t="shared" si="438"/>
        <v>58.4172</v>
      </c>
      <c r="L333" s="53">
        <f t="shared" si="439"/>
        <v>519.28</v>
      </c>
      <c r="M333" s="44">
        <f t="shared" si="440"/>
        <v>418.27</v>
      </c>
      <c r="N333" s="41">
        <f t="shared" si="441"/>
        <v>22.7178</v>
      </c>
      <c r="O333" s="44">
        <f t="shared" si="442"/>
        <v>89.5</v>
      </c>
      <c r="P333" s="44">
        <f t="shared" si="443"/>
        <v>0</v>
      </c>
      <c r="Q333" s="44">
        <f t="shared" si="444"/>
        <v>1108.185</v>
      </c>
      <c r="R333" s="41">
        <f t="shared" si="445"/>
        <v>0</v>
      </c>
      <c r="S333" s="41">
        <f t="shared" si="446"/>
        <v>259.64</v>
      </c>
      <c r="T333" s="44">
        <f t="shared" si="447"/>
        <v>104.57</v>
      </c>
      <c r="U333" s="41">
        <f t="shared" si="448"/>
        <v>9.74</v>
      </c>
      <c r="V333" s="44">
        <f t="shared" si="449"/>
        <v>89.5</v>
      </c>
      <c r="W333" s="44">
        <f t="shared" si="450"/>
        <v>0</v>
      </c>
      <c r="X333" s="41">
        <f t="shared" si="451"/>
        <v>463.45</v>
      </c>
      <c r="Y333" s="41">
        <f t="shared" si="452"/>
        <v>1571.635</v>
      </c>
      <c r="Z333" s="66"/>
      <c r="AA333" s="143" t="s">
        <v>24</v>
      </c>
      <c r="AB333" s="161">
        <f t="shared" ref="AB333:AH333" si="467">K333+R333</f>
        <v>58.4172</v>
      </c>
      <c r="AC333" s="161">
        <f t="shared" si="467"/>
        <v>778.92</v>
      </c>
      <c r="AD333" s="161">
        <f t="shared" si="467"/>
        <v>522.84</v>
      </c>
      <c r="AE333" s="161">
        <f t="shared" si="467"/>
        <v>32.4578</v>
      </c>
      <c r="AF333" s="161">
        <f t="shared" si="467"/>
        <v>179</v>
      </c>
      <c r="AG333" s="161">
        <f t="shared" si="467"/>
        <v>0</v>
      </c>
      <c r="AH333" s="161">
        <f t="shared" si="467"/>
        <v>1571.635</v>
      </c>
      <c r="AI333" s="143" t="s">
        <v>1138</v>
      </c>
    </row>
    <row r="334" s="9" customFormat="1" ht="20" customHeight="1" spans="1:35">
      <c r="A334" s="40">
        <f t="shared" si="460"/>
        <v>331</v>
      </c>
      <c r="B334" s="41" t="s">
        <v>715</v>
      </c>
      <c r="C334" s="47" t="s">
        <v>951</v>
      </c>
      <c r="D334" s="45" t="s">
        <v>952</v>
      </c>
      <c r="E334" s="82">
        <v>3245.4</v>
      </c>
      <c r="F334" s="82">
        <v>3245.5</v>
      </c>
      <c r="G334" s="185">
        <v>5228.42</v>
      </c>
      <c r="H334" s="82">
        <v>3245.4</v>
      </c>
      <c r="I334" s="44">
        <v>1790</v>
      </c>
      <c r="J334" s="68"/>
      <c r="K334" s="52">
        <f t="shared" si="438"/>
        <v>58.4172</v>
      </c>
      <c r="L334" s="53">
        <f t="shared" si="439"/>
        <v>519.28</v>
      </c>
      <c r="M334" s="44">
        <f t="shared" si="440"/>
        <v>418.27</v>
      </c>
      <c r="N334" s="41">
        <f t="shared" si="441"/>
        <v>22.7178</v>
      </c>
      <c r="O334" s="44">
        <f t="shared" si="442"/>
        <v>89.5</v>
      </c>
      <c r="P334" s="44">
        <f t="shared" si="443"/>
        <v>0</v>
      </c>
      <c r="Q334" s="44">
        <f t="shared" si="444"/>
        <v>1108.185</v>
      </c>
      <c r="R334" s="41">
        <f t="shared" si="445"/>
        <v>0</v>
      </c>
      <c r="S334" s="41">
        <f t="shared" si="446"/>
        <v>259.64</v>
      </c>
      <c r="T334" s="44">
        <f t="shared" si="447"/>
        <v>104.57</v>
      </c>
      <c r="U334" s="41">
        <f t="shared" si="448"/>
        <v>9.74</v>
      </c>
      <c r="V334" s="44">
        <f t="shared" si="449"/>
        <v>89.5</v>
      </c>
      <c r="W334" s="44">
        <f t="shared" si="450"/>
        <v>0</v>
      </c>
      <c r="X334" s="41">
        <f t="shared" si="451"/>
        <v>463.45</v>
      </c>
      <c r="Y334" s="41">
        <f t="shared" si="452"/>
        <v>1571.635</v>
      </c>
      <c r="Z334" s="66"/>
      <c r="AA334" s="143" t="s">
        <v>20</v>
      </c>
      <c r="AB334" s="161">
        <f t="shared" ref="AB334:AH334" si="468">K334+R334</f>
        <v>58.4172</v>
      </c>
      <c r="AC334" s="161">
        <f t="shared" si="468"/>
        <v>778.92</v>
      </c>
      <c r="AD334" s="161">
        <f t="shared" si="468"/>
        <v>522.84</v>
      </c>
      <c r="AE334" s="161">
        <f t="shared" si="468"/>
        <v>32.4578</v>
      </c>
      <c r="AF334" s="161">
        <f t="shared" si="468"/>
        <v>179</v>
      </c>
      <c r="AG334" s="161">
        <f t="shared" si="468"/>
        <v>0</v>
      </c>
      <c r="AH334" s="161">
        <f t="shared" si="468"/>
        <v>1571.635</v>
      </c>
      <c r="AI334" s="143" t="s">
        <v>1138</v>
      </c>
    </row>
    <row r="335" s="9" customFormat="1" ht="20" customHeight="1" spans="1:35">
      <c r="A335" s="40">
        <f t="shared" si="460"/>
        <v>332</v>
      </c>
      <c r="B335" s="41" t="s">
        <v>715</v>
      </c>
      <c r="C335" s="47" t="s">
        <v>953</v>
      </c>
      <c r="D335" s="342" t="s">
        <v>954</v>
      </c>
      <c r="E335" s="82">
        <v>3245.4</v>
      </c>
      <c r="F335" s="82">
        <v>3245.5</v>
      </c>
      <c r="G335" s="185">
        <v>5228.42</v>
      </c>
      <c r="H335" s="82">
        <v>3245.4</v>
      </c>
      <c r="I335" s="44">
        <v>1790</v>
      </c>
      <c r="J335" s="68"/>
      <c r="K335" s="52">
        <f t="shared" si="438"/>
        <v>58.4172</v>
      </c>
      <c r="L335" s="53">
        <f t="shared" si="439"/>
        <v>519.28</v>
      </c>
      <c r="M335" s="44">
        <f t="shared" si="440"/>
        <v>418.27</v>
      </c>
      <c r="N335" s="41">
        <f t="shared" si="441"/>
        <v>22.7178</v>
      </c>
      <c r="O335" s="44">
        <f t="shared" si="442"/>
        <v>89.5</v>
      </c>
      <c r="P335" s="44">
        <f t="shared" si="443"/>
        <v>0</v>
      </c>
      <c r="Q335" s="44">
        <f t="shared" si="444"/>
        <v>1108.185</v>
      </c>
      <c r="R335" s="41">
        <f t="shared" si="445"/>
        <v>0</v>
      </c>
      <c r="S335" s="41">
        <f t="shared" si="446"/>
        <v>259.64</v>
      </c>
      <c r="T335" s="44">
        <f t="shared" si="447"/>
        <v>104.57</v>
      </c>
      <c r="U335" s="41">
        <f t="shared" si="448"/>
        <v>9.74</v>
      </c>
      <c r="V335" s="44">
        <f t="shared" si="449"/>
        <v>89.5</v>
      </c>
      <c r="W335" s="44">
        <f t="shared" si="450"/>
        <v>0</v>
      </c>
      <c r="X335" s="41">
        <f t="shared" si="451"/>
        <v>463.45</v>
      </c>
      <c r="Y335" s="41">
        <f t="shared" si="452"/>
        <v>1571.635</v>
      </c>
      <c r="Z335" s="66"/>
      <c r="AA335" s="143" t="s">
        <v>20</v>
      </c>
      <c r="AB335" s="161">
        <f t="shared" ref="AB335:AH335" si="469">K335+R335</f>
        <v>58.4172</v>
      </c>
      <c r="AC335" s="161">
        <f t="shared" si="469"/>
        <v>778.92</v>
      </c>
      <c r="AD335" s="161">
        <f t="shared" si="469"/>
        <v>522.84</v>
      </c>
      <c r="AE335" s="161">
        <f t="shared" si="469"/>
        <v>32.4578</v>
      </c>
      <c r="AF335" s="161">
        <f t="shared" si="469"/>
        <v>179</v>
      </c>
      <c r="AG335" s="161">
        <f t="shared" si="469"/>
        <v>0</v>
      </c>
      <c r="AH335" s="161">
        <f t="shared" si="469"/>
        <v>1571.635</v>
      </c>
      <c r="AI335" s="143" t="s">
        <v>1138</v>
      </c>
    </row>
    <row r="336" s="9" customFormat="1" ht="20" customHeight="1" spans="1:35">
      <c r="A336" s="40">
        <f t="shared" si="460"/>
        <v>333</v>
      </c>
      <c r="B336" s="41" t="s">
        <v>170</v>
      </c>
      <c r="C336" s="47" t="s">
        <v>957</v>
      </c>
      <c r="D336" s="342" t="s">
        <v>958</v>
      </c>
      <c r="E336" s="82">
        <v>3245.4</v>
      </c>
      <c r="F336" s="82">
        <v>3245.5</v>
      </c>
      <c r="G336" s="185">
        <v>5228.42</v>
      </c>
      <c r="H336" s="82">
        <v>3245.4</v>
      </c>
      <c r="I336" s="44">
        <v>0</v>
      </c>
      <c r="J336" s="68"/>
      <c r="K336" s="52">
        <f t="shared" si="438"/>
        <v>58.4172</v>
      </c>
      <c r="L336" s="53">
        <f t="shared" si="439"/>
        <v>519.28</v>
      </c>
      <c r="M336" s="44">
        <f t="shared" si="440"/>
        <v>418.27</v>
      </c>
      <c r="N336" s="41">
        <f t="shared" si="441"/>
        <v>22.7178</v>
      </c>
      <c r="O336" s="44">
        <f t="shared" si="442"/>
        <v>0</v>
      </c>
      <c r="P336" s="44">
        <f t="shared" si="443"/>
        <v>0</v>
      </c>
      <c r="Q336" s="44">
        <f t="shared" si="444"/>
        <v>1018.685</v>
      </c>
      <c r="R336" s="41">
        <f t="shared" si="445"/>
        <v>0</v>
      </c>
      <c r="S336" s="41">
        <f t="shared" si="446"/>
        <v>259.64</v>
      </c>
      <c r="T336" s="44">
        <f t="shared" si="447"/>
        <v>104.57</v>
      </c>
      <c r="U336" s="41">
        <f t="shared" si="448"/>
        <v>9.74</v>
      </c>
      <c r="V336" s="44">
        <f t="shared" si="449"/>
        <v>0</v>
      </c>
      <c r="W336" s="44">
        <f t="shared" si="450"/>
        <v>0</v>
      </c>
      <c r="X336" s="41">
        <f t="shared" si="451"/>
        <v>373.95</v>
      </c>
      <c r="Y336" s="41">
        <f t="shared" si="452"/>
        <v>1392.635</v>
      </c>
      <c r="Z336" s="66"/>
      <c r="AA336" s="143" t="s">
        <v>24</v>
      </c>
      <c r="AB336" s="161">
        <f t="shared" ref="AB336:AH336" si="470">K336+R336</f>
        <v>58.4172</v>
      </c>
      <c r="AC336" s="161">
        <f t="shared" si="470"/>
        <v>778.92</v>
      </c>
      <c r="AD336" s="161">
        <f t="shared" si="470"/>
        <v>522.84</v>
      </c>
      <c r="AE336" s="161">
        <f t="shared" si="470"/>
        <v>32.4578</v>
      </c>
      <c r="AF336" s="161">
        <f t="shared" si="470"/>
        <v>0</v>
      </c>
      <c r="AG336" s="161">
        <f t="shared" si="470"/>
        <v>0</v>
      </c>
      <c r="AH336" s="161">
        <f t="shared" si="470"/>
        <v>1392.635</v>
      </c>
      <c r="AI336" s="143" t="s">
        <v>1138</v>
      </c>
    </row>
    <row r="337" s="9" customFormat="1" ht="20" customHeight="1" spans="1:35">
      <c r="A337" s="40">
        <f t="shared" ref="A337:A346" si="471">ROW()-3</f>
        <v>334</v>
      </c>
      <c r="B337" s="41" t="s">
        <v>167</v>
      </c>
      <c r="C337" s="47" t="s">
        <v>959</v>
      </c>
      <c r="D337" s="45" t="s">
        <v>960</v>
      </c>
      <c r="E337" s="82">
        <v>3245.4</v>
      </c>
      <c r="F337" s="82">
        <v>3245.5</v>
      </c>
      <c r="G337" s="185">
        <v>5228.42</v>
      </c>
      <c r="H337" s="82">
        <v>3245.4</v>
      </c>
      <c r="I337" s="88">
        <v>3180</v>
      </c>
      <c r="J337" s="68"/>
      <c r="K337" s="52">
        <f t="shared" si="438"/>
        <v>58.4172</v>
      </c>
      <c r="L337" s="53">
        <f t="shared" si="439"/>
        <v>519.28</v>
      </c>
      <c r="M337" s="44">
        <f t="shared" si="440"/>
        <v>418.27</v>
      </c>
      <c r="N337" s="41">
        <f t="shared" si="441"/>
        <v>22.7178</v>
      </c>
      <c r="O337" s="44">
        <f t="shared" si="442"/>
        <v>159</v>
      </c>
      <c r="P337" s="44">
        <f t="shared" si="443"/>
        <v>0</v>
      </c>
      <c r="Q337" s="44">
        <f t="shared" si="444"/>
        <v>1177.685</v>
      </c>
      <c r="R337" s="41">
        <f t="shared" si="445"/>
        <v>0</v>
      </c>
      <c r="S337" s="41">
        <f t="shared" si="446"/>
        <v>259.64</v>
      </c>
      <c r="T337" s="44">
        <f t="shared" si="447"/>
        <v>104.57</v>
      </c>
      <c r="U337" s="41">
        <f t="shared" si="448"/>
        <v>9.74</v>
      </c>
      <c r="V337" s="44">
        <f t="shared" si="449"/>
        <v>159</v>
      </c>
      <c r="W337" s="44">
        <f t="shared" si="450"/>
        <v>0</v>
      </c>
      <c r="X337" s="41">
        <f t="shared" si="451"/>
        <v>532.95</v>
      </c>
      <c r="Y337" s="41">
        <f t="shared" si="452"/>
        <v>1710.635</v>
      </c>
      <c r="Z337" s="66"/>
      <c r="AA337" s="143" t="s">
        <v>12</v>
      </c>
      <c r="AB337" s="161">
        <f t="shared" ref="AB337:AH337" si="472">K337+R337</f>
        <v>58.4172</v>
      </c>
      <c r="AC337" s="161">
        <f t="shared" si="472"/>
        <v>778.92</v>
      </c>
      <c r="AD337" s="161">
        <f t="shared" si="472"/>
        <v>522.84</v>
      </c>
      <c r="AE337" s="161">
        <f t="shared" si="472"/>
        <v>32.4578</v>
      </c>
      <c r="AF337" s="161">
        <f t="shared" si="472"/>
        <v>318</v>
      </c>
      <c r="AG337" s="161">
        <f t="shared" si="472"/>
        <v>0</v>
      </c>
      <c r="AH337" s="161">
        <f t="shared" si="472"/>
        <v>1710.635</v>
      </c>
      <c r="AI337" s="143" t="s">
        <v>1134</v>
      </c>
    </row>
    <row r="338" s="9" customFormat="1" ht="20" customHeight="1" spans="1:35">
      <c r="A338" s="40">
        <f t="shared" si="471"/>
        <v>335</v>
      </c>
      <c r="B338" s="41" t="s">
        <v>167</v>
      </c>
      <c r="C338" s="47" t="s">
        <v>961</v>
      </c>
      <c r="D338" s="45" t="s">
        <v>962</v>
      </c>
      <c r="E338" s="82">
        <v>3245.4</v>
      </c>
      <c r="F338" s="82">
        <v>3245.5</v>
      </c>
      <c r="G338" s="185">
        <v>5228.42</v>
      </c>
      <c r="H338" s="82">
        <v>3245.4</v>
      </c>
      <c r="I338" s="44">
        <v>3180</v>
      </c>
      <c r="J338" s="68"/>
      <c r="K338" s="52">
        <f t="shared" si="438"/>
        <v>58.4172</v>
      </c>
      <c r="L338" s="53">
        <f t="shared" si="439"/>
        <v>519.28</v>
      </c>
      <c r="M338" s="44">
        <f t="shared" si="440"/>
        <v>418.27</v>
      </c>
      <c r="N338" s="41">
        <f t="shared" si="441"/>
        <v>22.7178</v>
      </c>
      <c r="O338" s="44">
        <f t="shared" si="442"/>
        <v>159</v>
      </c>
      <c r="P338" s="44">
        <f t="shared" si="443"/>
        <v>0</v>
      </c>
      <c r="Q338" s="44">
        <f t="shared" si="444"/>
        <v>1177.685</v>
      </c>
      <c r="R338" s="41">
        <f t="shared" si="445"/>
        <v>0</v>
      </c>
      <c r="S338" s="41">
        <f t="shared" si="446"/>
        <v>259.64</v>
      </c>
      <c r="T338" s="44">
        <f t="shared" si="447"/>
        <v>104.57</v>
      </c>
      <c r="U338" s="41">
        <f t="shared" si="448"/>
        <v>9.74</v>
      </c>
      <c r="V338" s="44">
        <f t="shared" si="449"/>
        <v>159</v>
      </c>
      <c r="W338" s="44">
        <f t="shared" si="450"/>
        <v>0</v>
      </c>
      <c r="X338" s="41">
        <f t="shared" si="451"/>
        <v>532.95</v>
      </c>
      <c r="Y338" s="41">
        <f t="shared" si="452"/>
        <v>1710.635</v>
      </c>
      <c r="Z338" s="66"/>
      <c r="AA338" s="143" t="s">
        <v>12</v>
      </c>
      <c r="AB338" s="161">
        <f t="shared" ref="AB338:AH338" si="473">K338+R338</f>
        <v>58.4172</v>
      </c>
      <c r="AC338" s="161">
        <f t="shared" si="473"/>
        <v>778.92</v>
      </c>
      <c r="AD338" s="161">
        <f t="shared" si="473"/>
        <v>522.84</v>
      </c>
      <c r="AE338" s="161">
        <f t="shared" si="473"/>
        <v>32.4578</v>
      </c>
      <c r="AF338" s="161">
        <f t="shared" si="473"/>
        <v>318</v>
      </c>
      <c r="AG338" s="161">
        <f t="shared" si="473"/>
        <v>0</v>
      </c>
      <c r="AH338" s="161">
        <f t="shared" si="473"/>
        <v>1710.635</v>
      </c>
      <c r="AI338" s="143" t="s">
        <v>1134</v>
      </c>
    </row>
    <row r="339" s="9" customFormat="1" ht="20" customHeight="1" spans="1:35">
      <c r="A339" s="40">
        <f t="shared" si="471"/>
        <v>336</v>
      </c>
      <c r="B339" s="41" t="s">
        <v>443</v>
      </c>
      <c r="C339" s="47" t="s">
        <v>963</v>
      </c>
      <c r="D339" s="45" t="s">
        <v>964</v>
      </c>
      <c r="E339" s="82">
        <v>3245.4</v>
      </c>
      <c r="F339" s="82">
        <v>3245.5</v>
      </c>
      <c r="G339" s="185">
        <v>5228.42</v>
      </c>
      <c r="H339" s="82">
        <v>3245.4</v>
      </c>
      <c r="I339" s="44">
        <v>1790</v>
      </c>
      <c r="J339" s="68"/>
      <c r="K339" s="52">
        <f t="shared" si="438"/>
        <v>58.4172</v>
      </c>
      <c r="L339" s="53">
        <f t="shared" si="439"/>
        <v>519.28</v>
      </c>
      <c r="M339" s="44">
        <f t="shared" si="440"/>
        <v>418.27</v>
      </c>
      <c r="N339" s="41">
        <f t="shared" si="441"/>
        <v>22.7178</v>
      </c>
      <c r="O339" s="44">
        <f t="shared" si="442"/>
        <v>89.5</v>
      </c>
      <c r="P339" s="44">
        <f t="shared" si="443"/>
        <v>0</v>
      </c>
      <c r="Q339" s="44">
        <f t="shared" si="444"/>
        <v>1108.185</v>
      </c>
      <c r="R339" s="41">
        <f t="shared" si="445"/>
        <v>0</v>
      </c>
      <c r="S339" s="41">
        <f t="shared" si="446"/>
        <v>259.64</v>
      </c>
      <c r="T339" s="44">
        <f t="shared" si="447"/>
        <v>104.57</v>
      </c>
      <c r="U339" s="41">
        <f t="shared" si="448"/>
        <v>9.74</v>
      </c>
      <c r="V339" s="44">
        <f t="shared" si="449"/>
        <v>89.5</v>
      </c>
      <c r="W339" s="44">
        <f t="shared" si="450"/>
        <v>0</v>
      </c>
      <c r="X339" s="41">
        <f t="shared" si="451"/>
        <v>463.45</v>
      </c>
      <c r="Y339" s="41">
        <f t="shared" si="452"/>
        <v>1571.635</v>
      </c>
      <c r="Z339" s="66"/>
      <c r="AA339" s="143" t="s">
        <v>15</v>
      </c>
      <c r="AB339" s="161">
        <f t="shared" ref="AB339:AH339" si="474">K339+R339</f>
        <v>58.4172</v>
      </c>
      <c r="AC339" s="161">
        <f t="shared" si="474"/>
        <v>778.92</v>
      </c>
      <c r="AD339" s="161">
        <f t="shared" si="474"/>
        <v>522.84</v>
      </c>
      <c r="AE339" s="161">
        <f t="shared" si="474"/>
        <v>32.4578</v>
      </c>
      <c r="AF339" s="161">
        <f t="shared" si="474"/>
        <v>179</v>
      </c>
      <c r="AG339" s="161">
        <f t="shared" si="474"/>
        <v>0</v>
      </c>
      <c r="AH339" s="161">
        <f t="shared" si="474"/>
        <v>1571.635</v>
      </c>
      <c r="AI339" s="143" t="s">
        <v>1138</v>
      </c>
    </row>
    <row r="340" s="9" customFormat="1" ht="20" customHeight="1" spans="1:35">
      <c r="A340" s="40">
        <f t="shared" si="471"/>
        <v>337</v>
      </c>
      <c r="B340" s="41" t="s">
        <v>170</v>
      </c>
      <c r="C340" s="47" t="s">
        <v>965</v>
      </c>
      <c r="D340" s="45" t="s">
        <v>966</v>
      </c>
      <c r="E340" s="82">
        <v>3245.4</v>
      </c>
      <c r="F340" s="82">
        <v>3245.5</v>
      </c>
      <c r="G340" s="185">
        <v>5228.42</v>
      </c>
      <c r="H340" s="82">
        <v>3245.4</v>
      </c>
      <c r="I340" s="88">
        <v>1790</v>
      </c>
      <c r="J340" s="68"/>
      <c r="K340" s="52">
        <f t="shared" si="438"/>
        <v>58.4172</v>
      </c>
      <c r="L340" s="53">
        <f t="shared" si="439"/>
        <v>519.28</v>
      </c>
      <c r="M340" s="44">
        <f t="shared" si="440"/>
        <v>418.27</v>
      </c>
      <c r="N340" s="41">
        <f t="shared" si="441"/>
        <v>22.7178</v>
      </c>
      <c r="O340" s="44">
        <f t="shared" si="442"/>
        <v>89.5</v>
      </c>
      <c r="P340" s="44">
        <f t="shared" si="443"/>
        <v>0</v>
      </c>
      <c r="Q340" s="44">
        <f t="shared" si="444"/>
        <v>1108.185</v>
      </c>
      <c r="R340" s="41">
        <f t="shared" si="445"/>
        <v>0</v>
      </c>
      <c r="S340" s="41">
        <f t="shared" si="446"/>
        <v>259.64</v>
      </c>
      <c r="T340" s="44">
        <f t="shared" si="447"/>
        <v>104.57</v>
      </c>
      <c r="U340" s="41">
        <f t="shared" si="448"/>
        <v>9.74</v>
      </c>
      <c r="V340" s="44">
        <f t="shared" si="449"/>
        <v>89.5</v>
      </c>
      <c r="W340" s="44">
        <f t="shared" si="450"/>
        <v>0</v>
      </c>
      <c r="X340" s="41">
        <f t="shared" si="451"/>
        <v>463.45</v>
      </c>
      <c r="Y340" s="41">
        <f t="shared" si="452"/>
        <v>1571.635</v>
      </c>
      <c r="Z340" s="66"/>
      <c r="AA340" s="143" t="s">
        <v>24</v>
      </c>
      <c r="AB340" s="161">
        <f t="shared" ref="AB340:AH340" si="475">K340+R340</f>
        <v>58.4172</v>
      </c>
      <c r="AC340" s="161">
        <f t="shared" si="475"/>
        <v>778.92</v>
      </c>
      <c r="AD340" s="161">
        <f t="shared" si="475"/>
        <v>522.84</v>
      </c>
      <c r="AE340" s="161">
        <f t="shared" si="475"/>
        <v>32.4578</v>
      </c>
      <c r="AF340" s="161">
        <f t="shared" si="475"/>
        <v>179</v>
      </c>
      <c r="AG340" s="161">
        <f t="shared" si="475"/>
        <v>0</v>
      </c>
      <c r="AH340" s="161">
        <f t="shared" si="475"/>
        <v>1571.635</v>
      </c>
      <c r="AI340" s="143" t="s">
        <v>1138</v>
      </c>
    </row>
    <row r="341" s="9" customFormat="1" ht="20" customHeight="1" spans="1:35">
      <c r="A341" s="40">
        <f t="shared" si="471"/>
        <v>338</v>
      </c>
      <c r="B341" s="41" t="s">
        <v>170</v>
      </c>
      <c r="C341" s="47" t="s">
        <v>967</v>
      </c>
      <c r="D341" s="45" t="s">
        <v>968</v>
      </c>
      <c r="E341" s="82">
        <v>3245.4</v>
      </c>
      <c r="F341" s="82">
        <v>3245.5</v>
      </c>
      <c r="G341" s="82">
        <v>5228.42</v>
      </c>
      <c r="H341" s="82">
        <v>3245.4</v>
      </c>
      <c r="I341" s="88">
        <v>1790</v>
      </c>
      <c r="J341" s="68"/>
      <c r="K341" s="52">
        <f t="shared" si="438"/>
        <v>58.4172</v>
      </c>
      <c r="L341" s="53">
        <f t="shared" si="439"/>
        <v>519.28</v>
      </c>
      <c r="M341" s="44">
        <f t="shared" si="440"/>
        <v>418.27</v>
      </c>
      <c r="N341" s="41">
        <f t="shared" si="441"/>
        <v>22.7178</v>
      </c>
      <c r="O341" s="44">
        <f t="shared" si="442"/>
        <v>89.5</v>
      </c>
      <c r="P341" s="44">
        <f t="shared" si="443"/>
        <v>0</v>
      </c>
      <c r="Q341" s="44">
        <f t="shared" si="444"/>
        <v>1108.185</v>
      </c>
      <c r="R341" s="41">
        <f t="shared" si="445"/>
        <v>0</v>
      </c>
      <c r="S341" s="41">
        <f t="shared" si="446"/>
        <v>259.64</v>
      </c>
      <c r="T341" s="44">
        <f t="shared" si="447"/>
        <v>104.57</v>
      </c>
      <c r="U341" s="41">
        <f t="shared" si="448"/>
        <v>9.74</v>
      </c>
      <c r="V341" s="44">
        <f t="shared" si="449"/>
        <v>89.5</v>
      </c>
      <c r="W341" s="44">
        <f t="shared" si="450"/>
        <v>0</v>
      </c>
      <c r="X341" s="41">
        <f t="shared" si="451"/>
        <v>463.45</v>
      </c>
      <c r="Y341" s="41">
        <f t="shared" si="452"/>
        <v>1571.635</v>
      </c>
      <c r="Z341" s="66"/>
      <c r="AA341" s="143" t="s">
        <v>24</v>
      </c>
      <c r="AB341" s="161">
        <f t="shared" ref="AB341:AH341" si="476">K341+R341</f>
        <v>58.4172</v>
      </c>
      <c r="AC341" s="161">
        <f t="shared" si="476"/>
        <v>778.92</v>
      </c>
      <c r="AD341" s="161">
        <f t="shared" si="476"/>
        <v>522.84</v>
      </c>
      <c r="AE341" s="161">
        <f t="shared" si="476"/>
        <v>32.4578</v>
      </c>
      <c r="AF341" s="161">
        <f t="shared" si="476"/>
        <v>179</v>
      </c>
      <c r="AG341" s="161">
        <f t="shared" si="476"/>
        <v>0</v>
      </c>
      <c r="AH341" s="161">
        <f t="shared" si="476"/>
        <v>1571.635</v>
      </c>
      <c r="AI341" s="143" t="s">
        <v>1138</v>
      </c>
    </row>
    <row r="342" s="9" customFormat="1" ht="20" customHeight="1" spans="1:35">
      <c r="A342" s="40">
        <f t="shared" si="471"/>
        <v>339</v>
      </c>
      <c r="B342" s="41" t="s">
        <v>170</v>
      </c>
      <c r="C342" s="47" t="s">
        <v>969</v>
      </c>
      <c r="D342" s="45" t="s">
        <v>970</v>
      </c>
      <c r="E342" s="82">
        <v>3245.4</v>
      </c>
      <c r="F342" s="82">
        <v>3245.5</v>
      </c>
      <c r="G342" s="82">
        <v>5228.42</v>
      </c>
      <c r="H342" s="82">
        <v>3245.4</v>
      </c>
      <c r="I342" s="88">
        <v>1790</v>
      </c>
      <c r="J342" s="68"/>
      <c r="K342" s="52">
        <f t="shared" si="438"/>
        <v>58.4172</v>
      </c>
      <c r="L342" s="53">
        <f t="shared" si="439"/>
        <v>519.28</v>
      </c>
      <c r="M342" s="44">
        <f t="shared" si="440"/>
        <v>418.27</v>
      </c>
      <c r="N342" s="41">
        <f t="shared" si="441"/>
        <v>22.7178</v>
      </c>
      <c r="O342" s="44">
        <f t="shared" si="442"/>
        <v>89.5</v>
      </c>
      <c r="P342" s="44">
        <f t="shared" si="443"/>
        <v>0</v>
      </c>
      <c r="Q342" s="44">
        <f t="shared" si="444"/>
        <v>1108.185</v>
      </c>
      <c r="R342" s="41">
        <f t="shared" si="445"/>
        <v>0</v>
      </c>
      <c r="S342" s="41">
        <f t="shared" si="446"/>
        <v>259.64</v>
      </c>
      <c r="T342" s="44">
        <f t="shared" si="447"/>
        <v>104.57</v>
      </c>
      <c r="U342" s="41">
        <f t="shared" si="448"/>
        <v>9.74</v>
      </c>
      <c r="V342" s="44">
        <f t="shared" si="449"/>
        <v>89.5</v>
      </c>
      <c r="W342" s="44">
        <f t="shared" si="450"/>
        <v>0</v>
      </c>
      <c r="X342" s="41">
        <f t="shared" si="451"/>
        <v>463.45</v>
      </c>
      <c r="Y342" s="41">
        <f t="shared" si="452"/>
        <v>1571.635</v>
      </c>
      <c r="Z342" s="66"/>
      <c r="AA342" s="143" t="s">
        <v>24</v>
      </c>
      <c r="AB342" s="161">
        <f t="shared" ref="AB342:AH342" si="477">K342+R342</f>
        <v>58.4172</v>
      </c>
      <c r="AC342" s="161">
        <f t="shared" si="477"/>
        <v>778.92</v>
      </c>
      <c r="AD342" s="161">
        <f t="shared" si="477"/>
        <v>522.84</v>
      </c>
      <c r="AE342" s="161">
        <f t="shared" si="477"/>
        <v>32.4578</v>
      </c>
      <c r="AF342" s="161">
        <f t="shared" si="477"/>
        <v>179</v>
      </c>
      <c r="AG342" s="161">
        <f t="shared" si="477"/>
        <v>0</v>
      </c>
      <c r="AH342" s="161">
        <f t="shared" si="477"/>
        <v>1571.635</v>
      </c>
      <c r="AI342" s="143" t="s">
        <v>1138</v>
      </c>
    </row>
    <row r="343" s="9" customFormat="1" ht="20" customHeight="1" spans="1:35">
      <c r="A343" s="40">
        <f t="shared" si="471"/>
        <v>340</v>
      </c>
      <c r="B343" s="41" t="s">
        <v>170</v>
      </c>
      <c r="C343" s="47" t="s">
        <v>973</v>
      </c>
      <c r="D343" s="45" t="s">
        <v>974</v>
      </c>
      <c r="E343" s="82">
        <v>3245.4</v>
      </c>
      <c r="F343" s="82">
        <v>3245.5</v>
      </c>
      <c r="G343" s="185">
        <v>5228.42</v>
      </c>
      <c r="H343" s="82">
        <v>3245.4</v>
      </c>
      <c r="I343" s="88">
        <v>1790</v>
      </c>
      <c r="J343" s="68"/>
      <c r="K343" s="52">
        <f t="shared" ref="K343:K406" si="478">E343*0.018</f>
        <v>58.4172</v>
      </c>
      <c r="L343" s="53">
        <f t="shared" ref="L343:L406" si="479">F343*0.16</f>
        <v>519.28</v>
      </c>
      <c r="M343" s="44">
        <f t="shared" ref="M343:M406" si="480">ROUND(G343*0.08,2)</f>
        <v>418.27</v>
      </c>
      <c r="N343" s="41">
        <f t="shared" ref="N343:N406" si="481">H343*0.007</f>
        <v>22.7178</v>
      </c>
      <c r="O343" s="44">
        <f t="shared" ref="O343:O406" si="482">I343*5%</f>
        <v>89.5</v>
      </c>
      <c r="P343" s="44">
        <f t="shared" ref="P343:P406" si="483">J343*50%</f>
        <v>0</v>
      </c>
      <c r="Q343" s="44">
        <f t="shared" ref="Q343:Q406" si="484">SUM(K343:P343)</f>
        <v>1108.185</v>
      </c>
      <c r="R343" s="41">
        <f t="shared" ref="R343:R406" si="485">E343*0</f>
        <v>0</v>
      </c>
      <c r="S343" s="41">
        <f t="shared" ref="S343:S406" si="486">ROUND(F343*0.08,2)</f>
        <v>259.64</v>
      </c>
      <c r="T343" s="44">
        <f t="shared" ref="T343:T406" si="487">ROUND(G343*0.02,2)</f>
        <v>104.57</v>
      </c>
      <c r="U343" s="41">
        <f t="shared" ref="U343:U406" si="488">ROUND(H343*0.003,2)</f>
        <v>9.74</v>
      </c>
      <c r="V343" s="44">
        <f t="shared" ref="V343:V406" si="489">I343*5%</f>
        <v>89.5</v>
      </c>
      <c r="W343" s="44">
        <f t="shared" ref="W343:W406" si="490">J343*50%</f>
        <v>0</v>
      </c>
      <c r="X343" s="41">
        <f t="shared" ref="X343:X406" si="491">SUM(R343:W343)</f>
        <v>463.45</v>
      </c>
      <c r="Y343" s="41">
        <f t="shared" ref="Y343:Y406" si="492">Q343+X343</f>
        <v>1571.635</v>
      </c>
      <c r="Z343" s="66"/>
      <c r="AA343" s="143" t="s">
        <v>24</v>
      </c>
      <c r="AB343" s="161">
        <f t="shared" ref="AB343:AH343" si="493">K343+R343</f>
        <v>58.4172</v>
      </c>
      <c r="AC343" s="161">
        <f t="shared" si="493"/>
        <v>778.92</v>
      </c>
      <c r="AD343" s="161">
        <f t="shared" si="493"/>
        <v>522.84</v>
      </c>
      <c r="AE343" s="161">
        <f t="shared" si="493"/>
        <v>32.4578</v>
      </c>
      <c r="AF343" s="161">
        <f t="shared" si="493"/>
        <v>179</v>
      </c>
      <c r="AG343" s="161">
        <f t="shared" si="493"/>
        <v>0</v>
      </c>
      <c r="AH343" s="161">
        <f t="shared" si="493"/>
        <v>1571.635</v>
      </c>
      <c r="AI343" s="143" t="s">
        <v>1138</v>
      </c>
    </row>
    <row r="344" s="9" customFormat="1" ht="20" customHeight="1" spans="1:35">
      <c r="A344" s="40">
        <f t="shared" si="471"/>
        <v>341</v>
      </c>
      <c r="B344" s="41" t="s">
        <v>170</v>
      </c>
      <c r="C344" s="47" t="s">
        <v>975</v>
      </c>
      <c r="D344" s="45" t="s">
        <v>976</v>
      </c>
      <c r="E344" s="82">
        <v>3245.4</v>
      </c>
      <c r="F344" s="82">
        <v>3245.5</v>
      </c>
      <c r="G344" s="185">
        <v>5228.42</v>
      </c>
      <c r="H344" s="82">
        <v>3245.4</v>
      </c>
      <c r="I344" s="88">
        <v>1790</v>
      </c>
      <c r="J344" s="68"/>
      <c r="K344" s="52">
        <f t="shared" si="478"/>
        <v>58.4172</v>
      </c>
      <c r="L344" s="53">
        <f t="shared" si="479"/>
        <v>519.28</v>
      </c>
      <c r="M344" s="44">
        <f t="shared" si="480"/>
        <v>418.27</v>
      </c>
      <c r="N344" s="41">
        <f t="shared" si="481"/>
        <v>22.7178</v>
      </c>
      <c r="O344" s="44">
        <f t="shared" si="482"/>
        <v>89.5</v>
      </c>
      <c r="P344" s="44">
        <f t="shared" si="483"/>
        <v>0</v>
      </c>
      <c r="Q344" s="44">
        <f t="shared" si="484"/>
        <v>1108.185</v>
      </c>
      <c r="R344" s="41">
        <f t="shared" si="485"/>
        <v>0</v>
      </c>
      <c r="S344" s="41">
        <f t="shared" si="486"/>
        <v>259.64</v>
      </c>
      <c r="T344" s="44">
        <f t="shared" si="487"/>
        <v>104.57</v>
      </c>
      <c r="U344" s="41">
        <f t="shared" si="488"/>
        <v>9.74</v>
      </c>
      <c r="V344" s="44">
        <f t="shared" si="489"/>
        <v>89.5</v>
      </c>
      <c r="W344" s="44">
        <f t="shared" si="490"/>
        <v>0</v>
      </c>
      <c r="X344" s="41">
        <f t="shared" si="491"/>
        <v>463.45</v>
      </c>
      <c r="Y344" s="41">
        <f t="shared" si="492"/>
        <v>1571.635</v>
      </c>
      <c r="Z344" s="66"/>
      <c r="AA344" s="143" t="s">
        <v>24</v>
      </c>
      <c r="AB344" s="161">
        <f t="shared" ref="AB344:AH344" si="494">K344+R344</f>
        <v>58.4172</v>
      </c>
      <c r="AC344" s="161">
        <f t="shared" si="494"/>
        <v>778.92</v>
      </c>
      <c r="AD344" s="161">
        <f t="shared" si="494"/>
        <v>522.84</v>
      </c>
      <c r="AE344" s="161">
        <f t="shared" si="494"/>
        <v>32.4578</v>
      </c>
      <c r="AF344" s="161">
        <f t="shared" si="494"/>
        <v>179</v>
      </c>
      <c r="AG344" s="161">
        <f t="shared" si="494"/>
        <v>0</v>
      </c>
      <c r="AH344" s="161">
        <f t="shared" si="494"/>
        <v>1571.635</v>
      </c>
      <c r="AI344" s="143" t="s">
        <v>1138</v>
      </c>
    </row>
    <row r="345" s="9" customFormat="1" ht="20" customHeight="1" spans="1:35">
      <c r="A345" s="40">
        <f t="shared" si="471"/>
        <v>342</v>
      </c>
      <c r="B345" s="41" t="s">
        <v>170</v>
      </c>
      <c r="C345" s="47" t="s">
        <v>977</v>
      </c>
      <c r="D345" s="45" t="s">
        <v>978</v>
      </c>
      <c r="E345" s="82">
        <v>3245.4</v>
      </c>
      <c r="F345" s="82">
        <v>3245.5</v>
      </c>
      <c r="G345" s="82">
        <v>5228.42</v>
      </c>
      <c r="H345" s="82">
        <v>3245.4</v>
      </c>
      <c r="I345" s="88">
        <v>1790</v>
      </c>
      <c r="J345" s="68"/>
      <c r="K345" s="52">
        <f t="shared" si="478"/>
        <v>58.4172</v>
      </c>
      <c r="L345" s="53">
        <f t="shared" si="479"/>
        <v>519.28</v>
      </c>
      <c r="M345" s="44">
        <f t="shared" si="480"/>
        <v>418.27</v>
      </c>
      <c r="N345" s="41">
        <f t="shared" si="481"/>
        <v>22.7178</v>
      </c>
      <c r="O345" s="44">
        <f t="shared" si="482"/>
        <v>89.5</v>
      </c>
      <c r="P345" s="44">
        <f t="shared" si="483"/>
        <v>0</v>
      </c>
      <c r="Q345" s="44">
        <f t="shared" si="484"/>
        <v>1108.185</v>
      </c>
      <c r="R345" s="41">
        <f t="shared" si="485"/>
        <v>0</v>
      </c>
      <c r="S345" s="41">
        <f t="shared" si="486"/>
        <v>259.64</v>
      </c>
      <c r="T345" s="44">
        <f t="shared" si="487"/>
        <v>104.57</v>
      </c>
      <c r="U345" s="41">
        <f t="shared" si="488"/>
        <v>9.74</v>
      </c>
      <c r="V345" s="44">
        <f t="shared" si="489"/>
        <v>89.5</v>
      </c>
      <c r="W345" s="44">
        <f t="shared" si="490"/>
        <v>0</v>
      </c>
      <c r="X345" s="41">
        <f t="shared" si="491"/>
        <v>463.45</v>
      </c>
      <c r="Y345" s="41">
        <f t="shared" si="492"/>
        <v>1571.635</v>
      </c>
      <c r="Z345" s="66"/>
      <c r="AA345" s="143" t="s">
        <v>24</v>
      </c>
      <c r="AB345" s="161">
        <f t="shared" ref="AB345:AH345" si="495">K345+R345</f>
        <v>58.4172</v>
      </c>
      <c r="AC345" s="161">
        <f t="shared" si="495"/>
        <v>778.92</v>
      </c>
      <c r="AD345" s="161">
        <f t="shared" si="495"/>
        <v>522.84</v>
      </c>
      <c r="AE345" s="161">
        <f t="shared" si="495"/>
        <v>32.4578</v>
      </c>
      <c r="AF345" s="161">
        <f t="shared" si="495"/>
        <v>179</v>
      </c>
      <c r="AG345" s="161">
        <f t="shared" si="495"/>
        <v>0</v>
      </c>
      <c r="AH345" s="161">
        <f t="shared" si="495"/>
        <v>1571.635</v>
      </c>
      <c r="AI345" s="143" t="s">
        <v>1138</v>
      </c>
    </row>
    <row r="346" s="9" customFormat="1" ht="20" customHeight="1" spans="1:35">
      <c r="A346" s="40">
        <f t="shared" ref="A346:A355" si="496">ROW()-3</f>
        <v>343</v>
      </c>
      <c r="B346" s="41" t="s">
        <v>170</v>
      </c>
      <c r="C346" s="47" t="s">
        <v>979</v>
      </c>
      <c r="D346" s="45" t="s">
        <v>980</v>
      </c>
      <c r="E346" s="82">
        <v>3245.4</v>
      </c>
      <c r="F346" s="82">
        <v>3245.5</v>
      </c>
      <c r="G346" s="185">
        <v>5228.42</v>
      </c>
      <c r="H346" s="82">
        <v>3245.4</v>
      </c>
      <c r="I346" s="44">
        <v>1790</v>
      </c>
      <c r="J346" s="68"/>
      <c r="K346" s="52">
        <f t="shared" si="478"/>
        <v>58.4172</v>
      </c>
      <c r="L346" s="53">
        <f t="shared" si="479"/>
        <v>519.28</v>
      </c>
      <c r="M346" s="44">
        <f t="shared" si="480"/>
        <v>418.27</v>
      </c>
      <c r="N346" s="41">
        <f t="shared" si="481"/>
        <v>22.7178</v>
      </c>
      <c r="O346" s="44">
        <f t="shared" si="482"/>
        <v>89.5</v>
      </c>
      <c r="P346" s="44">
        <f t="shared" si="483"/>
        <v>0</v>
      </c>
      <c r="Q346" s="44">
        <f t="shared" si="484"/>
        <v>1108.185</v>
      </c>
      <c r="R346" s="41">
        <f t="shared" si="485"/>
        <v>0</v>
      </c>
      <c r="S346" s="41">
        <f t="shared" si="486"/>
        <v>259.64</v>
      </c>
      <c r="T346" s="44">
        <f t="shared" si="487"/>
        <v>104.57</v>
      </c>
      <c r="U346" s="41">
        <f t="shared" si="488"/>
        <v>9.74</v>
      </c>
      <c r="V346" s="44">
        <f t="shared" si="489"/>
        <v>89.5</v>
      </c>
      <c r="W346" s="44">
        <f t="shared" si="490"/>
        <v>0</v>
      </c>
      <c r="X346" s="41">
        <f t="shared" si="491"/>
        <v>463.45</v>
      </c>
      <c r="Y346" s="41">
        <f t="shared" si="492"/>
        <v>1571.635</v>
      </c>
      <c r="Z346" s="66"/>
      <c r="AA346" s="143" t="s">
        <v>24</v>
      </c>
      <c r="AB346" s="161">
        <f t="shared" ref="AB346:AH346" si="497">K346+R346</f>
        <v>58.4172</v>
      </c>
      <c r="AC346" s="161">
        <f t="shared" si="497"/>
        <v>778.92</v>
      </c>
      <c r="AD346" s="161">
        <f t="shared" si="497"/>
        <v>522.84</v>
      </c>
      <c r="AE346" s="161">
        <f t="shared" si="497"/>
        <v>32.4578</v>
      </c>
      <c r="AF346" s="161">
        <f t="shared" si="497"/>
        <v>179</v>
      </c>
      <c r="AG346" s="161">
        <f t="shared" si="497"/>
        <v>0</v>
      </c>
      <c r="AH346" s="161">
        <f t="shared" si="497"/>
        <v>1571.635</v>
      </c>
      <c r="AI346" s="143" t="s">
        <v>1138</v>
      </c>
    </row>
    <row r="347" s="9" customFormat="1" ht="20" customHeight="1" spans="1:35">
      <c r="A347" s="40">
        <f t="shared" si="496"/>
        <v>344</v>
      </c>
      <c r="B347" s="41" t="s">
        <v>217</v>
      </c>
      <c r="C347" s="47" t="s">
        <v>981</v>
      </c>
      <c r="D347" s="45" t="s">
        <v>982</v>
      </c>
      <c r="E347" s="82">
        <v>3245.4</v>
      </c>
      <c r="F347" s="82">
        <v>3245.5</v>
      </c>
      <c r="G347" s="185">
        <v>5228.42</v>
      </c>
      <c r="H347" s="82">
        <v>3245.4</v>
      </c>
      <c r="I347" s="88">
        <v>3180</v>
      </c>
      <c r="J347" s="68"/>
      <c r="K347" s="52">
        <f t="shared" si="478"/>
        <v>58.4172</v>
      </c>
      <c r="L347" s="53">
        <f t="shared" si="479"/>
        <v>519.28</v>
      </c>
      <c r="M347" s="44">
        <f t="shared" si="480"/>
        <v>418.27</v>
      </c>
      <c r="N347" s="41">
        <f t="shared" si="481"/>
        <v>22.7178</v>
      </c>
      <c r="O347" s="44">
        <f t="shared" si="482"/>
        <v>159</v>
      </c>
      <c r="P347" s="44">
        <f t="shared" si="483"/>
        <v>0</v>
      </c>
      <c r="Q347" s="44">
        <f t="shared" si="484"/>
        <v>1177.685</v>
      </c>
      <c r="R347" s="41">
        <f t="shared" si="485"/>
        <v>0</v>
      </c>
      <c r="S347" s="41">
        <f t="shared" si="486"/>
        <v>259.64</v>
      </c>
      <c r="T347" s="44">
        <f t="shared" si="487"/>
        <v>104.57</v>
      </c>
      <c r="U347" s="41">
        <f t="shared" si="488"/>
        <v>9.74</v>
      </c>
      <c r="V347" s="44">
        <f t="shared" si="489"/>
        <v>159</v>
      </c>
      <c r="W347" s="44">
        <f t="shared" si="490"/>
        <v>0</v>
      </c>
      <c r="X347" s="41">
        <f t="shared" si="491"/>
        <v>532.95</v>
      </c>
      <c r="Y347" s="41">
        <f t="shared" si="492"/>
        <v>1710.635</v>
      </c>
      <c r="Z347" s="66"/>
      <c r="AA347" s="143" t="s">
        <v>30</v>
      </c>
      <c r="AB347" s="161">
        <f t="shared" ref="AB347:AH347" si="498">K347+R347</f>
        <v>58.4172</v>
      </c>
      <c r="AC347" s="161">
        <f t="shared" si="498"/>
        <v>778.92</v>
      </c>
      <c r="AD347" s="161">
        <f t="shared" si="498"/>
        <v>522.84</v>
      </c>
      <c r="AE347" s="161">
        <f t="shared" si="498"/>
        <v>32.4578</v>
      </c>
      <c r="AF347" s="161">
        <f t="shared" si="498"/>
        <v>318</v>
      </c>
      <c r="AG347" s="161">
        <f t="shared" si="498"/>
        <v>0</v>
      </c>
      <c r="AH347" s="161">
        <f t="shared" si="498"/>
        <v>1710.635</v>
      </c>
      <c r="AI347" s="143" t="s">
        <v>1139</v>
      </c>
    </row>
    <row r="348" s="9" customFormat="1" ht="20" customHeight="1" spans="1:35">
      <c r="A348" s="40">
        <f t="shared" si="496"/>
        <v>345</v>
      </c>
      <c r="B348" s="41" t="s">
        <v>684</v>
      </c>
      <c r="C348" s="47" t="s">
        <v>983</v>
      </c>
      <c r="D348" s="45" t="s">
        <v>984</v>
      </c>
      <c r="E348" s="82">
        <v>3245.4</v>
      </c>
      <c r="F348" s="82">
        <v>3245.5</v>
      </c>
      <c r="G348" s="185">
        <v>5228.42</v>
      </c>
      <c r="H348" s="82">
        <v>3245.4</v>
      </c>
      <c r="I348" s="88">
        <v>1790</v>
      </c>
      <c r="J348" s="68"/>
      <c r="K348" s="52">
        <f t="shared" si="478"/>
        <v>58.4172</v>
      </c>
      <c r="L348" s="53">
        <f t="shared" si="479"/>
        <v>519.28</v>
      </c>
      <c r="M348" s="44">
        <f t="shared" si="480"/>
        <v>418.27</v>
      </c>
      <c r="N348" s="41">
        <f t="shared" si="481"/>
        <v>22.7178</v>
      </c>
      <c r="O348" s="44">
        <f t="shared" si="482"/>
        <v>89.5</v>
      </c>
      <c r="P348" s="44">
        <f t="shared" si="483"/>
        <v>0</v>
      </c>
      <c r="Q348" s="44">
        <f t="shared" si="484"/>
        <v>1108.185</v>
      </c>
      <c r="R348" s="41">
        <f t="shared" si="485"/>
        <v>0</v>
      </c>
      <c r="S348" s="41">
        <f t="shared" si="486"/>
        <v>259.64</v>
      </c>
      <c r="T348" s="44">
        <f t="shared" si="487"/>
        <v>104.57</v>
      </c>
      <c r="U348" s="41">
        <f t="shared" si="488"/>
        <v>9.74</v>
      </c>
      <c r="V348" s="44">
        <f t="shared" si="489"/>
        <v>89.5</v>
      </c>
      <c r="W348" s="44">
        <f t="shared" si="490"/>
        <v>0</v>
      </c>
      <c r="X348" s="41">
        <f t="shared" si="491"/>
        <v>463.45</v>
      </c>
      <c r="Y348" s="41">
        <f t="shared" si="492"/>
        <v>1571.635</v>
      </c>
      <c r="Z348" s="66"/>
      <c r="AA348" s="143" t="s">
        <v>22</v>
      </c>
      <c r="AB348" s="161">
        <f t="shared" ref="AB348:AH348" si="499">K348+R348</f>
        <v>58.4172</v>
      </c>
      <c r="AC348" s="161">
        <f t="shared" si="499"/>
        <v>778.92</v>
      </c>
      <c r="AD348" s="161">
        <f t="shared" si="499"/>
        <v>522.84</v>
      </c>
      <c r="AE348" s="161">
        <f t="shared" si="499"/>
        <v>32.4578</v>
      </c>
      <c r="AF348" s="161">
        <f t="shared" si="499"/>
        <v>179</v>
      </c>
      <c r="AG348" s="161">
        <f t="shared" si="499"/>
        <v>0</v>
      </c>
      <c r="AH348" s="161">
        <f t="shared" si="499"/>
        <v>1571.635</v>
      </c>
      <c r="AI348" s="143" t="s">
        <v>1138</v>
      </c>
    </row>
    <row r="349" s="9" customFormat="1" ht="20" customHeight="1" spans="1:35">
      <c r="A349" s="40">
        <f t="shared" si="496"/>
        <v>346</v>
      </c>
      <c r="B349" s="41" t="s">
        <v>167</v>
      </c>
      <c r="C349" s="64" t="s">
        <v>985</v>
      </c>
      <c r="D349" s="45" t="s">
        <v>986</v>
      </c>
      <c r="E349" s="82">
        <v>3245.4</v>
      </c>
      <c r="F349" s="82">
        <v>3245.5</v>
      </c>
      <c r="G349" s="185">
        <v>5228.42</v>
      </c>
      <c r="H349" s="82">
        <v>3245.4</v>
      </c>
      <c r="I349" s="88">
        <v>3180</v>
      </c>
      <c r="J349" s="68"/>
      <c r="K349" s="52">
        <f t="shared" si="478"/>
        <v>58.4172</v>
      </c>
      <c r="L349" s="53">
        <f t="shared" si="479"/>
        <v>519.28</v>
      </c>
      <c r="M349" s="44">
        <f t="shared" si="480"/>
        <v>418.27</v>
      </c>
      <c r="N349" s="41">
        <f t="shared" si="481"/>
        <v>22.7178</v>
      </c>
      <c r="O349" s="44">
        <f t="shared" si="482"/>
        <v>159</v>
      </c>
      <c r="P349" s="44">
        <f t="shared" si="483"/>
        <v>0</v>
      </c>
      <c r="Q349" s="44">
        <f t="shared" si="484"/>
        <v>1177.685</v>
      </c>
      <c r="R349" s="41">
        <f t="shared" si="485"/>
        <v>0</v>
      </c>
      <c r="S349" s="41">
        <f t="shared" si="486"/>
        <v>259.64</v>
      </c>
      <c r="T349" s="44">
        <f t="shared" si="487"/>
        <v>104.57</v>
      </c>
      <c r="U349" s="41">
        <f t="shared" si="488"/>
        <v>9.74</v>
      </c>
      <c r="V349" s="44">
        <f t="shared" si="489"/>
        <v>159</v>
      </c>
      <c r="W349" s="44">
        <f t="shared" si="490"/>
        <v>0</v>
      </c>
      <c r="X349" s="41">
        <f t="shared" si="491"/>
        <v>532.95</v>
      </c>
      <c r="Y349" s="41">
        <f t="shared" si="492"/>
        <v>1710.635</v>
      </c>
      <c r="Z349" s="66"/>
      <c r="AA349" s="143" t="s">
        <v>12</v>
      </c>
      <c r="AB349" s="161">
        <f t="shared" ref="AB349:AH349" si="500">K349+R349</f>
        <v>58.4172</v>
      </c>
      <c r="AC349" s="161">
        <f t="shared" si="500"/>
        <v>778.92</v>
      </c>
      <c r="AD349" s="161">
        <f t="shared" si="500"/>
        <v>522.84</v>
      </c>
      <c r="AE349" s="161">
        <f t="shared" si="500"/>
        <v>32.4578</v>
      </c>
      <c r="AF349" s="161">
        <f t="shared" si="500"/>
        <v>318</v>
      </c>
      <c r="AG349" s="161">
        <f t="shared" si="500"/>
        <v>0</v>
      </c>
      <c r="AH349" s="161">
        <f t="shared" si="500"/>
        <v>1710.635</v>
      </c>
      <c r="AI349" s="143" t="s">
        <v>1134</v>
      </c>
    </row>
    <row r="350" s="9" customFormat="1" ht="20" customHeight="1" spans="1:35">
      <c r="A350" s="40">
        <f t="shared" si="496"/>
        <v>347</v>
      </c>
      <c r="B350" s="41" t="s">
        <v>913</v>
      </c>
      <c r="C350" s="64" t="s">
        <v>987</v>
      </c>
      <c r="D350" s="45" t="s">
        <v>988</v>
      </c>
      <c r="E350" s="82">
        <v>3245.4</v>
      </c>
      <c r="F350" s="82">
        <v>3245.5</v>
      </c>
      <c r="G350" s="185">
        <v>5228.42</v>
      </c>
      <c r="H350" s="82">
        <v>3245.4</v>
      </c>
      <c r="I350" s="88">
        <v>1790</v>
      </c>
      <c r="J350" s="68"/>
      <c r="K350" s="52">
        <f t="shared" si="478"/>
        <v>58.4172</v>
      </c>
      <c r="L350" s="53">
        <f t="shared" si="479"/>
        <v>519.28</v>
      </c>
      <c r="M350" s="44">
        <f t="shared" si="480"/>
        <v>418.27</v>
      </c>
      <c r="N350" s="41">
        <f t="shared" si="481"/>
        <v>22.7178</v>
      </c>
      <c r="O350" s="44">
        <f t="shared" si="482"/>
        <v>89.5</v>
      </c>
      <c r="P350" s="44">
        <f t="shared" si="483"/>
        <v>0</v>
      </c>
      <c r="Q350" s="44">
        <f t="shared" si="484"/>
        <v>1108.185</v>
      </c>
      <c r="R350" s="41">
        <f t="shared" si="485"/>
        <v>0</v>
      </c>
      <c r="S350" s="41">
        <f t="shared" si="486"/>
        <v>259.64</v>
      </c>
      <c r="T350" s="44">
        <f t="shared" si="487"/>
        <v>104.57</v>
      </c>
      <c r="U350" s="41">
        <f t="shared" si="488"/>
        <v>9.74</v>
      </c>
      <c r="V350" s="44">
        <f t="shared" si="489"/>
        <v>89.5</v>
      </c>
      <c r="W350" s="44">
        <f t="shared" si="490"/>
        <v>0</v>
      </c>
      <c r="X350" s="41">
        <f t="shared" si="491"/>
        <v>463.45</v>
      </c>
      <c r="Y350" s="41">
        <f t="shared" si="492"/>
        <v>1571.635</v>
      </c>
      <c r="Z350" s="66"/>
      <c r="AA350" s="143" t="s">
        <v>23</v>
      </c>
      <c r="AB350" s="161">
        <f t="shared" ref="AB350:AH350" si="501">K350+R350</f>
        <v>58.4172</v>
      </c>
      <c r="AC350" s="161">
        <f t="shared" si="501"/>
        <v>778.92</v>
      </c>
      <c r="AD350" s="161">
        <f t="shared" si="501"/>
        <v>522.84</v>
      </c>
      <c r="AE350" s="161">
        <f t="shared" si="501"/>
        <v>32.4578</v>
      </c>
      <c r="AF350" s="161">
        <f t="shared" si="501"/>
        <v>179</v>
      </c>
      <c r="AG350" s="161">
        <f t="shared" si="501"/>
        <v>0</v>
      </c>
      <c r="AH350" s="161">
        <f t="shared" si="501"/>
        <v>1571.635</v>
      </c>
      <c r="AI350" s="143" t="s">
        <v>1138</v>
      </c>
    </row>
    <row r="351" s="9" customFormat="1" ht="20" customHeight="1" spans="1:35">
      <c r="A351" s="40">
        <f t="shared" si="496"/>
        <v>348</v>
      </c>
      <c r="B351" s="41" t="s">
        <v>170</v>
      </c>
      <c r="C351" s="64" t="s">
        <v>989</v>
      </c>
      <c r="D351" s="45" t="s">
        <v>990</v>
      </c>
      <c r="E351" s="82">
        <v>3245.4</v>
      </c>
      <c r="F351" s="82">
        <v>3245.5</v>
      </c>
      <c r="G351" s="185">
        <v>5228.42</v>
      </c>
      <c r="H351" s="82">
        <v>3245.4</v>
      </c>
      <c r="I351" s="44">
        <v>1790</v>
      </c>
      <c r="J351" s="68"/>
      <c r="K351" s="52">
        <f t="shared" si="478"/>
        <v>58.4172</v>
      </c>
      <c r="L351" s="53">
        <f t="shared" si="479"/>
        <v>519.28</v>
      </c>
      <c r="M351" s="44">
        <f t="shared" si="480"/>
        <v>418.27</v>
      </c>
      <c r="N351" s="41">
        <f t="shared" si="481"/>
        <v>22.7178</v>
      </c>
      <c r="O351" s="44">
        <f t="shared" si="482"/>
        <v>89.5</v>
      </c>
      <c r="P351" s="44">
        <f t="shared" si="483"/>
        <v>0</v>
      </c>
      <c r="Q351" s="44">
        <f t="shared" si="484"/>
        <v>1108.185</v>
      </c>
      <c r="R351" s="41">
        <f t="shared" si="485"/>
        <v>0</v>
      </c>
      <c r="S351" s="41">
        <f t="shared" si="486"/>
        <v>259.64</v>
      </c>
      <c r="T351" s="44">
        <f t="shared" si="487"/>
        <v>104.57</v>
      </c>
      <c r="U351" s="41">
        <f t="shared" si="488"/>
        <v>9.74</v>
      </c>
      <c r="V351" s="44">
        <f t="shared" si="489"/>
        <v>89.5</v>
      </c>
      <c r="W351" s="44">
        <f t="shared" si="490"/>
        <v>0</v>
      </c>
      <c r="X351" s="41">
        <f t="shared" si="491"/>
        <v>463.45</v>
      </c>
      <c r="Y351" s="41">
        <f t="shared" si="492"/>
        <v>1571.635</v>
      </c>
      <c r="Z351" s="66"/>
      <c r="AA351" s="143" t="s">
        <v>24</v>
      </c>
      <c r="AB351" s="161">
        <f t="shared" ref="AB351:AH351" si="502">K351+R351</f>
        <v>58.4172</v>
      </c>
      <c r="AC351" s="161">
        <f t="shared" si="502"/>
        <v>778.92</v>
      </c>
      <c r="AD351" s="161">
        <f t="shared" si="502"/>
        <v>522.84</v>
      </c>
      <c r="AE351" s="161">
        <f t="shared" si="502"/>
        <v>32.4578</v>
      </c>
      <c r="AF351" s="161">
        <f t="shared" si="502"/>
        <v>179</v>
      </c>
      <c r="AG351" s="161">
        <f t="shared" si="502"/>
        <v>0</v>
      </c>
      <c r="AH351" s="161">
        <f t="shared" si="502"/>
        <v>1571.635</v>
      </c>
      <c r="AI351" s="143" t="s">
        <v>1138</v>
      </c>
    </row>
    <row r="352" s="9" customFormat="1" ht="20" customHeight="1" spans="1:35">
      <c r="A352" s="40">
        <f t="shared" si="496"/>
        <v>349</v>
      </c>
      <c r="B352" s="41" t="s">
        <v>170</v>
      </c>
      <c r="C352" s="64" t="s">
        <v>993</v>
      </c>
      <c r="D352" s="45" t="s">
        <v>994</v>
      </c>
      <c r="E352" s="82">
        <v>3245.4</v>
      </c>
      <c r="F352" s="82">
        <v>3245.5</v>
      </c>
      <c r="G352" s="185">
        <v>5228.42</v>
      </c>
      <c r="H352" s="82">
        <v>3245.4</v>
      </c>
      <c r="I352" s="88">
        <v>1790</v>
      </c>
      <c r="J352" s="68"/>
      <c r="K352" s="52">
        <f t="shared" si="478"/>
        <v>58.4172</v>
      </c>
      <c r="L352" s="53">
        <f t="shared" si="479"/>
        <v>519.28</v>
      </c>
      <c r="M352" s="44">
        <f t="shared" si="480"/>
        <v>418.27</v>
      </c>
      <c r="N352" s="41">
        <f t="shared" si="481"/>
        <v>22.7178</v>
      </c>
      <c r="O352" s="44">
        <f t="shared" si="482"/>
        <v>89.5</v>
      </c>
      <c r="P352" s="44">
        <f t="shared" si="483"/>
        <v>0</v>
      </c>
      <c r="Q352" s="44">
        <f t="shared" si="484"/>
        <v>1108.185</v>
      </c>
      <c r="R352" s="41">
        <f t="shared" si="485"/>
        <v>0</v>
      </c>
      <c r="S352" s="41">
        <f t="shared" si="486"/>
        <v>259.64</v>
      </c>
      <c r="T352" s="44">
        <f t="shared" si="487"/>
        <v>104.57</v>
      </c>
      <c r="U352" s="41">
        <f t="shared" si="488"/>
        <v>9.74</v>
      </c>
      <c r="V352" s="44">
        <f t="shared" si="489"/>
        <v>89.5</v>
      </c>
      <c r="W352" s="44">
        <f t="shared" si="490"/>
        <v>0</v>
      </c>
      <c r="X352" s="41">
        <f t="shared" si="491"/>
        <v>463.45</v>
      </c>
      <c r="Y352" s="41">
        <f t="shared" si="492"/>
        <v>1571.635</v>
      </c>
      <c r="Z352" s="66"/>
      <c r="AA352" s="143" t="s">
        <v>24</v>
      </c>
      <c r="AB352" s="161">
        <f t="shared" ref="AB352:AH352" si="503">K352+R352</f>
        <v>58.4172</v>
      </c>
      <c r="AC352" s="161">
        <f t="shared" si="503"/>
        <v>778.92</v>
      </c>
      <c r="AD352" s="161">
        <f t="shared" si="503"/>
        <v>522.84</v>
      </c>
      <c r="AE352" s="161">
        <f t="shared" si="503"/>
        <v>32.4578</v>
      </c>
      <c r="AF352" s="161">
        <f t="shared" si="503"/>
        <v>179</v>
      </c>
      <c r="AG352" s="161">
        <f t="shared" si="503"/>
        <v>0</v>
      </c>
      <c r="AH352" s="161">
        <f t="shared" si="503"/>
        <v>1571.635</v>
      </c>
      <c r="AI352" s="143" t="s">
        <v>1138</v>
      </c>
    </row>
    <row r="353" s="9" customFormat="1" ht="20" customHeight="1" spans="1:35">
      <c r="A353" s="40">
        <f t="shared" si="496"/>
        <v>350</v>
      </c>
      <c r="B353" s="41" t="s">
        <v>167</v>
      </c>
      <c r="C353" s="64" t="s">
        <v>997</v>
      </c>
      <c r="D353" s="45" t="s">
        <v>998</v>
      </c>
      <c r="E353" s="82">
        <v>3245.4</v>
      </c>
      <c r="F353" s="82">
        <v>3245.5</v>
      </c>
      <c r="G353" s="185">
        <v>5228.42</v>
      </c>
      <c r="H353" s="82">
        <v>3245.4</v>
      </c>
      <c r="I353" s="88">
        <v>3180</v>
      </c>
      <c r="J353" s="68"/>
      <c r="K353" s="52">
        <f t="shared" si="478"/>
        <v>58.4172</v>
      </c>
      <c r="L353" s="53">
        <f t="shared" si="479"/>
        <v>519.28</v>
      </c>
      <c r="M353" s="44">
        <f t="shared" si="480"/>
        <v>418.27</v>
      </c>
      <c r="N353" s="41">
        <f t="shared" si="481"/>
        <v>22.7178</v>
      </c>
      <c r="O353" s="44">
        <f t="shared" si="482"/>
        <v>159</v>
      </c>
      <c r="P353" s="44">
        <f t="shared" si="483"/>
        <v>0</v>
      </c>
      <c r="Q353" s="44">
        <f t="shared" si="484"/>
        <v>1177.685</v>
      </c>
      <c r="R353" s="41">
        <f t="shared" si="485"/>
        <v>0</v>
      </c>
      <c r="S353" s="41">
        <f t="shared" si="486"/>
        <v>259.64</v>
      </c>
      <c r="T353" s="44">
        <f t="shared" si="487"/>
        <v>104.57</v>
      </c>
      <c r="U353" s="41">
        <f t="shared" si="488"/>
        <v>9.74</v>
      </c>
      <c r="V353" s="44">
        <f t="shared" si="489"/>
        <v>159</v>
      </c>
      <c r="W353" s="44">
        <f t="shared" si="490"/>
        <v>0</v>
      </c>
      <c r="X353" s="41">
        <f t="shared" si="491"/>
        <v>532.95</v>
      </c>
      <c r="Y353" s="41">
        <f t="shared" si="492"/>
        <v>1710.635</v>
      </c>
      <c r="Z353" s="66"/>
      <c r="AA353" s="143" t="s">
        <v>12</v>
      </c>
      <c r="AB353" s="161">
        <f t="shared" ref="AB353:AH353" si="504">K353+R353</f>
        <v>58.4172</v>
      </c>
      <c r="AC353" s="161">
        <f t="shared" si="504"/>
        <v>778.92</v>
      </c>
      <c r="AD353" s="161">
        <f t="shared" si="504"/>
        <v>522.84</v>
      </c>
      <c r="AE353" s="161">
        <f t="shared" si="504"/>
        <v>32.4578</v>
      </c>
      <c r="AF353" s="161">
        <f t="shared" si="504"/>
        <v>318</v>
      </c>
      <c r="AG353" s="161">
        <f t="shared" si="504"/>
        <v>0</v>
      </c>
      <c r="AH353" s="161">
        <f t="shared" si="504"/>
        <v>1710.635</v>
      </c>
      <c r="AI353" s="143" t="s">
        <v>1134</v>
      </c>
    </row>
    <row r="354" s="9" customFormat="1" ht="20" customHeight="1" spans="1:35">
      <c r="A354" s="40">
        <f t="shared" si="496"/>
        <v>351</v>
      </c>
      <c r="B354" s="41" t="s">
        <v>170</v>
      </c>
      <c r="C354" s="64" t="s">
        <v>1001</v>
      </c>
      <c r="D354" s="45" t="s">
        <v>1002</v>
      </c>
      <c r="E354" s="82">
        <v>3245.4</v>
      </c>
      <c r="F354" s="82">
        <v>3245.5</v>
      </c>
      <c r="G354" s="185">
        <v>5228.42</v>
      </c>
      <c r="H354" s="82">
        <v>3245.4</v>
      </c>
      <c r="I354" s="88">
        <v>1790</v>
      </c>
      <c r="J354" s="68"/>
      <c r="K354" s="52">
        <f t="shared" si="478"/>
        <v>58.4172</v>
      </c>
      <c r="L354" s="53">
        <f t="shared" si="479"/>
        <v>519.28</v>
      </c>
      <c r="M354" s="44">
        <f t="shared" si="480"/>
        <v>418.27</v>
      </c>
      <c r="N354" s="41">
        <f t="shared" si="481"/>
        <v>22.7178</v>
      </c>
      <c r="O354" s="44">
        <f t="shared" si="482"/>
        <v>89.5</v>
      </c>
      <c r="P354" s="44">
        <f t="shared" si="483"/>
        <v>0</v>
      </c>
      <c r="Q354" s="44">
        <f t="shared" si="484"/>
        <v>1108.185</v>
      </c>
      <c r="R354" s="41">
        <f t="shared" si="485"/>
        <v>0</v>
      </c>
      <c r="S354" s="41">
        <f t="shared" si="486"/>
        <v>259.64</v>
      </c>
      <c r="T354" s="44">
        <f t="shared" si="487"/>
        <v>104.57</v>
      </c>
      <c r="U354" s="41">
        <f t="shared" si="488"/>
        <v>9.74</v>
      </c>
      <c r="V354" s="44">
        <f t="shared" si="489"/>
        <v>89.5</v>
      </c>
      <c r="W354" s="44">
        <f t="shared" si="490"/>
        <v>0</v>
      </c>
      <c r="X354" s="41">
        <f t="shared" si="491"/>
        <v>463.45</v>
      </c>
      <c r="Y354" s="41">
        <f t="shared" si="492"/>
        <v>1571.635</v>
      </c>
      <c r="Z354" s="66"/>
      <c r="AA354" s="143" t="s">
        <v>24</v>
      </c>
      <c r="AB354" s="161">
        <f t="shared" ref="AB354:AH354" si="505">K354+R354</f>
        <v>58.4172</v>
      </c>
      <c r="AC354" s="161">
        <f t="shared" si="505"/>
        <v>778.92</v>
      </c>
      <c r="AD354" s="161">
        <f t="shared" si="505"/>
        <v>522.84</v>
      </c>
      <c r="AE354" s="161">
        <f t="shared" si="505"/>
        <v>32.4578</v>
      </c>
      <c r="AF354" s="161">
        <f t="shared" si="505"/>
        <v>179</v>
      </c>
      <c r="AG354" s="161">
        <f t="shared" si="505"/>
        <v>0</v>
      </c>
      <c r="AH354" s="161">
        <f t="shared" si="505"/>
        <v>1571.635</v>
      </c>
      <c r="AI354" s="143" t="s">
        <v>1138</v>
      </c>
    </row>
    <row r="355" s="9" customFormat="1" ht="20" customHeight="1" spans="1:35">
      <c r="A355" s="40">
        <f t="shared" si="496"/>
        <v>352</v>
      </c>
      <c r="B355" s="41" t="s">
        <v>170</v>
      </c>
      <c r="C355" s="64" t="s">
        <v>1005</v>
      </c>
      <c r="D355" s="45" t="s">
        <v>1006</v>
      </c>
      <c r="E355" s="82">
        <v>3245.4</v>
      </c>
      <c r="F355" s="82">
        <v>3245.5</v>
      </c>
      <c r="G355" s="185">
        <v>5228.42</v>
      </c>
      <c r="H355" s="82">
        <v>3245.4</v>
      </c>
      <c r="I355" s="88">
        <v>1790</v>
      </c>
      <c r="J355" s="68"/>
      <c r="K355" s="52">
        <f t="shared" si="478"/>
        <v>58.4172</v>
      </c>
      <c r="L355" s="53">
        <f t="shared" si="479"/>
        <v>519.28</v>
      </c>
      <c r="M355" s="44">
        <f t="shared" si="480"/>
        <v>418.27</v>
      </c>
      <c r="N355" s="41">
        <f t="shared" si="481"/>
        <v>22.7178</v>
      </c>
      <c r="O355" s="44">
        <f t="shared" si="482"/>
        <v>89.5</v>
      </c>
      <c r="P355" s="44">
        <f t="shared" si="483"/>
        <v>0</v>
      </c>
      <c r="Q355" s="44">
        <f t="shared" si="484"/>
        <v>1108.185</v>
      </c>
      <c r="R355" s="41">
        <f t="shared" si="485"/>
        <v>0</v>
      </c>
      <c r="S355" s="41">
        <f t="shared" si="486"/>
        <v>259.64</v>
      </c>
      <c r="T355" s="44">
        <f t="shared" si="487"/>
        <v>104.57</v>
      </c>
      <c r="U355" s="41">
        <f t="shared" si="488"/>
        <v>9.74</v>
      </c>
      <c r="V355" s="44">
        <f t="shared" si="489"/>
        <v>89.5</v>
      </c>
      <c r="W355" s="44">
        <f t="shared" si="490"/>
        <v>0</v>
      </c>
      <c r="X355" s="41">
        <f t="shared" si="491"/>
        <v>463.45</v>
      </c>
      <c r="Y355" s="41">
        <f t="shared" si="492"/>
        <v>1571.635</v>
      </c>
      <c r="Z355" s="66"/>
      <c r="AA355" s="143" t="s">
        <v>24</v>
      </c>
      <c r="AB355" s="161">
        <f t="shared" ref="AB355:AH355" si="506">K355+R355</f>
        <v>58.4172</v>
      </c>
      <c r="AC355" s="161">
        <f t="shared" si="506"/>
        <v>778.92</v>
      </c>
      <c r="AD355" s="161">
        <f t="shared" si="506"/>
        <v>522.84</v>
      </c>
      <c r="AE355" s="161">
        <f t="shared" si="506"/>
        <v>32.4578</v>
      </c>
      <c r="AF355" s="161">
        <f t="shared" si="506"/>
        <v>179</v>
      </c>
      <c r="AG355" s="161">
        <f t="shared" si="506"/>
        <v>0</v>
      </c>
      <c r="AH355" s="161">
        <f t="shared" si="506"/>
        <v>1571.635</v>
      </c>
      <c r="AI355" s="143" t="s">
        <v>1138</v>
      </c>
    </row>
    <row r="356" s="9" customFormat="1" ht="20" customHeight="1" spans="1:35">
      <c r="A356" s="40">
        <f t="shared" ref="A356:A365" si="507">ROW()-3</f>
        <v>353</v>
      </c>
      <c r="B356" s="41" t="s">
        <v>170</v>
      </c>
      <c r="C356" s="64" t="s">
        <v>1007</v>
      </c>
      <c r="D356" s="45" t="s">
        <v>1008</v>
      </c>
      <c r="E356" s="82">
        <v>3245.4</v>
      </c>
      <c r="F356" s="82">
        <v>3245.5</v>
      </c>
      <c r="G356" s="185">
        <v>5228.42</v>
      </c>
      <c r="H356" s="82">
        <v>3245.4</v>
      </c>
      <c r="I356" s="44">
        <v>1790</v>
      </c>
      <c r="J356" s="68"/>
      <c r="K356" s="52">
        <f t="shared" si="478"/>
        <v>58.4172</v>
      </c>
      <c r="L356" s="53">
        <f t="shared" si="479"/>
        <v>519.28</v>
      </c>
      <c r="M356" s="44">
        <f t="shared" si="480"/>
        <v>418.27</v>
      </c>
      <c r="N356" s="41">
        <f t="shared" si="481"/>
        <v>22.7178</v>
      </c>
      <c r="O356" s="44">
        <f t="shared" si="482"/>
        <v>89.5</v>
      </c>
      <c r="P356" s="44">
        <f t="shared" si="483"/>
        <v>0</v>
      </c>
      <c r="Q356" s="44">
        <f t="shared" si="484"/>
        <v>1108.185</v>
      </c>
      <c r="R356" s="41">
        <f t="shared" si="485"/>
        <v>0</v>
      </c>
      <c r="S356" s="41">
        <f t="shared" si="486"/>
        <v>259.64</v>
      </c>
      <c r="T356" s="44">
        <f t="shared" si="487"/>
        <v>104.57</v>
      </c>
      <c r="U356" s="41">
        <f t="shared" si="488"/>
        <v>9.74</v>
      </c>
      <c r="V356" s="44">
        <f t="shared" si="489"/>
        <v>89.5</v>
      </c>
      <c r="W356" s="44">
        <f t="shared" si="490"/>
        <v>0</v>
      </c>
      <c r="X356" s="41">
        <f t="shared" si="491"/>
        <v>463.45</v>
      </c>
      <c r="Y356" s="41">
        <f t="shared" si="492"/>
        <v>1571.635</v>
      </c>
      <c r="Z356" s="66"/>
      <c r="AA356" s="143" t="s">
        <v>24</v>
      </c>
      <c r="AB356" s="161">
        <f t="shared" ref="AB356:AH356" si="508">K356+R356</f>
        <v>58.4172</v>
      </c>
      <c r="AC356" s="161">
        <f t="shared" si="508"/>
        <v>778.92</v>
      </c>
      <c r="AD356" s="161">
        <f t="shared" si="508"/>
        <v>522.84</v>
      </c>
      <c r="AE356" s="161">
        <f t="shared" si="508"/>
        <v>32.4578</v>
      </c>
      <c r="AF356" s="161">
        <f t="shared" si="508"/>
        <v>179</v>
      </c>
      <c r="AG356" s="161">
        <f t="shared" si="508"/>
        <v>0</v>
      </c>
      <c r="AH356" s="161">
        <f t="shared" si="508"/>
        <v>1571.635</v>
      </c>
      <c r="AI356" s="143" t="s">
        <v>1138</v>
      </c>
    </row>
    <row r="357" s="9" customFormat="1" ht="20" customHeight="1" spans="1:35">
      <c r="A357" s="40">
        <f t="shared" si="507"/>
        <v>354</v>
      </c>
      <c r="B357" s="41" t="s">
        <v>170</v>
      </c>
      <c r="C357" s="47" t="s">
        <v>1009</v>
      </c>
      <c r="D357" s="58" t="s">
        <v>1010</v>
      </c>
      <c r="E357" s="82">
        <v>3245.4</v>
      </c>
      <c r="F357" s="82">
        <v>3245.5</v>
      </c>
      <c r="G357" s="185">
        <v>5228.42</v>
      </c>
      <c r="H357" s="82">
        <v>3245.4</v>
      </c>
      <c r="I357" s="88">
        <v>1790</v>
      </c>
      <c r="J357" s="68"/>
      <c r="K357" s="52">
        <f t="shared" si="478"/>
        <v>58.4172</v>
      </c>
      <c r="L357" s="53">
        <f t="shared" si="479"/>
        <v>519.28</v>
      </c>
      <c r="M357" s="44">
        <f t="shared" si="480"/>
        <v>418.27</v>
      </c>
      <c r="N357" s="41">
        <f t="shared" si="481"/>
        <v>22.7178</v>
      </c>
      <c r="O357" s="44">
        <f t="shared" si="482"/>
        <v>89.5</v>
      </c>
      <c r="P357" s="44">
        <f t="shared" si="483"/>
        <v>0</v>
      </c>
      <c r="Q357" s="44">
        <f t="shared" si="484"/>
        <v>1108.185</v>
      </c>
      <c r="R357" s="41">
        <f t="shared" si="485"/>
        <v>0</v>
      </c>
      <c r="S357" s="41">
        <f t="shared" si="486"/>
        <v>259.64</v>
      </c>
      <c r="T357" s="44">
        <f t="shared" si="487"/>
        <v>104.57</v>
      </c>
      <c r="U357" s="41">
        <f t="shared" si="488"/>
        <v>9.74</v>
      </c>
      <c r="V357" s="44">
        <f t="shared" si="489"/>
        <v>89.5</v>
      </c>
      <c r="W357" s="44">
        <f t="shared" si="490"/>
        <v>0</v>
      </c>
      <c r="X357" s="41">
        <f t="shared" si="491"/>
        <v>463.45</v>
      </c>
      <c r="Y357" s="41">
        <f t="shared" si="492"/>
        <v>1571.635</v>
      </c>
      <c r="Z357" s="66"/>
      <c r="AA357" s="143" t="s">
        <v>24</v>
      </c>
      <c r="AB357" s="161">
        <f t="shared" ref="AB357:AH357" si="509">K357+R357</f>
        <v>58.4172</v>
      </c>
      <c r="AC357" s="161">
        <f t="shared" si="509"/>
        <v>778.92</v>
      </c>
      <c r="AD357" s="161">
        <f t="shared" si="509"/>
        <v>522.84</v>
      </c>
      <c r="AE357" s="161">
        <f t="shared" si="509"/>
        <v>32.4578</v>
      </c>
      <c r="AF357" s="161">
        <f t="shared" si="509"/>
        <v>179</v>
      </c>
      <c r="AG357" s="161">
        <f t="shared" si="509"/>
        <v>0</v>
      </c>
      <c r="AH357" s="161">
        <f t="shared" si="509"/>
        <v>1571.635</v>
      </c>
      <c r="AI357" s="143" t="s">
        <v>1138</v>
      </c>
    </row>
    <row r="358" s="9" customFormat="1" ht="20" customHeight="1" spans="1:35">
      <c r="A358" s="40">
        <f t="shared" si="507"/>
        <v>355</v>
      </c>
      <c r="B358" s="41" t="s">
        <v>170</v>
      </c>
      <c r="C358" s="47" t="s">
        <v>1011</v>
      </c>
      <c r="D358" s="58" t="s">
        <v>1012</v>
      </c>
      <c r="E358" s="82">
        <v>3245.4</v>
      </c>
      <c r="F358" s="82">
        <v>3245.5</v>
      </c>
      <c r="G358" s="185">
        <v>5228.42</v>
      </c>
      <c r="H358" s="82">
        <v>3245.4</v>
      </c>
      <c r="I358" s="44">
        <v>0</v>
      </c>
      <c r="J358" s="68"/>
      <c r="K358" s="52">
        <f t="shared" si="478"/>
        <v>58.4172</v>
      </c>
      <c r="L358" s="53">
        <f t="shared" si="479"/>
        <v>519.28</v>
      </c>
      <c r="M358" s="44">
        <f t="shared" si="480"/>
        <v>418.27</v>
      </c>
      <c r="N358" s="41">
        <f t="shared" si="481"/>
        <v>22.7178</v>
      </c>
      <c r="O358" s="44">
        <f t="shared" si="482"/>
        <v>0</v>
      </c>
      <c r="P358" s="44">
        <f t="shared" si="483"/>
        <v>0</v>
      </c>
      <c r="Q358" s="44">
        <f t="shared" si="484"/>
        <v>1018.685</v>
      </c>
      <c r="R358" s="41">
        <f t="shared" si="485"/>
        <v>0</v>
      </c>
      <c r="S358" s="41">
        <f t="shared" si="486"/>
        <v>259.64</v>
      </c>
      <c r="T358" s="44">
        <f t="shared" si="487"/>
        <v>104.57</v>
      </c>
      <c r="U358" s="41">
        <f t="shared" si="488"/>
        <v>9.74</v>
      </c>
      <c r="V358" s="44">
        <f t="shared" si="489"/>
        <v>0</v>
      </c>
      <c r="W358" s="44">
        <f t="shared" si="490"/>
        <v>0</v>
      </c>
      <c r="X358" s="41">
        <f t="shared" si="491"/>
        <v>373.95</v>
      </c>
      <c r="Y358" s="41">
        <f t="shared" si="492"/>
        <v>1392.635</v>
      </c>
      <c r="Z358" s="66"/>
      <c r="AA358" s="143" t="s">
        <v>24</v>
      </c>
      <c r="AB358" s="161">
        <f t="shared" ref="AB358:AH358" si="510">K358+R358</f>
        <v>58.4172</v>
      </c>
      <c r="AC358" s="161">
        <f t="shared" si="510"/>
        <v>778.92</v>
      </c>
      <c r="AD358" s="161">
        <f t="shared" si="510"/>
        <v>522.84</v>
      </c>
      <c r="AE358" s="161">
        <f t="shared" si="510"/>
        <v>32.4578</v>
      </c>
      <c r="AF358" s="161">
        <f t="shared" si="510"/>
        <v>0</v>
      </c>
      <c r="AG358" s="161">
        <f t="shared" si="510"/>
        <v>0</v>
      </c>
      <c r="AH358" s="161">
        <f t="shared" si="510"/>
        <v>1392.635</v>
      </c>
      <c r="AI358" s="143" t="s">
        <v>1138</v>
      </c>
    </row>
    <row r="359" s="9" customFormat="1" ht="20" customHeight="1" spans="1:35">
      <c r="A359" s="40">
        <f t="shared" si="507"/>
        <v>356</v>
      </c>
      <c r="B359" s="41" t="s">
        <v>98</v>
      </c>
      <c r="C359" s="47" t="s">
        <v>1013</v>
      </c>
      <c r="D359" s="58" t="s">
        <v>1014</v>
      </c>
      <c r="E359" s="82">
        <v>3245.4</v>
      </c>
      <c r="F359" s="82">
        <v>3245.5</v>
      </c>
      <c r="G359" s="185">
        <v>5228.42</v>
      </c>
      <c r="H359" s="82">
        <v>3245.4</v>
      </c>
      <c r="I359" s="88">
        <v>3180</v>
      </c>
      <c r="J359" s="68"/>
      <c r="K359" s="52">
        <f t="shared" si="478"/>
        <v>58.4172</v>
      </c>
      <c r="L359" s="53">
        <f t="shared" si="479"/>
        <v>519.28</v>
      </c>
      <c r="M359" s="44">
        <f t="shared" si="480"/>
        <v>418.27</v>
      </c>
      <c r="N359" s="41">
        <f t="shared" si="481"/>
        <v>22.7178</v>
      </c>
      <c r="O359" s="44">
        <f t="shared" si="482"/>
        <v>159</v>
      </c>
      <c r="P359" s="44">
        <f t="shared" si="483"/>
        <v>0</v>
      </c>
      <c r="Q359" s="44">
        <f t="shared" si="484"/>
        <v>1177.685</v>
      </c>
      <c r="R359" s="41">
        <f t="shared" si="485"/>
        <v>0</v>
      </c>
      <c r="S359" s="41">
        <f t="shared" si="486"/>
        <v>259.64</v>
      </c>
      <c r="T359" s="44">
        <f t="shared" si="487"/>
        <v>104.57</v>
      </c>
      <c r="U359" s="41">
        <f t="shared" si="488"/>
        <v>9.74</v>
      </c>
      <c r="V359" s="44">
        <f t="shared" si="489"/>
        <v>159</v>
      </c>
      <c r="W359" s="44">
        <f t="shared" si="490"/>
        <v>0</v>
      </c>
      <c r="X359" s="41">
        <f t="shared" si="491"/>
        <v>532.95</v>
      </c>
      <c r="Y359" s="41">
        <f t="shared" si="492"/>
        <v>1710.635</v>
      </c>
      <c r="Z359" s="66"/>
      <c r="AA359" s="143" t="s">
        <v>26</v>
      </c>
      <c r="AB359" s="161">
        <f t="shared" ref="AB359:AH359" si="511">K359+R359</f>
        <v>58.4172</v>
      </c>
      <c r="AC359" s="161">
        <f t="shared" si="511"/>
        <v>778.92</v>
      </c>
      <c r="AD359" s="161">
        <f t="shared" si="511"/>
        <v>522.84</v>
      </c>
      <c r="AE359" s="161">
        <f t="shared" si="511"/>
        <v>32.4578</v>
      </c>
      <c r="AF359" s="161">
        <f t="shared" si="511"/>
        <v>318</v>
      </c>
      <c r="AG359" s="161">
        <f t="shared" si="511"/>
        <v>0</v>
      </c>
      <c r="AH359" s="161">
        <f t="shared" si="511"/>
        <v>1710.635</v>
      </c>
      <c r="AI359" s="143" t="s">
        <v>1135</v>
      </c>
    </row>
    <row r="360" s="9" customFormat="1" ht="20" customHeight="1" spans="1:35">
      <c r="A360" s="40">
        <f t="shared" si="507"/>
        <v>357</v>
      </c>
      <c r="B360" s="41" t="s">
        <v>98</v>
      </c>
      <c r="C360" s="47" t="s">
        <v>1015</v>
      </c>
      <c r="D360" s="352" t="s">
        <v>1016</v>
      </c>
      <c r="E360" s="82">
        <v>3245.4</v>
      </c>
      <c r="F360" s="82">
        <v>3245.5</v>
      </c>
      <c r="G360" s="185">
        <v>5228.42</v>
      </c>
      <c r="H360" s="82">
        <v>3245.4</v>
      </c>
      <c r="I360" s="88">
        <v>3180</v>
      </c>
      <c r="J360" s="68"/>
      <c r="K360" s="52">
        <f t="shared" si="478"/>
        <v>58.4172</v>
      </c>
      <c r="L360" s="53">
        <f t="shared" si="479"/>
        <v>519.28</v>
      </c>
      <c r="M360" s="44">
        <f t="shared" si="480"/>
        <v>418.27</v>
      </c>
      <c r="N360" s="41">
        <f t="shared" si="481"/>
        <v>22.7178</v>
      </c>
      <c r="O360" s="44">
        <f t="shared" si="482"/>
        <v>159</v>
      </c>
      <c r="P360" s="44">
        <f t="shared" si="483"/>
        <v>0</v>
      </c>
      <c r="Q360" s="44">
        <f t="shared" si="484"/>
        <v>1177.685</v>
      </c>
      <c r="R360" s="41">
        <f t="shared" si="485"/>
        <v>0</v>
      </c>
      <c r="S360" s="41">
        <f t="shared" si="486"/>
        <v>259.64</v>
      </c>
      <c r="T360" s="44">
        <f t="shared" si="487"/>
        <v>104.57</v>
      </c>
      <c r="U360" s="41">
        <f t="shared" si="488"/>
        <v>9.74</v>
      </c>
      <c r="V360" s="44">
        <f t="shared" si="489"/>
        <v>159</v>
      </c>
      <c r="W360" s="44">
        <f t="shared" si="490"/>
        <v>0</v>
      </c>
      <c r="X360" s="41">
        <f t="shared" si="491"/>
        <v>532.95</v>
      </c>
      <c r="Y360" s="41">
        <f t="shared" si="492"/>
        <v>1710.635</v>
      </c>
      <c r="Z360" s="66"/>
      <c r="AA360" s="143" t="s">
        <v>26</v>
      </c>
      <c r="AB360" s="161">
        <f t="shared" ref="AB360:AH360" si="512">K360+R360</f>
        <v>58.4172</v>
      </c>
      <c r="AC360" s="161">
        <f t="shared" si="512"/>
        <v>778.92</v>
      </c>
      <c r="AD360" s="161">
        <f t="shared" si="512"/>
        <v>522.84</v>
      </c>
      <c r="AE360" s="161">
        <f t="shared" si="512"/>
        <v>32.4578</v>
      </c>
      <c r="AF360" s="161">
        <f t="shared" si="512"/>
        <v>318</v>
      </c>
      <c r="AG360" s="161">
        <f t="shared" si="512"/>
        <v>0</v>
      </c>
      <c r="AH360" s="161">
        <f t="shared" si="512"/>
        <v>1710.635</v>
      </c>
      <c r="AI360" s="143" t="s">
        <v>1135</v>
      </c>
    </row>
    <row r="361" s="9" customFormat="1" ht="20" customHeight="1" spans="1:35">
      <c r="A361" s="40">
        <f t="shared" si="507"/>
        <v>358</v>
      </c>
      <c r="B361" s="41" t="s">
        <v>913</v>
      </c>
      <c r="C361" s="47" t="s">
        <v>1017</v>
      </c>
      <c r="D361" s="58" t="s">
        <v>1018</v>
      </c>
      <c r="E361" s="82">
        <v>3245.4</v>
      </c>
      <c r="F361" s="82">
        <v>3245.5</v>
      </c>
      <c r="G361" s="185">
        <v>5228.42</v>
      </c>
      <c r="H361" s="82">
        <v>3245.4</v>
      </c>
      <c r="I361" s="88">
        <v>1790</v>
      </c>
      <c r="J361" s="68"/>
      <c r="K361" s="52">
        <f t="shared" si="478"/>
        <v>58.4172</v>
      </c>
      <c r="L361" s="53">
        <f t="shared" si="479"/>
        <v>519.28</v>
      </c>
      <c r="M361" s="44">
        <f t="shared" si="480"/>
        <v>418.27</v>
      </c>
      <c r="N361" s="41">
        <f t="shared" si="481"/>
        <v>22.7178</v>
      </c>
      <c r="O361" s="44">
        <f t="shared" si="482"/>
        <v>89.5</v>
      </c>
      <c r="P361" s="44">
        <f t="shared" si="483"/>
        <v>0</v>
      </c>
      <c r="Q361" s="44">
        <f t="shared" si="484"/>
        <v>1108.185</v>
      </c>
      <c r="R361" s="41">
        <f t="shared" si="485"/>
        <v>0</v>
      </c>
      <c r="S361" s="41">
        <f t="shared" si="486"/>
        <v>259.64</v>
      </c>
      <c r="T361" s="44">
        <f t="shared" si="487"/>
        <v>104.57</v>
      </c>
      <c r="U361" s="41">
        <f t="shared" si="488"/>
        <v>9.74</v>
      </c>
      <c r="V361" s="44">
        <f t="shared" si="489"/>
        <v>89.5</v>
      </c>
      <c r="W361" s="44">
        <f t="shared" si="490"/>
        <v>0</v>
      </c>
      <c r="X361" s="41">
        <f t="shared" si="491"/>
        <v>463.45</v>
      </c>
      <c r="Y361" s="41">
        <f t="shared" si="492"/>
        <v>1571.635</v>
      </c>
      <c r="Z361" s="66"/>
      <c r="AA361" s="143" t="s">
        <v>23</v>
      </c>
      <c r="AB361" s="161">
        <f t="shared" ref="AB361:AH361" si="513">K361+R361</f>
        <v>58.4172</v>
      </c>
      <c r="AC361" s="161">
        <f t="shared" si="513"/>
        <v>778.92</v>
      </c>
      <c r="AD361" s="161">
        <f t="shared" si="513"/>
        <v>522.84</v>
      </c>
      <c r="AE361" s="161">
        <f t="shared" si="513"/>
        <v>32.4578</v>
      </c>
      <c r="AF361" s="161">
        <f t="shared" si="513"/>
        <v>179</v>
      </c>
      <c r="AG361" s="161">
        <f t="shared" si="513"/>
        <v>0</v>
      </c>
      <c r="AH361" s="161">
        <f t="shared" si="513"/>
        <v>1571.635</v>
      </c>
      <c r="AI361" s="143" t="s">
        <v>1138</v>
      </c>
    </row>
    <row r="362" s="9" customFormat="1" ht="20" customHeight="1" spans="1:35">
      <c r="A362" s="40">
        <f t="shared" si="507"/>
        <v>359</v>
      </c>
      <c r="B362" s="41" t="s">
        <v>170</v>
      </c>
      <c r="C362" s="47" t="s">
        <v>1020</v>
      </c>
      <c r="D362" s="352" t="s">
        <v>1021</v>
      </c>
      <c r="E362" s="82">
        <v>3245.4</v>
      </c>
      <c r="F362" s="82">
        <v>3245.5</v>
      </c>
      <c r="G362" s="185">
        <v>5228.42</v>
      </c>
      <c r="H362" s="82">
        <v>3245.4</v>
      </c>
      <c r="I362" s="88">
        <v>1790</v>
      </c>
      <c r="J362" s="68"/>
      <c r="K362" s="52">
        <f t="shared" si="478"/>
        <v>58.4172</v>
      </c>
      <c r="L362" s="53">
        <f t="shared" si="479"/>
        <v>519.28</v>
      </c>
      <c r="M362" s="44">
        <f t="shared" si="480"/>
        <v>418.27</v>
      </c>
      <c r="N362" s="41">
        <f t="shared" si="481"/>
        <v>22.7178</v>
      </c>
      <c r="O362" s="44">
        <f t="shared" si="482"/>
        <v>89.5</v>
      </c>
      <c r="P362" s="44">
        <f t="shared" si="483"/>
        <v>0</v>
      </c>
      <c r="Q362" s="44">
        <f t="shared" si="484"/>
        <v>1108.185</v>
      </c>
      <c r="R362" s="41">
        <f t="shared" si="485"/>
        <v>0</v>
      </c>
      <c r="S362" s="41">
        <f t="shared" si="486"/>
        <v>259.64</v>
      </c>
      <c r="T362" s="44">
        <f t="shared" si="487"/>
        <v>104.57</v>
      </c>
      <c r="U362" s="41">
        <f t="shared" si="488"/>
        <v>9.74</v>
      </c>
      <c r="V362" s="44">
        <f t="shared" si="489"/>
        <v>89.5</v>
      </c>
      <c r="W362" s="44">
        <f t="shared" si="490"/>
        <v>0</v>
      </c>
      <c r="X362" s="41">
        <f t="shared" si="491"/>
        <v>463.45</v>
      </c>
      <c r="Y362" s="41">
        <f t="shared" si="492"/>
        <v>1571.635</v>
      </c>
      <c r="Z362" s="66"/>
      <c r="AA362" s="143" t="s">
        <v>24</v>
      </c>
      <c r="AB362" s="161">
        <f t="shared" ref="AB362:AH362" si="514">K362+R362</f>
        <v>58.4172</v>
      </c>
      <c r="AC362" s="161">
        <f t="shared" si="514"/>
        <v>778.92</v>
      </c>
      <c r="AD362" s="161">
        <f t="shared" si="514"/>
        <v>522.84</v>
      </c>
      <c r="AE362" s="161">
        <f t="shared" si="514"/>
        <v>32.4578</v>
      </c>
      <c r="AF362" s="161">
        <f t="shared" si="514"/>
        <v>179</v>
      </c>
      <c r="AG362" s="161">
        <f t="shared" si="514"/>
        <v>0</v>
      </c>
      <c r="AH362" s="161">
        <f t="shared" si="514"/>
        <v>1571.635</v>
      </c>
      <c r="AI362" s="143" t="s">
        <v>1138</v>
      </c>
    </row>
    <row r="363" s="9" customFormat="1" ht="20" customHeight="1" spans="1:35">
      <c r="A363" s="40">
        <f t="shared" si="507"/>
        <v>360</v>
      </c>
      <c r="B363" s="41" t="s">
        <v>170</v>
      </c>
      <c r="C363" s="47" t="s">
        <v>1022</v>
      </c>
      <c r="D363" s="58" t="s">
        <v>1023</v>
      </c>
      <c r="E363" s="82">
        <v>3245.4</v>
      </c>
      <c r="F363" s="82">
        <v>3245.5</v>
      </c>
      <c r="G363" s="185">
        <v>5228.42</v>
      </c>
      <c r="H363" s="82">
        <v>3245.4</v>
      </c>
      <c r="I363" s="88">
        <v>1790</v>
      </c>
      <c r="J363" s="68"/>
      <c r="K363" s="52">
        <f t="shared" si="478"/>
        <v>58.4172</v>
      </c>
      <c r="L363" s="53">
        <f t="shared" si="479"/>
        <v>519.28</v>
      </c>
      <c r="M363" s="44">
        <f t="shared" si="480"/>
        <v>418.27</v>
      </c>
      <c r="N363" s="41">
        <f t="shared" si="481"/>
        <v>22.7178</v>
      </c>
      <c r="O363" s="44">
        <f t="shared" si="482"/>
        <v>89.5</v>
      </c>
      <c r="P363" s="44">
        <f t="shared" si="483"/>
        <v>0</v>
      </c>
      <c r="Q363" s="44">
        <f t="shared" si="484"/>
        <v>1108.185</v>
      </c>
      <c r="R363" s="41">
        <f t="shared" si="485"/>
        <v>0</v>
      </c>
      <c r="S363" s="41">
        <f t="shared" si="486"/>
        <v>259.64</v>
      </c>
      <c r="T363" s="44">
        <f t="shared" si="487"/>
        <v>104.57</v>
      </c>
      <c r="U363" s="41">
        <f t="shared" si="488"/>
        <v>9.74</v>
      </c>
      <c r="V363" s="44">
        <f t="shared" si="489"/>
        <v>89.5</v>
      </c>
      <c r="W363" s="44">
        <f t="shared" si="490"/>
        <v>0</v>
      </c>
      <c r="X363" s="41">
        <f t="shared" si="491"/>
        <v>463.45</v>
      </c>
      <c r="Y363" s="41">
        <f t="shared" si="492"/>
        <v>1571.635</v>
      </c>
      <c r="Z363" s="66"/>
      <c r="AA363" s="143" t="s">
        <v>24</v>
      </c>
      <c r="AB363" s="161">
        <f t="shared" ref="AB363:AH363" si="515">K363+R363</f>
        <v>58.4172</v>
      </c>
      <c r="AC363" s="161">
        <f t="shared" si="515"/>
        <v>778.92</v>
      </c>
      <c r="AD363" s="161">
        <f t="shared" si="515"/>
        <v>522.84</v>
      </c>
      <c r="AE363" s="161">
        <f t="shared" si="515"/>
        <v>32.4578</v>
      </c>
      <c r="AF363" s="161">
        <f t="shared" si="515"/>
        <v>179</v>
      </c>
      <c r="AG363" s="161">
        <f t="shared" si="515"/>
        <v>0</v>
      </c>
      <c r="AH363" s="161">
        <f t="shared" si="515"/>
        <v>1571.635</v>
      </c>
      <c r="AI363" s="143" t="s">
        <v>1138</v>
      </c>
    </row>
    <row r="364" s="9" customFormat="1" ht="20" customHeight="1" spans="1:35">
      <c r="A364" s="40">
        <f t="shared" si="507"/>
        <v>361</v>
      </c>
      <c r="B364" s="41" t="s">
        <v>170</v>
      </c>
      <c r="C364" s="47" t="s">
        <v>1024</v>
      </c>
      <c r="D364" s="58" t="s">
        <v>1025</v>
      </c>
      <c r="E364" s="82">
        <v>3245.4</v>
      </c>
      <c r="F364" s="82">
        <v>3245.5</v>
      </c>
      <c r="G364" s="185">
        <v>5228.42</v>
      </c>
      <c r="H364" s="82">
        <v>3245.4</v>
      </c>
      <c r="I364" s="88">
        <v>1790</v>
      </c>
      <c r="J364" s="68"/>
      <c r="K364" s="52">
        <f t="shared" si="478"/>
        <v>58.4172</v>
      </c>
      <c r="L364" s="53">
        <f t="shared" si="479"/>
        <v>519.28</v>
      </c>
      <c r="M364" s="44">
        <f t="shared" si="480"/>
        <v>418.27</v>
      </c>
      <c r="N364" s="41">
        <f t="shared" si="481"/>
        <v>22.7178</v>
      </c>
      <c r="O364" s="44">
        <f t="shared" si="482"/>
        <v>89.5</v>
      </c>
      <c r="P364" s="44">
        <f t="shared" si="483"/>
        <v>0</v>
      </c>
      <c r="Q364" s="44">
        <f t="shared" si="484"/>
        <v>1108.185</v>
      </c>
      <c r="R364" s="41">
        <f t="shared" si="485"/>
        <v>0</v>
      </c>
      <c r="S364" s="41">
        <f t="shared" si="486"/>
        <v>259.64</v>
      </c>
      <c r="T364" s="44">
        <f t="shared" si="487"/>
        <v>104.57</v>
      </c>
      <c r="U364" s="41">
        <f t="shared" si="488"/>
        <v>9.74</v>
      </c>
      <c r="V364" s="44">
        <f t="shared" si="489"/>
        <v>89.5</v>
      </c>
      <c r="W364" s="44">
        <f t="shared" si="490"/>
        <v>0</v>
      </c>
      <c r="X364" s="41">
        <f t="shared" si="491"/>
        <v>463.45</v>
      </c>
      <c r="Y364" s="41">
        <f t="shared" si="492"/>
        <v>1571.635</v>
      </c>
      <c r="Z364" s="66"/>
      <c r="AA364" s="143" t="s">
        <v>24</v>
      </c>
      <c r="AB364" s="161">
        <f t="shared" ref="AB364:AH364" si="516">K364+R364</f>
        <v>58.4172</v>
      </c>
      <c r="AC364" s="161">
        <f t="shared" si="516"/>
        <v>778.92</v>
      </c>
      <c r="AD364" s="161">
        <f t="shared" si="516"/>
        <v>522.84</v>
      </c>
      <c r="AE364" s="161">
        <f t="shared" si="516"/>
        <v>32.4578</v>
      </c>
      <c r="AF364" s="161">
        <f t="shared" si="516"/>
        <v>179</v>
      </c>
      <c r="AG364" s="161">
        <f t="shared" si="516"/>
        <v>0</v>
      </c>
      <c r="AH364" s="161">
        <f t="shared" si="516"/>
        <v>1571.635</v>
      </c>
      <c r="AI364" s="143" t="s">
        <v>1138</v>
      </c>
    </row>
    <row r="365" s="9" customFormat="1" ht="20" customHeight="1" spans="1:35">
      <c r="A365" s="40">
        <f t="shared" si="507"/>
        <v>362</v>
      </c>
      <c r="B365" s="41" t="s">
        <v>170</v>
      </c>
      <c r="C365" s="47" t="s">
        <v>1026</v>
      </c>
      <c r="D365" s="58" t="s">
        <v>1027</v>
      </c>
      <c r="E365" s="82">
        <v>3245.4</v>
      </c>
      <c r="F365" s="82">
        <v>3245.5</v>
      </c>
      <c r="G365" s="185">
        <v>5228.42</v>
      </c>
      <c r="H365" s="82">
        <v>3245.4</v>
      </c>
      <c r="I365" s="88">
        <v>1790</v>
      </c>
      <c r="J365" s="68"/>
      <c r="K365" s="52">
        <f t="shared" si="478"/>
        <v>58.4172</v>
      </c>
      <c r="L365" s="53">
        <f t="shared" si="479"/>
        <v>519.28</v>
      </c>
      <c r="M365" s="44">
        <f t="shared" si="480"/>
        <v>418.27</v>
      </c>
      <c r="N365" s="41">
        <f t="shared" si="481"/>
        <v>22.7178</v>
      </c>
      <c r="O365" s="44">
        <f t="shared" si="482"/>
        <v>89.5</v>
      </c>
      <c r="P365" s="44">
        <f t="shared" si="483"/>
        <v>0</v>
      </c>
      <c r="Q365" s="44">
        <f t="shared" si="484"/>
        <v>1108.185</v>
      </c>
      <c r="R365" s="41">
        <f t="shared" si="485"/>
        <v>0</v>
      </c>
      <c r="S365" s="41">
        <f t="shared" si="486"/>
        <v>259.64</v>
      </c>
      <c r="T365" s="44">
        <f t="shared" si="487"/>
        <v>104.57</v>
      </c>
      <c r="U365" s="41">
        <f t="shared" si="488"/>
        <v>9.74</v>
      </c>
      <c r="V365" s="44">
        <f t="shared" si="489"/>
        <v>89.5</v>
      </c>
      <c r="W365" s="44">
        <f t="shared" si="490"/>
        <v>0</v>
      </c>
      <c r="X365" s="41">
        <f t="shared" si="491"/>
        <v>463.45</v>
      </c>
      <c r="Y365" s="41">
        <f t="shared" si="492"/>
        <v>1571.635</v>
      </c>
      <c r="Z365" s="66"/>
      <c r="AA365" s="143" t="s">
        <v>24</v>
      </c>
      <c r="AB365" s="161">
        <f t="shared" ref="AB365:AH365" si="517">K365+R365</f>
        <v>58.4172</v>
      </c>
      <c r="AC365" s="161">
        <f t="shared" si="517"/>
        <v>778.92</v>
      </c>
      <c r="AD365" s="161">
        <f t="shared" si="517"/>
        <v>522.84</v>
      </c>
      <c r="AE365" s="161">
        <f t="shared" si="517"/>
        <v>32.4578</v>
      </c>
      <c r="AF365" s="161">
        <f t="shared" si="517"/>
        <v>179</v>
      </c>
      <c r="AG365" s="161">
        <f t="shared" si="517"/>
        <v>0</v>
      </c>
      <c r="AH365" s="161">
        <f t="shared" si="517"/>
        <v>1571.635</v>
      </c>
      <c r="AI365" s="143" t="s">
        <v>1138</v>
      </c>
    </row>
    <row r="366" s="9" customFormat="1" ht="20" customHeight="1" spans="1:35">
      <c r="A366" s="40">
        <f t="shared" ref="A366:A384" si="518">ROW()-3</f>
        <v>363</v>
      </c>
      <c r="B366" s="41" t="s">
        <v>170</v>
      </c>
      <c r="C366" s="47" t="s">
        <v>1028</v>
      </c>
      <c r="D366" s="58" t="s">
        <v>1029</v>
      </c>
      <c r="E366" s="82">
        <v>3245.4</v>
      </c>
      <c r="F366" s="82">
        <v>3245.5</v>
      </c>
      <c r="G366" s="185">
        <v>5228.42</v>
      </c>
      <c r="H366" s="82">
        <v>3245.4</v>
      </c>
      <c r="I366" s="88">
        <v>1790</v>
      </c>
      <c r="J366" s="68"/>
      <c r="K366" s="52">
        <f t="shared" si="478"/>
        <v>58.4172</v>
      </c>
      <c r="L366" s="53">
        <f t="shared" si="479"/>
        <v>519.28</v>
      </c>
      <c r="M366" s="44">
        <f t="shared" si="480"/>
        <v>418.27</v>
      </c>
      <c r="N366" s="41">
        <f t="shared" si="481"/>
        <v>22.7178</v>
      </c>
      <c r="O366" s="44">
        <f t="shared" si="482"/>
        <v>89.5</v>
      </c>
      <c r="P366" s="44">
        <f t="shared" si="483"/>
        <v>0</v>
      </c>
      <c r="Q366" s="44">
        <f t="shared" si="484"/>
        <v>1108.185</v>
      </c>
      <c r="R366" s="41">
        <f t="shared" si="485"/>
        <v>0</v>
      </c>
      <c r="S366" s="41">
        <f t="shared" si="486"/>
        <v>259.64</v>
      </c>
      <c r="T366" s="44">
        <f t="shared" si="487"/>
        <v>104.57</v>
      </c>
      <c r="U366" s="41">
        <f t="shared" si="488"/>
        <v>9.74</v>
      </c>
      <c r="V366" s="44">
        <f t="shared" si="489"/>
        <v>89.5</v>
      </c>
      <c r="W366" s="44">
        <f t="shared" si="490"/>
        <v>0</v>
      </c>
      <c r="X366" s="41">
        <f t="shared" si="491"/>
        <v>463.45</v>
      </c>
      <c r="Y366" s="41">
        <f t="shared" si="492"/>
        <v>1571.635</v>
      </c>
      <c r="Z366" s="66"/>
      <c r="AA366" s="143" t="s">
        <v>24</v>
      </c>
      <c r="AB366" s="161">
        <f t="shared" ref="AB366:AH366" si="519">K366+R366</f>
        <v>58.4172</v>
      </c>
      <c r="AC366" s="161">
        <f t="shared" si="519"/>
        <v>778.92</v>
      </c>
      <c r="AD366" s="161">
        <f t="shared" si="519"/>
        <v>522.84</v>
      </c>
      <c r="AE366" s="161">
        <f t="shared" si="519"/>
        <v>32.4578</v>
      </c>
      <c r="AF366" s="161">
        <f t="shared" si="519"/>
        <v>179</v>
      </c>
      <c r="AG366" s="161">
        <f t="shared" si="519"/>
        <v>0</v>
      </c>
      <c r="AH366" s="161">
        <f t="shared" si="519"/>
        <v>1571.635</v>
      </c>
      <c r="AI366" s="143" t="s">
        <v>1138</v>
      </c>
    </row>
    <row r="367" s="9" customFormat="1" ht="20" customHeight="1" spans="1:35">
      <c r="A367" s="40">
        <f t="shared" si="518"/>
        <v>364</v>
      </c>
      <c r="B367" s="41" t="s">
        <v>170</v>
      </c>
      <c r="C367" s="47" t="s">
        <v>1030</v>
      </c>
      <c r="D367" s="58" t="s">
        <v>1031</v>
      </c>
      <c r="E367" s="82">
        <v>3245.4</v>
      </c>
      <c r="F367" s="82">
        <v>3245.5</v>
      </c>
      <c r="G367" s="185">
        <v>5228.42</v>
      </c>
      <c r="H367" s="82">
        <v>3245.4</v>
      </c>
      <c r="I367" s="88">
        <v>1790</v>
      </c>
      <c r="J367" s="68"/>
      <c r="K367" s="52">
        <f t="shared" si="478"/>
        <v>58.4172</v>
      </c>
      <c r="L367" s="53">
        <f t="shared" si="479"/>
        <v>519.28</v>
      </c>
      <c r="M367" s="44">
        <f t="shared" si="480"/>
        <v>418.27</v>
      </c>
      <c r="N367" s="41">
        <f t="shared" si="481"/>
        <v>22.7178</v>
      </c>
      <c r="O367" s="44">
        <f t="shared" si="482"/>
        <v>89.5</v>
      </c>
      <c r="P367" s="44">
        <f t="shared" si="483"/>
        <v>0</v>
      </c>
      <c r="Q367" s="44">
        <f t="shared" si="484"/>
        <v>1108.185</v>
      </c>
      <c r="R367" s="41">
        <f t="shared" si="485"/>
        <v>0</v>
      </c>
      <c r="S367" s="41">
        <f t="shared" si="486"/>
        <v>259.64</v>
      </c>
      <c r="T367" s="44">
        <f t="shared" si="487"/>
        <v>104.57</v>
      </c>
      <c r="U367" s="41">
        <f t="shared" si="488"/>
        <v>9.74</v>
      </c>
      <c r="V367" s="44">
        <f t="shared" si="489"/>
        <v>89.5</v>
      </c>
      <c r="W367" s="44">
        <f t="shared" si="490"/>
        <v>0</v>
      </c>
      <c r="X367" s="41">
        <f t="shared" si="491"/>
        <v>463.45</v>
      </c>
      <c r="Y367" s="41">
        <f t="shared" si="492"/>
        <v>1571.635</v>
      </c>
      <c r="Z367" s="66"/>
      <c r="AA367" s="143" t="s">
        <v>24</v>
      </c>
      <c r="AB367" s="161">
        <f t="shared" ref="AB367:AH367" si="520">K367+R367</f>
        <v>58.4172</v>
      </c>
      <c r="AC367" s="161">
        <f t="shared" si="520"/>
        <v>778.92</v>
      </c>
      <c r="AD367" s="161">
        <f t="shared" si="520"/>
        <v>522.84</v>
      </c>
      <c r="AE367" s="161">
        <f t="shared" si="520"/>
        <v>32.4578</v>
      </c>
      <c r="AF367" s="161">
        <f t="shared" si="520"/>
        <v>179</v>
      </c>
      <c r="AG367" s="161">
        <f t="shared" si="520"/>
        <v>0</v>
      </c>
      <c r="AH367" s="161">
        <f t="shared" si="520"/>
        <v>1571.635</v>
      </c>
      <c r="AI367" s="143" t="s">
        <v>1138</v>
      </c>
    </row>
    <row r="368" s="31" customFormat="1" ht="20" customHeight="1" spans="1:35">
      <c r="A368" s="94">
        <f t="shared" si="518"/>
        <v>365</v>
      </c>
      <c r="B368" s="95" t="s">
        <v>170</v>
      </c>
      <c r="C368" s="97" t="s">
        <v>1034</v>
      </c>
      <c r="D368" s="365" t="s">
        <v>1035</v>
      </c>
      <c r="E368" s="98">
        <v>3245.4</v>
      </c>
      <c r="F368" s="98">
        <v>0</v>
      </c>
      <c r="G368" s="192">
        <v>0</v>
      </c>
      <c r="H368" s="98">
        <v>0</v>
      </c>
      <c r="I368" s="107"/>
      <c r="J368" s="150"/>
      <c r="K368" s="105">
        <f t="shared" si="478"/>
        <v>58.4172</v>
      </c>
      <c r="L368" s="106">
        <f t="shared" si="479"/>
        <v>0</v>
      </c>
      <c r="M368" s="107">
        <f t="shared" si="480"/>
        <v>0</v>
      </c>
      <c r="N368" s="95">
        <f t="shared" si="481"/>
        <v>0</v>
      </c>
      <c r="O368" s="107">
        <f t="shared" si="482"/>
        <v>0</v>
      </c>
      <c r="P368" s="107">
        <f t="shared" si="483"/>
        <v>0</v>
      </c>
      <c r="Q368" s="107">
        <f t="shared" si="484"/>
        <v>58.4172</v>
      </c>
      <c r="R368" s="95">
        <f t="shared" si="485"/>
        <v>0</v>
      </c>
      <c r="S368" s="95">
        <f t="shared" si="486"/>
        <v>0</v>
      </c>
      <c r="T368" s="107">
        <f t="shared" si="487"/>
        <v>0</v>
      </c>
      <c r="U368" s="95">
        <f t="shared" si="488"/>
        <v>0</v>
      </c>
      <c r="V368" s="107">
        <f t="shared" si="489"/>
        <v>0</v>
      </c>
      <c r="W368" s="107">
        <f t="shared" si="490"/>
        <v>0</v>
      </c>
      <c r="X368" s="95">
        <f t="shared" si="491"/>
        <v>0</v>
      </c>
      <c r="Y368" s="95">
        <f t="shared" si="492"/>
        <v>58.4172</v>
      </c>
      <c r="Z368" s="200"/>
      <c r="AA368" s="198" t="s">
        <v>24</v>
      </c>
      <c r="AB368" s="199">
        <f t="shared" ref="AB368:AH368" si="521">K368+R368</f>
        <v>58.4172</v>
      </c>
      <c r="AC368" s="199">
        <f t="shared" si="521"/>
        <v>0</v>
      </c>
      <c r="AD368" s="199">
        <f t="shared" si="521"/>
        <v>0</v>
      </c>
      <c r="AE368" s="199">
        <f t="shared" si="521"/>
        <v>0</v>
      </c>
      <c r="AF368" s="199">
        <f t="shared" si="521"/>
        <v>0</v>
      </c>
      <c r="AG368" s="199">
        <f t="shared" si="521"/>
        <v>0</v>
      </c>
      <c r="AH368" s="199">
        <f t="shared" si="521"/>
        <v>58.4172</v>
      </c>
      <c r="AI368" s="198" t="s">
        <v>1138</v>
      </c>
    </row>
    <row r="369" s="9" customFormat="1" ht="20" customHeight="1" spans="1:35">
      <c r="A369" s="40">
        <f t="shared" si="518"/>
        <v>366</v>
      </c>
      <c r="B369" s="41" t="s">
        <v>170</v>
      </c>
      <c r="C369" s="47" t="s">
        <v>614</v>
      </c>
      <c r="D369" s="352" t="s">
        <v>615</v>
      </c>
      <c r="E369" s="82">
        <v>3245.4</v>
      </c>
      <c r="F369" s="82">
        <v>3245.5</v>
      </c>
      <c r="G369" s="185">
        <v>5228.42</v>
      </c>
      <c r="H369" s="82">
        <v>3245.4</v>
      </c>
      <c r="I369" s="44"/>
      <c r="J369" s="68"/>
      <c r="K369" s="52">
        <f t="shared" si="478"/>
        <v>58.4172</v>
      </c>
      <c r="L369" s="53">
        <f t="shared" si="479"/>
        <v>519.28</v>
      </c>
      <c r="M369" s="44">
        <f t="shared" si="480"/>
        <v>418.27</v>
      </c>
      <c r="N369" s="41">
        <f t="shared" si="481"/>
        <v>22.7178</v>
      </c>
      <c r="O369" s="44">
        <f t="shared" si="482"/>
        <v>0</v>
      </c>
      <c r="P369" s="44">
        <f t="shared" si="483"/>
        <v>0</v>
      </c>
      <c r="Q369" s="44">
        <f t="shared" si="484"/>
        <v>1018.685</v>
      </c>
      <c r="R369" s="41">
        <f t="shared" si="485"/>
        <v>0</v>
      </c>
      <c r="S369" s="41">
        <f t="shared" si="486"/>
        <v>259.64</v>
      </c>
      <c r="T369" s="44">
        <f t="shared" si="487"/>
        <v>104.57</v>
      </c>
      <c r="U369" s="41">
        <f t="shared" si="488"/>
        <v>9.74</v>
      </c>
      <c r="V369" s="44">
        <f t="shared" si="489"/>
        <v>0</v>
      </c>
      <c r="W369" s="44">
        <f t="shared" si="490"/>
        <v>0</v>
      </c>
      <c r="X369" s="41">
        <f t="shared" si="491"/>
        <v>373.95</v>
      </c>
      <c r="Y369" s="41">
        <f t="shared" si="492"/>
        <v>1392.635</v>
      </c>
      <c r="Z369" s="66"/>
      <c r="AA369" s="143" t="s">
        <v>24</v>
      </c>
      <c r="AB369" s="161">
        <f t="shared" ref="AB369:AH369" si="522">K369+R369</f>
        <v>58.4172</v>
      </c>
      <c r="AC369" s="161">
        <f t="shared" si="522"/>
        <v>778.92</v>
      </c>
      <c r="AD369" s="161">
        <f t="shared" si="522"/>
        <v>522.84</v>
      </c>
      <c r="AE369" s="161">
        <f t="shared" si="522"/>
        <v>32.4578</v>
      </c>
      <c r="AF369" s="161">
        <f t="shared" si="522"/>
        <v>0</v>
      </c>
      <c r="AG369" s="161">
        <f t="shared" si="522"/>
        <v>0</v>
      </c>
      <c r="AH369" s="161">
        <f t="shared" si="522"/>
        <v>1392.635</v>
      </c>
      <c r="AI369" s="143" t="s">
        <v>1138</v>
      </c>
    </row>
    <row r="370" s="9" customFormat="1" ht="20" customHeight="1" spans="1:35">
      <c r="A370" s="40">
        <f t="shared" si="518"/>
        <v>367</v>
      </c>
      <c r="B370" s="41" t="s">
        <v>170</v>
      </c>
      <c r="C370" s="47" t="s">
        <v>1038</v>
      </c>
      <c r="D370" s="58" t="s">
        <v>1039</v>
      </c>
      <c r="E370" s="82">
        <v>3245.4</v>
      </c>
      <c r="F370" s="82">
        <v>3245.5</v>
      </c>
      <c r="G370" s="185">
        <v>5228.42</v>
      </c>
      <c r="H370" s="82">
        <v>3245.4</v>
      </c>
      <c r="I370" s="44"/>
      <c r="J370" s="68"/>
      <c r="K370" s="52">
        <f t="shared" si="478"/>
        <v>58.4172</v>
      </c>
      <c r="L370" s="53">
        <f t="shared" si="479"/>
        <v>519.28</v>
      </c>
      <c r="M370" s="44">
        <f t="shared" si="480"/>
        <v>418.27</v>
      </c>
      <c r="N370" s="41">
        <f t="shared" si="481"/>
        <v>22.7178</v>
      </c>
      <c r="O370" s="44">
        <f t="shared" si="482"/>
        <v>0</v>
      </c>
      <c r="P370" s="44">
        <f t="shared" si="483"/>
        <v>0</v>
      </c>
      <c r="Q370" s="44">
        <f t="shared" si="484"/>
        <v>1018.685</v>
      </c>
      <c r="R370" s="41">
        <f t="shared" si="485"/>
        <v>0</v>
      </c>
      <c r="S370" s="41">
        <f t="shared" si="486"/>
        <v>259.64</v>
      </c>
      <c r="T370" s="44">
        <f t="shared" si="487"/>
        <v>104.57</v>
      </c>
      <c r="U370" s="41">
        <f t="shared" si="488"/>
        <v>9.74</v>
      </c>
      <c r="V370" s="44">
        <f t="shared" si="489"/>
        <v>0</v>
      </c>
      <c r="W370" s="44">
        <f t="shared" si="490"/>
        <v>0</v>
      </c>
      <c r="X370" s="41">
        <f t="shared" si="491"/>
        <v>373.95</v>
      </c>
      <c r="Y370" s="41">
        <f t="shared" si="492"/>
        <v>1392.635</v>
      </c>
      <c r="Z370" s="66"/>
      <c r="AA370" s="143" t="s">
        <v>24</v>
      </c>
      <c r="AB370" s="161">
        <f t="shared" ref="AB370:AH370" si="523">K370+R370</f>
        <v>58.4172</v>
      </c>
      <c r="AC370" s="161">
        <f t="shared" si="523"/>
        <v>778.92</v>
      </c>
      <c r="AD370" s="161">
        <f t="shared" si="523"/>
        <v>522.84</v>
      </c>
      <c r="AE370" s="161">
        <f t="shared" si="523"/>
        <v>32.4578</v>
      </c>
      <c r="AF370" s="161">
        <f t="shared" si="523"/>
        <v>0</v>
      </c>
      <c r="AG370" s="161">
        <f t="shared" si="523"/>
        <v>0</v>
      </c>
      <c r="AH370" s="161">
        <f t="shared" si="523"/>
        <v>1392.635</v>
      </c>
      <c r="AI370" s="143" t="s">
        <v>1138</v>
      </c>
    </row>
    <row r="371" s="9" customFormat="1" ht="20" customHeight="1" spans="1:35">
      <c r="A371" s="40">
        <f t="shared" si="518"/>
        <v>368</v>
      </c>
      <c r="B371" s="41" t="s">
        <v>170</v>
      </c>
      <c r="C371" s="47" t="s">
        <v>784</v>
      </c>
      <c r="D371" s="58" t="s">
        <v>902</v>
      </c>
      <c r="E371" s="82">
        <v>3245.4</v>
      </c>
      <c r="F371" s="82">
        <v>3245.5</v>
      </c>
      <c r="G371" s="185">
        <v>5228.42</v>
      </c>
      <c r="H371" s="82">
        <v>3245.4</v>
      </c>
      <c r="I371" s="44"/>
      <c r="J371" s="68"/>
      <c r="K371" s="52">
        <f t="shared" si="478"/>
        <v>58.4172</v>
      </c>
      <c r="L371" s="53">
        <f t="shared" si="479"/>
        <v>519.28</v>
      </c>
      <c r="M371" s="44">
        <f t="shared" si="480"/>
        <v>418.27</v>
      </c>
      <c r="N371" s="41">
        <f t="shared" si="481"/>
        <v>22.7178</v>
      </c>
      <c r="O371" s="44">
        <f t="shared" si="482"/>
        <v>0</v>
      </c>
      <c r="P371" s="44">
        <f t="shared" si="483"/>
        <v>0</v>
      </c>
      <c r="Q371" s="44">
        <f t="shared" si="484"/>
        <v>1018.685</v>
      </c>
      <c r="R371" s="41">
        <f t="shared" si="485"/>
        <v>0</v>
      </c>
      <c r="S371" s="41">
        <f t="shared" si="486"/>
        <v>259.64</v>
      </c>
      <c r="T371" s="44">
        <f t="shared" si="487"/>
        <v>104.57</v>
      </c>
      <c r="U371" s="41">
        <f t="shared" si="488"/>
        <v>9.74</v>
      </c>
      <c r="V371" s="44">
        <f t="shared" si="489"/>
        <v>0</v>
      </c>
      <c r="W371" s="44">
        <f t="shared" si="490"/>
        <v>0</v>
      </c>
      <c r="X371" s="41">
        <f t="shared" si="491"/>
        <v>373.95</v>
      </c>
      <c r="Y371" s="41">
        <f t="shared" si="492"/>
        <v>1392.635</v>
      </c>
      <c r="Z371" s="66"/>
      <c r="AA371" s="143" t="s">
        <v>24</v>
      </c>
      <c r="AB371" s="161">
        <f t="shared" ref="AB371:AH371" si="524">K371+R371</f>
        <v>58.4172</v>
      </c>
      <c r="AC371" s="161">
        <f t="shared" si="524"/>
        <v>778.92</v>
      </c>
      <c r="AD371" s="161">
        <f t="shared" si="524"/>
        <v>522.84</v>
      </c>
      <c r="AE371" s="161">
        <f t="shared" si="524"/>
        <v>32.4578</v>
      </c>
      <c r="AF371" s="161">
        <f t="shared" si="524"/>
        <v>0</v>
      </c>
      <c r="AG371" s="161">
        <f t="shared" si="524"/>
        <v>0</v>
      </c>
      <c r="AH371" s="161">
        <f t="shared" si="524"/>
        <v>1392.635</v>
      </c>
      <c r="AI371" s="143" t="s">
        <v>1138</v>
      </c>
    </row>
    <row r="372" s="9" customFormat="1" ht="20" customHeight="1" spans="1:35">
      <c r="A372" s="40">
        <f t="shared" si="518"/>
        <v>369</v>
      </c>
      <c r="B372" s="41" t="s">
        <v>170</v>
      </c>
      <c r="C372" s="47" t="s">
        <v>1044</v>
      </c>
      <c r="D372" s="352" t="s">
        <v>1045</v>
      </c>
      <c r="E372" s="82">
        <v>3245.4</v>
      </c>
      <c r="F372" s="82">
        <v>3245.5</v>
      </c>
      <c r="G372" s="185">
        <v>5228.42</v>
      </c>
      <c r="H372" s="82">
        <v>3245.4</v>
      </c>
      <c r="I372" s="44"/>
      <c r="J372" s="68"/>
      <c r="K372" s="52">
        <f t="shared" si="478"/>
        <v>58.4172</v>
      </c>
      <c r="L372" s="53">
        <f t="shared" si="479"/>
        <v>519.28</v>
      </c>
      <c r="M372" s="44">
        <f t="shared" si="480"/>
        <v>418.27</v>
      </c>
      <c r="N372" s="41">
        <f t="shared" si="481"/>
        <v>22.7178</v>
      </c>
      <c r="O372" s="44">
        <f t="shared" si="482"/>
        <v>0</v>
      </c>
      <c r="P372" s="44">
        <f t="shared" si="483"/>
        <v>0</v>
      </c>
      <c r="Q372" s="44">
        <f t="shared" si="484"/>
        <v>1018.685</v>
      </c>
      <c r="R372" s="41">
        <f t="shared" si="485"/>
        <v>0</v>
      </c>
      <c r="S372" s="41">
        <f t="shared" si="486"/>
        <v>259.64</v>
      </c>
      <c r="T372" s="44">
        <f t="shared" si="487"/>
        <v>104.57</v>
      </c>
      <c r="U372" s="41">
        <f t="shared" si="488"/>
        <v>9.74</v>
      </c>
      <c r="V372" s="44">
        <f t="shared" si="489"/>
        <v>0</v>
      </c>
      <c r="W372" s="44">
        <f t="shared" si="490"/>
        <v>0</v>
      </c>
      <c r="X372" s="41">
        <f t="shared" si="491"/>
        <v>373.95</v>
      </c>
      <c r="Y372" s="41">
        <f t="shared" si="492"/>
        <v>1392.635</v>
      </c>
      <c r="Z372" s="66"/>
      <c r="AA372" s="143" t="s">
        <v>24</v>
      </c>
      <c r="AB372" s="161">
        <f t="shared" ref="AB372:AH372" si="525">K372+R372</f>
        <v>58.4172</v>
      </c>
      <c r="AC372" s="161">
        <f t="shared" si="525"/>
        <v>778.92</v>
      </c>
      <c r="AD372" s="161">
        <f t="shared" si="525"/>
        <v>522.84</v>
      </c>
      <c r="AE372" s="161">
        <f t="shared" si="525"/>
        <v>32.4578</v>
      </c>
      <c r="AF372" s="161">
        <f t="shared" si="525"/>
        <v>0</v>
      </c>
      <c r="AG372" s="161">
        <f t="shared" si="525"/>
        <v>0</v>
      </c>
      <c r="AH372" s="161">
        <f t="shared" si="525"/>
        <v>1392.635</v>
      </c>
      <c r="AI372" s="143" t="s">
        <v>1138</v>
      </c>
    </row>
    <row r="373" s="9" customFormat="1" ht="20" customHeight="1" spans="1:35">
      <c r="A373" s="40">
        <f t="shared" si="518"/>
        <v>370</v>
      </c>
      <c r="B373" s="41" t="s">
        <v>1046</v>
      </c>
      <c r="C373" s="47" t="s">
        <v>1047</v>
      </c>
      <c r="D373" s="352" t="s">
        <v>1048</v>
      </c>
      <c r="E373" s="82">
        <v>3245.4</v>
      </c>
      <c r="F373" s="82">
        <v>3245.5</v>
      </c>
      <c r="G373" s="185">
        <v>5228.42</v>
      </c>
      <c r="H373" s="82">
        <v>3245.4</v>
      </c>
      <c r="I373" s="88">
        <v>3180</v>
      </c>
      <c r="J373" s="68"/>
      <c r="K373" s="52">
        <f t="shared" si="478"/>
        <v>58.4172</v>
      </c>
      <c r="L373" s="53">
        <f t="shared" si="479"/>
        <v>519.28</v>
      </c>
      <c r="M373" s="44">
        <f t="shared" si="480"/>
        <v>418.27</v>
      </c>
      <c r="N373" s="41">
        <f t="shared" si="481"/>
        <v>22.7178</v>
      </c>
      <c r="O373" s="44">
        <f t="shared" si="482"/>
        <v>159</v>
      </c>
      <c r="P373" s="44">
        <f t="shared" si="483"/>
        <v>0</v>
      </c>
      <c r="Q373" s="44">
        <f t="shared" si="484"/>
        <v>1177.685</v>
      </c>
      <c r="R373" s="41">
        <f t="shared" si="485"/>
        <v>0</v>
      </c>
      <c r="S373" s="41">
        <f t="shared" si="486"/>
        <v>259.64</v>
      </c>
      <c r="T373" s="44">
        <f t="shared" si="487"/>
        <v>104.57</v>
      </c>
      <c r="U373" s="41">
        <f t="shared" si="488"/>
        <v>9.74</v>
      </c>
      <c r="V373" s="44">
        <f t="shared" si="489"/>
        <v>159</v>
      </c>
      <c r="W373" s="44">
        <f t="shared" si="490"/>
        <v>0</v>
      </c>
      <c r="X373" s="41">
        <f t="shared" si="491"/>
        <v>532.95</v>
      </c>
      <c r="Y373" s="41">
        <f t="shared" si="492"/>
        <v>1710.635</v>
      </c>
      <c r="Z373" s="66"/>
      <c r="AA373" s="143" t="s">
        <v>26</v>
      </c>
      <c r="AB373" s="161">
        <f t="shared" ref="AB373:AH373" si="526">K373+R373</f>
        <v>58.4172</v>
      </c>
      <c r="AC373" s="161">
        <f t="shared" si="526"/>
        <v>778.92</v>
      </c>
      <c r="AD373" s="161">
        <f t="shared" si="526"/>
        <v>522.84</v>
      </c>
      <c r="AE373" s="161">
        <f t="shared" si="526"/>
        <v>32.4578</v>
      </c>
      <c r="AF373" s="161">
        <f t="shared" si="526"/>
        <v>318</v>
      </c>
      <c r="AG373" s="161">
        <f t="shared" si="526"/>
        <v>0</v>
      </c>
      <c r="AH373" s="161">
        <f t="shared" si="526"/>
        <v>1710.635</v>
      </c>
      <c r="AI373" s="143" t="s">
        <v>1135</v>
      </c>
    </row>
    <row r="374" s="9" customFormat="1" ht="20" customHeight="1" spans="1:35">
      <c r="A374" s="40">
        <f t="shared" si="518"/>
        <v>371</v>
      </c>
      <c r="B374" s="41" t="s">
        <v>164</v>
      </c>
      <c r="C374" s="47" t="s">
        <v>1049</v>
      </c>
      <c r="D374" s="352" t="s">
        <v>1050</v>
      </c>
      <c r="E374" s="82">
        <v>3245.4</v>
      </c>
      <c r="F374" s="82">
        <v>3245.5</v>
      </c>
      <c r="G374" s="185">
        <v>5228.42</v>
      </c>
      <c r="H374" s="82">
        <v>3245.4</v>
      </c>
      <c r="I374" s="44"/>
      <c r="J374" s="68"/>
      <c r="K374" s="52">
        <f t="shared" si="478"/>
        <v>58.4172</v>
      </c>
      <c r="L374" s="53">
        <f t="shared" si="479"/>
        <v>519.28</v>
      </c>
      <c r="M374" s="44">
        <f t="shared" si="480"/>
        <v>418.27</v>
      </c>
      <c r="N374" s="41">
        <f t="shared" si="481"/>
        <v>22.7178</v>
      </c>
      <c r="O374" s="44">
        <f t="shared" si="482"/>
        <v>0</v>
      </c>
      <c r="P374" s="44">
        <f t="shared" si="483"/>
        <v>0</v>
      </c>
      <c r="Q374" s="44">
        <f t="shared" si="484"/>
        <v>1018.685</v>
      </c>
      <c r="R374" s="41">
        <f t="shared" si="485"/>
        <v>0</v>
      </c>
      <c r="S374" s="41">
        <f t="shared" si="486"/>
        <v>259.64</v>
      </c>
      <c r="T374" s="44">
        <f t="shared" si="487"/>
        <v>104.57</v>
      </c>
      <c r="U374" s="41">
        <f t="shared" si="488"/>
        <v>9.74</v>
      </c>
      <c r="V374" s="44">
        <f t="shared" si="489"/>
        <v>0</v>
      </c>
      <c r="W374" s="44">
        <f t="shared" si="490"/>
        <v>0</v>
      </c>
      <c r="X374" s="41">
        <f t="shared" si="491"/>
        <v>373.95</v>
      </c>
      <c r="Y374" s="41">
        <f t="shared" si="492"/>
        <v>1392.635</v>
      </c>
      <c r="Z374" s="66"/>
      <c r="AA374" s="143" t="s">
        <v>25</v>
      </c>
      <c r="AB374" s="161">
        <f t="shared" ref="AB374:AH374" si="527">K374+R374</f>
        <v>58.4172</v>
      </c>
      <c r="AC374" s="161">
        <f t="shared" si="527"/>
        <v>778.92</v>
      </c>
      <c r="AD374" s="161">
        <f t="shared" si="527"/>
        <v>522.84</v>
      </c>
      <c r="AE374" s="161">
        <f t="shared" si="527"/>
        <v>32.4578</v>
      </c>
      <c r="AF374" s="161">
        <f t="shared" si="527"/>
        <v>0</v>
      </c>
      <c r="AG374" s="161">
        <f t="shared" si="527"/>
        <v>0</v>
      </c>
      <c r="AH374" s="161">
        <f t="shared" si="527"/>
        <v>1392.635</v>
      </c>
      <c r="AI374" s="143" t="s">
        <v>1137</v>
      </c>
    </row>
    <row r="375" s="9" customFormat="1" ht="20" customHeight="1" spans="1:35">
      <c r="A375" s="40">
        <f t="shared" si="518"/>
        <v>372</v>
      </c>
      <c r="B375" s="41" t="s">
        <v>212</v>
      </c>
      <c r="C375" s="47" t="s">
        <v>1051</v>
      </c>
      <c r="D375" s="58" t="s">
        <v>1052</v>
      </c>
      <c r="E375" s="82">
        <v>3245.4</v>
      </c>
      <c r="F375" s="82">
        <v>3245.5</v>
      </c>
      <c r="G375" s="68">
        <v>5228.42</v>
      </c>
      <c r="H375" s="82">
        <v>3245.4</v>
      </c>
      <c r="I375" s="88">
        <v>3180</v>
      </c>
      <c r="J375" s="68"/>
      <c r="K375" s="52">
        <f t="shared" si="478"/>
        <v>58.4172</v>
      </c>
      <c r="L375" s="53">
        <f t="shared" si="479"/>
        <v>519.28</v>
      </c>
      <c r="M375" s="44">
        <f t="shared" si="480"/>
        <v>418.27</v>
      </c>
      <c r="N375" s="41">
        <f t="shared" si="481"/>
        <v>22.7178</v>
      </c>
      <c r="O375" s="44">
        <f t="shared" si="482"/>
        <v>159</v>
      </c>
      <c r="P375" s="44">
        <f t="shared" si="483"/>
        <v>0</v>
      </c>
      <c r="Q375" s="44">
        <f t="shared" si="484"/>
        <v>1177.685</v>
      </c>
      <c r="R375" s="41">
        <f t="shared" si="485"/>
        <v>0</v>
      </c>
      <c r="S375" s="41">
        <f t="shared" si="486"/>
        <v>259.64</v>
      </c>
      <c r="T375" s="44">
        <f t="shared" si="487"/>
        <v>104.57</v>
      </c>
      <c r="U375" s="41">
        <f t="shared" si="488"/>
        <v>9.74</v>
      </c>
      <c r="V375" s="44">
        <f t="shared" si="489"/>
        <v>159</v>
      </c>
      <c r="W375" s="44">
        <f t="shared" si="490"/>
        <v>0</v>
      </c>
      <c r="X375" s="41">
        <f t="shared" si="491"/>
        <v>532.95</v>
      </c>
      <c r="Y375" s="41">
        <f t="shared" si="492"/>
        <v>1710.635</v>
      </c>
      <c r="Z375" s="66"/>
      <c r="AA375" s="143" t="s">
        <v>10</v>
      </c>
      <c r="AB375" s="161">
        <f t="shared" ref="AB375:AH375" si="528">K375+R375</f>
        <v>58.4172</v>
      </c>
      <c r="AC375" s="161">
        <f t="shared" si="528"/>
        <v>778.92</v>
      </c>
      <c r="AD375" s="161">
        <f t="shared" si="528"/>
        <v>522.84</v>
      </c>
      <c r="AE375" s="161">
        <f t="shared" si="528"/>
        <v>32.4578</v>
      </c>
      <c r="AF375" s="161">
        <f t="shared" si="528"/>
        <v>318</v>
      </c>
      <c r="AG375" s="161">
        <f t="shared" si="528"/>
        <v>0</v>
      </c>
      <c r="AH375" s="161">
        <f t="shared" si="528"/>
        <v>1710.635</v>
      </c>
      <c r="AI375" s="143" t="s">
        <v>1134</v>
      </c>
    </row>
    <row r="376" s="9" customFormat="1" ht="20" customHeight="1" spans="1:35">
      <c r="A376" s="40">
        <f t="shared" si="518"/>
        <v>373</v>
      </c>
      <c r="B376" s="47" t="s">
        <v>320</v>
      </c>
      <c r="C376" s="47" t="s">
        <v>112</v>
      </c>
      <c r="D376" s="58" t="s">
        <v>1053</v>
      </c>
      <c r="E376" s="82">
        <v>3245.4</v>
      </c>
      <c r="F376" s="82">
        <v>3245.5</v>
      </c>
      <c r="G376" s="185">
        <v>5228.42</v>
      </c>
      <c r="H376" s="82">
        <v>3245.4</v>
      </c>
      <c r="I376" s="88">
        <v>1790</v>
      </c>
      <c r="J376" s="68"/>
      <c r="K376" s="52">
        <f t="shared" si="478"/>
        <v>58.4172</v>
      </c>
      <c r="L376" s="53">
        <f t="shared" si="479"/>
        <v>519.28</v>
      </c>
      <c r="M376" s="44">
        <f t="shared" si="480"/>
        <v>418.27</v>
      </c>
      <c r="N376" s="41">
        <f t="shared" si="481"/>
        <v>22.7178</v>
      </c>
      <c r="O376" s="44">
        <f t="shared" si="482"/>
        <v>89.5</v>
      </c>
      <c r="P376" s="44">
        <f t="shared" si="483"/>
        <v>0</v>
      </c>
      <c r="Q376" s="44">
        <f t="shared" si="484"/>
        <v>1108.185</v>
      </c>
      <c r="R376" s="41">
        <f t="shared" si="485"/>
        <v>0</v>
      </c>
      <c r="S376" s="41">
        <f t="shared" si="486"/>
        <v>259.64</v>
      </c>
      <c r="T376" s="44">
        <f t="shared" si="487"/>
        <v>104.57</v>
      </c>
      <c r="U376" s="41">
        <f t="shared" si="488"/>
        <v>9.74</v>
      </c>
      <c r="V376" s="44">
        <f t="shared" si="489"/>
        <v>89.5</v>
      </c>
      <c r="W376" s="44">
        <f t="shared" si="490"/>
        <v>0</v>
      </c>
      <c r="X376" s="41">
        <f t="shared" si="491"/>
        <v>463.45</v>
      </c>
      <c r="Y376" s="41">
        <f t="shared" si="492"/>
        <v>1571.635</v>
      </c>
      <c r="Z376" s="66"/>
      <c r="AA376" s="143" t="s">
        <v>26</v>
      </c>
      <c r="AB376" s="161">
        <f t="shared" ref="AB376:AH376" si="529">K376+R376</f>
        <v>58.4172</v>
      </c>
      <c r="AC376" s="161">
        <f t="shared" si="529"/>
        <v>778.92</v>
      </c>
      <c r="AD376" s="161">
        <f t="shared" si="529"/>
        <v>522.84</v>
      </c>
      <c r="AE376" s="161">
        <f t="shared" si="529"/>
        <v>32.4578</v>
      </c>
      <c r="AF376" s="161">
        <f t="shared" si="529"/>
        <v>179</v>
      </c>
      <c r="AG376" s="161">
        <f t="shared" si="529"/>
        <v>0</v>
      </c>
      <c r="AH376" s="161">
        <f t="shared" si="529"/>
        <v>1571.635</v>
      </c>
      <c r="AI376" s="143" t="s">
        <v>1135</v>
      </c>
    </row>
    <row r="377" s="9" customFormat="1" ht="20" customHeight="1" spans="1:35">
      <c r="A377" s="40">
        <f t="shared" si="518"/>
        <v>374</v>
      </c>
      <c r="B377" s="41" t="s">
        <v>167</v>
      </c>
      <c r="C377" s="47" t="s">
        <v>1054</v>
      </c>
      <c r="D377" s="58" t="s">
        <v>1055</v>
      </c>
      <c r="E377" s="82">
        <v>3245.4</v>
      </c>
      <c r="F377" s="82">
        <v>3245.5</v>
      </c>
      <c r="G377" s="185">
        <v>5228.42</v>
      </c>
      <c r="H377" s="82">
        <v>3245.4</v>
      </c>
      <c r="I377" s="88">
        <v>3180</v>
      </c>
      <c r="J377" s="68"/>
      <c r="K377" s="52">
        <f t="shared" si="478"/>
        <v>58.4172</v>
      </c>
      <c r="L377" s="53">
        <f t="shared" si="479"/>
        <v>519.28</v>
      </c>
      <c r="M377" s="44">
        <f t="shared" si="480"/>
        <v>418.27</v>
      </c>
      <c r="N377" s="41">
        <f t="shared" si="481"/>
        <v>22.7178</v>
      </c>
      <c r="O377" s="44">
        <f t="shared" si="482"/>
        <v>159</v>
      </c>
      <c r="P377" s="44">
        <f t="shared" si="483"/>
        <v>0</v>
      </c>
      <c r="Q377" s="44">
        <f t="shared" si="484"/>
        <v>1177.685</v>
      </c>
      <c r="R377" s="41">
        <f t="shared" si="485"/>
        <v>0</v>
      </c>
      <c r="S377" s="41">
        <f t="shared" si="486"/>
        <v>259.64</v>
      </c>
      <c r="T377" s="44">
        <f t="shared" si="487"/>
        <v>104.57</v>
      </c>
      <c r="U377" s="41">
        <f t="shared" si="488"/>
        <v>9.74</v>
      </c>
      <c r="V377" s="44">
        <f t="shared" si="489"/>
        <v>159</v>
      </c>
      <c r="W377" s="44">
        <f t="shared" si="490"/>
        <v>0</v>
      </c>
      <c r="X377" s="41">
        <f t="shared" si="491"/>
        <v>532.95</v>
      </c>
      <c r="Y377" s="41">
        <f t="shared" si="492"/>
        <v>1710.635</v>
      </c>
      <c r="Z377" s="66"/>
      <c r="AA377" s="143" t="s">
        <v>12</v>
      </c>
      <c r="AB377" s="161">
        <f t="shared" ref="AB377:AH377" si="530">K377+R377</f>
        <v>58.4172</v>
      </c>
      <c r="AC377" s="161">
        <f t="shared" si="530"/>
        <v>778.92</v>
      </c>
      <c r="AD377" s="161">
        <f t="shared" si="530"/>
        <v>522.84</v>
      </c>
      <c r="AE377" s="161">
        <f t="shared" si="530"/>
        <v>32.4578</v>
      </c>
      <c r="AF377" s="161">
        <f t="shared" si="530"/>
        <v>318</v>
      </c>
      <c r="AG377" s="161">
        <f t="shared" si="530"/>
        <v>0</v>
      </c>
      <c r="AH377" s="161">
        <f t="shared" si="530"/>
        <v>1710.635</v>
      </c>
      <c r="AI377" s="143" t="s">
        <v>1134</v>
      </c>
    </row>
    <row r="378" s="9" customFormat="1" ht="20" customHeight="1" spans="1:35">
      <c r="A378" s="40">
        <f t="shared" si="518"/>
        <v>375</v>
      </c>
      <c r="B378" s="41" t="s">
        <v>167</v>
      </c>
      <c r="C378" s="47" t="s">
        <v>1057</v>
      </c>
      <c r="D378" s="352" t="s">
        <v>1058</v>
      </c>
      <c r="E378" s="82">
        <v>3245.4</v>
      </c>
      <c r="F378" s="82">
        <v>3245.5</v>
      </c>
      <c r="G378" s="185">
        <v>5228.42</v>
      </c>
      <c r="H378" s="82">
        <v>3245.4</v>
      </c>
      <c r="I378" s="88">
        <v>3180</v>
      </c>
      <c r="J378" s="68"/>
      <c r="K378" s="52">
        <f t="shared" si="478"/>
        <v>58.4172</v>
      </c>
      <c r="L378" s="53">
        <f t="shared" si="479"/>
        <v>519.28</v>
      </c>
      <c r="M378" s="44">
        <f t="shared" si="480"/>
        <v>418.27</v>
      </c>
      <c r="N378" s="41">
        <f t="shared" si="481"/>
        <v>22.7178</v>
      </c>
      <c r="O378" s="44">
        <f t="shared" si="482"/>
        <v>159</v>
      </c>
      <c r="P378" s="44">
        <f t="shared" si="483"/>
        <v>0</v>
      </c>
      <c r="Q378" s="44">
        <f t="shared" si="484"/>
        <v>1177.685</v>
      </c>
      <c r="R378" s="41">
        <f t="shared" si="485"/>
        <v>0</v>
      </c>
      <c r="S378" s="41">
        <f t="shared" si="486"/>
        <v>259.64</v>
      </c>
      <c r="T378" s="44">
        <f t="shared" si="487"/>
        <v>104.57</v>
      </c>
      <c r="U378" s="41">
        <f t="shared" si="488"/>
        <v>9.74</v>
      </c>
      <c r="V378" s="44">
        <f t="shared" si="489"/>
        <v>159</v>
      </c>
      <c r="W378" s="44">
        <f t="shared" si="490"/>
        <v>0</v>
      </c>
      <c r="X378" s="41">
        <f t="shared" si="491"/>
        <v>532.95</v>
      </c>
      <c r="Y378" s="41">
        <f t="shared" si="492"/>
        <v>1710.635</v>
      </c>
      <c r="Z378" s="66"/>
      <c r="AA378" s="143" t="s">
        <v>12</v>
      </c>
      <c r="AB378" s="161">
        <f t="shared" ref="AB378:AH378" si="531">K378+R378</f>
        <v>58.4172</v>
      </c>
      <c r="AC378" s="161">
        <f t="shared" si="531"/>
        <v>778.92</v>
      </c>
      <c r="AD378" s="161">
        <f t="shared" si="531"/>
        <v>522.84</v>
      </c>
      <c r="AE378" s="161">
        <f t="shared" si="531"/>
        <v>32.4578</v>
      </c>
      <c r="AF378" s="161">
        <f t="shared" si="531"/>
        <v>318</v>
      </c>
      <c r="AG378" s="161">
        <f t="shared" si="531"/>
        <v>0</v>
      </c>
      <c r="AH378" s="161">
        <f t="shared" si="531"/>
        <v>1710.635</v>
      </c>
      <c r="AI378" s="143" t="s">
        <v>1134</v>
      </c>
    </row>
    <row r="379" s="9" customFormat="1" ht="20" customHeight="1" spans="1:35">
      <c r="A379" s="40">
        <f t="shared" si="518"/>
        <v>376</v>
      </c>
      <c r="B379" s="41" t="s">
        <v>167</v>
      </c>
      <c r="C379" s="47" t="s">
        <v>1059</v>
      </c>
      <c r="D379" s="352" t="s">
        <v>1060</v>
      </c>
      <c r="E379" s="82">
        <v>3245.4</v>
      </c>
      <c r="F379" s="82">
        <v>3245.5</v>
      </c>
      <c r="G379" s="185">
        <v>5228.42</v>
      </c>
      <c r="H379" s="82">
        <v>3245.4</v>
      </c>
      <c r="I379" s="88">
        <v>3180</v>
      </c>
      <c r="J379" s="68"/>
      <c r="K379" s="52">
        <f t="shared" si="478"/>
        <v>58.4172</v>
      </c>
      <c r="L379" s="53">
        <f t="shared" si="479"/>
        <v>519.28</v>
      </c>
      <c r="M379" s="44">
        <f t="shared" si="480"/>
        <v>418.27</v>
      </c>
      <c r="N379" s="41">
        <f t="shared" si="481"/>
        <v>22.7178</v>
      </c>
      <c r="O379" s="44">
        <f t="shared" si="482"/>
        <v>159</v>
      </c>
      <c r="P379" s="44">
        <f t="shared" si="483"/>
        <v>0</v>
      </c>
      <c r="Q379" s="44">
        <f t="shared" si="484"/>
        <v>1177.685</v>
      </c>
      <c r="R379" s="41">
        <f t="shared" si="485"/>
        <v>0</v>
      </c>
      <c r="S379" s="41">
        <f t="shared" si="486"/>
        <v>259.64</v>
      </c>
      <c r="T379" s="44">
        <f t="shared" si="487"/>
        <v>104.57</v>
      </c>
      <c r="U379" s="41">
        <f t="shared" si="488"/>
        <v>9.74</v>
      </c>
      <c r="V379" s="44">
        <f t="shared" si="489"/>
        <v>159</v>
      </c>
      <c r="W379" s="44">
        <f t="shared" si="490"/>
        <v>0</v>
      </c>
      <c r="X379" s="41">
        <f t="shared" si="491"/>
        <v>532.95</v>
      </c>
      <c r="Y379" s="41">
        <f t="shared" si="492"/>
        <v>1710.635</v>
      </c>
      <c r="Z379" s="66"/>
      <c r="AA379" s="143" t="s">
        <v>12</v>
      </c>
      <c r="AB379" s="161">
        <f t="shared" ref="AB379:AH379" si="532">K379+R379</f>
        <v>58.4172</v>
      </c>
      <c r="AC379" s="161">
        <f t="shared" si="532"/>
        <v>778.92</v>
      </c>
      <c r="AD379" s="161">
        <f t="shared" si="532"/>
        <v>522.84</v>
      </c>
      <c r="AE379" s="161">
        <f t="shared" si="532"/>
        <v>32.4578</v>
      </c>
      <c r="AF379" s="161">
        <f t="shared" si="532"/>
        <v>318</v>
      </c>
      <c r="AG379" s="161">
        <f t="shared" si="532"/>
        <v>0</v>
      </c>
      <c r="AH379" s="161">
        <f t="shared" si="532"/>
        <v>1710.635</v>
      </c>
      <c r="AI379" s="143" t="s">
        <v>1134</v>
      </c>
    </row>
    <row r="380" s="9" customFormat="1" ht="20" customHeight="1" spans="1:35">
      <c r="A380" s="40">
        <f t="shared" si="518"/>
        <v>377</v>
      </c>
      <c r="B380" s="41" t="s">
        <v>715</v>
      </c>
      <c r="C380" s="47" t="s">
        <v>1063</v>
      </c>
      <c r="D380" s="58" t="s">
        <v>1064</v>
      </c>
      <c r="E380" s="82">
        <v>3245.4</v>
      </c>
      <c r="F380" s="82">
        <v>3245.5</v>
      </c>
      <c r="G380" s="185">
        <v>5228.42</v>
      </c>
      <c r="H380" s="82">
        <v>3245.4</v>
      </c>
      <c r="I380" s="88">
        <v>1790</v>
      </c>
      <c r="J380" s="68"/>
      <c r="K380" s="52">
        <f t="shared" si="478"/>
        <v>58.4172</v>
      </c>
      <c r="L380" s="53">
        <f t="shared" si="479"/>
        <v>519.28</v>
      </c>
      <c r="M380" s="44">
        <f t="shared" si="480"/>
        <v>418.27</v>
      </c>
      <c r="N380" s="41">
        <f t="shared" si="481"/>
        <v>22.7178</v>
      </c>
      <c r="O380" s="44">
        <f t="shared" si="482"/>
        <v>89.5</v>
      </c>
      <c r="P380" s="44">
        <f t="shared" si="483"/>
        <v>0</v>
      </c>
      <c r="Q380" s="44">
        <f t="shared" si="484"/>
        <v>1108.185</v>
      </c>
      <c r="R380" s="41">
        <f t="shared" si="485"/>
        <v>0</v>
      </c>
      <c r="S380" s="41">
        <f t="shared" si="486"/>
        <v>259.64</v>
      </c>
      <c r="T380" s="44">
        <f t="shared" si="487"/>
        <v>104.57</v>
      </c>
      <c r="U380" s="41">
        <f t="shared" si="488"/>
        <v>9.74</v>
      </c>
      <c r="V380" s="44">
        <f t="shared" si="489"/>
        <v>89.5</v>
      </c>
      <c r="W380" s="44">
        <f t="shared" si="490"/>
        <v>0</v>
      </c>
      <c r="X380" s="41">
        <f t="shared" si="491"/>
        <v>463.45</v>
      </c>
      <c r="Y380" s="41">
        <f t="shared" si="492"/>
        <v>1571.635</v>
      </c>
      <c r="Z380" s="66"/>
      <c r="AA380" s="143" t="s">
        <v>20</v>
      </c>
      <c r="AB380" s="161">
        <f t="shared" ref="AB380:AH380" si="533">K380+R380</f>
        <v>58.4172</v>
      </c>
      <c r="AC380" s="161">
        <f t="shared" si="533"/>
        <v>778.92</v>
      </c>
      <c r="AD380" s="161">
        <f t="shared" si="533"/>
        <v>522.84</v>
      </c>
      <c r="AE380" s="161">
        <f t="shared" si="533"/>
        <v>32.4578</v>
      </c>
      <c r="AF380" s="161">
        <f t="shared" si="533"/>
        <v>179</v>
      </c>
      <c r="AG380" s="161">
        <f t="shared" si="533"/>
        <v>0</v>
      </c>
      <c r="AH380" s="161">
        <f t="shared" si="533"/>
        <v>1571.635</v>
      </c>
      <c r="AI380" s="143" t="s">
        <v>1138</v>
      </c>
    </row>
    <row r="381" s="9" customFormat="1" ht="20" customHeight="1" spans="1:35">
      <c r="A381" s="40">
        <f t="shared" si="518"/>
        <v>378</v>
      </c>
      <c r="B381" s="41" t="s">
        <v>103</v>
      </c>
      <c r="C381" s="47" t="s">
        <v>1069</v>
      </c>
      <c r="D381" s="352" t="s">
        <v>1070</v>
      </c>
      <c r="E381" s="82">
        <v>3245.4</v>
      </c>
      <c r="F381" s="82">
        <v>3245.5</v>
      </c>
      <c r="G381" s="185">
        <v>5228.42</v>
      </c>
      <c r="H381" s="82">
        <v>3245.4</v>
      </c>
      <c r="I381" s="44"/>
      <c r="J381" s="68"/>
      <c r="K381" s="52">
        <f t="shared" si="478"/>
        <v>58.4172</v>
      </c>
      <c r="L381" s="53">
        <f t="shared" si="479"/>
        <v>519.28</v>
      </c>
      <c r="M381" s="44">
        <f t="shared" si="480"/>
        <v>418.27</v>
      </c>
      <c r="N381" s="41">
        <f t="shared" si="481"/>
        <v>22.7178</v>
      </c>
      <c r="O381" s="44">
        <f t="shared" si="482"/>
        <v>0</v>
      </c>
      <c r="P381" s="44">
        <f t="shared" si="483"/>
        <v>0</v>
      </c>
      <c r="Q381" s="44">
        <f t="shared" si="484"/>
        <v>1018.685</v>
      </c>
      <c r="R381" s="41">
        <f t="shared" si="485"/>
        <v>0</v>
      </c>
      <c r="S381" s="41">
        <f t="shared" si="486"/>
        <v>259.64</v>
      </c>
      <c r="T381" s="44">
        <f t="shared" si="487"/>
        <v>104.57</v>
      </c>
      <c r="U381" s="41">
        <f t="shared" si="488"/>
        <v>9.74</v>
      </c>
      <c r="V381" s="44">
        <f t="shared" si="489"/>
        <v>0</v>
      </c>
      <c r="W381" s="44">
        <f t="shared" si="490"/>
        <v>0</v>
      </c>
      <c r="X381" s="41">
        <f t="shared" si="491"/>
        <v>373.95</v>
      </c>
      <c r="Y381" s="41">
        <f t="shared" si="492"/>
        <v>1392.635</v>
      </c>
      <c r="Z381" s="66"/>
      <c r="AA381" s="143" t="s">
        <v>26</v>
      </c>
      <c r="AB381" s="161">
        <f t="shared" ref="AB381:AH381" si="534">K381+R381</f>
        <v>58.4172</v>
      </c>
      <c r="AC381" s="161">
        <f t="shared" si="534"/>
        <v>778.92</v>
      </c>
      <c r="AD381" s="161">
        <f t="shared" si="534"/>
        <v>522.84</v>
      </c>
      <c r="AE381" s="161">
        <f t="shared" si="534"/>
        <v>32.4578</v>
      </c>
      <c r="AF381" s="161">
        <f t="shared" si="534"/>
        <v>0</v>
      </c>
      <c r="AG381" s="161">
        <f t="shared" si="534"/>
        <v>0</v>
      </c>
      <c r="AH381" s="161">
        <f t="shared" si="534"/>
        <v>1392.635</v>
      </c>
      <c r="AI381" s="143" t="s">
        <v>1135</v>
      </c>
    </row>
    <row r="382" s="9" customFormat="1" ht="20" customHeight="1" spans="1:35">
      <c r="A382" s="40">
        <f t="shared" si="518"/>
        <v>379</v>
      </c>
      <c r="B382" s="41" t="s">
        <v>913</v>
      </c>
      <c r="C382" s="47" t="s">
        <v>1071</v>
      </c>
      <c r="D382" s="58" t="s">
        <v>1072</v>
      </c>
      <c r="E382" s="82">
        <v>3245.4</v>
      </c>
      <c r="F382" s="82">
        <v>3245.5</v>
      </c>
      <c r="G382" s="185">
        <v>5228.42</v>
      </c>
      <c r="H382" s="82">
        <v>3245.4</v>
      </c>
      <c r="I382" s="88">
        <v>1790</v>
      </c>
      <c r="J382" s="68"/>
      <c r="K382" s="52">
        <f t="shared" si="478"/>
        <v>58.4172</v>
      </c>
      <c r="L382" s="53">
        <f t="shared" si="479"/>
        <v>519.28</v>
      </c>
      <c r="M382" s="44">
        <f t="shared" si="480"/>
        <v>418.27</v>
      </c>
      <c r="N382" s="41">
        <f t="shared" si="481"/>
        <v>22.7178</v>
      </c>
      <c r="O382" s="44">
        <f t="shared" si="482"/>
        <v>89.5</v>
      </c>
      <c r="P382" s="44">
        <f t="shared" si="483"/>
        <v>0</v>
      </c>
      <c r="Q382" s="44">
        <f t="shared" si="484"/>
        <v>1108.185</v>
      </c>
      <c r="R382" s="41">
        <f t="shared" si="485"/>
        <v>0</v>
      </c>
      <c r="S382" s="41">
        <f t="shared" si="486"/>
        <v>259.64</v>
      </c>
      <c r="T382" s="44">
        <f t="shared" si="487"/>
        <v>104.57</v>
      </c>
      <c r="U382" s="41">
        <f t="shared" si="488"/>
        <v>9.74</v>
      </c>
      <c r="V382" s="44">
        <f t="shared" si="489"/>
        <v>89.5</v>
      </c>
      <c r="W382" s="44">
        <f t="shared" si="490"/>
        <v>0</v>
      </c>
      <c r="X382" s="41">
        <f t="shared" si="491"/>
        <v>463.45</v>
      </c>
      <c r="Y382" s="41">
        <f t="shared" si="492"/>
        <v>1571.635</v>
      </c>
      <c r="Z382" s="66"/>
      <c r="AA382" s="143" t="s">
        <v>23</v>
      </c>
      <c r="AB382" s="161">
        <f t="shared" ref="AB382:AH382" si="535">K382+R382</f>
        <v>58.4172</v>
      </c>
      <c r="AC382" s="161">
        <f t="shared" si="535"/>
        <v>778.92</v>
      </c>
      <c r="AD382" s="161">
        <f t="shared" si="535"/>
        <v>522.84</v>
      </c>
      <c r="AE382" s="161">
        <f t="shared" si="535"/>
        <v>32.4578</v>
      </c>
      <c r="AF382" s="161">
        <f t="shared" si="535"/>
        <v>179</v>
      </c>
      <c r="AG382" s="161">
        <f t="shared" si="535"/>
        <v>0</v>
      </c>
      <c r="AH382" s="161">
        <f t="shared" si="535"/>
        <v>1571.635</v>
      </c>
      <c r="AI382" s="143" t="s">
        <v>1138</v>
      </c>
    </row>
    <row r="383" s="31" customFormat="1" ht="20" customHeight="1" spans="1:35">
      <c r="A383" s="94">
        <f t="shared" si="518"/>
        <v>380</v>
      </c>
      <c r="B383" s="95" t="s">
        <v>913</v>
      </c>
      <c r="C383" s="97" t="s">
        <v>1073</v>
      </c>
      <c r="D383" s="365" t="s">
        <v>1074</v>
      </c>
      <c r="E383" s="98">
        <v>3245.4</v>
      </c>
      <c r="F383" s="98">
        <v>0</v>
      </c>
      <c r="G383" s="192">
        <v>0</v>
      </c>
      <c r="H383" s="98">
        <v>0</v>
      </c>
      <c r="I383" s="107"/>
      <c r="J383" s="150"/>
      <c r="K383" s="105">
        <f t="shared" si="478"/>
        <v>58.4172</v>
      </c>
      <c r="L383" s="106">
        <f t="shared" si="479"/>
        <v>0</v>
      </c>
      <c r="M383" s="107">
        <f t="shared" si="480"/>
        <v>0</v>
      </c>
      <c r="N383" s="95">
        <f t="shared" si="481"/>
        <v>0</v>
      </c>
      <c r="O383" s="107">
        <f t="shared" si="482"/>
        <v>0</v>
      </c>
      <c r="P383" s="107">
        <f t="shared" si="483"/>
        <v>0</v>
      </c>
      <c r="Q383" s="107">
        <f t="shared" si="484"/>
        <v>58.4172</v>
      </c>
      <c r="R383" s="95">
        <f t="shared" si="485"/>
        <v>0</v>
      </c>
      <c r="S383" s="95">
        <f t="shared" si="486"/>
        <v>0</v>
      </c>
      <c r="T383" s="107">
        <f t="shared" si="487"/>
        <v>0</v>
      </c>
      <c r="U383" s="95">
        <f t="shared" si="488"/>
        <v>0</v>
      </c>
      <c r="V383" s="107">
        <f t="shared" si="489"/>
        <v>0</v>
      </c>
      <c r="W383" s="107">
        <f t="shared" si="490"/>
        <v>0</v>
      </c>
      <c r="X383" s="95">
        <f t="shared" si="491"/>
        <v>0</v>
      </c>
      <c r="Y383" s="95">
        <f t="shared" si="492"/>
        <v>58.4172</v>
      </c>
      <c r="Z383" s="200"/>
      <c r="AA383" s="198" t="s">
        <v>23</v>
      </c>
      <c r="AB383" s="199">
        <f t="shared" ref="AB383:AH383" si="536">K383+R383</f>
        <v>58.4172</v>
      </c>
      <c r="AC383" s="199">
        <f t="shared" si="536"/>
        <v>0</v>
      </c>
      <c r="AD383" s="199">
        <f t="shared" si="536"/>
        <v>0</v>
      </c>
      <c r="AE383" s="199">
        <f t="shared" si="536"/>
        <v>0</v>
      </c>
      <c r="AF383" s="199">
        <f t="shared" si="536"/>
        <v>0</v>
      </c>
      <c r="AG383" s="199">
        <f t="shared" si="536"/>
        <v>0</v>
      </c>
      <c r="AH383" s="199">
        <f t="shared" si="536"/>
        <v>58.4172</v>
      </c>
      <c r="AI383" s="198" t="s">
        <v>1138</v>
      </c>
    </row>
    <row r="384" s="9" customFormat="1" ht="20" customHeight="1" spans="1:35">
      <c r="A384" s="40">
        <f t="shared" si="518"/>
        <v>381</v>
      </c>
      <c r="B384" s="41" t="s">
        <v>913</v>
      </c>
      <c r="C384" s="47" t="s">
        <v>1075</v>
      </c>
      <c r="D384" s="58" t="s">
        <v>1076</v>
      </c>
      <c r="E384" s="82">
        <v>3245.4</v>
      </c>
      <c r="F384" s="82">
        <v>3245.5</v>
      </c>
      <c r="G384" s="185">
        <v>5228.42</v>
      </c>
      <c r="H384" s="82">
        <v>3245.4</v>
      </c>
      <c r="I384" s="88">
        <v>1790</v>
      </c>
      <c r="J384" s="68"/>
      <c r="K384" s="52">
        <f t="shared" si="478"/>
        <v>58.4172</v>
      </c>
      <c r="L384" s="53">
        <f t="shared" si="479"/>
        <v>519.28</v>
      </c>
      <c r="M384" s="44">
        <f t="shared" si="480"/>
        <v>418.27</v>
      </c>
      <c r="N384" s="41">
        <f t="shared" si="481"/>
        <v>22.7178</v>
      </c>
      <c r="O384" s="44">
        <f t="shared" si="482"/>
        <v>89.5</v>
      </c>
      <c r="P384" s="44">
        <f t="shared" si="483"/>
        <v>0</v>
      </c>
      <c r="Q384" s="44">
        <f t="shared" si="484"/>
        <v>1108.185</v>
      </c>
      <c r="R384" s="41">
        <f t="shared" si="485"/>
        <v>0</v>
      </c>
      <c r="S384" s="41">
        <f t="shared" si="486"/>
        <v>259.64</v>
      </c>
      <c r="T384" s="44">
        <f t="shared" si="487"/>
        <v>104.57</v>
      </c>
      <c r="U384" s="41">
        <f t="shared" si="488"/>
        <v>9.74</v>
      </c>
      <c r="V384" s="44">
        <f t="shared" si="489"/>
        <v>89.5</v>
      </c>
      <c r="W384" s="44">
        <f t="shared" si="490"/>
        <v>0</v>
      </c>
      <c r="X384" s="41">
        <f t="shared" si="491"/>
        <v>463.45</v>
      </c>
      <c r="Y384" s="41">
        <f t="shared" si="492"/>
        <v>1571.635</v>
      </c>
      <c r="Z384" s="66"/>
      <c r="AA384" s="143" t="s">
        <v>23</v>
      </c>
      <c r="AB384" s="161">
        <f t="shared" ref="AB384:AH384" si="537">K384+R384</f>
        <v>58.4172</v>
      </c>
      <c r="AC384" s="161">
        <f t="shared" si="537"/>
        <v>778.92</v>
      </c>
      <c r="AD384" s="161">
        <f t="shared" si="537"/>
        <v>522.84</v>
      </c>
      <c r="AE384" s="161">
        <f t="shared" si="537"/>
        <v>32.4578</v>
      </c>
      <c r="AF384" s="161">
        <f t="shared" si="537"/>
        <v>179</v>
      </c>
      <c r="AG384" s="161">
        <f t="shared" si="537"/>
        <v>0</v>
      </c>
      <c r="AH384" s="161">
        <f t="shared" si="537"/>
        <v>1571.635</v>
      </c>
      <c r="AI384" s="143" t="s">
        <v>1138</v>
      </c>
    </row>
    <row r="385" s="9" customFormat="1" ht="20" customHeight="1" spans="1:35">
      <c r="A385" s="40">
        <f t="shared" ref="A385:A394" si="538">ROW()-3</f>
        <v>382</v>
      </c>
      <c r="B385" s="41" t="s">
        <v>124</v>
      </c>
      <c r="C385" s="47" t="s">
        <v>1077</v>
      </c>
      <c r="D385" s="58" t="s">
        <v>1078</v>
      </c>
      <c r="E385" s="82">
        <v>3245.4</v>
      </c>
      <c r="F385" s="82">
        <v>3245.5</v>
      </c>
      <c r="G385" s="185">
        <v>5228.42</v>
      </c>
      <c r="H385" s="82">
        <v>3245.4</v>
      </c>
      <c r="I385" s="44"/>
      <c r="J385" s="68"/>
      <c r="K385" s="52">
        <f t="shared" si="478"/>
        <v>58.4172</v>
      </c>
      <c r="L385" s="53">
        <f t="shared" si="479"/>
        <v>519.28</v>
      </c>
      <c r="M385" s="44">
        <f t="shared" si="480"/>
        <v>418.27</v>
      </c>
      <c r="N385" s="41">
        <f t="shared" si="481"/>
        <v>22.7178</v>
      </c>
      <c r="O385" s="44">
        <f t="shared" si="482"/>
        <v>0</v>
      </c>
      <c r="P385" s="44">
        <f t="shared" si="483"/>
        <v>0</v>
      </c>
      <c r="Q385" s="44">
        <f t="shared" si="484"/>
        <v>1018.685</v>
      </c>
      <c r="R385" s="41">
        <f t="shared" si="485"/>
        <v>0</v>
      </c>
      <c r="S385" s="41">
        <f t="shared" si="486"/>
        <v>259.64</v>
      </c>
      <c r="T385" s="44">
        <f t="shared" si="487"/>
        <v>104.57</v>
      </c>
      <c r="U385" s="41">
        <f t="shared" si="488"/>
        <v>9.74</v>
      </c>
      <c r="V385" s="44">
        <f t="shared" si="489"/>
        <v>0</v>
      </c>
      <c r="W385" s="44">
        <f t="shared" si="490"/>
        <v>0</v>
      </c>
      <c r="X385" s="41">
        <f t="shared" si="491"/>
        <v>373.95</v>
      </c>
      <c r="Y385" s="41">
        <f t="shared" si="492"/>
        <v>1392.635</v>
      </c>
      <c r="Z385" s="66"/>
      <c r="AA385" s="143" t="s">
        <v>19</v>
      </c>
      <c r="AB385" s="161">
        <f t="shared" ref="AB385:AH385" si="539">K385+R385</f>
        <v>58.4172</v>
      </c>
      <c r="AC385" s="161">
        <f t="shared" si="539"/>
        <v>778.92</v>
      </c>
      <c r="AD385" s="161">
        <f t="shared" si="539"/>
        <v>522.84</v>
      </c>
      <c r="AE385" s="161">
        <f t="shared" si="539"/>
        <v>32.4578</v>
      </c>
      <c r="AF385" s="161">
        <f t="shared" si="539"/>
        <v>0</v>
      </c>
      <c r="AG385" s="161">
        <f t="shared" si="539"/>
        <v>0</v>
      </c>
      <c r="AH385" s="161">
        <f t="shared" si="539"/>
        <v>1392.635</v>
      </c>
      <c r="AI385" s="143" t="s">
        <v>1138</v>
      </c>
    </row>
    <row r="386" s="9" customFormat="1" ht="20" customHeight="1" spans="1:35">
      <c r="A386" s="40">
        <f t="shared" si="538"/>
        <v>383</v>
      </c>
      <c r="B386" s="41" t="s">
        <v>124</v>
      </c>
      <c r="C386" s="47" t="s">
        <v>1079</v>
      </c>
      <c r="D386" s="58" t="s">
        <v>1080</v>
      </c>
      <c r="E386" s="82">
        <v>3245.4</v>
      </c>
      <c r="F386" s="82">
        <v>3245.5</v>
      </c>
      <c r="G386" s="185">
        <v>5228.42</v>
      </c>
      <c r="H386" s="82">
        <v>3245.4</v>
      </c>
      <c r="I386" s="88">
        <v>1790</v>
      </c>
      <c r="J386" s="68"/>
      <c r="K386" s="52">
        <f t="shared" si="478"/>
        <v>58.4172</v>
      </c>
      <c r="L386" s="53">
        <f t="shared" si="479"/>
        <v>519.28</v>
      </c>
      <c r="M386" s="44">
        <f t="shared" si="480"/>
        <v>418.27</v>
      </c>
      <c r="N386" s="41">
        <f t="shared" si="481"/>
        <v>22.7178</v>
      </c>
      <c r="O386" s="44">
        <f t="shared" si="482"/>
        <v>89.5</v>
      </c>
      <c r="P386" s="44">
        <f t="shared" si="483"/>
        <v>0</v>
      </c>
      <c r="Q386" s="44">
        <f t="shared" si="484"/>
        <v>1108.185</v>
      </c>
      <c r="R386" s="41">
        <f t="shared" si="485"/>
        <v>0</v>
      </c>
      <c r="S386" s="41">
        <f t="shared" si="486"/>
        <v>259.64</v>
      </c>
      <c r="T386" s="44">
        <f t="shared" si="487"/>
        <v>104.57</v>
      </c>
      <c r="U386" s="41">
        <f t="shared" si="488"/>
        <v>9.74</v>
      </c>
      <c r="V386" s="44">
        <f t="shared" si="489"/>
        <v>89.5</v>
      </c>
      <c r="W386" s="44">
        <f t="shared" si="490"/>
        <v>0</v>
      </c>
      <c r="X386" s="41">
        <f t="shared" si="491"/>
        <v>463.45</v>
      </c>
      <c r="Y386" s="41">
        <f t="shared" si="492"/>
        <v>1571.635</v>
      </c>
      <c r="Z386" s="66"/>
      <c r="AA386" s="143" t="s">
        <v>19</v>
      </c>
      <c r="AB386" s="161">
        <f t="shared" ref="AB386:AH386" si="540">K386+R386</f>
        <v>58.4172</v>
      </c>
      <c r="AC386" s="161">
        <f t="shared" si="540"/>
        <v>778.92</v>
      </c>
      <c r="AD386" s="161">
        <f t="shared" si="540"/>
        <v>522.84</v>
      </c>
      <c r="AE386" s="161">
        <f t="shared" si="540"/>
        <v>32.4578</v>
      </c>
      <c r="AF386" s="161">
        <f t="shared" si="540"/>
        <v>179</v>
      </c>
      <c r="AG386" s="161">
        <f t="shared" si="540"/>
        <v>0</v>
      </c>
      <c r="AH386" s="161">
        <f t="shared" si="540"/>
        <v>1571.635</v>
      </c>
      <c r="AI386" s="143" t="s">
        <v>1138</v>
      </c>
    </row>
    <row r="387" s="9" customFormat="1" ht="20" customHeight="1" spans="1:35">
      <c r="A387" s="40">
        <f t="shared" si="538"/>
        <v>384</v>
      </c>
      <c r="B387" s="41" t="s">
        <v>124</v>
      </c>
      <c r="C387" s="47" t="s">
        <v>1081</v>
      </c>
      <c r="D387" s="58" t="s">
        <v>1082</v>
      </c>
      <c r="E387" s="82">
        <v>3245.4</v>
      </c>
      <c r="F387" s="82">
        <v>3245.5</v>
      </c>
      <c r="G387" s="185">
        <v>5228.42</v>
      </c>
      <c r="H387" s="82">
        <v>3245.4</v>
      </c>
      <c r="I387" s="88">
        <v>1790</v>
      </c>
      <c r="J387" s="68"/>
      <c r="K387" s="52">
        <f t="shared" si="478"/>
        <v>58.4172</v>
      </c>
      <c r="L387" s="53">
        <f t="shared" si="479"/>
        <v>519.28</v>
      </c>
      <c r="M387" s="44">
        <f t="shared" si="480"/>
        <v>418.27</v>
      </c>
      <c r="N387" s="41">
        <f t="shared" si="481"/>
        <v>22.7178</v>
      </c>
      <c r="O387" s="44">
        <f t="shared" si="482"/>
        <v>89.5</v>
      </c>
      <c r="P387" s="44">
        <f t="shared" si="483"/>
        <v>0</v>
      </c>
      <c r="Q387" s="44">
        <f t="shared" si="484"/>
        <v>1108.185</v>
      </c>
      <c r="R387" s="41">
        <f t="shared" si="485"/>
        <v>0</v>
      </c>
      <c r="S387" s="41">
        <f t="shared" si="486"/>
        <v>259.64</v>
      </c>
      <c r="T387" s="44">
        <f t="shared" si="487"/>
        <v>104.57</v>
      </c>
      <c r="U387" s="41">
        <f t="shared" si="488"/>
        <v>9.74</v>
      </c>
      <c r="V387" s="44">
        <f t="shared" si="489"/>
        <v>89.5</v>
      </c>
      <c r="W387" s="44">
        <f t="shared" si="490"/>
        <v>0</v>
      </c>
      <c r="X387" s="41">
        <f t="shared" si="491"/>
        <v>463.45</v>
      </c>
      <c r="Y387" s="41">
        <f t="shared" si="492"/>
        <v>1571.635</v>
      </c>
      <c r="Z387" s="66"/>
      <c r="AA387" s="143" t="s">
        <v>19</v>
      </c>
      <c r="AB387" s="161">
        <f t="shared" ref="AB387:AH387" si="541">K387+R387</f>
        <v>58.4172</v>
      </c>
      <c r="AC387" s="161">
        <f t="shared" si="541"/>
        <v>778.92</v>
      </c>
      <c r="AD387" s="161">
        <f t="shared" si="541"/>
        <v>522.84</v>
      </c>
      <c r="AE387" s="161">
        <f t="shared" si="541"/>
        <v>32.4578</v>
      </c>
      <c r="AF387" s="161">
        <f t="shared" si="541"/>
        <v>179</v>
      </c>
      <c r="AG387" s="161">
        <f t="shared" si="541"/>
        <v>0</v>
      </c>
      <c r="AH387" s="161">
        <f t="shared" si="541"/>
        <v>1571.635</v>
      </c>
      <c r="AI387" s="143" t="s">
        <v>1138</v>
      </c>
    </row>
    <row r="388" s="9" customFormat="1" ht="20" customHeight="1" spans="1:35">
      <c r="A388" s="40">
        <f t="shared" si="538"/>
        <v>385</v>
      </c>
      <c r="B388" s="41" t="s">
        <v>124</v>
      </c>
      <c r="C388" s="47" t="s">
        <v>1083</v>
      </c>
      <c r="D388" s="58" t="s">
        <v>1084</v>
      </c>
      <c r="E388" s="82">
        <v>3245.4</v>
      </c>
      <c r="F388" s="82">
        <v>3245.5</v>
      </c>
      <c r="G388" s="185">
        <v>5228.42</v>
      </c>
      <c r="H388" s="82">
        <v>3245.4</v>
      </c>
      <c r="I388" s="88">
        <v>1790</v>
      </c>
      <c r="J388" s="68"/>
      <c r="K388" s="52">
        <f t="shared" si="478"/>
        <v>58.4172</v>
      </c>
      <c r="L388" s="53">
        <f t="shared" si="479"/>
        <v>519.28</v>
      </c>
      <c r="M388" s="44">
        <f t="shared" si="480"/>
        <v>418.27</v>
      </c>
      <c r="N388" s="41">
        <f t="shared" si="481"/>
        <v>22.7178</v>
      </c>
      <c r="O388" s="44">
        <f t="shared" si="482"/>
        <v>89.5</v>
      </c>
      <c r="P388" s="44">
        <f t="shared" si="483"/>
        <v>0</v>
      </c>
      <c r="Q388" s="44">
        <f t="shared" si="484"/>
        <v>1108.185</v>
      </c>
      <c r="R388" s="41">
        <f t="shared" si="485"/>
        <v>0</v>
      </c>
      <c r="S388" s="41">
        <f t="shared" si="486"/>
        <v>259.64</v>
      </c>
      <c r="T388" s="44">
        <f t="shared" si="487"/>
        <v>104.57</v>
      </c>
      <c r="U388" s="41">
        <f t="shared" si="488"/>
        <v>9.74</v>
      </c>
      <c r="V388" s="44">
        <f t="shared" si="489"/>
        <v>89.5</v>
      </c>
      <c r="W388" s="44">
        <f t="shared" si="490"/>
        <v>0</v>
      </c>
      <c r="X388" s="41">
        <f t="shared" si="491"/>
        <v>463.45</v>
      </c>
      <c r="Y388" s="41">
        <f t="shared" si="492"/>
        <v>1571.635</v>
      </c>
      <c r="Z388" s="66"/>
      <c r="AA388" s="143" t="s">
        <v>19</v>
      </c>
      <c r="AB388" s="161">
        <f t="shared" ref="AB388:AH388" si="542">K388+R388</f>
        <v>58.4172</v>
      </c>
      <c r="AC388" s="161">
        <f t="shared" si="542"/>
        <v>778.92</v>
      </c>
      <c r="AD388" s="161">
        <f t="shared" si="542"/>
        <v>522.84</v>
      </c>
      <c r="AE388" s="161">
        <f t="shared" si="542"/>
        <v>32.4578</v>
      </c>
      <c r="AF388" s="161">
        <f t="shared" si="542"/>
        <v>179</v>
      </c>
      <c r="AG388" s="161">
        <f t="shared" si="542"/>
        <v>0</v>
      </c>
      <c r="AH388" s="161">
        <f t="shared" si="542"/>
        <v>1571.635</v>
      </c>
      <c r="AI388" s="143" t="s">
        <v>1138</v>
      </c>
    </row>
    <row r="389" s="9" customFormat="1" ht="20" customHeight="1" spans="1:35">
      <c r="A389" s="40">
        <f t="shared" si="538"/>
        <v>386</v>
      </c>
      <c r="B389" s="41" t="s">
        <v>238</v>
      </c>
      <c r="C389" s="47" t="s">
        <v>1090</v>
      </c>
      <c r="D389" s="58" t="s">
        <v>1091</v>
      </c>
      <c r="E389" s="82">
        <v>3245.4</v>
      </c>
      <c r="F389" s="82">
        <v>3245.5</v>
      </c>
      <c r="G389" s="185">
        <v>5228.42</v>
      </c>
      <c r="H389" s="82">
        <v>3245.4</v>
      </c>
      <c r="I389" s="88">
        <v>1790</v>
      </c>
      <c r="J389" s="68"/>
      <c r="K389" s="52">
        <f t="shared" si="478"/>
        <v>58.4172</v>
      </c>
      <c r="L389" s="53">
        <f t="shared" si="479"/>
        <v>519.28</v>
      </c>
      <c r="M389" s="44">
        <f t="shared" si="480"/>
        <v>418.27</v>
      </c>
      <c r="N389" s="41">
        <f t="shared" si="481"/>
        <v>22.7178</v>
      </c>
      <c r="O389" s="44">
        <f t="shared" si="482"/>
        <v>89.5</v>
      </c>
      <c r="P389" s="44">
        <f t="shared" si="483"/>
        <v>0</v>
      </c>
      <c r="Q389" s="44">
        <f t="shared" si="484"/>
        <v>1108.185</v>
      </c>
      <c r="R389" s="41">
        <f t="shared" si="485"/>
        <v>0</v>
      </c>
      <c r="S389" s="41">
        <f t="shared" si="486"/>
        <v>259.64</v>
      </c>
      <c r="T389" s="44">
        <f t="shared" si="487"/>
        <v>104.57</v>
      </c>
      <c r="U389" s="41">
        <f t="shared" si="488"/>
        <v>9.74</v>
      </c>
      <c r="V389" s="44">
        <f t="shared" si="489"/>
        <v>89.5</v>
      </c>
      <c r="W389" s="44">
        <f t="shared" si="490"/>
        <v>0</v>
      </c>
      <c r="X389" s="41">
        <f t="shared" si="491"/>
        <v>463.45</v>
      </c>
      <c r="Y389" s="41">
        <f t="shared" si="492"/>
        <v>1571.635</v>
      </c>
      <c r="Z389" s="66"/>
      <c r="AA389" s="143" t="s">
        <v>17</v>
      </c>
      <c r="AB389" s="161">
        <f t="shared" ref="AB389:AH389" si="543">K389+R389</f>
        <v>58.4172</v>
      </c>
      <c r="AC389" s="161">
        <f t="shared" si="543"/>
        <v>778.92</v>
      </c>
      <c r="AD389" s="161">
        <f t="shared" si="543"/>
        <v>522.84</v>
      </c>
      <c r="AE389" s="161">
        <f t="shared" si="543"/>
        <v>32.4578</v>
      </c>
      <c r="AF389" s="161">
        <f t="shared" si="543"/>
        <v>179</v>
      </c>
      <c r="AG389" s="161">
        <f t="shared" si="543"/>
        <v>0</v>
      </c>
      <c r="AH389" s="161">
        <f t="shared" si="543"/>
        <v>1571.635</v>
      </c>
      <c r="AI389" s="143" t="s">
        <v>1138</v>
      </c>
    </row>
    <row r="390" s="9" customFormat="1" ht="20" customHeight="1" spans="1:35">
      <c r="A390" s="40">
        <f t="shared" si="538"/>
        <v>387</v>
      </c>
      <c r="B390" s="41" t="s">
        <v>170</v>
      </c>
      <c r="C390" s="47" t="s">
        <v>1094</v>
      </c>
      <c r="D390" s="58" t="s">
        <v>1095</v>
      </c>
      <c r="E390" s="82">
        <v>3245.4</v>
      </c>
      <c r="F390" s="82">
        <v>3245.5</v>
      </c>
      <c r="G390" s="185">
        <v>5228.42</v>
      </c>
      <c r="H390" s="82">
        <v>3245.4</v>
      </c>
      <c r="I390" s="44"/>
      <c r="J390" s="68"/>
      <c r="K390" s="52">
        <f t="shared" si="478"/>
        <v>58.4172</v>
      </c>
      <c r="L390" s="53">
        <f t="shared" si="479"/>
        <v>519.28</v>
      </c>
      <c r="M390" s="44">
        <f t="shared" si="480"/>
        <v>418.27</v>
      </c>
      <c r="N390" s="41">
        <f t="shared" si="481"/>
        <v>22.7178</v>
      </c>
      <c r="O390" s="44">
        <f t="shared" si="482"/>
        <v>0</v>
      </c>
      <c r="P390" s="44">
        <f t="shared" si="483"/>
        <v>0</v>
      </c>
      <c r="Q390" s="44">
        <f t="shared" si="484"/>
        <v>1018.685</v>
      </c>
      <c r="R390" s="41">
        <f t="shared" si="485"/>
        <v>0</v>
      </c>
      <c r="S390" s="41">
        <f t="shared" si="486"/>
        <v>259.64</v>
      </c>
      <c r="T390" s="44">
        <f t="shared" si="487"/>
        <v>104.57</v>
      </c>
      <c r="U390" s="41">
        <f t="shared" si="488"/>
        <v>9.74</v>
      </c>
      <c r="V390" s="44">
        <f t="shared" si="489"/>
        <v>0</v>
      </c>
      <c r="W390" s="44">
        <f t="shared" si="490"/>
        <v>0</v>
      </c>
      <c r="X390" s="41">
        <f t="shared" si="491"/>
        <v>373.95</v>
      </c>
      <c r="Y390" s="41">
        <f t="shared" si="492"/>
        <v>1392.635</v>
      </c>
      <c r="Z390" s="66"/>
      <c r="AA390" s="143" t="s">
        <v>15</v>
      </c>
      <c r="AB390" s="161">
        <f t="shared" ref="AB390:AH390" si="544">K390+R390</f>
        <v>58.4172</v>
      </c>
      <c r="AC390" s="161">
        <f t="shared" si="544"/>
        <v>778.92</v>
      </c>
      <c r="AD390" s="161">
        <f t="shared" si="544"/>
        <v>522.84</v>
      </c>
      <c r="AE390" s="161">
        <f t="shared" si="544"/>
        <v>32.4578</v>
      </c>
      <c r="AF390" s="161">
        <f t="shared" si="544"/>
        <v>0</v>
      </c>
      <c r="AG390" s="161">
        <f t="shared" si="544"/>
        <v>0</v>
      </c>
      <c r="AH390" s="161">
        <f t="shared" si="544"/>
        <v>1392.635</v>
      </c>
      <c r="AI390" s="143" t="s">
        <v>1138</v>
      </c>
    </row>
    <row r="391" s="9" customFormat="1" ht="20" customHeight="1" spans="1:35">
      <c r="A391" s="40">
        <f t="shared" si="538"/>
        <v>388</v>
      </c>
      <c r="B391" s="41" t="s">
        <v>170</v>
      </c>
      <c r="C391" s="47" t="s">
        <v>1096</v>
      </c>
      <c r="D391" s="58" t="s">
        <v>1097</v>
      </c>
      <c r="E391" s="82">
        <v>3245.4</v>
      </c>
      <c r="F391" s="82">
        <v>3245.5</v>
      </c>
      <c r="G391" s="185">
        <v>5228.42</v>
      </c>
      <c r="H391" s="82">
        <v>3245.4</v>
      </c>
      <c r="I391" s="44">
        <v>1790</v>
      </c>
      <c r="J391" s="68"/>
      <c r="K391" s="52">
        <f t="shared" si="478"/>
        <v>58.4172</v>
      </c>
      <c r="L391" s="53">
        <f t="shared" si="479"/>
        <v>519.28</v>
      </c>
      <c r="M391" s="44">
        <f t="shared" si="480"/>
        <v>418.27</v>
      </c>
      <c r="N391" s="41">
        <f t="shared" si="481"/>
        <v>22.7178</v>
      </c>
      <c r="O391" s="44">
        <f t="shared" si="482"/>
        <v>89.5</v>
      </c>
      <c r="P391" s="44">
        <f t="shared" si="483"/>
        <v>0</v>
      </c>
      <c r="Q391" s="44">
        <f t="shared" si="484"/>
        <v>1108.185</v>
      </c>
      <c r="R391" s="41">
        <f t="shared" si="485"/>
        <v>0</v>
      </c>
      <c r="S391" s="41">
        <f t="shared" si="486"/>
        <v>259.64</v>
      </c>
      <c r="T391" s="44">
        <f t="shared" si="487"/>
        <v>104.57</v>
      </c>
      <c r="U391" s="41">
        <f t="shared" si="488"/>
        <v>9.74</v>
      </c>
      <c r="V391" s="44">
        <f t="shared" si="489"/>
        <v>89.5</v>
      </c>
      <c r="W391" s="44">
        <f t="shared" si="490"/>
        <v>0</v>
      </c>
      <c r="X391" s="41">
        <f t="shared" si="491"/>
        <v>463.45</v>
      </c>
      <c r="Y391" s="41">
        <f t="shared" si="492"/>
        <v>1571.635</v>
      </c>
      <c r="Z391" s="66"/>
      <c r="AA391" s="143" t="s">
        <v>34</v>
      </c>
      <c r="AB391" s="161">
        <f t="shared" ref="AB391:AH391" si="545">K391+R391</f>
        <v>58.4172</v>
      </c>
      <c r="AC391" s="161">
        <f t="shared" si="545"/>
        <v>778.92</v>
      </c>
      <c r="AD391" s="161">
        <f t="shared" si="545"/>
        <v>522.84</v>
      </c>
      <c r="AE391" s="161">
        <f t="shared" si="545"/>
        <v>32.4578</v>
      </c>
      <c r="AF391" s="161">
        <f t="shared" si="545"/>
        <v>179</v>
      </c>
      <c r="AG391" s="161">
        <f t="shared" si="545"/>
        <v>0</v>
      </c>
      <c r="AH391" s="161">
        <f t="shared" si="545"/>
        <v>1571.635</v>
      </c>
      <c r="AI391" s="143" t="s">
        <v>1139</v>
      </c>
    </row>
    <row r="392" s="9" customFormat="1" ht="20" customHeight="1" spans="1:35">
      <c r="A392" s="40">
        <f t="shared" si="538"/>
        <v>389</v>
      </c>
      <c r="B392" s="41" t="s">
        <v>167</v>
      </c>
      <c r="C392" s="47" t="s">
        <v>1098</v>
      </c>
      <c r="D392" s="352" t="s">
        <v>1099</v>
      </c>
      <c r="E392" s="82">
        <v>3820</v>
      </c>
      <c r="F392" s="82">
        <v>3820</v>
      </c>
      <c r="G392" s="185">
        <v>5228.42</v>
      </c>
      <c r="H392" s="82">
        <v>3820</v>
      </c>
      <c r="I392" s="44">
        <v>4180</v>
      </c>
      <c r="J392" s="68"/>
      <c r="K392" s="52">
        <f t="shared" si="478"/>
        <v>68.76</v>
      </c>
      <c r="L392" s="53">
        <f t="shared" si="479"/>
        <v>611.2</v>
      </c>
      <c r="M392" s="44">
        <f t="shared" si="480"/>
        <v>418.27</v>
      </c>
      <c r="N392" s="41">
        <f t="shared" si="481"/>
        <v>26.74</v>
      </c>
      <c r="O392" s="44">
        <f t="shared" si="482"/>
        <v>209</v>
      </c>
      <c r="P392" s="44">
        <f t="shared" si="483"/>
        <v>0</v>
      </c>
      <c r="Q392" s="44">
        <f t="shared" si="484"/>
        <v>1333.97</v>
      </c>
      <c r="R392" s="41">
        <f t="shared" si="485"/>
        <v>0</v>
      </c>
      <c r="S392" s="41">
        <f t="shared" si="486"/>
        <v>305.6</v>
      </c>
      <c r="T392" s="44">
        <f t="shared" si="487"/>
        <v>104.57</v>
      </c>
      <c r="U392" s="41">
        <f t="shared" si="488"/>
        <v>11.46</v>
      </c>
      <c r="V392" s="44">
        <f t="shared" si="489"/>
        <v>209</v>
      </c>
      <c r="W392" s="44">
        <f t="shared" si="490"/>
        <v>0</v>
      </c>
      <c r="X392" s="41">
        <f t="shared" si="491"/>
        <v>630.63</v>
      </c>
      <c r="Y392" s="41">
        <f t="shared" si="492"/>
        <v>1964.6</v>
      </c>
      <c r="Z392" s="66"/>
      <c r="AA392" s="143" t="s">
        <v>12</v>
      </c>
      <c r="AB392" s="161">
        <f t="shared" ref="AB392:AH392" si="546">K392+R392</f>
        <v>68.76</v>
      </c>
      <c r="AC392" s="161">
        <f t="shared" si="546"/>
        <v>916.8</v>
      </c>
      <c r="AD392" s="161">
        <f t="shared" si="546"/>
        <v>522.84</v>
      </c>
      <c r="AE392" s="161">
        <f t="shared" si="546"/>
        <v>38.2</v>
      </c>
      <c r="AF392" s="161">
        <f t="shared" si="546"/>
        <v>418</v>
      </c>
      <c r="AG392" s="161">
        <f t="shared" si="546"/>
        <v>0</v>
      </c>
      <c r="AH392" s="161">
        <f t="shared" si="546"/>
        <v>1964.6</v>
      </c>
      <c r="AI392" s="143" t="s">
        <v>1134</v>
      </c>
    </row>
    <row r="393" s="9" customFormat="1" ht="20" customHeight="1" spans="1:35">
      <c r="A393" s="40">
        <f t="shared" si="538"/>
        <v>390</v>
      </c>
      <c r="B393" s="41" t="s">
        <v>167</v>
      </c>
      <c r="C393" s="47" t="s">
        <v>1100</v>
      </c>
      <c r="D393" s="352" t="s">
        <v>1101</v>
      </c>
      <c r="E393" s="82">
        <v>3820</v>
      </c>
      <c r="F393" s="82">
        <v>3820</v>
      </c>
      <c r="G393" s="185">
        <v>5228.42</v>
      </c>
      <c r="H393" s="82">
        <v>3820</v>
      </c>
      <c r="I393" s="44">
        <v>4180</v>
      </c>
      <c r="J393" s="68"/>
      <c r="K393" s="52">
        <f t="shared" si="478"/>
        <v>68.76</v>
      </c>
      <c r="L393" s="53">
        <f t="shared" si="479"/>
        <v>611.2</v>
      </c>
      <c r="M393" s="44">
        <f t="shared" si="480"/>
        <v>418.27</v>
      </c>
      <c r="N393" s="41">
        <f t="shared" si="481"/>
        <v>26.74</v>
      </c>
      <c r="O393" s="44">
        <f t="shared" si="482"/>
        <v>209</v>
      </c>
      <c r="P393" s="44">
        <f t="shared" si="483"/>
        <v>0</v>
      </c>
      <c r="Q393" s="44">
        <f t="shared" si="484"/>
        <v>1333.97</v>
      </c>
      <c r="R393" s="41">
        <f t="shared" si="485"/>
        <v>0</v>
      </c>
      <c r="S393" s="41">
        <f t="shared" si="486"/>
        <v>305.6</v>
      </c>
      <c r="T393" s="44">
        <f t="shared" si="487"/>
        <v>104.57</v>
      </c>
      <c r="U393" s="41">
        <f t="shared" si="488"/>
        <v>11.46</v>
      </c>
      <c r="V393" s="44">
        <f t="shared" si="489"/>
        <v>209</v>
      </c>
      <c r="W393" s="44">
        <f t="shared" si="490"/>
        <v>0</v>
      </c>
      <c r="X393" s="41">
        <f t="shared" si="491"/>
        <v>630.63</v>
      </c>
      <c r="Y393" s="41">
        <f t="shared" si="492"/>
        <v>1964.6</v>
      </c>
      <c r="Z393" s="66"/>
      <c r="AA393" s="143" t="s">
        <v>12</v>
      </c>
      <c r="AB393" s="161">
        <f t="shared" ref="AB393:AH393" si="547">K393+R393</f>
        <v>68.76</v>
      </c>
      <c r="AC393" s="161">
        <f t="shared" si="547"/>
        <v>916.8</v>
      </c>
      <c r="AD393" s="161">
        <f t="shared" si="547"/>
        <v>522.84</v>
      </c>
      <c r="AE393" s="161">
        <f t="shared" si="547"/>
        <v>38.2</v>
      </c>
      <c r="AF393" s="161">
        <f t="shared" si="547"/>
        <v>418</v>
      </c>
      <c r="AG393" s="161">
        <f t="shared" si="547"/>
        <v>0</v>
      </c>
      <c r="AH393" s="161">
        <f t="shared" si="547"/>
        <v>1964.6</v>
      </c>
      <c r="AI393" s="143" t="s">
        <v>1134</v>
      </c>
    </row>
    <row r="394" s="9" customFormat="1" ht="20" customHeight="1" spans="1:35">
      <c r="A394" s="40">
        <f t="shared" si="538"/>
        <v>391</v>
      </c>
      <c r="B394" s="41" t="s">
        <v>913</v>
      </c>
      <c r="C394" s="47" t="s">
        <v>1102</v>
      </c>
      <c r="D394" s="58" t="s">
        <v>1103</v>
      </c>
      <c r="E394" s="82">
        <v>3245.4</v>
      </c>
      <c r="F394" s="82">
        <v>3245.5</v>
      </c>
      <c r="G394" s="185">
        <v>5228.42</v>
      </c>
      <c r="H394" s="82">
        <v>3245.4</v>
      </c>
      <c r="I394" s="44"/>
      <c r="J394" s="68"/>
      <c r="K394" s="52">
        <f t="shared" si="478"/>
        <v>58.4172</v>
      </c>
      <c r="L394" s="53">
        <f t="shared" si="479"/>
        <v>519.28</v>
      </c>
      <c r="M394" s="44">
        <f t="shared" si="480"/>
        <v>418.27</v>
      </c>
      <c r="N394" s="41">
        <f t="shared" si="481"/>
        <v>22.7178</v>
      </c>
      <c r="O394" s="44">
        <f t="shared" si="482"/>
        <v>0</v>
      </c>
      <c r="P394" s="44">
        <f t="shared" si="483"/>
        <v>0</v>
      </c>
      <c r="Q394" s="44">
        <f t="shared" si="484"/>
        <v>1018.685</v>
      </c>
      <c r="R394" s="41">
        <f t="shared" si="485"/>
        <v>0</v>
      </c>
      <c r="S394" s="41">
        <f t="shared" si="486"/>
        <v>259.64</v>
      </c>
      <c r="T394" s="44">
        <f t="shared" si="487"/>
        <v>104.57</v>
      </c>
      <c r="U394" s="41">
        <f t="shared" si="488"/>
        <v>9.74</v>
      </c>
      <c r="V394" s="44">
        <f t="shared" si="489"/>
        <v>0</v>
      </c>
      <c r="W394" s="44">
        <f t="shared" si="490"/>
        <v>0</v>
      </c>
      <c r="X394" s="41">
        <f t="shared" si="491"/>
        <v>373.95</v>
      </c>
      <c r="Y394" s="41">
        <f t="shared" si="492"/>
        <v>1392.635</v>
      </c>
      <c r="Z394" s="66"/>
      <c r="AA394" s="143" t="s">
        <v>24</v>
      </c>
      <c r="AB394" s="161">
        <f t="shared" ref="AB394:AH394" si="548">K394+R394</f>
        <v>58.4172</v>
      </c>
      <c r="AC394" s="161">
        <f t="shared" si="548"/>
        <v>778.92</v>
      </c>
      <c r="AD394" s="161">
        <f t="shared" si="548"/>
        <v>522.84</v>
      </c>
      <c r="AE394" s="161">
        <f t="shared" si="548"/>
        <v>32.4578</v>
      </c>
      <c r="AF394" s="161">
        <f t="shared" si="548"/>
        <v>0</v>
      </c>
      <c r="AG394" s="161">
        <f t="shared" si="548"/>
        <v>0</v>
      </c>
      <c r="AH394" s="161">
        <f t="shared" si="548"/>
        <v>1392.635</v>
      </c>
      <c r="AI394" s="143" t="s">
        <v>1138</v>
      </c>
    </row>
    <row r="395" s="9" customFormat="1" ht="20" customHeight="1" spans="1:35">
      <c r="A395" s="40">
        <f t="shared" ref="A395:A404" si="549">ROW()-3</f>
        <v>392</v>
      </c>
      <c r="B395" s="41" t="s">
        <v>684</v>
      </c>
      <c r="C395" s="47" t="s">
        <v>1104</v>
      </c>
      <c r="D395" s="352" t="s">
        <v>1105</v>
      </c>
      <c r="E395" s="82">
        <v>3245.4</v>
      </c>
      <c r="F395" s="82">
        <v>3245.5</v>
      </c>
      <c r="G395" s="185">
        <v>5228.42</v>
      </c>
      <c r="H395" s="82">
        <v>3245.4</v>
      </c>
      <c r="I395" s="44"/>
      <c r="J395" s="68"/>
      <c r="K395" s="52">
        <f t="shared" si="478"/>
        <v>58.4172</v>
      </c>
      <c r="L395" s="53">
        <f t="shared" si="479"/>
        <v>519.28</v>
      </c>
      <c r="M395" s="44">
        <f t="shared" si="480"/>
        <v>418.27</v>
      </c>
      <c r="N395" s="41">
        <f t="shared" si="481"/>
        <v>22.7178</v>
      </c>
      <c r="O395" s="44">
        <f t="shared" si="482"/>
        <v>0</v>
      </c>
      <c r="P395" s="44">
        <f t="shared" si="483"/>
        <v>0</v>
      </c>
      <c r="Q395" s="44">
        <f t="shared" si="484"/>
        <v>1018.685</v>
      </c>
      <c r="R395" s="41">
        <f t="shared" si="485"/>
        <v>0</v>
      </c>
      <c r="S395" s="41">
        <f t="shared" si="486"/>
        <v>259.64</v>
      </c>
      <c r="T395" s="44">
        <f t="shared" si="487"/>
        <v>104.57</v>
      </c>
      <c r="U395" s="41">
        <f t="shared" si="488"/>
        <v>9.74</v>
      </c>
      <c r="V395" s="44">
        <f t="shared" si="489"/>
        <v>0</v>
      </c>
      <c r="W395" s="44">
        <f t="shared" si="490"/>
        <v>0</v>
      </c>
      <c r="X395" s="41">
        <f t="shared" si="491"/>
        <v>373.95</v>
      </c>
      <c r="Y395" s="41">
        <f t="shared" si="492"/>
        <v>1392.635</v>
      </c>
      <c r="Z395" s="66"/>
      <c r="AA395" s="143" t="s">
        <v>22</v>
      </c>
      <c r="AB395" s="161">
        <f t="shared" ref="AB395:AH395" si="550">K395+R395</f>
        <v>58.4172</v>
      </c>
      <c r="AC395" s="161">
        <f t="shared" si="550"/>
        <v>778.92</v>
      </c>
      <c r="AD395" s="161">
        <f t="shared" si="550"/>
        <v>522.84</v>
      </c>
      <c r="AE395" s="161">
        <f t="shared" si="550"/>
        <v>32.4578</v>
      </c>
      <c r="AF395" s="161">
        <f t="shared" si="550"/>
        <v>0</v>
      </c>
      <c r="AG395" s="161">
        <f t="shared" si="550"/>
        <v>0</v>
      </c>
      <c r="AH395" s="161">
        <f t="shared" si="550"/>
        <v>1392.635</v>
      </c>
      <c r="AI395" s="143" t="s">
        <v>1138</v>
      </c>
    </row>
    <row r="396" s="9" customFormat="1" ht="20" customHeight="1" spans="1:35">
      <c r="A396" s="40">
        <f t="shared" si="549"/>
        <v>393</v>
      </c>
      <c r="B396" s="41" t="s">
        <v>170</v>
      </c>
      <c r="C396" s="47" t="s">
        <v>1106</v>
      </c>
      <c r="D396" s="58" t="s">
        <v>1107</v>
      </c>
      <c r="E396" s="82">
        <v>3245.4</v>
      </c>
      <c r="F396" s="82">
        <v>3245.5</v>
      </c>
      <c r="G396" s="82">
        <v>5228.42</v>
      </c>
      <c r="H396" s="82">
        <v>3245.4</v>
      </c>
      <c r="I396" s="88">
        <v>1790</v>
      </c>
      <c r="J396" s="68"/>
      <c r="K396" s="52">
        <f t="shared" si="478"/>
        <v>58.4172</v>
      </c>
      <c r="L396" s="53">
        <f t="shared" si="479"/>
        <v>519.28</v>
      </c>
      <c r="M396" s="44">
        <f t="shared" si="480"/>
        <v>418.27</v>
      </c>
      <c r="N396" s="41">
        <f t="shared" si="481"/>
        <v>22.7178</v>
      </c>
      <c r="O396" s="44">
        <f t="shared" si="482"/>
        <v>89.5</v>
      </c>
      <c r="P396" s="44">
        <f t="shared" si="483"/>
        <v>0</v>
      </c>
      <c r="Q396" s="44">
        <f t="shared" si="484"/>
        <v>1108.185</v>
      </c>
      <c r="R396" s="41">
        <f t="shared" si="485"/>
        <v>0</v>
      </c>
      <c r="S396" s="41">
        <f t="shared" si="486"/>
        <v>259.64</v>
      </c>
      <c r="T396" s="44">
        <f t="shared" si="487"/>
        <v>104.57</v>
      </c>
      <c r="U396" s="41">
        <f t="shared" si="488"/>
        <v>9.74</v>
      </c>
      <c r="V396" s="44">
        <f t="shared" si="489"/>
        <v>89.5</v>
      </c>
      <c r="W396" s="44">
        <f t="shared" si="490"/>
        <v>0</v>
      </c>
      <c r="X396" s="41">
        <f t="shared" si="491"/>
        <v>463.45</v>
      </c>
      <c r="Y396" s="41">
        <f t="shared" si="492"/>
        <v>1571.635</v>
      </c>
      <c r="Z396" s="66"/>
      <c r="AA396" s="143" t="s">
        <v>24</v>
      </c>
      <c r="AB396" s="161">
        <f t="shared" ref="AB396:AH396" si="551">K396+R396</f>
        <v>58.4172</v>
      </c>
      <c r="AC396" s="161">
        <f t="shared" si="551"/>
        <v>778.92</v>
      </c>
      <c r="AD396" s="161">
        <f t="shared" si="551"/>
        <v>522.84</v>
      </c>
      <c r="AE396" s="161">
        <f t="shared" si="551"/>
        <v>32.4578</v>
      </c>
      <c r="AF396" s="161">
        <f t="shared" si="551"/>
        <v>179</v>
      </c>
      <c r="AG396" s="161">
        <f t="shared" si="551"/>
        <v>0</v>
      </c>
      <c r="AH396" s="161">
        <f t="shared" si="551"/>
        <v>1571.635</v>
      </c>
      <c r="AI396" s="143" t="s">
        <v>1138</v>
      </c>
    </row>
    <row r="397" s="9" customFormat="1" ht="20" customHeight="1" spans="1:35">
      <c r="A397" s="40">
        <f t="shared" si="549"/>
        <v>394</v>
      </c>
      <c r="B397" s="41" t="s">
        <v>170</v>
      </c>
      <c r="C397" s="47" t="s">
        <v>1108</v>
      </c>
      <c r="D397" s="58" t="s">
        <v>1109</v>
      </c>
      <c r="E397" s="82">
        <v>3245.4</v>
      </c>
      <c r="F397" s="82">
        <v>3245.5</v>
      </c>
      <c r="G397" s="82">
        <v>5228.42</v>
      </c>
      <c r="H397" s="82">
        <v>3245.4</v>
      </c>
      <c r="I397" s="88">
        <v>1790</v>
      </c>
      <c r="J397" s="68"/>
      <c r="K397" s="52">
        <f t="shared" si="478"/>
        <v>58.4172</v>
      </c>
      <c r="L397" s="53">
        <f t="shared" si="479"/>
        <v>519.28</v>
      </c>
      <c r="M397" s="44">
        <f t="shared" si="480"/>
        <v>418.27</v>
      </c>
      <c r="N397" s="41">
        <f t="shared" si="481"/>
        <v>22.7178</v>
      </c>
      <c r="O397" s="44">
        <f t="shared" si="482"/>
        <v>89.5</v>
      </c>
      <c r="P397" s="44">
        <f t="shared" si="483"/>
        <v>0</v>
      </c>
      <c r="Q397" s="44">
        <f t="shared" si="484"/>
        <v>1108.185</v>
      </c>
      <c r="R397" s="41">
        <f t="shared" si="485"/>
        <v>0</v>
      </c>
      <c r="S397" s="41">
        <f t="shared" si="486"/>
        <v>259.64</v>
      </c>
      <c r="T397" s="44">
        <f t="shared" si="487"/>
        <v>104.57</v>
      </c>
      <c r="U397" s="41">
        <f t="shared" si="488"/>
        <v>9.74</v>
      </c>
      <c r="V397" s="44">
        <f t="shared" si="489"/>
        <v>89.5</v>
      </c>
      <c r="W397" s="44">
        <f t="shared" si="490"/>
        <v>0</v>
      </c>
      <c r="X397" s="41">
        <f t="shared" si="491"/>
        <v>463.45</v>
      </c>
      <c r="Y397" s="41">
        <f t="shared" si="492"/>
        <v>1571.635</v>
      </c>
      <c r="Z397" s="66"/>
      <c r="AA397" s="143" t="s">
        <v>24</v>
      </c>
      <c r="AB397" s="161">
        <f t="shared" ref="AB397:AH397" si="552">K397+R397</f>
        <v>58.4172</v>
      </c>
      <c r="AC397" s="161">
        <f t="shared" si="552"/>
        <v>778.92</v>
      </c>
      <c r="AD397" s="161">
        <f t="shared" si="552"/>
        <v>522.84</v>
      </c>
      <c r="AE397" s="161">
        <f t="shared" si="552"/>
        <v>32.4578</v>
      </c>
      <c r="AF397" s="161">
        <f t="shared" si="552"/>
        <v>179</v>
      </c>
      <c r="AG397" s="161">
        <f t="shared" si="552"/>
        <v>0</v>
      </c>
      <c r="AH397" s="161">
        <f t="shared" si="552"/>
        <v>1571.635</v>
      </c>
      <c r="AI397" s="143" t="s">
        <v>1138</v>
      </c>
    </row>
    <row r="398" s="9" customFormat="1" ht="20" customHeight="1" spans="1:35">
      <c r="A398" s="40">
        <f t="shared" si="549"/>
        <v>395</v>
      </c>
      <c r="B398" s="41" t="s">
        <v>170</v>
      </c>
      <c r="C398" s="47" t="s">
        <v>1110</v>
      </c>
      <c r="D398" s="58" t="s">
        <v>1111</v>
      </c>
      <c r="E398" s="82">
        <v>3245.4</v>
      </c>
      <c r="F398" s="82">
        <v>3245.5</v>
      </c>
      <c r="G398" s="82">
        <v>5228.42</v>
      </c>
      <c r="H398" s="82">
        <v>3245.4</v>
      </c>
      <c r="I398" s="88">
        <v>1790</v>
      </c>
      <c r="J398" s="68"/>
      <c r="K398" s="52">
        <f t="shared" si="478"/>
        <v>58.4172</v>
      </c>
      <c r="L398" s="53">
        <f t="shared" si="479"/>
        <v>519.28</v>
      </c>
      <c r="M398" s="44">
        <f t="shared" si="480"/>
        <v>418.27</v>
      </c>
      <c r="N398" s="41">
        <f t="shared" si="481"/>
        <v>22.7178</v>
      </c>
      <c r="O398" s="44">
        <f t="shared" si="482"/>
        <v>89.5</v>
      </c>
      <c r="P398" s="44">
        <f t="shared" si="483"/>
        <v>0</v>
      </c>
      <c r="Q398" s="44">
        <f t="shared" si="484"/>
        <v>1108.185</v>
      </c>
      <c r="R398" s="41">
        <f t="shared" si="485"/>
        <v>0</v>
      </c>
      <c r="S398" s="41">
        <f t="shared" si="486"/>
        <v>259.64</v>
      </c>
      <c r="T398" s="44">
        <f t="shared" si="487"/>
        <v>104.57</v>
      </c>
      <c r="U398" s="41">
        <f t="shared" si="488"/>
        <v>9.74</v>
      </c>
      <c r="V398" s="44">
        <f t="shared" si="489"/>
        <v>89.5</v>
      </c>
      <c r="W398" s="44">
        <f t="shared" si="490"/>
        <v>0</v>
      </c>
      <c r="X398" s="41">
        <f t="shared" si="491"/>
        <v>463.45</v>
      </c>
      <c r="Y398" s="41">
        <f t="shared" si="492"/>
        <v>1571.635</v>
      </c>
      <c r="Z398" s="66"/>
      <c r="AA398" s="143" t="s">
        <v>24</v>
      </c>
      <c r="AB398" s="161">
        <f t="shared" ref="AB398:AH398" si="553">K398+R398</f>
        <v>58.4172</v>
      </c>
      <c r="AC398" s="161">
        <f t="shared" si="553"/>
        <v>778.92</v>
      </c>
      <c r="AD398" s="161">
        <f t="shared" si="553"/>
        <v>522.84</v>
      </c>
      <c r="AE398" s="161">
        <f t="shared" si="553"/>
        <v>32.4578</v>
      </c>
      <c r="AF398" s="161">
        <f t="shared" si="553"/>
        <v>179</v>
      </c>
      <c r="AG398" s="161">
        <f t="shared" si="553"/>
        <v>0</v>
      </c>
      <c r="AH398" s="161">
        <f t="shared" si="553"/>
        <v>1571.635</v>
      </c>
      <c r="AI398" s="143" t="s">
        <v>1138</v>
      </c>
    </row>
    <row r="399" s="9" customFormat="1" ht="20" customHeight="1" spans="1:35">
      <c r="A399" s="40">
        <f t="shared" si="549"/>
        <v>396</v>
      </c>
      <c r="B399" s="41" t="s">
        <v>684</v>
      </c>
      <c r="C399" s="47" t="s">
        <v>834</v>
      </c>
      <c r="D399" s="352" t="s">
        <v>835</v>
      </c>
      <c r="E399" s="82">
        <v>3245.4</v>
      </c>
      <c r="F399" s="82">
        <v>3245.5</v>
      </c>
      <c r="G399" s="82">
        <v>5228.42</v>
      </c>
      <c r="H399" s="82">
        <v>3245.4</v>
      </c>
      <c r="I399" s="88">
        <v>1790</v>
      </c>
      <c r="J399" s="68"/>
      <c r="K399" s="52">
        <f t="shared" si="478"/>
        <v>58.4172</v>
      </c>
      <c r="L399" s="53">
        <f t="shared" si="479"/>
        <v>519.28</v>
      </c>
      <c r="M399" s="44">
        <f t="shared" si="480"/>
        <v>418.27</v>
      </c>
      <c r="N399" s="41">
        <f t="shared" si="481"/>
        <v>22.7178</v>
      </c>
      <c r="O399" s="44">
        <f t="shared" si="482"/>
        <v>89.5</v>
      </c>
      <c r="P399" s="44">
        <f t="shared" si="483"/>
        <v>0</v>
      </c>
      <c r="Q399" s="44">
        <f t="shared" si="484"/>
        <v>1108.185</v>
      </c>
      <c r="R399" s="41">
        <f t="shared" si="485"/>
        <v>0</v>
      </c>
      <c r="S399" s="41">
        <f t="shared" si="486"/>
        <v>259.64</v>
      </c>
      <c r="T399" s="44">
        <f t="shared" si="487"/>
        <v>104.57</v>
      </c>
      <c r="U399" s="41">
        <f t="shared" si="488"/>
        <v>9.74</v>
      </c>
      <c r="V399" s="44">
        <f t="shared" si="489"/>
        <v>89.5</v>
      </c>
      <c r="W399" s="44">
        <f t="shared" si="490"/>
        <v>0</v>
      </c>
      <c r="X399" s="41">
        <f t="shared" si="491"/>
        <v>463.45</v>
      </c>
      <c r="Y399" s="41">
        <f t="shared" si="492"/>
        <v>1571.635</v>
      </c>
      <c r="Z399" s="66"/>
      <c r="AA399" s="143" t="s">
        <v>22</v>
      </c>
      <c r="AB399" s="161">
        <f t="shared" ref="AB399:AH399" si="554">K399+R399</f>
        <v>58.4172</v>
      </c>
      <c r="AC399" s="161">
        <f t="shared" si="554"/>
        <v>778.92</v>
      </c>
      <c r="AD399" s="161">
        <f t="shared" si="554"/>
        <v>522.84</v>
      </c>
      <c r="AE399" s="161">
        <f t="shared" si="554"/>
        <v>32.4578</v>
      </c>
      <c r="AF399" s="161">
        <f t="shared" si="554"/>
        <v>179</v>
      </c>
      <c r="AG399" s="161">
        <f t="shared" si="554"/>
        <v>0</v>
      </c>
      <c r="AH399" s="161">
        <f t="shared" si="554"/>
        <v>1571.635</v>
      </c>
      <c r="AI399" s="143" t="s">
        <v>1138</v>
      </c>
    </row>
    <row r="400" s="9" customFormat="1" ht="20" customHeight="1" spans="1:35">
      <c r="A400" s="40">
        <f t="shared" si="549"/>
        <v>397</v>
      </c>
      <c r="B400" s="41" t="s">
        <v>167</v>
      </c>
      <c r="C400" s="47" t="s">
        <v>1114</v>
      </c>
      <c r="D400" s="352" t="s">
        <v>1115</v>
      </c>
      <c r="E400" s="82">
        <v>3245.4</v>
      </c>
      <c r="F400" s="82">
        <v>3245.5</v>
      </c>
      <c r="G400" s="82">
        <v>5228.42</v>
      </c>
      <c r="H400" s="82">
        <v>3245.4</v>
      </c>
      <c r="I400" s="54"/>
      <c r="J400" s="59"/>
      <c r="K400" s="52">
        <f t="shared" si="478"/>
        <v>58.4172</v>
      </c>
      <c r="L400" s="53">
        <f t="shared" si="479"/>
        <v>519.28</v>
      </c>
      <c r="M400" s="44">
        <f t="shared" si="480"/>
        <v>418.27</v>
      </c>
      <c r="N400" s="41">
        <f t="shared" si="481"/>
        <v>22.7178</v>
      </c>
      <c r="O400" s="44">
        <f t="shared" si="482"/>
        <v>0</v>
      </c>
      <c r="P400" s="44">
        <f t="shared" si="483"/>
        <v>0</v>
      </c>
      <c r="Q400" s="44">
        <f t="shared" si="484"/>
        <v>1018.685</v>
      </c>
      <c r="R400" s="41">
        <f t="shared" si="485"/>
        <v>0</v>
      </c>
      <c r="S400" s="41">
        <f t="shared" si="486"/>
        <v>259.64</v>
      </c>
      <c r="T400" s="44">
        <f t="shared" si="487"/>
        <v>104.57</v>
      </c>
      <c r="U400" s="41">
        <f t="shared" si="488"/>
        <v>9.74</v>
      </c>
      <c r="V400" s="44">
        <f t="shared" si="489"/>
        <v>0</v>
      </c>
      <c r="W400" s="44">
        <f t="shared" si="490"/>
        <v>0</v>
      </c>
      <c r="X400" s="41">
        <f t="shared" si="491"/>
        <v>373.95</v>
      </c>
      <c r="Y400" s="41">
        <f t="shared" si="492"/>
        <v>1392.635</v>
      </c>
      <c r="Z400" s="201"/>
      <c r="AA400" s="143" t="s">
        <v>12</v>
      </c>
      <c r="AB400" s="161">
        <f t="shared" ref="AB400:AH400" si="555">K400+R400</f>
        <v>58.4172</v>
      </c>
      <c r="AC400" s="161">
        <f t="shared" si="555"/>
        <v>778.92</v>
      </c>
      <c r="AD400" s="161">
        <f t="shared" si="555"/>
        <v>522.84</v>
      </c>
      <c r="AE400" s="161">
        <f t="shared" si="555"/>
        <v>32.4578</v>
      </c>
      <c r="AF400" s="161">
        <f t="shared" si="555"/>
        <v>0</v>
      </c>
      <c r="AG400" s="161">
        <f t="shared" si="555"/>
        <v>0</v>
      </c>
      <c r="AH400" s="161">
        <f t="shared" si="555"/>
        <v>1392.635</v>
      </c>
      <c r="AI400" s="143" t="s">
        <v>1134</v>
      </c>
    </row>
    <row r="401" s="9" customFormat="1" ht="20" customHeight="1" spans="1:35">
      <c r="A401" s="40">
        <f t="shared" si="549"/>
        <v>398</v>
      </c>
      <c r="B401" s="41" t="s">
        <v>238</v>
      </c>
      <c r="C401" s="47" t="s">
        <v>1122</v>
      </c>
      <c r="D401" s="58" t="s">
        <v>1123</v>
      </c>
      <c r="E401" s="82">
        <v>3245.4</v>
      </c>
      <c r="F401" s="82">
        <v>3245.5</v>
      </c>
      <c r="G401" s="82">
        <v>5228.42</v>
      </c>
      <c r="H401" s="82">
        <v>3245.4</v>
      </c>
      <c r="I401" s="54"/>
      <c r="J401" s="59"/>
      <c r="K401" s="52">
        <f t="shared" si="478"/>
        <v>58.4172</v>
      </c>
      <c r="L401" s="53">
        <f t="shared" si="479"/>
        <v>519.28</v>
      </c>
      <c r="M401" s="44">
        <f t="shared" si="480"/>
        <v>418.27</v>
      </c>
      <c r="N401" s="41">
        <f t="shared" si="481"/>
        <v>22.7178</v>
      </c>
      <c r="O401" s="44">
        <f t="shared" si="482"/>
        <v>0</v>
      </c>
      <c r="P401" s="44">
        <f t="shared" si="483"/>
        <v>0</v>
      </c>
      <c r="Q401" s="44">
        <f t="shared" si="484"/>
        <v>1018.685</v>
      </c>
      <c r="R401" s="41">
        <f t="shared" si="485"/>
        <v>0</v>
      </c>
      <c r="S401" s="41">
        <f t="shared" si="486"/>
        <v>259.64</v>
      </c>
      <c r="T401" s="44">
        <f t="shared" si="487"/>
        <v>104.57</v>
      </c>
      <c r="U401" s="41">
        <f t="shared" si="488"/>
        <v>9.74</v>
      </c>
      <c r="V401" s="44">
        <f t="shared" si="489"/>
        <v>0</v>
      </c>
      <c r="W401" s="44">
        <f t="shared" si="490"/>
        <v>0</v>
      </c>
      <c r="X401" s="41">
        <f t="shared" si="491"/>
        <v>373.95</v>
      </c>
      <c r="Y401" s="41">
        <f t="shared" si="492"/>
        <v>1392.635</v>
      </c>
      <c r="Z401" s="201"/>
      <c r="AA401" s="143" t="s">
        <v>17</v>
      </c>
      <c r="AB401" s="161">
        <f t="shared" ref="AB401:AH401" si="556">K401+R401</f>
        <v>58.4172</v>
      </c>
      <c r="AC401" s="161">
        <f t="shared" si="556"/>
        <v>778.92</v>
      </c>
      <c r="AD401" s="161">
        <f t="shared" si="556"/>
        <v>522.84</v>
      </c>
      <c r="AE401" s="161">
        <f t="shared" si="556"/>
        <v>32.4578</v>
      </c>
      <c r="AF401" s="161">
        <f t="shared" si="556"/>
        <v>0</v>
      </c>
      <c r="AG401" s="161">
        <f t="shared" si="556"/>
        <v>0</v>
      </c>
      <c r="AH401" s="161">
        <f t="shared" si="556"/>
        <v>1392.635</v>
      </c>
      <c r="AI401" s="143" t="s">
        <v>1138</v>
      </c>
    </row>
    <row r="402" s="9" customFormat="1" ht="20" customHeight="1" spans="1:35">
      <c r="A402" s="40">
        <f t="shared" si="549"/>
        <v>399</v>
      </c>
      <c r="B402" s="41" t="s">
        <v>443</v>
      </c>
      <c r="C402" s="47" t="s">
        <v>1126</v>
      </c>
      <c r="D402" s="58" t="s">
        <v>1127</v>
      </c>
      <c r="E402" s="82">
        <v>3245.4</v>
      </c>
      <c r="F402" s="82">
        <v>3245.5</v>
      </c>
      <c r="G402" s="82">
        <v>5228.42</v>
      </c>
      <c r="H402" s="82">
        <v>3245.4</v>
      </c>
      <c r="I402" s="194">
        <v>1790</v>
      </c>
      <c r="J402" s="59"/>
      <c r="K402" s="52">
        <f t="shared" si="478"/>
        <v>58.4172</v>
      </c>
      <c r="L402" s="53">
        <f t="shared" si="479"/>
        <v>519.28</v>
      </c>
      <c r="M402" s="44">
        <f t="shared" si="480"/>
        <v>418.27</v>
      </c>
      <c r="N402" s="41">
        <f t="shared" si="481"/>
        <v>22.7178</v>
      </c>
      <c r="O402" s="44">
        <f t="shared" si="482"/>
        <v>89.5</v>
      </c>
      <c r="P402" s="44">
        <f t="shared" si="483"/>
        <v>0</v>
      </c>
      <c r="Q402" s="44">
        <f t="shared" si="484"/>
        <v>1108.185</v>
      </c>
      <c r="R402" s="41">
        <f t="shared" si="485"/>
        <v>0</v>
      </c>
      <c r="S402" s="41">
        <f t="shared" si="486"/>
        <v>259.64</v>
      </c>
      <c r="T402" s="44">
        <f t="shared" si="487"/>
        <v>104.57</v>
      </c>
      <c r="U402" s="41">
        <f t="shared" si="488"/>
        <v>9.74</v>
      </c>
      <c r="V402" s="44">
        <f t="shared" si="489"/>
        <v>89.5</v>
      </c>
      <c r="W402" s="44">
        <f t="shared" si="490"/>
        <v>0</v>
      </c>
      <c r="X402" s="41">
        <f t="shared" si="491"/>
        <v>463.45</v>
      </c>
      <c r="Y402" s="41">
        <f t="shared" si="492"/>
        <v>1571.635</v>
      </c>
      <c r="Z402" s="201"/>
      <c r="AA402" s="143" t="s">
        <v>15</v>
      </c>
      <c r="AB402" s="161">
        <f t="shared" ref="AB402:AH402" si="557">K402+R402</f>
        <v>58.4172</v>
      </c>
      <c r="AC402" s="161">
        <f t="shared" si="557"/>
        <v>778.92</v>
      </c>
      <c r="AD402" s="161">
        <f t="shared" si="557"/>
        <v>522.84</v>
      </c>
      <c r="AE402" s="161">
        <f t="shared" si="557"/>
        <v>32.4578</v>
      </c>
      <c r="AF402" s="161">
        <f t="shared" si="557"/>
        <v>179</v>
      </c>
      <c r="AG402" s="161">
        <f t="shared" si="557"/>
        <v>0</v>
      </c>
      <c r="AH402" s="161">
        <f t="shared" si="557"/>
        <v>1571.635</v>
      </c>
      <c r="AI402" s="143" t="s">
        <v>1138</v>
      </c>
    </row>
    <row r="403" s="9" customFormat="1" ht="20" customHeight="1" spans="1:35">
      <c r="A403" s="40">
        <f t="shared" si="549"/>
        <v>400</v>
      </c>
      <c r="B403" s="41" t="s">
        <v>217</v>
      </c>
      <c r="C403" s="47" t="s">
        <v>1128</v>
      </c>
      <c r="D403" s="58" t="s">
        <v>1129</v>
      </c>
      <c r="E403" s="82">
        <v>3245.4</v>
      </c>
      <c r="F403" s="82">
        <v>3245.5</v>
      </c>
      <c r="G403" s="82">
        <v>5228.42</v>
      </c>
      <c r="H403" s="82">
        <v>3245.4</v>
      </c>
      <c r="I403" s="194">
        <v>3180</v>
      </c>
      <c r="J403" s="59"/>
      <c r="K403" s="52">
        <f t="shared" si="478"/>
        <v>58.4172</v>
      </c>
      <c r="L403" s="53">
        <f t="shared" si="479"/>
        <v>519.28</v>
      </c>
      <c r="M403" s="44">
        <f t="shared" si="480"/>
        <v>418.27</v>
      </c>
      <c r="N403" s="41">
        <f t="shared" si="481"/>
        <v>22.7178</v>
      </c>
      <c r="O403" s="44">
        <f t="shared" si="482"/>
        <v>159</v>
      </c>
      <c r="P403" s="44">
        <f t="shared" si="483"/>
        <v>0</v>
      </c>
      <c r="Q403" s="44">
        <f t="shared" si="484"/>
        <v>1177.685</v>
      </c>
      <c r="R403" s="41">
        <f t="shared" si="485"/>
        <v>0</v>
      </c>
      <c r="S403" s="41">
        <f t="shared" si="486"/>
        <v>259.64</v>
      </c>
      <c r="T403" s="44">
        <f t="shared" si="487"/>
        <v>104.57</v>
      </c>
      <c r="U403" s="41">
        <f t="shared" si="488"/>
        <v>9.74</v>
      </c>
      <c r="V403" s="44">
        <f t="shared" si="489"/>
        <v>159</v>
      </c>
      <c r="W403" s="44">
        <f t="shared" si="490"/>
        <v>0</v>
      </c>
      <c r="X403" s="41">
        <f t="shared" si="491"/>
        <v>532.95</v>
      </c>
      <c r="Y403" s="41">
        <f t="shared" si="492"/>
        <v>1710.635</v>
      </c>
      <c r="Z403" s="201"/>
      <c r="AA403" s="143" t="s">
        <v>35</v>
      </c>
      <c r="AB403" s="161">
        <f t="shared" ref="AB403:AH403" si="558">K403+R403</f>
        <v>58.4172</v>
      </c>
      <c r="AC403" s="161">
        <f t="shared" si="558"/>
        <v>778.92</v>
      </c>
      <c r="AD403" s="161">
        <f t="shared" si="558"/>
        <v>522.84</v>
      </c>
      <c r="AE403" s="161">
        <f t="shared" si="558"/>
        <v>32.4578</v>
      </c>
      <c r="AF403" s="161">
        <f t="shared" si="558"/>
        <v>318</v>
      </c>
      <c r="AG403" s="161">
        <f t="shared" si="558"/>
        <v>0</v>
      </c>
      <c r="AH403" s="161">
        <f t="shared" si="558"/>
        <v>1710.635</v>
      </c>
      <c r="AI403" s="143" t="s">
        <v>1139</v>
      </c>
    </row>
    <row r="404" s="9" customFormat="1" ht="20" customHeight="1" spans="1:35">
      <c r="A404" s="40">
        <f t="shared" si="549"/>
        <v>401</v>
      </c>
      <c r="B404" s="41" t="s">
        <v>170</v>
      </c>
      <c r="C404" s="47" t="s">
        <v>1140</v>
      </c>
      <c r="D404" s="343" t="s">
        <v>1141</v>
      </c>
      <c r="E404" s="82">
        <v>3245.4</v>
      </c>
      <c r="F404" s="82">
        <v>3245.5</v>
      </c>
      <c r="G404" s="82">
        <v>5228.42</v>
      </c>
      <c r="H404" s="82">
        <v>3245.4</v>
      </c>
      <c r="I404" s="59"/>
      <c r="J404" s="59"/>
      <c r="K404" s="52">
        <f t="shared" si="478"/>
        <v>58.4172</v>
      </c>
      <c r="L404" s="53">
        <f t="shared" si="479"/>
        <v>519.28</v>
      </c>
      <c r="M404" s="44">
        <f t="shared" si="480"/>
        <v>418.27</v>
      </c>
      <c r="N404" s="41">
        <f t="shared" si="481"/>
        <v>22.7178</v>
      </c>
      <c r="O404" s="44">
        <f t="shared" si="482"/>
        <v>0</v>
      </c>
      <c r="P404" s="44">
        <f t="shared" si="483"/>
        <v>0</v>
      </c>
      <c r="Q404" s="44">
        <f t="shared" si="484"/>
        <v>1018.685</v>
      </c>
      <c r="R404" s="41">
        <f t="shared" si="485"/>
        <v>0</v>
      </c>
      <c r="S404" s="41">
        <f t="shared" si="486"/>
        <v>259.64</v>
      </c>
      <c r="T404" s="44">
        <f t="shared" si="487"/>
        <v>104.57</v>
      </c>
      <c r="U404" s="41">
        <f t="shared" si="488"/>
        <v>9.74</v>
      </c>
      <c r="V404" s="44">
        <f t="shared" si="489"/>
        <v>0</v>
      </c>
      <c r="W404" s="44">
        <f t="shared" si="490"/>
        <v>0</v>
      </c>
      <c r="X404" s="41">
        <f t="shared" si="491"/>
        <v>373.95</v>
      </c>
      <c r="Y404" s="41">
        <f t="shared" si="492"/>
        <v>1392.635</v>
      </c>
      <c r="Z404" s="201"/>
      <c r="AA404" s="143" t="s">
        <v>24</v>
      </c>
      <c r="AB404" s="161">
        <f t="shared" ref="AB404:AH404" si="559">K404+R404</f>
        <v>58.4172</v>
      </c>
      <c r="AC404" s="161">
        <f t="shared" si="559"/>
        <v>778.92</v>
      </c>
      <c r="AD404" s="161">
        <f t="shared" si="559"/>
        <v>522.84</v>
      </c>
      <c r="AE404" s="161">
        <f t="shared" si="559"/>
        <v>32.4578</v>
      </c>
      <c r="AF404" s="161">
        <f t="shared" si="559"/>
        <v>0</v>
      </c>
      <c r="AG404" s="161">
        <f t="shared" si="559"/>
        <v>0</v>
      </c>
      <c r="AH404" s="161">
        <f t="shared" si="559"/>
        <v>1392.635</v>
      </c>
      <c r="AI404" s="143" t="s">
        <v>1138</v>
      </c>
    </row>
    <row r="405" s="9" customFormat="1" ht="20" customHeight="1" spans="1:35">
      <c r="A405" s="40">
        <f t="shared" ref="A405:A417" si="560">ROW()-3</f>
        <v>402</v>
      </c>
      <c r="B405" s="41" t="s">
        <v>170</v>
      </c>
      <c r="C405" s="47" t="s">
        <v>1142</v>
      </c>
      <c r="D405" s="343" t="s">
        <v>1143</v>
      </c>
      <c r="E405" s="82">
        <v>3245.4</v>
      </c>
      <c r="F405" s="82">
        <v>3245.5</v>
      </c>
      <c r="G405" s="82">
        <v>5228.42</v>
      </c>
      <c r="H405" s="82">
        <v>3245.4</v>
      </c>
      <c r="I405" s="59"/>
      <c r="J405" s="59"/>
      <c r="K405" s="52">
        <f t="shared" si="478"/>
        <v>58.4172</v>
      </c>
      <c r="L405" s="53">
        <f t="shared" si="479"/>
        <v>519.28</v>
      </c>
      <c r="M405" s="44">
        <f t="shared" si="480"/>
        <v>418.27</v>
      </c>
      <c r="N405" s="41">
        <f t="shared" si="481"/>
        <v>22.7178</v>
      </c>
      <c r="O405" s="44">
        <f t="shared" si="482"/>
        <v>0</v>
      </c>
      <c r="P405" s="44">
        <f t="shared" si="483"/>
        <v>0</v>
      </c>
      <c r="Q405" s="44">
        <f t="shared" si="484"/>
        <v>1018.685</v>
      </c>
      <c r="R405" s="41">
        <f t="shared" si="485"/>
        <v>0</v>
      </c>
      <c r="S405" s="41">
        <f t="shared" si="486"/>
        <v>259.64</v>
      </c>
      <c r="T405" s="44">
        <f t="shared" si="487"/>
        <v>104.57</v>
      </c>
      <c r="U405" s="41">
        <f t="shared" si="488"/>
        <v>9.74</v>
      </c>
      <c r="V405" s="44">
        <f t="shared" si="489"/>
        <v>0</v>
      </c>
      <c r="W405" s="44">
        <f t="shared" si="490"/>
        <v>0</v>
      </c>
      <c r="X405" s="41">
        <f t="shared" si="491"/>
        <v>373.95</v>
      </c>
      <c r="Y405" s="41">
        <f t="shared" si="492"/>
        <v>1392.635</v>
      </c>
      <c r="Z405" s="201"/>
      <c r="AA405" s="143" t="s">
        <v>24</v>
      </c>
      <c r="AB405" s="161">
        <f t="shared" ref="AB405:AH405" si="561">K405+R405</f>
        <v>58.4172</v>
      </c>
      <c r="AC405" s="161">
        <f t="shared" si="561"/>
        <v>778.92</v>
      </c>
      <c r="AD405" s="161">
        <f t="shared" si="561"/>
        <v>522.84</v>
      </c>
      <c r="AE405" s="161">
        <f t="shared" si="561"/>
        <v>32.4578</v>
      </c>
      <c r="AF405" s="161">
        <f t="shared" si="561"/>
        <v>0</v>
      </c>
      <c r="AG405" s="161">
        <f t="shared" si="561"/>
        <v>0</v>
      </c>
      <c r="AH405" s="161">
        <f t="shared" si="561"/>
        <v>1392.635</v>
      </c>
      <c r="AI405" s="143" t="s">
        <v>1138</v>
      </c>
    </row>
    <row r="406" s="9" customFormat="1" ht="20" customHeight="1" spans="1:35">
      <c r="A406" s="40">
        <f t="shared" si="560"/>
        <v>403</v>
      </c>
      <c r="B406" s="41" t="s">
        <v>170</v>
      </c>
      <c r="C406" s="47" t="s">
        <v>1144</v>
      </c>
      <c r="D406" s="343" t="s">
        <v>1145</v>
      </c>
      <c r="E406" s="82">
        <v>3245.4</v>
      </c>
      <c r="F406" s="82">
        <v>3245.5</v>
      </c>
      <c r="G406" s="82">
        <v>5228.42</v>
      </c>
      <c r="H406" s="82">
        <v>3245.4</v>
      </c>
      <c r="I406" s="108">
        <v>1790</v>
      </c>
      <c r="J406" s="59"/>
      <c r="K406" s="52">
        <f t="shared" si="478"/>
        <v>58.4172</v>
      </c>
      <c r="L406" s="53">
        <f t="shared" si="479"/>
        <v>519.28</v>
      </c>
      <c r="M406" s="44">
        <f t="shared" si="480"/>
        <v>418.27</v>
      </c>
      <c r="N406" s="41">
        <f t="shared" si="481"/>
        <v>22.7178</v>
      </c>
      <c r="O406" s="44">
        <f t="shared" si="482"/>
        <v>89.5</v>
      </c>
      <c r="P406" s="44">
        <f t="shared" si="483"/>
        <v>0</v>
      </c>
      <c r="Q406" s="44">
        <f t="shared" si="484"/>
        <v>1108.185</v>
      </c>
      <c r="R406" s="41">
        <f t="shared" si="485"/>
        <v>0</v>
      </c>
      <c r="S406" s="41">
        <f t="shared" si="486"/>
        <v>259.64</v>
      </c>
      <c r="T406" s="44">
        <f t="shared" si="487"/>
        <v>104.57</v>
      </c>
      <c r="U406" s="41">
        <f t="shared" si="488"/>
        <v>9.74</v>
      </c>
      <c r="V406" s="44">
        <f t="shared" si="489"/>
        <v>89.5</v>
      </c>
      <c r="W406" s="44">
        <f t="shared" si="490"/>
        <v>0</v>
      </c>
      <c r="X406" s="41">
        <f t="shared" si="491"/>
        <v>463.45</v>
      </c>
      <c r="Y406" s="41">
        <f t="shared" si="492"/>
        <v>1571.635</v>
      </c>
      <c r="Z406" s="201"/>
      <c r="AA406" s="143" t="s">
        <v>24</v>
      </c>
      <c r="AB406" s="161">
        <f t="shared" ref="AB406:AH406" si="562">K406+R406</f>
        <v>58.4172</v>
      </c>
      <c r="AC406" s="161">
        <f t="shared" si="562"/>
        <v>778.92</v>
      </c>
      <c r="AD406" s="161">
        <f t="shared" si="562"/>
        <v>522.84</v>
      </c>
      <c r="AE406" s="161">
        <f t="shared" si="562"/>
        <v>32.4578</v>
      </c>
      <c r="AF406" s="161">
        <f t="shared" si="562"/>
        <v>179</v>
      </c>
      <c r="AG406" s="161">
        <f t="shared" si="562"/>
        <v>0</v>
      </c>
      <c r="AH406" s="161">
        <f t="shared" si="562"/>
        <v>1571.635</v>
      </c>
      <c r="AI406" s="143" t="s">
        <v>1138</v>
      </c>
    </row>
    <row r="407" s="9" customFormat="1" ht="20" customHeight="1" spans="1:35">
      <c r="A407" s="40">
        <f t="shared" si="560"/>
        <v>404</v>
      </c>
      <c r="B407" s="41" t="s">
        <v>170</v>
      </c>
      <c r="C407" s="47" t="s">
        <v>1146</v>
      </c>
      <c r="D407" s="343" t="s">
        <v>1147</v>
      </c>
      <c r="E407" s="82">
        <v>3245.4</v>
      </c>
      <c r="F407" s="82">
        <v>3245.5</v>
      </c>
      <c r="G407" s="82">
        <v>5228.42</v>
      </c>
      <c r="H407" s="82">
        <v>3245.4</v>
      </c>
      <c r="I407" s="59"/>
      <c r="J407" s="59"/>
      <c r="K407" s="52">
        <f t="shared" ref="K407:K417" si="563">E407*0.018</f>
        <v>58.4172</v>
      </c>
      <c r="L407" s="53">
        <f t="shared" ref="L407:L417" si="564">F407*0.16</f>
        <v>519.28</v>
      </c>
      <c r="M407" s="44">
        <f t="shared" ref="M407:M417" si="565">ROUND(G407*0.08,2)</f>
        <v>418.27</v>
      </c>
      <c r="N407" s="41">
        <f t="shared" ref="N407:N417" si="566">H407*0.007</f>
        <v>22.7178</v>
      </c>
      <c r="O407" s="44">
        <f t="shared" ref="O407:O417" si="567">I407*5%</f>
        <v>0</v>
      </c>
      <c r="P407" s="44">
        <f t="shared" ref="P407:P417" si="568">J407*50%</f>
        <v>0</v>
      </c>
      <c r="Q407" s="44">
        <f t="shared" ref="Q407:Q417" si="569">SUM(K407:P407)</f>
        <v>1018.685</v>
      </c>
      <c r="R407" s="41">
        <f t="shared" ref="R407:R417" si="570">E407*0</f>
        <v>0</v>
      </c>
      <c r="S407" s="41">
        <f t="shared" ref="S407:S417" si="571">ROUND(F407*0.08,2)</f>
        <v>259.64</v>
      </c>
      <c r="T407" s="44">
        <f t="shared" ref="T407:T417" si="572">ROUND(G407*0.02,2)</f>
        <v>104.57</v>
      </c>
      <c r="U407" s="41">
        <f t="shared" ref="U407:U417" si="573">ROUND(H407*0.003,2)</f>
        <v>9.74</v>
      </c>
      <c r="V407" s="44">
        <f t="shared" ref="V407:V417" si="574">I407*5%</f>
        <v>0</v>
      </c>
      <c r="W407" s="44">
        <f t="shared" ref="W407:W417" si="575">J407*50%</f>
        <v>0</v>
      </c>
      <c r="X407" s="41">
        <f t="shared" ref="X407:X417" si="576">SUM(R407:W407)</f>
        <v>373.95</v>
      </c>
      <c r="Y407" s="41">
        <f t="shared" ref="Y407:Y417" si="577">Q407+X407</f>
        <v>1392.635</v>
      </c>
      <c r="Z407" s="201"/>
      <c r="AA407" s="143" t="s">
        <v>24</v>
      </c>
      <c r="AB407" s="161">
        <f t="shared" ref="AB407:AH407" si="578">K407+R407</f>
        <v>58.4172</v>
      </c>
      <c r="AC407" s="161">
        <f t="shared" si="578"/>
        <v>778.92</v>
      </c>
      <c r="AD407" s="161">
        <f t="shared" si="578"/>
        <v>522.84</v>
      </c>
      <c r="AE407" s="161">
        <f t="shared" si="578"/>
        <v>32.4578</v>
      </c>
      <c r="AF407" s="161">
        <f t="shared" si="578"/>
        <v>0</v>
      </c>
      <c r="AG407" s="161">
        <f t="shared" si="578"/>
        <v>0</v>
      </c>
      <c r="AH407" s="161">
        <f t="shared" si="578"/>
        <v>1392.635</v>
      </c>
      <c r="AI407" s="143" t="s">
        <v>1138</v>
      </c>
    </row>
    <row r="408" s="9" customFormat="1" ht="20" customHeight="1" spans="1:35">
      <c r="A408" s="40">
        <f t="shared" si="560"/>
        <v>405</v>
      </c>
      <c r="B408" s="41" t="s">
        <v>170</v>
      </c>
      <c r="C408" s="47" t="s">
        <v>1148</v>
      </c>
      <c r="D408" s="343" t="s">
        <v>1149</v>
      </c>
      <c r="E408" s="82">
        <v>3245.4</v>
      </c>
      <c r="F408" s="82">
        <v>3245.5</v>
      </c>
      <c r="G408" s="82">
        <v>5228.42</v>
      </c>
      <c r="H408" s="82">
        <v>3245.4</v>
      </c>
      <c r="I408" s="59"/>
      <c r="J408" s="59"/>
      <c r="K408" s="52">
        <f t="shared" si="563"/>
        <v>58.4172</v>
      </c>
      <c r="L408" s="53">
        <f t="shared" si="564"/>
        <v>519.28</v>
      </c>
      <c r="M408" s="44">
        <f t="shared" si="565"/>
        <v>418.27</v>
      </c>
      <c r="N408" s="41">
        <f t="shared" si="566"/>
        <v>22.7178</v>
      </c>
      <c r="O408" s="44">
        <f t="shared" si="567"/>
        <v>0</v>
      </c>
      <c r="P408" s="44">
        <f t="shared" si="568"/>
        <v>0</v>
      </c>
      <c r="Q408" s="44">
        <f t="shared" si="569"/>
        <v>1018.685</v>
      </c>
      <c r="R408" s="41">
        <f t="shared" si="570"/>
        <v>0</v>
      </c>
      <c r="S408" s="41">
        <f t="shared" si="571"/>
        <v>259.64</v>
      </c>
      <c r="T408" s="44">
        <f t="shared" si="572"/>
        <v>104.57</v>
      </c>
      <c r="U408" s="41">
        <f t="shared" si="573"/>
        <v>9.74</v>
      </c>
      <c r="V408" s="44">
        <f t="shared" si="574"/>
        <v>0</v>
      </c>
      <c r="W408" s="44">
        <f t="shared" si="575"/>
        <v>0</v>
      </c>
      <c r="X408" s="41">
        <f t="shared" si="576"/>
        <v>373.95</v>
      </c>
      <c r="Y408" s="41">
        <f t="shared" si="577"/>
        <v>1392.635</v>
      </c>
      <c r="Z408" s="201"/>
      <c r="AA408" s="143" t="s">
        <v>24</v>
      </c>
      <c r="AB408" s="161">
        <f t="shared" ref="AB408:AH408" si="579">K408+R408</f>
        <v>58.4172</v>
      </c>
      <c r="AC408" s="161">
        <f t="shared" si="579"/>
        <v>778.92</v>
      </c>
      <c r="AD408" s="161">
        <f t="shared" si="579"/>
        <v>522.84</v>
      </c>
      <c r="AE408" s="161">
        <f t="shared" si="579"/>
        <v>32.4578</v>
      </c>
      <c r="AF408" s="161">
        <f t="shared" si="579"/>
        <v>0</v>
      </c>
      <c r="AG408" s="161">
        <f t="shared" si="579"/>
        <v>0</v>
      </c>
      <c r="AH408" s="161">
        <f t="shared" si="579"/>
        <v>1392.635</v>
      </c>
      <c r="AI408" s="143" t="s">
        <v>1138</v>
      </c>
    </row>
    <row r="409" s="9" customFormat="1" ht="20" customHeight="1" spans="1:35">
      <c r="A409" s="40">
        <f t="shared" si="560"/>
        <v>406</v>
      </c>
      <c r="B409" s="41" t="s">
        <v>170</v>
      </c>
      <c r="C409" s="47" t="s">
        <v>1150</v>
      </c>
      <c r="D409" s="362" t="s">
        <v>1151</v>
      </c>
      <c r="E409" s="82">
        <v>3245.4</v>
      </c>
      <c r="F409" s="82">
        <v>3245.5</v>
      </c>
      <c r="G409" s="82">
        <v>5228.42</v>
      </c>
      <c r="H409" s="82">
        <v>3245.4</v>
      </c>
      <c r="I409" s="108">
        <v>1790</v>
      </c>
      <c r="J409" s="59"/>
      <c r="K409" s="52">
        <f t="shared" si="563"/>
        <v>58.4172</v>
      </c>
      <c r="L409" s="53">
        <f t="shared" si="564"/>
        <v>519.28</v>
      </c>
      <c r="M409" s="44">
        <f t="shared" si="565"/>
        <v>418.27</v>
      </c>
      <c r="N409" s="41">
        <f t="shared" si="566"/>
        <v>22.7178</v>
      </c>
      <c r="O409" s="44">
        <f t="shared" si="567"/>
        <v>89.5</v>
      </c>
      <c r="P409" s="44">
        <f t="shared" si="568"/>
        <v>0</v>
      </c>
      <c r="Q409" s="44">
        <f t="shared" si="569"/>
        <v>1108.185</v>
      </c>
      <c r="R409" s="41">
        <f t="shared" si="570"/>
        <v>0</v>
      </c>
      <c r="S409" s="41">
        <f t="shared" si="571"/>
        <v>259.64</v>
      </c>
      <c r="T409" s="44">
        <f t="shared" si="572"/>
        <v>104.57</v>
      </c>
      <c r="U409" s="41">
        <f t="shared" si="573"/>
        <v>9.74</v>
      </c>
      <c r="V409" s="44">
        <f t="shared" si="574"/>
        <v>89.5</v>
      </c>
      <c r="W409" s="44">
        <f t="shared" si="575"/>
        <v>0</v>
      </c>
      <c r="X409" s="41">
        <f t="shared" si="576"/>
        <v>463.45</v>
      </c>
      <c r="Y409" s="41">
        <f t="shared" si="577"/>
        <v>1571.635</v>
      </c>
      <c r="Z409" s="201"/>
      <c r="AA409" s="143" t="s">
        <v>24</v>
      </c>
      <c r="AB409" s="161">
        <f t="shared" ref="AB409:AH409" si="580">K409+R409</f>
        <v>58.4172</v>
      </c>
      <c r="AC409" s="161">
        <f t="shared" si="580"/>
        <v>778.92</v>
      </c>
      <c r="AD409" s="161">
        <f t="shared" si="580"/>
        <v>522.84</v>
      </c>
      <c r="AE409" s="161">
        <f t="shared" si="580"/>
        <v>32.4578</v>
      </c>
      <c r="AF409" s="161">
        <f t="shared" si="580"/>
        <v>179</v>
      </c>
      <c r="AG409" s="161">
        <f t="shared" si="580"/>
        <v>0</v>
      </c>
      <c r="AH409" s="161">
        <f t="shared" si="580"/>
        <v>1571.635</v>
      </c>
      <c r="AI409" s="143" t="s">
        <v>1138</v>
      </c>
    </row>
    <row r="410" s="9" customFormat="1" ht="20" customHeight="1" spans="1:35">
      <c r="A410" s="40">
        <f t="shared" si="560"/>
        <v>407</v>
      </c>
      <c r="B410" s="41" t="s">
        <v>170</v>
      </c>
      <c r="C410" s="47" t="s">
        <v>1152</v>
      </c>
      <c r="D410" s="47" t="s">
        <v>1153</v>
      </c>
      <c r="E410" s="82">
        <v>3245.4</v>
      </c>
      <c r="F410" s="82">
        <v>3245.5</v>
      </c>
      <c r="G410" s="82">
        <v>5228.42</v>
      </c>
      <c r="H410" s="82">
        <v>3245.4</v>
      </c>
      <c r="I410" s="59"/>
      <c r="J410" s="59"/>
      <c r="K410" s="52">
        <f t="shared" si="563"/>
        <v>58.4172</v>
      </c>
      <c r="L410" s="53">
        <f t="shared" si="564"/>
        <v>519.28</v>
      </c>
      <c r="M410" s="44">
        <f t="shared" si="565"/>
        <v>418.27</v>
      </c>
      <c r="N410" s="41">
        <f t="shared" si="566"/>
        <v>22.7178</v>
      </c>
      <c r="O410" s="44">
        <f t="shared" si="567"/>
        <v>0</v>
      </c>
      <c r="P410" s="44">
        <f t="shared" si="568"/>
        <v>0</v>
      </c>
      <c r="Q410" s="44">
        <f t="shared" si="569"/>
        <v>1018.685</v>
      </c>
      <c r="R410" s="41">
        <f t="shared" si="570"/>
        <v>0</v>
      </c>
      <c r="S410" s="41">
        <f t="shared" si="571"/>
        <v>259.64</v>
      </c>
      <c r="T410" s="44">
        <f t="shared" si="572"/>
        <v>104.57</v>
      </c>
      <c r="U410" s="41">
        <f t="shared" si="573"/>
        <v>9.74</v>
      </c>
      <c r="V410" s="44">
        <f t="shared" si="574"/>
        <v>0</v>
      </c>
      <c r="W410" s="44">
        <f t="shared" si="575"/>
        <v>0</v>
      </c>
      <c r="X410" s="41">
        <f t="shared" si="576"/>
        <v>373.95</v>
      </c>
      <c r="Y410" s="41">
        <f t="shared" si="577"/>
        <v>1392.635</v>
      </c>
      <c r="Z410" s="201"/>
      <c r="AA410" s="143" t="s">
        <v>24</v>
      </c>
      <c r="AB410" s="161">
        <f t="shared" ref="AB410:AH410" si="581">K410+R410</f>
        <v>58.4172</v>
      </c>
      <c r="AC410" s="161">
        <f t="shared" si="581"/>
        <v>778.92</v>
      </c>
      <c r="AD410" s="161">
        <f t="shared" si="581"/>
        <v>522.84</v>
      </c>
      <c r="AE410" s="161">
        <f t="shared" si="581"/>
        <v>32.4578</v>
      </c>
      <c r="AF410" s="161">
        <f t="shared" si="581"/>
        <v>0</v>
      </c>
      <c r="AG410" s="161">
        <f t="shared" si="581"/>
        <v>0</v>
      </c>
      <c r="AH410" s="161">
        <f t="shared" si="581"/>
        <v>1392.635</v>
      </c>
      <c r="AI410" s="143" t="s">
        <v>1138</v>
      </c>
    </row>
    <row r="411" s="9" customFormat="1" ht="20" customHeight="1" spans="1:35">
      <c r="A411" s="40">
        <f t="shared" si="560"/>
        <v>408</v>
      </c>
      <c r="B411" s="41" t="s">
        <v>170</v>
      </c>
      <c r="C411" s="47" t="s">
        <v>1154</v>
      </c>
      <c r="D411" s="362" t="s">
        <v>1155</v>
      </c>
      <c r="E411" s="82">
        <v>3245.4</v>
      </c>
      <c r="F411" s="82">
        <v>3245.5</v>
      </c>
      <c r="G411" s="82">
        <v>5228.42</v>
      </c>
      <c r="H411" s="82">
        <v>3245.4</v>
      </c>
      <c r="I411" s="59"/>
      <c r="J411" s="59"/>
      <c r="K411" s="52">
        <f t="shared" si="563"/>
        <v>58.4172</v>
      </c>
      <c r="L411" s="53">
        <f t="shared" si="564"/>
        <v>519.28</v>
      </c>
      <c r="M411" s="44">
        <f t="shared" si="565"/>
        <v>418.27</v>
      </c>
      <c r="N411" s="41">
        <f t="shared" si="566"/>
        <v>22.7178</v>
      </c>
      <c r="O411" s="44">
        <f t="shared" si="567"/>
        <v>0</v>
      </c>
      <c r="P411" s="44">
        <f t="shared" si="568"/>
        <v>0</v>
      </c>
      <c r="Q411" s="44">
        <f t="shared" si="569"/>
        <v>1018.685</v>
      </c>
      <c r="R411" s="41">
        <f t="shared" si="570"/>
        <v>0</v>
      </c>
      <c r="S411" s="41">
        <f t="shared" si="571"/>
        <v>259.64</v>
      </c>
      <c r="T411" s="44">
        <f t="shared" si="572"/>
        <v>104.57</v>
      </c>
      <c r="U411" s="41">
        <f t="shared" si="573"/>
        <v>9.74</v>
      </c>
      <c r="V411" s="44">
        <f t="shared" si="574"/>
        <v>0</v>
      </c>
      <c r="W411" s="44">
        <f t="shared" si="575"/>
        <v>0</v>
      </c>
      <c r="X411" s="41">
        <f t="shared" si="576"/>
        <v>373.95</v>
      </c>
      <c r="Y411" s="41">
        <f t="shared" si="577"/>
        <v>1392.635</v>
      </c>
      <c r="Z411" s="201"/>
      <c r="AA411" s="143" t="s">
        <v>24</v>
      </c>
      <c r="AB411" s="161">
        <f t="shared" ref="AB411:AH411" si="582">K411+R411</f>
        <v>58.4172</v>
      </c>
      <c r="AC411" s="161">
        <f t="shared" si="582"/>
        <v>778.92</v>
      </c>
      <c r="AD411" s="161">
        <f t="shared" si="582"/>
        <v>522.84</v>
      </c>
      <c r="AE411" s="161">
        <f t="shared" si="582"/>
        <v>32.4578</v>
      </c>
      <c r="AF411" s="161">
        <f t="shared" si="582"/>
        <v>0</v>
      </c>
      <c r="AG411" s="161">
        <f t="shared" si="582"/>
        <v>0</v>
      </c>
      <c r="AH411" s="161">
        <f t="shared" si="582"/>
        <v>1392.635</v>
      </c>
      <c r="AI411" s="143" t="s">
        <v>1138</v>
      </c>
    </row>
    <row r="412" s="9" customFormat="1" ht="20" customHeight="1" spans="1:35">
      <c r="A412" s="40">
        <f t="shared" si="560"/>
        <v>409</v>
      </c>
      <c r="B412" s="41" t="s">
        <v>170</v>
      </c>
      <c r="C412" s="47" t="s">
        <v>1156</v>
      </c>
      <c r="D412" s="343" t="s">
        <v>1157</v>
      </c>
      <c r="E412" s="82">
        <v>3245.4</v>
      </c>
      <c r="F412" s="82">
        <v>3245.5</v>
      </c>
      <c r="G412" s="82">
        <v>5228.42</v>
      </c>
      <c r="H412" s="82">
        <v>3245.4</v>
      </c>
      <c r="I412" s="59"/>
      <c r="J412" s="59"/>
      <c r="K412" s="52">
        <f t="shared" si="563"/>
        <v>58.4172</v>
      </c>
      <c r="L412" s="53">
        <f t="shared" si="564"/>
        <v>519.28</v>
      </c>
      <c r="M412" s="44">
        <f t="shared" si="565"/>
        <v>418.27</v>
      </c>
      <c r="N412" s="41">
        <f t="shared" si="566"/>
        <v>22.7178</v>
      </c>
      <c r="O412" s="44">
        <f t="shared" si="567"/>
        <v>0</v>
      </c>
      <c r="P412" s="44">
        <f t="shared" si="568"/>
        <v>0</v>
      </c>
      <c r="Q412" s="44">
        <f t="shared" si="569"/>
        <v>1018.685</v>
      </c>
      <c r="R412" s="41">
        <f t="shared" si="570"/>
        <v>0</v>
      </c>
      <c r="S412" s="41">
        <f t="shared" si="571"/>
        <v>259.64</v>
      </c>
      <c r="T412" s="44">
        <f t="shared" si="572"/>
        <v>104.57</v>
      </c>
      <c r="U412" s="41">
        <f t="shared" si="573"/>
        <v>9.74</v>
      </c>
      <c r="V412" s="44">
        <f t="shared" si="574"/>
        <v>0</v>
      </c>
      <c r="W412" s="44">
        <f t="shared" si="575"/>
        <v>0</v>
      </c>
      <c r="X412" s="41">
        <f t="shared" si="576"/>
        <v>373.95</v>
      </c>
      <c r="Y412" s="41">
        <f t="shared" si="577"/>
        <v>1392.635</v>
      </c>
      <c r="Z412" s="201"/>
      <c r="AA412" s="143" t="s">
        <v>24</v>
      </c>
      <c r="AB412" s="161">
        <f t="shared" ref="AB412:AH412" si="583">K412+R412</f>
        <v>58.4172</v>
      </c>
      <c r="AC412" s="161">
        <f t="shared" si="583"/>
        <v>778.92</v>
      </c>
      <c r="AD412" s="161">
        <f t="shared" si="583"/>
        <v>522.84</v>
      </c>
      <c r="AE412" s="161">
        <f t="shared" si="583"/>
        <v>32.4578</v>
      </c>
      <c r="AF412" s="161">
        <f t="shared" si="583"/>
        <v>0</v>
      </c>
      <c r="AG412" s="161">
        <f t="shared" si="583"/>
        <v>0</v>
      </c>
      <c r="AH412" s="161">
        <f t="shared" si="583"/>
        <v>1392.635</v>
      </c>
      <c r="AI412" s="143" t="s">
        <v>1138</v>
      </c>
    </row>
    <row r="413" s="9" customFormat="1" ht="20" customHeight="1" spans="1:35">
      <c r="A413" s="40">
        <f t="shared" si="560"/>
        <v>410</v>
      </c>
      <c r="B413" s="41" t="s">
        <v>684</v>
      </c>
      <c r="C413" s="47" t="s">
        <v>1158</v>
      </c>
      <c r="D413" s="343" t="s">
        <v>1159</v>
      </c>
      <c r="E413" s="82">
        <v>3245.4</v>
      </c>
      <c r="F413" s="82">
        <v>3245.5</v>
      </c>
      <c r="G413" s="82">
        <v>5228.42</v>
      </c>
      <c r="H413" s="82">
        <v>3245.4</v>
      </c>
      <c r="I413" s="59"/>
      <c r="J413" s="59"/>
      <c r="K413" s="52">
        <f t="shared" si="563"/>
        <v>58.4172</v>
      </c>
      <c r="L413" s="53">
        <f t="shared" si="564"/>
        <v>519.28</v>
      </c>
      <c r="M413" s="44">
        <f t="shared" si="565"/>
        <v>418.27</v>
      </c>
      <c r="N413" s="41">
        <f t="shared" si="566"/>
        <v>22.7178</v>
      </c>
      <c r="O413" s="44">
        <f t="shared" si="567"/>
        <v>0</v>
      </c>
      <c r="P413" s="44">
        <f t="shared" si="568"/>
        <v>0</v>
      </c>
      <c r="Q413" s="44">
        <f t="shared" si="569"/>
        <v>1018.685</v>
      </c>
      <c r="R413" s="41">
        <f t="shared" si="570"/>
        <v>0</v>
      </c>
      <c r="S413" s="41">
        <f t="shared" si="571"/>
        <v>259.64</v>
      </c>
      <c r="T413" s="44">
        <f t="shared" si="572"/>
        <v>104.57</v>
      </c>
      <c r="U413" s="41">
        <f t="shared" si="573"/>
        <v>9.74</v>
      </c>
      <c r="V413" s="44">
        <f t="shared" si="574"/>
        <v>0</v>
      </c>
      <c r="W413" s="44">
        <f t="shared" si="575"/>
        <v>0</v>
      </c>
      <c r="X413" s="41">
        <f t="shared" si="576"/>
        <v>373.95</v>
      </c>
      <c r="Y413" s="41">
        <f t="shared" si="577"/>
        <v>1392.635</v>
      </c>
      <c r="Z413" s="201"/>
      <c r="AA413" s="143" t="s">
        <v>22</v>
      </c>
      <c r="AB413" s="161">
        <f t="shared" ref="AB413:AH413" si="584">K413+R413</f>
        <v>58.4172</v>
      </c>
      <c r="AC413" s="161">
        <f t="shared" si="584"/>
        <v>778.92</v>
      </c>
      <c r="AD413" s="161">
        <f t="shared" si="584"/>
        <v>522.84</v>
      </c>
      <c r="AE413" s="161">
        <f t="shared" si="584"/>
        <v>32.4578</v>
      </c>
      <c r="AF413" s="161">
        <f t="shared" si="584"/>
        <v>0</v>
      </c>
      <c r="AG413" s="161">
        <f t="shared" si="584"/>
        <v>0</v>
      </c>
      <c r="AH413" s="161">
        <f t="shared" si="584"/>
        <v>1392.635</v>
      </c>
      <c r="AI413" s="143" t="s">
        <v>1138</v>
      </c>
    </row>
    <row r="414" s="9" customFormat="1" ht="20" customHeight="1" spans="1:35">
      <c r="A414" s="40">
        <f t="shared" si="560"/>
        <v>411</v>
      </c>
      <c r="B414" s="41" t="s">
        <v>320</v>
      </c>
      <c r="C414" s="47" t="s">
        <v>1160</v>
      </c>
      <c r="D414" s="343" t="s">
        <v>1161</v>
      </c>
      <c r="E414" s="82">
        <v>3245.4</v>
      </c>
      <c r="F414" s="82">
        <v>3245.5</v>
      </c>
      <c r="G414" s="82">
        <v>5228.42</v>
      </c>
      <c r="H414" s="82">
        <v>3245.4</v>
      </c>
      <c r="I414" s="59"/>
      <c r="J414" s="59"/>
      <c r="K414" s="52">
        <f t="shared" si="563"/>
        <v>58.4172</v>
      </c>
      <c r="L414" s="53">
        <f t="shared" si="564"/>
        <v>519.28</v>
      </c>
      <c r="M414" s="44">
        <f t="shared" si="565"/>
        <v>418.27</v>
      </c>
      <c r="N414" s="41">
        <f t="shared" si="566"/>
        <v>22.7178</v>
      </c>
      <c r="O414" s="44">
        <f t="shared" si="567"/>
        <v>0</v>
      </c>
      <c r="P414" s="44">
        <f t="shared" si="568"/>
        <v>0</v>
      </c>
      <c r="Q414" s="44">
        <f t="shared" si="569"/>
        <v>1018.685</v>
      </c>
      <c r="R414" s="41">
        <f t="shared" si="570"/>
        <v>0</v>
      </c>
      <c r="S414" s="41">
        <f t="shared" si="571"/>
        <v>259.64</v>
      </c>
      <c r="T414" s="44">
        <f t="shared" si="572"/>
        <v>104.57</v>
      </c>
      <c r="U414" s="41">
        <f t="shared" si="573"/>
        <v>9.74</v>
      </c>
      <c r="V414" s="44">
        <f t="shared" si="574"/>
        <v>0</v>
      </c>
      <c r="W414" s="44">
        <f t="shared" si="575"/>
        <v>0</v>
      </c>
      <c r="X414" s="41">
        <f t="shared" si="576"/>
        <v>373.95</v>
      </c>
      <c r="Y414" s="41">
        <f t="shared" si="577"/>
        <v>1392.635</v>
      </c>
      <c r="Z414" s="201"/>
      <c r="AA414" s="143" t="s">
        <v>21</v>
      </c>
      <c r="AB414" s="161">
        <f t="shared" ref="AB414:AH414" si="585">K414+R414</f>
        <v>58.4172</v>
      </c>
      <c r="AC414" s="161">
        <f t="shared" si="585"/>
        <v>778.92</v>
      </c>
      <c r="AD414" s="161">
        <f t="shared" si="585"/>
        <v>522.84</v>
      </c>
      <c r="AE414" s="161">
        <f t="shared" si="585"/>
        <v>32.4578</v>
      </c>
      <c r="AF414" s="161">
        <f t="shared" si="585"/>
        <v>0</v>
      </c>
      <c r="AG414" s="161">
        <f t="shared" si="585"/>
        <v>0</v>
      </c>
      <c r="AH414" s="161">
        <f t="shared" si="585"/>
        <v>1392.635</v>
      </c>
      <c r="AI414" s="143" t="s">
        <v>1138</v>
      </c>
    </row>
    <row r="415" s="31" customFormat="1" ht="20" customHeight="1" spans="1:35">
      <c r="A415" s="94">
        <f t="shared" si="560"/>
        <v>412</v>
      </c>
      <c r="B415" s="95" t="s">
        <v>320</v>
      </c>
      <c r="C415" s="97" t="s">
        <v>1162</v>
      </c>
      <c r="D415" s="366" t="s">
        <v>1163</v>
      </c>
      <c r="E415" s="98">
        <v>3245.4</v>
      </c>
      <c r="F415" s="98">
        <v>0</v>
      </c>
      <c r="G415" s="98">
        <v>0</v>
      </c>
      <c r="H415" s="98">
        <v>0</v>
      </c>
      <c r="I415" s="104"/>
      <c r="J415" s="104"/>
      <c r="K415" s="105">
        <f t="shared" si="563"/>
        <v>58.4172</v>
      </c>
      <c r="L415" s="106">
        <f t="shared" si="564"/>
        <v>0</v>
      </c>
      <c r="M415" s="107">
        <f t="shared" si="565"/>
        <v>0</v>
      </c>
      <c r="N415" s="95">
        <f t="shared" si="566"/>
        <v>0</v>
      </c>
      <c r="O415" s="107">
        <f t="shared" si="567"/>
        <v>0</v>
      </c>
      <c r="P415" s="107">
        <f t="shared" si="568"/>
        <v>0</v>
      </c>
      <c r="Q415" s="107">
        <f t="shared" si="569"/>
        <v>58.4172</v>
      </c>
      <c r="R415" s="95">
        <f t="shared" si="570"/>
        <v>0</v>
      </c>
      <c r="S415" s="95">
        <f t="shared" si="571"/>
        <v>0</v>
      </c>
      <c r="T415" s="107">
        <f t="shared" si="572"/>
        <v>0</v>
      </c>
      <c r="U415" s="95">
        <f t="shared" si="573"/>
        <v>0</v>
      </c>
      <c r="V415" s="107">
        <f t="shared" si="574"/>
        <v>0</v>
      </c>
      <c r="W415" s="107">
        <f t="shared" si="575"/>
        <v>0</v>
      </c>
      <c r="X415" s="95">
        <f t="shared" si="576"/>
        <v>0</v>
      </c>
      <c r="Y415" s="95">
        <f t="shared" si="577"/>
        <v>58.4172</v>
      </c>
      <c r="Z415" s="197"/>
      <c r="AA415" s="198" t="s">
        <v>21</v>
      </c>
      <c r="AB415" s="199">
        <f t="shared" ref="AB415:AH415" si="586">K415+R415</f>
        <v>58.4172</v>
      </c>
      <c r="AC415" s="199">
        <f t="shared" si="586"/>
        <v>0</v>
      </c>
      <c r="AD415" s="199">
        <f t="shared" si="586"/>
        <v>0</v>
      </c>
      <c r="AE415" s="199">
        <f t="shared" si="586"/>
        <v>0</v>
      </c>
      <c r="AF415" s="199">
        <f t="shared" si="586"/>
        <v>0</v>
      </c>
      <c r="AG415" s="199">
        <f t="shared" si="586"/>
        <v>0</v>
      </c>
      <c r="AH415" s="199">
        <f t="shared" si="586"/>
        <v>58.4172</v>
      </c>
      <c r="AI415" s="198" t="s">
        <v>1138</v>
      </c>
    </row>
    <row r="416" s="9" customFormat="1" ht="20" customHeight="1" spans="1:35">
      <c r="A416" s="40">
        <f t="shared" si="560"/>
        <v>413</v>
      </c>
      <c r="B416" s="41" t="s">
        <v>320</v>
      </c>
      <c r="C416" s="47" t="s">
        <v>1164</v>
      </c>
      <c r="D416" s="45" t="s">
        <v>1165</v>
      </c>
      <c r="E416" s="82">
        <v>3245.4</v>
      </c>
      <c r="F416" s="82">
        <v>3245.5</v>
      </c>
      <c r="G416" s="82">
        <v>5228.42</v>
      </c>
      <c r="H416" s="82">
        <v>3245.4</v>
      </c>
      <c r="I416" s="108">
        <v>1790</v>
      </c>
      <c r="J416" s="59"/>
      <c r="K416" s="52">
        <f t="shared" si="563"/>
        <v>58.4172</v>
      </c>
      <c r="L416" s="53">
        <f t="shared" si="564"/>
        <v>519.28</v>
      </c>
      <c r="M416" s="44">
        <f t="shared" si="565"/>
        <v>418.27</v>
      </c>
      <c r="N416" s="41">
        <f t="shared" si="566"/>
        <v>22.7178</v>
      </c>
      <c r="O416" s="44">
        <f t="shared" si="567"/>
        <v>89.5</v>
      </c>
      <c r="P416" s="44">
        <f t="shared" si="568"/>
        <v>0</v>
      </c>
      <c r="Q416" s="44">
        <f t="shared" si="569"/>
        <v>1108.185</v>
      </c>
      <c r="R416" s="41">
        <f t="shared" si="570"/>
        <v>0</v>
      </c>
      <c r="S416" s="41">
        <f t="shared" si="571"/>
        <v>259.64</v>
      </c>
      <c r="T416" s="44">
        <f t="shared" si="572"/>
        <v>104.57</v>
      </c>
      <c r="U416" s="41">
        <f t="shared" si="573"/>
        <v>9.74</v>
      </c>
      <c r="V416" s="44">
        <f t="shared" si="574"/>
        <v>89.5</v>
      </c>
      <c r="W416" s="44">
        <f t="shared" si="575"/>
        <v>0</v>
      </c>
      <c r="X416" s="41">
        <f t="shared" si="576"/>
        <v>463.45</v>
      </c>
      <c r="Y416" s="41">
        <f t="shared" si="577"/>
        <v>1571.635</v>
      </c>
      <c r="Z416" s="201"/>
      <c r="AA416" s="143" t="s">
        <v>21</v>
      </c>
      <c r="AB416" s="161">
        <f t="shared" ref="AB416:AH416" si="587">K416+R416</f>
        <v>58.4172</v>
      </c>
      <c r="AC416" s="161">
        <f t="shared" si="587"/>
        <v>778.92</v>
      </c>
      <c r="AD416" s="161">
        <f t="shared" si="587"/>
        <v>522.84</v>
      </c>
      <c r="AE416" s="161">
        <f t="shared" si="587"/>
        <v>32.4578</v>
      </c>
      <c r="AF416" s="161">
        <f t="shared" si="587"/>
        <v>179</v>
      </c>
      <c r="AG416" s="161">
        <f t="shared" si="587"/>
        <v>0</v>
      </c>
      <c r="AH416" s="161">
        <f t="shared" si="587"/>
        <v>1571.635</v>
      </c>
      <c r="AI416" s="143" t="s">
        <v>1138</v>
      </c>
    </row>
    <row r="417" s="9" customFormat="1" ht="20" customHeight="1" spans="1:35">
      <c r="A417" s="40">
        <f t="shared" si="560"/>
        <v>414</v>
      </c>
      <c r="B417" s="41" t="s">
        <v>167</v>
      </c>
      <c r="C417" s="47" t="s">
        <v>1166</v>
      </c>
      <c r="D417" s="343" t="s">
        <v>1167</v>
      </c>
      <c r="E417" s="82">
        <v>3820</v>
      </c>
      <c r="F417" s="113">
        <v>3820</v>
      </c>
      <c r="G417" s="82">
        <v>5228.42</v>
      </c>
      <c r="H417" s="113">
        <v>3820</v>
      </c>
      <c r="I417" s="59">
        <v>4180</v>
      </c>
      <c r="J417" s="59"/>
      <c r="K417" s="52">
        <f t="shared" si="563"/>
        <v>68.76</v>
      </c>
      <c r="L417" s="53">
        <f t="shared" si="564"/>
        <v>611.2</v>
      </c>
      <c r="M417" s="44">
        <f t="shared" si="565"/>
        <v>418.27</v>
      </c>
      <c r="N417" s="41">
        <f t="shared" si="566"/>
        <v>26.74</v>
      </c>
      <c r="O417" s="44">
        <f t="shared" si="567"/>
        <v>209</v>
      </c>
      <c r="P417" s="44">
        <f t="shared" si="568"/>
        <v>0</v>
      </c>
      <c r="Q417" s="44">
        <f t="shared" si="569"/>
        <v>1333.97</v>
      </c>
      <c r="R417" s="41">
        <f t="shared" si="570"/>
        <v>0</v>
      </c>
      <c r="S417" s="41">
        <f t="shared" si="571"/>
        <v>305.6</v>
      </c>
      <c r="T417" s="44">
        <f t="shared" si="572"/>
        <v>104.57</v>
      </c>
      <c r="U417" s="41">
        <f t="shared" si="573"/>
        <v>11.46</v>
      </c>
      <c r="V417" s="44">
        <f t="shared" si="574"/>
        <v>209</v>
      </c>
      <c r="W417" s="44">
        <f t="shared" si="575"/>
        <v>0</v>
      </c>
      <c r="X417" s="41">
        <f t="shared" si="576"/>
        <v>630.63</v>
      </c>
      <c r="Y417" s="41">
        <f t="shared" si="577"/>
        <v>1964.6</v>
      </c>
      <c r="Z417" s="201"/>
      <c r="AA417" s="143" t="s">
        <v>12</v>
      </c>
      <c r="AB417" s="161">
        <f t="shared" ref="AB417:AH417" si="588">K417+R417</f>
        <v>68.76</v>
      </c>
      <c r="AC417" s="161">
        <f t="shared" si="588"/>
        <v>916.8</v>
      </c>
      <c r="AD417" s="161">
        <f t="shared" si="588"/>
        <v>522.84</v>
      </c>
      <c r="AE417" s="161">
        <f t="shared" si="588"/>
        <v>38.2</v>
      </c>
      <c r="AF417" s="161">
        <f t="shared" si="588"/>
        <v>418</v>
      </c>
      <c r="AG417" s="161">
        <f t="shared" si="588"/>
        <v>0</v>
      </c>
      <c r="AH417" s="161">
        <f t="shared" si="588"/>
        <v>1964.6</v>
      </c>
      <c r="AI417" s="143" t="s">
        <v>1134</v>
      </c>
    </row>
    <row r="418" s="9" customFormat="1" ht="20" customHeight="1" spans="1:35">
      <c r="A418" s="40">
        <f t="shared" ref="A418:A423" si="589">ROW()-3</f>
        <v>415</v>
      </c>
      <c r="B418" s="41" t="s">
        <v>167</v>
      </c>
      <c r="C418" s="47" t="s">
        <v>1169</v>
      </c>
      <c r="D418" s="362" t="s">
        <v>1170</v>
      </c>
      <c r="E418" s="82">
        <v>3245.4</v>
      </c>
      <c r="F418" s="82">
        <v>3245.5</v>
      </c>
      <c r="G418" s="82">
        <v>5228.42</v>
      </c>
      <c r="H418" s="82">
        <v>3245.4</v>
      </c>
      <c r="I418" s="59"/>
      <c r="J418" s="59"/>
      <c r="K418" s="52">
        <f t="shared" ref="K418:K443" si="590">E418*0.018</f>
        <v>58.4172</v>
      </c>
      <c r="L418" s="53">
        <f t="shared" ref="L418:L443" si="591">F418*0.16</f>
        <v>519.28</v>
      </c>
      <c r="M418" s="44">
        <f t="shared" ref="M418:M443" si="592">ROUND(G418*0.08,2)</f>
        <v>418.27</v>
      </c>
      <c r="N418" s="41">
        <f t="shared" ref="N418:N443" si="593">H418*0.007</f>
        <v>22.7178</v>
      </c>
      <c r="O418" s="44">
        <f t="shared" ref="O418:O443" si="594">I418*5%</f>
        <v>0</v>
      </c>
      <c r="P418" s="44">
        <f t="shared" ref="P418:P443" si="595">J418*50%</f>
        <v>0</v>
      </c>
      <c r="Q418" s="44">
        <f t="shared" ref="Q418:Q443" si="596">SUM(K418:P418)</f>
        <v>1018.685</v>
      </c>
      <c r="R418" s="41">
        <f t="shared" ref="R418:R443" si="597">E418*0</f>
        <v>0</v>
      </c>
      <c r="S418" s="41">
        <f t="shared" ref="S418:S443" si="598">ROUND(F418*0.08,2)</f>
        <v>259.64</v>
      </c>
      <c r="T418" s="44">
        <f t="shared" ref="T418:T443" si="599">ROUND(G418*0.02,2)</f>
        <v>104.57</v>
      </c>
      <c r="U418" s="41">
        <f t="shared" ref="U418:U443" si="600">ROUND(H418*0.003,2)</f>
        <v>9.74</v>
      </c>
      <c r="V418" s="44">
        <f t="shared" ref="V418:V443" si="601">I418*5%</f>
        <v>0</v>
      </c>
      <c r="W418" s="44">
        <f t="shared" ref="W418:W443" si="602">J418*50%</f>
        <v>0</v>
      </c>
      <c r="X418" s="41">
        <f t="shared" ref="X418:X443" si="603">SUM(R418:W418)</f>
        <v>373.95</v>
      </c>
      <c r="Y418" s="41">
        <f t="shared" ref="Y418:Y443" si="604">Q418+X418</f>
        <v>1392.635</v>
      </c>
      <c r="Z418" s="201"/>
      <c r="AA418" s="143" t="s">
        <v>12</v>
      </c>
      <c r="AB418" s="161">
        <f t="shared" ref="AB418:AH418" si="605">K418+R418</f>
        <v>58.4172</v>
      </c>
      <c r="AC418" s="161">
        <f t="shared" si="605"/>
        <v>778.92</v>
      </c>
      <c r="AD418" s="161">
        <f t="shared" si="605"/>
        <v>522.84</v>
      </c>
      <c r="AE418" s="161">
        <f t="shared" si="605"/>
        <v>32.4578</v>
      </c>
      <c r="AF418" s="161">
        <f t="shared" si="605"/>
        <v>0</v>
      </c>
      <c r="AG418" s="161">
        <f t="shared" si="605"/>
        <v>0</v>
      </c>
      <c r="AH418" s="161">
        <f t="shared" si="605"/>
        <v>1392.635</v>
      </c>
      <c r="AI418" s="143" t="s">
        <v>1134</v>
      </c>
    </row>
    <row r="419" s="9" customFormat="1" ht="20" customHeight="1" spans="1:35">
      <c r="A419" s="40">
        <f t="shared" si="589"/>
        <v>416</v>
      </c>
      <c r="B419" s="41" t="s">
        <v>167</v>
      </c>
      <c r="C419" s="47" t="s">
        <v>1171</v>
      </c>
      <c r="D419" s="362" t="s">
        <v>1172</v>
      </c>
      <c r="E419" s="82">
        <v>3245.4</v>
      </c>
      <c r="F419" s="82">
        <v>3245.5</v>
      </c>
      <c r="G419" s="82">
        <v>5228.42</v>
      </c>
      <c r="H419" s="82">
        <v>3245.4</v>
      </c>
      <c r="I419" s="59"/>
      <c r="J419" s="59"/>
      <c r="K419" s="52">
        <f t="shared" si="590"/>
        <v>58.4172</v>
      </c>
      <c r="L419" s="53">
        <f t="shared" si="591"/>
        <v>519.28</v>
      </c>
      <c r="M419" s="44">
        <f t="shared" si="592"/>
        <v>418.27</v>
      </c>
      <c r="N419" s="41">
        <f t="shared" si="593"/>
        <v>22.7178</v>
      </c>
      <c r="O419" s="44">
        <f t="shared" si="594"/>
        <v>0</v>
      </c>
      <c r="P419" s="44">
        <f t="shared" si="595"/>
        <v>0</v>
      </c>
      <c r="Q419" s="44">
        <f t="shared" si="596"/>
        <v>1018.685</v>
      </c>
      <c r="R419" s="41">
        <f t="shared" si="597"/>
        <v>0</v>
      </c>
      <c r="S419" s="41">
        <f t="shared" si="598"/>
        <v>259.64</v>
      </c>
      <c r="T419" s="44">
        <f t="shared" si="599"/>
        <v>104.57</v>
      </c>
      <c r="U419" s="41">
        <f t="shared" si="600"/>
        <v>9.74</v>
      </c>
      <c r="V419" s="44">
        <f t="shared" si="601"/>
        <v>0</v>
      </c>
      <c r="W419" s="44">
        <f t="shared" si="602"/>
        <v>0</v>
      </c>
      <c r="X419" s="41">
        <f t="shared" si="603"/>
        <v>373.95</v>
      </c>
      <c r="Y419" s="41">
        <f t="shared" si="604"/>
        <v>1392.635</v>
      </c>
      <c r="Z419" s="201"/>
      <c r="AA419" s="143" t="s">
        <v>12</v>
      </c>
      <c r="AB419" s="161">
        <f t="shared" ref="AB419:AH419" si="606">K419+R419</f>
        <v>58.4172</v>
      </c>
      <c r="AC419" s="161">
        <f t="shared" si="606"/>
        <v>778.92</v>
      </c>
      <c r="AD419" s="161">
        <f t="shared" si="606"/>
        <v>522.84</v>
      </c>
      <c r="AE419" s="161">
        <f t="shared" si="606"/>
        <v>32.4578</v>
      </c>
      <c r="AF419" s="161">
        <f t="shared" si="606"/>
        <v>0</v>
      </c>
      <c r="AG419" s="161">
        <f t="shared" si="606"/>
        <v>0</v>
      </c>
      <c r="AH419" s="161">
        <f t="shared" si="606"/>
        <v>1392.635</v>
      </c>
      <c r="AI419" s="143" t="s">
        <v>1134</v>
      </c>
    </row>
    <row r="420" s="9" customFormat="1" ht="20" customHeight="1" spans="1:35">
      <c r="A420" s="40">
        <f t="shared" si="589"/>
        <v>417</v>
      </c>
      <c r="B420" s="41" t="s">
        <v>167</v>
      </c>
      <c r="C420" s="47" t="s">
        <v>1173</v>
      </c>
      <c r="D420" s="362" t="s">
        <v>1174</v>
      </c>
      <c r="E420" s="82">
        <v>3245.4</v>
      </c>
      <c r="F420" s="82">
        <v>3245.5</v>
      </c>
      <c r="G420" s="82">
        <v>5228.42</v>
      </c>
      <c r="H420" s="82">
        <v>3245.4</v>
      </c>
      <c r="I420" s="59"/>
      <c r="J420" s="59"/>
      <c r="K420" s="52">
        <f t="shared" si="590"/>
        <v>58.4172</v>
      </c>
      <c r="L420" s="53">
        <f t="shared" si="591"/>
        <v>519.28</v>
      </c>
      <c r="M420" s="44">
        <f t="shared" si="592"/>
        <v>418.27</v>
      </c>
      <c r="N420" s="41">
        <f t="shared" si="593"/>
        <v>22.7178</v>
      </c>
      <c r="O420" s="44">
        <f t="shared" si="594"/>
        <v>0</v>
      </c>
      <c r="P420" s="44">
        <f t="shared" si="595"/>
        <v>0</v>
      </c>
      <c r="Q420" s="44">
        <f t="shared" si="596"/>
        <v>1018.685</v>
      </c>
      <c r="R420" s="41">
        <f t="shared" si="597"/>
        <v>0</v>
      </c>
      <c r="S420" s="41">
        <f t="shared" si="598"/>
        <v>259.64</v>
      </c>
      <c r="T420" s="44">
        <f t="shared" si="599"/>
        <v>104.57</v>
      </c>
      <c r="U420" s="41">
        <f t="shared" si="600"/>
        <v>9.74</v>
      </c>
      <c r="V420" s="44">
        <f t="shared" si="601"/>
        <v>0</v>
      </c>
      <c r="W420" s="44">
        <f t="shared" si="602"/>
        <v>0</v>
      </c>
      <c r="X420" s="41">
        <f t="shared" si="603"/>
        <v>373.95</v>
      </c>
      <c r="Y420" s="41">
        <f t="shared" si="604"/>
        <v>1392.635</v>
      </c>
      <c r="Z420" s="201"/>
      <c r="AA420" s="143" t="s">
        <v>12</v>
      </c>
      <c r="AB420" s="161">
        <f t="shared" ref="AB420:AH420" si="607">K420+R420</f>
        <v>58.4172</v>
      </c>
      <c r="AC420" s="161">
        <f t="shared" si="607"/>
        <v>778.92</v>
      </c>
      <c r="AD420" s="161">
        <f t="shared" si="607"/>
        <v>522.84</v>
      </c>
      <c r="AE420" s="161">
        <f t="shared" si="607"/>
        <v>32.4578</v>
      </c>
      <c r="AF420" s="161">
        <f t="shared" si="607"/>
        <v>0</v>
      </c>
      <c r="AG420" s="161">
        <f t="shared" si="607"/>
        <v>0</v>
      </c>
      <c r="AH420" s="161">
        <f t="shared" si="607"/>
        <v>1392.635</v>
      </c>
      <c r="AI420" s="143" t="s">
        <v>1134</v>
      </c>
    </row>
    <row r="421" s="9" customFormat="1" ht="20" customHeight="1" spans="1:35">
      <c r="A421" s="40">
        <f t="shared" si="589"/>
        <v>418</v>
      </c>
      <c r="B421" s="41" t="s">
        <v>715</v>
      </c>
      <c r="C421" s="47" t="s">
        <v>1175</v>
      </c>
      <c r="D421" s="343" t="s">
        <v>1176</v>
      </c>
      <c r="E421" s="82">
        <v>3245.4</v>
      </c>
      <c r="F421" s="82">
        <v>3245.5</v>
      </c>
      <c r="G421" s="82">
        <v>5228.42</v>
      </c>
      <c r="H421" s="82">
        <v>3245.4</v>
      </c>
      <c r="I421" s="59"/>
      <c r="J421" s="59"/>
      <c r="K421" s="52">
        <f t="shared" si="590"/>
        <v>58.4172</v>
      </c>
      <c r="L421" s="53">
        <f t="shared" si="591"/>
        <v>519.28</v>
      </c>
      <c r="M421" s="44">
        <f t="shared" si="592"/>
        <v>418.27</v>
      </c>
      <c r="N421" s="41">
        <f t="shared" si="593"/>
        <v>22.7178</v>
      </c>
      <c r="O421" s="44">
        <f t="shared" si="594"/>
        <v>0</v>
      </c>
      <c r="P421" s="44">
        <f t="shared" si="595"/>
        <v>0</v>
      </c>
      <c r="Q421" s="44">
        <f t="shared" si="596"/>
        <v>1018.685</v>
      </c>
      <c r="R421" s="41">
        <f t="shared" si="597"/>
        <v>0</v>
      </c>
      <c r="S421" s="41">
        <f t="shared" si="598"/>
        <v>259.64</v>
      </c>
      <c r="T421" s="44">
        <f t="shared" si="599"/>
        <v>104.57</v>
      </c>
      <c r="U421" s="41">
        <f t="shared" si="600"/>
        <v>9.74</v>
      </c>
      <c r="V421" s="44">
        <f t="shared" si="601"/>
        <v>0</v>
      </c>
      <c r="W421" s="44">
        <f t="shared" si="602"/>
        <v>0</v>
      </c>
      <c r="X421" s="41">
        <f t="shared" si="603"/>
        <v>373.95</v>
      </c>
      <c r="Y421" s="41">
        <f t="shared" si="604"/>
        <v>1392.635</v>
      </c>
      <c r="Z421" s="201"/>
      <c r="AA421" s="143" t="s">
        <v>20</v>
      </c>
      <c r="AB421" s="161">
        <f t="shared" ref="AB421:AH421" si="608">K421+R421</f>
        <v>58.4172</v>
      </c>
      <c r="AC421" s="161">
        <f t="shared" si="608"/>
        <v>778.92</v>
      </c>
      <c r="AD421" s="161">
        <f t="shared" si="608"/>
        <v>522.84</v>
      </c>
      <c r="AE421" s="161">
        <f t="shared" si="608"/>
        <v>32.4578</v>
      </c>
      <c r="AF421" s="161">
        <f t="shared" si="608"/>
        <v>0</v>
      </c>
      <c r="AG421" s="161">
        <f t="shared" si="608"/>
        <v>0</v>
      </c>
      <c r="AH421" s="161">
        <f t="shared" si="608"/>
        <v>1392.635</v>
      </c>
      <c r="AI421" s="143" t="s">
        <v>1138</v>
      </c>
    </row>
    <row r="422" s="9" customFormat="1" ht="20" customHeight="1" spans="1:35">
      <c r="A422" s="40">
        <f t="shared" si="589"/>
        <v>419</v>
      </c>
      <c r="B422" s="41" t="s">
        <v>103</v>
      </c>
      <c r="C422" s="47" t="s">
        <v>1177</v>
      </c>
      <c r="D422" s="343" t="s">
        <v>1178</v>
      </c>
      <c r="E422" s="82">
        <v>3245.4</v>
      </c>
      <c r="F422" s="82">
        <v>3245.5</v>
      </c>
      <c r="G422" s="82">
        <v>5228.42</v>
      </c>
      <c r="H422" s="82">
        <v>3245.4</v>
      </c>
      <c r="I422" s="59"/>
      <c r="J422" s="59"/>
      <c r="K422" s="52">
        <f t="shared" si="590"/>
        <v>58.4172</v>
      </c>
      <c r="L422" s="53">
        <f t="shared" si="591"/>
        <v>519.28</v>
      </c>
      <c r="M422" s="44">
        <f t="shared" si="592"/>
        <v>418.27</v>
      </c>
      <c r="N422" s="41">
        <f t="shared" si="593"/>
        <v>22.7178</v>
      </c>
      <c r="O422" s="44">
        <f t="shared" si="594"/>
        <v>0</v>
      </c>
      <c r="P422" s="44">
        <f t="shared" si="595"/>
        <v>0</v>
      </c>
      <c r="Q422" s="44">
        <f t="shared" si="596"/>
        <v>1018.685</v>
      </c>
      <c r="R422" s="41">
        <f t="shared" si="597"/>
        <v>0</v>
      </c>
      <c r="S422" s="41">
        <f t="shared" si="598"/>
        <v>259.64</v>
      </c>
      <c r="T422" s="44">
        <f t="shared" si="599"/>
        <v>104.57</v>
      </c>
      <c r="U422" s="41">
        <f t="shared" si="600"/>
        <v>9.74</v>
      </c>
      <c r="V422" s="44">
        <f t="shared" si="601"/>
        <v>0</v>
      </c>
      <c r="W422" s="44">
        <f t="shared" si="602"/>
        <v>0</v>
      </c>
      <c r="X422" s="41">
        <f t="shared" si="603"/>
        <v>373.95</v>
      </c>
      <c r="Y422" s="41">
        <f t="shared" si="604"/>
        <v>1392.635</v>
      </c>
      <c r="Z422" s="201"/>
      <c r="AA422" s="143" t="s">
        <v>26</v>
      </c>
      <c r="AB422" s="161">
        <f t="shared" ref="AB422:AH422" si="609">K422+R422</f>
        <v>58.4172</v>
      </c>
      <c r="AC422" s="161">
        <f t="shared" si="609"/>
        <v>778.92</v>
      </c>
      <c r="AD422" s="161">
        <f t="shared" si="609"/>
        <v>522.84</v>
      </c>
      <c r="AE422" s="161">
        <f t="shared" si="609"/>
        <v>32.4578</v>
      </c>
      <c r="AF422" s="161">
        <f t="shared" si="609"/>
        <v>0</v>
      </c>
      <c r="AG422" s="161">
        <f t="shared" si="609"/>
        <v>0</v>
      </c>
      <c r="AH422" s="161">
        <f t="shared" si="609"/>
        <v>1392.635</v>
      </c>
      <c r="AI422" s="143" t="s">
        <v>1135</v>
      </c>
    </row>
    <row r="423" s="9" customFormat="1" ht="20" customHeight="1" spans="1:35">
      <c r="A423" s="40">
        <f t="shared" si="589"/>
        <v>420</v>
      </c>
      <c r="B423" s="41" t="s">
        <v>170</v>
      </c>
      <c r="C423" s="186" t="s">
        <v>1179</v>
      </c>
      <c r="D423" s="89" t="s">
        <v>1180</v>
      </c>
      <c r="E423" s="82">
        <v>3245.4</v>
      </c>
      <c r="F423" s="82">
        <v>3245.5</v>
      </c>
      <c r="G423" s="82">
        <v>5228.42</v>
      </c>
      <c r="H423" s="82">
        <v>3245.4</v>
      </c>
      <c r="I423" s="59"/>
      <c r="J423" s="59"/>
      <c r="K423" s="52">
        <f t="shared" si="590"/>
        <v>58.4172</v>
      </c>
      <c r="L423" s="53">
        <f t="shared" si="591"/>
        <v>519.28</v>
      </c>
      <c r="M423" s="44">
        <f t="shared" si="592"/>
        <v>418.27</v>
      </c>
      <c r="N423" s="41">
        <f t="shared" si="593"/>
        <v>22.7178</v>
      </c>
      <c r="O423" s="44">
        <f t="shared" si="594"/>
        <v>0</v>
      </c>
      <c r="P423" s="44">
        <f t="shared" si="595"/>
        <v>0</v>
      </c>
      <c r="Q423" s="44">
        <f t="shared" si="596"/>
        <v>1018.685</v>
      </c>
      <c r="R423" s="41">
        <f t="shared" si="597"/>
        <v>0</v>
      </c>
      <c r="S423" s="41">
        <f t="shared" si="598"/>
        <v>259.64</v>
      </c>
      <c r="T423" s="44">
        <f t="shared" si="599"/>
        <v>104.57</v>
      </c>
      <c r="U423" s="41">
        <f t="shared" si="600"/>
        <v>9.74</v>
      </c>
      <c r="V423" s="44">
        <f t="shared" si="601"/>
        <v>0</v>
      </c>
      <c r="W423" s="44">
        <f t="shared" si="602"/>
        <v>0</v>
      </c>
      <c r="X423" s="41">
        <f t="shared" si="603"/>
        <v>373.95</v>
      </c>
      <c r="Y423" s="41">
        <f t="shared" si="604"/>
        <v>1392.635</v>
      </c>
      <c r="Z423" s="201"/>
      <c r="AA423" s="143" t="s">
        <v>24</v>
      </c>
      <c r="AB423" s="161">
        <f t="shared" ref="AB423:AH423" si="610">K423+R423</f>
        <v>58.4172</v>
      </c>
      <c r="AC423" s="161">
        <f t="shared" si="610"/>
        <v>778.92</v>
      </c>
      <c r="AD423" s="161">
        <f t="shared" si="610"/>
        <v>522.84</v>
      </c>
      <c r="AE423" s="161">
        <f t="shared" si="610"/>
        <v>32.4578</v>
      </c>
      <c r="AF423" s="161">
        <f t="shared" si="610"/>
        <v>0</v>
      </c>
      <c r="AG423" s="161">
        <f t="shared" si="610"/>
        <v>0</v>
      </c>
      <c r="AH423" s="161">
        <f t="shared" si="610"/>
        <v>1392.635</v>
      </c>
      <c r="AI423" s="143" t="s">
        <v>1138</v>
      </c>
    </row>
    <row r="424" s="9" customFormat="1" ht="20" customHeight="1" spans="1:35">
      <c r="A424" s="40">
        <f t="shared" ref="A424:A433" si="611">ROW()-3</f>
        <v>421</v>
      </c>
      <c r="B424" s="41" t="s">
        <v>103</v>
      </c>
      <c r="C424" s="47" t="s">
        <v>1181</v>
      </c>
      <c r="D424" s="343" t="s">
        <v>1182</v>
      </c>
      <c r="E424" s="82">
        <v>3245.4</v>
      </c>
      <c r="F424" s="82">
        <v>3245.5</v>
      </c>
      <c r="G424" s="82">
        <v>5228.42</v>
      </c>
      <c r="H424" s="82">
        <v>3245.4</v>
      </c>
      <c r="I424" s="59"/>
      <c r="J424" s="59"/>
      <c r="K424" s="52">
        <f t="shared" si="590"/>
        <v>58.4172</v>
      </c>
      <c r="L424" s="53">
        <f t="shared" si="591"/>
        <v>519.28</v>
      </c>
      <c r="M424" s="44">
        <f t="shared" si="592"/>
        <v>418.27</v>
      </c>
      <c r="N424" s="41">
        <f t="shared" si="593"/>
        <v>22.7178</v>
      </c>
      <c r="O424" s="44">
        <f t="shared" si="594"/>
        <v>0</v>
      </c>
      <c r="P424" s="44">
        <f t="shared" si="595"/>
        <v>0</v>
      </c>
      <c r="Q424" s="44">
        <f t="shared" si="596"/>
        <v>1018.685</v>
      </c>
      <c r="R424" s="41">
        <f t="shared" si="597"/>
        <v>0</v>
      </c>
      <c r="S424" s="41">
        <f t="shared" si="598"/>
        <v>259.64</v>
      </c>
      <c r="T424" s="44">
        <f t="shared" si="599"/>
        <v>104.57</v>
      </c>
      <c r="U424" s="41">
        <f t="shared" si="600"/>
        <v>9.74</v>
      </c>
      <c r="V424" s="44">
        <f t="shared" si="601"/>
        <v>0</v>
      </c>
      <c r="W424" s="44">
        <f t="shared" si="602"/>
        <v>0</v>
      </c>
      <c r="X424" s="41">
        <f t="shared" si="603"/>
        <v>373.95</v>
      </c>
      <c r="Y424" s="41">
        <f t="shared" si="604"/>
        <v>1392.635</v>
      </c>
      <c r="Z424" s="201"/>
      <c r="AA424" s="143" t="s">
        <v>26</v>
      </c>
      <c r="AB424" s="161">
        <f t="shared" ref="AB424:AH424" si="612">K424+R424</f>
        <v>58.4172</v>
      </c>
      <c r="AC424" s="161">
        <f t="shared" si="612"/>
        <v>778.92</v>
      </c>
      <c r="AD424" s="161">
        <f t="shared" si="612"/>
        <v>522.84</v>
      </c>
      <c r="AE424" s="161">
        <f t="shared" si="612"/>
        <v>32.4578</v>
      </c>
      <c r="AF424" s="161">
        <f t="shared" si="612"/>
        <v>0</v>
      </c>
      <c r="AG424" s="161">
        <f t="shared" si="612"/>
        <v>0</v>
      </c>
      <c r="AH424" s="161">
        <f t="shared" si="612"/>
        <v>1392.635</v>
      </c>
      <c r="AI424" s="143" t="s">
        <v>1135</v>
      </c>
    </row>
    <row r="425" s="9" customFormat="1" ht="20" customHeight="1" spans="1:35">
      <c r="A425" s="40">
        <f t="shared" si="611"/>
        <v>422</v>
      </c>
      <c r="B425" s="41" t="s">
        <v>103</v>
      </c>
      <c r="C425" s="47" t="s">
        <v>1183</v>
      </c>
      <c r="D425" s="343" t="s">
        <v>1184</v>
      </c>
      <c r="E425" s="82">
        <v>3820</v>
      </c>
      <c r="F425" s="82">
        <v>3820</v>
      </c>
      <c r="G425" s="82">
        <v>5228.42</v>
      </c>
      <c r="H425" s="82">
        <v>3820</v>
      </c>
      <c r="I425" s="59">
        <v>4180</v>
      </c>
      <c r="J425" s="59"/>
      <c r="K425" s="52">
        <f t="shared" si="590"/>
        <v>68.76</v>
      </c>
      <c r="L425" s="53">
        <f t="shared" si="591"/>
        <v>611.2</v>
      </c>
      <c r="M425" s="44">
        <f t="shared" si="592"/>
        <v>418.27</v>
      </c>
      <c r="N425" s="41">
        <f t="shared" si="593"/>
        <v>26.74</v>
      </c>
      <c r="O425" s="44">
        <f t="shared" si="594"/>
        <v>209</v>
      </c>
      <c r="P425" s="44">
        <f t="shared" si="595"/>
        <v>0</v>
      </c>
      <c r="Q425" s="44">
        <f t="shared" si="596"/>
        <v>1333.97</v>
      </c>
      <c r="R425" s="41">
        <f t="shared" si="597"/>
        <v>0</v>
      </c>
      <c r="S425" s="41">
        <f t="shared" si="598"/>
        <v>305.6</v>
      </c>
      <c r="T425" s="44">
        <f t="shared" si="599"/>
        <v>104.57</v>
      </c>
      <c r="U425" s="41">
        <f t="shared" si="600"/>
        <v>11.46</v>
      </c>
      <c r="V425" s="44">
        <f t="shared" si="601"/>
        <v>209</v>
      </c>
      <c r="W425" s="44">
        <f t="shared" si="602"/>
        <v>0</v>
      </c>
      <c r="X425" s="41">
        <f t="shared" si="603"/>
        <v>630.63</v>
      </c>
      <c r="Y425" s="41">
        <f t="shared" si="604"/>
        <v>1964.6</v>
      </c>
      <c r="Z425" s="201"/>
      <c r="AA425" s="143" t="s">
        <v>26</v>
      </c>
      <c r="AB425" s="161">
        <f t="shared" ref="AB425:AH425" si="613">K425+R425</f>
        <v>68.76</v>
      </c>
      <c r="AC425" s="161">
        <f t="shared" si="613"/>
        <v>916.8</v>
      </c>
      <c r="AD425" s="161">
        <f t="shared" si="613"/>
        <v>522.84</v>
      </c>
      <c r="AE425" s="161">
        <f t="shared" si="613"/>
        <v>38.2</v>
      </c>
      <c r="AF425" s="161">
        <f t="shared" si="613"/>
        <v>418</v>
      </c>
      <c r="AG425" s="161">
        <f t="shared" si="613"/>
        <v>0</v>
      </c>
      <c r="AH425" s="161">
        <f t="shared" si="613"/>
        <v>1964.6</v>
      </c>
      <c r="AI425" s="143" t="s">
        <v>1135</v>
      </c>
    </row>
    <row r="426" s="9" customFormat="1" ht="20" customHeight="1" spans="1:35">
      <c r="A426" s="40">
        <f t="shared" si="611"/>
        <v>423</v>
      </c>
      <c r="B426" s="41" t="s">
        <v>124</v>
      </c>
      <c r="C426" s="47" t="s">
        <v>1185</v>
      </c>
      <c r="D426" s="343" t="s">
        <v>1186</v>
      </c>
      <c r="E426" s="82">
        <v>3245.4</v>
      </c>
      <c r="F426" s="82">
        <v>3245.5</v>
      </c>
      <c r="G426" s="82">
        <v>5228.42</v>
      </c>
      <c r="H426" s="82">
        <v>3245.4</v>
      </c>
      <c r="I426" s="59"/>
      <c r="J426" s="59"/>
      <c r="K426" s="52">
        <f t="shared" si="590"/>
        <v>58.4172</v>
      </c>
      <c r="L426" s="53">
        <f t="shared" si="591"/>
        <v>519.28</v>
      </c>
      <c r="M426" s="44">
        <f t="shared" si="592"/>
        <v>418.27</v>
      </c>
      <c r="N426" s="41">
        <f t="shared" si="593"/>
        <v>22.7178</v>
      </c>
      <c r="O426" s="44">
        <f t="shared" si="594"/>
        <v>0</v>
      </c>
      <c r="P426" s="44">
        <f t="shared" si="595"/>
        <v>0</v>
      </c>
      <c r="Q426" s="44">
        <f t="shared" si="596"/>
        <v>1018.685</v>
      </c>
      <c r="R426" s="41">
        <f t="shared" si="597"/>
        <v>0</v>
      </c>
      <c r="S426" s="41">
        <f t="shared" si="598"/>
        <v>259.64</v>
      </c>
      <c r="T426" s="44">
        <f t="shared" si="599"/>
        <v>104.57</v>
      </c>
      <c r="U426" s="41">
        <f t="shared" si="600"/>
        <v>9.74</v>
      </c>
      <c r="V426" s="44">
        <f t="shared" si="601"/>
        <v>0</v>
      </c>
      <c r="W426" s="44">
        <f t="shared" si="602"/>
        <v>0</v>
      </c>
      <c r="X426" s="41">
        <f t="shared" si="603"/>
        <v>373.95</v>
      </c>
      <c r="Y426" s="41">
        <f t="shared" si="604"/>
        <v>1392.635</v>
      </c>
      <c r="Z426" s="201"/>
      <c r="AA426" s="143" t="s">
        <v>19</v>
      </c>
      <c r="AB426" s="161">
        <f t="shared" ref="AB426:AH426" si="614">K426+R426</f>
        <v>58.4172</v>
      </c>
      <c r="AC426" s="161">
        <f t="shared" si="614"/>
        <v>778.92</v>
      </c>
      <c r="AD426" s="161">
        <f t="shared" si="614"/>
        <v>522.84</v>
      </c>
      <c r="AE426" s="161">
        <f t="shared" si="614"/>
        <v>32.4578</v>
      </c>
      <c r="AF426" s="161">
        <f t="shared" si="614"/>
        <v>0</v>
      </c>
      <c r="AG426" s="161">
        <f t="shared" si="614"/>
        <v>0</v>
      </c>
      <c r="AH426" s="161">
        <f t="shared" si="614"/>
        <v>1392.635</v>
      </c>
      <c r="AI426" s="143" t="s">
        <v>1138</v>
      </c>
    </row>
    <row r="427" s="9" customFormat="1" ht="20" customHeight="1" spans="1:35">
      <c r="A427" s="40">
        <f t="shared" si="611"/>
        <v>424</v>
      </c>
      <c r="B427" s="41" t="s">
        <v>1232</v>
      </c>
      <c r="C427" s="47" t="s">
        <v>1187</v>
      </c>
      <c r="D427" s="362" t="s">
        <v>1188</v>
      </c>
      <c r="E427" s="82">
        <v>3245.4</v>
      </c>
      <c r="F427" s="82">
        <v>3245.5</v>
      </c>
      <c r="G427" s="82">
        <v>5228.42</v>
      </c>
      <c r="H427" s="82">
        <v>3245.4</v>
      </c>
      <c r="I427" s="59"/>
      <c r="J427" s="59"/>
      <c r="K427" s="52">
        <f t="shared" si="590"/>
        <v>58.4172</v>
      </c>
      <c r="L427" s="53">
        <f t="shared" si="591"/>
        <v>519.28</v>
      </c>
      <c r="M427" s="44">
        <f t="shared" si="592"/>
        <v>418.27</v>
      </c>
      <c r="N427" s="41">
        <f t="shared" si="593"/>
        <v>22.7178</v>
      </c>
      <c r="O427" s="44">
        <f t="shared" si="594"/>
        <v>0</v>
      </c>
      <c r="P427" s="44">
        <f t="shared" si="595"/>
        <v>0</v>
      </c>
      <c r="Q427" s="44">
        <f t="shared" si="596"/>
        <v>1018.685</v>
      </c>
      <c r="R427" s="41">
        <f t="shared" si="597"/>
        <v>0</v>
      </c>
      <c r="S427" s="41">
        <f t="shared" si="598"/>
        <v>259.64</v>
      </c>
      <c r="T427" s="44">
        <f t="shared" si="599"/>
        <v>104.57</v>
      </c>
      <c r="U427" s="41">
        <f t="shared" si="600"/>
        <v>9.74</v>
      </c>
      <c r="V427" s="44">
        <f t="shared" si="601"/>
        <v>0</v>
      </c>
      <c r="W427" s="44">
        <f t="shared" si="602"/>
        <v>0</v>
      </c>
      <c r="X427" s="41">
        <f t="shared" si="603"/>
        <v>373.95</v>
      </c>
      <c r="Y427" s="41">
        <f t="shared" si="604"/>
        <v>1392.635</v>
      </c>
      <c r="Z427" s="201"/>
      <c r="AA427" s="143" t="s">
        <v>18</v>
      </c>
      <c r="AB427" s="161">
        <f t="shared" ref="AB427:AH427" si="615">K427+R427</f>
        <v>58.4172</v>
      </c>
      <c r="AC427" s="161">
        <f t="shared" si="615"/>
        <v>778.92</v>
      </c>
      <c r="AD427" s="161">
        <f t="shared" si="615"/>
        <v>522.84</v>
      </c>
      <c r="AE427" s="161">
        <f t="shared" si="615"/>
        <v>32.4578</v>
      </c>
      <c r="AF427" s="161">
        <f t="shared" si="615"/>
        <v>0</v>
      </c>
      <c r="AG427" s="161">
        <f t="shared" si="615"/>
        <v>0</v>
      </c>
      <c r="AH427" s="161">
        <f t="shared" si="615"/>
        <v>1392.635</v>
      </c>
      <c r="AI427" s="143" t="s">
        <v>1138</v>
      </c>
    </row>
    <row r="428" s="9" customFormat="1" ht="20" customHeight="1" spans="1:35">
      <c r="A428" s="40">
        <f t="shared" si="611"/>
        <v>425</v>
      </c>
      <c r="B428" s="41" t="s">
        <v>1232</v>
      </c>
      <c r="C428" s="47" t="s">
        <v>1189</v>
      </c>
      <c r="D428" s="362" t="s">
        <v>1190</v>
      </c>
      <c r="E428" s="82">
        <v>3245.4</v>
      </c>
      <c r="F428" s="82">
        <v>3245.5</v>
      </c>
      <c r="G428" s="82">
        <v>5228.42</v>
      </c>
      <c r="H428" s="82">
        <v>3245.4</v>
      </c>
      <c r="I428" s="108">
        <v>1790</v>
      </c>
      <c r="J428" s="59"/>
      <c r="K428" s="52">
        <f t="shared" si="590"/>
        <v>58.4172</v>
      </c>
      <c r="L428" s="53">
        <f t="shared" si="591"/>
        <v>519.28</v>
      </c>
      <c r="M428" s="44">
        <f t="shared" si="592"/>
        <v>418.27</v>
      </c>
      <c r="N428" s="41">
        <f t="shared" si="593"/>
        <v>22.7178</v>
      </c>
      <c r="O428" s="44">
        <f t="shared" si="594"/>
        <v>89.5</v>
      </c>
      <c r="P428" s="44">
        <f t="shared" si="595"/>
        <v>0</v>
      </c>
      <c r="Q428" s="44">
        <f t="shared" si="596"/>
        <v>1108.185</v>
      </c>
      <c r="R428" s="41">
        <f t="shared" si="597"/>
        <v>0</v>
      </c>
      <c r="S428" s="41">
        <f t="shared" si="598"/>
        <v>259.64</v>
      </c>
      <c r="T428" s="44">
        <f t="shared" si="599"/>
        <v>104.57</v>
      </c>
      <c r="U428" s="41">
        <f t="shared" si="600"/>
        <v>9.74</v>
      </c>
      <c r="V428" s="44">
        <f t="shared" si="601"/>
        <v>89.5</v>
      </c>
      <c r="W428" s="44">
        <f t="shared" si="602"/>
        <v>0</v>
      </c>
      <c r="X428" s="41">
        <f t="shared" si="603"/>
        <v>463.45</v>
      </c>
      <c r="Y428" s="41">
        <f t="shared" si="604"/>
        <v>1571.635</v>
      </c>
      <c r="Z428" s="201"/>
      <c r="AA428" s="143" t="s">
        <v>18</v>
      </c>
      <c r="AB428" s="161">
        <f t="shared" ref="AB428:AH428" si="616">K428+R428</f>
        <v>58.4172</v>
      </c>
      <c r="AC428" s="161">
        <f t="shared" si="616"/>
        <v>778.92</v>
      </c>
      <c r="AD428" s="161">
        <f t="shared" si="616"/>
        <v>522.84</v>
      </c>
      <c r="AE428" s="161">
        <f t="shared" si="616"/>
        <v>32.4578</v>
      </c>
      <c r="AF428" s="161">
        <f t="shared" si="616"/>
        <v>179</v>
      </c>
      <c r="AG428" s="161">
        <f t="shared" si="616"/>
        <v>0</v>
      </c>
      <c r="AH428" s="161">
        <f t="shared" si="616"/>
        <v>1571.635</v>
      </c>
      <c r="AI428" s="143" t="s">
        <v>1138</v>
      </c>
    </row>
    <row r="429" s="9" customFormat="1" ht="20" customHeight="1" spans="1:35">
      <c r="A429" s="40">
        <f t="shared" si="611"/>
        <v>426</v>
      </c>
      <c r="B429" s="41" t="s">
        <v>238</v>
      </c>
      <c r="C429" s="47" t="s">
        <v>1191</v>
      </c>
      <c r="D429" s="343" t="s">
        <v>1192</v>
      </c>
      <c r="E429" s="82">
        <v>3245.4</v>
      </c>
      <c r="F429" s="82">
        <v>3245.5</v>
      </c>
      <c r="G429" s="82">
        <v>5228.42</v>
      </c>
      <c r="H429" s="82">
        <v>3245.4</v>
      </c>
      <c r="I429" s="59"/>
      <c r="J429" s="59"/>
      <c r="K429" s="52">
        <f t="shared" si="590"/>
        <v>58.4172</v>
      </c>
      <c r="L429" s="53">
        <f t="shared" si="591"/>
        <v>519.28</v>
      </c>
      <c r="M429" s="44">
        <f t="shared" si="592"/>
        <v>418.27</v>
      </c>
      <c r="N429" s="41">
        <f t="shared" si="593"/>
        <v>22.7178</v>
      </c>
      <c r="O429" s="44">
        <f t="shared" si="594"/>
        <v>0</v>
      </c>
      <c r="P429" s="44">
        <f t="shared" si="595"/>
        <v>0</v>
      </c>
      <c r="Q429" s="44">
        <f t="shared" si="596"/>
        <v>1018.685</v>
      </c>
      <c r="R429" s="41">
        <f t="shared" si="597"/>
        <v>0</v>
      </c>
      <c r="S429" s="41">
        <f t="shared" si="598"/>
        <v>259.64</v>
      </c>
      <c r="T429" s="44">
        <f t="shared" si="599"/>
        <v>104.57</v>
      </c>
      <c r="U429" s="41">
        <f t="shared" si="600"/>
        <v>9.74</v>
      </c>
      <c r="V429" s="44">
        <f t="shared" si="601"/>
        <v>0</v>
      </c>
      <c r="W429" s="44">
        <f t="shared" si="602"/>
        <v>0</v>
      </c>
      <c r="X429" s="41">
        <f t="shared" si="603"/>
        <v>373.95</v>
      </c>
      <c r="Y429" s="41">
        <f t="shared" si="604"/>
        <v>1392.635</v>
      </c>
      <c r="Z429" s="201"/>
      <c r="AA429" s="143" t="s">
        <v>17</v>
      </c>
      <c r="AB429" s="161">
        <f t="shared" ref="AB429:AH429" si="617">K429+R429</f>
        <v>58.4172</v>
      </c>
      <c r="AC429" s="161">
        <f t="shared" si="617"/>
        <v>778.92</v>
      </c>
      <c r="AD429" s="161">
        <f t="shared" si="617"/>
        <v>522.84</v>
      </c>
      <c r="AE429" s="161">
        <f t="shared" si="617"/>
        <v>32.4578</v>
      </c>
      <c r="AF429" s="161">
        <f t="shared" si="617"/>
        <v>0</v>
      </c>
      <c r="AG429" s="161">
        <f t="shared" si="617"/>
        <v>0</v>
      </c>
      <c r="AH429" s="161">
        <f t="shared" si="617"/>
        <v>1392.635</v>
      </c>
      <c r="AI429" s="143" t="s">
        <v>1138</v>
      </c>
    </row>
    <row r="430" s="9" customFormat="1" ht="20" customHeight="1" spans="1:35">
      <c r="A430" s="40">
        <f t="shared" si="611"/>
        <v>427</v>
      </c>
      <c r="B430" s="41" t="s">
        <v>170</v>
      </c>
      <c r="C430" s="47" t="s">
        <v>1193</v>
      </c>
      <c r="D430" s="343" t="s">
        <v>1194</v>
      </c>
      <c r="E430" s="82">
        <v>3245.4</v>
      </c>
      <c r="F430" s="82">
        <v>3245.5</v>
      </c>
      <c r="G430" s="82">
        <v>5228.42</v>
      </c>
      <c r="H430" s="113">
        <v>3245.4</v>
      </c>
      <c r="I430" s="59"/>
      <c r="J430" s="59"/>
      <c r="K430" s="52">
        <f t="shared" si="590"/>
        <v>58.4172</v>
      </c>
      <c r="L430" s="53">
        <f t="shared" si="591"/>
        <v>519.28</v>
      </c>
      <c r="M430" s="44">
        <f t="shared" si="592"/>
        <v>418.27</v>
      </c>
      <c r="N430" s="41">
        <f t="shared" si="593"/>
        <v>22.7178</v>
      </c>
      <c r="O430" s="44">
        <f t="shared" si="594"/>
        <v>0</v>
      </c>
      <c r="P430" s="44">
        <f t="shared" si="595"/>
        <v>0</v>
      </c>
      <c r="Q430" s="44">
        <f t="shared" si="596"/>
        <v>1018.685</v>
      </c>
      <c r="R430" s="41">
        <f t="shared" si="597"/>
        <v>0</v>
      </c>
      <c r="S430" s="41">
        <f t="shared" si="598"/>
        <v>259.64</v>
      </c>
      <c r="T430" s="44">
        <f t="shared" si="599"/>
        <v>104.57</v>
      </c>
      <c r="U430" s="41">
        <f t="shared" si="600"/>
        <v>9.74</v>
      </c>
      <c r="V430" s="44">
        <f t="shared" si="601"/>
        <v>0</v>
      </c>
      <c r="W430" s="44">
        <f t="shared" si="602"/>
        <v>0</v>
      </c>
      <c r="X430" s="41">
        <f t="shared" si="603"/>
        <v>373.95</v>
      </c>
      <c r="Y430" s="41">
        <f t="shared" si="604"/>
        <v>1392.635</v>
      </c>
      <c r="Z430" s="201"/>
      <c r="AA430" s="143" t="s">
        <v>15</v>
      </c>
      <c r="AB430" s="161">
        <f t="shared" ref="AB430:AH430" si="618">K430+R430</f>
        <v>58.4172</v>
      </c>
      <c r="AC430" s="161">
        <f t="shared" si="618"/>
        <v>778.92</v>
      </c>
      <c r="AD430" s="161">
        <f t="shared" si="618"/>
        <v>522.84</v>
      </c>
      <c r="AE430" s="161">
        <f t="shared" si="618"/>
        <v>32.4578</v>
      </c>
      <c r="AF430" s="161">
        <f t="shared" si="618"/>
        <v>0</v>
      </c>
      <c r="AG430" s="161">
        <f t="shared" si="618"/>
        <v>0</v>
      </c>
      <c r="AH430" s="161">
        <f t="shared" si="618"/>
        <v>1392.635</v>
      </c>
      <c r="AI430" s="143" t="s">
        <v>1138</v>
      </c>
    </row>
    <row r="431" s="9" customFormat="1" ht="20" customHeight="1" spans="1:35">
      <c r="A431" s="40">
        <f t="shared" si="611"/>
        <v>428</v>
      </c>
      <c r="B431" s="41" t="s">
        <v>443</v>
      </c>
      <c r="C431" s="47" t="s">
        <v>1195</v>
      </c>
      <c r="D431" s="362" t="s">
        <v>1196</v>
      </c>
      <c r="E431" s="82">
        <v>3245.4</v>
      </c>
      <c r="F431" s="82">
        <v>3245.5</v>
      </c>
      <c r="G431" s="82">
        <v>5228.42</v>
      </c>
      <c r="H431" s="82">
        <v>3245.4</v>
      </c>
      <c r="I431" s="59"/>
      <c r="J431" s="59"/>
      <c r="K431" s="52">
        <f t="shared" si="590"/>
        <v>58.4172</v>
      </c>
      <c r="L431" s="53">
        <f t="shared" si="591"/>
        <v>519.28</v>
      </c>
      <c r="M431" s="44">
        <f t="shared" si="592"/>
        <v>418.27</v>
      </c>
      <c r="N431" s="41">
        <f t="shared" si="593"/>
        <v>22.7178</v>
      </c>
      <c r="O431" s="44">
        <f t="shared" si="594"/>
        <v>0</v>
      </c>
      <c r="P431" s="44">
        <f t="shared" si="595"/>
        <v>0</v>
      </c>
      <c r="Q431" s="44">
        <f t="shared" si="596"/>
        <v>1018.685</v>
      </c>
      <c r="R431" s="41">
        <f t="shared" si="597"/>
        <v>0</v>
      </c>
      <c r="S431" s="41">
        <f t="shared" si="598"/>
        <v>259.64</v>
      </c>
      <c r="T431" s="44">
        <f t="shared" si="599"/>
        <v>104.57</v>
      </c>
      <c r="U431" s="41">
        <f t="shared" si="600"/>
        <v>9.74</v>
      </c>
      <c r="V431" s="44">
        <f t="shared" si="601"/>
        <v>0</v>
      </c>
      <c r="W431" s="44">
        <f t="shared" si="602"/>
        <v>0</v>
      </c>
      <c r="X431" s="41">
        <f t="shared" si="603"/>
        <v>373.95</v>
      </c>
      <c r="Y431" s="41">
        <f t="shared" si="604"/>
        <v>1392.635</v>
      </c>
      <c r="Z431" s="201"/>
      <c r="AA431" s="143" t="s">
        <v>15</v>
      </c>
      <c r="AB431" s="161">
        <f t="shared" ref="AB431:AH431" si="619">K431+R431</f>
        <v>58.4172</v>
      </c>
      <c r="AC431" s="161">
        <f t="shared" si="619"/>
        <v>778.92</v>
      </c>
      <c r="AD431" s="161">
        <f t="shared" si="619"/>
        <v>522.84</v>
      </c>
      <c r="AE431" s="161">
        <f t="shared" si="619"/>
        <v>32.4578</v>
      </c>
      <c r="AF431" s="161">
        <f t="shared" si="619"/>
        <v>0</v>
      </c>
      <c r="AG431" s="161">
        <f t="shared" si="619"/>
        <v>0</v>
      </c>
      <c r="AH431" s="161">
        <f t="shared" si="619"/>
        <v>1392.635</v>
      </c>
      <c r="AI431" s="143" t="s">
        <v>1138</v>
      </c>
    </row>
    <row r="432" s="9" customFormat="1" ht="20" customHeight="1" spans="1:35">
      <c r="A432" s="40">
        <f t="shared" si="611"/>
        <v>429</v>
      </c>
      <c r="B432" s="41" t="s">
        <v>103</v>
      </c>
      <c r="C432" s="47" t="s">
        <v>118</v>
      </c>
      <c r="D432" s="343" t="s">
        <v>119</v>
      </c>
      <c r="E432" s="82">
        <v>3820</v>
      </c>
      <c r="F432" s="82">
        <v>3820</v>
      </c>
      <c r="G432" s="82">
        <v>5228.42</v>
      </c>
      <c r="H432" s="82">
        <v>3820</v>
      </c>
      <c r="I432" s="59">
        <v>4180</v>
      </c>
      <c r="J432" s="59"/>
      <c r="K432" s="52">
        <f t="shared" si="590"/>
        <v>68.76</v>
      </c>
      <c r="L432" s="53">
        <f t="shared" si="591"/>
        <v>611.2</v>
      </c>
      <c r="M432" s="44">
        <f t="shared" si="592"/>
        <v>418.27</v>
      </c>
      <c r="N432" s="41">
        <f t="shared" si="593"/>
        <v>26.74</v>
      </c>
      <c r="O432" s="44">
        <f t="shared" si="594"/>
        <v>209</v>
      </c>
      <c r="P432" s="44">
        <f t="shared" si="595"/>
        <v>0</v>
      </c>
      <c r="Q432" s="44">
        <f t="shared" si="596"/>
        <v>1333.97</v>
      </c>
      <c r="R432" s="41">
        <f t="shared" si="597"/>
        <v>0</v>
      </c>
      <c r="S432" s="41">
        <f t="shared" si="598"/>
        <v>305.6</v>
      </c>
      <c r="T432" s="44">
        <f t="shared" si="599"/>
        <v>104.57</v>
      </c>
      <c r="U432" s="41">
        <f t="shared" si="600"/>
        <v>11.46</v>
      </c>
      <c r="V432" s="44">
        <f t="shared" si="601"/>
        <v>209</v>
      </c>
      <c r="W432" s="44">
        <f t="shared" si="602"/>
        <v>0</v>
      </c>
      <c r="X432" s="41">
        <f t="shared" si="603"/>
        <v>630.63</v>
      </c>
      <c r="Y432" s="41">
        <f t="shared" si="604"/>
        <v>1964.6</v>
      </c>
      <c r="Z432" s="201"/>
      <c r="AA432" s="143" t="s">
        <v>26</v>
      </c>
      <c r="AB432" s="161">
        <f t="shared" ref="AB432:AH432" si="620">K432+R432</f>
        <v>68.76</v>
      </c>
      <c r="AC432" s="161">
        <f t="shared" si="620"/>
        <v>916.8</v>
      </c>
      <c r="AD432" s="161">
        <f t="shared" si="620"/>
        <v>522.84</v>
      </c>
      <c r="AE432" s="161">
        <f t="shared" si="620"/>
        <v>38.2</v>
      </c>
      <c r="AF432" s="161">
        <f t="shared" si="620"/>
        <v>418</v>
      </c>
      <c r="AG432" s="161">
        <f t="shared" si="620"/>
        <v>0</v>
      </c>
      <c r="AH432" s="161">
        <f t="shared" si="620"/>
        <v>1964.6</v>
      </c>
      <c r="AI432" s="143" t="s">
        <v>1135</v>
      </c>
    </row>
    <row r="433" s="9" customFormat="1" ht="20" customHeight="1" spans="1:35">
      <c r="A433" s="40">
        <f t="shared" si="611"/>
        <v>430</v>
      </c>
      <c r="B433" s="41" t="s">
        <v>98</v>
      </c>
      <c r="C433" s="47" t="s">
        <v>1198</v>
      </c>
      <c r="D433" s="362" t="s">
        <v>1199</v>
      </c>
      <c r="E433" s="82">
        <v>3245.4</v>
      </c>
      <c r="F433" s="82">
        <v>3245.5</v>
      </c>
      <c r="G433" s="82">
        <v>5228.42</v>
      </c>
      <c r="H433" s="82">
        <v>3245.4</v>
      </c>
      <c r="I433" s="59"/>
      <c r="J433" s="59"/>
      <c r="K433" s="52">
        <f t="shared" si="590"/>
        <v>58.4172</v>
      </c>
      <c r="L433" s="53">
        <f t="shared" si="591"/>
        <v>519.28</v>
      </c>
      <c r="M433" s="44">
        <f t="shared" si="592"/>
        <v>418.27</v>
      </c>
      <c r="N433" s="41">
        <f t="shared" si="593"/>
        <v>22.7178</v>
      </c>
      <c r="O433" s="44">
        <f t="shared" si="594"/>
        <v>0</v>
      </c>
      <c r="P433" s="44">
        <f t="shared" si="595"/>
        <v>0</v>
      </c>
      <c r="Q433" s="44">
        <f t="shared" si="596"/>
        <v>1018.685</v>
      </c>
      <c r="R433" s="41">
        <f t="shared" si="597"/>
        <v>0</v>
      </c>
      <c r="S433" s="41">
        <f t="shared" si="598"/>
        <v>259.64</v>
      </c>
      <c r="T433" s="44">
        <f t="shared" si="599"/>
        <v>104.57</v>
      </c>
      <c r="U433" s="41">
        <f t="shared" si="600"/>
        <v>9.74</v>
      </c>
      <c r="V433" s="44">
        <f t="shared" si="601"/>
        <v>0</v>
      </c>
      <c r="W433" s="44">
        <f t="shared" si="602"/>
        <v>0</v>
      </c>
      <c r="X433" s="41">
        <f t="shared" si="603"/>
        <v>373.95</v>
      </c>
      <c r="Y433" s="41">
        <f t="shared" si="604"/>
        <v>1392.635</v>
      </c>
      <c r="Z433" s="201"/>
      <c r="AA433" s="143" t="s">
        <v>26</v>
      </c>
      <c r="AB433" s="161">
        <f t="shared" ref="AB433:AH433" si="621">K433+R433</f>
        <v>58.4172</v>
      </c>
      <c r="AC433" s="161">
        <f t="shared" si="621"/>
        <v>778.92</v>
      </c>
      <c r="AD433" s="161">
        <f t="shared" si="621"/>
        <v>522.84</v>
      </c>
      <c r="AE433" s="161">
        <f t="shared" si="621"/>
        <v>32.4578</v>
      </c>
      <c r="AF433" s="161">
        <f t="shared" si="621"/>
        <v>0</v>
      </c>
      <c r="AG433" s="161">
        <f t="shared" si="621"/>
        <v>0</v>
      </c>
      <c r="AH433" s="161">
        <f t="shared" si="621"/>
        <v>1392.635</v>
      </c>
      <c r="AI433" s="143" t="s">
        <v>1135</v>
      </c>
    </row>
    <row r="434" s="9" customFormat="1" ht="20" customHeight="1" spans="1:35">
      <c r="A434" s="40">
        <f t="shared" ref="A434:A443" si="622">ROW()-3</f>
        <v>431</v>
      </c>
      <c r="B434" s="41" t="s">
        <v>103</v>
      </c>
      <c r="C434" s="47" t="s">
        <v>1200</v>
      </c>
      <c r="D434" s="343" t="s">
        <v>1201</v>
      </c>
      <c r="E434" s="82">
        <v>3245.4</v>
      </c>
      <c r="F434" s="82">
        <v>0</v>
      </c>
      <c r="G434" s="82">
        <v>0</v>
      </c>
      <c r="H434" s="82">
        <v>0</v>
      </c>
      <c r="I434" s="59"/>
      <c r="J434" s="59"/>
      <c r="K434" s="52">
        <f t="shared" si="590"/>
        <v>58.4172</v>
      </c>
      <c r="L434" s="53">
        <f t="shared" si="591"/>
        <v>0</v>
      </c>
      <c r="M434" s="44">
        <f t="shared" si="592"/>
        <v>0</v>
      </c>
      <c r="N434" s="41">
        <f t="shared" si="593"/>
        <v>0</v>
      </c>
      <c r="O434" s="44">
        <f t="shared" si="594"/>
        <v>0</v>
      </c>
      <c r="P434" s="44">
        <f t="shared" si="595"/>
        <v>0</v>
      </c>
      <c r="Q434" s="44">
        <f t="shared" si="596"/>
        <v>58.4172</v>
      </c>
      <c r="R434" s="41">
        <f t="shared" si="597"/>
        <v>0</v>
      </c>
      <c r="S434" s="41">
        <f t="shared" si="598"/>
        <v>0</v>
      </c>
      <c r="T434" s="44">
        <f t="shared" si="599"/>
        <v>0</v>
      </c>
      <c r="U434" s="41">
        <f t="shared" si="600"/>
        <v>0</v>
      </c>
      <c r="V434" s="44">
        <f t="shared" si="601"/>
        <v>0</v>
      </c>
      <c r="W434" s="44">
        <f t="shared" si="602"/>
        <v>0</v>
      </c>
      <c r="X434" s="41">
        <f t="shared" si="603"/>
        <v>0</v>
      </c>
      <c r="Y434" s="41">
        <f t="shared" si="604"/>
        <v>58.4172</v>
      </c>
      <c r="Z434" s="201"/>
      <c r="AA434" s="143" t="s">
        <v>12</v>
      </c>
      <c r="AB434" s="161">
        <f t="shared" ref="AB434:AH434" si="623">K434+R434</f>
        <v>58.4172</v>
      </c>
      <c r="AC434" s="161">
        <f t="shared" si="623"/>
        <v>0</v>
      </c>
      <c r="AD434" s="161">
        <f t="shared" si="623"/>
        <v>0</v>
      </c>
      <c r="AE434" s="161">
        <f t="shared" si="623"/>
        <v>0</v>
      </c>
      <c r="AF434" s="161">
        <f t="shared" si="623"/>
        <v>0</v>
      </c>
      <c r="AG434" s="161">
        <f t="shared" si="623"/>
        <v>0</v>
      </c>
      <c r="AH434" s="161">
        <f t="shared" si="623"/>
        <v>58.4172</v>
      </c>
      <c r="AI434" s="143" t="s">
        <v>1134</v>
      </c>
    </row>
    <row r="435" s="9" customFormat="1" ht="20" customHeight="1" spans="1:35">
      <c r="A435" s="40">
        <f t="shared" si="622"/>
        <v>432</v>
      </c>
      <c r="B435" s="41" t="s">
        <v>167</v>
      </c>
      <c r="C435" s="47" t="s">
        <v>1202</v>
      </c>
      <c r="D435" s="362" t="s">
        <v>1203</v>
      </c>
      <c r="E435" s="82">
        <v>3245.4</v>
      </c>
      <c r="F435" s="82">
        <v>0</v>
      </c>
      <c r="G435" s="82">
        <v>0</v>
      </c>
      <c r="H435" s="82">
        <v>0</v>
      </c>
      <c r="I435" s="59"/>
      <c r="J435" s="59"/>
      <c r="K435" s="52">
        <f t="shared" si="590"/>
        <v>58.4172</v>
      </c>
      <c r="L435" s="53">
        <f t="shared" si="591"/>
        <v>0</v>
      </c>
      <c r="M435" s="44">
        <f t="shared" si="592"/>
        <v>0</v>
      </c>
      <c r="N435" s="41">
        <f t="shared" si="593"/>
        <v>0</v>
      </c>
      <c r="O435" s="44">
        <f t="shared" si="594"/>
        <v>0</v>
      </c>
      <c r="P435" s="44">
        <f t="shared" si="595"/>
        <v>0</v>
      </c>
      <c r="Q435" s="44">
        <f t="shared" si="596"/>
        <v>58.4172</v>
      </c>
      <c r="R435" s="41">
        <f t="shared" si="597"/>
        <v>0</v>
      </c>
      <c r="S435" s="41">
        <f t="shared" si="598"/>
        <v>0</v>
      </c>
      <c r="T435" s="44">
        <f t="shared" si="599"/>
        <v>0</v>
      </c>
      <c r="U435" s="41">
        <f t="shared" si="600"/>
        <v>0</v>
      </c>
      <c r="V435" s="44">
        <f t="shared" si="601"/>
        <v>0</v>
      </c>
      <c r="W435" s="44">
        <f t="shared" si="602"/>
        <v>0</v>
      </c>
      <c r="X435" s="41">
        <f t="shared" si="603"/>
        <v>0</v>
      </c>
      <c r="Y435" s="41">
        <f t="shared" si="604"/>
        <v>58.4172</v>
      </c>
      <c r="Z435" s="201"/>
      <c r="AA435" s="143" t="s">
        <v>12</v>
      </c>
      <c r="AB435" s="161">
        <f t="shared" ref="AB435:AH435" si="624">K435+R435</f>
        <v>58.4172</v>
      </c>
      <c r="AC435" s="161">
        <f t="shared" si="624"/>
        <v>0</v>
      </c>
      <c r="AD435" s="161">
        <f t="shared" si="624"/>
        <v>0</v>
      </c>
      <c r="AE435" s="161">
        <f t="shared" si="624"/>
        <v>0</v>
      </c>
      <c r="AF435" s="161">
        <f t="shared" si="624"/>
        <v>0</v>
      </c>
      <c r="AG435" s="161">
        <f t="shared" si="624"/>
        <v>0</v>
      </c>
      <c r="AH435" s="161">
        <f t="shared" si="624"/>
        <v>58.4172</v>
      </c>
      <c r="AI435" s="143" t="s">
        <v>1134</v>
      </c>
    </row>
    <row r="436" s="9" customFormat="1" ht="20" customHeight="1" spans="1:35">
      <c r="A436" s="40">
        <f t="shared" si="622"/>
        <v>433</v>
      </c>
      <c r="B436" s="41" t="s">
        <v>238</v>
      </c>
      <c r="C436" s="64" t="s">
        <v>1204</v>
      </c>
      <c r="D436" s="89" t="s">
        <v>1205</v>
      </c>
      <c r="E436" s="82">
        <v>3245.4</v>
      </c>
      <c r="F436" s="82">
        <v>3245.5</v>
      </c>
      <c r="G436" s="82">
        <v>5228.42</v>
      </c>
      <c r="H436" s="82">
        <v>3245.4</v>
      </c>
      <c r="I436" s="59"/>
      <c r="J436" s="59"/>
      <c r="K436" s="52">
        <f t="shared" si="590"/>
        <v>58.4172</v>
      </c>
      <c r="L436" s="53">
        <f t="shared" si="591"/>
        <v>519.28</v>
      </c>
      <c r="M436" s="44">
        <f t="shared" si="592"/>
        <v>418.27</v>
      </c>
      <c r="N436" s="41">
        <f t="shared" si="593"/>
        <v>22.7178</v>
      </c>
      <c r="O436" s="44">
        <f t="shared" si="594"/>
        <v>0</v>
      </c>
      <c r="P436" s="44">
        <f t="shared" si="595"/>
        <v>0</v>
      </c>
      <c r="Q436" s="44">
        <f t="shared" si="596"/>
        <v>1018.685</v>
      </c>
      <c r="R436" s="41">
        <f t="shared" si="597"/>
        <v>0</v>
      </c>
      <c r="S436" s="41">
        <f t="shared" si="598"/>
        <v>259.64</v>
      </c>
      <c r="T436" s="44">
        <f t="shared" si="599"/>
        <v>104.57</v>
      </c>
      <c r="U436" s="41">
        <f t="shared" si="600"/>
        <v>9.74</v>
      </c>
      <c r="V436" s="44">
        <f t="shared" si="601"/>
        <v>0</v>
      </c>
      <c r="W436" s="44">
        <f t="shared" si="602"/>
        <v>0</v>
      </c>
      <c r="X436" s="41">
        <f t="shared" si="603"/>
        <v>373.95</v>
      </c>
      <c r="Y436" s="41">
        <f t="shared" si="604"/>
        <v>1392.635</v>
      </c>
      <c r="Z436" s="201"/>
      <c r="AA436" s="143" t="s">
        <v>17</v>
      </c>
      <c r="AB436" s="161">
        <f t="shared" ref="AB436:AH436" si="625">K436+R436</f>
        <v>58.4172</v>
      </c>
      <c r="AC436" s="161">
        <f t="shared" si="625"/>
        <v>778.92</v>
      </c>
      <c r="AD436" s="161">
        <f t="shared" si="625"/>
        <v>522.84</v>
      </c>
      <c r="AE436" s="161">
        <f t="shared" si="625"/>
        <v>32.4578</v>
      </c>
      <c r="AF436" s="161">
        <f t="shared" si="625"/>
        <v>0</v>
      </c>
      <c r="AG436" s="161">
        <f t="shared" si="625"/>
        <v>0</v>
      </c>
      <c r="AH436" s="161">
        <f t="shared" si="625"/>
        <v>1392.635</v>
      </c>
      <c r="AI436" s="143" t="s">
        <v>1138</v>
      </c>
    </row>
    <row r="437" s="9" customFormat="1" ht="20" customHeight="1" spans="1:35">
      <c r="A437" s="40">
        <f t="shared" si="622"/>
        <v>434</v>
      </c>
      <c r="B437" s="41" t="s">
        <v>238</v>
      </c>
      <c r="C437" s="64" t="s">
        <v>1206</v>
      </c>
      <c r="D437" s="367" t="s">
        <v>1207</v>
      </c>
      <c r="E437" s="82">
        <v>3245.4</v>
      </c>
      <c r="F437" s="82">
        <v>3245.5</v>
      </c>
      <c r="G437" s="82">
        <v>5228.42</v>
      </c>
      <c r="H437" s="82">
        <v>3245.4</v>
      </c>
      <c r="I437" s="59"/>
      <c r="J437" s="59"/>
      <c r="K437" s="52">
        <f t="shared" si="590"/>
        <v>58.4172</v>
      </c>
      <c r="L437" s="53">
        <f t="shared" si="591"/>
        <v>519.28</v>
      </c>
      <c r="M437" s="44">
        <f t="shared" si="592"/>
        <v>418.27</v>
      </c>
      <c r="N437" s="41">
        <f t="shared" si="593"/>
        <v>22.7178</v>
      </c>
      <c r="O437" s="44">
        <f t="shared" si="594"/>
        <v>0</v>
      </c>
      <c r="P437" s="44">
        <f t="shared" si="595"/>
        <v>0</v>
      </c>
      <c r="Q437" s="44">
        <f t="shared" si="596"/>
        <v>1018.685</v>
      </c>
      <c r="R437" s="41">
        <f t="shared" si="597"/>
        <v>0</v>
      </c>
      <c r="S437" s="41">
        <f t="shared" si="598"/>
        <v>259.64</v>
      </c>
      <c r="T437" s="44">
        <f t="shared" si="599"/>
        <v>104.57</v>
      </c>
      <c r="U437" s="41">
        <f t="shared" si="600"/>
        <v>9.74</v>
      </c>
      <c r="V437" s="44">
        <f t="shared" si="601"/>
        <v>0</v>
      </c>
      <c r="W437" s="44">
        <f t="shared" si="602"/>
        <v>0</v>
      </c>
      <c r="X437" s="41">
        <f t="shared" si="603"/>
        <v>373.95</v>
      </c>
      <c r="Y437" s="41">
        <f t="shared" si="604"/>
        <v>1392.635</v>
      </c>
      <c r="Z437" s="201"/>
      <c r="AA437" s="143" t="s">
        <v>17</v>
      </c>
      <c r="AB437" s="161">
        <f t="shared" ref="AB437:AH437" si="626">K437+R437</f>
        <v>58.4172</v>
      </c>
      <c r="AC437" s="161">
        <f t="shared" si="626"/>
        <v>778.92</v>
      </c>
      <c r="AD437" s="161">
        <f t="shared" si="626"/>
        <v>522.84</v>
      </c>
      <c r="AE437" s="161">
        <f t="shared" si="626"/>
        <v>32.4578</v>
      </c>
      <c r="AF437" s="161">
        <f t="shared" si="626"/>
        <v>0</v>
      </c>
      <c r="AG437" s="161">
        <f t="shared" si="626"/>
        <v>0</v>
      </c>
      <c r="AH437" s="161">
        <f t="shared" si="626"/>
        <v>1392.635</v>
      </c>
      <c r="AI437" s="143" t="s">
        <v>1138</v>
      </c>
    </row>
    <row r="438" s="9" customFormat="1" ht="20" customHeight="1" spans="1:35">
      <c r="A438" s="40">
        <f t="shared" si="622"/>
        <v>435</v>
      </c>
      <c r="B438" s="41" t="s">
        <v>238</v>
      </c>
      <c r="C438" s="64" t="s">
        <v>1208</v>
      </c>
      <c r="D438" s="367" t="s">
        <v>1209</v>
      </c>
      <c r="E438" s="82">
        <v>3245.4</v>
      </c>
      <c r="F438" s="82">
        <v>3245.5</v>
      </c>
      <c r="G438" s="82">
        <v>5228.42</v>
      </c>
      <c r="H438" s="82">
        <v>3245.4</v>
      </c>
      <c r="I438" s="59"/>
      <c r="J438" s="59"/>
      <c r="K438" s="52">
        <f t="shared" si="590"/>
        <v>58.4172</v>
      </c>
      <c r="L438" s="53">
        <f t="shared" si="591"/>
        <v>519.28</v>
      </c>
      <c r="M438" s="44">
        <f t="shared" si="592"/>
        <v>418.27</v>
      </c>
      <c r="N438" s="41">
        <f t="shared" si="593"/>
        <v>22.7178</v>
      </c>
      <c r="O438" s="44">
        <f t="shared" si="594"/>
        <v>0</v>
      </c>
      <c r="P438" s="44">
        <f t="shared" si="595"/>
        <v>0</v>
      </c>
      <c r="Q438" s="44">
        <f t="shared" si="596"/>
        <v>1018.685</v>
      </c>
      <c r="R438" s="41">
        <f t="shared" si="597"/>
        <v>0</v>
      </c>
      <c r="S438" s="41">
        <f t="shared" si="598"/>
        <v>259.64</v>
      </c>
      <c r="T438" s="44">
        <f t="shared" si="599"/>
        <v>104.57</v>
      </c>
      <c r="U438" s="41">
        <f t="shared" si="600"/>
        <v>9.74</v>
      </c>
      <c r="V438" s="44">
        <f t="shared" si="601"/>
        <v>0</v>
      </c>
      <c r="W438" s="44">
        <f t="shared" si="602"/>
        <v>0</v>
      </c>
      <c r="X438" s="41">
        <f t="shared" si="603"/>
        <v>373.95</v>
      </c>
      <c r="Y438" s="41">
        <f t="shared" si="604"/>
        <v>1392.635</v>
      </c>
      <c r="Z438" s="201"/>
      <c r="AA438" s="143" t="s">
        <v>17</v>
      </c>
      <c r="AB438" s="161">
        <f t="shared" ref="AB438:AH438" si="627">K438+R438</f>
        <v>58.4172</v>
      </c>
      <c r="AC438" s="161">
        <f t="shared" si="627"/>
        <v>778.92</v>
      </c>
      <c r="AD438" s="161">
        <f t="shared" si="627"/>
        <v>522.84</v>
      </c>
      <c r="AE438" s="161">
        <f t="shared" si="627"/>
        <v>32.4578</v>
      </c>
      <c r="AF438" s="161">
        <f t="shared" si="627"/>
        <v>0</v>
      </c>
      <c r="AG438" s="161">
        <f t="shared" si="627"/>
        <v>0</v>
      </c>
      <c r="AH438" s="161">
        <f t="shared" si="627"/>
        <v>1392.635</v>
      </c>
      <c r="AI438" s="143" t="s">
        <v>1138</v>
      </c>
    </row>
    <row r="439" s="9" customFormat="1" ht="20" customHeight="1" spans="1:35">
      <c r="A439" s="40">
        <f t="shared" si="622"/>
        <v>436</v>
      </c>
      <c r="B439" s="41" t="s">
        <v>913</v>
      </c>
      <c r="C439" s="64" t="s">
        <v>1210</v>
      </c>
      <c r="D439" s="367" t="s">
        <v>1211</v>
      </c>
      <c r="E439" s="82">
        <v>3245.4</v>
      </c>
      <c r="F439" s="82">
        <v>3245.5</v>
      </c>
      <c r="G439" s="82">
        <v>5228.42</v>
      </c>
      <c r="H439" s="82">
        <v>3245.4</v>
      </c>
      <c r="I439" s="59"/>
      <c r="J439" s="59"/>
      <c r="K439" s="52">
        <f t="shared" si="590"/>
        <v>58.4172</v>
      </c>
      <c r="L439" s="53">
        <f t="shared" si="591"/>
        <v>519.28</v>
      </c>
      <c r="M439" s="44">
        <f t="shared" si="592"/>
        <v>418.27</v>
      </c>
      <c r="N439" s="41">
        <f t="shared" si="593"/>
        <v>22.7178</v>
      </c>
      <c r="O439" s="44">
        <f t="shared" si="594"/>
        <v>0</v>
      </c>
      <c r="P439" s="44">
        <f t="shared" si="595"/>
        <v>0</v>
      </c>
      <c r="Q439" s="44">
        <f t="shared" si="596"/>
        <v>1018.685</v>
      </c>
      <c r="R439" s="41">
        <f t="shared" si="597"/>
        <v>0</v>
      </c>
      <c r="S439" s="41">
        <f t="shared" si="598"/>
        <v>259.64</v>
      </c>
      <c r="T439" s="44">
        <f t="shared" si="599"/>
        <v>104.57</v>
      </c>
      <c r="U439" s="41">
        <f t="shared" si="600"/>
        <v>9.74</v>
      </c>
      <c r="V439" s="44">
        <f t="shared" si="601"/>
        <v>0</v>
      </c>
      <c r="W439" s="44">
        <f t="shared" si="602"/>
        <v>0</v>
      </c>
      <c r="X439" s="41">
        <f t="shared" si="603"/>
        <v>373.95</v>
      </c>
      <c r="Y439" s="41">
        <f t="shared" si="604"/>
        <v>1392.635</v>
      </c>
      <c r="Z439" s="201"/>
      <c r="AA439" s="143" t="s">
        <v>23</v>
      </c>
      <c r="AB439" s="161">
        <f t="shared" ref="AB439:AH439" si="628">K439+R439</f>
        <v>58.4172</v>
      </c>
      <c r="AC439" s="161">
        <f t="shared" si="628"/>
        <v>778.92</v>
      </c>
      <c r="AD439" s="161">
        <f t="shared" si="628"/>
        <v>522.84</v>
      </c>
      <c r="AE439" s="161">
        <f t="shared" si="628"/>
        <v>32.4578</v>
      </c>
      <c r="AF439" s="161">
        <f t="shared" si="628"/>
        <v>0</v>
      </c>
      <c r="AG439" s="161">
        <f t="shared" si="628"/>
        <v>0</v>
      </c>
      <c r="AH439" s="161">
        <f t="shared" si="628"/>
        <v>1392.635</v>
      </c>
      <c r="AI439" s="143" t="s">
        <v>1138</v>
      </c>
    </row>
    <row r="440" s="9" customFormat="1" ht="20" customHeight="1" spans="1:35">
      <c r="A440" s="40">
        <f t="shared" si="622"/>
        <v>437</v>
      </c>
      <c r="B440" s="41" t="s">
        <v>913</v>
      </c>
      <c r="C440" s="64" t="s">
        <v>1212</v>
      </c>
      <c r="D440" s="89" t="s">
        <v>1213</v>
      </c>
      <c r="E440" s="82">
        <v>3245.4</v>
      </c>
      <c r="F440" s="82">
        <v>3245.5</v>
      </c>
      <c r="G440" s="82">
        <v>5228.42</v>
      </c>
      <c r="H440" s="82">
        <v>3245.4</v>
      </c>
      <c r="I440" s="59"/>
      <c r="J440" s="59"/>
      <c r="K440" s="52">
        <f t="shared" si="590"/>
        <v>58.4172</v>
      </c>
      <c r="L440" s="53">
        <f t="shared" si="591"/>
        <v>519.28</v>
      </c>
      <c r="M440" s="44">
        <f t="shared" si="592"/>
        <v>418.27</v>
      </c>
      <c r="N440" s="41">
        <f t="shared" si="593"/>
        <v>22.7178</v>
      </c>
      <c r="O440" s="44">
        <f t="shared" si="594"/>
        <v>0</v>
      </c>
      <c r="P440" s="44">
        <f t="shared" si="595"/>
        <v>0</v>
      </c>
      <c r="Q440" s="44">
        <f t="shared" si="596"/>
        <v>1018.685</v>
      </c>
      <c r="R440" s="41">
        <f t="shared" si="597"/>
        <v>0</v>
      </c>
      <c r="S440" s="41">
        <f t="shared" si="598"/>
        <v>259.64</v>
      </c>
      <c r="T440" s="44">
        <f t="shared" si="599"/>
        <v>104.57</v>
      </c>
      <c r="U440" s="41">
        <f t="shared" si="600"/>
        <v>9.74</v>
      </c>
      <c r="V440" s="44">
        <f t="shared" si="601"/>
        <v>0</v>
      </c>
      <c r="W440" s="44">
        <f t="shared" si="602"/>
        <v>0</v>
      </c>
      <c r="X440" s="41">
        <f t="shared" si="603"/>
        <v>373.95</v>
      </c>
      <c r="Y440" s="41">
        <f t="shared" si="604"/>
        <v>1392.635</v>
      </c>
      <c r="Z440" s="201"/>
      <c r="AA440" s="143" t="s">
        <v>23</v>
      </c>
      <c r="AB440" s="161">
        <f t="shared" ref="AB440:AH440" si="629">K440+R440</f>
        <v>58.4172</v>
      </c>
      <c r="AC440" s="161">
        <f t="shared" si="629"/>
        <v>778.92</v>
      </c>
      <c r="AD440" s="161">
        <f t="shared" si="629"/>
        <v>522.84</v>
      </c>
      <c r="AE440" s="161">
        <f t="shared" si="629"/>
        <v>32.4578</v>
      </c>
      <c r="AF440" s="161">
        <f t="shared" si="629"/>
        <v>0</v>
      </c>
      <c r="AG440" s="161">
        <f t="shared" si="629"/>
        <v>0</v>
      </c>
      <c r="AH440" s="161">
        <f t="shared" si="629"/>
        <v>1392.635</v>
      </c>
      <c r="AI440" s="143" t="s">
        <v>1138</v>
      </c>
    </row>
    <row r="441" s="9" customFormat="1" ht="20" customHeight="1" spans="1:35">
      <c r="A441" s="40">
        <f t="shared" si="622"/>
        <v>438</v>
      </c>
      <c r="B441" s="41" t="s">
        <v>715</v>
      </c>
      <c r="C441" s="64" t="s">
        <v>1214</v>
      </c>
      <c r="D441" s="89" t="s">
        <v>1215</v>
      </c>
      <c r="E441" s="82">
        <v>3245.4</v>
      </c>
      <c r="F441" s="82">
        <v>3245.5</v>
      </c>
      <c r="G441" s="82">
        <v>5228.42</v>
      </c>
      <c r="H441" s="82">
        <v>3245.4</v>
      </c>
      <c r="I441" s="59"/>
      <c r="J441" s="59"/>
      <c r="K441" s="52">
        <f t="shared" si="590"/>
        <v>58.4172</v>
      </c>
      <c r="L441" s="53">
        <f t="shared" si="591"/>
        <v>519.28</v>
      </c>
      <c r="M441" s="44">
        <f t="shared" si="592"/>
        <v>418.27</v>
      </c>
      <c r="N441" s="41">
        <f t="shared" si="593"/>
        <v>22.7178</v>
      </c>
      <c r="O441" s="44">
        <f t="shared" si="594"/>
        <v>0</v>
      </c>
      <c r="P441" s="44">
        <f t="shared" si="595"/>
        <v>0</v>
      </c>
      <c r="Q441" s="44">
        <f t="shared" si="596"/>
        <v>1018.685</v>
      </c>
      <c r="R441" s="41">
        <f t="shared" si="597"/>
        <v>0</v>
      </c>
      <c r="S441" s="41">
        <f t="shared" si="598"/>
        <v>259.64</v>
      </c>
      <c r="T441" s="44">
        <f t="shared" si="599"/>
        <v>104.57</v>
      </c>
      <c r="U441" s="41">
        <f t="shared" si="600"/>
        <v>9.74</v>
      </c>
      <c r="V441" s="44">
        <f t="shared" si="601"/>
        <v>0</v>
      </c>
      <c r="W441" s="44">
        <f t="shared" si="602"/>
        <v>0</v>
      </c>
      <c r="X441" s="41">
        <f t="shared" si="603"/>
        <v>373.95</v>
      </c>
      <c r="Y441" s="41">
        <f t="shared" si="604"/>
        <v>1392.635</v>
      </c>
      <c r="Z441" s="201"/>
      <c r="AA441" s="143" t="s">
        <v>20</v>
      </c>
      <c r="AB441" s="161">
        <f t="shared" ref="AB441:AH441" si="630">K441+R441</f>
        <v>58.4172</v>
      </c>
      <c r="AC441" s="161">
        <f t="shared" si="630"/>
        <v>778.92</v>
      </c>
      <c r="AD441" s="161">
        <f t="shared" si="630"/>
        <v>522.84</v>
      </c>
      <c r="AE441" s="161">
        <f t="shared" si="630"/>
        <v>32.4578</v>
      </c>
      <c r="AF441" s="161">
        <f t="shared" si="630"/>
        <v>0</v>
      </c>
      <c r="AG441" s="161">
        <f t="shared" si="630"/>
        <v>0</v>
      </c>
      <c r="AH441" s="161">
        <f t="shared" si="630"/>
        <v>1392.635</v>
      </c>
      <c r="AI441" s="143" t="s">
        <v>1138</v>
      </c>
    </row>
    <row r="442" s="9" customFormat="1" ht="20" customHeight="1" spans="1:35">
      <c r="A442" s="40">
        <f t="shared" si="622"/>
        <v>439</v>
      </c>
      <c r="B442" s="41" t="s">
        <v>320</v>
      </c>
      <c r="C442" s="64" t="s">
        <v>1218</v>
      </c>
      <c r="D442" s="367" t="s">
        <v>1219</v>
      </c>
      <c r="E442" s="82">
        <v>3245.4</v>
      </c>
      <c r="F442" s="82">
        <v>3245.5</v>
      </c>
      <c r="G442" s="82">
        <v>5228.42</v>
      </c>
      <c r="H442" s="82">
        <v>3245.4</v>
      </c>
      <c r="I442" s="59"/>
      <c r="J442" s="59"/>
      <c r="K442" s="52">
        <f t="shared" si="590"/>
        <v>58.4172</v>
      </c>
      <c r="L442" s="53">
        <f t="shared" si="591"/>
        <v>519.28</v>
      </c>
      <c r="M442" s="44">
        <f t="shared" si="592"/>
        <v>418.27</v>
      </c>
      <c r="N442" s="41">
        <f t="shared" si="593"/>
        <v>22.7178</v>
      </c>
      <c r="O442" s="44">
        <f t="shared" si="594"/>
        <v>0</v>
      </c>
      <c r="P442" s="44">
        <f t="shared" si="595"/>
        <v>0</v>
      </c>
      <c r="Q442" s="44">
        <f t="shared" si="596"/>
        <v>1018.685</v>
      </c>
      <c r="R442" s="41">
        <f t="shared" si="597"/>
        <v>0</v>
      </c>
      <c r="S442" s="41">
        <f t="shared" si="598"/>
        <v>259.64</v>
      </c>
      <c r="T442" s="44">
        <f t="shared" si="599"/>
        <v>104.57</v>
      </c>
      <c r="U442" s="41">
        <f t="shared" si="600"/>
        <v>9.74</v>
      </c>
      <c r="V442" s="44">
        <f t="shared" si="601"/>
        <v>0</v>
      </c>
      <c r="W442" s="44">
        <f t="shared" si="602"/>
        <v>0</v>
      </c>
      <c r="X442" s="41">
        <f t="shared" si="603"/>
        <v>373.95</v>
      </c>
      <c r="Y442" s="41">
        <f t="shared" si="604"/>
        <v>1392.635</v>
      </c>
      <c r="Z442" s="201"/>
      <c r="AA442" s="143" t="s">
        <v>21</v>
      </c>
      <c r="AB442" s="161">
        <f t="shared" ref="AB442:AH442" si="631">K442+R442</f>
        <v>58.4172</v>
      </c>
      <c r="AC442" s="161">
        <f t="shared" si="631"/>
        <v>778.92</v>
      </c>
      <c r="AD442" s="161">
        <f t="shared" si="631"/>
        <v>522.84</v>
      </c>
      <c r="AE442" s="161">
        <f t="shared" si="631"/>
        <v>32.4578</v>
      </c>
      <c r="AF442" s="161">
        <f t="shared" si="631"/>
        <v>0</v>
      </c>
      <c r="AG442" s="161">
        <f t="shared" si="631"/>
        <v>0</v>
      </c>
      <c r="AH442" s="161">
        <f t="shared" si="631"/>
        <v>1392.635</v>
      </c>
      <c r="AI442" s="143" t="s">
        <v>1138</v>
      </c>
    </row>
    <row r="443" s="9" customFormat="1" ht="20" customHeight="1" spans="1:35">
      <c r="A443" s="40">
        <f t="shared" ref="A443:A452" si="632">ROW()-3</f>
        <v>440</v>
      </c>
      <c r="B443" s="41" t="s">
        <v>443</v>
      </c>
      <c r="C443" s="47" t="s">
        <v>1220</v>
      </c>
      <c r="D443" s="47" t="s">
        <v>1221</v>
      </c>
      <c r="E443" s="82">
        <v>3245.4</v>
      </c>
      <c r="F443" s="82">
        <v>3245.5</v>
      </c>
      <c r="G443" s="82">
        <v>5228.42</v>
      </c>
      <c r="H443" s="82">
        <v>3245.4</v>
      </c>
      <c r="I443" s="108">
        <v>1790</v>
      </c>
      <c r="J443" s="59"/>
      <c r="K443" s="52">
        <f t="shared" si="590"/>
        <v>58.4172</v>
      </c>
      <c r="L443" s="53">
        <f t="shared" si="591"/>
        <v>519.28</v>
      </c>
      <c r="M443" s="44">
        <f t="shared" si="592"/>
        <v>418.27</v>
      </c>
      <c r="N443" s="41">
        <f t="shared" si="593"/>
        <v>22.7178</v>
      </c>
      <c r="O443" s="44">
        <f t="shared" si="594"/>
        <v>89.5</v>
      </c>
      <c r="P443" s="44">
        <f t="shared" si="595"/>
        <v>0</v>
      </c>
      <c r="Q443" s="44">
        <f t="shared" si="596"/>
        <v>1108.185</v>
      </c>
      <c r="R443" s="41">
        <f t="shared" si="597"/>
        <v>0</v>
      </c>
      <c r="S443" s="41">
        <f t="shared" si="598"/>
        <v>259.64</v>
      </c>
      <c r="T443" s="44">
        <f t="shared" si="599"/>
        <v>104.57</v>
      </c>
      <c r="U443" s="41">
        <f t="shared" si="600"/>
        <v>9.74</v>
      </c>
      <c r="V443" s="44">
        <f t="shared" si="601"/>
        <v>89.5</v>
      </c>
      <c r="W443" s="44">
        <f t="shared" si="602"/>
        <v>0</v>
      </c>
      <c r="X443" s="41">
        <f t="shared" si="603"/>
        <v>463.45</v>
      </c>
      <c r="Y443" s="41">
        <f t="shared" si="604"/>
        <v>1571.635</v>
      </c>
      <c r="Z443" s="201"/>
      <c r="AA443" s="143" t="s">
        <v>15</v>
      </c>
      <c r="AB443" s="161">
        <f t="shared" ref="AB443:AH443" si="633">K443+R443</f>
        <v>58.4172</v>
      </c>
      <c r="AC443" s="161">
        <f t="shared" si="633"/>
        <v>778.92</v>
      </c>
      <c r="AD443" s="161">
        <f t="shared" si="633"/>
        <v>522.84</v>
      </c>
      <c r="AE443" s="161">
        <f t="shared" si="633"/>
        <v>32.4578</v>
      </c>
      <c r="AF443" s="161">
        <f t="shared" si="633"/>
        <v>179</v>
      </c>
      <c r="AG443" s="161">
        <f t="shared" si="633"/>
        <v>0</v>
      </c>
      <c r="AH443" s="161">
        <f t="shared" si="633"/>
        <v>1571.635</v>
      </c>
      <c r="AI443" s="143" t="s">
        <v>1138</v>
      </c>
    </row>
    <row r="444" s="9" customFormat="1" ht="20" customHeight="1" spans="1:35">
      <c r="A444" s="40">
        <f t="shared" si="632"/>
        <v>441</v>
      </c>
      <c r="B444" s="41" t="s">
        <v>217</v>
      </c>
      <c r="C444" s="195" t="s">
        <v>1233</v>
      </c>
      <c r="D444" s="209" t="s">
        <v>1234</v>
      </c>
      <c r="E444" s="113">
        <v>3245.4</v>
      </c>
      <c r="F444" s="113">
        <v>3245.5</v>
      </c>
      <c r="G444" s="113">
        <v>5228.42</v>
      </c>
      <c r="H444" s="113">
        <v>3245.4</v>
      </c>
      <c r="I444" s="59"/>
      <c r="J444" s="59"/>
      <c r="K444" s="52">
        <f t="shared" ref="K444:K463" si="634">E444*0.018</f>
        <v>58.4172</v>
      </c>
      <c r="L444" s="53">
        <f t="shared" ref="L444:L463" si="635">F444*0.16</f>
        <v>519.28</v>
      </c>
      <c r="M444" s="44">
        <f t="shared" ref="M444:M463" si="636">ROUND(G444*0.08,2)</f>
        <v>418.27</v>
      </c>
      <c r="N444" s="41">
        <f t="shared" ref="N444:N463" si="637">H444*0.007</f>
        <v>22.7178</v>
      </c>
      <c r="O444" s="44">
        <f t="shared" ref="O444:O463" si="638">I444*5%</f>
        <v>0</v>
      </c>
      <c r="P444" s="44">
        <f t="shared" ref="P444:P463" si="639">J444*50%</f>
        <v>0</v>
      </c>
      <c r="Q444" s="44">
        <f t="shared" ref="Q444:Q463" si="640">SUM(K444:P444)</f>
        <v>1018.685</v>
      </c>
      <c r="R444" s="41">
        <f t="shared" ref="R444:R463" si="641">E444*0</f>
        <v>0</v>
      </c>
      <c r="S444" s="41">
        <f t="shared" ref="S444:S463" si="642">ROUND(F444*0.08,2)</f>
        <v>259.64</v>
      </c>
      <c r="T444" s="44">
        <f t="shared" ref="T444:T463" si="643">ROUND(G444*0.02,2)</f>
        <v>104.57</v>
      </c>
      <c r="U444" s="41">
        <f t="shared" ref="U444:U463" si="644">ROUND(H444*0.003,2)</f>
        <v>9.74</v>
      </c>
      <c r="V444" s="44">
        <f t="shared" ref="V444:V463" si="645">I444*5%</f>
        <v>0</v>
      </c>
      <c r="W444" s="44">
        <f t="shared" ref="W444:W463" si="646">J444*50%</f>
        <v>0</v>
      </c>
      <c r="X444" s="41">
        <f t="shared" ref="X444:X463" si="647">SUM(R444:W444)</f>
        <v>373.95</v>
      </c>
      <c r="Y444" s="41">
        <f t="shared" ref="Y444:Y463" si="648">Q444+X444</f>
        <v>1392.635</v>
      </c>
      <c r="Z444" s="201"/>
      <c r="AA444" s="143" t="s">
        <v>27</v>
      </c>
      <c r="AB444" s="161">
        <f t="shared" ref="AB444:AB463" si="649">K444+R444</f>
        <v>58.4172</v>
      </c>
      <c r="AC444" s="161">
        <f t="shared" ref="AC444:AC463" si="650">L444+S444</f>
        <v>778.92</v>
      </c>
      <c r="AD444" s="161">
        <f t="shared" ref="AD444:AD463" si="651">M444+T444</f>
        <v>522.84</v>
      </c>
      <c r="AE444" s="161">
        <f t="shared" ref="AE444:AE463" si="652">N444+U444</f>
        <v>32.4578</v>
      </c>
      <c r="AF444" s="161">
        <f t="shared" ref="AF444:AF463" si="653">O444+V444</f>
        <v>0</v>
      </c>
      <c r="AG444" s="161">
        <f t="shared" ref="AG444:AG463" si="654">P444+W444</f>
        <v>0</v>
      </c>
      <c r="AH444" s="161">
        <f t="shared" ref="AH444:AH463" si="655">Q444+X444</f>
        <v>1392.635</v>
      </c>
      <c r="AI444" s="143" t="s">
        <v>1139</v>
      </c>
    </row>
    <row r="445" s="9" customFormat="1" ht="20" customHeight="1" spans="1:35">
      <c r="A445" s="40">
        <f t="shared" si="632"/>
        <v>442</v>
      </c>
      <c r="B445" s="41" t="s">
        <v>285</v>
      </c>
      <c r="C445" s="195" t="s">
        <v>1235</v>
      </c>
      <c r="D445" s="363" t="s">
        <v>1236</v>
      </c>
      <c r="E445" s="113">
        <v>3820</v>
      </c>
      <c r="F445" s="113">
        <v>3820</v>
      </c>
      <c r="G445" s="113">
        <v>5228.42</v>
      </c>
      <c r="H445" s="113">
        <v>3820</v>
      </c>
      <c r="I445" s="59"/>
      <c r="J445" s="59">
        <v>108</v>
      </c>
      <c r="K445" s="52">
        <f t="shared" si="634"/>
        <v>68.76</v>
      </c>
      <c r="L445" s="53">
        <f t="shared" si="635"/>
        <v>611.2</v>
      </c>
      <c r="M445" s="44">
        <f t="shared" si="636"/>
        <v>418.27</v>
      </c>
      <c r="N445" s="41">
        <f t="shared" si="637"/>
        <v>26.74</v>
      </c>
      <c r="O445" s="44">
        <f t="shared" si="638"/>
        <v>0</v>
      </c>
      <c r="P445" s="44">
        <f t="shared" si="639"/>
        <v>54</v>
      </c>
      <c r="Q445" s="44">
        <f t="shared" si="640"/>
        <v>1178.97</v>
      </c>
      <c r="R445" s="41">
        <f t="shared" si="641"/>
        <v>0</v>
      </c>
      <c r="S445" s="41">
        <f t="shared" si="642"/>
        <v>305.6</v>
      </c>
      <c r="T445" s="44">
        <f t="shared" si="643"/>
        <v>104.57</v>
      </c>
      <c r="U445" s="41">
        <f t="shared" si="644"/>
        <v>11.46</v>
      </c>
      <c r="V445" s="44">
        <f t="shared" si="645"/>
        <v>0</v>
      </c>
      <c r="W445" s="44">
        <f t="shared" si="646"/>
        <v>54</v>
      </c>
      <c r="X445" s="41">
        <f t="shared" si="647"/>
        <v>475.63</v>
      </c>
      <c r="Y445" s="41">
        <f t="shared" si="648"/>
        <v>1654.6</v>
      </c>
      <c r="Z445" s="201"/>
      <c r="AA445" s="143" t="s">
        <v>30</v>
      </c>
      <c r="AB445" s="161">
        <f t="shared" si="649"/>
        <v>68.76</v>
      </c>
      <c r="AC445" s="161">
        <f t="shared" si="650"/>
        <v>916.8</v>
      </c>
      <c r="AD445" s="161">
        <f t="shared" si="651"/>
        <v>522.84</v>
      </c>
      <c r="AE445" s="161">
        <f t="shared" si="652"/>
        <v>38.2</v>
      </c>
      <c r="AF445" s="161">
        <f t="shared" si="653"/>
        <v>0</v>
      </c>
      <c r="AG445" s="161">
        <f t="shared" si="654"/>
        <v>108</v>
      </c>
      <c r="AH445" s="161">
        <f t="shared" si="655"/>
        <v>1654.6</v>
      </c>
      <c r="AI445" s="143" t="s">
        <v>1139</v>
      </c>
    </row>
    <row r="446" s="9" customFormat="1" ht="20" customHeight="1" spans="1:35">
      <c r="A446" s="40">
        <f t="shared" si="632"/>
        <v>443</v>
      </c>
      <c r="B446" s="41" t="s">
        <v>1046</v>
      </c>
      <c r="C446" s="195" t="s">
        <v>1237</v>
      </c>
      <c r="D446" s="363" t="s">
        <v>1238</v>
      </c>
      <c r="E446" s="113">
        <v>3245.4</v>
      </c>
      <c r="F446" s="113">
        <v>3245.5</v>
      </c>
      <c r="G446" s="113">
        <v>5228.42</v>
      </c>
      <c r="H446" s="113">
        <v>3245.4</v>
      </c>
      <c r="I446" s="59"/>
      <c r="J446" s="59"/>
      <c r="K446" s="52">
        <f t="shared" si="634"/>
        <v>58.4172</v>
      </c>
      <c r="L446" s="53">
        <f t="shared" si="635"/>
        <v>519.28</v>
      </c>
      <c r="M446" s="44">
        <f t="shared" si="636"/>
        <v>418.27</v>
      </c>
      <c r="N446" s="41">
        <f t="shared" si="637"/>
        <v>22.7178</v>
      </c>
      <c r="O446" s="44">
        <f t="shared" si="638"/>
        <v>0</v>
      </c>
      <c r="P446" s="44">
        <f t="shared" si="639"/>
        <v>0</v>
      </c>
      <c r="Q446" s="44">
        <f t="shared" si="640"/>
        <v>1018.685</v>
      </c>
      <c r="R446" s="41">
        <f t="shared" si="641"/>
        <v>0</v>
      </c>
      <c r="S446" s="41">
        <f t="shared" si="642"/>
        <v>259.64</v>
      </c>
      <c r="T446" s="44">
        <f t="shared" si="643"/>
        <v>104.57</v>
      </c>
      <c r="U446" s="41">
        <f t="shared" si="644"/>
        <v>9.74</v>
      </c>
      <c r="V446" s="44">
        <f t="shared" si="645"/>
        <v>0</v>
      </c>
      <c r="W446" s="44">
        <f t="shared" si="646"/>
        <v>0</v>
      </c>
      <c r="X446" s="41">
        <f t="shared" si="647"/>
        <v>373.95</v>
      </c>
      <c r="Y446" s="41">
        <f t="shared" si="648"/>
        <v>1392.635</v>
      </c>
      <c r="Z446" s="201"/>
      <c r="AA446" s="143" t="s">
        <v>26</v>
      </c>
      <c r="AB446" s="161">
        <f t="shared" si="649"/>
        <v>58.4172</v>
      </c>
      <c r="AC446" s="161">
        <f t="shared" si="650"/>
        <v>778.92</v>
      </c>
      <c r="AD446" s="161">
        <f t="shared" si="651"/>
        <v>522.84</v>
      </c>
      <c r="AE446" s="161">
        <f t="shared" si="652"/>
        <v>32.4578</v>
      </c>
      <c r="AF446" s="161">
        <f t="shared" si="653"/>
        <v>0</v>
      </c>
      <c r="AG446" s="161">
        <f t="shared" si="654"/>
        <v>0</v>
      </c>
      <c r="AH446" s="161">
        <f t="shared" si="655"/>
        <v>1392.635</v>
      </c>
      <c r="AI446" s="143" t="s">
        <v>1135</v>
      </c>
    </row>
    <row r="447" s="9" customFormat="1" ht="20" customHeight="1" spans="1:35">
      <c r="A447" s="40">
        <f t="shared" si="632"/>
        <v>444</v>
      </c>
      <c r="B447" s="41" t="s">
        <v>238</v>
      </c>
      <c r="C447" s="195" t="s">
        <v>1239</v>
      </c>
      <c r="D447" s="363" t="s">
        <v>1240</v>
      </c>
      <c r="E447" s="113">
        <v>3245.4</v>
      </c>
      <c r="F447" s="113">
        <v>3245.5</v>
      </c>
      <c r="G447" s="113">
        <v>5228.42</v>
      </c>
      <c r="H447" s="113">
        <v>3245.4</v>
      </c>
      <c r="I447" s="59"/>
      <c r="J447" s="59">
        <v>108</v>
      </c>
      <c r="K447" s="52">
        <f t="shared" si="634"/>
        <v>58.4172</v>
      </c>
      <c r="L447" s="53">
        <f t="shared" si="635"/>
        <v>519.28</v>
      </c>
      <c r="M447" s="44">
        <f t="shared" si="636"/>
        <v>418.27</v>
      </c>
      <c r="N447" s="41">
        <f t="shared" si="637"/>
        <v>22.7178</v>
      </c>
      <c r="O447" s="44">
        <f t="shared" si="638"/>
        <v>0</v>
      </c>
      <c r="P447" s="44">
        <f t="shared" si="639"/>
        <v>54</v>
      </c>
      <c r="Q447" s="44">
        <f t="shared" si="640"/>
        <v>1072.685</v>
      </c>
      <c r="R447" s="41">
        <f t="shared" si="641"/>
        <v>0</v>
      </c>
      <c r="S447" s="41">
        <f t="shared" si="642"/>
        <v>259.64</v>
      </c>
      <c r="T447" s="44">
        <f t="shared" si="643"/>
        <v>104.57</v>
      </c>
      <c r="U447" s="41">
        <f t="shared" si="644"/>
        <v>9.74</v>
      </c>
      <c r="V447" s="44">
        <f t="shared" si="645"/>
        <v>0</v>
      </c>
      <c r="W447" s="44">
        <f t="shared" si="646"/>
        <v>54</v>
      </c>
      <c r="X447" s="41">
        <f t="shared" si="647"/>
        <v>427.95</v>
      </c>
      <c r="Y447" s="41">
        <f t="shared" si="648"/>
        <v>1500.635</v>
      </c>
      <c r="Z447" s="201"/>
      <c r="AA447" s="143" t="s">
        <v>17</v>
      </c>
      <c r="AB447" s="161">
        <f t="shared" si="649"/>
        <v>58.4172</v>
      </c>
      <c r="AC447" s="161">
        <f t="shared" si="650"/>
        <v>778.92</v>
      </c>
      <c r="AD447" s="161">
        <f t="shared" si="651"/>
        <v>522.84</v>
      </c>
      <c r="AE447" s="161">
        <f t="shared" si="652"/>
        <v>32.4578</v>
      </c>
      <c r="AF447" s="161">
        <f t="shared" si="653"/>
        <v>0</v>
      </c>
      <c r="AG447" s="161">
        <f t="shared" si="654"/>
        <v>108</v>
      </c>
      <c r="AH447" s="161">
        <f t="shared" si="655"/>
        <v>1500.635</v>
      </c>
      <c r="AI447" s="143" t="s">
        <v>1138</v>
      </c>
    </row>
    <row r="448" s="9" customFormat="1" ht="20" customHeight="1" spans="1:35">
      <c r="A448" s="40">
        <f t="shared" si="632"/>
        <v>445</v>
      </c>
      <c r="B448" s="41" t="s">
        <v>238</v>
      </c>
      <c r="C448" s="195" t="s">
        <v>1241</v>
      </c>
      <c r="D448" s="363" t="s">
        <v>1242</v>
      </c>
      <c r="E448" s="113">
        <v>3245.4</v>
      </c>
      <c r="F448" s="113">
        <v>3245.5</v>
      </c>
      <c r="G448" s="113">
        <v>5228.42</v>
      </c>
      <c r="H448" s="113">
        <v>3245.4</v>
      </c>
      <c r="I448" s="59"/>
      <c r="J448" s="59">
        <v>108</v>
      </c>
      <c r="K448" s="52">
        <f t="shared" si="634"/>
        <v>58.4172</v>
      </c>
      <c r="L448" s="53">
        <f t="shared" si="635"/>
        <v>519.28</v>
      </c>
      <c r="M448" s="44">
        <f t="shared" si="636"/>
        <v>418.27</v>
      </c>
      <c r="N448" s="41">
        <f t="shared" si="637"/>
        <v>22.7178</v>
      </c>
      <c r="O448" s="44">
        <f t="shared" si="638"/>
        <v>0</v>
      </c>
      <c r="P448" s="44">
        <f t="shared" si="639"/>
        <v>54</v>
      </c>
      <c r="Q448" s="44">
        <f t="shared" si="640"/>
        <v>1072.685</v>
      </c>
      <c r="R448" s="41">
        <f t="shared" si="641"/>
        <v>0</v>
      </c>
      <c r="S448" s="41">
        <f t="shared" si="642"/>
        <v>259.64</v>
      </c>
      <c r="T448" s="44">
        <f t="shared" si="643"/>
        <v>104.57</v>
      </c>
      <c r="U448" s="41">
        <f t="shared" si="644"/>
        <v>9.74</v>
      </c>
      <c r="V448" s="44">
        <f t="shared" si="645"/>
        <v>0</v>
      </c>
      <c r="W448" s="44">
        <f t="shared" si="646"/>
        <v>54</v>
      </c>
      <c r="X448" s="41">
        <f t="shared" si="647"/>
        <v>427.95</v>
      </c>
      <c r="Y448" s="41">
        <f t="shared" si="648"/>
        <v>1500.635</v>
      </c>
      <c r="Z448" s="201"/>
      <c r="AA448" s="143" t="s">
        <v>17</v>
      </c>
      <c r="AB448" s="161">
        <f t="shared" si="649"/>
        <v>58.4172</v>
      </c>
      <c r="AC448" s="161">
        <f t="shared" si="650"/>
        <v>778.92</v>
      </c>
      <c r="AD448" s="161">
        <f t="shared" si="651"/>
        <v>522.84</v>
      </c>
      <c r="AE448" s="161">
        <f t="shared" si="652"/>
        <v>32.4578</v>
      </c>
      <c r="AF448" s="161">
        <f t="shared" si="653"/>
        <v>0</v>
      </c>
      <c r="AG448" s="161">
        <f t="shared" si="654"/>
        <v>108</v>
      </c>
      <c r="AH448" s="161">
        <f t="shared" si="655"/>
        <v>1500.635</v>
      </c>
      <c r="AI448" s="143" t="s">
        <v>1138</v>
      </c>
    </row>
    <row r="449" s="9" customFormat="1" ht="20" customHeight="1" spans="1:35">
      <c r="A449" s="40">
        <f t="shared" si="632"/>
        <v>446</v>
      </c>
      <c r="B449" s="41" t="s">
        <v>238</v>
      </c>
      <c r="C449" s="195" t="s">
        <v>1243</v>
      </c>
      <c r="D449" s="363" t="s">
        <v>1244</v>
      </c>
      <c r="E449" s="113">
        <v>3245.4</v>
      </c>
      <c r="F449" s="113">
        <v>3245.5</v>
      </c>
      <c r="G449" s="113">
        <v>5228.42</v>
      </c>
      <c r="H449" s="113">
        <v>3245.4</v>
      </c>
      <c r="I449" s="59"/>
      <c r="J449" s="59">
        <v>108</v>
      </c>
      <c r="K449" s="52">
        <f t="shared" si="634"/>
        <v>58.4172</v>
      </c>
      <c r="L449" s="53">
        <f t="shared" si="635"/>
        <v>519.28</v>
      </c>
      <c r="M449" s="44">
        <f t="shared" si="636"/>
        <v>418.27</v>
      </c>
      <c r="N449" s="41">
        <f t="shared" si="637"/>
        <v>22.7178</v>
      </c>
      <c r="O449" s="44">
        <f t="shared" si="638"/>
        <v>0</v>
      </c>
      <c r="P449" s="44">
        <f t="shared" si="639"/>
        <v>54</v>
      </c>
      <c r="Q449" s="44">
        <f t="shared" si="640"/>
        <v>1072.685</v>
      </c>
      <c r="R449" s="41">
        <f t="shared" si="641"/>
        <v>0</v>
      </c>
      <c r="S449" s="41">
        <f t="shared" si="642"/>
        <v>259.64</v>
      </c>
      <c r="T449" s="44">
        <f t="shared" si="643"/>
        <v>104.57</v>
      </c>
      <c r="U449" s="41">
        <f t="shared" si="644"/>
        <v>9.74</v>
      </c>
      <c r="V449" s="44">
        <f t="shared" si="645"/>
        <v>0</v>
      </c>
      <c r="W449" s="44">
        <f t="shared" si="646"/>
        <v>54</v>
      </c>
      <c r="X449" s="41">
        <f t="shared" si="647"/>
        <v>427.95</v>
      </c>
      <c r="Y449" s="41">
        <f t="shared" si="648"/>
        <v>1500.635</v>
      </c>
      <c r="Z449" s="201"/>
      <c r="AA449" s="143" t="s">
        <v>17</v>
      </c>
      <c r="AB449" s="161">
        <f t="shared" si="649"/>
        <v>58.4172</v>
      </c>
      <c r="AC449" s="161">
        <f t="shared" si="650"/>
        <v>778.92</v>
      </c>
      <c r="AD449" s="161">
        <f t="shared" si="651"/>
        <v>522.84</v>
      </c>
      <c r="AE449" s="161">
        <f t="shared" si="652"/>
        <v>32.4578</v>
      </c>
      <c r="AF449" s="161">
        <f t="shared" si="653"/>
        <v>0</v>
      </c>
      <c r="AG449" s="161">
        <f t="shared" si="654"/>
        <v>108</v>
      </c>
      <c r="AH449" s="161">
        <f t="shared" si="655"/>
        <v>1500.635</v>
      </c>
      <c r="AI449" s="143" t="s">
        <v>1138</v>
      </c>
    </row>
    <row r="450" s="9" customFormat="1" ht="20" customHeight="1" spans="1:35">
      <c r="A450" s="40">
        <f t="shared" si="632"/>
        <v>447</v>
      </c>
      <c r="B450" s="41" t="s">
        <v>715</v>
      </c>
      <c r="C450" s="195" t="s">
        <v>1245</v>
      </c>
      <c r="D450" s="363" t="s">
        <v>1246</v>
      </c>
      <c r="E450" s="113">
        <v>3245.4</v>
      </c>
      <c r="F450" s="113">
        <v>3245.5</v>
      </c>
      <c r="G450" s="113">
        <v>5228.42</v>
      </c>
      <c r="H450" s="113">
        <v>3245.4</v>
      </c>
      <c r="I450" s="59"/>
      <c r="J450" s="59">
        <v>108</v>
      </c>
      <c r="K450" s="52">
        <f t="shared" si="634"/>
        <v>58.4172</v>
      </c>
      <c r="L450" s="53">
        <f t="shared" si="635"/>
        <v>519.28</v>
      </c>
      <c r="M450" s="44">
        <f t="shared" si="636"/>
        <v>418.27</v>
      </c>
      <c r="N450" s="41">
        <f t="shared" si="637"/>
        <v>22.7178</v>
      </c>
      <c r="O450" s="44">
        <f t="shared" si="638"/>
        <v>0</v>
      </c>
      <c r="P450" s="44">
        <f t="shared" si="639"/>
        <v>54</v>
      </c>
      <c r="Q450" s="44">
        <f t="shared" si="640"/>
        <v>1072.685</v>
      </c>
      <c r="R450" s="41">
        <f t="shared" si="641"/>
        <v>0</v>
      </c>
      <c r="S450" s="41">
        <f t="shared" si="642"/>
        <v>259.64</v>
      </c>
      <c r="T450" s="44">
        <f t="shared" si="643"/>
        <v>104.57</v>
      </c>
      <c r="U450" s="41">
        <f t="shared" si="644"/>
        <v>9.74</v>
      </c>
      <c r="V450" s="44">
        <f t="shared" si="645"/>
        <v>0</v>
      </c>
      <c r="W450" s="44">
        <f t="shared" si="646"/>
        <v>54</v>
      </c>
      <c r="X450" s="41">
        <f t="shared" si="647"/>
        <v>427.95</v>
      </c>
      <c r="Y450" s="41">
        <f t="shared" si="648"/>
        <v>1500.635</v>
      </c>
      <c r="Z450" s="201"/>
      <c r="AA450" s="143" t="s">
        <v>20</v>
      </c>
      <c r="AB450" s="161">
        <f t="shared" si="649"/>
        <v>58.4172</v>
      </c>
      <c r="AC450" s="161">
        <f t="shared" si="650"/>
        <v>778.92</v>
      </c>
      <c r="AD450" s="161">
        <f t="shared" si="651"/>
        <v>522.84</v>
      </c>
      <c r="AE450" s="161">
        <f t="shared" si="652"/>
        <v>32.4578</v>
      </c>
      <c r="AF450" s="161">
        <f t="shared" si="653"/>
        <v>0</v>
      </c>
      <c r="AG450" s="161">
        <f t="shared" si="654"/>
        <v>108</v>
      </c>
      <c r="AH450" s="161">
        <f t="shared" si="655"/>
        <v>1500.635</v>
      </c>
      <c r="AI450" s="143" t="s">
        <v>1138</v>
      </c>
    </row>
    <row r="451" s="9" customFormat="1" ht="20" customHeight="1" spans="1:35">
      <c r="A451" s="40">
        <f t="shared" si="632"/>
        <v>448</v>
      </c>
      <c r="B451" s="41" t="s">
        <v>167</v>
      </c>
      <c r="C451" s="195" t="s">
        <v>1247</v>
      </c>
      <c r="D451" s="209" t="s">
        <v>1248</v>
      </c>
      <c r="E451" s="113">
        <v>3245.4</v>
      </c>
      <c r="F451" s="113">
        <v>3245.5</v>
      </c>
      <c r="G451" s="113">
        <v>5228.42</v>
      </c>
      <c r="H451" s="113">
        <v>3245.4</v>
      </c>
      <c r="I451" s="59"/>
      <c r="J451" s="59"/>
      <c r="K451" s="52">
        <f t="shared" si="634"/>
        <v>58.4172</v>
      </c>
      <c r="L451" s="53">
        <f t="shared" si="635"/>
        <v>519.28</v>
      </c>
      <c r="M451" s="44">
        <f t="shared" si="636"/>
        <v>418.27</v>
      </c>
      <c r="N451" s="41">
        <f t="shared" si="637"/>
        <v>22.7178</v>
      </c>
      <c r="O451" s="44">
        <f t="shared" si="638"/>
        <v>0</v>
      </c>
      <c r="P451" s="44">
        <f t="shared" si="639"/>
        <v>0</v>
      </c>
      <c r="Q451" s="44">
        <f t="shared" si="640"/>
        <v>1018.685</v>
      </c>
      <c r="R451" s="41">
        <f t="shared" si="641"/>
        <v>0</v>
      </c>
      <c r="S451" s="41">
        <f t="shared" si="642"/>
        <v>259.64</v>
      </c>
      <c r="T451" s="44">
        <f t="shared" si="643"/>
        <v>104.57</v>
      </c>
      <c r="U451" s="41">
        <f t="shared" si="644"/>
        <v>9.74</v>
      </c>
      <c r="V451" s="44">
        <f t="shared" si="645"/>
        <v>0</v>
      </c>
      <c r="W451" s="44">
        <f t="shared" si="646"/>
        <v>0</v>
      </c>
      <c r="X451" s="41">
        <f t="shared" si="647"/>
        <v>373.95</v>
      </c>
      <c r="Y451" s="41">
        <f t="shared" si="648"/>
        <v>1392.635</v>
      </c>
      <c r="Z451" s="201"/>
      <c r="AA451" s="143" t="s">
        <v>12</v>
      </c>
      <c r="AB451" s="161">
        <f t="shared" si="649"/>
        <v>58.4172</v>
      </c>
      <c r="AC451" s="161">
        <f t="shared" si="650"/>
        <v>778.92</v>
      </c>
      <c r="AD451" s="161">
        <f t="shared" si="651"/>
        <v>522.84</v>
      </c>
      <c r="AE451" s="161">
        <f t="shared" si="652"/>
        <v>32.4578</v>
      </c>
      <c r="AF451" s="161">
        <f t="shared" si="653"/>
        <v>0</v>
      </c>
      <c r="AG451" s="161">
        <f t="shared" si="654"/>
        <v>0</v>
      </c>
      <c r="AH451" s="161">
        <f t="shared" si="655"/>
        <v>1392.635</v>
      </c>
      <c r="AI451" s="143" t="s">
        <v>1134</v>
      </c>
    </row>
    <row r="452" s="9" customFormat="1" ht="20" customHeight="1" spans="1:35">
      <c r="A452" s="40">
        <f t="shared" si="632"/>
        <v>449</v>
      </c>
      <c r="B452" s="41" t="s">
        <v>167</v>
      </c>
      <c r="C452" s="195" t="s">
        <v>1249</v>
      </c>
      <c r="D452" s="209" t="s">
        <v>1250</v>
      </c>
      <c r="E452" s="113">
        <v>3245.4</v>
      </c>
      <c r="F452" s="113">
        <v>3245.5</v>
      </c>
      <c r="G452" s="113">
        <v>5228.42</v>
      </c>
      <c r="H452" s="113">
        <v>3245.4</v>
      </c>
      <c r="I452" s="59"/>
      <c r="J452" s="59">
        <v>108</v>
      </c>
      <c r="K452" s="52">
        <f t="shared" si="634"/>
        <v>58.4172</v>
      </c>
      <c r="L452" s="53">
        <f t="shared" si="635"/>
        <v>519.28</v>
      </c>
      <c r="M452" s="44">
        <f t="shared" si="636"/>
        <v>418.27</v>
      </c>
      <c r="N452" s="41">
        <f t="shared" si="637"/>
        <v>22.7178</v>
      </c>
      <c r="O452" s="44">
        <f t="shared" si="638"/>
        <v>0</v>
      </c>
      <c r="P452" s="44">
        <f t="shared" si="639"/>
        <v>54</v>
      </c>
      <c r="Q452" s="44">
        <f t="shared" si="640"/>
        <v>1072.685</v>
      </c>
      <c r="R452" s="41">
        <f t="shared" si="641"/>
        <v>0</v>
      </c>
      <c r="S452" s="41">
        <f t="shared" si="642"/>
        <v>259.64</v>
      </c>
      <c r="T452" s="44">
        <f t="shared" si="643"/>
        <v>104.57</v>
      </c>
      <c r="U452" s="41">
        <f t="shared" si="644"/>
        <v>9.74</v>
      </c>
      <c r="V452" s="44">
        <f t="shared" si="645"/>
        <v>0</v>
      </c>
      <c r="W452" s="44">
        <f t="shared" si="646"/>
        <v>54</v>
      </c>
      <c r="X452" s="41">
        <f t="shared" si="647"/>
        <v>427.95</v>
      </c>
      <c r="Y452" s="41">
        <f t="shared" si="648"/>
        <v>1500.635</v>
      </c>
      <c r="Z452" s="201"/>
      <c r="AA452" s="143" t="s">
        <v>12</v>
      </c>
      <c r="AB452" s="161">
        <f t="shared" si="649"/>
        <v>58.4172</v>
      </c>
      <c r="AC452" s="161">
        <f t="shared" si="650"/>
        <v>778.92</v>
      </c>
      <c r="AD452" s="161">
        <f t="shared" si="651"/>
        <v>522.84</v>
      </c>
      <c r="AE452" s="161">
        <f t="shared" si="652"/>
        <v>32.4578</v>
      </c>
      <c r="AF452" s="161">
        <f t="shared" si="653"/>
        <v>0</v>
      </c>
      <c r="AG452" s="161">
        <f t="shared" si="654"/>
        <v>108</v>
      </c>
      <c r="AH452" s="161">
        <f t="shared" si="655"/>
        <v>1500.635</v>
      </c>
      <c r="AI452" s="143" t="s">
        <v>1134</v>
      </c>
    </row>
    <row r="453" s="9" customFormat="1" ht="20" customHeight="1" spans="1:35">
      <c r="A453" s="40">
        <f t="shared" ref="A453:A464" si="656">ROW()-3</f>
        <v>450</v>
      </c>
      <c r="B453" s="41" t="s">
        <v>167</v>
      </c>
      <c r="C453" s="195" t="s">
        <v>1251</v>
      </c>
      <c r="D453" s="363" t="s">
        <v>1252</v>
      </c>
      <c r="E453" s="113">
        <v>3245.4</v>
      </c>
      <c r="F453" s="113">
        <v>3245.5</v>
      </c>
      <c r="G453" s="113">
        <v>5228.42</v>
      </c>
      <c r="H453" s="113">
        <v>3245.4</v>
      </c>
      <c r="I453" s="59"/>
      <c r="J453" s="59">
        <v>108</v>
      </c>
      <c r="K453" s="52">
        <f t="shared" si="634"/>
        <v>58.4172</v>
      </c>
      <c r="L453" s="53">
        <f t="shared" si="635"/>
        <v>519.28</v>
      </c>
      <c r="M453" s="44">
        <f t="shared" si="636"/>
        <v>418.27</v>
      </c>
      <c r="N453" s="41">
        <f t="shared" si="637"/>
        <v>22.7178</v>
      </c>
      <c r="O453" s="44">
        <f t="shared" si="638"/>
        <v>0</v>
      </c>
      <c r="P453" s="44">
        <f t="shared" si="639"/>
        <v>54</v>
      </c>
      <c r="Q453" s="44">
        <f t="shared" si="640"/>
        <v>1072.685</v>
      </c>
      <c r="R453" s="41">
        <f t="shared" si="641"/>
        <v>0</v>
      </c>
      <c r="S453" s="41">
        <f t="shared" si="642"/>
        <v>259.64</v>
      </c>
      <c r="T453" s="44">
        <f t="shared" si="643"/>
        <v>104.57</v>
      </c>
      <c r="U453" s="41">
        <f t="shared" si="644"/>
        <v>9.74</v>
      </c>
      <c r="V453" s="44">
        <f t="shared" si="645"/>
        <v>0</v>
      </c>
      <c r="W453" s="44">
        <f t="shared" si="646"/>
        <v>54</v>
      </c>
      <c r="X453" s="41">
        <f t="shared" si="647"/>
        <v>427.95</v>
      </c>
      <c r="Y453" s="41">
        <f t="shared" si="648"/>
        <v>1500.635</v>
      </c>
      <c r="Z453" s="201"/>
      <c r="AA453" s="143" t="s">
        <v>12</v>
      </c>
      <c r="AB453" s="161">
        <f t="shared" si="649"/>
        <v>58.4172</v>
      </c>
      <c r="AC453" s="161">
        <f t="shared" si="650"/>
        <v>778.92</v>
      </c>
      <c r="AD453" s="161">
        <f t="shared" si="651"/>
        <v>522.84</v>
      </c>
      <c r="AE453" s="161">
        <f t="shared" si="652"/>
        <v>32.4578</v>
      </c>
      <c r="AF453" s="161">
        <f t="shared" si="653"/>
        <v>0</v>
      </c>
      <c r="AG453" s="161">
        <f t="shared" si="654"/>
        <v>108</v>
      </c>
      <c r="AH453" s="161">
        <f t="shared" si="655"/>
        <v>1500.635</v>
      </c>
      <c r="AI453" s="143" t="s">
        <v>1134</v>
      </c>
    </row>
    <row r="454" s="9" customFormat="1" ht="20" customHeight="1" spans="1:35">
      <c r="A454" s="40">
        <f t="shared" si="656"/>
        <v>451</v>
      </c>
      <c r="B454" s="41" t="s">
        <v>167</v>
      </c>
      <c r="C454" s="195" t="s">
        <v>1253</v>
      </c>
      <c r="D454" s="209" t="s">
        <v>1254</v>
      </c>
      <c r="E454" s="113">
        <v>3245.4</v>
      </c>
      <c r="F454" s="113">
        <v>3245.5</v>
      </c>
      <c r="G454" s="113">
        <v>5228.42</v>
      </c>
      <c r="H454" s="113">
        <v>3245.4</v>
      </c>
      <c r="I454" s="59"/>
      <c r="J454" s="59">
        <v>108</v>
      </c>
      <c r="K454" s="52">
        <f t="shared" si="634"/>
        <v>58.4172</v>
      </c>
      <c r="L454" s="53">
        <f t="shared" si="635"/>
        <v>519.28</v>
      </c>
      <c r="M454" s="44">
        <f t="shared" si="636"/>
        <v>418.27</v>
      </c>
      <c r="N454" s="41">
        <f t="shared" si="637"/>
        <v>22.7178</v>
      </c>
      <c r="O454" s="44">
        <f t="shared" si="638"/>
        <v>0</v>
      </c>
      <c r="P454" s="44">
        <f t="shared" si="639"/>
        <v>54</v>
      </c>
      <c r="Q454" s="44">
        <f t="shared" si="640"/>
        <v>1072.685</v>
      </c>
      <c r="R454" s="41">
        <f t="shared" si="641"/>
        <v>0</v>
      </c>
      <c r="S454" s="41">
        <f t="shared" si="642"/>
        <v>259.64</v>
      </c>
      <c r="T454" s="44">
        <f t="shared" si="643"/>
        <v>104.57</v>
      </c>
      <c r="U454" s="41">
        <f t="shared" si="644"/>
        <v>9.74</v>
      </c>
      <c r="V454" s="44">
        <f t="shared" si="645"/>
        <v>0</v>
      </c>
      <c r="W454" s="44">
        <f t="shared" si="646"/>
        <v>54</v>
      </c>
      <c r="X454" s="41">
        <f t="shared" si="647"/>
        <v>427.95</v>
      </c>
      <c r="Y454" s="41">
        <f t="shared" si="648"/>
        <v>1500.635</v>
      </c>
      <c r="Z454" s="201"/>
      <c r="AA454" s="143" t="s">
        <v>12</v>
      </c>
      <c r="AB454" s="161">
        <f t="shared" si="649"/>
        <v>58.4172</v>
      </c>
      <c r="AC454" s="161">
        <f t="shared" si="650"/>
        <v>778.92</v>
      </c>
      <c r="AD454" s="161">
        <f t="shared" si="651"/>
        <v>522.84</v>
      </c>
      <c r="AE454" s="161">
        <f t="shared" si="652"/>
        <v>32.4578</v>
      </c>
      <c r="AF454" s="161">
        <f t="shared" si="653"/>
        <v>0</v>
      </c>
      <c r="AG454" s="161">
        <f t="shared" si="654"/>
        <v>108</v>
      </c>
      <c r="AH454" s="161">
        <f t="shared" si="655"/>
        <v>1500.635</v>
      </c>
      <c r="AI454" s="143" t="s">
        <v>1134</v>
      </c>
    </row>
    <row r="455" s="9" customFormat="1" ht="20" customHeight="1" spans="1:35">
      <c r="A455" s="40">
        <f t="shared" si="656"/>
        <v>452</v>
      </c>
      <c r="B455" s="41" t="s">
        <v>167</v>
      </c>
      <c r="C455" s="195" t="s">
        <v>1255</v>
      </c>
      <c r="D455" s="363" t="s">
        <v>1256</v>
      </c>
      <c r="E455" s="113">
        <v>3245.4</v>
      </c>
      <c r="F455" s="113">
        <v>3245.5</v>
      </c>
      <c r="G455" s="113">
        <v>5228.42</v>
      </c>
      <c r="H455" s="113">
        <v>3245.4</v>
      </c>
      <c r="I455" s="59"/>
      <c r="J455" s="59">
        <v>108</v>
      </c>
      <c r="K455" s="52">
        <f t="shared" si="634"/>
        <v>58.4172</v>
      </c>
      <c r="L455" s="53">
        <f t="shared" si="635"/>
        <v>519.28</v>
      </c>
      <c r="M455" s="44">
        <f t="shared" si="636"/>
        <v>418.27</v>
      </c>
      <c r="N455" s="41">
        <f t="shared" si="637"/>
        <v>22.7178</v>
      </c>
      <c r="O455" s="44">
        <f t="shared" si="638"/>
        <v>0</v>
      </c>
      <c r="P455" s="44">
        <f t="shared" si="639"/>
        <v>54</v>
      </c>
      <c r="Q455" s="44">
        <f t="shared" si="640"/>
        <v>1072.685</v>
      </c>
      <c r="R455" s="41">
        <f t="shared" si="641"/>
        <v>0</v>
      </c>
      <c r="S455" s="41">
        <f t="shared" si="642"/>
        <v>259.64</v>
      </c>
      <c r="T455" s="44">
        <f t="shared" si="643"/>
        <v>104.57</v>
      </c>
      <c r="U455" s="41">
        <f t="shared" si="644"/>
        <v>9.74</v>
      </c>
      <c r="V455" s="44">
        <f t="shared" si="645"/>
        <v>0</v>
      </c>
      <c r="W455" s="44">
        <f t="shared" si="646"/>
        <v>54</v>
      </c>
      <c r="X455" s="41">
        <f t="shared" si="647"/>
        <v>427.95</v>
      </c>
      <c r="Y455" s="41">
        <f t="shared" si="648"/>
        <v>1500.635</v>
      </c>
      <c r="Z455" s="201"/>
      <c r="AA455" s="143" t="s">
        <v>12</v>
      </c>
      <c r="AB455" s="161">
        <f t="shared" si="649"/>
        <v>58.4172</v>
      </c>
      <c r="AC455" s="161">
        <f t="shared" si="650"/>
        <v>778.92</v>
      </c>
      <c r="AD455" s="161">
        <f t="shared" si="651"/>
        <v>522.84</v>
      </c>
      <c r="AE455" s="161">
        <f t="shared" si="652"/>
        <v>32.4578</v>
      </c>
      <c r="AF455" s="161">
        <f t="shared" si="653"/>
        <v>0</v>
      </c>
      <c r="AG455" s="161">
        <f t="shared" si="654"/>
        <v>108</v>
      </c>
      <c r="AH455" s="161">
        <f t="shared" si="655"/>
        <v>1500.635</v>
      </c>
      <c r="AI455" s="143" t="s">
        <v>1134</v>
      </c>
    </row>
    <row r="456" s="9" customFormat="1" ht="20" customHeight="1" spans="1:35">
      <c r="A456" s="40">
        <f t="shared" si="656"/>
        <v>453</v>
      </c>
      <c r="B456" s="41" t="s">
        <v>320</v>
      </c>
      <c r="C456" s="195" t="s">
        <v>1257</v>
      </c>
      <c r="D456" s="363" t="s">
        <v>1258</v>
      </c>
      <c r="E456" s="113">
        <v>3245.4</v>
      </c>
      <c r="F456" s="113">
        <v>3245.5</v>
      </c>
      <c r="G456" s="113">
        <v>5228.42</v>
      </c>
      <c r="H456" s="113">
        <v>3245.4</v>
      </c>
      <c r="I456" s="59"/>
      <c r="J456" s="59"/>
      <c r="K456" s="52">
        <f t="shared" si="634"/>
        <v>58.4172</v>
      </c>
      <c r="L456" s="53">
        <f t="shared" si="635"/>
        <v>519.28</v>
      </c>
      <c r="M456" s="44">
        <f t="shared" si="636"/>
        <v>418.27</v>
      </c>
      <c r="N456" s="41">
        <f t="shared" si="637"/>
        <v>22.7178</v>
      </c>
      <c r="O456" s="44">
        <f t="shared" si="638"/>
        <v>0</v>
      </c>
      <c r="P456" s="44">
        <f t="shared" si="639"/>
        <v>0</v>
      </c>
      <c r="Q456" s="44">
        <f t="shared" si="640"/>
        <v>1018.685</v>
      </c>
      <c r="R456" s="41">
        <f t="shared" si="641"/>
        <v>0</v>
      </c>
      <c r="S456" s="41">
        <f t="shared" si="642"/>
        <v>259.64</v>
      </c>
      <c r="T456" s="44">
        <f t="shared" si="643"/>
        <v>104.57</v>
      </c>
      <c r="U456" s="41">
        <f t="shared" si="644"/>
        <v>9.74</v>
      </c>
      <c r="V456" s="44">
        <f t="shared" si="645"/>
        <v>0</v>
      </c>
      <c r="W456" s="44">
        <f t="shared" si="646"/>
        <v>0</v>
      </c>
      <c r="X456" s="41">
        <f t="shared" si="647"/>
        <v>373.95</v>
      </c>
      <c r="Y456" s="41">
        <f t="shared" si="648"/>
        <v>1392.635</v>
      </c>
      <c r="Z456" s="201"/>
      <c r="AA456" s="143" t="s">
        <v>21</v>
      </c>
      <c r="AB456" s="161">
        <f t="shared" si="649"/>
        <v>58.4172</v>
      </c>
      <c r="AC456" s="161">
        <f t="shared" si="650"/>
        <v>778.92</v>
      </c>
      <c r="AD456" s="161">
        <f t="shared" si="651"/>
        <v>522.84</v>
      </c>
      <c r="AE456" s="161">
        <f t="shared" si="652"/>
        <v>32.4578</v>
      </c>
      <c r="AF456" s="161">
        <f t="shared" si="653"/>
        <v>0</v>
      </c>
      <c r="AG456" s="161">
        <f t="shared" si="654"/>
        <v>0</v>
      </c>
      <c r="AH456" s="161">
        <f t="shared" si="655"/>
        <v>1392.635</v>
      </c>
      <c r="AI456" s="143" t="s">
        <v>1138</v>
      </c>
    </row>
    <row r="457" s="9" customFormat="1" ht="20" customHeight="1" spans="1:35">
      <c r="A457" s="40">
        <f t="shared" si="656"/>
        <v>454</v>
      </c>
      <c r="B457" s="41" t="s">
        <v>320</v>
      </c>
      <c r="C457" s="195" t="s">
        <v>1259</v>
      </c>
      <c r="D457" s="363" t="s">
        <v>1260</v>
      </c>
      <c r="E457" s="113">
        <v>3245.4</v>
      </c>
      <c r="F457" s="113">
        <v>3245.5</v>
      </c>
      <c r="G457" s="113">
        <v>5228.42</v>
      </c>
      <c r="H457" s="113">
        <v>3245.4</v>
      </c>
      <c r="I457" s="59"/>
      <c r="J457" s="59">
        <v>108</v>
      </c>
      <c r="K457" s="52">
        <f t="shared" si="634"/>
        <v>58.4172</v>
      </c>
      <c r="L457" s="53">
        <f t="shared" si="635"/>
        <v>519.28</v>
      </c>
      <c r="M457" s="44">
        <f t="shared" si="636"/>
        <v>418.27</v>
      </c>
      <c r="N457" s="41">
        <f t="shared" si="637"/>
        <v>22.7178</v>
      </c>
      <c r="O457" s="44">
        <f t="shared" si="638"/>
        <v>0</v>
      </c>
      <c r="P457" s="44">
        <f t="shared" si="639"/>
        <v>54</v>
      </c>
      <c r="Q457" s="44">
        <f t="shared" si="640"/>
        <v>1072.685</v>
      </c>
      <c r="R457" s="41">
        <f t="shared" si="641"/>
        <v>0</v>
      </c>
      <c r="S457" s="41">
        <f t="shared" si="642"/>
        <v>259.64</v>
      </c>
      <c r="T457" s="44">
        <f t="shared" si="643"/>
        <v>104.57</v>
      </c>
      <c r="U457" s="41">
        <f t="shared" si="644"/>
        <v>9.74</v>
      </c>
      <c r="V457" s="44">
        <f t="shared" si="645"/>
        <v>0</v>
      </c>
      <c r="W457" s="44">
        <f t="shared" si="646"/>
        <v>54</v>
      </c>
      <c r="X457" s="41">
        <f t="shared" si="647"/>
        <v>427.95</v>
      </c>
      <c r="Y457" s="41">
        <f t="shared" si="648"/>
        <v>1500.635</v>
      </c>
      <c r="Z457" s="201"/>
      <c r="AA457" s="143" t="s">
        <v>21</v>
      </c>
      <c r="AB457" s="161">
        <f t="shared" si="649"/>
        <v>58.4172</v>
      </c>
      <c r="AC457" s="161">
        <f t="shared" si="650"/>
        <v>778.92</v>
      </c>
      <c r="AD457" s="161">
        <f t="shared" si="651"/>
        <v>522.84</v>
      </c>
      <c r="AE457" s="161">
        <f t="shared" si="652"/>
        <v>32.4578</v>
      </c>
      <c r="AF457" s="161">
        <f t="shared" si="653"/>
        <v>0</v>
      </c>
      <c r="AG457" s="161">
        <f t="shared" si="654"/>
        <v>108</v>
      </c>
      <c r="AH457" s="161">
        <f t="shared" si="655"/>
        <v>1500.635</v>
      </c>
      <c r="AI457" s="143" t="s">
        <v>1138</v>
      </c>
    </row>
    <row r="458" s="9" customFormat="1" ht="20" customHeight="1" spans="1:35">
      <c r="A458" s="40">
        <f t="shared" si="656"/>
        <v>455</v>
      </c>
      <c r="B458" s="41" t="s">
        <v>684</v>
      </c>
      <c r="C458" s="195" t="s">
        <v>1261</v>
      </c>
      <c r="D458" s="363" t="s">
        <v>1262</v>
      </c>
      <c r="E458" s="113">
        <v>3245.4</v>
      </c>
      <c r="F458" s="113">
        <v>3245.5</v>
      </c>
      <c r="G458" s="113">
        <v>5228.42</v>
      </c>
      <c r="H458" s="113">
        <v>3245.4</v>
      </c>
      <c r="I458" s="59"/>
      <c r="J458" s="59">
        <v>108</v>
      </c>
      <c r="K458" s="52">
        <f t="shared" si="634"/>
        <v>58.4172</v>
      </c>
      <c r="L458" s="53">
        <f t="shared" si="635"/>
        <v>519.28</v>
      </c>
      <c r="M458" s="44">
        <f t="shared" si="636"/>
        <v>418.27</v>
      </c>
      <c r="N458" s="41">
        <f t="shared" si="637"/>
        <v>22.7178</v>
      </c>
      <c r="O458" s="44">
        <f t="shared" si="638"/>
        <v>0</v>
      </c>
      <c r="P458" s="44">
        <f t="shared" si="639"/>
        <v>54</v>
      </c>
      <c r="Q458" s="44">
        <f t="shared" si="640"/>
        <v>1072.685</v>
      </c>
      <c r="R458" s="41">
        <f t="shared" si="641"/>
        <v>0</v>
      </c>
      <c r="S458" s="41">
        <f t="shared" si="642"/>
        <v>259.64</v>
      </c>
      <c r="T458" s="44">
        <f t="shared" si="643"/>
        <v>104.57</v>
      </c>
      <c r="U458" s="41">
        <f t="shared" si="644"/>
        <v>9.74</v>
      </c>
      <c r="V458" s="44">
        <f t="shared" si="645"/>
        <v>0</v>
      </c>
      <c r="W458" s="44">
        <f t="shared" si="646"/>
        <v>54</v>
      </c>
      <c r="X458" s="41">
        <f t="shared" si="647"/>
        <v>427.95</v>
      </c>
      <c r="Y458" s="41">
        <f t="shared" si="648"/>
        <v>1500.635</v>
      </c>
      <c r="Z458" s="201"/>
      <c r="AA458" s="143" t="s">
        <v>22</v>
      </c>
      <c r="AB458" s="161">
        <f t="shared" si="649"/>
        <v>58.4172</v>
      </c>
      <c r="AC458" s="161">
        <f t="shared" si="650"/>
        <v>778.92</v>
      </c>
      <c r="AD458" s="161">
        <f t="shared" si="651"/>
        <v>522.84</v>
      </c>
      <c r="AE458" s="161">
        <f t="shared" si="652"/>
        <v>32.4578</v>
      </c>
      <c r="AF458" s="161">
        <f t="shared" si="653"/>
        <v>0</v>
      </c>
      <c r="AG458" s="161">
        <f t="shared" si="654"/>
        <v>108</v>
      </c>
      <c r="AH458" s="161">
        <f t="shared" si="655"/>
        <v>1500.635</v>
      </c>
      <c r="AI458" s="143" t="s">
        <v>1138</v>
      </c>
    </row>
    <row r="459" s="9" customFormat="1" ht="20" customHeight="1" spans="1:35">
      <c r="A459" s="40">
        <f t="shared" si="656"/>
        <v>456</v>
      </c>
      <c r="B459" s="41" t="s">
        <v>170</v>
      </c>
      <c r="C459" s="195" t="s">
        <v>1263</v>
      </c>
      <c r="D459" s="363" t="s">
        <v>1264</v>
      </c>
      <c r="E459" s="113">
        <v>3245.4</v>
      </c>
      <c r="F459" s="113">
        <v>3245.5</v>
      </c>
      <c r="G459" s="113">
        <v>5228.42</v>
      </c>
      <c r="H459" s="113">
        <v>3245.4</v>
      </c>
      <c r="I459" s="59"/>
      <c r="J459" s="59">
        <v>108</v>
      </c>
      <c r="K459" s="52">
        <f t="shared" si="634"/>
        <v>58.4172</v>
      </c>
      <c r="L459" s="53">
        <f t="shared" si="635"/>
        <v>519.28</v>
      </c>
      <c r="M459" s="44">
        <f t="shared" si="636"/>
        <v>418.27</v>
      </c>
      <c r="N459" s="41">
        <f t="shared" si="637"/>
        <v>22.7178</v>
      </c>
      <c r="O459" s="44">
        <f t="shared" si="638"/>
        <v>0</v>
      </c>
      <c r="P459" s="44">
        <f t="shared" si="639"/>
        <v>54</v>
      </c>
      <c r="Q459" s="44">
        <f t="shared" si="640"/>
        <v>1072.685</v>
      </c>
      <c r="R459" s="41">
        <f t="shared" si="641"/>
        <v>0</v>
      </c>
      <c r="S459" s="41">
        <f t="shared" si="642"/>
        <v>259.64</v>
      </c>
      <c r="T459" s="44">
        <f t="shared" si="643"/>
        <v>104.57</v>
      </c>
      <c r="U459" s="41">
        <f t="shared" si="644"/>
        <v>9.74</v>
      </c>
      <c r="V459" s="44">
        <f t="shared" si="645"/>
        <v>0</v>
      </c>
      <c r="W459" s="44">
        <f t="shared" si="646"/>
        <v>54</v>
      </c>
      <c r="X459" s="41">
        <f t="shared" si="647"/>
        <v>427.95</v>
      </c>
      <c r="Y459" s="41">
        <f t="shared" si="648"/>
        <v>1500.635</v>
      </c>
      <c r="Z459" s="201"/>
      <c r="AA459" s="143" t="s">
        <v>24</v>
      </c>
      <c r="AB459" s="161">
        <f t="shared" si="649"/>
        <v>58.4172</v>
      </c>
      <c r="AC459" s="161">
        <f t="shared" si="650"/>
        <v>778.92</v>
      </c>
      <c r="AD459" s="161">
        <f t="shared" si="651"/>
        <v>522.84</v>
      </c>
      <c r="AE459" s="161">
        <f t="shared" si="652"/>
        <v>32.4578</v>
      </c>
      <c r="AF459" s="161">
        <f t="shared" si="653"/>
        <v>0</v>
      </c>
      <c r="AG459" s="161">
        <f t="shared" si="654"/>
        <v>108</v>
      </c>
      <c r="AH459" s="161">
        <f t="shared" si="655"/>
        <v>1500.635</v>
      </c>
      <c r="AI459" s="143" t="s">
        <v>1138</v>
      </c>
    </row>
    <row r="460" s="9" customFormat="1" ht="20" customHeight="1" spans="1:35">
      <c r="A460" s="40">
        <f t="shared" si="656"/>
        <v>457</v>
      </c>
      <c r="B460" s="41" t="s">
        <v>170</v>
      </c>
      <c r="C460" s="195" t="s">
        <v>1265</v>
      </c>
      <c r="D460" s="363" t="s">
        <v>1266</v>
      </c>
      <c r="E460" s="113">
        <v>3245.4</v>
      </c>
      <c r="F460" s="113">
        <v>3245.5</v>
      </c>
      <c r="G460" s="113">
        <v>5228.42</v>
      </c>
      <c r="H460" s="113">
        <v>3245.4</v>
      </c>
      <c r="I460" s="59"/>
      <c r="J460" s="59">
        <v>108</v>
      </c>
      <c r="K460" s="52">
        <f t="shared" si="634"/>
        <v>58.4172</v>
      </c>
      <c r="L460" s="53">
        <f t="shared" si="635"/>
        <v>519.28</v>
      </c>
      <c r="M460" s="44">
        <f t="shared" si="636"/>
        <v>418.27</v>
      </c>
      <c r="N460" s="41">
        <f t="shared" si="637"/>
        <v>22.7178</v>
      </c>
      <c r="O460" s="44">
        <f t="shared" si="638"/>
        <v>0</v>
      </c>
      <c r="P460" s="44">
        <f t="shared" si="639"/>
        <v>54</v>
      </c>
      <c r="Q460" s="44">
        <f t="shared" si="640"/>
        <v>1072.685</v>
      </c>
      <c r="R460" s="41">
        <f t="shared" si="641"/>
        <v>0</v>
      </c>
      <c r="S460" s="41">
        <f t="shared" si="642"/>
        <v>259.64</v>
      </c>
      <c r="T460" s="44">
        <f t="shared" si="643"/>
        <v>104.57</v>
      </c>
      <c r="U460" s="41">
        <f t="shared" si="644"/>
        <v>9.74</v>
      </c>
      <c r="V460" s="44">
        <f t="shared" si="645"/>
        <v>0</v>
      </c>
      <c r="W460" s="44">
        <f t="shared" si="646"/>
        <v>54</v>
      </c>
      <c r="X460" s="41">
        <f t="shared" si="647"/>
        <v>427.95</v>
      </c>
      <c r="Y460" s="41">
        <f t="shared" si="648"/>
        <v>1500.635</v>
      </c>
      <c r="Z460" s="201"/>
      <c r="AA460" s="143" t="s">
        <v>24</v>
      </c>
      <c r="AB460" s="161">
        <f t="shared" si="649"/>
        <v>58.4172</v>
      </c>
      <c r="AC460" s="161">
        <f t="shared" si="650"/>
        <v>778.92</v>
      </c>
      <c r="AD460" s="161">
        <f t="shared" si="651"/>
        <v>522.84</v>
      </c>
      <c r="AE460" s="161">
        <f t="shared" si="652"/>
        <v>32.4578</v>
      </c>
      <c r="AF460" s="161">
        <f t="shared" si="653"/>
        <v>0</v>
      </c>
      <c r="AG460" s="161">
        <f t="shared" si="654"/>
        <v>108</v>
      </c>
      <c r="AH460" s="161">
        <f t="shared" si="655"/>
        <v>1500.635</v>
      </c>
      <c r="AI460" s="143" t="s">
        <v>1138</v>
      </c>
    </row>
    <row r="461" s="9" customFormat="1" ht="20" customHeight="1" spans="1:35">
      <c r="A461" s="40">
        <f t="shared" si="656"/>
        <v>458</v>
      </c>
      <c r="B461" s="41" t="s">
        <v>184</v>
      </c>
      <c r="C461" s="195" t="s">
        <v>1267</v>
      </c>
      <c r="D461" s="363" t="s">
        <v>1268</v>
      </c>
      <c r="E461" s="113">
        <v>3820</v>
      </c>
      <c r="F461" s="113">
        <v>3820</v>
      </c>
      <c r="G461" s="113">
        <v>5228.42</v>
      </c>
      <c r="H461" s="113">
        <v>3820</v>
      </c>
      <c r="I461" s="59"/>
      <c r="J461" s="59">
        <v>108</v>
      </c>
      <c r="K461" s="52">
        <f t="shared" si="634"/>
        <v>68.76</v>
      </c>
      <c r="L461" s="53">
        <f t="shared" si="635"/>
        <v>611.2</v>
      </c>
      <c r="M461" s="44">
        <f t="shared" si="636"/>
        <v>418.27</v>
      </c>
      <c r="N461" s="41">
        <f t="shared" si="637"/>
        <v>26.74</v>
      </c>
      <c r="O461" s="44">
        <f t="shared" si="638"/>
        <v>0</v>
      </c>
      <c r="P461" s="44">
        <f t="shared" si="639"/>
        <v>54</v>
      </c>
      <c r="Q461" s="44">
        <f t="shared" si="640"/>
        <v>1178.97</v>
      </c>
      <c r="R461" s="41">
        <f t="shared" si="641"/>
        <v>0</v>
      </c>
      <c r="S461" s="41">
        <f t="shared" si="642"/>
        <v>305.6</v>
      </c>
      <c r="T461" s="44">
        <f t="shared" si="643"/>
        <v>104.57</v>
      </c>
      <c r="U461" s="41">
        <f t="shared" si="644"/>
        <v>11.46</v>
      </c>
      <c r="V461" s="44">
        <f t="shared" si="645"/>
        <v>0</v>
      </c>
      <c r="W461" s="44">
        <f t="shared" si="646"/>
        <v>54</v>
      </c>
      <c r="X461" s="41">
        <f t="shared" si="647"/>
        <v>475.63</v>
      </c>
      <c r="Y461" s="41">
        <f t="shared" si="648"/>
        <v>1654.6</v>
      </c>
      <c r="Z461" s="201"/>
      <c r="AA461" s="143" t="s">
        <v>11</v>
      </c>
      <c r="AB461" s="161">
        <f t="shared" si="649"/>
        <v>68.76</v>
      </c>
      <c r="AC461" s="161">
        <f t="shared" si="650"/>
        <v>916.8</v>
      </c>
      <c r="AD461" s="161">
        <f t="shared" si="651"/>
        <v>522.84</v>
      </c>
      <c r="AE461" s="161">
        <f t="shared" si="652"/>
        <v>38.2</v>
      </c>
      <c r="AF461" s="161">
        <f t="shared" si="653"/>
        <v>0</v>
      </c>
      <c r="AG461" s="161">
        <f t="shared" si="654"/>
        <v>108</v>
      </c>
      <c r="AH461" s="161">
        <f t="shared" si="655"/>
        <v>1654.6</v>
      </c>
      <c r="AI461" s="143" t="s">
        <v>1134</v>
      </c>
    </row>
    <row r="462" s="9" customFormat="1" ht="20" customHeight="1" spans="1:35">
      <c r="A462" s="40">
        <f t="shared" si="656"/>
        <v>459</v>
      </c>
      <c r="B462" s="41" t="s">
        <v>184</v>
      </c>
      <c r="C462" s="195" t="s">
        <v>1269</v>
      </c>
      <c r="D462" s="363" t="s">
        <v>1270</v>
      </c>
      <c r="E462" s="113">
        <v>3245.4</v>
      </c>
      <c r="F462" s="113">
        <v>3245.5</v>
      </c>
      <c r="G462" s="113">
        <v>5228.42</v>
      </c>
      <c r="H462" s="113">
        <v>3245.4</v>
      </c>
      <c r="I462" s="59"/>
      <c r="J462" s="59"/>
      <c r="K462" s="52">
        <f t="shared" si="634"/>
        <v>58.4172</v>
      </c>
      <c r="L462" s="53">
        <f t="shared" si="635"/>
        <v>519.28</v>
      </c>
      <c r="M462" s="44">
        <f t="shared" si="636"/>
        <v>418.27</v>
      </c>
      <c r="N462" s="41">
        <f t="shared" si="637"/>
        <v>22.7178</v>
      </c>
      <c r="O462" s="44">
        <f t="shared" si="638"/>
        <v>0</v>
      </c>
      <c r="P462" s="44">
        <f t="shared" si="639"/>
        <v>0</v>
      </c>
      <c r="Q462" s="44">
        <f t="shared" si="640"/>
        <v>1018.685</v>
      </c>
      <c r="R462" s="41">
        <f t="shared" si="641"/>
        <v>0</v>
      </c>
      <c r="S462" s="41">
        <f t="shared" si="642"/>
        <v>259.64</v>
      </c>
      <c r="T462" s="44">
        <f t="shared" si="643"/>
        <v>104.57</v>
      </c>
      <c r="U462" s="41">
        <f t="shared" si="644"/>
        <v>9.74</v>
      </c>
      <c r="V462" s="44">
        <f t="shared" si="645"/>
        <v>0</v>
      </c>
      <c r="W462" s="44">
        <f t="shared" si="646"/>
        <v>0</v>
      </c>
      <c r="X462" s="41">
        <f t="shared" si="647"/>
        <v>373.95</v>
      </c>
      <c r="Y462" s="41">
        <f t="shared" si="648"/>
        <v>1392.635</v>
      </c>
      <c r="Z462" s="201"/>
      <c r="AA462" s="143" t="s">
        <v>11</v>
      </c>
      <c r="AB462" s="161">
        <f t="shared" si="649"/>
        <v>58.4172</v>
      </c>
      <c r="AC462" s="161">
        <f t="shared" si="650"/>
        <v>778.92</v>
      </c>
      <c r="AD462" s="161">
        <f t="shared" si="651"/>
        <v>522.84</v>
      </c>
      <c r="AE462" s="161">
        <f t="shared" si="652"/>
        <v>32.4578</v>
      </c>
      <c r="AF462" s="161">
        <f t="shared" si="653"/>
        <v>0</v>
      </c>
      <c r="AG462" s="161">
        <f t="shared" si="654"/>
        <v>0</v>
      </c>
      <c r="AH462" s="161">
        <f t="shared" si="655"/>
        <v>1392.635</v>
      </c>
      <c r="AI462" s="143" t="s">
        <v>1134</v>
      </c>
    </row>
    <row r="463" s="9" customFormat="1" ht="20" customHeight="1" spans="1:35">
      <c r="A463" s="40">
        <f t="shared" si="656"/>
        <v>460</v>
      </c>
      <c r="B463" s="41" t="s">
        <v>167</v>
      </c>
      <c r="C463" s="195" t="s">
        <v>1271</v>
      </c>
      <c r="D463" s="363" t="s">
        <v>1272</v>
      </c>
      <c r="E463" s="113">
        <v>3245.4</v>
      </c>
      <c r="F463" s="113">
        <v>3245.5</v>
      </c>
      <c r="G463" s="113">
        <v>5228.42</v>
      </c>
      <c r="H463" s="113">
        <v>3245.4</v>
      </c>
      <c r="I463" s="59"/>
      <c r="J463" s="59"/>
      <c r="K463" s="52">
        <f t="shared" si="634"/>
        <v>58.4172</v>
      </c>
      <c r="L463" s="53">
        <f t="shared" si="635"/>
        <v>519.28</v>
      </c>
      <c r="M463" s="44">
        <f t="shared" si="636"/>
        <v>418.27</v>
      </c>
      <c r="N463" s="41">
        <f t="shared" si="637"/>
        <v>22.7178</v>
      </c>
      <c r="O463" s="44">
        <f t="shared" si="638"/>
        <v>0</v>
      </c>
      <c r="P463" s="44">
        <f t="shared" si="639"/>
        <v>0</v>
      </c>
      <c r="Q463" s="44">
        <f t="shared" si="640"/>
        <v>1018.685</v>
      </c>
      <c r="R463" s="41">
        <f t="shared" si="641"/>
        <v>0</v>
      </c>
      <c r="S463" s="41">
        <f t="shared" si="642"/>
        <v>259.64</v>
      </c>
      <c r="T463" s="44">
        <f t="shared" si="643"/>
        <v>104.57</v>
      </c>
      <c r="U463" s="41">
        <f t="shared" si="644"/>
        <v>9.74</v>
      </c>
      <c r="V463" s="44">
        <f t="shared" si="645"/>
        <v>0</v>
      </c>
      <c r="W463" s="44">
        <f t="shared" si="646"/>
        <v>0</v>
      </c>
      <c r="X463" s="41">
        <f t="shared" si="647"/>
        <v>373.95</v>
      </c>
      <c r="Y463" s="41">
        <f t="shared" si="648"/>
        <v>1392.635</v>
      </c>
      <c r="Z463" s="201"/>
      <c r="AA463" s="143" t="s">
        <v>12</v>
      </c>
      <c r="AB463" s="161">
        <f t="shared" si="649"/>
        <v>58.4172</v>
      </c>
      <c r="AC463" s="161">
        <f t="shared" si="650"/>
        <v>778.92</v>
      </c>
      <c r="AD463" s="161">
        <f t="shared" si="651"/>
        <v>522.84</v>
      </c>
      <c r="AE463" s="161">
        <f t="shared" si="652"/>
        <v>32.4578</v>
      </c>
      <c r="AF463" s="161">
        <f t="shared" si="653"/>
        <v>0</v>
      </c>
      <c r="AG463" s="161">
        <f t="shared" si="654"/>
        <v>0</v>
      </c>
      <c r="AH463" s="161">
        <f t="shared" si="655"/>
        <v>1392.635</v>
      </c>
      <c r="AI463" s="143" t="s">
        <v>1134</v>
      </c>
    </row>
    <row r="464" s="32" customFormat="1" ht="22" customHeight="1" spans="1:35">
      <c r="A464" s="210" t="s">
        <v>45</v>
      </c>
      <c r="B464" s="211"/>
      <c r="C464" s="212"/>
      <c r="D464" s="213"/>
      <c r="E464" s="119">
        <f>SUM(E4:E463)</f>
        <v>1505622.48999999</v>
      </c>
      <c r="F464" s="119">
        <f t="shared" ref="E464:N464" si="657">SUM(F4:F463)</f>
        <v>1486165.99</v>
      </c>
      <c r="G464" s="119">
        <f t="shared" si="657"/>
        <v>2368474.25999998</v>
      </c>
      <c r="H464" s="119">
        <f t="shared" si="657"/>
        <v>1486150.08999999</v>
      </c>
      <c r="I464" s="119">
        <f t="shared" si="657"/>
        <v>938672</v>
      </c>
      <c r="J464" s="119">
        <f t="shared" si="657"/>
        <v>1620</v>
      </c>
      <c r="K464" s="119">
        <f t="shared" si="657"/>
        <v>27101.2048199999</v>
      </c>
      <c r="L464" s="119">
        <f t="shared" si="657"/>
        <v>237786.558399999</v>
      </c>
      <c r="M464" s="119">
        <f t="shared" si="657"/>
        <v>189476.309999999</v>
      </c>
      <c r="N464" s="119">
        <f t="shared" si="657"/>
        <v>10403.0506300001</v>
      </c>
      <c r="O464" s="119">
        <f t="shared" ref="O464:Y464" si="658">SUM(O4:O463)</f>
        <v>46933.6</v>
      </c>
      <c r="P464" s="119">
        <f t="shared" si="658"/>
        <v>810</v>
      </c>
      <c r="Q464" s="119">
        <f t="shared" si="658"/>
        <v>512510.723849998</v>
      </c>
      <c r="R464" s="119">
        <f t="shared" si="658"/>
        <v>0</v>
      </c>
      <c r="S464" s="119">
        <f t="shared" si="658"/>
        <v>118892.74</v>
      </c>
      <c r="T464" s="119">
        <f t="shared" si="658"/>
        <v>47370.2099999999</v>
      </c>
      <c r="U464" s="119">
        <f t="shared" si="658"/>
        <v>4460.08999999995</v>
      </c>
      <c r="V464" s="119">
        <f t="shared" si="658"/>
        <v>46933.6</v>
      </c>
      <c r="W464" s="119">
        <f t="shared" si="658"/>
        <v>810</v>
      </c>
      <c r="X464" s="119">
        <f t="shared" si="658"/>
        <v>218466.640000002</v>
      </c>
      <c r="Y464" s="119">
        <f t="shared" si="658"/>
        <v>730977.36385</v>
      </c>
      <c r="Z464" s="201"/>
      <c r="AA464" s="143"/>
      <c r="AB464" s="161"/>
      <c r="AC464" s="161"/>
      <c r="AD464" s="161"/>
      <c r="AE464" s="161"/>
      <c r="AF464" s="161"/>
      <c r="AG464" s="161"/>
      <c r="AH464" s="161"/>
      <c r="AI464" s="143"/>
    </row>
    <row r="465" spans="1:30">
      <c r="A465" s="120"/>
      <c r="B465" s="120"/>
      <c r="E465" s="120"/>
      <c r="AD465" s="141"/>
    </row>
    <row r="466" ht="17" customHeight="1" spans="1:30">
      <c r="A466" s="121" t="s">
        <v>877</v>
      </c>
      <c r="B466" s="121"/>
      <c r="C466" s="122" t="s">
        <v>878</v>
      </c>
      <c r="D466" s="122"/>
      <c r="E466" s="121" t="s">
        <v>879</v>
      </c>
      <c r="AD466" s="142"/>
    </row>
    <row r="467" ht="16" customHeight="1" spans="1:29">
      <c r="A467" s="121" t="s">
        <v>880</v>
      </c>
      <c r="B467" s="121"/>
      <c r="C467" s="124">
        <f>K464</f>
        <v>27101.2048199999</v>
      </c>
      <c r="D467" s="125"/>
      <c r="E467" s="126">
        <f>COUNTIFS(E4:E463,"&lt;&gt;",E4:E463,"&lt;&gt;0")</f>
        <v>460</v>
      </c>
      <c r="Z467" s="9"/>
      <c r="AC467" s="141"/>
    </row>
    <row r="468" ht="16" customHeight="1" spans="1:30">
      <c r="A468" s="121" t="s">
        <v>881</v>
      </c>
      <c r="B468" s="121"/>
      <c r="C468" s="124">
        <f>L464+S464</f>
        <v>356679.298399999</v>
      </c>
      <c r="D468" s="125"/>
      <c r="E468" s="126">
        <f>COUNTIFS(F4:F463,"&lt;&gt;",F4:F463,"&lt;&gt;0")</f>
        <v>454</v>
      </c>
      <c r="F468" s="160"/>
      <c r="G468" s="160"/>
      <c r="H468" s="160"/>
      <c r="AD468" s="141"/>
    </row>
    <row r="469" ht="16" customHeight="1" spans="1:8">
      <c r="A469" s="121" t="s">
        <v>882</v>
      </c>
      <c r="B469" s="121"/>
      <c r="C469" s="124">
        <f>N464+U464</f>
        <v>14863.14063</v>
      </c>
      <c r="D469" s="125"/>
      <c r="E469" s="126">
        <f>COUNTIFS(H4:H463,"&lt;&gt;",H4:H463,"&lt;&gt;0")</f>
        <v>454</v>
      </c>
      <c r="F469" s="160"/>
      <c r="G469" s="160"/>
      <c r="H469" s="160"/>
    </row>
    <row r="470" ht="16" customHeight="1" spans="1:26">
      <c r="A470" s="123" t="s">
        <v>883</v>
      </c>
      <c r="B470" s="123"/>
      <c r="C470" s="124">
        <f>M464+T464</f>
        <v>236846.519999999</v>
      </c>
      <c r="D470" s="125"/>
      <c r="E470" s="126">
        <f>COUNTIFS(G4:G463,"&lt;&gt;",G4:G463,"&lt;&gt;0")</f>
        <v>453</v>
      </c>
      <c r="Z470" s="9"/>
    </row>
    <row r="471" ht="16" customHeight="1" spans="1:5">
      <c r="A471" s="123" t="s">
        <v>884</v>
      </c>
      <c r="B471" s="123"/>
      <c r="C471" s="124">
        <f>P464+W464</f>
        <v>1620</v>
      </c>
      <c r="D471" s="125"/>
      <c r="E471" s="126">
        <f>COUNTIFS(J4:J463,"&lt;&gt;",J4:J463,"&lt;&gt;0")</f>
        <v>15</v>
      </c>
    </row>
    <row r="472" ht="16" customHeight="1" spans="1:5">
      <c r="A472" s="123" t="s">
        <v>885</v>
      </c>
      <c r="B472" s="123"/>
      <c r="C472" s="128">
        <f>O464+V464</f>
        <v>93867.2</v>
      </c>
      <c r="D472" s="129"/>
      <c r="E472" s="126">
        <f>COUNTIFS(I4:I463,"&lt;&gt;",I4:I463,"&lt;&gt;0")</f>
        <v>375</v>
      </c>
    </row>
    <row r="473" ht="16" customHeight="1" spans="1:5">
      <c r="A473" s="123" t="s">
        <v>886</v>
      </c>
      <c r="B473" s="123"/>
      <c r="C473" s="128">
        <f>SUM(C467:D472)</f>
        <v>730977.363849998</v>
      </c>
      <c r="D473" s="125"/>
      <c r="E473" s="130"/>
    </row>
    <row r="474" spans="1:35">
      <c r="A474" s="18" t="s">
        <v>887</v>
      </c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</row>
    <row r="475" spans="1:3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</row>
    <row r="476" spans="1:3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</row>
    <row r="477" spans="1:3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</row>
    <row r="478" spans="1:3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</row>
    <row r="479" spans="1:26">
      <c r="A479" s="18"/>
      <c r="B479" s="132"/>
      <c r="C479" s="133"/>
      <c r="D479" s="134"/>
      <c r="E479" s="18"/>
      <c r="F479" s="18"/>
      <c r="G479" s="18"/>
      <c r="H479" s="18"/>
      <c r="I479" s="18"/>
      <c r="J479" s="18"/>
      <c r="K479" s="140"/>
      <c r="L479" s="18"/>
      <c r="M479" s="18"/>
      <c r="N479" s="18"/>
      <c r="O479" s="18"/>
      <c r="P479" s="18"/>
      <c r="Q479" s="18"/>
      <c r="R479" s="18"/>
      <c r="S479" s="18"/>
      <c r="U479" s="9"/>
      <c r="V479" s="9"/>
      <c r="W479" s="9"/>
      <c r="X479" s="9"/>
      <c r="Y479" s="9"/>
      <c r="Z479" s="9"/>
    </row>
    <row r="480" spans="1:26">
      <c r="A480" s="18"/>
      <c r="B480" s="132"/>
      <c r="C480" s="133"/>
      <c r="D480" s="134"/>
      <c r="E480" s="18"/>
      <c r="F480" s="18"/>
      <c r="G480" s="18"/>
      <c r="H480" s="18"/>
      <c r="I480" s="18"/>
      <c r="J480" s="18"/>
      <c r="K480" s="140"/>
      <c r="L480" s="18"/>
      <c r="M480" s="18"/>
      <c r="N480" s="18"/>
      <c r="O480" s="18"/>
      <c r="P480" s="18"/>
      <c r="Q480" s="18"/>
      <c r="R480" s="18"/>
      <c r="S480" s="18"/>
      <c r="U480" s="9"/>
      <c r="V480" s="9"/>
      <c r="W480" s="9"/>
      <c r="X480" s="9"/>
      <c r="Y480" s="9"/>
      <c r="Z480" s="9"/>
    </row>
    <row r="481" spans="1:26">
      <c r="A481" s="18"/>
      <c r="B481" s="132"/>
      <c r="C481" s="133"/>
      <c r="D481" s="134"/>
      <c r="E481" s="18"/>
      <c r="F481" s="18"/>
      <c r="G481" s="18"/>
      <c r="H481" s="18"/>
      <c r="I481" s="18"/>
      <c r="J481" s="18"/>
      <c r="K481" s="140"/>
      <c r="L481" s="18"/>
      <c r="M481" s="18"/>
      <c r="N481" s="18"/>
      <c r="O481" s="18"/>
      <c r="P481" s="18"/>
      <c r="Q481" s="18"/>
      <c r="R481" s="18"/>
      <c r="S481" s="18"/>
      <c r="U481" s="9"/>
      <c r="V481" s="9"/>
      <c r="W481" s="9"/>
      <c r="X481" s="9"/>
      <c r="Y481" s="9"/>
      <c r="Z481" s="9"/>
    </row>
    <row r="482" spans="1:26">
      <c r="A482" s="135" t="s">
        <v>888</v>
      </c>
      <c r="B482" s="135"/>
      <c r="C482" s="136"/>
      <c r="D482" s="134"/>
      <c r="E482" s="18"/>
      <c r="F482" s="18"/>
      <c r="G482" s="18"/>
      <c r="H482" s="18"/>
      <c r="I482" s="18"/>
      <c r="J482" s="18"/>
      <c r="K482" s="140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Z482" s="9"/>
    </row>
    <row r="483" spans="1:26">
      <c r="A483" s="135"/>
      <c r="B483" s="135"/>
      <c r="C483" s="136"/>
      <c r="K483" s="139"/>
      <c r="L483" s="33"/>
      <c r="Z483" s="9"/>
    </row>
    <row r="484" s="9" customFormat="1" ht="20" customHeight="1" spans="1:35">
      <c r="A484" s="40">
        <v>81</v>
      </c>
      <c r="B484" s="41" t="s">
        <v>167</v>
      </c>
      <c r="C484" s="42" t="s">
        <v>292</v>
      </c>
      <c r="D484" s="41" t="s">
        <v>293</v>
      </c>
      <c r="E484" s="41">
        <v>3245.4</v>
      </c>
      <c r="F484" s="41">
        <v>3245.4</v>
      </c>
      <c r="G484" s="44">
        <v>5228.42</v>
      </c>
      <c r="H484" s="41">
        <v>3245.4</v>
      </c>
      <c r="I484" s="44">
        <v>3180</v>
      </c>
      <c r="J484" s="44"/>
      <c r="K484" s="52">
        <v>58.4172</v>
      </c>
      <c r="L484" s="53">
        <v>519.264</v>
      </c>
      <c r="M484" s="44">
        <v>418.27</v>
      </c>
      <c r="N484" s="41">
        <v>22.7178</v>
      </c>
      <c r="O484" s="44">
        <v>159</v>
      </c>
      <c r="P484" s="44">
        <v>0</v>
      </c>
      <c r="Q484" s="44">
        <v>1177.669</v>
      </c>
      <c r="R484" s="41">
        <v>0</v>
      </c>
      <c r="S484" s="41">
        <v>259.63</v>
      </c>
      <c r="T484" s="44">
        <v>104.57</v>
      </c>
      <c r="U484" s="41">
        <v>9.74</v>
      </c>
      <c r="V484" s="44">
        <v>159</v>
      </c>
      <c r="W484" s="44">
        <v>0</v>
      </c>
      <c r="X484" s="41">
        <v>532.94</v>
      </c>
      <c r="Y484" s="41">
        <v>1710.609</v>
      </c>
      <c r="Z484" s="66"/>
      <c r="AA484" s="143" t="s">
        <v>12</v>
      </c>
      <c r="AB484" s="161">
        <v>58.4172</v>
      </c>
      <c r="AC484" s="161">
        <v>778.894</v>
      </c>
      <c r="AD484" s="161">
        <v>522.84</v>
      </c>
      <c r="AE484" s="161">
        <v>32.4578</v>
      </c>
      <c r="AF484" s="161">
        <v>318</v>
      </c>
      <c r="AG484" s="161">
        <v>0</v>
      </c>
      <c r="AH484" s="161">
        <v>1710.609</v>
      </c>
      <c r="AI484" s="143" t="s">
        <v>1134</v>
      </c>
    </row>
    <row r="485" s="9" customFormat="1" ht="20" customHeight="1" spans="1:35">
      <c r="A485" s="40">
        <v>105</v>
      </c>
      <c r="B485" s="66" t="s">
        <v>320</v>
      </c>
      <c r="C485" s="42" t="s">
        <v>349</v>
      </c>
      <c r="D485" s="41" t="s">
        <v>350</v>
      </c>
      <c r="E485" s="41">
        <v>3245.4</v>
      </c>
      <c r="F485" s="41">
        <v>3245.4</v>
      </c>
      <c r="G485" s="44">
        <v>5228.42</v>
      </c>
      <c r="H485" s="41">
        <v>3245.4</v>
      </c>
      <c r="I485" s="44">
        <v>2544</v>
      </c>
      <c r="J485" s="44"/>
      <c r="K485" s="52">
        <v>58.4172</v>
      </c>
      <c r="L485" s="53">
        <v>519.264</v>
      </c>
      <c r="M485" s="44">
        <v>418.27</v>
      </c>
      <c r="N485" s="41">
        <v>22.7178</v>
      </c>
      <c r="O485" s="44">
        <v>127.2</v>
      </c>
      <c r="P485" s="44">
        <v>0</v>
      </c>
      <c r="Q485" s="44">
        <v>1145.869</v>
      </c>
      <c r="R485" s="41">
        <v>0</v>
      </c>
      <c r="S485" s="41">
        <v>259.63</v>
      </c>
      <c r="T485" s="44">
        <v>104.57</v>
      </c>
      <c r="U485" s="41">
        <v>9.74</v>
      </c>
      <c r="V485" s="44">
        <v>127.2</v>
      </c>
      <c r="W485" s="44">
        <v>0</v>
      </c>
      <c r="X485" s="41">
        <v>501.14</v>
      </c>
      <c r="Y485" s="41">
        <v>1647.009</v>
      </c>
      <c r="Z485" s="66"/>
      <c r="AA485" s="143" t="s">
        <v>21</v>
      </c>
      <c r="AB485" s="161">
        <v>58.4172</v>
      </c>
      <c r="AC485" s="161">
        <v>778.894</v>
      </c>
      <c r="AD485" s="161">
        <v>522.84</v>
      </c>
      <c r="AE485" s="161">
        <v>32.4578</v>
      </c>
      <c r="AF485" s="161">
        <v>254.4</v>
      </c>
      <c r="AG485" s="161">
        <v>0</v>
      </c>
      <c r="AH485" s="161">
        <v>1647.009</v>
      </c>
      <c r="AI485" s="143" t="s">
        <v>1138</v>
      </c>
    </row>
    <row r="486" s="9" customFormat="1" ht="20" customHeight="1" spans="1:35">
      <c r="A486" s="40">
        <v>131</v>
      </c>
      <c r="B486" s="66" t="s">
        <v>124</v>
      </c>
      <c r="C486" s="42" t="s">
        <v>401</v>
      </c>
      <c r="D486" s="41" t="s">
        <v>402</v>
      </c>
      <c r="E486" s="41">
        <v>3245.4</v>
      </c>
      <c r="F486" s="41">
        <v>3245.4</v>
      </c>
      <c r="G486" s="44">
        <v>5228.42</v>
      </c>
      <c r="H486" s="41">
        <v>3245.4</v>
      </c>
      <c r="I486" s="44">
        <v>1790</v>
      </c>
      <c r="J486" s="44"/>
      <c r="K486" s="52">
        <v>58.4172</v>
      </c>
      <c r="L486" s="53">
        <v>519.264</v>
      </c>
      <c r="M486" s="44">
        <v>418.27</v>
      </c>
      <c r="N486" s="41">
        <v>22.7178</v>
      </c>
      <c r="O486" s="44">
        <v>89.5</v>
      </c>
      <c r="P486" s="44">
        <v>0</v>
      </c>
      <c r="Q486" s="44">
        <v>1108.169</v>
      </c>
      <c r="R486" s="41">
        <v>0</v>
      </c>
      <c r="S486" s="41">
        <v>259.63</v>
      </c>
      <c r="T486" s="44">
        <v>104.57</v>
      </c>
      <c r="U486" s="41">
        <v>9.74</v>
      </c>
      <c r="V486" s="44">
        <v>89.5</v>
      </c>
      <c r="W486" s="44">
        <v>0</v>
      </c>
      <c r="X486" s="41">
        <v>463.44</v>
      </c>
      <c r="Y486" s="41">
        <v>1571.609</v>
      </c>
      <c r="Z486" s="66"/>
      <c r="AA486" s="143" t="s">
        <v>19</v>
      </c>
      <c r="AB486" s="161">
        <v>58.4172</v>
      </c>
      <c r="AC486" s="161">
        <v>778.894</v>
      </c>
      <c r="AD486" s="161">
        <v>522.84</v>
      </c>
      <c r="AE486" s="161">
        <v>32.4578</v>
      </c>
      <c r="AF486" s="161">
        <v>179</v>
      </c>
      <c r="AG486" s="161">
        <v>0</v>
      </c>
      <c r="AH486" s="161">
        <v>1571.609</v>
      </c>
      <c r="AI486" s="143" t="s">
        <v>1138</v>
      </c>
    </row>
    <row r="487" s="9" customFormat="1" ht="20" customHeight="1" spans="1:35">
      <c r="A487" s="40">
        <v>162</v>
      </c>
      <c r="B487" s="66" t="s">
        <v>443</v>
      </c>
      <c r="C487" s="46" t="s">
        <v>473</v>
      </c>
      <c r="D487" s="58" t="s">
        <v>474</v>
      </c>
      <c r="E487" s="41">
        <v>3245.4</v>
      </c>
      <c r="F487" s="41">
        <v>3245.4</v>
      </c>
      <c r="G487" s="44">
        <v>5228.42</v>
      </c>
      <c r="H487" s="41">
        <v>3245.4</v>
      </c>
      <c r="I487" s="44">
        <v>1790</v>
      </c>
      <c r="J487" s="44"/>
      <c r="K487" s="52">
        <v>58.4172</v>
      </c>
      <c r="L487" s="53">
        <v>519.264</v>
      </c>
      <c r="M487" s="44">
        <v>418.27</v>
      </c>
      <c r="N487" s="41">
        <v>22.7178</v>
      </c>
      <c r="O487" s="44">
        <v>89.5</v>
      </c>
      <c r="P487" s="44">
        <v>0</v>
      </c>
      <c r="Q487" s="44">
        <v>1108.169</v>
      </c>
      <c r="R487" s="41">
        <v>0</v>
      </c>
      <c r="S487" s="41">
        <v>259.63</v>
      </c>
      <c r="T487" s="44">
        <v>104.57</v>
      </c>
      <c r="U487" s="41">
        <v>9.74</v>
      </c>
      <c r="V487" s="44">
        <v>89.5</v>
      </c>
      <c r="W487" s="44">
        <v>0</v>
      </c>
      <c r="X487" s="41">
        <v>463.44</v>
      </c>
      <c r="Y487" s="41">
        <v>1571.609</v>
      </c>
      <c r="Z487" s="201"/>
      <c r="AA487" s="143" t="s">
        <v>15</v>
      </c>
      <c r="AB487" s="161">
        <v>58.4172</v>
      </c>
      <c r="AC487" s="161">
        <v>778.894</v>
      </c>
      <c r="AD487" s="161">
        <v>522.84</v>
      </c>
      <c r="AE487" s="161">
        <v>32.4578</v>
      </c>
      <c r="AF487" s="161">
        <v>179</v>
      </c>
      <c r="AG487" s="161">
        <v>0</v>
      </c>
      <c r="AH487" s="161">
        <v>1571.609</v>
      </c>
      <c r="AI487" s="143" t="s">
        <v>1138</v>
      </c>
    </row>
    <row r="488" s="9" customFormat="1" ht="20" customHeight="1" spans="1:35">
      <c r="A488" s="40">
        <v>292</v>
      </c>
      <c r="B488" s="66" t="s">
        <v>738</v>
      </c>
      <c r="C488" s="48" t="s">
        <v>797</v>
      </c>
      <c r="D488" s="41" t="s">
        <v>798</v>
      </c>
      <c r="E488" s="41">
        <v>3245.4</v>
      </c>
      <c r="F488" s="41">
        <v>3245.4</v>
      </c>
      <c r="G488" s="44">
        <v>5228.42</v>
      </c>
      <c r="H488" s="41">
        <v>3245.4</v>
      </c>
      <c r="I488" s="44">
        <v>1790</v>
      </c>
      <c r="J488" s="44"/>
      <c r="K488" s="52">
        <v>58.4172</v>
      </c>
      <c r="L488" s="53">
        <v>519.264</v>
      </c>
      <c r="M488" s="44">
        <v>418.27</v>
      </c>
      <c r="N488" s="41">
        <v>22.7178</v>
      </c>
      <c r="O488" s="44">
        <v>89.5</v>
      </c>
      <c r="P488" s="44">
        <v>0</v>
      </c>
      <c r="Q488" s="44">
        <v>1108.169</v>
      </c>
      <c r="R488" s="41">
        <v>0</v>
      </c>
      <c r="S488" s="41">
        <v>259.63</v>
      </c>
      <c r="T488" s="44">
        <v>104.57</v>
      </c>
      <c r="U488" s="41">
        <v>9.74</v>
      </c>
      <c r="V488" s="44">
        <v>89.5</v>
      </c>
      <c r="W488" s="44">
        <v>0</v>
      </c>
      <c r="X488" s="41">
        <v>463.44</v>
      </c>
      <c r="Y488" s="41">
        <v>1571.609</v>
      </c>
      <c r="Z488" s="66"/>
      <c r="AA488" s="143" t="s">
        <v>23</v>
      </c>
      <c r="AB488" s="161">
        <v>58.4172</v>
      </c>
      <c r="AC488" s="161">
        <v>778.894</v>
      </c>
      <c r="AD488" s="161">
        <v>522.84</v>
      </c>
      <c r="AE488" s="161">
        <v>32.4578</v>
      </c>
      <c r="AF488" s="161">
        <v>179</v>
      </c>
      <c r="AG488" s="161">
        <v>0</v>
      </c>
      <c r="AH488" s="161">
        <v>1571.609</v>
      </c>
      <c r="AI488" s="143" t="s">
        <v>1138</v>
      </c>
    </row>
    <row r="489" s="9" customFormat="1" ht="20" customHeight="1" spans="1:35">
      <c r="A489" s="40">
        <v>298</v>
      </c>
      <c r="B489" s="66" t="s">
        <v>684</v>
      </c>
      <c r="C489" s="46" t="s">
        <v>812</v>
      </c>
      <c r="D489" s="45" t="s">
        <v>813</v>
      </c>
      <c r="E489" s="41">
        <v>3245.4</v>
      </c>
      <c r="F489" s="41">
        <v>3245.4</v>
      </c>
      <c r="G489" s="63">
        <v>5228.42</v>
      </c>
      <c r="H489" s="41">
        <v>3245.4</v>
      </c>
      <c r="I489" s="44">
        <v>1790</v>
      </c>
      <c r="J489" s="44"/>
      <c r="K489" s="52">
        <v>58.4172</v>
      </c>
      <c r="L489" s="53">
        <v>519.264</v>
      </c>
      <c r="M489" s="44">
        <v>418.27</v>
      </c>
      <c r="N489" s="41">
        <v>22.7178</v>
      </c>
      <c r="O489" s="44">
        <v>89.5</v>
      </c>
      <c r="P489" s="44">
        <v>0</v>
      </c>
      <c r="Q489" s="44">
        <v>1108.169</v>
      </c>
      <c r="R489" s="41">
        <v>0</v>
      </c>
      <c r="S489" s="41">
        <v>259.63</v>
      </c>
      <c r="T489" s="44">
        <v>104.57</v>
      </c>
      <c r="U489" s="41">
        <v>9.74</v>
      </c>
      <c r="V489" s="44">
        <v>89.5</v>
      </c>
      <c r="W489" s="44">
        <v>0</v>
      </c>
      <c r="X489" s="41">
        <v>463.44</v>
      </c>
      <c r="Y489" s="41">
        <v>1571.609</v>
      </c>
      <c r="Z489" s="66"/>
      <c r="AA489" s="143" t="s">
        <v>22</v>
      </c>
      <c r="AB489" s="161">
        <v>58.4172</v>
      </c>
      <c r="AC489" s="161">
        <v>778.894</v>
      </c>
      <c r="AD489" s="161">
        <v>522.84</v>
      </c>
      <c r="AE489" s="161">
        <v>32.4578</v>
      </c>
      <c r="AF489" s="161">
        <v>179</v>
      </c>
      <c r="AG489" s="161">
        <v>0</v>
      </c>
      <c r="AH489" s="161">
        <v>1571.609</v>
      </c>
      <c r="AI489" s="143" t="s">
        <v>1138</v>
      </c>
    </row>
    <row r="490" s="9" customFormat="1" ht="20" customHeight="1" spans="1:35">
      <c r="A490" s="40">
        <v>302</v>
      </c>
      <c r="B490" s="66" t="s">
        <v>684</v>
      </c>
      <c r="C490" s="193" t="s">
        <v>824</v>
      </c>
      <c r="D490" s="79" t="s">
        <v>825</v>
      </c>
      <c r="E490" s="41">
        <v>3245.4</v>
      </c>
      <c r="F490" s="41">
        <v>3245.4</v>
      </c>
      <c r="G490" s="63">
        <v>5228.42</v>
      </c>
      <c r="H490" s="41">
        <v>3245.4</v>
      </c>
      <c r="I490" s="44">
        <v>1790</v>
      </c>
      <c r="J490" s="44"/>
      <c r="K490" s="52">
        <v>58.4172</v>
      </c>
      <c r="L490" s="53">
        <v>519.264</v>
      </c>
      <c r="M490" s="44">
        <v>418.27</v>
      </c>
      <c r="N490" s="41">
        <v>22.7178</v>
      </c>
      <c r="O490" s="44">
        <v>89.5</v>
      </c>
      <c r="P490" s="44">
        <v>0</v>
      </c>
      <c r="Q490" s="44">
        <v>1108.169</v>
      </c>
      <c r="R490" s="41">
        <v>0</v>
      </c>
      <c r="S490" s="41">
        <v>259.63</v>
      </c>
      <c r="T490" s="44">
        <v>104.57</v>
      </c>
      <c r="U490" s="41">
        <v>9.74</v>
      </c>
      <c r="V490" s="44">
        <v>89.5</v>
      </c>
      <c r="W490" s="44">
        <v>0</v>
      </c>
      <c r="X490" s="41">
        <v>463.44</v>
      </c>
      <c r="Y490" s="41">
        <v>1571.609</v>
      </c>
      <c r="Z490" s="66"/>
      <c r="AA490" s="143" t="s">
        <v>22</v>
      </c>
      <c r="AB490" s="161">
        <v>58.4172</v>
      </c>
      <c r="AC490" s="161">
        <v>778.894</v>
      </c>
      <c r="AD490" s="161">
        <v>522.84</v>
      </c>
      <c r="AE490" s="161">
        <v>32.4578</v>
      </c>
      <c r="AF490" s="161">
        <v>179</v>
      </c>
      <c r="AG490" s="161">
        <v>0</v>
      </c>
      <c r="AH490" s="161">
        <v>1571.609</v>
      </c>
      <c r="AI490" s="143" t="s">
        <v>1138</v>
      </c>
    </row>
    <row r="491" s="9" customFormat="1" ht="20" customHeight="1" spans="1:35">
      <c r="A491" s="40">
        <v>319</v>
      </c>
      <c r="B491" s="66" t="s">
        <v>238</v>
      </c>
      <c r="C491" s="61" t="s">
        <v>863</v>
      </c>
      <c r="D491" s="343" t="s">
        <v>864</v>
      </c>
      <c r="E491" s="82">
        <v>3245.4</v>
      </c>
      <c r="F491" s="82">
        <v>3245.5</v>
      </c>
      <c r="G491" s="185">
        <v>5228.42</v>
      </c>
      <c r="H491" s="82">
        <v>3245.4</v>
      </c>
      <c r="I491" s="44">
        <v>1790</v>
      </c>
      <c r="J491" s="68"/>
      <c r="K491" s="52">
        <v>58.4172</v>
      </c>
      <c r="L491" s="53">
        <v>519.28</v>
      </c>
      <c r="M491" s="44">
        <v>418.27</v>
      </c>
      <c r="N491" s="41">
        <v>22.7178</v>
      </c>
      <c r="O491" s="44">
        <v>89.5</v>
      </c>
      <c r="P491" s="44">
        <v>0</v>
      </c>
      <c r="Q491" s="44">
        <v>1108.185</v>
      </c>
      <c r="R491" s="41">
        <v>0</v>
      </c>
      <c r="S491" s="41">
        <v>259.64</v>
      </c>
      <c r="T491" s="44">
        <v>104.57</v>
      </c>
      <c r="U491" s="41">
        <v>9.74</v>
      </c>
      <c r="V491" s="44">
        <v>89.5</v>
      </c>
      <c r="W491" s="44">
        <v>0</v>
      </c>
      <c r="X491" s="41">
        <v>463.45</v>
      </c>
      <c r="Y491" s="41">
        <v>1571.635</v>
      </c>
      <c r="Z491" s="66"/>
      <c r="AA491" s="143" t="s">
        <v>17</v>
      </c>
      <c r="AB491" s="161">
        <v>58.4172</v>
      </c>
      <c r="AC491" s="161">
        <v>778.92</v>
      </c>
      <c r="AD491" s="161">
        <v>522.84</v>
      </c>
      <c r="AE491" s="161">
        <v>32.4578</v>
      </c>
      <c r="AF491" s="161">
        <v>179</v>
      </c>
      <c r="AG491" s="161">
        <v>0</v>
      </c>
      <c r="AH491" s="161">
        <v>1571.635</v>
      </c>
      <c r="AI491" s="143" t="s">
        <v>1138</v>
      </c>
    </row>
    <row r="492" s="9" customFormat="1" ht="20" customHeight="1" spans="1:35">
      <c r="A492" s="40">
        <v>348</v>
      </c>
      <c r="B492" s="66" t="s">
        <v>170</v>
      </c>
      <c r="C492" s="64" t="s">
        <v>971</v>
      </c>
      <c r="D492" s="45" t="s">
        <v>972</v>
      </c>
      <c r="E492" s="82">
        <v>3245.4</v>
      </c>
      <c r="F492" s="82">
        <v>3245.5</v>
      </c>
      <c r="G492" s="185">
        <v>5228.42</v>
      </c>
      <c r="H492" s="82">
        <v>3245.4</v>
      </c>
      <c r="I492" s="44">
        <v>1790</v>
      </c>
      <c r="J492" s="68"/>
      <c r="K492" s="52">
        <v>58.4172</v>
      </c>
      <c r="L492" s="53">
        <v>519.28</v>
      </c>
      <c r="M492" s="44">
        <v>418.27</v>
      </c>
      <c r="N492" s="41">
        <v>22.7178</v>
      </c>
      <c r="O492" s="44">
        <v>89.5</v>
      </c>
      <c r="P492" s="44">
        <v>0</v>
      </c>
      <c r="Q492" s="44">
        <v>1108.185</v>
      </c>
      <c r="R492" s="41">
        <v>0</v>
      </c>
      <c r="S492" s="41">
        <v>259.64</v>
      </c>
      <c r="T492" s="44">
        <v>104.57</v>
      </c>
      <c r="U492" s="41">
        <v>9.74</v>
      </c>
      <c r="V492" s="44">
        <v>89.5</v>
      </c>
      <c r="W492" s="44">
        <v>0</v>
      </c>
      <c r="X492" s="41">
        <v>463.45</v>
      </c>
      <c r="Y492" s="41">
        <v>1571.635</v>
      </c>
      <c r="Z492" s="66"/>
      <c r="AA492" s="143" t="s">
        <v>24</v>
      </c>
      <c r="AB492" s="161">
        <v>58.4172</v>
      </c>
      <c r="AC492" s="161">
        <v>778.92</v>
      </c>
      <c r="AD492" s="161">
        <v>522.84</v>
      </c>
      <c r="AE492" s="161">
        <v>32.4578</v>
      </c>
      <c r="AF492" s="161">
        <v>179</v>
      </c>
      <c r="AG492" s="161">
        <v>0</v>
      </c>
      <c r="AH492" s="161">
        <v>1571.635</v>
      </c>
      <c r="AI492" s="143" t="s">
        <v>1138</v>
      </c>
    </row>
    <row r="493" s="9" customFormat="1" ht="20" customHeight="1" spans="1:35">
      <c r="A493" s="40">
        <v>389</v>
      </c>
      <c r="B493" s="66" t="s">
        <v>715</v>
      </c>
      <c r="C493" s="47" t="s">
        <v>1067</v>
      </c>
      <c r="D493" s="352" t="s">
        <v>1068</v>
      </c>
      <c r="E493" s="82">
        <v>3245.4</v>
      </c>
      <c r="F493" s="82">
        <v>3245.5</v>
      </c>
      <c r="G493" s="185">
        <v>5228.42</v>
      </c>
      <c r="H493" s="82">
        <v>3245.4</v>
      </c>
      <c r="I493" s="44"/>
      <c r="J493" s="68"/>
      <c r="K493" s="52">
        <v>58.4172</v>
      </c>
      <c r="L493" s="53">
        <v>519.28</v>
      </c>
      <c r="M493" s="44">
        <v>418.27</v>
      </c>
      <c r="N493" s="41">
        <v>22.7178</v>
      </c>
      <c r="O493" s="44">
        <v>0</v>
      </c>
      <c r="P493" s="44">
        <v>0</v>
      </c>
      <c r="Q493" s="44">
        <v>1018.685</v>
      </c>
      <c r="R493" s="41">
        <v>0</v>
      </c>
      <c r="S493" s="41">
        <v>259.64</v>
      </c>
      <c r="T493" s="44">
        <v>104.57</v>
      </c>
      <c r="U493" s="41">
        <v>9.74</v>
      </c>
      <c r="V493" s="44">
        <v>0</v>
      </c>
      <c r="W493" s="44">
        <v>0</v>
      </c>
      <c r="X493" s="41">
        <v>373.95</v>
      </c>
      <c r="Y493" s="41">
        <v>1392.635</v>
      </c>
      <c r="Z493" s="66"/>
      <c r="AA493" s="143" t="s">
        <v>20</v>
      </c>
      <c r="AB493" s="161">
        <v>58.4172</v>
      </c>
      <c r="AC493" s="161">
        <v>778.92</v>
      </c>
      <c r="AD493" s="161">
        <v>522.84</v>
      </c>
      <c r="AE493" s="161">
        <v>32.4578</v>
      </c>
      <c r="AF493" s="161">
        <v>0</v>
      </c>
      <c r="AG493" s="161">
        <v>0</v>
      </c>
      <c r="AH493" s="161">
        <v>1392.635</v>
      </c>
      <c r="AI493" s="143" t="s">
        <v>1138</v>
      </c>
    </row>
    <row r="494" s="9" customFormat="1" ht="20" customHeight="1" spans="1:35">
      <c r="A494" s="40">
        <v>428</v>
      </c>
      <c r="B494" s="41" t="s">
        <v>167</v>
      </c>
      <c r="C494" s="47" t="s">
        <v>251</v>
      </c>
      <c r="D494" s="362" t="s">
        <v>1168</v>
      </c>
      <c r="E494" s="82">
        <v>3245.4</v>
      </c>
      <c r="F494" s="82">
        <v>3245.5</v>
      </c>
      <c r="G494" s="82">
        <v>5228.42</v>
      </c>
      <c r="H494" s="82">
        <v>3245.4</v>
      </c>
      <c r="I494" s="59"/>
      <c r="J494" s="59"/>
      <c r="K494" s="52">
        <v>58.4172</v>
      </c>
      <c r="L494" s="53">
        <v>519.28</v>
      </c>
      <c r="M494" s="44">
        <v>418.27</v>
      </c>
      <c r="N494" s="41">
        <v>22.7178</v>
      </c>
      <c r="O494" s="44">
        <v>0</v>
      </c>
      <c r="P494" s="44">
        <v>0</v>
      </c>
      <c r="Q494" s="44">
        <v>1018.685</v>
      </c>
      <c r="R494" s="41">
        <v>0</v>
      </c>
      <c r="S494" s="41">
        <v>259.64</v>
      </c>
      <c r="T494" s="44">
        <v>104.57</v>
      </c>
      <c r="U494" s="41">
        <v>9.74</v>
      </c>
      <c r="V494" s="44">
        <v>0</v>
      </c>
      <c r="W494" s="44">
        <v>0</v>
      </c>
      <c r="X494" s="41">
        <v>373.95</v>
      </c>
      <c r="Y494" s="41">
        <v>1392.635</v>
      </c>
      <c r="Z494" s="201"/>
      <c r="AA494" s="143" t="s">
        <v>25</v>
      </c>
      <c r="AB494" s="161">
        <v>58.4172</v>
      </c>
      <c r="AC494" s="161">
        <v>778.92</v>
      </c>
      <c r="AD494" s="161">
        <v>522.84</v>
      </c>
      <c r="AE494" s="161">
        <v>32.4578</v>
      </c>
      <c r="AF494" s="161">
        <v>0</v>
      </c>
      <c r="AG494" s="161">
        <v>0</v>
      </c>
      <c r="AH494" s="161">
        <v>1392.635</v>
      </c>
      <c r="AI494" s="143" t="s">
        <v>1137</v>
      </c>
    </row>
    <row r="495" s="9" customFormat="1" ht="20" customHeight="1" spans="1:35">
      <c r="A495" s="40">
        <v>453</v>
      </c>
      <c r="B495" s="89" t="s">
        <v>170</v>
      </c>
      <c r="C495" s="64" t="s">
        <v>1216</v>
      </c>
      <c r="D495" s="367" t="s">
        <v>1217</v>
      </c>
      <c r="E495" s="82">
        <v>3245.4</v>
      </c>
      <c r="F495" s="82">
        <v>3245.5</v>
      </c>
      <c r="G495" s="82">
        <v>5228.42</v>
      </c>
      <c r="H495" s="82">
        <v>3245.4</v>
      </c>
      <c r="I495" s="59"/>
      <c r="J495" s="59">
        <v>108</v>
      </c>
      <c r="K495" s="52">
        <v>58.4172</v>
      </c>
      <c r="L495" s="53">
        <v>519.28</v>
      </c>
      <c r="M495" s="44">
        <v>418.27</v>
      </c>
      <c r="N495" s="41">
        <v>22.7178</v>
      </c>
      <c r="O495" s="44">
        <v>0</v>
      </c>
      <c r="P495" s="44">
        <v>54</v>
      </c>
      <c r="Q495" s="44">
        <v>1072.685</v>
      </c>
      <c r="R495" s="41">
        <v>0</v>
      </c>
      <c r="S495" s="41">
        <v>259.64</v>
      </c>
      <c r="T495" s="44">
        <v>104.57</v>
      </c>
      <c r="U495" s="41">
        <v>9.74</v>
      </c>
      <c r="V495" s="44">
        <v>0</v>
      </c>
      <c r="W495" s="44">
        <v>54</v>
      </c>
      <c r="X495" s="41">
        <v>427.95</v>
      </c>
      <c r="Y495" s="41">
        <v>1500.635</v>
      </c>
      <c r="Z495" s="201"/>
      <c r="AA495" s="143" t="s">
        <v>24</v>
      </c>
      <c r="AB495" s="161">
        <v>58.4172</v>
      </c>
      <c r="AC495" s="161">
        <v>778.92</v>
      </c>
      <c r="AD495" s="161">
        <v>522.84</v>
      </c>
      <c r="AE495" s="161">
        <v>32.4578</v>
      </c>
      <c r="AF495" s="161">
        <v>0</v>
      </c>
      <c r="AG495" s="161">
        <v>108</v>
      </c>
      <c r="AH495" s="161">
        <v>1500.635</v>
      </c>
      <c r="AI495" s="143" t="s">
        <v>1138</v>
      </c>
    </row>
    <row r="496" s="9" customFormat="1" ht="20" customHeight="1" spans="1:35">
      <c r="A496" s="40">
        <f t="shared" ref="A496:A501" si="659">ROW()-3</f>
        <v>493</v>
      </c>
      <c r="B496" s="66" t="s">
        <v>443</v>
      </c>
      <c r="C496" s="47" t="s">
        <v>1124</v>
      </c>
      <c r="D496" s="58" t="s">
        <v>1125</v>
      </c>
      <c r="E496" s="82">
        <v>3245.4</v>
      </c>
      <c r="F496" s="82">
        <v>3245.5</v>
      </c>
      <c r="G496" s="82">
        <v>5228.42</v>
      </c>
      <c r="H496" s="82">
        <v>3245.4</v>
      </c>
      <c r="I496" s="54"/>
      <c r="J496" s="59">
        <v>108</v>
      </c>
      <c r="K496" s="52">
        <f t="shared" ref="K496:K501" si="660">E496*0.018</f>
        <v>58.4172</v>
      </c>
      <c r="L496" s="53">
        <f t="shared" ref="L496:L501" si="661">F496*0.16</f>
        <v>519.28</v>
      </c>
      <c r="M496" s="44">
        <f t="shared" ref="M496:M501" si="662">ROUND(G496*0.08,2)</f>
        <v>418.27</v>
      </c>
      <c r="N496" s="41">
        <f t="shared" ref="N496:N501" si="663">H496*0.007</f>
        <v>22.7178</v>
      </c>
      <c r="O496" s="44">
        <f t="shared" ref="O496:O501" si="664">I496*5%</f>
        <v>0</v>
      </c>
      <c r="P496" s="44">
        <f t="shared" ref="P496:P501" si="665">J496*50%</f>
        <v>54</v>
      </c>
      <c r="Q496" s="44">
        <f t="shared" ref="Q496:Q501" si="666">SUM(K496:P496)</f>
        <v>1072.685</v>
      </c>
      <c r="R496" s="41">
        <f t="shared" ref="R496:R501" si="667">E496*0</f>
        <v>0</v>
      </c>
      <c r="S496" s="41">
        <f t="shared" ref="S496:S501" si="668">ROUND(F496*0.08,2)</f>
        <v>259.64</v>
      </c>
      <c r="T496" s="44">
        <f t="shared" ref="T496:T501" si="669">ROUND(G496*0.02,2)</f>
        <v>104.57</v>
      </c>
      <c r="U496" s="41">
        <f t="shared" ref="U496:U501" si="670">ROUND(H496*0.003,2)</f>
        <v>9.74</v>
      </c>
      <c r="V496" s="44">
        <f t="shared" ref="V496:V501" si="671">I496*5%</f>
        <v>0</v>
      </c>
      <c r="W496" s="44">
        <f t="shared" ref="W496:W501" si="672">J496*50%</f>
        <v>54</v>
      </c>
      <c r="X496" s="41">
        <f t="shared" ref="X496:X501" si="673">SUM(R496:W496)</f>
        <v>427.95</v>
      </c>
      <c r="Y496" s="41">
        <f t="shared" ref="Y496:Y501" si="674">Q496+X496</f>
        <v>1500.635</v>
      </c>
      <c r="Z496" s="201"/>
      <c r="AA496" s="143" t="s">
        <v>15</v>
      </c>
      <c r="AB496" s="161">
        <f t="shared" ref="AB496:AH496" si="675">K496+R496</f>
        <v>58.4172</v>
      </c>
      <c r="AC496" s="161">
        <f t="shared" si="675"/>
        <v>778.92</v>
      </c>
      <c r="AD496" s="161">
        <f t="shared" si="675"/>
        <v>522.84</v>
      </c>
      <c r="AE496" s="161">
        <f t="shared" si="675"/>
        <v>32.4578</v>
      </c>
      <c r="AF496" s="161">
        <f t="shared" si="675"/>
        <v>0</v>
      </c>
      <c r="AG496" s="161">
        <f t="shared" si="675"/>
        <v>108</v>
      </c>
      <c r="AH496" s="161">
        <f t="shared" si="675"/>
        <v>1500.635</v>
      </c>
      <c r="AI496" s="143" t="s">
        <v>1138</v>
      </c>
    </row>
    <row r="497" s="9" customFormat="1" ht="20" customHeight="1" spans="1:35">
      <c r="A497" s="40">
        <f t="shared" si="659"/>
        <v>494</v>
      </c>
      <c r="B497" s="66" t="s">
        <v>170</v>
      </c>
      <c r="C497" s="64" t="s">
        <v>999</v>
      </c>
      <c r="D497" s="45" t="s">
        <v>1000</v>
      </c>
      <c r="E497" s="82">
        <v>3245.4</v>
      </c>
      <c r="F497" s="82">
        <v>3245.5</v>
      </c>
      <c r="G497" s="185">
        <v>5228.42</v>
      </c>
      <c r="H497" s="82">
        <v>3245.4</v>
      </c>
      <c r="I497" s="44">
        <v>0</v>
      </c>
      <c r="J497" s="68"/>
      <c r="K497" s="52">
        <f t="shared" si="660"/>
        <v>58.4172</v>
      </c>
      <c r="L497" s="53">
        <f t="shared" si="661"/>
        <v>519.28</v>
      </c>
      <c r="M497" s="44">
        <f t="shared" si="662"/>
        <v>418.27</v>
      </c>
      <c r="N497" s="41">
        <f t="shared" si="663"/>
        <v>22.7178</v>
      </c>
      <c r="O497" s="44">
        <f t="shared" si="664"/>
        <v>0</v>
      </c>
      <c r="P497" s="44">
        <f t="shared" si="665"/>
        <v>0</v>
      </c>
      <c r="Q497" s="44">
        <f t="shared" si="666"/>
        <v>1018.685</v>
      </c>
      <c r="R497" s="41">
        <f t="shared" si="667"/>
        <v>0</v>
      </c>
      <c r="S497" s="41">
        <f t="shared" si="668"/>
        <v>259.64</v>
      </c>
      <c r="T497" s="44">
        <f t="shared" si="669"/>
        <v>104.57</v>
      </c>
      <c r="U497" s="41">
        <f t="shared" si="670"/>
        <v>9.74</v>
      </c>
      <c r="V497" s="44">
        <f t="shared" si="671"/>
        <v>0</v>
      </c>
      <c r="W497" s="44">
        <f t="shared" si="672"/>
        <v>0</v>
      </c>
      <c r="X497" s="41">
        <f t="shared" si="673"/>
        <v>373.95</v>
      </c>
      <c r="Y497" s="41">
        <f t="shared" si="674"/>
        <v>1392.635</v>
      </c>
      <c r="Z497" s="66"/>
      <c r="AA497" s="143" t="s">
        <v>24</v>
      </c>
      <c r="AB497" s="161">
        <f t="shared" ref="AB497:AH497" si="676">K497+R497</f>
        <v>58.4172</v>
      </c>
      <c r="AC497" s="161">
        <f t="shared" si="676"/>
        <v>778.92</v>
      </c>
      <c r="AD497" s="161">
        <f t="shared" si="676"/>
        <v>522.84</v>
      </c>
      <c r="AE497" s="161">
        <f t="shared" si="676"/>
        <v>32.4578</v>
      </c>
      <c r="AF497" s="161">
        <f t="shared" si="676"/>
        <v>0</v>
      </c>
      <c r="AG497" s="161">
        <f t="shared" si="676"/>
        <v>0</v>
      </c>
      <c r="AH497" s="161">
        <f t="shared" si="676"/>
        <v>1392.635</v>
      </c>
      <c r="AI497" s="143" t="s">
        <v>1138</v>
      </c>
    </row>
    <row r="498" s="9" customFormat="1" ht="20" customHeight="1" spans="1:35">
      <c r="A498" s="40">
        <f t="shared" si="659"/>
        <v>495</v>
      </c>
      <c r="B498" s="66" t="s">
        <v>170</v>
      </c>
      <c r="C498" s="47" t="s">
        <v>1036</v>
      </c>
      <c r="D498" s="58" t="s">
        <v>1037</v>
      </c>
      <c r="E498" s="82">
        <v>3245.4</v>
      </c>
      <c r="F498" s="82">
        <v>3245.5</v>
      </c>
      <c r="G498" s="185">
        <v>5228.42</v>
      </c>
      <c r="H498" s="82">
        <v>3245.4</v>
      </c>
      <c r="I498" s="44"/>
      <c r="J498" s="68"/>
      <c r="K498" s="52">
        <f t="shared" si="660"/>
        <v>58.4172</v>
      </c>
      <c r="L498" s="53">
        <f t="shared" si="661"/>
        <v>519.28</v>
      </c>
      <c r="M498" s="44">
        <f t="shared" si="662"/>
        <v>418.27</v>
      </c>
      <c r="N498" s="41">
        <f t="shared" si="663"/>
        <v>22.7178</v>
      </c>
      <c r="O498" s="44">
        <f t="shared" si="664"/>
        <v>0</v>
      </c>
      <c r="P498" s="44">
        <f t="shared" si="665"/>
        <v>0</v>
      </c>
      <c r="Q498" s="44">
        <f t="shared" si="666"/>
        <v>1018.685</v>
      </c>
      <c r="R498" s="41">
        <f t="shared" si="667"/>
        <v>0</v>
      </c>
      <c r="S498" s="41">
        <f t="shared" si="668"/>
        <v>259.64</v>
      </c>
      <c r="T498" s="44">
        <f t="shared" si="669"/>
        <v>104.57</v>
      </c>
      <c r="U498" s="41">
        <f t="shared" si="670"/>
        <v>9.74</v>
      </c>
      <c r="V498" s="44">
        <f t="shared" si="671"/>
        <v>0</v>
      </c>
      <c r="W498" s="44">
        <f t="shared" si="672"/>
        <v>0</v>
      </c>
      <c r="X498" s="41">
        <f t="shared" si="673"/>
        <v>373.95</v>
      </c>
      <c r="Y498" s="41">
        <f t="shared" si="674"/>
        <v>1392.635</v>
      </c>
      <c r="Z498" s="66"/>
      <c r="AA498" s="143" t="s">
        <v>24</v>
      </c>
      <c r="AB498" s="161">
        <f t="shared" ref="AB498:AH498" si="677">K498+R498</f>
        <v>58.4172</v>
      </c>
      <c r="AC498" s="161">
        <f t="shared" si="677"/>
        <v>778.92</v>
      </c>
      <c r="AD498" s="161">
        <f t="shared" si="677"/>
        <v>522.84</v>
      </c>
      <c r="AE498" s="161">
        <f t="shared" si="677"/>
        <v>32.4578</v>
      </c>
      <c r="AF498" s="161">
        <f t="shared" si="677"/>
        <v>0</v>
      </c>
      <c r="AG498" s="161">
        <f t="shared" si="677"/>
        <v>0</v>
      </c>
      <c r="AH498" s="161">
        <f t="shared" si="677"/>
        <v>1392.635</v>
      </c>
      <c r="AI498" s="143" t="s">
        <v>1138</v>
      </c>
    </row>
    <row r="499" s="202" customFormat="1" ht="20" customHeight="1" spans="1:35">
      <c r="A499" s="214">
        <f t="shared" si="659"/>
        <v>496</v>
      </c>
      <c r="B499" s="215" t="s">
        <v>320</v>
      </c>
      <c r="C499" s="216" t="s">
        <v>1162</v>
      </c>
      <c r="D499" s="368" t="s">
        <v>1163</v>
      </c>
      <c r="E499" s="217">
        <v>0</v>
      </c>
      <c r="F499" s="217">
        <v>3245.5</v>
      </c>
      <c r="G499" s="217">
        <v>5228.42</v>
      </c>
      <c r="H499" s="217">
        <v>3245.4</v>
      </c>
      <c r="I499" s="220"/>
      <c r="J499" s="220">
        <v>108</v>
      </c>
      <c r="K499" s="221">
        <f t="shared" si="660"/>
        <v>0</v>
      </c>
      <c r="L499" s="222">
        <f t="shared" si="661"/>
        <v>519.28</v>
      </c>
      <c r="M499" s="223">
        <f t="shared" si="662"/>
        <v>418.27</v>
      </c>
      <c r="N499" s="215">
        <f t="shared" si="663"/>
        <v>22.7178</v>
      </c>
      <c r="O499" s="223">
        <f t="shared" si="664"/>
        <v>0</v>
      </c>
      <c r="P499" s="223">
        <f t="shared" si="665"/>
        <v>54</v>
      </c>
      <c r="Q499" s="223">
        <f t="shared" si="666"/>
        <v>1014.2678</v>
      </c>
      <c r="R499" s="215">
        <f t="shared" si="667"/>
        <v>0</v>
      </c>
      <c r="S499" s="215">
        <f t="shared" si="668"/>
        <v>259.64</v>
      </c>
      <c r="T499" s="223">
        <f t="shared" si="669"/>
        <v>104.57</v>
      </c>
      <c r="U499" s="215">
        <f t="shared" si="670"/>
        <v>9.74</v>
      </c>
      <c r="V499" s="223">
        <f t="shared" si="671"/>
        <v>0</v>
      </c>
      <c r="W499" s="223">
        <f t="shared" si="672"/>
        <v>54</v>
      </c>
      <c r="X499" s="215">
        <f t="shared" si="673"/>
        <v>427.95</v>
      </c>
      <c r="Y499" s="215">
        <f t="shared" si="674"/>
        <v>1442.2178</v>
      </c>
      <c r="Z499" s="225"/>
      <c r="AA499" s="226" t="s">
        <v>21</v>
      </c>
      <c r="AB499" s="227">
        <f t="shared" ref="AB499:AH499" si="678">K499+R499</f>
        <v>0</v>
      </c>
      <c r="AC499" s="227">
        <f t="shared" si="678"/>
        <v>778.92</v>
      </c>
      <c r="AD499" s="227">
        <f t="shared" si="678"/>
        <v>522.84</v>
      </c>
      <c r="AE499" s="227">
        <f t="shared" si="678"/>
        <v>32.4578</v>
      </c>
      <c r="AF499" s="227">
        <f t="shared" si="678"/>
        <v>0</v>
      </c>
      <c r="AG499" s="227">
        <f t="shared" si="678"/>
        <v>108</v>
      </c>
      <c r="AH499" s="227">
        <f t="shared" si="678"/>
        <v>1442.2178</v>
      </c>
      <c r="AI499" s="226" t="s">
        <v>1138</v>
      </c>
    </row>
    <row r="500" s="202" customFormat="1" ht="20" customHeight="1" spans="1:35">
      <c r="A500" s="214">
        <f t="shared" si="659"/>
        <v>497</v>
      </c>
      <c r="B500" s="215" t="s">
        <v>913</v>
      </c>
      <c r="C500" s="216" t="s">
        <v>1073</v>
      </c>
      <c r="D500" s="369" t="s">
        <v>1074</v>
      </c>
      <c r="E500" s="217">
        <v>0</v>
      </c>
      <c r="F500" s="217">
        <v>3245.5</v>
      </c>
      <c r="G500" s="217">
        <v>5228.42</v>
      </c>
      <c r="H500" s="217">
        <v>3245.4</v>
      </c>
      <c r="I500" s="223"/>
      <c r="J500" s="224"/>
      <c r="K500" s="221">
        <f t="shared" si="660"/>
        <v>0</v>
      </c>
      <c r="L500" s="222">
        <f t="shared" si="661"/>
        <v>519.28</v>
      </c>
      <c r="M500" s="223">
        <f t="shared" si="662"/>
        <v>418.27</v>
      </c>
      <c r="N500" s="215">
        <f t="shared" si="663"/>
        <v>22.7178</v>
      </c>
      <c r="O500" s="223">
        <f t="shared" si="664"/>
        <v>0</v>
      </c>
      <c r="P500" s="223">
        <f t="shared" si="665"/>
        <v>0</v>
      </c>
      <c r="Q500" s="223">
        <f t="shared" si="666"/>
        <v>960.2678</v>
      </c>
      <c r="R500" s="215">
        <f t="shared" si="667"/>
        <v>0</v>
      </c>
      <c r="S500" s="215">
        <f t="shared" si="668"/>
        <v>259.64</v>
      </c>
      <c r="T500" s="223">
        <f t="shared" si="669"/>
        <v>104.57</v>
      </c>
      <c r="U500" s="215">
        <f t="shared" si="670"/>
        <v>9.74</v>
      </c>
      <c r="V500" s="223">
        <f t="shared" si="671"/>
        <v>0</v>
      </c>
      <c r="W500" s="223">
        <f t="shared" si="672"/>
        <v>0</v>
      </c>
      <c r="X500" s="215">
        <f t="shared" si="673"/>
        <v>373.95</v>
      </c>
      <c r="Y500" s="215">
        <f t="shared" si="674"/>
        <v>1334.2178</v>
      </c>
      <c r="Z500" s="228"/>
      <c r="AA500" s="226" t="s">
        <v>23</v>
      </c>
      <c r="AB500" s="227">
        <f t="shared" ref="AB500:AH500" si="679">K500+R500</f>
        <v>0</v>
      </c>
      <c r="AC500" s="227">
        <f t="shared" si="679"/>
        <v>778.92</v>
      </c>
      <c r="AD500" s="227">
        <f t="shared" si="679"/>
        <v>522.84</v>
      </c>
      <c r="AE500" s="227">
        <f t="shared" si="679"/>
        <v>32.4578</v>
      </c>
      <c r="AF500" s="227">
        <f t="shared" si="679"/>
        <v>0</v>
      </c>
      <c r="AG500" s="227">
        <f t="shared" si="679"/>
        <v>0</v>
      </c>
      <c r="AH500" s="227">
        <f t="shared" si="679"/>
        <v>1334.2178</v>
      </c>
      <c r="AI500" s="226" t="s">
        <v>1138</v>
      </c>
    </row>
    <row r="501" s="202" customFormat="1" ht="20" customHeight="1" spans="1:35">
      <c r="A501" s="214">
        <f t="shared" si="659"/>
        <v>498</v>
      </c>
      <c r="B501" s="215" t="s">
        <v>170</v>
      </c>
      <c r="C501" s="216" t="s">
        <v>1034</v>
      </c>
      <c r="D501" s="369" t="s">
        <v>1035</v>
      </c>
      <c r="E501" s="217">
        <v>0</v>
      </c>
      <c r="F501" s="217">
        <v>3245.5</v>
      </c>
      <c r="G501" s="219">
        <v>5228.42</v>
      </c>
      <c r="H501" s="217">
        <v>3245.4</v>
      </c>
      <c r="I501" s="223"/>
      <c r="J501" s="224"/>
      <c r="K501" s="221">
        <f t="shared" si="660"/>
        <v>0</v>
      </c>
      <c r="L501" s="222">
        <f t="shared" si="661"/>
        <v>519.28</v>
      </c>
      <c r="M501" s="223">
        <f t="shared" si="662"/>
        <v>418.27</v>
      </c>
      <c r="N501" s="215">
        <f t="shared" si="663"/>
        <v>22.7178</v>
      </c>
      <c r="O501" s="223">
        <f t="shared" si="664"/>
        <v>0</v>
      </c>
      <c r="P501" s="223">
        <f t="shared" si="665"/>
        <v>0</v>
      </c>
      <c r="Q501" s="223">
        <f t="shared" si="666"/>
        <v>960.2678</v>
      </c>
      <c r="R501" s="215">
        <f t="shared" si="667"/>
        <v>0</v>
      </c>
      <c r="S501" s="215">
        <f t="shared" si="668"/>
        <v>259.64</v>
      </c>
      <c r="T501" s="223">
        <f t="shared" si="669"/>
        <v>104.57</v>
      </c>
      <c r="U501" s="215">
        <f t="shared" si="670"/>
        <v>9.74</v>
      </c>
      <c r="V501" s="223">
        <f t="shared" si="671"/>
        <v>0</v>
      </c>
      <c r="W501" s="223">
        <f t="shared" si="672"/>
        <v>0</v>
      </c>
      <c r="X501" s="215">
        <f t="shared" si="673"/>
        <v>373.95</v>
      </c>
      <c r="Y501" s="215">
        <f t="shared" si="674"/>
        <v>1334.2178</v>
      </c>
      <c r="Z501" s="228"/>
      <c r="AA501" s="226" t="s">
        <v>24</v>
      </c>
      <c r="AB501" s="227">
        <f t="shared" ref="AB501:AH501" si="680">K501+R501</f>
        <v>0</v>
      </c>
      <c r="AC501" s="227">
        <f t="shared" si="680"/>
        <v>778.92</v>
      </c>
      <c r="AD501" s="227">
        <f t="shared" si="680"/>
        <v>522.84</v>
      </c>
      <c r="AE501" s="227">
        <f t="shared" si="680"/>
        <v>32.4578</v>
      </c>
      <c r="AF501" s="227">
        <f t="shared" si="680"/>
        <v>0</v>
      </c>
      <c r="AG501" s="227">
        <f t="shared" si="680"/>
        <v>0</v>
      </c>
      <c r="AH501" s="227">
        <f t="shared" si="680"/>
        <v>1334.2178</v>
      </c>
      <c r="AI501" s="226" t="s">
        <v>1138</v>
      </c>
    </row>
    <row r="508" spans="10:26">
      <c r="J508" s="139"/>
      <c r="L508" s="33"/>
      <c r="Y508" s="9"/>
      <c r="Z508" s="9"/>
    </row>
    <row r="509" spans="10:26">
      <c r="J509" s="139"/>
      <c r="L509" s="33"/>
      <c r="Y509" s="9"/>
      <c r="Z509" s="9"/>
    </row>
    <row r="510" spans="10:26">
      <c r="J510" s="139"/>
      <c r="L510" s="33"/>
      <c r="Y510" s="9"/>
      <c r="Z510" s="9"/>
    </row>
    <row r="511" spans="10:26">
      <c r="J511" s="139"/>
      <c r="L511" s="33"/>
      <c r="Y511" s="9"/>
      <c r="Z511" s="9"/>
    </row>
    <row r="512" spans="10:26">
      <c r="J512" s="139"/>
      <c r="L512" s="33"/>
      <c r="Y512" s="9"/>
      <c r="Z512" s="9"/>
    </row>
    <row r="513" spans="10:26">
      <c r="J513" s="139"/>
      <c r="L513" s="33"/>
      <c r="Y513" s="9"/>
      <c r="Z513" s="9"/>
    </row>
    <row r="514" spans="10:26">
      <c r="J514" s="139"/>
      <c r="L514" s="33"/>
      <c r="Y514" s="9"/>
      <c r="Z514" s="9"/>
    </row>
    <row r="515" spans="10:26">
      <c r="J515" s="139"/>
      <c r="L515" s="33"/>
      <c r="Y515" s="9"/>
      <c r="Z515" s="9"/>
    </row>
    <row r="516" spans="10:26">
      <c r="J516" s="139"/>
      <c r="L516" s="33"/>
      <c r="Y516" s="9"/>
      <c r="Z516" s="9"/>
    </row>
    <row r="517" spans="10:26">
      <c r="J517" s="139"/>
      <c r="L517" s="33"/>
      <c r="Y517" s="9"/>
      <c r="Z517" s="9"/>
    </row>
    <row r="518" spans="10:26">
      <c r="J518" s="139"/>
      <c r="L518" s="33"/>
      <c r="Y518" s="9"/>
      <c r="Z518" s="9"/>
    </row>
    <row r="519" spans="10:26">
      <c r="J519" s="139"/>
      <c r="L519" s="33"/>
      <c r="Y519" s="9"/>
      <c r="Z519" s="9"/>
    </row>
    <row r="520" spans="10:26">
      <c r="J520" s="139"/>
      <c r="L520" s="33"/>
      <c r="Y520" s="9"/>
      <c r="Z520" s="9"/>
    </row>
    <row r="521" spans="10:26">
      <c r="J521" s="139"/>
      <c r="L521" s="33"/>
      <c r="Y521" s="9"/>
      <c r="Z521" s="9"/>
    </row>
    <row r="522" spans="10:26">
      <c r="J522" s="139"/>
      <c r="L522" s="33"/>
      <c r="Y522" s="9"/>
      <c r="Z522" s="9"/>
    </row>
    <row r="523" spans="11:26">
      <c r="K523" s="139"/>
      <c r="L523" s="33"/>
      <c r="Z523" s="9"/>
    </row>
    <row r="524" spans="11:26">
      <c r="K524" s="139"/>
      <c r="L524" s="33"/>
      <c r="Z524" s="9"/>
    </row>
    <row r="525" spans="11:26">
      <c r="K525" s="139"/>
      <c r="L525" s="33"/>
      <c r="Z525" s="9"/>
    </row>
    <row r="526" spans="11:26">
      <c r="K526" s="139"/>
      <c r="L526" s="33"/>
      <c r="Z526" s="9"/>
    </row>
    <row r="527" spans="11:26">
      <c r="K527" s="139"/>
      <c r="L527" s="33"/>
      <c r="Z527" s="9"/>
    </row>
    <row r="528" spans="11:26">
      <c r="K528" s="139"/>
      <c r="L528" s="33"/>
      <c r="Z528" s="9"/>
    </row>
    <row r="529" spans="11:26">
      <c r="K529" s="139"/>
      <c r="L529" s="33"/>
      <c r="Z529" s="9"/>
    </row>
    <row r="530" spans="11:26">
      <c r="K530" s="139"/>
      <c r="L530" s="33"/>
      <c r="Z530" s="9"/>
    </row>
    <row r="531" spans="11:26">
      <c r="K531" s="139"/>
      <c r="L531" s="33"/>
      <c r="Z531" s="9"/>
    </row>
    <row r="532" spans="11:26">
      <c r="K532" s="139"/>
      <c r="L532" s="33"/>
      <c r="Z532" s="9"/>
    </row>
    <row r="533" spans="11:26">
      <c r="K533" s="139"/>
      <c r="L533" s="33"/>
      <c r="Z533" s="9"/>
    </row>
    <row r="534" spans="11:26">
      <c r="K534" s="139"/>
      <c r="L534" s="33"/>
      <c r="Z534" s="9"/>
    </row>
    <row r="535" spans="11:26">
      <c r="K535" s="139"/>
      <c r="L535" s="33"/>
      <c r="Z535" s="9"/>
    </row>
    <row r="536" spans="11:26">
      <c r="K536" s="139"/>
      <c r="L536" s="33"/>
      <c r="Z536" s="9"/>
    </row>
    <row r="537" spans="11:26">
      <c r="K537" s="139"/>
      <c r="L537" s="33"/>
      <c r="Z537" s="9"/>
    </row>
    <row r="538" spans="11:26">
      <c r="K538" s="139"/>
      <c r="L538" s="33"/>
      <c r="Z538" s="9"/>
    </row>
    <row r="539" spans="11:26">
      <c r="K539" s="139"/>
      <c r="L539" s="33"/>
      <c r="Z539" s="9"/>
    </row>
    <row r="540" spans="11:26">
      <c r="K540" s="139"/>
      <c r="L540" s="33"/>
      <c r="Z540" s="9"/>
    </row>
    <row r="541" spans="11:26">
      <c r="K541" s="139"/>
      <c r="L541" s="33"/>
      <c r="Z541" s="9"/>
    </row>
    <row r="542" spans="11:26">
      <c r="K542" s="139"/>
      <c r="L542" s="33"/>
      <c r="Z542" s="9"/>
    </row>
    <row r="543" spans="11:26">
      <c r="K543" s="139"/>
      <c r="L543" s="33"/>
      <c r="Z543" s="9"/>
    </row>
    <row r="544" spans="11:26">
      <c r="K544" s="139"/>
      <c r="L544" s="33"/>
      <c r="Z544" s="9"/>
    </row>
    <row r="545" spans="11:26">
      <c r="K545" s="139"/>
      <c r="L545" s="33"/>
      <c r="Z545" s="9"/>
    </row>
    <row r="546" spans="11:26">
      <c r="K546" s="139"/>
      <c r="L546" s="33"/>
      <c r="Z546" s="9"/>
    </row>
    <row r="547" spans="11:26">
      <c r="K547" s="139"/>
      <c r="L547" s="33"/>
      <c r="Z547" s="9"/>
    </row>
    <row r="548" spans="11:26">
      <c r="K548" s="139"/>
      <c r="L548" s="33"/>
      <c r="Z548" s="9"/>
    </row>
    <row r="549" spans="11:26">
      <c r="K549" s="139"/>
      <c r="L549" s="33"/>
      <c r="Z549" s="9"/>
    </row>
    <row r="550" spans="11:26">
      <c r="K550" s="139"/>
      <c r="L550" s="33"/>
      <c r="Z550" s="9"/>
    </row>
    <row r="551" spans="11:26">
      <c r="K551" s="139"/>
      <c r="L551" s="33"/>
      <c r="Z551" s="9"/>
    </row>
    <row r="552" spans="11:26">
      <c r="K552" s="139"/>
      <c r="L552" s="33"/>
      <c r="Z552" s="9"/>
    </row>
    <row r="553" spans="11:26">
      <c r="K553" s="139"/>
      <c r="L553" s="33"/>
      <c r="Z553" s="9"/>
    </row>
    <row r="554" spans="11:26">
      <c r="K554" s="139"/>
      <c r="L554" s="33"/>
      <c r="Z554" s="9"/>
    </row>
    <row r="555" spans="11:26">
      <c r="K555" s="139"/>
      <c r="L555" s="33"/>
      <c r="Z555" s="9"/>
    </row>
    <row r="556" spans="11:26">
      <c r="K556" s="139"/>
      <c r="L556" s="33"/>
      <c r="Z556" s="9"/>
    </row>
    <row r="557" spans="11:26">
      <c r="K557" s="139"/>
      <c r="L557" s="33"/>
      <c r="Z557" s="9"/>
    </row>
  </sheetData>
  <sheetProtection password="CF4C" sheet="1" sort="0" autoFilter="0" pivotTables="0" objects="1"/>
  <autoFilter ref="A3:AH501">
    <extLst/>
  </autoFilter>
  <mergeCells count="31">
    <mergeCell ref="A1:Y1"/>
    <mergeCell ref="E2:J2"/>
    <mergeCell ref="K2:Q2"/>
    <mergeCell ref="R2:X2"/>
    <mergeCell ref="AB2:AH2"/>
    <mergeCell ref="A464:B464"/>
    <mergeCell ref="C464:D464"/>
    <mergeCell ref="A465:B465"/>
    <mergeCell ref="C465:D465"/>
    <mergeCell ref="A466:B466"/>
    <mergeCell ref="C466:D466"/>
    <mergeCell ref="A467:B467"/>
    <mergeCell ref="C467:D467"/>
    <mergeCell ref="A468:B468"/>
    <mergeCell ref="C468:D468"/>
    <mergeCell ref="A469:B469"/>
    <mergeCell ref="C469:D469"/>
    <mergeCell ref="A470:B470"/>
    <mergeCell ref="C470:D470"/>
    <mergeCell ref="A471:B471"/>
    <mergeCell ref="C471:D471"/>
    <mergeCell ref="A472:B472"/>
    <mergeCell ref="C472:D472"/>
    <mergeCell ref="A473:B473"/>
    <mergeCell ref="C473:D473"/>
    <mergeCell ref="A2:A3"/>
    <mergeCell ref="B2:B3"/>
    <mergeCell ref="C2:C3"/>
    <mergeCell ref="D2:D3"/>
    <mergeCell ref="A482:C483"/>
    <mergeCell ref="A474:AI478"/>
  </mergeCells>
  <conditionalFormatting sqref="C392">
    <cfRule type="duplicateValues" dxfId="46" priority="201"/>
  </conditionalFormatting>
  <conditionalFormatting sqref="C406">
    <cfRule type="duplicateValues" dxfId="45" priority="187"/>
    <cfRule type="duplicateValues" dxfId="45" priority="188"/>
    <cfRule type="duplicateValues" dxfId="45" priority="189"/>
    <cfRule type="duplicateValues" dxfId="45" priority="190"/>
    <cfRule type="duplicateValues" dxfId="45" priority="191"/>
    <cfRule type="duplicateValues" dxfId="45" priority="192"/>
    <cfRule type="duplicateValues" dxfId="45" priority="193"/>
    <cfRule type="duplicateValues" dxfId="45" priority="194"/>
    <cfRule type="duplicateValues" dxfId="45" priority="195"/>
    <cfRule type="duplicateValues" dxfId="46" priority="196"/>
  </conditionalFormatting>
  <conditionalFormatting sqref="C409">
    <cfRule type="duplicateValues" dxfId="45" priority="177"/>
    <cfRule type="duplicateValues" dxfId="45" priority="178"/>
    <cfRule type="duplicateValues" dxfId="45" priority="179"/>
    <cfRule type="duplicateValues" dxfId="45" priority="180"/>
    <cfRule type="duplicateValues" dxfId="45" priority="181"/>
    <cfRule type="duplicateValues" dxfId="45" priority="182"/>
    <cfRule type="duplicateValues" dxfId="45" priority="183"/>
    <cfRule type="duplicateValues" dxfId="45" priority="184"/>
    <cfRule type="duplicateValues" dxfId="45" priority="185"/>
    <cfRule type="duplicateValues" dxfId="46" priority="186"/>
  </conditionalFormatting>
  <conditionalFormatting sqref="C422">
    <cfRule type="duplicateValues" dxfId="46" priority="175"/>
  </conditionalFormatting>
  <conditionalFormatting sqref="C426">
    <cfRule type="duplicateValues" dxfId="46" priority="164"/>
  </conditionalFormatting>
  <conditionalFormatting sqref="C427">
    <cfRule type="duplicateValues" dxfId="46" priority="166"/>
  </conditionalFormatting>
  <conditionalFormatting sqref="C428">
    <cfRule type="duplicateValues" dxfId="45" priority="145"/>
    <cfRule type="duplicateValues" dxfId="45" priority="146"/>
    <cfRule type="duplicateValues" dxfId="45" priority="147"/>
    <cfRule type="duplicateValues" dxfId="45" priority="148"/>
    <cfRule type="duplicateValues" dxfId="45" priority="149"/>
    <cfRule type="duplicateValues" dxfId="45" priority="150"/>
    <cfRule type="duplicateValues" dxfId="45" priority="151"/>
    <cfRule type="duplicateValues" dxfId="45" priority="152"/>
    <cfRule type="duplicateValues" dxfId="45" priority="153"/>
    <cfRule type="duplicateValues" dxfId="46" priority="154"/>
  </conditionalFormatting>
  <conditionalFormatting sqref="C443">
    <cfRule type="duplicateValues" dxfId="45" priority="54"/>
    <cfRule type="duplicateValues" dxfId="45" priority="55"/>
    <cfRule type="duplicateValues" dxfId="45" priority="56"/>
    <cfRule type="duplicateValues" dxfId="45" priority="57"/>
    <cfRule type="duplicateValues" dxfId="45" priority="58"/>
    <cfRule type="duplicateValues" dxfId="45" priority="59"/>
    <cfRule type="duplicateValues" dxfId="45" priority="60"/>
    <cfRule type="duplicateValues" dxfId="45" priority="61"/>
    <cfRule type="duplicateValues" dxfId="45" priority="62"/>
    <cfRule type="duplicateValues" dxfId="45" priority="63"/>
    <cfRule type="duplicateValues" dxfId="45" priority="64"/>
    <cfRule type="duplicateValues" dxfId="45" priority="65"/>
    <cfRule type="duplicateValues" dxfId="46" priority="66"/>
  </conditionalFormatting>
  <conditionalFormatting sqref="C460">
    <cfRule type="duplicateValues" dxfId="45" priority="43"/>
    <cfRule type="duplicateValues" dxfId="45" priority="44"/>
    <cfRule type="duplicateValues" dxfId="45" priority="45"/>
    <cfRule type="duplicateValues" dxfId="45" priority="46"/>
    <cfRule type="duplicateValues" dxfId="45" priority="47"/>
    <cfRule type="duplicateValues" dxfId="45" priority="48"/>
    <cfRule type="duplicateValues" dxfId="45" priority="49"/>
    <cfRule type="duplicateValues" dxfId="45" priority="50"/>
    <cfRule type="duplicateValues" dxfId="45" priority="51"/>
    <cfRule type="duplicateValues" dxfId="45" priority="52"/>
    <cfRule type="duplicateValues" dxfId="45" priority="53"/>
  </conditionalFormatting>
  <conditionalFormatting sqref="C491">
    <cfRule type="duplicateValues" dxfId="46" priority="80"/>
  </conditionalFormatting>
  <conditionalFormatting sqref="C492">
    <cfRule type="duplicateValues" dxfId="46" priority="79"/>
  </conditionalFormatting>
  <conditionalFormatting sqref="C493">
    <cfRule type="duplicateValues" dxfId="46" priority="75"/>
  </conditionalFormatting>
  <conditionalFormatting sqref="C494">
    <cfRule type="duplicateValues" dxfId="45" priority="71"/>
  </conditionalFormatting>
  <conditionalFormatting sqref="B495">
    <cfRule type="duplicateValues" dxfId="46" priority="70"/>
  </conditionalFormatting>
  <conditionalFormatting sqref="C499">
    <cfRule type="duplicateValues" dxfId="45" priority="41"/>
    <cfRule type="duplicateValues" dxfId="45" priority="40"/>
    <cfRule type="duplicateValues" dxfId="45" priority="39"/>
    <cfRule type="duplicateValues" dxfId="45" priority="38"/>
    <cfRule type="duplicateValues" dxfId="45" priority="37"/>
  </conditionalFormatting>
  <conditionalFormatting sqref="C500">
    <cfRule type="duplicateValues" dxfId="46" priority="19"/>
    <cfRule type="duplicateValues" dxfId="45" priority="18"/>
    <cfRule type="duplicateValues" dxfId="45" priority="17"/>
    <cfRule type="duplicateValues" dxfId="45" priority="16"/>
    <cfRule type="duplicateValues" dxfId="45" priority="15"/>
    <cfRule type="duplicateValues" dxfId="45" priority="14"/>
    <cfRule type="duplicateValues" dxfId="45" priority="13"/>
    <cfRule type="duplicateValues" dxfId="45" priority="12"/>
    <cfRule type="duplicateValues" dxfId="45" priority="11"/>
  </conditionalFormatting>
  <conditionalFormatting sqref="C501">
    <cfRule type="duplicateValues" dxfId="46" priority="10"/>
    <cfRule type="duplicateValues" dxfId="45" priority="9"/>
    <cfRule type="duplicateValues" dxfId="45" priority="8"/>
    <cfRule type="duplicateValues" dxfId="45" priority="7"/>
    <cfRule type="duplicateValues" dxfId="45" priority="6"/>
    <cfRule type="duplicateValues" dxfId="45" priority="5"/>
    <cfRule type="duplicateValues" dxfId="45" priority="4"/>
    <cfRule type="duplicateValues" dxfId="45" priority="3"/>
    <cfRule type="duplicateValues" dxfId="45" priority="2"/>
  </conditionalFormatting>
  <conditionalFormatting sqref="C4:C463">
    <cfRule type="duplicateValues" dxfId="45" priority="1"/>
  </conditionalFormatting>
  <conditionalFormatting sqref="C242:C246">
    <cfRule type="duplicateValues" dxfId="46" priority="217"/>
  </conditionalFormatting>
  <conditionalFormatting sqref="C322:C325">
    <cfRule type="duplicateValues" dxfId="46" priority="213"/>
  </conditionalFormatting>
  <conditionalFormatting sqref="C331:C463">
    <cfRule type="duplicateValues" dxfId="45" priority="20"/>
  </conditionalFormatting>
  <conditionalFormatting sqref="C375:C385">
    <cfRule type="duplicateValues" dxfId="46" priority="204"/>
  </conditionalFormatting>
  <conditionalFormatting sqref="C386:C391">
    <cfRule type="duplicateValues" dxfId="46" priority="202"/>
  </conditionalFormatting>
  <conditionalFormatting sqref="C393:C395">
    <cfRule type="duplicateValues" dxfId="46" priority="203"/>
  </conditionalFormatting>
  <conditionalFormatting sqref="C404:C432">
    <cfRule type="duplicateValues" dxfId="45" priority="135"/>
  </conditionalFormatting>
  <conditionalFormatting sqref="C424:C425">
    <cfRule type="duplicateValues" dxfId="46" priority="176"/>
  </conditionalFormatting>
  <conditionalFormatting sqref="C429:C430">
    <cfRule type="duplicateValues" dxfId="46" priority="163"/>
  </conditionalFormatting>
  <conditionalFormatting sqref="C431:C432">
    <cfRule type="duplicateValues" dxfId="46" priority="165"/>
  </conditionalFormatting>
  <conditionalFormatting sqref="C433:C434">
    <cfRule type="duplicateValues" dxfId="45" priority="126"/>
    <cfRule type="duplicateValues" dxfId="45" priority="127"/>
    <cfRule type="duplicateValues" dxfId="45" priority="128"/>
    <cfRule type="duplicateValues" dxfId="45" priority="129"/>
    <cfRule type="duplicateValues" dxfId="45" priority="130"/>
    <cfRule type="duplicateValues" dxfId="45" priority="131"/>
    <cfRule type="duplicateValues" dxfId="45" priority="132"/>
    <cfRule type="duplicateValues" dxfId="45" priority="133"/>
    <cfRule type="duplicateValues" dxfId="46" priority="134"/>
  </conditionalFormatting>
  <conditionalFormatting sqref="C484:C493">
    <cfRule type="duplicateValues" dxfId="45" priority="72"/>
    <cfRule type="duplicateValues" dxfId="45" priority="73"/>
    <cfRule type="duplicateValues" dxfId="45" priority="74"/>
  </conditionalFormatting>
  <conditionalFormatting sqref="C484:C495">
    <cfRule type="duplicateValues" dxfId="45" priority="67"/>
    <cfRule type="duplicateValues" dxfId="45" priority="68"/>
    <cfRule type="duplicateValues" dxfId="45" priority="69"/>
  </conditionalFormatting>
  <conditionalFormatting sqref="C484:C490">
    <cfRule type="duplicateValues" dxfId="45" priority="81"/>
    <cfRule type="duplicateValues" dxfId="45" priority="82"/>
  </conditionalFormatting>
  <conditionalFormatting sqref="C484:C492">
    <cfRule type="duplicateValues" dxfId="45" priority="76"/>
    <cfRule type="duplicateValues" dxfId="47" priority="77"/>
    <cfRule type="duplicateValues" dxfId="45" priority="78"/>
  </conditionalFormatting>
  <conditionalFormatting sqref="C1:C473 C479:C498 C502:C1048576">
    <cfRule type="duplicateValues" dxfId="45" priority="42"/>
  </conditionalFormatting>
  <conditionalFormatting sqref="C1:C64 C66:C84 C93:C95 C97:C217 C86:C91 C235:C236 C273:C310 C238:C271 C219:C230 C232:C233 C319 C502:C1048576 C464:C471 C479:C481">
    <cfRule type="duplicateValues" dxfId="45" priority="216"/>
  </conditionalFormatting>
  <conditionalFormatting sqref="C1:C64 C66:C84 C93:C95 C97:C217 C86:C91 C235:C236 C273:C310 C238:C271 C219:C230 C232:C233 C319 C502:C1048576 C464:C471 C479:C483">
    <cfRule type="duplicateValues" dxfId="45" priority="215"/>
  </conditionalFormatting>
  <conditionalFormatting sqref="C1:C64 C66:C84 C97:C217 C86:C91 C93:C95 C232:C233 C219:C230 C235:C236 C238:C271 C273:C361 C497 C502:C1048576 C464:C473 C479:C483">
    <cfRule type="duplicateValues" dxfId="47" priority="208"/>
    <cfRule type="duplicateValues" dxfId="45" priority="209"/>
  </conditionalFormatting>
  <conditionalFormatting sqref="C1:C403 C496:C498 C502:C1048576 C464:C473 C479:C483">
    <cfRule type="duplicateValues" dxfId="45" priority="197"/>
    <cfRule type="duplicateValues" dxfId="45" priority="198"/>
    <cfRule type="duplicateValues" dxfId="45" priority="199"/>
  </conditionalFormatting>
  <conditionalFormatting sqref="C1:C442 C496:C498 C502:C1048576 C464:C473 C479:C483">
    <cfRule type="duplicateValues" dxfId="45" priority="83"/>
    <cfRule type="duplicateValues" dxfId="45" priority="124"/>
  </conditionalFormatting>
  <conditionalFormatting sqref="C4:C64 C66:C84 C86:C91 C93:C95 C97:C217 C232:C233 C219:C230 C273:C361 C238:C271 C235:C236 C497">
    <cfRule type="duplicateValues" dxfId="45" priority="206"/>
  </conditionalFormatting>
  <conditionalFormatting sqref="C4:C442 C496:C498">
    <cfRule type="duplicateValues" dxfId="45" priority="123"/>
  </conditionalFormatting>
  <conditionalFormatting sqref="C314:C318 C320:C321">
    <cfRule type="duplicateValues" dxfId="46" priority="214"/>
  </conditionalFormatting>
  <conditionalFormatting sqref="C326:C361 C497">
    <cfRule type="duplicateValues" dxfId="46" priority="211"/>
  </conditionalFormatting>
  <conditionalFormatting sqref="C362:C374 C498">
    <cfRule type="duplicateValues" dxfId="46" priority="205"/>
  </conditionalFormatting>
  <conditionalFormatting sqref="C396:C403 C496">
    <cfRule type="duplicateValues" dxfId="46" priority="200"/>
  </conditionalFormatting>
  <conditionalFormatting sqref="C422 C424:C425">
    <cfRule type="duplicateValues" dxfId="45" priority="167"/>
    <cfRule type="duplicateValues" dxfId="45" priority="168"/>
    <cfRule type="duplicateValues" dxfId="45" priority="169"/>
    <cfRule type="duplicateValues" dxfId="45" priority="170"/>
    <cfRule type="duplicateValues" dxfId="45" priority="171"/>
    <cfRule type="duplicateValues" dxfId="45" priority="172"/>
    <cfRule type="duplicateValues" dxfId="45" priority="173"/>
    <cfRule type="duplicateValues" dxfId="45" priority="174"/>
  </conditionalFormatting>
  <conditionalFormatting sqref="C426:C427 C429:C432">
    <cfRule type="duplicateValues" dxfId="45" priority="155"/>
    <cfRule type="duplicateValues" dxfId="45" priority="156"/>
    <cfRule type="duplicateValues" dxfId="45" priority="157"/>
    <cfRule type="duplicateValues" dxfId="45" priority="158"/>
    <cfRule type="duplicateValues" dxfId="45" priority="159"/>
    <cfRule type="duplicateValues" dxfId="45" priority="160"/>
    <cfRule type="duplicateValues" dxfId="45" priority="161"/>
    <cfRule type="duplicateValues" dxfId="45" priority="162"/>
  </conditionalFormatting>
  <pageMargins left="0.0784722222222222" right="0.0784722222222222" top="0.156944444444444" bottom="0.0388888888888889" header="0.156944444444444" footer="0.118055555555556"/>
  <pageSetup paperSize="9" scale="49" fitToHeight="0" orientation="landscape" horizontalDpi="600"/>
  <headerFooter/>
  <rowBreaks count="1" manualBreakCount="1">
    <brk id="481" max="16383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I534"/>
  <sheetViews>
    <sheetView workbookViewId="0">
      <pane ySplit="3" topLeftCell="A449" activePane="bottomLeft" state="frozen"/>
      <selection/>
      <selection pane="bottomLeft" activeCell="F466" sqref="F466"/>
    </sheetView>
  </sheetViews>
  <sheetFormatPr defaultColWidth="9" defaultRowHeight="13.5"/>
  <cols>
    <col min="1" max="1" width="6.375" style="33" customWidth="1"/>
    <col min="2" max="2" width="23.125" style="33" customWidth="1"/>
    <col min="3" max="3" width="8.75" style="34" customWidth="1"/>
    <col min="4" max="4" width="17.875" style="35" customWidth="1"/>
    <col min="5" max="5" width="11.5" style="33" customWidth="1"/>
    <col min="6" max="6" width="11.875" style="33" customWidth="1"/>
    <col min="7" max="8" width="12.625" style="33" customWidth="1"/>
    <col min="9" max="9" width="11.5" style="33" customWidth="1"/>
    <col min="10" max="10" width="9.375" style="33" customWidth="1"/>
    <col min="11" max="11" width="10.375" style="33" customWidth="1"/>
    <col min="12" max="12" width="11.5" style="139" customWidth="1"/>
    <col min="13" max="13" width="11.5" style="33" customWidth="1"/>
    <col min="14" max="15" width="10.375" style="33" customWidth="1"/>
    <col min="16" max="16" width="8.375" style="33" customWidth="1"/>
    <col min="17" max="17" width="11.5" style="33" customWidth="1"/>
    <col min="18" max="18" width="8.375" style="33" customWidth="1"/>
    <col min="19" max="19" width="10.375" style="33" customWidth="1"/>
    <col min="20" max="20" width="9.375" style="33" customWidth="1"/>
    <col min="21" max="23" width="10.375" style="33" customWidth="1"/>
    <col min="24" max="25" width="11.5" style="33" customWidth="1"/>
    <col min="26" max="26" width="4.875" style="33" customWidth="1"/>
    <col min="27" max="27" width="24.875" style="9" customWidth="1"/>
    <col min="28" max="28" width="7.375" style="9" customWidth="1"/>
    <col min="29" max="30" width="8.375" style="9" customWidth="1"/>
    <col min="31" max="31" width="8.125" style="9" customWidth="1"/>
    <col min="32" max="33" width="8.375" style="9" customWidth="1"/>
    <col min="34" max="34" width="9.375" style="9" customWidth="1"/>
    <col min="35" max="35" width="8.875" style="9" customWidth="1"/>
    <col min="36" max="16384" width="9" style="9"/>
  </cols>
  <sheetData>
    <row r="1" s="9" customFormat="1" ht="18.75" spans="1:26">
      <c r="A1" s="36" t="s">
        <v>1273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</row>
    <row r="2" s="9" customFormat="1" spans="1:35">
      <c r="A2" s="5" t="s">
        <v>71</v>
      </c>
      <c r="B2" s="5" t="s">
        <v>72</v>
      </c>
      <c r="C2" s="37" t="s">
        <v>73</v>
      </c>
      <c r="D2" s="38" t="s">
        <v>74</v>
      </c>
      <c r="E2" s="39" t="s">
        <v>75</v>
      </c>
      <c r="F2" s="39"/>
      <c r="G2" s="39"/>
      <c r="H2" s="39"/>
      <c r="I2" s="39"/>
      <c r="J2" s="39"/>
      <c r="K2" s="5" t="s">
        <v>76</v>
      </c>
      <c r="L2" s="7"/>
      <c r="M2" s="5"/>
      <c r="N2" s="5"/>
      <c r="O2" s="5"/>
      <c r="P2" s="5"/>
      <c r="Q2" s="5"/>
      <c r="R2" s="5" t="s">
        <v>77</v>
      </c>
      <c r="S2" s="5"/>
      <c r="T2" s="5"/>
      <c r="U2" s="5"/>
      <c r="V2" s="5"/>
      <c r="W2" s="5"/>
      <c r="X2" s="5"/>
      <c r="Y2" s="54"/>
      <c r="Z2" s="54"/>
      <c r="AA2" s="10"/>
      <c r="AB2" s="5" t="s">
        <v>1133</v>
      </c>
      <c r="AC2" s="5"/>
      <c r="AD2" s="5"/>
      <c r="AE2" s="5"/>
      <c r="AF2" s="5"/>
      <c r="AG2" s="5"/>
      <c r="AH2" s="5"/>
      <c r="AI2" s="10" t="s">
        <v>3</v>
      </c>
    </row>
    <row r="3" s="9" customFormat="1" ht="24" spans="1:35">
      <c r="A3" s="5"/>
      <c r="B3" s="5"/>
      <c r="C3" s="37"/>
      <c r="D3" s="38"/>
      <c r="E3" s="5" t="s">
        <v>80</v>
      </c>
      <c r="F3" s="5" t="s">
        <v>81</v>
      </c>
      <c r="G3" s="5" t="s">
        <v>83</v>
      </c>
      <c r="H3" s="5" t="s">
        <v>82</v>
      </c>
      <c r="I3" s="5" t="s">
        <v>85</v>
      </c>
      <c r="J3" s="5" t="s">
        <v>84</v>
      </c>
      <c r="K3" s="5" t="s">
        <v>86</v>
      </c>
      <c r="L3" s="7" t="s">
        <v>87</v>
      </c>
      <c r="M3" s="5" t="s">
        <v>89</v>
      </c>
      <c r="N3" s="5" t="s">
        <v>88</v>
      </c>
      <c r="O3" s="5" t="s">
        <v>85</v>
      </c>
      <c r="P3" s="5" t="s">
        <v>84</v>
      </c>
      <c r="Q3" s="5" t="s">
        <v>45</v>
      </c>
      <c r="R3" s="5" t="s">
        <v>91</v>
      </c>
      <c r="S3" s="5" t="s">
        <v>92</v>
      </c>
      <c r="T3" s="5" t="s">
        <v>94</v>
      </c>
      <c r="U3" s="5" t="s">
        <v>93</v>
      </c>
      <c r="V3" s="5" t="s">
        <v>85</v>
      </c>
      <c r="W3" s="5" t="s">
        <v>84</v>
      </c>
      <c r="X3" s="5" t="s">
        <v>45</v>
      </c>
      <c r="Y3" s="55" t="s">
        <v>78</v>
      </c>
      <c r="Z3" s="55" t="s">
        <v>79</v>
      </c>
      <c r="AA3" s="10" t="s">
        <v>3</v>
      </c>
      <c r="AB3" s="5" t="s">
        <v>91</v>
      </c>
      <c r="AC3" s="5" t="s">
        <v>92</v>
      </c>
      <c r="AD3" s="5" t="s">
        <v>94</v>
      </c>
      <c r="AE3" s="5" t="s">
        <v>93</v>
      </c>
      <c r="AF3" s="5" t="s">
        <v>85</v>
      </c>
      <c r="AG3" s="5" t="s">
        <v>84</v>
      </c>
      <c r="AH3" s="5" t="s">
        <v>45</v>
      </c>
      <c r="AI3" s="10" t="s">
        <v>3</v>
      </c>
    </row>
    <row r="4" s="9" customFormat="1" ht="16" customHeight="1" spans="1:35">
      <c r="A4" s="40">
        <f t="shared" ref="A4:A67" si="0">ROW()-3</f>
        <v>1</v>
      </c>
      <c r="B4" s="41" t="s">
        <v>95</v>
      </c>
      <c r="C4" s="42" t="s">
        <v>96</v>
      </c>
      <c r="D4" s="43" t="s">
        <v>97</v>
      </c>
      <c r="E4" s="41">
        <v>3245.4</v>
      </c>
      <c r="F4" s="41">
        <f>VLOOKUP(C4,'[1]9月'!$B:$Q,16,0)</f>
        <v>3245.4</v>
      </c>
      <c r="G4" s="44">
        <v>5664.75</v>
      </c>
      <c r="H4" s="41">
        <v>3245.4</v>
      </c>
      <c r="I4" s="44">
        <v>3180</v>
      </c>
      <c r="J4" s="44"/>
      <c r="K4" s="52">
        <f t="shared" ref="K4:K67" si="1">E4*0.018</f>
        <v>58.4172</v>
      </c>
      <c r="L4" s="53">
        <f t="shared" ref="L4:L67" si="2">F4*0.16</f>
        <v>519.264</v>
      </c>
      <c r="M4" s="44">
        <f t="shared" ref="M4:M67" si="3">ROUND(G4*0.08,2)</f>
        <v>453.18</v>
      </c>
      <c r="N4" s="41">
        <f t="shared" ref="N4:N67" si="4">H4*0.007</f>
        <v>22.7178</v>
      </c>
      <c r="O4" s="44">
        <f t="shared" ref="O4:O67" si="5">I4*5%</f>
        <v>159</v>
      </c>
      <c r="P4" s="44">
        <f t="shared" ref="P4:P67" si="6">J4*50%</f>
        <v>0</v>
      </c>
      <c r="Q4" s="44">
        <f t="shared" ref="Q4:Q67" si="7">SUM(K4:P4)</f>
        <v>1212.579</v>
      </c>
      <c r="R4" s="41">
        <f t="shared" ref="R4:R67" si="8">E4*0</f>
        <v>0</v>
      </c>
      <c r="S4" s="41">
        <f t="shared" ref="S4:S67" si="9">ROUND(F4*0.08,2)</f>
        <v>259.63</v>
      </c>
      <c r="T4" s="44">
        <f t="shared" ref="T4:T67" si="10">ROUND(G4*0.02,2)</f>
        <v>113.3</v>
      </c>
      <c r="U4" s="41">
        <f t="shared" ref="U4:U67" si="11">ROUND(H4*0.003,2)</f>
        <v>9.74</v>
      </c>
      <c r="V4" s="44">
        <f t="shared" ref="V4:V67" si="12">I4*5%</f>
        <v>159</v>
      </c>
      <c r="W4" s="44">
        <f t="shared" ref="W4:W67" si="13">J4*50%</f>
        <v>0</v>
      </c>
      <c r="X4" s="41">
        <f t="shared" ref="X4:X67" si="14">SUM(R4:W4)</f>
        <v>541.67</v>
      </c>
      <c r="Y4" s="41">
        <f t="shared" ref="Y4:Y67" si="15">Q4+X4</f>
        <v>1754.249</v>
      </c>
      <c r="Z4" s="41"/>
      <c r="AA4" s="12" t="s">
        <v>14</v>
      </c>
      <c r="AB4" s="11">
        <f t="shared" ref="AB4:AH4" si="16">K4+R4</f>
        <v>58.4172</v>
      </c>
      <c r="AC4" s="11">
        <f t="shared" si="16"/>
        <v>778.894</v>
      </c>
      <c r="AD4" s="11">
        <f t="shared" si="16"/>
        <v>566.48</v>
      </c>
      <c r="AE4" s="11">
        <f t="shared" si="16"/>
        <v>32.4578</v>
      </c>
      <c r="AF4" s="11">
        <f t="shared" si="16"/>
        <v>318</v>
      </c>
      <c r="AG4" s="11">
        <f t="shared" si="16"/>
        <v>0</v>
      </c>
      <c r="AH4" s="11">
        <f t="shared" si="16"/>
        <v>1754.249</v>
      </c>
      <c r="AI4" s="12" t="s">
        <v>1134</v>
      </c>
    </row>
    <row r="5" s="9" customFormat="1" ht="16" customHeight="1" spans="1:35">
      <c r="A5" s="40">
        <f t="shared" si="0"/>
        <v>2</v>
      </c>
      <c r="B5" s="41" t="s">
        <v>98</v>
      </c>
      <c r="C5" s="42" t="s">
        <v>99</v>
      </c>
      <c r="D5" s="41" t="s">
        <v>100</v>
      </c>
      <c r="E5" s="41">
        <v>3245.4</v>
      </c>
      <c r="F5" s="41">
        <f>VLOOKUP(C5,'[1]9月'!$B:$Q,16,0)</f>
        <v>3245.4</v>
      </c>
      <c r="G5" s="44">
        <v>5664.75</v>
      </c>
      <c r="H5" s="41">
        <v>3245.4</v>
      </c>
      <c r="I5" s="44">
        <v>3180</v>
      </c>
      <c r="J5" s="44"/>
      <c r="K5" s="52">
        <f t="shared" si="1"/>
        <v>58.4172</v>
      </c>
      <c r="L5" s="53">
        <f t="shared" si="2"/>
        <v>519.264</v>
      </c>
      <c r="M5" s="44">
        <f t="shared" si="3"/>
        <v>453.18</v>
      </c>
      <c r="N5" s="41">
        <f t="shared" si="4"/>
        <v>22.7178</v>
      </c>
      <c r="O5" s="44">
        <f t="shared" si="5"/>
        <v>159</v>
      </c>
      <c r="P5" s="44">
        <f t="shared" si="6"/>
        <v>0</v>
      </c>
      <c r="Q5" s="44">
        <f t="shared" si="7"/>
        <v>1212.579</v>
      </c>
      <c r="R5" s="41">
        <f t="shared" si="8"/>
        <v>0</v>
      </c>
      <c r="S5" s="41">
        <f t="shared" si="9"/>
        <v>259.63</v>
      </c>
      <c r="T5" s="44">
        <f t="shared" si="10"/>
        <v>113.3</v>
      </c>
      <c r="U5" s="41">
        <f t="shared" si="11"/>
        <v>9.74</v>
      </c>
      <c r="V5" s="44">
        <f t="shared" si="12"/>
        <v>159</v>
      </c>
      <c r="W5" s="44">
        <f t="shared" si="13"/>
        <v>0</v>
      </c>
      <c r="X5" s="41">
        <f t="shared" si="14"/>
        <v>541.67</v>
      </c>
      <c r="Y5" s="41">
        <f t="shared" si="15"/>
        <v>1754.249</v>
      </c>
      <c r="Z5" s="41"/>
      <c r="AA5" s="12" t="s">
        <v>26</v>
      </c>
      <c r="AB5" s="11">
        <f t="shared" ref="AB5:AH5" si="17">K5+R5</f>
        <v>58.4172</v>
      </c>
      <c r="AC5" s="11">
        <f t="shared" si="17"/>
        <v>778.894</v>
      </c>
      <c r="AD5" s="11">
        <f t="shared" si="17"/>
        <v>566.48</v>
      </c>
      <c r="AE5" s="11">
        <f t="shared" si="17"/>
        <v>32.4578</v>
      </c>
      <c r="AF5" s="11">
        <f t="shared" si="17"/>
        <v>318</v>
      </c>
      <c r="AG5" s="11">
        <f t="shared" si="17"/>
        <v>0</v>
      </c>
      <c r="AH5" s="11">
        <f t="shared" si="17"/>
        <v>1754.249</v>
      </c>
      <c r="AI5" s="12" t="s">
        <v>1135</v>
      </c>
    </row>
    <row r="6" s="9" customFormat="1" ht="16" customHeight="1" spans="1:35">
      <c r="A6" s="40">
        <f t="shared" si="0"/>
        <v>3</v>
      </c>
      <c r="B6" s="41" t="s">
        <v>103</v>
      </c>
      <c r="C6" s="42" t="s">
        <v>104</v>
      </c>
      <c r="D6" s="41" t="s">
        <v>105</v>
      </c>
      <c r="E6" s="41">
        <v>3245.4</v>
      </c>
      <c r="F6" s="41">
        <f>VLOOKUP(C6,'[1]9月'!$B:$Q,16,0)</f>
        <v>3245.4</v>
      </c>
      <c r="G6" s="44">
        <v>5664.75</v>
      </c>
      <c r="H6" s="41">
        <v>3245.4</v>
      </c>
      <c r="I6" s="44">
        <v>3180</v>
      </c>
      <c r="J6" s="44"/>
      <c r="K6" s="52">
        <f t="shared" si="1"/>
        <v>58.4172</v>
      </c>
      <c r="L6" s="53">
        <f t="shared" si="2"/>
        <v>519.264</v>
      </c>
      <c r="M6" s="44">
        <f t="shared" si="3"/>
        <v>453.18</v>
      </c>
      <c r="N6" s="41">
        <f t="shared" si="4"/>
        <v>22.7178</v>
      </c>
      <c r="O6" s="44">
        <f t="shared" si="5"/>
        <v>159</v>
      </c>
      <c r="P6" s="44">
        <f t="shared" si="6"/>
        <v>0</v>
      </c>
      <c r="Q6" s="44">
        <f t="shared" si="7"/>
        <v>1212.579</v>
      </c>
      <c r="R6" s="41">
        <f t="shared" si="8"/>
        <v>0</v>
      </c>
      <c r="S6" s="41">
        <f t="shared" si="9"/>
        <v>259.63</v>
      </c>
      <c r="T6" s="44">
        <f t="shared" si="10"/>
        <v>113.3</v>
      </c>
      <c r="U6" s="41">
        <f t="shared" si="11"/>
        <v>9.74</v>
      </c>
      <c r="V6" s="44">
        <f t="shared" si="12"/>
        <v>159</v>
      </c>
      <c r="W6" s="44">
        <f t="shared" si="13"/>
        <v>0</v>
      </c>
      <c r="X6" s="41">
        <f t="shared" si="14"/>
        <v>541.67</v>
      </c>
      <c r="Y6" s="41">
        <f t="shared" si="15"/>
        <v>1754.249</v>
      </c>
      <c r="Z6" s="41"/>
      <c r="AA6" s="12" t="s">
        <v>26</v>
      </c>
      <c r="AB6" s="11">
        <f t="shared" ref="AB6:AH6" si="18">K6+R6</f>
        <v>58.4172</v>
      </c>
      <c r="AC6" s="11">
        <f t="shared" si="18"/>
        <v>778.894</v>
      </c>
      <c r="AD6" s="11">
        <f t="shared" si="18"/>
        <v>566.48</v>
      </c>
      <c r="AE6" s="11">
        <f t="shared" si="18"/>
        <v>32.4578</v>
      </c>
      <c r="AF6" s="11">
        <f t="shared" si="18"/>
        <v>318</v>
      </c>
      <c r="AG6" s="11">
        <f t="shared" si="18"/>
        <v>0</v>
      </c>
      <c r="AH6" s="11">
        <f t="shared" si="18"/>
        <v>1754.249</v>
      </c>
      <c r="AI6" s="12" t="s">
        <v>1135</v>
      </c>
    </row>
    <row r="7" s="9" customFormat="1" ht="16" customHeight="1" spans="1:35">
      <c r="A7" s="40">
        <f t="shared" si="0"/>
        <v>4</v>
      </c>
      <c r="B7" s="41" t="s">
        <v>98</v>
      </c>
      <c r="C7" s="42" t="s">
        <v>106</v>
      </c>
      <c r="D7" s="41" t="s">
        <v>107</v>
      </c>
      <c r="E7" s="41">
        <v>3245.4</v>
      </c>
      <c r="F7" s="41">
        <f>VLOOKUP(C7,'[1]9月'!$B:$Q,16,0)</f>
        <v>3245.4</v>
      </c>
      <c r="G7" s="44">
        <v>5664.75</v>
      </c>
      <c r="H7" s="41">
        <v>3245.4</v>
      </c>
      <c r="I7" s="44">
        <v>3180</v>
      </c>
      <c r="J7" s="44"/>
      <c r="K7" s="52">
        <f t="shared" si="1"/>
        <v>58.4172</v>
      </c>
      <c r="L7" s="53">
        <f t="shared" si="2"/>
        <v>519.264</v>
      </c>
      <c r="M7" s="44">
        <f t="shared" si="3"/>
        <v>453.18</v>
      </c>
      <c r="N7" s="41">
        <f t="shared" si="4"/>
        <v>22.7178</v>
      </c>
      <c r="O7" s="44">
        <f t="shared" si="5"/>
        <v>159</v>
      </c>
      <c r="P7" s="44">
        <f t="shared" si="6"/>
        <v>0</v>
      </c>
      <c r="Q7" s="44">
        <f t="shared" si="7"/>
        <v>1212.579</v>
      </c>
      <c r="R7" s="41">
        <f t="shared" si="8"/>
        <v>0</v>
      </c>
      <c r="S7" s="41">
        <f t="shared" si="9"/>
        <v>259.63</v>
      </c>
      <c r="T7" s="44">
        <f t="shared" si="10"/>
        <v>113.3</v>
      </c>
      <c r="U7" s="41">
        <f t="shared" si="11"/>
        <v>9.74</v>
      </c>
      <c r="V7" s="44">
        <f t="shared" si="12"/>
        <v>159</v>
      </c>
      <c r="W7" s="44">
        <f t="shared" si="13"/>
        <v>0</v>
      </c>
      <c r="X7" s="41">
        <f t="shared" si="14"/>
        <v>541.67</v>
      </c>
      <c r="Y7" s="41">
        <f t="shared" si="15"/>
        <v>1754.249</v>
      </c>
      <c r="Z7" s="41"/>
      <c r="AA7" s="12" t="s">
        <v>26</v>
      </c>
      <c r="AB7" s="11">
        <f t="shared" ref="AB7:AH7" si="19">K7+R7</f>
        <v>58.4172</v>
      </c>
      <c r="AC7" s="11">
        <f t="shared" si="19"/>
        <v>778.894</v>
      </c>
      <c r="AD7" s="11">
        <f t="shared" si="19"/>
        <v>566.48</v>
      </c>
      <c r="AE7" s="11">
        <f t="shared" si="19"/>
        <v>32.4578</v>
      </c>
      <c r="AF7" s="11">
        <f t="shared" si="19"/>
        <v>318</v>
      </c>
      <c r="AG7" s="11">
        <f t="shared" si="19"/>
        <v>0</v>
      </c>
      <c r="AH7" s="11">
        <f t="shared" si="19"/>
        <v>1754.249</v>
      </c>
      <c r="AI7" s="12" t="s">
        <v>1135</v>
      </c>
    </row>
    <row r="8" s="9" customFormat="1" ht="16" customHeight="1" spans="1:35">
      <c r="A8" s="40">
        <f t="shared" si="0"/>
        <v>5</v>
      </c>
      <c r="B8" s="41" t="s">
        <v>98</v>
      </c>
      <c r="C8" s="42" t="s">
        <v>108</v>
      </c>
      <c r="D8" s="41" t="s">
        <v>109</v>
      </c>
      <c r="E8" s="41">
        <v>3245.4</v>
      </c>
      <c r="F8" s="41">
        <f>VLOOKUP(C8,'[1]9月'!$B:$Q,16,0)</f>
        <v>3245.4</v>
      </c>
      <c r="G8" s="44">
        <v>5664.75</v>
      </c>
      <c r="H8" s="41">
        <v>3245.4</v>
      </c>
      <c r="I8" s="44">
        <v>4180</v>
      </c>
      <c r="J8" s="44"/>
      <c r="K8" s="52">
        <f t="shared" si="1"/>
        <v>58.4172</v>
      </c>
      <c r="L8" s="53">
        <f t="shared" si="2"/>
        <v>519.264</v>
      </c>
      <c r="M8" s="44">
        <f t="shared" si="3"/>
        <v>453.18</v>
      </c>
      <c r="N8" s="41">
        <f t="shared" si="4"/>
        <v>22.7178</v>
      </c>
      <c r="O8" s="44">
        <f t="shared" si="5"/>
        <v>209</v>
      </c>
      <c r="P8" s="44">
        <f t="shared" si="6"/>
        <v>0</v>
      </c>
      <c r="Q8" s="44">
        <f t="shared" si="7"/>
        <v>1262.579</v>
      </c>
      <c r="R8" s="41">
        <f t="shared" si="8"/>
        <v>0</v>
      </c>
      <c r="S8" s="41">
        <f t="shared" si="9"/>
        <v>259.63</v>
      </c>
      <c r="T8" s="44">
        <f t="shared" si="10"/>
        <v>113.3</v>
      </c>
      <c r="U8" s="41">
        <f t="shared" si="11"/>
        <v>9.74</v>
      </c>
      <c r="V8" s="44">
        <f t="shared" si="12"/>
        <v>209</v>
      </c>
      <c r="W8" s="44">
        <f t="shared" si="13"/>
        <v>0</v>
      </c>
      <c r="X8" s="41">
        <f t="shared" si="14"/>
        <v>591.67</v>
      </c>
      <c r="Y8" s="41">
        <f t="shared" si="15"/>
        <v>1854.249</v>
      </c>
      <c r="Z8" s="41"/>
      <c r="AA8" s="12" t="s">
        <v>26</v>
      </c>
      <c r="AB8" s="11">
        <f t="shared" ref="AB8:AH8" si="20">K8+R8</f>
        <v>58.4172</v>
      </c>
      <c r="AC8" s="11">
        <f t="shared" si="20"/>
        <v>778.894</v>
      </c>
      <c r="AD8" s="11">
        <f t="shared" si="20"/>
        <v>566.48</v>
      </c>
      <c r="AE8" s="11">
        <f t="shared" si="20"/>
        <v>32.4578</v>
      </c>
      <c r="AF8" s="11">
        <f t="shared" si="20"/>
        <v>418</v>
      </c>
      <c r="AG8" s="11">
        <f t="shared" si="20"/>
        <v>0</v>
      </c>
      <c r="AH8" s="11">
        <f t="shared" si="20"/>
        <v>1854.249</v>
      </c>
      <c r="AI8" s="12" t="s">
        <v>1135</v>
      </c>
    </row>
    <row r="9" s="9" customFormat="1" ht="16" customHeight="1" spans="1:35">
      <c r="A9" s="40">
        <f t="shared" si="0"/>
        <v>6</v>
      </c>
      <c r="B9" s="41" t="s">
        <v>103</v>
      </c>
      <c r="C9" s="42" t="s">
        <v>110</v>
      </c>
      <c r="D9" s="41" t="s">
        <v>111</v>
      </c>
      <c r="E9" s="41">
        <v>3245.4</v>
      </c>
      <c r="F9" s="41">
        <f>VLOOKUP(C9,'[1]9月'!$B:$Q,16,0)</f>
        <v>3245.4</v>
      </c>
      <c r="G9" s="44">
        <v>5664.75</v>
      </c>
      <c r="H9" s="41">
        <v>3245.4</v>
      </c>
      <c r="I9" s="44">
        <v>3180</v>
      </c>
      <c r="J9" s="44"/>
      <c r="K9" s="52">
        <f t="shared" si="1"/>
        <v>58.4172</v>
      </c>
      <c r="L9" s="53">
        <f t="shared" si="2"/>
        <v>519.264</v>
      </c>
      <c r="M9" s="44">
        <f t="shared" si="3"/>
        <v>453.18</v>
      </c>
      <c r="N9" s="41">
        <f t="shared" si="4"/>
        <v>22.7178</v>
      </c>
      <c r="O9" s="44">
        <f t="shared" si="5"/>
        <v>159</v>
      </c>
      <c r="P9" s="44">
        <f t="shared" si="6"/>
        <v>0</v>
      </c>
      <c r="Q9" s="44">
        <f t="shared" si="7"/>
        <v>1212.579</v>
      </c>
      <c r="R9" s="41">
        <f t="shared" si="8"/>
        <v>0</v>
      </c>
      <c r="S9" s="41">
        <f t="shared" si="9"/>
        <v>259.63</v>
      </c>
      <c r="T9" s="44">
        <f t="shared" si="10"/>
        <v>113.3</v>
      </c>
      <c r="U9" s="41">
        <f t="shared" si="11"/>
        <v>9.74</v>
      </c>
      <c r="V9" s="44">
        <f t="shared" si="12"/>
        <v>159</v>
      </c>
      <c r="W9" s="44">
        <f t="shared" si="13"/>
        <v>0</v>
      </c>
      <c r="X9" s="41">
        <f t="shared" si="14"/>
        <v>541.67</v>
      </c>
      <c r="Y9" s="41">
        <f t="shared" si="15"/>
        <v>1754.249</v>
      </c>
      <c r="Z9" s="41"/>
      <c r="AA9" s="12" t="s">
        <v>26</v>
      </c>
      <c r="AB9" s="11">
        <f t="shared" ref="AB9:AH9" si="21">K9+R9</f>
        <v>58.4172</v>
      </c>
      <c r="AC9" s="11">
        <f t="shared" si="21"/>
        <v>778.894</v>
      </c>
      <c r="AD9" s="11">
        <f t="shared" si="21"/>
        <v>566.48</v>
      </c>
      <c r="AE9" s="11">
        <f t="shared" si="21"/>
        <v>32.4578</v>
      </c>
      <c r="AF9" s="11">
        <f t="shared" si="21"/>
        <v>318</v>
      </c>
      <c r="AG9" s="11">
        <f t="shared" si="21"/>
        <v>0</v>
      </c>
      <c r="AH9" s="11">
        <f t="shared" si="21"/>
        <v>1754.249</v>
      </c>
      <c r="AI9" s="12" t="s">
        <v>1135</v>
      </c>
    </row>
    <row r="10" s="9" customFormat="1" ht="16" customHeight="1" spans="1:35">
      <c r="A10" s="40">
        <f t="shared" si="0"/>
        <v>7</v>
      </c>
      <c r="B10" s="41" t="s">
        <v>103</v>
      </c>
      <c r="C10" s="42" t="s">
        <v>114</v>
      </c>
      <c r="D10" s="41" t="s">
        <v>115</v>
      </c>
      <c r="E10" s="41">
        <v>3245.4</v>
      </c>
      <c r="F10" s="41">
        <f>VLOOKUP(C10,'[1]9月'!$B:$Q,16,0)</f>
        <v>3245.4</v>
      </c>
      <c r="G10" s="44">
        <v>5664.75</v>
      </c>
      <c r="H10" s="41">
        <v>3245.4</v>
      </c>
      <c r="I10" s="44">
        <v>4180</v>
      </c>
      <c r="J10" s="44"/>
      <c r="K10" s="52">
        <f t="shared" si="1"/>
        <v>58.4172</v>
      </c>
      <c r="L10" s="53">
        <f t="shared" si="2"/>
        <v>519.264</v>
      </c>
      <c r="M10" s="44">
        <f t="shared" si="3"/>
        <v>453.18</v>
      </c>
      <c r="N10" s="41">
        <f t="shared" si="4"/>
        <v>22.7178</v>
      </c>
      <c r="O10" s="44">
        <f t="shared" si="5"/>
        <v>209</v>
      </c>
      <c r="P10" s="44">
        <f t="shared" si="6"/>
        <v>0</v>
      </c>
      <c r="Q10" s="44">
        <f t="shared" si="7"/>
        <v>1262.579</v>
      </c>
      <c r="R10" s="41">
        <f t="shared" si="8"/>
        <v>0</v>
      </c>
      <c r="S10" s="41">
        <f t="shared" si="9"/>
        <v>259.63</v>
      </c>
      <c r="T10" s="44">
        <f t="shared" si="10"/>
        <v>113.3</v>
      </c>
      <c r="U10" s="41">
        <f t="shared" si="11"/>
        <v>9.74</v>
      </c>
      <c r="V10" s="44">
        <f t="shared" si="12"/>
        <v>209</v>
      </c>
      <c r="W10" s="44">
        <f t="shared" si="13"/>
        <v>0</v>
      </c>
      <c r="X10" s="41">
        <f t="shared" si="14"/>
        <v>591.67</v>
      </c>
      <c r="Y10" s="41">
        <f t="shared" si="15"/>
        <v>1854.249</v>
      </c>
      <c r="Z10" s="41"/>
      <c r="AA10" s="12" t="s">
        <v>26</v>
      </c>
      <c r="AB10" s="11">
        <f t="shared" ref="AB10:AH10" si="22">K10+R10</f>
        <v>58.4172</v>
      </c>
      <c r="AC10" s="11">
        <f t="shared" si="22"/>
        <v>778.894</v>
      </c>
      <c r="AD10" s="11">
        <f t="shared" si="22"/>
        <v>566.48</v>
      </c>
      <c r="AE10" s="11">
        <f t="shared" si="22"/>
        <v>32.4578</v>
      </c>
      <c r="AF10" s="11">
        <f t="shared" si="22"/>
        <v>418</v>
      </c>
      <c r="AG10" s="11">
        <f t="shared" si="22"/>
        <v>0</v>
      </c>
      <c r="AH10" s="11">
        <f t="shared" si="22"/>
        <v>1854.249</v>
      </c>
      <c r="AI10" s="12" t="s">
        <v>1135</v>
      </c>
    </row>
    <row r="11" s="9" customFormat="1" ht="16" customHeight="1" spans="1:35">
      <c r="A11" s="40">
        <f t="shared" si="0"/>
        <v>8</v>
      </c>
      <c r="B11" s="41" t="e">
        <v>#N/A</v>
      </c>
      <c r="C11" s="42" t="s">
        <v>116</v>
      </c>
      <c r="D11" s="41" t="s">
        <v>117</v>
      </c>
      <c r="E11" s="41">
        <v>3820</v>
      </c>
      <c r="F11" s="41">
        <f>VLOOKUP(C11,'[1]9月'!$B:$Q,16,0)</f>
        <v>3820</v>
      </c>
      <c r="G11" s="44">
        <v>5664.75</v>
      </c>
      <c r="H11" s="41">
        <v>3820</v>
      </c>
      <c r="I11" s="44">
        <v>4180</v>
      </c>
      <c r="J11" s="44"/>
      <c r="K11" s="52">
        <f t="shared" si="1"/>
        <v>68.76</v>
      </c>
      <c r="L11" s="53">
        <f t="shared" si="2"/>
        <v>611.2</v>
      </c>
      <c r="M11" s="44">
        <f t="shared" si="3"/>
        <v>453.18</v>
      </c>
      <c r="N11" s="41">
        <f t="shared" si="4"/>
        <v>26.74</v>
      </c>
      <c r="O11" s="44">
        <f t="shared" si="5"/>
        <v>209</v>
      </c>
      <c r="P11" s="44">
        <f t="shared" si="6"/>
        <v>0</v>
      </c>
      <c r="Q11" s="44">
        <f t="shared" si="7"/>
        <v>1368.88</v>
      </c>
      <c r="R11" s="41">
        <f t="shared" si="8"/>
        <v>0</v>
      </c>
      <c r="S11" s="41">
        <f t="shared" si="9"/>
        <v>305.6</v>
      </c>
      <c r="T11" s="44">
        <f t="shared" si="10"/>
        <v>113.3</v>
      </c>
      <c r="U11" s="41">
        <f t="shared" si="11"/>
        <v>11.46</v>
      </c>
      <c r="V11" s="44">
        <f t="shared" si="12"/>
        <v>209</v>
      </c>
      <c r="W11" s="44">
        <f t="shared" si="13"/>
        <v>0</v>
      </c>
      <c r="X11" s="41">
        <f t="shared" si="14"/>
        <v>639.36</v>
      </c>
      <c r="Y11" s="41">
        <f t="shared" si="15"/>
        <v>2008.24</v>
      </c>
      <c r="Z11" s="41"/>
      <c r="AA11" s="12" t="s">
        <v>26</v>
      </c>
      <c r="AB11" s="11">
        <f t="shared" ref="AB11:AH11" si="23">K11+R11</f>
        <v>68.76</v>
      </c>
      <c r="AC11" s="11">
        <f t="shared" si="23"/>
        <v>916.8</v>
      </c>
      <c r="AD11" s="11">
        <f t="shared" si="23"/>
        <v>566.48</v>
      </c>
      <c r="AE11" s="11">
        <f t="shared" si="23"/>
        <v>38.2</v>
      </c>
      <c r="AF11" s="11">
        <f t="shared" si="23"/>
        <v>418</v>
      </c>
      <c r="AG11" s="11">
        <f t="shared" si="23"/>
        <v>0</v>
      </c>
      <c r="AH11" s="11">
        <f t="shared" si="23"/>
        <v>2008.24</v>
      </c>
      <c r="AI11" s="12" t="s">
        <v>1135</v>
      </c>
    </row>
    <row r="12" s="9" customFormat="1" ht="16" customHeight="1" spans="1:35">
      <c r="A12" s="40">
        <f t="shared" si="0"/>
        <v>9</v>
      </c>
      <c r="B12" s="41" t="s">
        <v>98</v>
      </c>
      <c r="C12" s="42" t="s">
        <v>120</v>
      </c>
      <c r="D12" s="45" t="s">
        <v>121</v>
      </c>
      <c r="E12" s="41">
        <v>3245.4</v>
      </c>
      <c r="F12" s="41">
        <f>VLOOKUP(C12,'[1]9月'!$B:$Q,16,0)</f>
        <v>3245.4</v>
      </c>
      <c r="G12" s="44">
        <v>5664.75</v>
      </c>
      <c r="H12" s="41">
        <v>3245.4</v>
      </c>
      <c r="I12" s="44">
        <v>3180</v>
      </c>
      <c r="J12" s="44"/>
      <c r="K12" s="52">
        <f t="shared" si="1"/>
        <v>58.4172</v>
      </c>
      <c r="L12" s="53">
        <f t="shared" si="2"/>
        <v>519.264</v>
      </c>
      <c r="M12" s="44">
        <f t="shared" si="3"/>
        <v>453.18</v>
      </c>
      <c r="N12" s="41">
        <f t="shared" si="4"/>
        <v>22.7178</v>
      </c>
      <c r="O12" s="44">
        <f t="shared" si="5"/>
        <v>159</v>
      </c>
      <c r="P12" s="44">
        <f t="shared" si="6"/>
        <v>0</v>
      </c>
      <c r="Q12" s="44">
        <f t="shared" si="7"/>
        <v>1212.579</v>
      </c>
      <c r="R12" s="41">
        <f t="shared" si="8"/>
        <v>0</v>
      </c>
      <c r="S12" s="41">
        <f t="shared" si="9"/>
        <v>259.63</v>
      </c>
      <c r="T12" s="44">
        <f t="shared" si="10"/>
        <v>113.3</v>
      </c>
      <c r="U12" s="41">
        <f t="shared" si="11"/>
        <v>9.74</v>
      </c>
      <c r="V12" s="44">
        <f t="shared" si="12"/>
        <v>159</v>
      </c>
      <c r="W12" s="44">
        <f t="shared" si="13"/>
        <v>0</v>
      </c>
      <c r="X12" s="41">
        <f t="shared" si="14"/>
        <v>541.67</v>
      </c>
      <c r="Y12" s="41">
        <f t="shared" si="15"/>
        <v>1754.249</v>
      </c>
      <c r="Z12" s="41"/>
      <c r="AA12" s="12" t="s">
        <v>26</v>
      </c>
      <c r="AB12" s="11">
        <f t="shared" ref="AB12:AH12" si="24">K12+R12</f>
        <v>58.4172</v>
      </c>
      <c r="AC12" s="11">
        <f t="shared" si="24"/>
        <v>778.894</v>
      </c>
      <c r="AD12" s="11">
        <f t="shared" si="24"/>
        <v>566.48</v>
      </c>
      <c r="AE12" s="11">
        <f t="shared" si="24"/>
        <v>32.4578</v>
      </c>
      <c r="AF12" s="11">
        <f t="shared" si="24"/>
        <v>318</v>
      </c>
      <c r="AG12" s="11">
        <f t="shared" si="24"/>
        <v>0</v>
      </c>
      <c r="AH12" s="11">
        <f t="shared" si="24"/>
        <v>1754.249</v>
      </c>
      <c r="AI12" s="12" t="s">
        <v>1135</v>
      </c>
    </row>
    <row r="13" s="9" customFormat="1" ht="16" customHeight="1" spans="1:35">
      <c r="A13" s="40">
        <f t="shared" si="0"/>
        <v>10</v>
      </c>
      <c r="B13" s="41" t="s">
        <v>98</v>
      </c>
      <c r="C13" s="42" t="s">
        <v>122</v>
      </c>
      <c r="D13" s="45" t="s">
        <v>123</v>
      </c>
      <c r="E13" s="41">
        <v>3245.4</v>
      </c>
      <c r="F13" s="41">
        <v>3245.4</v>
      </c>
      <c r="G13" s="44">
        <v>5664.75</v>
      </c>
      <c r="H13" s="41">
        <v>3245.4</v>
      </c>
      <c r="I13" s="44">
        <v>3180</v>
      </c>
      <c r="J13" s="44"/>
      <c r="K13" s="52">
        <f t="shared" si="1"/>
        <v>58.4172</v>
      </c>
      <c r="L13" s="53">
        <f t="shared" si="2"/>
        <v>519.264</v>
      </c>
      <c r="M13" s="44">
        <f t="shared" si="3"/>
        <v>453.18</v>
      </c>
      <c r="N13" s="41">
        <f t="shared" si="4"/>
        <v>22.7178</v>
      </c>
      <c r="O13" s="44">
        <f t="shared" si="5"/>
        <v>159</v>
      </c>
      <c r="P13" s="44">
        <f t="shared" si="6"/>
        <v>0</v>
      </c>
      <c r="Q13" s="44">
        <f t="shared" si="7"/>
        <v>1212.579</v>
      </c>
      <c r="R13" s="41">
        <f t="shared" si="8"/>
        <v>0</v>
      </c>
      <c r="S13" s="41">
        <f t="shared" si="9"/>
        <v>259.63</v>
      </c>
      <c r="T13" s="44">
        <f t="shared" si="10"/>
        <v>113.3</v>
      </c>
      <c r="U13" s="41">
        <f t="shared" si="11"/>
        <v>9.74</v>
      </c>
      <c r="V13" s="44">
        <f t="shared" si="12"/>
        <v>159</v>
      </c>
      <c r="W13" s="44">
        <f t="shared" si="13"/>
        <v>0</v>
      </c>
      <c r="X13" s="41">
        <f t="shared" si="14"/>
        <v>541.67</v>
      </c>
      <c r="Y13" s="41">
        <f t="shared" si="15"/>
        <v>1754.249</v>
      </c>
      <c r="Z13" s="41"/>
      <c r="AA13" s="12" t="s">
        <v>26</v>
      </c>
      <c r="AB13" s="11">
        <f t="shared" ref="AB13:AH13" si="25">K13+R13</f>
        <v>58.4172</v>
      </c>
      <c r="AC13" s="11">
        <f t="shared" si="25"/>
        <v>778.894</v>
      </c>
      <c r="AD13" s="11">
        <f t="shared" si="25"/>
        <v>566.48</v>
      </c>
      <c r="AE13" s="11">
        <f t="shared" si="25"/>
        <v>32.4578</v>
      </c>
      <c r="AF13" s="11">
        <f t="shared" si="25"/>
        <v>318</v>
      </c>
      <c r="AG13" s="11">
        <f t="shared" si="25"/>
        <v>0</v>
      </c>
      <c r="AH13" s="11">
        <f t="shared" si="25"/>
        <v>1754.249</v>
      </c>
      <c r="AI13" s="12" t="s">
        <v>1135</v>
      </c>
    </row>
    <row r="14" s="9" customFormat="1" ht="16" customHeight="1" spans="1:35">
      <c r="A14" s="40">
        <f t="shared" si="0"/>
        <v>11</v>
      </c>
      <c r="B14" s="41" t="s">
        <v>1046</v>
      </c>
      <c r="C14" s="42" t="s">
        <v>127</v>
      </c>
      <c r="D14" s="41" t="s">
        <v>128</v>
      </c>
      <c r="E14" s="41">
        <v>3245.4</v>
      </c>
      <c r="F14" s="41">
        <f>VLOOKUP(C14,'[1]9月'!$B:$Q,16,0)</f>
        <v>3245.4</v>
      </c>
      <c r="G14" s="44">
        <v>5664.75</v>
      </c>
      <c r="H14" s="41">
        <v>3245.4</v>
      </c>
      <c r="I14" s="44">
        <v>1790</v>
      </c>
      <c r="J14" s="44"/>
      <c r="K14" s="52">
        <f t="shared" si="1"/>
        <v>58.4172</v>
      </c>
      <c r="L14" s="53">
        <f t="shared" si="2"/>
        <v>519.264</v>
      </c>
      <c r="M14" s="44">
        <f t="shared" si="3"/>
        <v>453.18</v>
      </c>
      <c r="N14" s="41">
        <f t="shared" si="4"/>
        <v>22.7178</v>
      </c>
      <c r="O14" s="44">
        <f t="shared" si="5"/>
        <v>89.5</v>
      </c>
      <c r="P14" s="44">
        <f t="shared" si="6"/>
        <v>0</v>
      </c>
      <c r="Q14" s="44">
        <f t="shared" si="7"/>
        <v>1143.079</v>
      </c>
      <c r="R14" s="41">
        <f t="shared" si="8"/>
        <v>0</v>
      </c>
      <c r="S14" s="41">
        <f t="shared" si="9"/>
        <v>259.63</v>
      </c>
      <c r="T14" s="44">
        <f t="shared" si="10"/>
        <v>113.3</v>
      </c>
      <c r="U14" s="41">
        <f t="shared" si="11"/>
        <v>9.74</v>
      </c>
      <c r="V14" s="44">
        <f t="shared" si="12"/>
        <v>89.5</v>
      </c>
      <c r="W14" s="44">
        <f t="shared" si="13"/>
        <v>0</v>
      </c>
      <c r="X14" s="41">
        <f t="shared" si="14"/>
        <v>472.17</v>
      </c>
      <c r="Y14" s="41">
        <f t="shared" si="15"/>
        <v>1615.249</v>
      </c>
      <c r="Z14" s="41"/>
      <c r="AA14" s="12" t="s">
        <v>26</v>
      </c>
      <c r="AB14" s="11">
        <f t="shared" ref="AB14:AH14" si="26">K14+R14</f>
        <v>58.4172</v>
      </c>
      <c r="AC14" s="11">
        <f t="shared" si="26"/>
        <v>778.894</v>
      </c>
      <c r="AD14" s="11">
        <f t="shared" si="26"/>
        <v>566.48</v>
      </c>
      <c r="AE14" s="11">
        <f t="shared" si="26"/>
        <v>32.4578</v>
      </c>
      <c r="AF14" s="11">
        <f t="shared" si="26"/>
        <v>179</v>
      </c>
      <c r="AG14" s="11">
        <f t="shared" si="26"/>
        <v>0</v>
      </c>
      <c r="AH14" s="11">
        <f t="shared" si="26"/>
        <v>1615.249</v>
      </c>
      <c r="AI14" s="12" t="s">
        <v>1135</v>
      </c>
    </row>
    <row r="15" s="9" customFormat="1" ht="16" customHeight="1" spans="1:35">
      <c r="A15" s="40">
        <f t="shared" si="0"/>
        <v>12</v>
      </c>
      <c r="B15" s="41" t="s">
        <v>1046</v>
      </c>
      <c r="C15" s="42" t="s">
        <v>129</v>
      </c>
      <c r="D15" s="41" t="s">
        <v>130</v>
      </c>
      <c r="E15" s="41">
        <v>3245.4</v>
      </c>
      <c r="F15" s="41">
        <f>VLOOKUP(C15,'[1]9月'!$B:$Q,16,0)</f>
        <v>3245.4</v>
      </c>
      <c r="G15" s="44">
        <v>5664.75</v>
      </c>
      <c r="H15" s="41">
        <v>3245.4</v>
      </c>
      <c r="I15" s="44">
        <v>1790</v>
      </c>
      <c r="J15" s="44"/>
      <c r="K15" s="52">
        <f t="shared" si="1"/>
        <v>58.4172</v>
      </c>
      <c r="L15" s="53">
        <f t="shared" si="2"/>
        <v>519.264</v>
      </c>
      <c r="M15" s="44">
        <f t="shared" si="3"/>
        <v>453.18</v>
      </c>
      <c r="N15" s="41">
        <f t="shared" si="4"/>
        <v>22.7178</v>
      </c>
      <c r="O15" s="44">
        <f t="shared" si="5"/>
        <v>89.5</v>
      </c>
      <c r="P15" s="44">
        <f t="shared" si="6"/>
        <v>0</v>
      </c>
      <c r="Q15" s="44">
        <f t="shared" si="7"/>
        <v>1143.079</v>
      </c>
      <c r="R15" s="41">
        <f t="shared" si="8"/>
        <v>0</v>
      </c>
      <c r="S15" s="41">
        <f t="shared" si="9"/>
        <v>259.63</v>
      </c>
      <c r="T15" s="44">
        <f t="shared" si="10"/>
        <v>113.3</v>
      </c>
      <c r="U15" s="41">
        <f t="shared" si="11"/>
        <v>9.74</v>
      </c>
      <c r="V15" s="44">
        <f t="shared" si="12"/>
        <v>89.5</v>
      </c>
      <c r="W15" s="44">
        <f t="shared" si="13"/>
        <v>0</v>
      </c>
      <c r="X15" s="41">
        <f t="shared" si="14"/>
        <v>472.17</v>
      </c>
      <c r="Y15" s="41">
        <f t="shared" si="15"/>
        <v>1615.249</v>
      </c>
      <c r="Z15" s="41"/>
      <c r="AA15" s="12" t="s">
        <v>26</v>
      </c>
      <c r="AB15" s="11">
        <f t="shared" ref="AB15:AH15" si="27">K15+R15</f>
        <v>58.4172</v>
      </c>
      <c r="AC15" s="11">
        <f t="shared" si="27"/>
        <v>778.894</v>
      </c>
      <c r="AD15" s="11">
        <f t="shared" si="27"/>
        <v>566.48</v>
      </c>
      <c r="AE15" s="11">
        <f t="shared" si="27"/>
        <v>32.4578</v>
      </c>
      <c r="AF15" s="11">
        <f t="shared" si="27"/>
        <v>179</v>
      </c>
      <c r="AG15" s="11">
        <f t="shared" si="27"/>
        <v>0</v>
      </c>
      <c r="AH15" s="11">
        <f t="shared" si="27"/>
        <v>1615.249</v>
      </c>
      <c r="AI15" s="12" t="s">
        <v>1135</v>
      </c>
    </row>
    <row r="16" s="9" customFormat="1" ht="16" customHeight="1" spans="1:35">
      <c r="A16" s="40">
        <f t="shared" si="0"/>
        <v>13</v>
      </c>
      <c r="B16" s="41" t="s">
        <v>1046</v>
      </c>
      <c r="C16" s="42" t="s">
        <v>131</v>
      </c>
      <c r="D16" s="41" t="s">
        <v>132</v>
      </c>
      <c r="E16" s="41">
        <v>3245.4</v>
      </c>
      <c r="F16" s="41">
        <f>VLOOKUP(C16,'[1]9月'!$B:$Q,16,0)</f>
        <v>3245.4</v>
      </c>
      <c r="G16" s="44">
        <v>5664.75</v>
      </c>
      <c r="H16" s="41">
        <v>3245.4</v>
      </c>
      <c r="I16" s="44">
        <v>1790</v>
      </c>
      <c r="J16" s="44"/>
      <c r="K16" s="52">
        <f t="shared" si="1"/>
        <v>58.4172</v>
      </c>
      <c r="L16" s="53">
        <f t="shared" si="2"/>
        <v>519.264</v>
      </c>
      <c r="M16" s="44">
        <f t="shared" si="3"/>
        <v>453.18</v>
      </c>
      <c r="N16" s="41">
        <f t="shared" si="4"/>
        <v>22.7178</v>
      </c>
      <c r="O16" s="44">
        <f t="shared" si="5"/>
        <v>89.5</v>
      </c>
      <c r="P16" s="44">
        <f t="shared" si="6"/>
        <v>0</v>
      </c>
      <c r="Q16" s="44">
        <f t="shared" si="7"/>
        <v>1143.079</v>
      </c>
      <c r="R16" s="41">
        <f t="shared" si="8"/>
        <v>0</v>
      </c>
      <c r="S16" s="41">
        <f t="shared" si="9"/>
        <v>259.63</v>
      </c>
      <c r="T16" s="44">
        <f t="shared" si="10"/>
        <v>113.3</v>
      </c>
      <c r="U16" s="41">
        <f t="shared" si="11"/>
        <v>9.74</v>
      </c>
      <c r="V16" s="44">
        <f t="shared" si="12"/>
        <v>89.5</v>
      </c>
      <c r="W16" s="44">
        <f t="shared" si="13"/>
        <v>0</v>
      </c>
      <c r="X16" s="41">
        <f t="shared" si="14"/>
        <v>472.17</v>
      </c>
      <c r="Y16" s="41">
        <f t="shared" si="15"/>
        <v>1615.249</v>
      </c>
      <c r="Z16" s="41"/>
      <c r="AA16" s="12" t="s">
        <v>26</v>
      </c>
      <c r="AB16" s="11">
        <f t="shared" ref="AB16:AH16" si="28">K16+R16</f>
        <v>58.4172</v>
      </c>
      <c r="AC16" s="11">
        <f t="shared" si="28"/>
        <v>778.894</v>
      </c>
      <c r="AD16" s="11">
        <f t="shared" si="28"/>
        <v>566.48</v>
      </c>
      <c r="AE16" s="11">
        <f t="shared" si="28"/>
        <v>32.4578</v>
      </c>
      <c r="AF16" s="11">
        <f t="shared" si="28"/>
        <v>179</v>
      </c>
      <c r="AG16" s="11">
        <f t="shared" si="28"/>
        <v>0</v>
      </c>
      <c r="AH16" s="11">
        <f t="shared" si="28"/>
        <v>1615.249</v>
      </c>
      <c r="AI16" s="12" t="s">
        <v>1135</v>
      </c>
    </row>
    <row r="17" s="9" customFormat="1" ht="16" customHeight="1" spans="1:35">
      <c r="A17" s="40">
        <f t="shared" si="0"/>
        <v>14</v>
      </c>
      <c r="B17" s="41" t="s">
        <v>1046</v>
      </c>
      <c r="C17" s="42" t="s">
        <v>133</v>
      </c>
      <c r="D17" s="41" t="s">
        <v>134</v>
      </c>
      <c r="E17" s="41">
        <v>3245.4</v>
      </c>
      <c r="F17" s="41">
        <f>VLOOKUP(C17,'[1]9月'!$B:$Q,16,0)</f>
        <v>3245.4</v>
      </c>
      <c r="G17" s="44">
        <v>5664.75</v>
      </c>
      <c r="H17" s="41">
        <v>3245.4</v>
      </c>
      <c r="I17" s="44">
        <v>1790</v>
      </c>
      <c r="J17" s="44"/>
      <c r="K17" s="52">
        <f t="shared" si="1"/>
        <v>58.4172</v>
      </c>
      <c r="L17" s="53">
        <f t="shared" si="2"/>
        <v>519.264</v>
      </c>
      <c r="M17" s="44">
        <f t="shared" si="3"/>
        <v>453.18</v>
      </c>
      <c r="N17" s="41">
        <f t="shared" si="4"/>
        <v>22.7178</v>
      </c>
      <c r="O17" s="44">
        <f t="shared" si="5"/>
        <v>89.5</v>
      </c>
      <c r="P17" s="44">
        <f t="shared" si="6"/>
        <v>0</v>
      </c>
      <c r="Q17" s="44">
        <f t="shared" si="7"/>
        <v>1143.079</v>
      </c>
      <c r="R17" s="41">
        <f t="shared" si="8"/>
        <v>0</v>
      </c>
      <c r="S17" s="41">
        <f t="shared" si="9"/>
        <v>259.63</v>
      </c>
      <c r="T17" s="44">
        <f t="shared" si="10"/>
        <v>113.3</v>
      </c>
      <c r="U17" s="41">
        <f t="shared" si="11"/>
        <v>9.74</v>
      </c>
      <c r="V17" s="44">
        <f t="shared" si="12"/>
        <v>89.5</v>
      </c>
      <c r="W17" s="44">
        <f t="shared" si="13"/>
        <v>0</v>
      </c>
      <c r="X17" s="41">
        <f t="shared" si="14"/>
        <v>472.17</v>
      </c>
      <c r="Y17" s="41">
        <f t="shared" si="15"/>
        <v>1615.249</v>
      </c>
      <c r="Z17" s="41"/>
      <c r="AA17" s="12" t="s">
        <v>26</v>
      </c>
      <c r="AB17" s="11">
        <f t="shared" ref="AB17:AH17" si="29">K17+R17</f>
        <v>58.4172</v>
      </c>
      <c r="AC17" s="11">
        <f t="shared" si="29"/>
        <v>778.894</v>
      </c>
      <c r="AD17" s="11">
        <f t="shared" si="29"/>
        <v>566.48</v>
      </c>
      <c r="AE17" s="11">
        <f t="shared" si="29"/>
        <v>32.4578</v>
      </c>
      <c r="AF17" s="11">
        <f t="shared" si="29"/>
        <v>179</v>
      </c>
      <c r="AG17" s="11">
        <f t="shared" si="29"/>
        <v>0</v>
      </c>
      <c r="AH17" s="11">
        <f t="shared" si="29"/>
        <v>1615.249</v>
      </c>
      <c r="AI17" s="12" t="s">
        <v>1135</v>
      </c>
    </row>
    <row r="18" s="9" customFormat="1" ht="16" customHeight="1" spans="1:35">
      <c r="A18" s="40">
        <f t="shared" si="0"/>
        <v>15</v>
      </c>
      <c r="B18" s="41" t="s">
        <v>1046</v>
      </c>
      <c r="C18" s="42" t="s">
        <v>135</v>
      </c>
      <c r="D18" s="41" t="s">
        <v>136</v>
      </c>
      <c r="E18" s="41">
        <v>3245.4</v>
      </c>
      <c r="F18" s="41">
        <f>VLOOKUP(C18,'[1]9月'!$B:$Q,16,0)</f>
        <v>3245.4</v>
      </c>
      <c r="G18" s="44">
        <v>5664.75</v>
      </c>
      <c r="H18" s="41">
        <v>3245.4</v>
      </c>
      <c r="I18" s="88">
        <v>4180</v>
      </c>
      <c r="J18" s="44"/>
      <c r="K18" s="52">
        <f t="shared" si="1"/>
        <v>58.4172</v>
      </c>
      <c r="L18" s="53">
        <f t="shared" si="2"/>
        <v>519.264</v>
      </c>
      <c r="M18" s="44">
        <f t="shared" si="3"/>
        <v>453.18</v>
      </c>
      <c r="N18" s="41">
        <f t="shared" si="4"/>
        <v>22.7178</v>
      </c>
      <c r="O18" s="44">
        <f t="shared" si="5"/>
        <v>209</v>
      </c>
      <c r="P18" s="44">
        <f t="shared" si="6"/>
        <v>0</v>
      </c>
      <c r="Q18" s="44">
        <f t="shared" si="7"/>
        <v>1262.579</v>
      </c>
      <c r="R18" s="41">
        <f t="shared" si="8"/>
        <v>0</v>
      </c>
      <c r="S18" s="41">
        <f t="shared" si="9"/>
        <v>259.63</v>
      </c>
      <c r="T18" s="44">
        <f t="shared" si="10"/>
        <v>113.3</v>
      </c>
      <c r="U18" s="41">
        <f t="shared" si="11"/>
        <v>9.74</v>
      </c>
      <c r="V18" s="44">
        <f t="shared" si="12"/>
        <v>209</v>
      </c>
      <c r="W18" s="44">
        <f t="shared" si="13"/>
        <v>0</v>
      </c>
      <c r="X18" s="41">
        <f t="shared" si="14"/>
        <v>591.67</v>
      </c>
      <c r="Y18" s="41">
        <f t="shared" si="15"/>
        <v>1854.249</v>
      </c>
      <c r="Z18" s="41"/>
      <c r="AA18" s="12" t="s">
        <v>26</v>
      </c>
      <c r="AB18" s="11">
        <f t="shared" ref="AB18:AH18" si="30">K18+R18</f>
        <v>58.4172</v>
      </c>
      <c r="AC18" s="11">
        <f t="shared" si="30"/>
        <v>778.894</v>
      </c>
      <c r="AD18" s="11">
        <f t="shared" si="30"/>
        <v>566.48</v>
      </c>
      <c r="AE18" s="11">
        <f t="shared" si="30"/>
        <v>32.4578</v>
      </c>
      <c r="AF18" s="11">
        <f t="shared" si="30"/>
        <v>418</v>
      </c>
      <c r="AG18" s="11">
        <f t="shared" si="30"/>
        <v>0</v>
      </c>
      <c r="AH18" s="11">
        <f t="shared" si="30"/>
        <v>1854.249</v>
      </c>
      <c r="AI18" s="12" t="s">
        <v>1135</v>
      </c>
    </row>
    <row r="19" s="9" customFormat="1" ht="16" customHeight="1" spans="1:35">
      <c r="A19" s="40">
        <f t="shared" si="0"/>
        <v>16</v>
      </c>
      <c r="B19" s="41" t="s">
        <v>1046</v>
      </c>
      <c r="C19" s="42" t="s">
        <v>137</v>
      </c>
      <c r="D19" s="41" t="s">
        <v>138</v>
      </c>
      <c r="E19" s="41">
        <v>3245.4</v>
      </c>
      <c r="F19" s="41">
        <f>VLOOKUP(C19,'[1]9月'!$B:$Q,16,0)</f>
        <v>3245.4</v>
      </c>
      <c r="G19" s="44">
        <v>5664.75</v>
      </c>
      <c r="H19" s="41">
        <v>3245.4</v>
      </c>
      <c r="I19" s="44">
        <v>3180</v>
      </c>
      <c r="J19" s="44"/>
      <c r="K19" s="52">
        <f t="shared" si="1"/>
        <v>58.4172</v>
      </c>
      <c r="L19" s="53">
        <f t="shared" si="2"/>
        <v>519.264</v>
      </c>
      <c r="M19" s="44">
        <f t="shared" si="3"/>
        <v>453.18</v>
      </c>
      <c r="N19" s="41">
        <f t="shared" si="4"/>
        <v>22.7178</v>
      </c>
      <c r="O19" s="44">
        <f t="shared" si="5"/>
        <v>159</v>
      </c>
      <c r="P19" s="44">
        <f t="shared" si="6"/>
        <v>0</v>
      </c>
      <c r="Q19" s="44">
        <f t="shared" si="7"/>
        <v>1212.579</v>
      </c>
      <c r="R19" s="41">
        <f t="shared" si="8"/>
        <v>0</v>
      </c>
      <c r="S19" s="41">
        <f t="shared" si="9"/>
        <v>259.63</v>
      </c>
      <c r="T19" s="44">
        <f t="shared" si="10"/>
        <v>113.3</v>
      </c>
      <c r="U19" s="41">
        <f t="shared" si="11"/>
        <v>9.74</v>
      </c>
      <c r="V19" s="44">
        <f t="shared" si="12"/>
        <v>159</v>
      </c>
      <c r="W19" s="44">
        <f t="shared" si="13"/>
        <v>0</v>
      </c>
      <c r="X19" s="41">
        <f t="shared" si="14"/>
        <v>541.67</v>
      </c>
      <c r="Y19" s="41">
        <f t="shared" si="15"/>
        <v>1754.249</v>
      </c>
      <c r="Z19" s="41"/>
      <c r="AA19" s="12" t="s">
        <v>26</v>
      </c>
      <c r="AB19" s="11">
        <f t="shared" ref="AB19:AH19" si="31">K19+R19</f>
        <v>58.4172</v>
      </c>
      <c r="AC19" s="11">
        <f t="shared" si="31"/>
        <v>778.894</v>
      </c>
      <c r="AD19" s="11">
        <f t="shared" si="31"/>
        <v>566.48</v>
      </c>
      <c r="AE19" s="11">
        <f t="shared" si="31"/>
        <v>32.4578</v>
      </c>
      <c r="AF19" s="11">
        <f t="shared" si="31"/>
        <v>318</v>
      </c>
      <c r="AG19" s="11">
        <f t="shared" si="31"/>
        <v>0</v>
      </c>
      <c r="AH19" s="11">
        <f t="shared" si="31"/>
        <v>1754.249</v>
      </c>
      <c r="AI19" s="12" t="s">
        <v>1135</v>
      </c>
    </row>
    <row r="20" s="9" customFormat="1" ht="16" customHeight="1" spans="1:35">
      <c r="A20" s="40">
        <f t="shared" si="0"/>
        <v>17</v>
      </c>
      <c r="B20" s="41" t="s">
        <v>1046</v>
      </c>
      <c r="C20" s="42" t="s">
        <v>139</v>
      </c>
      <c r="D20" s="341" t="s">
        <v>140</v>
      </c>
      <c r="E20" s="41">
        <v>3245.4</v>
      </c>
      <c r="F20" s="41">
        <f>VLOOKUP(C20,'[1]9月'!$B:$Q,16,0)</f>
        <v>3245.4</v>
      </c>
      <c r="G20" s="44">
        <v>5664.75</v>
      </c>
      <c r="H20" s="41">
        <v>3245.4</v>
      </c>
      <c r="I20" s="44">
        <v>3180</v>
      </c>
      <c r="J20" s="44"/>
      <c r="K20" s="52">
        <f t="shared" si="1"/>
        <v>58.4172</v>
      </c>
      <c r="L20" s="53">
        <f t="shared" si="2"/>
        <v>519.264</v>
      </c>
      <c r="M20" s="44">
        <f t="shared" si="3"/>
        <v>453.18</v>
      </c>
      <c r="N20" s="41">
        <f t="shared" si="4"/>
        <v>22.7178</v>
      </c>
      <c r="O20" s="44">
        <f t="shared" si="5"/>
        <v>159</v>
      </c>
      <c r="P20" s="44">
        <f t="shared" si="6"/>
        <v>0</v>
      </c>
      <c r="Q20" s="44">
        <f t="shared" si="7"/>
        <v>1212.579</v>
      </c>
      <c r="R20" s="41">
        <f t="shared" si="8"/>
        <v>0</v>
      </c>
      <c r="S20" s="41">
        <f t="shared" si="9"/>
        <v>259.63</v>
      </c>
      <c r="T20" s="44">
        <f t="shared" si="10"/>
        <v>113.3</v>
      </c>
      <c r="U20" s="41">
        <f t="shared" si="11"/>
        <v>9.74</v>
      </c>
      <c r="V20" s="44">
        <f t="shared" si="12"/>
        <v>159</v>
      </c>
      <c r="W20" s="44">
        <f t="shared" si="13"/>
        <v>0</v>
      </c>
      <c r="X20" s="41">
        <f t="shared" si="14"/>
        <v>541.67</v>
      </c>
      <c r="Y20" s="41">
        <f t="shared" si="15"/>
        <v>1754.249</v>
      </c>
      <c r="Z20" s="41"/>
      <c r="AA20" s="12" t="s">
        <v>26</v>
      </c>
      <c r="AB20" s="11">
        <f t="shared" ref="AB20:AH20" si="32">K20+R20</f>
        <v>58.4172</v>
      </c>
      <c r="AC20" s="11">
        <f t="shared" si="32"/>
        <v>778.894</v>
      </c>
      <c r="AD20" s="11">
        <f t="shared" si="32"/>
        <v>566.48</v>
      </c>
      <c r="AE20" s="11">
        <f t="shared" si="32"/>
        <v>32.4578</v>
      </c>
      <c r="AF20" s="11">
        <f t="shared" si="32"/>
        <v>318</v>
      </c>
      <c r="AG20" s="11">
        <f t="shared" si="32"/>
        <v>0</v>
      </c>
      <c r="AH20" s="11">
        <f t="shared" si="32"/>
        <v>1754.249</v>
      </c>
      <c r="AI20" s="12" t="s">
        <v>1135</v>
      </c>
    </row>
    <row r="21" s="9" customFormat="1" ht="16" customHeight="1" spans="1:35">
      <c r="A21" s="40">
        <f t="shared" si="0"/>
        <v>18</v>
      </c>
      <c r="B21" s="41" t="s">
        <v>1046</v>
      </c>
      <c r="C21" s="42" t="s">
        <v>143</v>
      </c>
      <c r="D21" s="41" t="s">
        <v>144</v>
      </c>
      <c r="E21" s="41">
        <v>3245.4</v>
      </c>
      <c r="F21" s="41">
        <f>VLOOKUP(C21,'[1]9月'!$B:$Q,16,0)</f>
        <v>3245.4</v>
      </c>
      <c r="G21" s="44">
        <v>5664.75</v>
      </c>
      <c r="H21" s="41">
        <v>3245.4</v>
      </c>
      <c r="I21" s="44">
        <v>3180</v>
      </c>
      <c r="J21" s="44"/>
      <c r="K21" s="52">
        <f t="shared" si="1"/>
        <v>58.4172</v>
      </c>
      <c r="L21" s="53">
        <f t="shared" si="2"/>
        <v>519.264</v>
      </c>
      <c r="M21" s="44">
        <f t="shared" si="3"/>
        <v>453.18</v>
      </c>
      <c r="N21" s="41">
        <f t="shared" si="4"/>
        <v>22.7178</v>
      </c>
      <c r="O21" s="44">
        <f t="shared" si="5"/>
        <v>159</v>
      </c>
      <c r="P21" s="44">
        <f t="shared" si="6"/>
        <v>0</v>
      </c>
      <c r="Q21" s="44">
        <f t="shared" si="7"/>
        <v>1212.579</v>
      </c>
      <c r="R21" s="41">
        <f t="shared" si="8"/>
        <v>0</v>
      </c>
      <c r="S21" s="41">
        <f t="shared" si="9"/>
        <v>259.63</v>
      </c>
      <c r="T21" s="44">
        <f t="shared" si="10"/>
        <v>113.3</v>
      </c>
      <c r="U21" s="41">
        <f t="shared" si="11"/>
        <v>9.74</v>
      </c>
      <c r="V21" s="44">
        <f t="shared" si="12"/>
        <v>159</v>
      </c>
      <c r="W21" s="44">
        <f t="shared" si="13"/>
        <v>0</v>
      </c>
      <c r="X21" s="41">
        <f t="shared" si="14"/>
        <v>541.67</v>
      </c>
      <c r="Y21" s="41">
        <f t="shared" si="15"/>
        <v>1754.249</v>
      </c>
      <c r="Z21" s="41"/>
      <c r="AA21" s="12" t="s">
        <v>26</v>
      </c>
      <c r="AB21" s="11">
        <f t="shared" ref="AB21:AH21" si="33">K21+R21</f>
        <v>58.4172</v>
      </c>
      <c r="AC21" s="11">
        <f t="shared" si="33"/>
        <v>778.894</v>
      </c>
      <c r="AD21" s="11">
        <f t="shared" si="33"/>
        <v>566.48</v>
      </c>
      <c r="AE21" s="11">
        <f t="shared" si="33"/>
        <v>32.4578</v>
      </c>
      <c r="AF21" s="11">
        <f t="shared" si="33"/>
        <v>318</v>
      </c>
      <c r="AG21" s="11">
        <f t="shared" si="33"/>
        <v>0</v>
      </c>
      <c r="AH21" s="11">
        <f t="shared" si="33"/>
        <v>1754.249</v>
      </c>
      <c r="AI21" s="12" t="s">
        <v>1135</v>
      </c>
    </row>
    <row r="22" s="9" customFormat="1" ht="16" customHeight="1" spans="1:35">
      <c r="A22" s="40">
        <f t="shared" si="0"/>
        <v>19</v>
      </c>
      <c r="B22" s="41" t="s">
        <v>145</v>
      </c>
      <c r="C22" s="42" t="s">
        <v>146</v>
      </c>
      <c r="D22" s="41" t="s">
        <v>147</v>
      </c>
      <c r="E22" s="41">
        <v>3820</v>
      </c>
      <c r="F22" s="41">
        <f>VLOOKUP(C22,'[1]9月'!$B:$Q,16,0)</f>
        <v>3820</v>
      </c>
      <c r="G22" s="44">
        <v>5664.75</v>
      </c>
      <c r="H22" s="41">
        <v>3820</v>
      </c>
      <c r="I22" s="44">
        <v>4180</v>
      </c>
      <c r="J22" s="44"/>
      <c r="K22" s="52">
        <f t="shared" si="1"/>
        <v>68.76</v>
      </c>
      <c r="L22" s="53">
        <f t="shared" si="2"/>
        <v>611.2</v>
      </c>
      <c r="M22" s="44">
        <f t="shared" si="3"/>
        <v>453.18</v>
      </c>
      <c r="N22" s="41">
        <f t="shared" si="4"/>
        <v>26.74</v>
      </c>
      <c r="O22" s="44">
        <f t="shared" si="5"/>
        <v>209</v>
      </c>
      <c r="P22" s="44">
        <f t="shared" si="6"/>
        <v>0</v>
      </c>
      <c r="Q22" s="44">
        <f t="shared" si="7"/>
        <v>1368.88</v>
      </c>
      <c r="R22" s="41">
        <f t="shared" si="8"/>
        <v>0</v>
      </c>
      <c r="S22" s="41">
        <f t="shared" si="9"/>
        <v>305.6</v>
      </c>
      <c r="T22" s="44">
        <f t="shared" si="10"/>
        <v>113.3</v>
      </c>
      <c r="U22" s="41">
        <f t="shared" si="11"/>
        <v>11.46</v>
      </c>
      <c r="V22" s="44">
        <f t="shared" si="12"/>
        <v>209</v>
      </c>
      <c r="W22" s="44">
        <f t="shared" si="13"/>
        <v>0</v>
      </c>
      <c r="X22" s="41">
        <f t="shared" si="14"/>
        <v>639.36</v>
      </c>
      <c r="Y22" s="41">
        <f t="shared" si="15"/>
        <v>2008.24</v>
      </c>
      <c r="Z22" s="41"/>
      <c r="AA22" s="12" t="s">
        <v>13</v>
      </c>
      <c r="AB22" s="11">
        <f t="shared" ref="AB22:AH22" si="34">K22+R22</f>
        <v>68.76</v>
      </c>
      <c r="AC22" s="11">
        <f t="shared" si="34"/>
        <v>916.8</v>
      </c>
      <c r="AD22" s="11">
        <f t="shared" si="34"/>
        <v>566.48</v>
      </c>
      <c r="AE22" s="11">
        <f t="shared" si="34"/>
        <v>38.2</v>
      </c>
      <c r="AF22" s="11">
        <f t="shared" si="34"/>
        <v>418</v>
      </c>
      <c r="AG22" s="11">
        <f t="shared" si="34"/>
        <v>0</v>
      </c>
      <c r="AH22" s="11">
        <f t="shared" si="34"/>
        <v>2008.24</v>
      </c>
      <c r="AI22" s="12" t="s">
        <v>1134</v>
      </c>
    </row>
    <row r="23" s="9" customFormat="1" ht="16" customHeight="1" spans="1:35">
      <c r="A23" s="40">
        <f t="shared" si="0"/>
        <v>20</v>
      </c>
      <c r="B23" s="41" t="s">
        <v>145</v>
      </c>
      <c r="C23" s="42" t="s">
        <v>148</v>
      </c>
      <c r="D23" s="41" t="s">
        <v>149</v>
      </c>
      <c r="E23" s="41">
        <v>3245.4</v>
      </c>
      <c r="F23" s="41">
        <f>VLOOKUP(C23,'[1]9月'!$B:$Q,16,0)</f>
        <v>3245.4</v>
      </c>
      <c r="G23" s="44">
        <v>5664.75</v>
      </c>
      <c r="H23" s="41">
        <v>3245.4</v>
      </c>
      <c r="I23" s="44">
        <v>3180</v>
      </c>
      <c r="J23" s="44"/>
      <c r="K23" s="52">
        <f t="shared" si="1"/>
        <v>58.4172</v>
      </c>
      <c r="L23" s="53">
        <f t="shared" si="2"/>
        <v>519.264</v>
      </c>
      <c r="M23" s="44">
        <f t="shared" si="3"/>
        <v>453.18</v>
      </c>
      <c r="N23" s="41">
        <f t="shared" si="4"/>
        <v>22.7178</v>
      </c>
      <c r="O23" s="44">
        <f t="shared" si="5"/>
        <v>159</v>
      </c>
      <c r="P23" s="44">
        <f t="shared" si="6"/>
        <v>0</v>
      </c>
      <c r="Q23" s="44">
        <f t="shared" si="7"/>
        <v>1212.579</v>
      </c>
      <c r="R23" s="41">
        <f t="shared" si="8"/>
        <v>0</v>
      </c>
      <c r="S23" s="41">
        <f t="shared" si="9"/>
        <v>259.63</v>
      </c>
      <c r="T23" s="44">
        <f t="shared" si="10"/>
        <v>113.3</v>
      </c>
      <c r="U23" s="41">
        <f t="shared" si="11"/>
        <v>9.74</v>
      </c>
      <c r="V23" s="44">
        <f t="shared" si="12"/>
        <v>159</v>
      </c>
      <c r="W23" s="44">
        <f t="shared" si="13"/>
        <v>0</v>
      </c>
      <c r="X23" s="41">
        <f t="shared" si="14"/>
        <v>541.67</v>
      </c>
      <c r="Y23" s="41">
        <f t="shared" si="15"/>
        <v>1754.249</v>
      </c>
      <c r="Z23" s="41"/>
      <c r="AA23" s="12" t="s">
        <v>9</v>
      </c>
      <c r="AB23" s="11">
        <f t="shared" ref="AB23:AH23" si="35">K23+R23</f>
        <v>58.4172</v>
      </c>
      <c r="AC23" s="11">
        <f t="shared" si="35"/>
        <v>778.894</v>
      </c>
      <c r="AD23" s="11">
        <f t="shared" si="35"/>
        <v>566.48</v>
      </c>
      <c r="AE23" s="11">
        <f t="shared" si="35"/>
        <v>32.4578</v>
      </c>
      <c r="AF23" s="11">
        <f t="shared" si="35"/>
        <v>318</v>
      </c>
      <c r="AG23" s="11">
        <f t="shared" si="35"/>
        <v>0</v>
      </c>
      <c r="AH23" s="11">
        <f t="shared" si="35"/>
        <v>1754.249</v>
      </c>
      <c r="AI23" s="12" t="s">
        <v>1136</v>
      </c>
    </row>
    <row r="24" s="9" customFormat="1" ht="16" customHeight="1" spans="1:35">
      <c r="A24" s="40">
        <f t="shared" si="0"/>
        <v>21</v>
      </c>
      <c r="B24" s="41" t="s">
        <v>145</v>
      </c>
      <c r="C24" s="42" t="s">
        <v>150</v>
      </c>
      <c r="D24" s="41" t="s">
        <v>151</v>
      </c>
      <c r="E24" s="41">
        <v>3245.4</v>
      </c>
      <c r="F24" s="41">
        <f>VLOOKUP(C24,'[1]9月'!$B:$Q,16,0)</f>
        <v>3245.4</v>
      </c>
      <c r="G24" s="44">
        <v>5664.75</v>
      </c>
      <c r="H24" s="41">
        <v>3245.4</v>
      </c>
      <c r="I24" s="88">
        <v>4180</v>
      </c>
      <c r="J24" s="44"/>
      <c r="K24" s="52">
        <f t="shared" si="1"/>
        <v>58.4172</v>
      </c>
      <c r="L24" s="53">
        <f t="shared" si="2"/>
        <v>519.264</v>
      </c>
      <c r="M24" s="44">
        <f t="shared" si="3"/>
        <v>453.18</v>
      </c>
      <c r="N24" s="41">
        <f t="shared" si="4"/>
        <v>22.7178</v>
      </c>
      <c r="O24" s="44">
        <f t="shared" si="5"/>
        <v>209</v>
      </c>
      <c r="P24" s="44">
        <f t="shared" si="6"/>
        <v>0</v>
      </c>
      <c r="Q24" s="44">
        <f t="shared" si="7"/>
        <v>1262.579</v>
      </c>
      <c r="R24" s="41">
        <f t="shared" si="8"/>
        <v>0</v>
      </c>
      <c r="S24" s="41">
        <f t="shared" si="9"/>
        <v>259.63</v>
      </c>
      <c r="T24" s="44">
        <f t="shared" si="10"/>
        <v>113.3</v>
      </c>
      <c r="U24" s="41">
        <f t="shared" si="11"/>
        <v>9.74</v>
      </c>
      <c r="V24" s="44">
        <f t="shared" si="12"/>
        <v>209</v>
      </c>
      <c r="W24" s="44">
        <f t="shared" si="13"/>
        <v>0</v>
      </c>
      <c r="X24" s="41">
        <f t="shared" si="14"/>
        <v>591.67</v>
      </c>
      <c r="Y24" s="41">
        <f t="shared" si="15"/>
        <v>1854.249</v>
      </c>
      <c r="Z24" s="41"/>
      <c r="AA24" s="12" t="s">
        <v>13</v>
      </c>
      <c r="AB24" s="11">
        <f t="shared" ref="AB24:AH24" si="36">K24+R24</f>
        <v>58.4172</v>
      </c>
      <c r="AC24" s="11">
        <f t="shared" si="36"/>
        <v>778.894</v>
      </c>
      <c r="AD24" s="11">
        <f t="shared" si="36"/>
        <v>566.48</v>
      </c>
      <c r="AE24" s="11">
        <f t="shared" si="36"/>
        <v>32.4578</v>
      </c>
      <c r="AF24" s="11">
        <f t="shared" si="36"/>
        <v>418</v>
      </c>
      <c r="AG24" s="11">
        <f t="shared" si="36"/>
        <v>0</v>
      </c>
      <c r="AH24" s="11">
        <f t="shared" si="36"/>
        <v>1854.249</v>
      </c>
      <c r="AI24" s="12" t="s">
        <v>1134</v>
      </c>
    </row>
    <row r="25" s="9" customFormat="1" ht="16" customHeight="1" spans="1:35">
      <c r="A25" s="40">
        <f t="shared" si="0"/>
        <v>22</v>
      </c>
      <c r="B25" s="41" t="s">
        <v>145</v>
      </c>
      <c r="C25" s="42" t="s">
        <v>152</v>
      </c>
      <c r="D25" s="41" t="s">
        <v>153</v>
      </c>
      <c r="E25" s="41">
        <v>3245.4</v>
      </c>
      <c r="F25" s="41">
        <f>VLOOKUP(C25,'[1]9月'!$B:$Q,16,0)</f>
        <v>3245.4</v>
      </c>
      <c r="G25" s="44">
        <v>5664.75</v>
      </c>
      <c r="H25" s="41">
        <v>3245.4</v>
      </c>
      <c r="I25" s="44">
        <v>3180</v>
      </c>
      <c r="J25" s="44"/>
      <c r="K25" s="52">
        <f t="shared" si="1"/>
        <v>58.4172</v>
      </c>
      <c r="L25" s="53">
        <f t="shared" si="2"/>
        <v>519.264</v>
      </c>
      <c r="M25" s="44">
        <f t="shared" si="3"/>
        <v>453.18</v>
      </c>
      <c r="N25" s="41">
        <f t="shared" si="4"/>
        <v>22.7178</v>
      </c>
      <c r="O25" s="44">
        <f t="shared" si="5"/>
        <v>159</v>
      </c>
      <c r="P25" s="44">
        <f t="shared" si="6"/>
        <v>0</v>
      </c>
      <c r="Q25" s="44">
        <f t="shared" si="7"/>
        <v>1212.579</v>
      </c>
      <c r="R25" s="41">
        <f t="shared" si="8"/>
        <v>0</v>
      </c>
      <c r="S25" s="41">
        <f t="shared" si="9"/>
        <v>259.63</v>
      </c>
      <c r="T25" s="44">
        <f t="shared" si="10"/>
        <v>113.3</v>
      </c>
      <c r="U25" s="41">
        <f t="shared" si="11"/>
        <v>9.74</v>
      </c>
      <c r="V25" s="44">
        <f t="shared" si="12"/>
        <v>159</v>
      </c>
      <c r="W25" s="44">
        <f t="shared" si="13"/>
        <v>0</v>
      </c>
      <c r="X25" s="41">
        <f t="shared" si="14"/>
        <v>541.67</v>
      </c>
      <c r="Y25" s="41">
        <f t="shared" si="15"/>
        <v>1754.249</v>
      </c>
      <c r="Z25" s="41"/>
      <c r="AA25" s="12" t="s">
        <v>13</v>
      </c>
      <c r="AB25" s="11">
        <f t="shared" ref="AB25:AH25" si="37">K25+R25</f>
        <v>58.4172</v>
      </c>
      <c r="AC25" s="11">
        <f t="shared" si="37"/>
        <v>778.894</v>
      </c>
      <c r="AD25" s="11">
        <f t="shared" si="37"/>
        <v>566.48</v>
      </c>
      <c r="AE25" s="11">
        <f t="shared" si="37"/>
        <v>32.4578</v>
      </c>
      <c r="AF25" s="11">
        <f t="shared" si="37"/>
        <v>318</v>
      </c>
      <c r="AG25" s="11">
        <f t="shared" si="37"/>
        <v>0</v>
      </c>
      <c r="AH25" s="11">
        <f t="shared" si="37"/>
        <v>1754.249</v>
      </c>
      <c r="AI25" s="12" t="s">
        <v>1134</v>
      </c>
    </row>
    <row r="26" s="9" customFormat="1" ht="16" customHeight="1" spans="1:35">
      <c r="A26" s="40">
        <f t="shared" si="0"/>
        <v>23</v>
      </c>
      <c r="B26" s="41" t="s">
        <v>145</v>
      </c>
      <c r="C26" s="42" t="s">
        <v>154</v>
      </c>
      <c r="D26" s="41" t="s">
        <v>155</v>
      </c>
      <c r="E26" s="41">
        <v>3245.4</v>
      </c>
      <c r="F26" s="41">
        <f>VLOOKUP(C26,'[1]9月'!$B:$Q,16,0)</f>
        <v>3245.4</v>
      </c>
      <c r="G26" s="44">
        <v>5664.75</v>
      </c>
      <c r="H26" s="41">
        <v>3245.4</v>
      </c>
      <c r="I26" s="88">
        <v>4180</v>
      </c>
      <c r="J26" s="44"/>
      <c r="K26" s="52">
        <f t="shared" si="1"/>
        <v>58.4172</v>
      </c>
      <c r="L26" s="53">
        <f t="shared" si="2"/>
        <v>519.264</v>
      </c>
      <c r="M26" s="44">
        <f t="shared" si="3"/>
        <v>453.18</v>
      </c>
      <c r="N26" s="41">
        <f t="shared" si="4"/>
        <v>22.7178</v>
      </c>
      <c r="O26" s="44">
        <f t="shared" si="5"/>
        <v>209</v>
      </c>
      <c r="P26" s="44">
        <f t="shared" si="6"/>
        <v>0</v>
      </c>
      <c r="Q26" s="44">
        <f t="shared" si="7"/>
        <v>1262.579</v>
      </c>
      <c r="R26" s="41">
        <f t="shared" si="8"/>
        <v>0</v>
      </c>
      <c r="S26" s="41">
        <f t="shared" si="9"/>
        <v>259.63</v>
      </c>
      <c r="T26" s="44">
        <f t="shared" si="10"/>
        <v>113.3</v>
      </c>
      <c r="U26" s="41">
        <f t="shared" si="11"/>
        <v>9.74</v>
      </c>
      <c r="V26" s="44">
        <f t="shared" si="12"/>
        <v>209</v>
      </c>
      <c r="W26" s="44">
        <f t="shared" si="13"/>
        <v>0</v>
      </c>
      <c r="X26" s="41">
        <f t="shared" si="14"/>
        <v>591.67</v>
      </c>
      <c r="Y26" s="41">
        <f t="shared" si="15"/>
        <v>1854.249</v>
      </c>
      <c r="Z26" s="41"/>
      <c r="AA26" s="12" t="s">
        <v>13</v>
      </c>
      <c r="AB26" s="11">
        <f t="shared" ref="AB26:AH26" si="38">K26+R26</f>
        <v>58.4172</v>
      </c>
      <c r="AC26" s="11">
        <f t="shared" si="38"/>
        <v>778.894</v>
      </c>
      <c r="AD26" s="11">
        <f t="shared" si="38"/>
        <v>566.48</v>
      </c>
      <c r="AE26" s="11">
        <f t="shared" si="38"/>
        <v>32.4578</v>
      </c>
      <c r="AF26" s="11">
        <f t="shared" si="38"/>
        <v>418</v>
      </c>
      <c r="AG26" s="11">
        <f t="shared" si="38"/>
        <v>0</v>
      </c>
      <c r="AH26" s="11">
        <f t="shared" si="38"/>
        <v>1854.249</v>
      </c>
      <c r="AI26" s="12" t="s">
        <v>1134</v>
      </c>
    </row>
    <row r="27" s="9" customFormat="1" ht="16" customHeight="1" spans="1:35">
      <c r="A27" s="40">
        <f t="shared" si="0"/>
        <v>24</v>
      </c>
      <c r="B27" s="41" t="s">
        <v>145</v>
      </c>
      <c r="C27" s="42" t="s">
        <v>156</v>
      </c>
      <c r="D27" s="41" t="s">
        <v>157</v>
      </c>
      <c r="E27" s="41">
        <v>3245.4</v>
      </c>
      <c r="F27" s="41">
        <f>VLOOKUP(C27,'[1]9月'!$B:$Q,16,0)</f>
        <v>3245.4</v>
      </c>
      <c r="G27" s="44">
        <v>5664.75</v>
      </c>
      <c r="H27" s="41">
        <v>3245.4</v>
      </c>
      <c r="I27" s="44">
        <v>3180</v>
      </c>
      <c r="J27" s="44"/>
      <c r="K27" s="52">
        <f t="shared" si="1"/>
        <v>58.4172</v>
      </c>
      <c r="L27" s="53">
        <f t="shared" si="2"/>
        <v>519.264</v>
      </c>
      <c r="M27" s="44">
        <f t="shared" si="3"/>
        <v>453.18</v>
      </c>
      <c r="N27" s="41">
        <f t="shared" si="4"/>
        <v>22.7178</v>
      </c>
      <c r="O27" s="44">
        <f t="shared" si="5"/>
        <v>159</v>
      </c>
      <c r="P27" s="44">
        <f t="shared" si="6"/>
        <v>0</v>
      </c>
      <c r="Q27" s="44">
        <f t="shared" si="7"/>
        <v>1212.579</v>
      </c>
      <c r="R27" s="41">
        <f t="shared" si="8"/>
        <v>0</v>
      </c>
      <c r="S27" s="41">
        <f t="shared" si="9"/>
        <v>259.63</v>
      </c>
      <c r="T27" s="44">
        <f t="shared" si="10"/>
        <v>113.3</v>
      </c>
      <c r="U27" s="41">
        <f t="shared" si="11"/>
        <v>9.74</v>
      </c>
      <c r="V27" s="44">
        <f t="shared" si="12"/>
        <v>159</v>
      </c>
      <c r="W27" s="44">
        <f t="shared" si="13"/>
        <v>0</v>
      </c>
      <c r="X27" s="41">
        <f t="shared" si="14"/>
        <v>541.67</v>
      </c>
      <c r="Y27" s="41">
        <f t="shared" si="15"/>
        <v>1754.249</v>
      </c>
      <c r="Z27" s="41"/>
      <c r="AA27" s="12" t="s">
        <v>9</v>
      </c>
      <c r="AB27" s="11">
        <f t="shared" ref="AB27:AH27" si="39">K27+R27</f>
        <v>58.4172</v>
      </c>
      <c r="AC27" s="11">
        <f t="shared" si="39"/>
        <v>778.894</v>
      </c>
      <c r="AD27" s="11">
        <f t="shared" si="39"/>
        <v>566.48</v>
      </c>
      <c r="AE27" s="11">
        <f t="shared" si="39"/>
        <v>32.4578</v>
      </c>
      <c r="AF27" s="11">
        <f t="shared" si="39"/>
        <v>318</v>
      </c>
      <c r="AG27" s="11">
        <f t="shared" si="39"/>
        <v>0</v>
      </c>
      <c r="AH27" s="11">
        <f t="shared" si="39"/>
        <v>1754.249</v>
      </c>
      <c r="AI27" s="12" t="s">
        <v>1136</v>
      </c>
    </row>
    <row r="28" s="9" customFormat="1" ht="16" customHeight="1" spans="1:35">
      <c r="A28" s="40">
        <f t="shared" si="0"/>
        <v>25</v>
      </c>
      <c r="B28" s="41" t="s">
        <v>145</v>
      </c>
      <c r="C28" s="42" t="s">
        <v>158</v>
      </c>
      <c r="D28" s="341" t="s">
        <v>159</v>
      </c>
      <c r="E28" s="41">
        <v>3245.4</v>
      </c>
      <c r="F28" s="41">
        <f>VLOOKUP(C28,'[1]9月'!$B:$Q,16,0)</f>
        <v>3245.4</v>
      </c>
      <c r="G28" s="44">
        <v>5664.75</v>
      </c>
      <c r="H28" s="41">
        <v>3245.4</v>
      </c>
      <c r="I28" s="44">
        <v>3180</v>
      </c>
      <c r="J28" s="44"/>
      <c r="K28" s="52">
        <f t="shared" si="1"/>
        <v>58.4172</v>
      </c>
      <c r="L28" s="53">
        <f t="shared" si="2"/>
        <v>519.264</v>
      </c>
      <c r="M28" s="44">
        <f t="shared" si="3"/>
        <v>453.18</v>
      </c>
      <c r="N28" s="41">
        <f t="shared" si="4"/>
        <v>22.7178</v>
      </c>
      <c r="O28" s="44">
        <f t="shared" si="5"/>
        <v>159</v>
      </c>
      <c r="P28" s="44">
        <f t="shared" si="6"/>
        <v>0</v>
      </c>
      <c r="Q28" s="44">
        <f t="shared" si="7"/>
        <v>1212.579</v>
      </c>
      <c r="R28" s="41">
        <f t="shared" si="8"/>
        <v>0</v>
      </c>
      <c r="S28" s="41">
        <f t="shared" si="9"/>
        <v>259.63</v>
      </c>
      <c r="T28" s="44">
        <f t="shared" si="10"/>
        <v>113.3</v>
      </c>
      <c r="U28" s="41">
        <f t="shared" si="11"/>
        <v>9.74</v>
      </c>
      <c r="V28" s="44">
        <f t="shared" si="12"/>
        <v>159</v>
      </c>
      <c r="W28" s="44">
        <f t="shared" si="13"/>
        <v>0</v>
      </c>
      <c r="X28" s="41">
        <f t="shared" si="14"/>
        <v>541.67</v>
      </c>
      <c r="Y28" s="41">
        <f t="shared" si="15"/>
        <v>1754.249</v>
      </c>
      <c r="Z28" s="41"/>
      <c r="AA28" s="12" t="s">
        <v>13</v>
      </c>
      <c r="AB28" s="11">
        <f t="shared" ref="AB28:AH28" si="40">K28+R28</f>
        <v>58.4172</v>
      </c>
      <c r="AC28" s="11">
        <f t="shared" si="40"/>
        <v>778.894</v>
      </c>
      <c r="AD28" s="11">
        <f t="shared" si="40"/>
        <v>566.48</v>
      </c>
      <c r="AE28" s="11">
        <f t="shared" si="40"/>
        <v>32.4578</v>
      </c>
      <c r="AF28" s="11">
        <f t="shared" si="40"/>
        <v>318</v>
      </c>
      <c r="AG28" s="11">
        <f t="shared" si="40"/>
        <v>0</v>
      </c>
      <c r="AH28" s="11">
        <f t="shared" si="40"/>
        <v>1754.249</v>
      </c>
      <c r="AI28" s="12" t="s">
        <v>1134</v>
      </c>
    </row>
    <row r="29" s="9" customFormat="1" ht="16" customHeight="1" spans="1:35">
      <c r="A29" s="40">
        <f t="shared" si="0"/>
        <v>26</v>
      </c>
      <c r="B29" s="41" t="s">
        <v>145</v>
      </c>
      <c r="C29" s="46" t="s">
        <v>160</v>
      </c>
      <c r="D29" s="47" t="s">
        <v>161</v>
      </c>
      <c r="E29" s="41">
        <v>3245.4</v>
      </c>
      <c r="F29" s="41">
        <f>VLOOKUP(C29,'[1]9月'!$B:$Q,16,0)</f>
        <v>3245.4</v>
      </c>
      <c r="G29" s="44">
        <v>5664.75</v>
      </c>
      <c r="H29" s="41">
        <v>3245.4</v>
      </c>
      <c r="I29" s="44">
        <v>3180</v>
      </c>
      <c r="J29" s="44"/>
      <c r="K29" s="52">
        <f t="shared" si="1"/>
        <v>58.4172</v>
      </c>
      <c r="L29" s="53">
        <f t="shared" si="2"/>
        <v>519.264</v>
      </c>
      <c r="M29" s="44">
        <f t="shared" si="3"/>
        <v>453.18</v>
      </c>
      <c r="N29" s="41">
        <f t="shared" si="4"/>
        <v>22.7178</v>
      </c>
      <c r="O29" s="44">
        <f t="shared" si="5"/>
        <v>159</v>
      </c>
      <c r="P29" s="44">
        <f t="shared" si="6"/>
        <v>0</v>
      </c>
      <c r="Q29" s="44">
        <f t="shared" si="7"/>
        <v>1212.579</v>
      </c>
      <c r="R29" s="41">
        <f t="shared" si="8"/>
        <v>0</v>
      </c>
      <c r="S29" s="41">
        <f t="shared" si="9"/>
        <v>259.63</v>
      </c>
      <c r="T29" s="44">
        <f t="shared" si="10"/>
        <v>113.3</v>
      </c>
      <c r="U29" s="41">
        <f t="shared" si="11"/>
        <v>9.74</v>
      </c>
      <c r="V29" s="44">
        <f t="shared" si="12"/>
        <v>159</v>
      </c>
      <c r="W29" s="44">
        <f t="shared" si="13"/>
        <v>0</v>
      </c>
      <c r="X29" s="41">
        <f t="shared" si="14"/>
        <v>541.67</v>
      </c>
      <c r="Y29" s="41">
        <f t="shared" si="15"/>
        <v>1754.249</v>
      </c>
      <c r="Z29" s="41"/>
      <c r="AA29" s="12" t="s">
        <v>9</v>
      </c>
      <c r="AB29" s="11">
        <f t="shared" ref="AB29:AH29" si="41">K29+R29</f>
        <v>58.4172</v>
      </c>
      <c r="AC29" s="11">
        <f t="shared" si="41"/>
        <v>778.894</v>
      </c>
      <c r="AD29" s="11">
        <f t="shared" si="41"/>
        <v>566.48</v>
      </c>
      <c r="AE29" s="11">
        <f t="shared" si="41"/>
        <v>32.4578</v>
      </c>
      <c r="AF29" s="11">
        <f t="shared" si="41"/>
        <v>318</v>
      </c>
      <c r="AG29" s="11">
        <f t="shared" si="41"/>
        <v>0</v>
      </c>
      <c r="AH29" s="11">
        <f t="shared" si="41"/>
        <v>1754.249</v>
      </c>
      <c r="AI29" s="12" t="s">
        <v>1136</v>
      </c>
    </row>
    <row r="30" s="9" customFormat="1" ht="16" customHeight="1" spans="1:35">
      <c r="A30" s="40">
        <f t="shared" si="0"/>
        <v>27</v>
      </c>
      <c r="B30" s="41" t="s">
        <v>145</v>
      </c>
      <c r="C30" s="46" t="s">
        <v>162</v>
      </c>
      <c r="D30" s="47" t="s">
        <v>163</v>
      </c>
      <c r="E30" s="41">
        <v>3245.4</v>
      </c>
      <c r="F30" s="41">
        <f>VLOOKUP(C30,'[1]9月'!$B:$Q,16,0)</f>
        <v>3245.4</v>
      </c>
      <c r="G30" s="44">
        <v>5664.75</v>
      </c>
      <c r="H30" s="41">
        <v>3245.4</v>
      </c>
      <c r="I30" s="44">
        <v>3180</v>
      </c>
      <c r="J30" s="44"/>
      <c r="K30" s="52">
        <f t="shared" si="1"/>
        <v>58.4172</v>
      </c>
      <c r="L30" s="53">
        <f t="shared" si="2"/>
        <v>519.264</v>
      </c>
      <c r="M30" s="44">
        <f t="shared" si="3"/>
        <v>453.18</v>
      </c>
      <c r="N30" s="41">
        <f t="shared" si="4"/>
        <v>22.7178</v>
      </c>
      <c r="O30" s="44">
        <f t="shared" si="5"/>
        <v>159</v>
      </c>
      <c r="P30" s="44">
        <f t="shared" si="6"/>
        <v>0</v>
      </c>
      <c r="Q30" s="44">
        <f t="shared" si="7"/>
        <v>1212.579</v>
      </c>
      <c r="R30" s="41">
        <f t="shared" si="8"/>
        <v>0</v>
      </c>
      <c r="S30" s="41">
        <f t="shared" si="9"/>
        <v>259.63</v>
      </c>
      <c r="T30" s="44">
        <f t="shared" si="10"/>
        <v>113.3</v>
      </c>
      <c r="U30" s="41">
        <f t="shared" si="11"/>
        <v>9.74</v>
      </c>
      <c r="V30" s="44">
        <f t="shared" si="12"/>
        <v>159</v>
      </c>
      <c r="W30" s="44">
        <f t="shared" si="13"/>
        <v>0</v>
      </c>
      <c r="X30" s="41">
        <f t="shared" si="14"/>
        <v>541.67</v>
      </c>
      <c r="Y30" s="41">
        <f t="shared" si="15"/>
        <v>1754.249</v>
      </c>
      <c r="Z30" s="41"/>
      <c r="AA30" s="12" t="s">
        <v>13</v>
      </c>
      <c r="AB30" s="11">
        <f t="shared" ref="AB30:AH30" si="42">K30+R30</f>
        <v>58.4172</v>
      </c>
      <c r="AC30" s="11">
        <f t="shared" si="42"/>
        <v>778.894</v>
      </c>
      <c r="AD30" s="11">
        <f t="shared" si="42"/>
        <v>566.48</v>
      </c>
      <c r="AE30" s="11">
        <f t="shared" si="42"/>
        <v>32.4578</v>
      </c>
      <c r="AF30" s="11">
        <f t="shared" si="42"/>
        <v>318</v>
      </c>
      <c r="AG30" s="11">
        <f t="shared" si="42"/>
        <v>0</v>
      </c>
      <c r="AH30" s="11">
        <f t="shared" si="42"/>
        <v>1754.249</v>
      </c>
      <c r="AI30" s="12" t="s">
        <v>1134</v>
      </c>
    </row>
    <row r="31" s="9" customFormat="1" ht="16" customHeight="1" spans="1:35">
      <c r="A31" s="40">
        <f t="shared" si="0"/>
        <v>28</v>
      </c>
      <c r="B31" s="41" t="s">
        <v>164</v>
      </c>
      <c r="C31" s="42" t="s">
        <v>165</v>
      </c>
      <c r="D31" s="41" t="s">
        <v>166</v>
      </c>
      <c r="E31" s="41">
        <v>3245.4</v>
      </c>
      <c r="F31" s="41">
        <f>VLOOKUP(C31,'[1]9月'!$B:$Q,16,0)</f>
        <v>3245.4</v>
      </c>
      <c r="G31" s="44">
        <v>5664.75</v>
      </c>
      <c r="H31" s="41">
        <v>3245.4</v>
      </c>
      <c r="I31" s="88">
        <v>4180</v>
      </c>
      <c r="J31" s="44"/>
      <c r="K31" s="52">
        <f t="shared" si="1"/>
        <v>58.4172</v>
      </c>
      <c r="L31" s="53">
        <f t="shared" si="2"/>
        <v>519.264</v>
      </c>
      <c r="M31" s="44">
        <f t="shared" si="3"/>
        <v>453.18</v>
      </c>
      <c r="N31" s="41">
        <f t="shared" si="4"/>
        <v>22.7178</v>
      </c>
      <c r="O31" s="44">
        <f t="shared" si="5"/>
        <v>209</v>
      </c>
      <c r="P31" s="44">
        <f t="shared" si="6"/>
        <v>0</v>
      </c>
      <c r="Q31" s="44">
        <f t="shared" si="7"/>
        <v>1262.579</v>
      </c>
      <c r="R31" s="41">
        <f t="shared" si="8"/>
        <v>0</v>
      </c>
      <c r="S31" s="41">
        <f t="shared" si="9"/>
        <v>259.63</v>
      </c>
      <c r="T31" s="44">
        <f t="shared" si="10"/>
        <v>113.3</v>
      </c>
      <c r="U31" s="41">
        <f t="shared" si="11"/>
        <v>9.74</v>
      </c>
      <c r="V31" s="44">
        <f t="shared" si="12"/>
        <v>209</v>
      </c>
      <c r="W31" s="44">
        <f t="shared" si="13"/>
        <v>0</v>
      </c>
      <c r="X31" s="41">
        <f t="shared" si="14"/>
        <v>591.67</v>
      </c>
      <c r="Y31" s="41">
        <f t="shared" si="15"/>
        <v>1854.249</v>
      </c>
      <c r="Z31" s="41"/>
      <c r="AA31" s="12" t="s">
        <v>25</v>
      </c>
      <c r="AB31" s="11">
        <f t="shared" ref="AB31:AH31" si="43">K31+R31</f>
        <v>58.4172</v>
      </c>
      <c r="AC31" s="11">
        <f t="shared" si="43"/>
        <v>778.894</v>
      </c>
      <c r="AD31" s="11">
        <f t="shared" si="43"/>
        <v>566.48</v>
      </c>
      <c r="AE31" s="11">
        <f t="shared" si="43"/>
        <v>32.4578</v>
      </c>
      <c r="AF31" s="11">
        <f t="shared" si="43"/>
        <v>418</v>
      </c>
      <c r="AG31" s="11">
        <f t="shared" si="43"/>
        <v>0</v>
      </c>
      <c r="AH31" s="11">
        <f t="shared" si="43"/>
        <v>1854.249</v>
      </c>
      <c r="AI31" s="12" t="s">
        <v>1137</v>
      </c>
    </row>
    <row r="32" s="9" customFormat="1" ht="16" customHeight="1" spans="1:35">
      <c r="A32" s="40">
        <f t="shared" si="0"/>
        <v>29</v>
      </c>
      <c r="B32" s="41" t="s">
        <v>167</v>
      </c>
      <c r="C32" s="42" t="s">
        <v>171</v>
      </c>
      <c r="D32" s="41" t="s">
        <v>172</v>
      </c>
      <c r="E32" s="41">
        <v>3245.4</v>
      </c>
      <c r="F32" s="41">
        <f>VLOOKUP(C32,'[1]9月'!$B:$Q,16,0)</f>
        <v>3245.4</v>
      </c>
      <c r="G32" s="44">
        <v>5664.75</v>
      </c>
      <c r="H32" s="41">
        <v>3245.4</v>
      </c>
      <c r="I32" s="44">
        <v>3180</v>
      </c>
      <c r="J32" s="44"/>
      <c r="K32" s="52">
        <f t="shared" si="1"/>
        <v>58.4172</v>
      </c>
      <c r="L32" s="53">
        <f t="shared" si="2"/>
        <v>519.264</v>
      </c>
      <c r="M32" s="44">
        <f t="shared" si="3"/>
        <v>453.18</v>
      </c>
      <c r="N32" s="41">
        <f t="shared" si="4"/>
        <v>22.7178</v>
      </c>
      <c r="O32" s="44">
        <f t="shared" si="5"/>
        <v>159</v>
      </c>
      <c r="P32" s="44">
        <f t="shared" si="6"/>
        <v>0</v>
      </c>
      <c r="Q32" s="44">
        <f t="shared" si="7"/>
        <v>1212.579</v>
      </c>
      <c r="R32" s="41">
        <f t="shared" si="8"/>
        <v>0</v>
      </c>
      <c r="S32" s="41">
        <f t="shared" si="9"/>
        <v>259.63</v>
      </c>
      <c r="T32" s="44">
        <f t="shared" si="10"/>
        <v>113.3</v>
      </c>
      <c r="U32" s="41">
        <f t="shared" si="11"/>
        <v>9.74</v>
      </c>
      <c r="V32" s="44">
        <f t="shared" si="12"/>
        <v>159</v>
      </c>
      <c r="W32" s="44">
        <f t="shared" si="13"/>
        <v>0</v>
      </c>
      <c r="X32" s="41">
        <f t="shared" si="14"/>
        <v>541.67</v>
      </c>
      <c r="Y32" s="41">
        <f t="shared" si="15"/>
        <v>1754.249</v>
      </c>
      <c r="Z32" s="41"/>
      <c r="AA32" s="12" t="s">
        <v>24</v>
      </c>
      <c r="AB32" s="11">
        <f t="shared" ref="AB32:AH32" si="44">K32+R32</f>
        <v>58.4172</v>
      </c>
      <c r="AC32" s="11">
        <f t="shared" si="44"/>
        <v>778.894</v>
      </c>
      <c r="AD32" s="11">
        <f t="shared" si="44"/>
        <v>566.48</v>
      </c>
      <c r="AE32" s="11">
        <f t="shared" si="44"/>
        <v>32.4578</v>
      </c>
      <c r="AF32" s="11">
        <f t="shared" si="44"/>
        <v>318</v>
      </c>
      <c r="AG32" s="11">
        <f t="shared" si="44"/>
        <v>0</v>
      </c>
      <c r="AH32" s="11">
        <f t="shared" si="44"/>
        <v>1754.249</v>
      </c>
      <c r="AI32" s="12" t="s">
        <v>1138</v>
      </c>
    </row>
    <row r="33" s="9" customFormat="1" ht="16" customHeight="1" spans="1:35">
      <c r="A33" s="40">
        <f t="shared" si="0"/>
        <v>30</v>
      </c>
      <c r="B33" s="41" t="s">
        <v>173</v>
      </c>
      <c r="C33" s="42" t="s">
        <v>174</v>
      </c>
      <c r="D33" s="41" t="s">
        <v>175</v>
      </c>
      <c r="E33" s="41">
        <v>3245.4</v>
      </c>
      <c r="F33" s="41">
        <f>VLOOKUP(C33,'[1]9月'!$B:$Q,16,0)</f>
        <v>3245.4</v>
      </c>
      <c r="G33" s="44">
        <v>5664.75</v>
      </c>
      <c r="H33" s="41">
        <v>3245.4</v>
      </c>
      <c r="I33" s="44">
        <v>3180</v>
      </c>
      <c r="J33" s="44"/>
      <c r="K33" s="52">
        <f t="shared" si="1"/>
        <v>58.4172</v>
      </c>
      <c r="L33" s="53">
        <f t="shared" si="2"/>
        <v>519.264</v>
      </c>
      <c r="M33" s="44">
        <f t="shared" si="3"/>
        <v>453.18</v>
      </c>
      <c r="N33" s="41">
        <f t="shared" si="4"/>
        <v>22.7178</v>
      </c>
      <c r="O33" s="44">
        <f t="shared" si="5"/>
        <v>159</v>
      </c>
      <c r="P33" s="44">
        <f t="shared" si="6"/>
        <v>0</v>
      </c>
      <c r="Q33" s="44">
        <f t="shared" si="7"/>
        <v>1212.579</v>
      </c>
      <c r="R33" s="41">
        <f t="shared" si="8"/>
        <v>0</v>
      </c>
      <c r="S33" s="41">
        <f t="shared" si="9"/>
        <v>259.63</v>
      </c>
      <c r="T33" s="44">
        <f t="shared" si="10"/>
        <v>113.3</v>
      </c>
      <c r="U33" s="41">
        <f t="shared" si="11"/>
        <v>9.74</v>
      </c>
      <c r="V33" s="44">
        <f t="shared" si="12"/>
        <v>159</v>
      </c>
      <c r="W33" s="44">
        <f t="shared" si="13"/>
        <v>0</v>
      </c>
      <c r="X33" s="41">
        <f t="shared" si="14"/>
        <v>541.67</v>
      </c>
      <c r="Y33" s="41">
        <f t="shared" si="15"/>
        <v>1754.249</v>
      </c>
      <c r="Z33" s="41"/>
      <c r="AA33" s="12" t="s">
        <v>25</v>
      </c>
      <c r="AB33" s="11">
        <f t="shared" ref="AB33:AH33" si="45">K33+R33</f>
        <v>58.4172</v>
      </c>
      <c r="AC33" s="11">
        <f t="shared" si="45"/>
        <v>778.894</v>
      </c>
      <c r="AD33" s="11">
        <f t="shared" si="45"/>
        <v>566.48</v>
      </c>
      <c r="AE33" s="11">
        <f t="shared" si="45"/>
        <v>32.4578</v>
      </c>
      <c r="AF33" s="11">
        <f t="shared" si="45"/>
        <v>318</v>
      </c>
      <c r="AG33" s="11">
        <f t="shared" si="45"/>
        <v>0</v>
      </c>
      <c r="AH33" s="11">
        <f t="shared" si="45"/>
        <v>1754.249</v>
      </c>
      <c r="AI33" s="12" t="s">
        <v>1137</v>
      </c>
    </row>
    <row r="34" s="9" customFormat="1" ht="16" customHeight="1" spans="1:35">
      <c r="A34" s="40">
        <f t="shared" si="0"/>
        <v>31</v>
      </c>
      <c r="B34" s="41" t="s">
        <v>173</v>
      </c>
      <c r="C34" s="46" t="s">
        <v>176</v>
      </c>
      <c r="D34" s="342" t="s">
        <v>177</v>
      </c>
      <c r="E34" s="41">
        <v>3245.4</v>
      </c>
      <c r="F34" s="41">
        <f>VLOOKUP(C34,'[1]9月'!$B:$Q,16,0)</f>
        <v>3245.4</v>
      </c>
      <c r="G34" s="44">
        <v>5664.75</v>
      </c>
      <c r="H34" s="41">
        <v>3245.4</v>
      </c>
      <c r="I34" s="44">
        <v>3180</v>
      </c>
      <c r="J34" s="44"/>
      <c r="K34" s="52">
        <f t="shared" si="1"/>
        <v>58.4172</v>
      </c>
      <c r="L34" s="53">
        <f t="shared" si="2"/>
        <v>519.264</v>
      </c>
      <c r="M34" s="44">
        <f t="shared" si="3"/>
        <v>453.18</v>
      </c>
      <c r="N34" s="41">
        <f t="shared" si="4"/>
        <v>22.7178</v>
      </c>
      <c r="O34" s="44">
        <f t="shared" si="5"/>
        <v>159</v>
      </c>
      <c r="P34" s="44">
        <f t="shared" si="6"/>
        <v>0</v>
      </c>
      <c r="Q34" s="44">
        <f t="shared" si="7"/>
        <v>1212.579</v>
      </c>
      <c r="R34" s="41">
        <f t="shared" si="8"/>
        <v>0</v>
      </c>
      <c r="S34" s="41">
        <f t="shared" si="9"/>
        <v>259.63</v>
      </c>
      <c r="T34" s="44">
        <f t="shared" si="10"/>
        <v>113.3</v>
      </c>
      <c r="U34" s="41">
        <f t="shared" si="11"/>
        <v>9.74</v>
      </c>
      <c r="V34" s="44">
        <f t="shared" si="12"/>
        <v>159</v>
      </c>
      <c r="W34" s="44">
        <f t="shared" si="13"/>
        <v>0</v>
      </c>
      <c r="X34" s="41">
        <f t="shared" si="14"/>
        <v>541.67</v>
      </c>
      <c r="Y34" s="41">
        <f t="shared" si="15"/>
        <v>1754.249</v>
      </c>
      <c r="Z34" s="41"/>
      <c r="AA34" s="12" t="s">
        <v>25</v>
      </c>
      <c r="AB34" s="11">
        <f t="shared" ref="AB34:AH34" si="46">K34+R34</f>
        <v>58.4172</v>
      </c>
      <c r="AC34" s="11">
        <f t="shared" si="46"/>
        <v>778.894</v>
      </c>
      <c r="AD34" s="11">
        <f t="shared" si="46"/>
        <v>566.48</v>
      </c>
      <c r="AE34" s="11">
        <f t="shared" si="46"/>
        <v>32.4578</v>
      </c>
      <c r="AF34" s="11">
        <f t="shared" si="46"/>
        <v>318</v>
      </c>
      <c r="AG34" s="11">
        <f t="shared" si="46"/>
        <v>0</v>
      </c>
      <c r="AH34" s="11">
        <f t="shared" si="46"/>
        <v>1754.249</v>
      </c>
      <c r="AI34" s="12" t="s">
        <v>1137</v>
      </c>
    </row>
    <row r="35" s="9" customFormat="1" ht="16" customHeight="1" spans="1:35">
      <c r="A35" s="40">
        <f t="shared" si="0"/>
        <v>32</v>
      </c>
      <c r="B35" s="41" t="s">
        <v>173</v>
      </c>
      <c r="C35" s="46" t="s">
        <v>178</v>
      </c>
      <c r="D35" s="342" t="s">
        <v>179</v>
      </c>
      <c r="E35" s="41">
        <v>3245.4</v>
      </c>
      <c r="F35" s="41">
        <f>VLOOKUP(C35,'[1]9月'!$B:$Q,16,0)</f>
        <v>3245.4</v>
      </c>
      <c r="G35" s="44">
        <v>5664.75</v>
      </c>
      <c r="H35" s="41">
        <v>3245.4</v>
      </c>
      <c r="I35" s="44">
        <v>3180</v>
      </c>
      <c r="J35" s="44"/>
      <c r="K35" s="52">
        <f t="shared" si="1"/>
        <v>58.4172</v>
      </c>
      <c r="L35" s="53">
        <f t="shared" si="2"/>
        <v>519.264</v>
      </c>
      <c r="M35" s="44">
        <f t="shared" si="3"/>
        <v>453.18</v>
      </c>
      <c r="N35" s="41">
        <f t="shared" si="4"/>
        <v>22.7178</v>
      </c>
      <c r="O35" s="44">
        <f t="shared" si="5"/>
        <v>159</v>
      </c>
      <c r="P35" s="44">
        <f t="shared" si="6"/>
        <v>0</v>
      </c>
      <c r="Q35" s="44">
        <f t="shared" si="7"/>
        <v>1212.579</v>
      </c>
      <c r="R35" s="41">
        <f t="shared" si="8"/>
        <v>0</v>
      </c>
      <c r="S35" s="41">
        <f t="shared" si="9"/>
        <v>259.63</v>
      </c>
      <c r="T35" s="44">
        <f t="shared" si="10"/>
        <v>113.3</v>
      </c>
      <c r="U35" s="41">
        <f t="shared" si="11"/>
        <v>9.74</v>
      </c>
      <c r="V35" s="44">
        <f t="shared" si="12"/>
        <v>159</v>
      </c>
      <c r="W35" s="44">
        <f t="shared" si="13"/>
        <v>0</v>
      </c>
      <c r="X35" s="41">
        <f t="shared" si="14"/>
        <v>541.67</v>
      </c>
      <c r="Y35" s="41">
        <f t="shared" si="15"/>
        <v>1754.249</v>
      </c>
      <c r="Z35" s="41"/>
      <c r="AA35" s="12" t="s">
        <v>25</v>
      </c>
      <c r="AB35" s="11">
        <f t="shared" ref="AB35:AH35" si="47">K35+R35</f>
        <v>58.4172</v>
      </c>
      <c r="AC35" s="11">
        <f t="shared" si="47"/>
        <v>778.894</v>
      </c>
      <c r="AD35" s="11">
        <f t="shared" si="47"/>
        <v>566.48</v>
      </c>
      <c r="AE35" s="11">
        <f t="shared" si="47"/>
        <v>32.4578</v>
      </c>
      <c r="AF35" s="11">
        <f t="shared" si="47"/>
        <v>318</v>
      </c>
      <c r="AG35" s="11">
        <f t="shared" si="47"/>
        <v>0</v>
      </c>
      <c r="AH35" s="11">
        <f t="shared" si="47"/>
        <v>1754.249</v>
      </c>
      <c r="AI35" s="12" t="s">
        <v>1137</v>
      </c>
    </row>
    <row r="36" s="9" customFormat="1" ht="16" customHeight="1" spans="1:35">
      <c r="A36" s="40">
        <f t="shared" si="0"/>
        <v>33</v>
      </c>
      <c r="B36" s="41" t="s">
        <v>173</v>
      </c>
      <c r="C36" s="46" t="s">
        <v>180</v>
      </c>
      <c r="D36" s="342" t="s">
        <v>181</v>
      </c>
      <c r="E36" s="41">
        <v>3245.4</v>
      </c>
      <c r="F36" s="41">
        <f>VLOOKUP(C36,'[1]9月'!$B:$Q,16,0)</f>
        <v>3245.4</v>
      </c>
      <c r="G36" s="44">
        <v>5664.75</v>
      </c>
      <c r="H36" s="41">
        <v>3245.4</v>
      </c>
      <c r="I36" s="44">
        <v>3180</v>
      </c>
      <c r="J36" s="44"/>
      <c r="K36" s="52">
        <f t="shared" si="1"/>
        <v>58.4172</v>
      </c>
      <c r="L36" s="53">
        <f t="shared" si="2"/>
        <v>519.264</v>
      </c>
      <c r="M36" s="44">
        <f t="shared" si="3"/>
        <v>453.18</v>
      </c>
      <c r="N36" s="41">
        <f t="shared" si="4"/>
        <v>22.7178</v>
      </c>
      <c r="O36" s="44">
        <f t="shared" si="5"/>
        <v>159</v>
      </c>
      <c r="P36" s="44">
        <f t="shared" si="6"/>
        <v>0</v>
      </c>
      <c r="Q36" s="44">
        <f t="shared" si="7"/>
        <v>1212.579</v>
      </c>
      <c r="R36" s="41">
        <f t="shared" si="8"/>
        <v>0</v>
      </c>
      <c r="S36" s="41">
        <f t="shared" si="9"/>
        <v>259.63</v>
      </c>
      <c r="T36" s="44">
        <f t="shared" si="10"/>
        <v>113.3</v>
      </c>
      <c r="U36" s="41">
        <f t="shared" si="11"/>
        <v>9.74</v>
      </c>
      <c r="V36" s="44">
        <f t="shared" si="12"/>
        <v>159</v>
      </c>
      <c r="W36" s="44">
        <f t="shared" si="13"/>
        <v>0</v>
      </c>
      <c r="X36" s="41">
        <f t="shared" si="14"/>
        <v>541.67</v>
      </c>
      <c r="Y36" s="41">
        <f t="shared" si="15"/>
        <v>1754.249</v>
      </c>
      <c r="Z36" s="41"/>
      <c r="AA36" s="12" t="s">
        <v>25</v>
      </c>
      <c r="AB36" s="11">
        <f t="shared" ref="AB36:AH36" si="48">K36+R36</f>
        <v>58.4172</v>
      </c>
      <c r="AC36" s="11">
        <f t="shared" si="48"/>
        <v>778.894</v>
      </c>
      <c r="AD36" s="11">
        <f t="shared" si="48"/>
        <v>566.48</v>
      </c>
      <c r="AE36" s="11">
        <f t="shared" si="48"/>
        <v>32.4578</v>
      </c>
      <c r="AF36" s="11">
        <f t="shared" si="48"/>
        <v>318</v>
      </c>
      <c r="AG36" s="11">
        <f t="shared" si="48"/>
        <v>0</v>
      </c>
      <c r="AH36" s="11">
        <f t="shared" si="48"/>
        <v>1754.249</v>
      </c>
      <c r="AI36" s="12" t="s">
        <v>1137</v>
      </c>
    </row>
    <row r="37" s="9" customFormat="1" ht="16" customHeight="1" spans="1:35">
      <c r="A37" s="40">
        <f t="shared" si="0"/>
        <v>34</v>
      </c>
      <c r="B37" s="41" t="s">
        <v>173</v>
      </c>
      <c r="C37" s="46" t="s">
        <v>182</v>
      </c>
      <c r="D37" s="342" t="s">
        <v>183</v>
      </c>
      <c r="E37" s="41">
        <v>3245.4</v>
      </c>
      <c r="F37" s="41">
        <f>VLOOKUP(C37,'[1]9月'!$B:$Q,16,0)</f>
        <v>3245.4</v>
      </c>
      <c r="G37" s="44">
        <v>5664.75</v>
      </c>
      <c r="H37" s="41">
        <v>3245.4</v>
      </c>
      <c r="I37" s="44">
        <v>3180</v>
      </c>
      <c r="J37" s="44"/>
      <c r="K37" s="52">
        <f t="shared" si="1"/>
        <v>58.4172</v>
      </c>
      <c r="L37" s="53">
        <f t="shared" si="2"/>
        <v>519.264</v>
      </c>
      <c r="M37" s="44">
        <f t="shared" si="3"/>
        <v>453.18</v>
      </c>
      <c r="N37" s="41">
        <f t="shared" si="4"/>
        <v>22.7178</v>
      </c>
      <c r="O37" s="44">
        <f t="shared" si="5"/>
        <v>159</v>
      </c>
      <c r="P37" s="44">
        <f t="shared" si="6"/>
        <v>0</v>
      </c>
      <c r="Q37" s="44">
        <f t="shared" si="7"/>
        <v>1212.579</v>
      </c>
      <c r="R37" s="41">
        <f t="shared" si="8"/>
        <v>0</v>
      </c>
      <c r="S37" s="41">
        <f t="shared" si="9"/>
        <v>259.63</v>
      </c>
      <c r="T37" s="44">
        <f t="shared" si="10"/>
        <v>113.3</v>
      </c>
      <c r="U37" s="41">
        <f t="shared" si="11"/>
        <v>9.74</v>
      </c>
      <c r="V37" s="44">
        <f t="shared" si="12"/>
        <v>159</v>
      </c>
      <c r="W37" s="44">
        <f t="shared" si="13"/>
        <v>0</v>
      </c>
      <c r="X37" s="41">
        <f t="shared" si="14"/>
        <v>541.67</v>
      </c>
      <c r="Y37" s="41">
        <f t="shared" si="15"/>
        <v>1754.249</v>
      </c>
      <c r="Z37" s="41"/>
      <c r="AA37" s="12" t="s">
        <v>25</v>
      </c>
      <c r="AB37" s="11">
        <f t="shared" ref="AB37:AH37" si="49">K37+R37</f>
        <v>58.4172</v>
      </c>
      <c r="AC37" s="11">
        <f t="shared" si="49"/>
        <v>778.894</v>
      </c>
      <c r="AD37" s="11">
        <f t="shared" si="49"/>
        <v>566.48</v>
      </c>
      <c r="AE37" s="11">
        <f t="shared" si="49"/>
        <v>32.4578</v>
      </c>
      <c r="AF37" s="11">
        <f t="shared" si="49"/>
        <v>318</v>
      </c>
      <c r="AG37" s="11">
        <f t="shared" si="49"/>
        <v>0</v>
      </c>
      <c r="AH37" s="11">
        <f t="shared" si="49"/>
        <v>1754.249</v>
      </c>
      <c r="AI37" s="12" t="s">
        <v>1137</v>
      </c>
    </row>
    <row r="38" s="9" customFormat="1" ht="16" customHeight="1" spans="1:35">
      <c r="A38" s="40">
        <f t="shared" si="0"/>
        <v>35</v>
      </c>
      <c r="B38" s="41" t="s">
        <v>184</v>
      </c>
      <c r="C38" s="42" t="s">
        <v>185</v>
      </c>
      <c r="D38" s="41" t="s">
        <v>186</v>
      </c>
      <c r="E38" s="41">
        <v>3245.4</v>
      </c>
      <c r="F38" s="41">
        <f>VLOOKUP(C38,'[1]9月'!$B:$Q,16,0)</f>
        <v>3245.4</v>
      </c>
      <c r="G38" s="44">
        <v>5664.75</v>
      </c>
      <c r="H38" s="41">
        <v>3245.4</v>
      </c>
      <c r="I38" s="44">
        <v>0</v>
      </c>
      <c r="J38" s="44"/>
      <c r="K38" s="52">
        <f t="shared" si="1"/>
        <v>58.4172</v>
      </c>
      <c r="L38" s="53">
        <f t="shared" si="2"/>
        <v>519.264</v>
      </c>
      <c r="M38" s="44">
        <f t="shared" si="3"/>
        <v>453.18</v>
      </c>
      <c r="N38" s="41">
        <f t="shared" si="4"/>
        <v>22.7178</v>
      </c>
      <c r="O38" s="44">
        <f t="shared" si="5"/>
        <v>0</v>
      </c>
      <c r="P38" s="44">
        <f t="shared" si="6"/>
        <v>0</v>
      </c>
      <c r="Q38" s="44">
        <f t="shared" si="7"/>
        <v>1053.579</v>
      </c>
      <c r="R38" s="41">
        <f t="shared" si="8"/>
        <v>0</v>
      </c>
      <c r="S38" s="41">
        <f t="shared" si="9"/>
        <v>259.63</v>
      </c>
      <c r="T38" s="44">
        <f t="shared" si="10"/>
        <v>113.3</v>
      </c>
      <c r="U38" s="41">
        <f t="shared" si="11"/>
        <v>9.74</v>
      </c>
      <c r="V38" s="44">
        <f t="shared" si="12"/>
        <v>0</v>
      </c>
      <c r="W38" s="44">
        <f t="shared" si="13"/>
        <v>0</v>
      </c>
      <c r="X38" s="41">
        <f t="shared" si="14"/>
        <v>382.67</v>
      </c>
      <c r="Y38" s="41">
        <f t="shared" si="15"/>
        <v>1436.249</v>
      </c>
      <c r="Z38" s="41"/>
      <c r="AA38" s="12" t="s">
        <v>11</v>
      </c>
      <c r="AB38" s="11">
        <f t="shared" ref="AB38:AH38" si="50">K38+R38</f>
        <v>58.4172</v>
      </c>
      <c r="AC38" s="11">
        <f t="shared" si="50"/>
        <v>778.894</v>
      </c>
      <c r="AD38" s="11">
        <f t="shared" si="50"/>
        <v>566.48</v>
      </c>
      <c r="AE38" s="11">
        <f t="shared" si="50"/>
        <v>32.4578</v>
      </c>
      <c r="AF38" s="11">
        <f t="shared" si="50"/>
        <v>0</v>
      </c>
      <c r="AG38" s="11">
        <f t="shared" si="50"/>
        <v>0</v>
      </c>
      <c r="AH38" s="11">
        <f t="shared" si="50"/>
        <v>1436.249</v>
      </c>
      <c r="AI38" s="12" t="s">
        <v>1134</v>
      </c>
    </row>
    <row r="39" s="9" customFormat="1" ht="16" customHeight="1" spans="1:35">
      <c r="A39" s="40">
        <f t="shared" si="0"/>
        <v>36</v>
      </c>
      <c r="B39" s="41" t="s">
        <v>184</v>
      </c>
      <c r="C39" s="42" t="s">
        <v>187</v>
      </c>
      <c r="D39" s="41" t="s">
        <v>188</v>
      </c>
      <c r="E39" s="41">
        <v>3245.4</v>
      </c>
      <c r="F39" s="41">
        <f>VLOOKUP(C39,'[1]9月'!$B:$Q,16,0)</f>
        <v>3245.4</v>
      </c>
      <c r="G39" s="44">
        <v>5664.75</v>
      </c>
      <c r="H39" s="41">
        <v>3245.4</v>
      </c>
      <c r="I39" s="44">
        <v>3180</v>
      </c>
      <c r="J39" s="44"/>
      <c r="K39" s="52">
        <f t="shared" si="1"/>
        <v>58.4172</v>
      </c>
      <c r="L39" s="53">
        <f t="shared" si="2"/>
        <v>519.264</v>
      </c>
      <c r="M39" s="44">
        <f t="shared" si="3"/>
        <v>453.18</v>
      </c>
      <c r="N39" s="41">
        <f t="shared" si="4"/>
        <v>22.7178</v>
      </c>
      <c r="O39" s="44">
        <f t="shared" si="5"/>
        <v>159</v>
      </c>
      <c r="P39" s="44">
        <f t="shared" si="6"/>
        <v>0</v>
      </c>
      <c r="Q39" s="44">
        <f t="shared" si="7"/>
        <v>1212.579</v>
      </c>
      <c r="R39" s="41">
        <f t="shared" si="8"/>
        <v>0</v>
      </c>
      <c r="S39" s="41">
        <f t="shared" si="9"/>
        <v>259.63</v>
      </c>
      <c r="T39" s="44">
        <f t="shared" si="10"/>
        <v>113.3</v>
      </c>
      <c r="U39" s="41">
        <f t="shared" si="11"/>
        <v>9.74</v>
      </c>
      <c r="V39" s="44">
        <f t="shared" si="12"/>
        <v>159</v>
      </c>
      <c r="W39" s="44">
        <f t="shared" si="13"/>
        <v>0</v>
      </c>
      <c r="X39" s="41">
        <f t="shared" si="14"/>
        <v>541.67</v>
      </c>
      <c r="Y39" s="41">
        <f t="shared" si="15"/>
        <v>1754.249</v>
      </c>
      <c r="Z39" s="41"/>
      <c r="AA39" s="12" t="s">
        <v>11</v>
      </c>
      <c r="AB39" s="11">
        <f t="shared" ref="AB39:AH39" si="51">K39+R39</f>
        <v>58.4172</v>
      </c>
      <c r="AC39" s="11">
        <f t="shared" si="51"/>
        <v>778.894</v>
      </c>
      <c r="AD39" s="11">
        <f t="shared" si="51"/>
        <v>566.48</v>
      </c>
      <c r="AE39" s="11">
        <f t="shared" si="51"/>
        <v>32.4578</v>
      </c>
      <c r="AF39" s="11">
        <f t="shared" si="51"/>
        <v>318</v>
      </c>
      <c r="AG39" s="11">
        <f t="shared" si="51"/>
        <v>0</v>
      </c>
      <c r="AH39" s="11">
        <f t="shared" si="51"/>
        <v>1754.249</v>
      </c>
      <c r="AI39" s="12" t="s">
        <v>1134</v>
      </c>
    </row>
    <row r="40" s="9" customFormat="1" ht="16" customHeight="1" spans="1:35">
      <c r="A40" s="40">
        <f t="shared" si="0"/>
        <v>37</v>
      </c>
      <c r="B40" s="41" t="s">
        <v>184</v>
      </c>
      <c r="C40" s="42" t="s">
        <v>189</v>
      </c>
      <c r="D40" s="41" t="s">
        <v>190</v>
      </c>
      <c r="E40" s="41">
        <v>3245.4</v>
      </c>
      <c r="F40" s="41">
        <f>VLOOKUP(C40,'[1]9月'!$B:$Q,16,0)</f>
        <v>3245.4</v>
      </c>
      <c r="G40" s="44">
        <v>5664.75</v>
      </c>
      <c r="H40" s="41">
        <v>3245.4</v>
      </c>
      <c r="I40" s="88">
        <v>4180</v>
      </c>
      <c r="J40" s="44"/>
      <c r="K40" s="52">
        <f t="shared" si="1"/>
        <v>58.4172</v>
      </c>
      <c r="L40" s="53">
        <f t="shared" si="2"/>
        <v>519.264</v>
      </c>
      <c r="M40" s="44">
        <f t="shared" si="3"/>
        <v>453.18</v>
      </c>
      <c r="N40" s="41">
        <f t="shared" si="4"/>
        <v>22.7178</v>
      </c>
      <c r="O40" s="44">
        <f t="shared" si="5"/>
        <v>209</v>
      </c>
      <c r="P40" s="44">
        <f t="shared" si="6"/>
        <v>0</v>
      </c>
      <c r="Q40" s="44">
        <f t="shared" si="7"/>
        <v>1262.579</v>
      </c>
      <c r="R40" s="41">
        <f t="shared" si="8"/>
        <v>0</v>
      </c>
      <c r="S40" s="41">
        <f t="shared" si="9"/>
        <v>259.63</v>
      </c>
      <c r="T40" s="44">
        <f t="shared" si="10"/>
        <v>113.3</v>
      </c>
      <c r="U40" s="41">
        <f t="shared" si="11"/>
        <v>9.74</v>
      </c>
      <c r="V40" s="44">
        <f t="shared" si="12"/>
        <v>209</v>
      </c>
      <c r="W40" s="44">
        <f t="shared" si="13"/>
        <v>0</v>
      </c>
      <c r="X40" s="41">
        <f t="shared" si="14"/>
        <v>591.67</v>
      </c>
      <c r="Y40" s="41">
        <f t="shared" si="15"/>
        <v>1854.249</v>
      </c>
      <c r="Z40" s="41"/>
      <c r="AA40" s="12" t="s">
        <v>11</v>
      </c>
      <c r="AB40" s="11">
        <f t="shared" ref="AB40:AH40" si="52">K40+R40</f>
        <v>58.4172</v>
      </c>
      <c r="AC40" s="11">
        <f t="shared" si="52"/>
        <v>778.894</v>
      </c>
      <c r="AD40" s="11">
        <f t="shared" si="52"/>
        <v>566.48</v>
      </c>
      <c r="AE40" s="11">
        <f t="shared" si="52"/>
        <v>32.4578</v>
      </c>
      <c r="AF40" s="11">
        <f t="shared" si="52"/>
        <v>418</v>
      </c>
      <c r="AG40" s="11">
        <f t="shared" si="52"/>
        <v>0</v>
      </c>
      <c r="AH40" s="11">
        <f t="shared" si="52"/>
        <v>1854.249</v>
      </c>
      <c r="AI40" s="12" t="s">
        <v>1134</v>
      </c>
    </row>
    <row r="41" s="9" customFormat="1" ht="16" customHeight="1" spans="1:35">
      <c r="A41" s="40">
        <f t="shared" si="0"/>
        <v>38</v>
      </c>
      <c r="B41" s="41" t="s">
        <v>184</v>
      </c>
      <c r="C41" s="42" t="s">
        <v>191</v>
      </c>
      <c r="D41" s="41" t="s">
        <v>192</v>
      </c>
      <c r="E41" s="41">
        <v>3245.4</v>
      </c>
      <c r="F41" s="41">
        <f>VLOOKUP(C41,'[1]9月'!$B:$Q,16,0)</f>
        <v>3245.4</v>
      </c>
      <c r="G41" s="44">
        <v>5664.75</v>
      </c>
      <c r="H41" s="41">
        <v>3245.4</v>
      </c>
      <c r="I41" s="44">
        <v>3180</v>
      </c>
      <c r="J41" s="44"/>
      <c r="K41" s="52">
        <f t="shared" si="1"/>
        <v>58.4172</v>
      </c>
      <c r="L41" s="53">
        <f t="shared" si="2"/>
        <v>519.264</v>
      </c>
      <c r="M41" s="44">
        <f t="shared" si="3"/>
        <v>453.18</v>
      </c>
      <c r="N41" s="41">
        <f t="shared" si="4"/>
        <v>22.7178</v>
      </c>
      <c r="O41" s="44">
        <f t="shared" si="5"/>
        <v>159</v>
      </c>
      <c r="P41" s="44">
        <f t="shared" si="6"/>
        <v>0</v>
      </c>
      <c r="Q41" s="44">
        <f t="shared" si="7"/>
        <v>1212.579</v>
      </c>
      <c r="R41" s="41">
        <f t="shared" si="8"/>
        <v>0</v>
      </c>
      <c r="S41" s="41">
        <f t="shared" si="9"/>
        <v>259.63</v>
      </c>
      <c r="T41" s="44">
        <f t="shared" si="10"/>
        <v>113.3</v>
      </c>
      <c r="U41" s="41">
        <f t="shared" si="11"/>
        <v>9.74</v>
      </c>
      <c r="V41" s="44">
        <f t="shared" si="12"/>
        <v>159</v>
      </c>
      <c r="W41" s="44">
        <f t="shared" si="13"/>
        <v>0</v>
      </c>
      <c r="X41" s="41">
        <f t="shared" si="14"/>
        <v>541.67</v>
      </c>
      <c r="Y41" s="41">
        <f t="shared" si="15"/>
        <v>1754.249</v>
      </c>
      <c r="Z41" s="41"/>
      <c r="AA41" s="12" t="s">
        <v>11</v>
      </c>
      <c r="AB41" s="11">
        <f t="shared" ref="AB41:AH41" si="53">K41+R41</f>
        <v>58.4172</v>
      </c>
      <c r="AC41" s="11">
        <f t="shared" si="53"/>
        <v>778.894</v>
      </c>
      <c r="AD41" s="11">
        <f t="shared" si="53"/>
        <v>566.48</v>
      </c>
      <c r="AE41" s="11">
        <f t="shared" si="53"/>
        <v>32.4578</v>
      </c>
      <c r="AF41" s="11">
        <f t="shared" si="53"/>
        <v>318</v>
      </c>
      <c r="AG41" s="11">
        <f t="shared" si="53"/>
        <v>0</v>
      </c>
      <c r="AH41" s="11">
        <f t="shared" si="53"/>
        <v>1754.249</v>
      </c>
      <c r="AI41" s="12" t="s">
        <v>1134</v>
      </c>
    </row>
    <row r="42" s="9" customFormat="1" ht="16" customHeight="1" spans="1:35">
      <c r="A42" s="40">
        <f t="shared" si="0"/>
        <v>39</v>
      </c>
      <c r="B42" s="41" t="s">
        <v>184</v>
      </c>
      <c r="C42" s="42" t="s">
        <v>193</v>
      </c>
      <c r="D42" s="41" t="s">
        <v>194</v>
      </c>
      <c r="E42" s="41">
        <v>3245.4</v>
      </c>
      <c r="F42" s="41">
        <f>VLOOKUP(C42,'[1]9月'!$B:$Q,16,0)</f>
        <v>3245.4</v>
      </c>
      <c r="G42" s="44">
        <v>5664.75</v>
      </c>
      <c r="H42" s="41">
        <v>3245.4</v>
      </c>
      <c r="I42" s="44">
        <v>3180</v>
      </c>
      <c r="J42" s="44"/>
      <c r="K42" s="52">
        <f t="shared" si="1"/>
        <v>58.4172</v>
      </c>
      <c r="L42" s="53">
        <f t="shared" si="2"/>
        <v>519.264</v>
      </c>
      <c r="M42" s="44">
        <f t="shared" si="3"/>
        <v>453.18</v>
      </c>
      <c r="N42" s="41">
        <f t="shared" si="4"/>
        <v>22.7178</v>
      </c>
      <c r="O42" s="44">
        <f t="shared" si="5"/>
        <v>159</v>
      </c>
      <c r="P42" s="44">
        <f t="shared" si="6"/>
        <v>0</v>
      </c>
      <c r="Q42" s="44">
        <f t="shared" si="7"/>
        <v>1212.579</v>
      </c>
      <c r="R42" s="41">
        <f t="shared" si="8"/>
        <v>0</v>
      </c>
      <c r="S42" s="41">
        <f t="shared" si="9"/>
        <v>259.63</v>
      </c>
      <c r="T42" s="44">
        <f t="shared" si="10"/>
        <v>113.3</v>
      </c>
      <c r="U42" s="41">
        <f t="shared" si="11"/>
        <v>9.74</v>
      </c>
      <c r="V42" s="44">
        <f t="shared" si="12"/>
        <v>159</v>
      </c>
      <c r="W42" s="44">
        <f t="shared" si="13"/>
        <v>0</v>
      </c>
      <c r="X42" s="41">
        <f t="shared" si="14"/>
        <v>541.67</v>
      </c>
      <c r="Y42" s="41">
        <f t="shared" si="15"/>
        <v>1754.249</v>
      </c>
      <c r="Z42" s="41"/>
      <c r="AA42" s="12" t="s">
        <v>11</v>
      </c>
      <c r="AB42" s="11">
        <f t="shared" ref="AB42:AH42" si="54">K42+R42</f>
        <v>58.4172</v>
      </c>
      <c r="AC42" s="11">
        <f t="shared" si="54"/>
        <v>778.894</v>
      </c>
      <c r="AD42" s="11">
        <f t="shared" si="54"/>
        <v>566.48</v>
      </c>
      <c r="AE42" s="11">
        <f t="shared" si="54"/>
        <v>32.4578</v>
      </c>
      <c r="AF42" s="11">
        <f t="shared" si="54"/>
        <v>318</v>
      </c>
      <c r="AG42" s="11">
        <f t="shared" si="54"/>
        <v>0</v>
      </c>
      <c r="AH42" s="11">
        <f t="shared" si="54"/>
        <v>1754.249</v>
      </c>
      <c r="AI42" s="12" t="s">
        <v>1134</v>
      </c>
    </row>
    <row r="43" s="9" customFormat="1" ht="16" customHeight="1" spans="1:35">
      <c r="A43" s="40">
        <f t="shared" si="0"/>
        <v>40</v>
      </c>
      <c r="B43" s="41" t="s">
        <v>184</v>
      </c>
      <c r="C43" s="46" t="s">
        <v>195</v>
      </c>
      <c r="D43" s="45" t="s">
        <v>196</v>
      </c>
      <c r="E43" s="41">
        <v>3245.4</v>
      </c>
      <c r="F43" s="41">
        <f>VLOOKUP(C43,'[1]9月'!$B:$Q,16,0)</f>
        <v>3245.4</v>
      </c>
      <c r="G43" s="44">
        <v>5664.75</v>
      </c>
      <c r="H43" s="41">
        <v>3245.4</v>
      </c>
      <c r="I43" s="44">
        <v>3180</v>
      </c>
      <c r="J43" s="44"/>
      <c r="K43" s="52">
        <f t="shared" si="1"/>
        <v>58.4172</v>
      </c>
      <c r="L43" s="53">
        <f t="shared" si="2"/>
        <v>519.264</v>
      </c>
      <c r="M43" s="44">
        <f t="shared" si="3"/>
        <v>453.18</v>
      </c>
      <c r="N43" s="41">
        <f t="shared" si="4"/>
        <v>22.7178</v>
      </c>
      <c r="O43" s="44">
        <f t="shared" si="5"/>
        <v>159</v>
      </c>
      <c r="P43" s="44">
        <f t="shared" si="6"/>
        <v>0</v>
      </c>
      <c r="Q43" s="44">
        <f t="shared" si="7"/>
        <v>1212.579</v>
      </c>
      <c r="R43" s="41">
        <f t="shared" si="8"/>
        <v>0</v>
      </c>
      <c r="S43" s="41">
        <f t="shared" si="9"/>
        <v>259.63</v>
      </c>
      <c r="T43" s="44">
        <f t="shared" si="10"/>
        <v>113.3</v>
      </c>
      <c r="U43" s="41">
        <f t="shared" si="11"/>
        <v>9.74</v>
      </c>
      <c r="V43" s="44">
        <f t="shared" si="12"/>
        <v>159</v>
      </c>
      <c r="W43" s="44">
        <f t="shared" si="13"/>
        <v>0</v>
      </c>
      <c r="X43" s="41">
        <f t="shared" si="14"/>
        <v>541.67</v>
      </c>
      <c r="Y43" s="41">
        <f t="shared" si="15"/>
        <v>1754.249</v>
      </c>
      <c r="Z43" s="41"/>
      <c r="AA43" s="12" t="s">
        <v>11</v>
      </c>
      <c r="AB43" s="11">
        <f t="shared" ref="AB43:AH43" si="55">K43+R43</f>
        <v>58.4172</v>
      </c>
      <c r="AC43" s="11">
        <f t="shared" si="55"/>
        <v>778.894</v>
      </c>
      <c r="AD43" s="11">
        <f t="shared" si="55"/>
        <v>566.48</v>
      </c>
      <c r="AE43" s="11">
        <f t="shared" si="55"/>
        <v>32.4578</v>
      </c>
      <c r="AF43" s="11">
        <f t="shared" si="55"/>
        <v>318</v>
      </c>
      <c r="AG43" s="11">
        <f t="shared" si="55"/>
        <v>0</v>
      </c>
      <c r="AH43" s="11">
        <f t="shared" si="55"/>
        <v>1754.249</v>
      </c>
      <c r="AI43" s="12" t="s">
        <v>1134</v>
      </c>
    </row>
    <row r="44" s="9" customFormat="1" ht="16" customHeight="1" spans="1:35">
      <c r="A44" s="40">
        <f t="shared" si="0"/>
        <v>41</v>
      </c>
      <c r="B44" s="41" t="s">
        <v>103</v>
      </c>
      <c r="C44" s="42" t="s">
        <v>197</v>
      </c>
      <c r="D44" s="41" t="s">
        <v>198</v>
      </c>
      <c r="E44" s="41">
        <v>3245.4</v>
      </c>
      <c r="F44" s="41">
        <f>VLOOKUP(C44,'[1]9月'!$B:$Q,16,0)</f>
        <v>3245.4</v>
      </c>
      <c r="G44" s="44">
        <v>5664.75</v>
      </c>
      <c r="H44" s="41">
        <v>3245.4</v>
      </c>
      <c r="I44" s="44">
        <v>3180</v>
      </c>
      <c r="J44" s="44"/>
      <c r="K44" s="52">
        <f t="shared" si="1"/>
        <v>58.4172</v>
      </c>
      <c r="L44" s="53">
        <f t="shared" si="2"/>
        <v>519.264</v>
      </c>
      <c r="M44" s="44">
        <f t="shared" si="3"/>
        <v>453.18</v>
      </c>
      <c r="N44" s="41">
        <f t="shared" si="4"/>
        <v>22.7178</v>
      </c>
      <c r="O44" s="44">
        <f t="shared" si="5"/>
        <v>159</v>
      </c>
      <c r="P44" s="44">
        <f t="shared" si="6"/>
        <v>0</v>
      </c>
      <c r="Q44" s="44">
        <f t="shared" si="7"/>
        <v>1212.579</v>
      </c>
      <c r="R44" s="41">
        <f t="shared" si="8"/>
        <v>0</v>
      </c>
      <c r="S44" s="41">
        <f t="shared" si="9"/>
        <v>259.63</v>
      </c>
      <c r="T44" s="44">
        <f t="shared" si="10"/>
        <v>113.3</v>
      </c>
      <c r="U44" s="41">
        <f t="shared" si="11"/>
        <v>9.74</v>
      </c>
      <c r="V44" s="44">
        <f t="shared" si="12"/>
        <v>159</v>
      </c>
      <c r="W44" s="44">
        <f t="shared" si="13"/>
        <v>0</v>
      </c>
      <c r="X44" s="41">
        <f t="shared" si="14"/>
        <v>541.67</v>
      </c>
      <c r="Y44" s="41">
        <f t="shared" si="15"/>
        <v>1754.249</v>
      </c>
      <c r="Z44" s="41"/>
      <c r="AA44" s="12" t="s">
        <v>26</v>
      </c>
      <c r="AB44" s="11">
        <f t="shared" ref="AB44:AH44" si="56">K44+R44</f>
        <v>58.4172</v>
      </c>
      <c r="AC44" s="11">
        <f t="shared" si="56"/>
        <v>778.894</v>
      </c>
      <c r="AD44" s="11">
        <f t="shared" si="56"/>
        <v>566.48</v>
      </c>
      <c r="AE44" s="11">
        <f t="shared" si="56"/>
        <v>32.4578</v>
      </c>
      <c r="AF44" s="11">
        <f t="shared" si="56"/>
        <v>318</v>
      </c>
      <c r="AG44" s="11">
        <f t="shared" si="56"/>
        <v>0</v>
      </c>
      <c r="AH44" s="11">
        <f t="shared" si="56"/>
        <v>1754.249</v>
      </c>
      <c r="AI44" s="12" t="s">
        <v>1135</v>
      </c>
    </row>
    <row r="45" s="9" customFormat="1" ht="16" customHeight="1" spans="1:35">
      <c r="A45" s="40">
        <f t="shared" si="0"/>
        <v>42</v>
      </c>
      <c r="B45" s="41" t="s">
        <v>199</v>
      </c>
      <c r="C45" s="42" t="s">
        <v>200</v>
      </c>
      <c r="D45" s="41" t="s">
        <v>201</v>
      </c>
      <c r="E45" s="41">
        <v>3820</v>
      </c>
      <c r="F45" s="41">
        <f>VLOOKUP(C45,'[1]9月'!$B:$Q,16,0)</f>
        <v>3820</v>
      </c>
      <c r="G45" s="44">
        <v>5664.75</v>
      </c>
      <c r="H45" s="41">
        <v>3820</v>
      </c>
      <c r="I45" s="44">
        <v>3180</v>
      </c>
      <c r="J45" s="44"/>
      <c r="K45" s="52">
        <f t="shared" si="1"/>
        <v>68.76</v>
      </c>
      <c r="L45" s="53">
        <f t="shared" si="2"/>
        <v>611.2</v>
      </c>
      <c r="M45" s="44">
        <f t="shared" si="3"/>
        <v>453.18</v>
      </c>
      <c r="N45" s="41">
        <f t="shared" si="4"/>
        <v>26.74</v>
      </c>
      <c r="O45" s="44">
        <f t="shared" si="5"/>
        <v>159</v>
      </c>
      <c r="P45" s="44">
        <f t="shared" si="6"/>
        <v>0</v>
      </c>
      <c r="Q45" s="44">
        <f t="shared" si="7"/>
        <v>1318.88</v>
      </c>
      <c r="R45" s="41">
        <f t="shared" si="8"/>
        <v>0</v>
      </c>
      <c r="S45" s="41">
        <f t="shared" si="9"/>
        <v>305.6</v>
      </c>
      <c r="T45" s="44">
        <f t="shared" si="10"/>
        <v>113.3</v>
      </c>
      <c r="U45" s="41">
        <f t="shared" si="11"/>
        <v>11.46</v>
      </c>
      <c r="V45" s="44">
        <f t="shared" si="12"/>
        <v>159</v>
      </c>
      <c r="W45" s="44">
        <f t="shared" si="13"/>
        <v>0</v>
      </c>
      <c r="X45" s="41">
        <f t="shared" si="14"/>
        <v>589.36</v>
      </c>
      <c r="Y45" s="41">
        <f t="shared" si="15"/>
        <v>1908.24</v>
      </c>
      <c r="Z45" s="41"/>
      <c r="AA45" s="12" t="s">
        <v>25</v>
      </c>
      <c r="AB45" s="11">
        <f t="shared" ref="AB45:AH45" si="57">K45+R45</f>
        <v>68.76</v>
      </c>
      <c r="AC45" s="11">
        <f t="shared" si="57"/>
        <v>916.8</v>
      </c>
      <c r="AD45" s="11">
        <f t="shared" si="57"/>
        <v>566.48</v>
      </c>
      <c r="AE45" s="11">
        <f t="shared" si="57"/>
        <v>38.2</v>
      </c>
      <c r="AF45" s="11">
        <f t="shared" si="57"/>
        <v>318</v>
      </c>
      <c r="AG45" s="11">
        <f t="shared" si="57"/>
        <v>0</v>
      </c>
      <c r="AH45" s="11">
        <f t="shared" si="57"/>
        <v>1908.24</v>
      </c>
      <c r="AI45" s="12" t="s">
        <v>1137</v>
      </c>
    </row>
    <row r="46" s="9" customFormat="1" ht="16" customHeight="1" spans="1:35">
      <c r="A46" s="40">
        <f t="shared" si="0"/>
        <v>43</v>
      </c>
      <c r="B46" s="41" t="s">
        <v>103</v>
      </c>
      <c r="C46" s="42" t="s">
        <v>204</v>
      </c>
      <c r="D46" s="41" t="s">
        <v>205</v>
      </c>
      <c r="E46" s="41">
        <v>3245.4</v>
      </c>
      <c r="F46" s="41">
        <f>VLOOKUP(C46,'[1]9月'!$B:$Q,16,0)</f>
        <v>3245.4</v>
      </c>
      <c r="G46" s="44">
        <v>5664.75</v>
      </c>
      <c r="H46" s="41">
        <v>3245.4</v>
      </c>
      <c r="I46" s="44">
        <v>3180</v>
      </c>
      <c r="J46" s="44"/>
      <c r="K46" s="52">
        <f t="shared" si="1"/>
        <v>58.4172</v>
      </c>
      <c r="L46" s="53">
        <f t="shared" si="2"/>
        <v>519.264</v>
      </c>
      <c r="M46" s="44">
        <f t="shared" si="3"/>
        <v>453.18</v>
      </c>
      <c r="N46" s="41">
        <f t="shared" si="4"/>
        <v>22.7178</v>
      </c>
      <c r="O46" s="44">
        <f t="shared" si="5"/>
        <v>159</v>
      </c>
      <c r="P46" s="44">
        <f t="shared" si="6"/>
        <v>0</v>
      </c>
      <c r="Q46" s="44">
        <f t="shared" si="7"/>
        <v>1212.579</v>
      </c>
      <c r="R46" s="41">
        <f t="shared" si="8"/>
        <v>0</v>
      </c>
      <c r="S46" s="41">
        <f t="shared" si="9"/>
        <v>259.63</v>
      </c>
      <c r="T46" s="44">
        <f t="shared" si="10"/>
        <v>113.3</v>
      </c>
      <c r="U46" s="41">
        <f t="shared" si="11"/>
        <v>9.74</v>
      </c>
      <c r="V46" s="44">
        <f t="shared" si="12"/>
        <v>159</v>
      </c>
      <c r="W46" s="44">
        <f t="shared" si="13"/>
        <v>0</v>
      </c>
      <c r="X46" s="41">
        <f t="shared" si="14"/>
        <v>541.67</v>
      </c>
      <c r="Y46" s="41">
        <f t="shared" si="15"/>
        <v>1754.249</v>
      </c>
      <c r="Z46" s="41"/>
      <c r="AA46" s="12" t="s">
        <v>26</v>
      </c>
      <c r="AB46" s="11">
        <f t="shared" ref="AB46:AH46" si="58">K46+R46</f>
        <v>58.4172</v>
      </c>
      <c r="AC46" s="11">
        <f t="shared" si="58"/>
        <v>778.894</v>
      </c>
      <c r="AD46" s="11">
        <f t="shared" si="58"/>
        <v>566.48</v>
      </c>
      <c r="AE46" s="11">
        <f t="shared" si="58"/>
        <v>32.4578</v>
      </c>
      <c r="AF46" s="11">
        <f t="shared" si="58"/>
        <v>318</v>
      </c>
      <c r="AG46" s="11">
        <f t="shared" si="58"/>
        <v>0</v>
      </c>
      <c r="AH46" s="11">
        <f t="shared" si="58"/>
        <v>1754.249</v>
      </c>
      <c r="AI46" s="12" t="s">
        <v>1135</v>
      </c>
    </row>
    <row r="47" s="9" customFormat="1" ht="16" customHeight="1" spans="1:35">
      <c r="A47" s="40">
        <f t="shared" si="0"/>
        <v>44</v>
      </c>
      <c r="B47" s="41" t="s">
        <v>199</v>
      </c>
      <c r="C47" s="42" t="s">
        <v>206</v>
      </c>
      <c r="D47" s="41" t="s">
        <v>207</v>
      </c>
      <c r="E47" s="41">
        <v>3245.4</v>
      </c>
      <c r="F47" s="41">
        <f>VLOOKUP(C47,'[1]9月'!$B:$Q,16,0)</f>
        <v>3245.4</v>
      </c>
      <c r="G47" s="44">
        <v>5664.75</v>
      </c>
      <c r="H47" s="41">
        <v>3245.4</v>
      </c>
      <c r="I47" s="44">
        <v>3180</v>
      </c>
      <c r="J47" s="44"/>
      <c r="K47" s="52">
        <f t="shared" si="1"/>
        <v>58.4172</v>
      </c>
      <c r="L47" s="53">
        <f t="shared" si="2"/>
        <v>519.264</v>
      </c>
      <c r="M47" s="44">
        <f t="shared" si="3"/>
        <v>453.18</v>
      </c>
      <c r="N47" s="41">
        <f t="shared" si="4"/>
        <v>22.7178</v>
      </c>
      <c r="O47" s="44">
        <f t="shared" si="5"/>
        <v>159</v>
      </c>
      <c r="P47" s="44">
        <f t="shared" si="6"/>
        <v>0</v>
      </c>
      <c r="Q47" s="44">
        <f t="shared" si="7"/>
        <v>1212.579</v>
      </c>
      <c r="R47" s="41">
        <f t="shared" si="8"/>
        <v>0</v>
      </c>
      <c r="S47" s="41">
        <f t="shared" si="9"/>
        <v>259.63</v>
      </c>
      <c r="T47" s="44">
        <f t="shared" si="10"/>
        <v>113.3</v>
      </c>
      <c r="U47" s="41">
        <f t="shared" si="11"/>
        <v>9.74</v>
      </c>
      <c r="V47" s="44">
        <f t="shared" si="12"/>
        <v>159</v>
      </c>
      <c r="W47" s="44">
        <f t="shared" si="13"/>
        <v>0</v>
      </c>
      <c r="X47" s="41">
        <f t="shared" si="14"/>
        <v>541.67</v>
      </c>
      <c r="Y47" s="41">
        <f t="shared" si="15"/>
        <v>1754.249</v>
      </c>
      <c r="Z47" s="41"/>
      <c r="AA47" s="12" t="s">
        <v>25</v>
      </c>
      <c r="AB47" s="11">
        <f t="shared" ref="AB47:AH47" si="59">K47+R47</f>
        <v>58.4172</v>
      </c>
      <c r="AC47" s="11">
        <f t="shared" si="59"/>
        <v>778.894</v>
      </c>
      <c r="AD47" s="11">
        <f t="shared" si="59"/>
        <v>566.48</v>
      </c>
      <c r="AE47" s="11">
        <f t="shared" si="59"/>
        <v>32.4578</v>
      </c>
      <c r="AF47" s="11">
        <f t="shared" si="59"/>
        <v>318</v>
      </c>
      <c r="AG47" s="11">
        <f t="shared" si="59"/>
        <v>0</v>
      </c>
      <c r="AH47" s="11">
        <f t="shared" si="59"/>
        <v>1754.249</v>
      </c>
      <c r="AI47" s="12" t="s">
        <v>1137</v>
      </c>
    </row>
    <row r="48" s="9" customFormat="1" ht="16" customHeight="1" spans="1:35">
      <c r="A48" s="40">
        <f t="shared" si="0"/>
        <v>45</v>
      </c>
      <c r="B48" s="41" t="s">
        <v>103</v>
      </c>
      <c r="C48" s="48" t="s">
        <v>208</v>
      </c>
      <c r="D48" s="41" t="s">
        <v>209</v>
      </c>
      <c r="E48" s="41">
        <v>3820</v>
      </c>
      <c r="F48" s="41">
        <f>VLOOKUP(C48,'[1]9月'!$B:$Q,16,0)</f>
        <v>3820</v>
      </c>
      <c r="G48" s="44">
        <v>5664.75</v>
      </c>
      <c r="H48" s="41">
        <v>3820</v>
      </c>
      <c r="I48" s="44">
        <v>4180</v>
      </c>
      <c r="J48" s="44"/>
      <c r="K48" s="52">
        <f t="shared" si="1"/>
        <v>68.76</v>
      </c>
      <c r="L48" s="53">
        <f t="shared" si="2"/>
        <v>611.2</v>
      </c>
      <c r="M48" s="44">
        <f t="shared" si="3"/>
        <v>453.18</v>
      </c>
      <c r="N48" s="41">
        <f t="shared" si="4"/>
        <v>26.74</v>
      </c>
      <c r="O48" s="44">
        <f t="shared" si="5"/>
        <v>209</v>
      </c>
      <c r="P48" s="44">
        <f t="shared" si="6"/>
        <v>0</v>
      </c>
      <c r="Q48" s="44">
        <f t="shared" si="7"/>
        <v>1368.88</v>
      </c>
      <c r="R48" s="41">
        <f t="shared" si="8"/>
        <v>0</v>
      </c>
      <c r="S48" s="41">
        <f t="shared" si="9"/>
        <v>305.6</v>
      </c>
      <c r="T48" s="44">
        <f t="shared" si="10"/>
        <v>113.3</v>
      </c>
      <c r="U48" s="41">
        <f t="shared" si="11"/>
        <v>11.46</v>
      </c>
      <c r="V48" s="44">
        <f t="shared" si="12"/>
        <v>209</v>
      </c>
      <c r="W48" s="44">
        <f t="shared" si="13"/>
        <v>0</v>
      </c>
      <c r="X48" s="41">
        <f t="shared" si="14"/>
        <v>639.36</v>
      </c>
      <c r="Y48" s="41">
        <f t="shared" si="15"/>
        <v>2008.24</v>
      </c>
      <c r="Z48" s="41"/>
      <c r="AA48" s="12" t="s">
        <v>26</v>
      </c>
      <c r="AB48" s="11">
        <f t="shared" ref="AB48:AH48" si="60">K48+R48</f>
        <v>68.76</v>
      </c>
      <c r="AC48" s="11">
        <f t="shared" si="60"/>
        <v>916.8</v>
      </c>
      <c r="AD48" s="11">
        <f t="shared" si="60"/>
        <v>566.48</v>
      </c>
      <c r="AE48" s="11">
        <f t="shared" si="60"/>
        <v>38.2</v>
      </c>
      <c r="AF48" s="11">
        <f t="shared" si="60"/>
        <v>418</v>
      </c>
      <c r="AG48" s="11">
        <f t="shared" si="60"/>
        <v>0</v>
      </c>
      <c r="AH48" s="11">
        <f t="shared" si="60"/>
        <v>2008.24</v>
      </c>
      <c r="AI48" s="12" t="s">
        <v>1135</v>
      </c>
    </row>
    <row r="49" s="9" customFormat="1" ht="16" customHeight="1" spans="1:35">
      <c r="A49" s="40">
        <f t="shared" si="0"/>
        <v>46</v>
      </c>
      <c r="B49" s="41" t="s">
        <v>103</v>
      </c>
      <c r="C49" s="46" t="s">
        <v>210</v>
      </c>
      <c r="D49" s="47" t="s">
        <v>211</v>
      </c>
      <c r="E49" s="41">
        <v>3245.4</v>
      </c>
      <c r="F49" s="41">
        <f>VLOOKUP(C49,'[1]9月'!$B:$Q,16,0)</f>
        <v>3245.4</v>
      </c>
      <c r="G49" s="44">
        <v>5664.75</v>
      </c>
      <c r="H49" s="41">
        <v>3245.4</v>
      </c>
      <c r="I49" s="44">
        <v>3180</v>
      </c>
      <c r="J49" s="44"/>
      <c r="K49" s="52">
        <f t="shared" si="1"/>
        <v>58.4172</v>
      </c>
      <c r="L49" s="53">
        <f t="shared" si="2"/>
        <v>519.264</v>
      </c>
      <c r="M49" s="44">
        <f t="shared" si="3"/>
        <v>453.18</v>
      </c>
      <c r="N49" s="41">
        <f t="shared" si="4"/>
        <v>22.7178</v>
      </c>
      <c r="O49" s="44">
        <f t="shared" si="5"/>
        <v>159</v>
      </c>
      <c r="P49" s="44">
        <f t="shared" si="6"/>
        <v>0</v>
      </c>
      <c r="Q49" s="44">
        <f t="shared" si="7"/>
        <v>1212.579</v>
      </c>
      <c r="R49" s="41">
        <f t="shared" si="8"/>
        <v>0</v>
      </c>
      <c r="S49" s="41">
        <f t="shared" si="9"/>
        <v>259.63</v>
      </c>
      <c r="T49" s="44">
        <f t="shared" si="10"/>
        <v>113.3</v>
      </c>
      <c r="U49" s="41">
        <f t="shared" si="11"/>
        <v>9.74</v>
      </c>
      <c r="V49" s="44">
        <f t="shared" si="12"/>
        <v>159</v>
      </c>
      <c r="W49" s="44">
        <f t="shared" si="13"/>
        <v>0</v>
      </c>
      <c r="X49" s="41">
        <f t="shared" si="14"/>
        <v>541.67</v>
      </c>
      <c r="Y49" s="41">
        <f t="shared" si="15"/>
        <v>1754.249</v>
      </c>
      <c r="Z49" s="41"/>
      <c r="AA49" s="12" t="s">
        <v>26</v>
      </c>
      <c r="AB49" s="11">
        <f t="shared" ref="AB49:AH49" si="61">K49+R49</f>
        <v>58.4172</v>
      </c>
      <c r="AC49" s="11">
        <f t="shared" si="61"/>
        <v>778.894</v>
      </c>
      <c r="AD49" s="11">
        <f t="shared" si="61"/>
        <v>566.48</v>
      </c>
      <c r="AE49" s="11">
        <f t="shared" si="61"/>
        <v>32.4578</v>
      </c>
      <c r="AF49" s="11">
        <f t="shared" si="61"/>
        <v>318</v>
      </c>
      <c r="AG49" s="11">
        <f t="shared" si="61"/>
        <v>0</v>
      </c>
      <c r="AH49" s="11">
        <f t="shared" si="61"/>
        <v>1754.249</v>
      </c>
      <c r="AI49" s="12" t="s">
        <v>1135</v>
      </c>
    </row>
    <row r="50" s="9" customFormat="1" ht="16" customHeight="1" spans="1:35">
      <c r="A50" s="40">
        <f t="shared" si="0"/>
        <v>47</v>
      </c>
      <c r="B50" s="41" t="s">
        <v>212</v>
      </c>
      <c r="C50" s="42" t="s">
        <v>213</v>
      </c>
      <c r="D50" s="41" t="s">
        <v>214</v>
      </c>
      <c r="E50" s="41">
        <v>3245.4</v>
      </c>
      <c r="F50" s="41">
        <f>VLOOKUP(C50,'[1]9月'!$B:$Q,16,0)</f>
        <v>3245.4</v>
      </c>
      <c r="G50" s="44">
        <v>5664.75</v>
      </c>
      <c r="H50" s="41">
        <v>3245.4</v>
      </c>
      <c r="I50" s="44">
        <v>3180</v>
      </c>
      <c r="J50" s="44"/>
      <c r="K50" s="52">
        <f t="shared" si="1"/>
        <v>58.4172</v>
      </c>
      <c r="L50" s="53">
        <f t="shared" si="2"/>
        <v>519.264</v>
      </c>
      <c r="M50" s="44">
        <f t="shared" si="3"/>
        <v>453.18</v>
      </c>
      <c r="N50" s="41">
        <f t="shared" si="4"/>
        <v>22.7178</v>
      </c>
      <c r="O50" s="44">
        <f t="shared" si="5"/>
        <v>159</v>
      </c>
      <c r="P50" s="44">
        <f t="shared" si="6"/>
        <v>0</v>
      </c>
      <c r="Q50" s="44">
        <f t="shared" si="7"/>
        <v>1212.579</v>
      </c>
      <c r="R50" s="41">
        <f t="shared" si="8"/>
        <v>0</v>
      </c>
      <c r="S50" s="41">
        <f t="shared" si="9"/>
        <v>259.63</v>
      </c>
      <c r="T50" s="44">
        <f t="shared" si="10"/>
        <v>113.3</v>
      </c>
      <c r="U50" s="41">
        <f t="shared" si="11"/>
        <v>9.74</v>
      </c>
      <c r="V50" s="44">
        <f t="shared" si="12"/>
        <v>159</v>
      </c>
      <c r="W50" s="44">
        <f t="shared" si="13"/>
        <v>0</v>
      </c>
      <c r="X50" s="41">
        <f t="shared" si="14"/>
        <v>541.67</v>
      </c>
      <c r="Y50" s="41">
        <f t="shared" si="15"/>
        <v>1754.249</v>
      </c>
      <c r="Z50" s="41"/>
      <c r="AA50" s="12" t="s">
        <v>10</v>
      </c>
      <c r="AB50" s="11">
        <f t="shared" ref="AB50:AH50" si="62">K50+R50</f>
        <v>58.4172</v>
      </c>
      <c r="AC50" s="11">
        <f t="shared" si="62"/>
        <v>778.894</v>
      </c>
      <c r="AD50" s="11">
        <f t="shared" si="62"/>
        <v>566.48</v>
      </c>
      <c r="AE50" s="11">
        <f t="shared" si="62"/>
        <v>32.4578</v>
      </c>
      <c r="AF50" s="11">
        <f t="shared" si="62"/>
        <v>318</v>
      </c>
      <c r="AG50" s="11">
        <f t="shared" si="62"/>
        <v>0</v>
      </c>
      <c r="AH50" s="11">
        <f t="shared" si="62"/>
        <v>1754.249</v>
      </c>
      <c r="AI50" s="12" t="s">
        <v>1134</v>
      </c>
    </row>
    <row r="51" s="9" customFormat="1" ht="16" customHeight="1" spans="1:35">
      <c r="A51" s="40">
        <f t="shared" si="0"/>
        <v>48</v>
      </c>
      <c r="B51" s="41" t="s">
        <v>103</v>
      </c>
      <c r="C51" s="42" t="s">
        <v>215</v>
      </c>
      <c r="D51" s="41" t="s">
        <v>216</v>
      </c>
      <c r="E51" s="41">
        <v>3245.4</v>
      </c>
      <c r="F51" s="41">
        <f>VLOOKUP(C51,'[1]9月'!$B:$Q,16,0)</f>
        <v>3245.4</v>
      </c>
      <c r="G51" s="44">
        <v>5664.75</v>
      </c>
      <c r="H51" s="41">
        <v>3245.4</v>
      </c>
      <c r="I51" s="44">
        <v>4180</v>
      </c>
      <c r="J51" s="44"/>
      <c r="K51" s="52">
        <f t="shared" si="1"/>
        <v>58.4172</v>
      </c>
      <c r="L51" s="53">
        <f t="shared" si="2"/>
        <v>519.264</v>
      </c>
      <c r="M51" s="44">
        <f t="shared" si="3"/>
        <v>453.18</v>
      </c>
      <c r="N51" s="41">
        <f t="shared" si="4"/>
        <v>22.7178</v>
      </c>
      <c r="O51" s="44">
        <f t="shared" si="5"/>
        <v>209</v>
      </c>
      <c r="P51" s="44">
        <f t="shared" si="6"/>
        <v>0</v>
      </c>
      <c r="Q51" s="44">
        <f t="shared" si="7"/>
        <v>1262.579</v>
      </c>
      <c r="R51" s="41">
        <f t="shared" si="8"/>
        <v>0</v>
      </c>
      <c r="S51" s="41">
        <f t="shared" si="9"/>
        <v>259.63</v>
      </c>
      <c r="T51" s="44">
        <f t="shared" si="10"/>
        <v>113.3</v>
      </c>
      <c r="U51" s="41">
        <f t="shared" si="11"/>
        <v>9.74</v>
      </c>
      <c r="V51" s="44">
        <f t="shared" si="12"/>
        <v>209</v>
      </c>
      <c r="W51" s="44">
        <f t="shared" si="13"/>
        <v>0</v>
      </c>
      <c r="X51" s="41">
        <f t="shared" si="14"/>
        <v>591.67</v>
      </c>
      <c r="Y51" s="41">
        <f t="shared" si="15"/>
        <v>1854.249</v>
      </c>
      <c r="Z51" s="41"/>
      <c r="AA51" s="12" t="s">
        <v>26</v>
      </c>
      <c r="AB51" s="11">
        <f t="shared" ref="AB51:AH51" si="63">K51+R51</f>
        <v>58.4172</v>
      </c>
      <c r="AC51" s="11">
        <f t="shared" si="63"/>
        <v>778.894</v>
      </c>
      <c r="AD51" s="11">
        <f t="shared" si="63"/>
        <v>566.48</v>
      </c>
      <c r="AE51" s="11">
        <f t="shared" si="63"/>
        <v>32.4578</v>
      </c>
      <c r="AF51" s="11">
        <f t="shared" si="63"/>
        <v>418</v>
      </c>
      <c r="AG51" s="11">
        <f t="shared" si="63"/>
        <v>0</v>
      </c>
      <c r="AH51" s="11">
        <f t="shared" si="63"/>
        <v>1854.249</v>
      </c>
      <c r="AI51" s="12" t="s">
        <v>1135</v>
      </c>
    </row>
    <row r="52" s="9" customFormat="1" ht="16" customHeight="1" spans="1:35">
      <c r="A52" s="40">
        <f t="shared" si="0"/>
        <v>49</v>
      </c>
      <c r="B52" s="41" t="s">
        <v>217</v>
      </c>
      <c r="C52" s="42" t="s">
        <v>218</v>
      </c>
      <c r="D52" s="41" t="s">
        <v>219</v>
      </c>
      <c r="E52" s="41">
        <v>3245.4</v>
      </c>
      <c r="F52" s="41">
        <f>VLOOKUP(C52,'[1]9月'!$B:$Q,16,0)</f>
        <v>3245.4</v>
      </c>
      <c r="G52" s="44">
        <v>5664.75</v>
      </c>
      <c r="H52" s="41">
        <v>3245.4</v>
      </c>
      <c r="I52" s="44">
        <v>3180</v>
      </c>
      <c r="J52" s="44"/>
      <c r="K52" s="52">
        <f t="shared" si="1"/>
        <v>58.4172</v>
      </c>
      <c r="L52" s="53">
        <f t="shared" si="2"/>
        <v>519.264</v>
      </c>
      <c r="M52" s="44">
        <f t="shared" si="3"/>
        <v>453.18</v>
      </c>
      <c r="N52" s="41">
        <f t="shared" si="4"/>
        <v>22.7178</v>
      </c>
      <c r="O52" s="44">
        <f t="shared" si="5"/>
        <v>159</v>
      </c>
      <c r="P52" s="44">
        <f t="shared" si="6"/>
        <v>0</v>
      </c>
      <c r="Q52" s="44">
        <f t="shared" si="7"/>
        <v>1212.579</v>
      </c>
      <c r="R52" s="41">
        <f t="shared" si="8"/>
        <v>0</v>
      </c>
      <c r="S52" s="41">
        <f t="shared" si="9"/>
        <v>259.63</v>
      </c>
      <c r="T52" s="44">
        <f t="shared" si="10"/>
        <v>113.3</v>
      </c>
      <c r="U52" s="41">
        <f t="shared" si="11"/>
        <v>9.74</v>
      </c>
      <c r="V52" s="44">
        <f t="shared" si="12"/>
        <v>159</v>
      </c>
      <c r="W52" s="44">
        <f t="shared" si="13"/>
        <v>0</v>
      </c>
      <c r="X52" s="41">
        <f t="shared" si="14"/>
        <v>541.67</v>
      </c>
      <c r="Y52" s="41">
        <f t="shared" si="15"/>
        <v>1754.249</v>
      </c>
      <c r="Z52" s="41"/>
      <c r="AA52" s="12" t="s">
        <v>35</v>
      </c>
      <c r="AB52" s="11">
        <f t="shared" ref="AB52:AH52" si="64">K52+R52</f>
        <v>58.4172</v>
      </c>
      <c r="AC52" s="11">
        <f t="shared" si="64"/>
        <v>778.894</v>
      </c>
      <c r="AD52" s="11">
        <f t="shared" si="64"/>
        <v>566.48</v>
      </c>
      <c r="AE52" s="11">
        <f t="shared" si="64"/>
        <v>32.4578</v>
      </c>
      <c r="AF52" s="11">
        <f t="shared" si="64"/>
        <v>318</v>
      </c>
      <c r="AG52" s="11">
        <f t="shared" si="64"/>
        <v>0</v>
      </c>
      <c r="AH52" s="11">
        <f t="shared" si="64"/>
        <v>1754.249</v>
      </c>
      <c r="AI52" s="12" t="s">
        <v>1139</v>
      </c>
    </row>
    <row r="53" s="9" customFormat="1" ht="16" customHeight="1" spans="1:35">
      <c r="A53" s="40">
        <f t="shared" si="0"/>
        <v>50</v>
      </c>
      <c r="B53" s="41" t="s">
        <v>217</v>
      </c>
      <c r="C53" s="42" t="s">
        <v>220</v>
      </c>
      <c r="D53" s="41" t="s">
        <v>221</v>
      </c>
      <c r="E53" s="41">
        <v>3245.4</v>
      </c>
      <c r="F53" s="41">
        <f>VLOOKUP(C53,'[1]9月'!$B:$Q,16,0)</f>
        <v>3245.4</v>
      </c>
      <c r="G53" s="44">
        <v>5664.75</v>
      </c>
      <c r="H53" s="41">
        <v>3245.4</v>
      </c>
      <c r="I53" s="44">
        <v>2544</v>
      </c>
      <c r="J53" s="44"/>
      <c r="K53" s="52">
        <f t="shared" si="1"/>
        <v>58.4172</v>
      </c>
      <c r="L53" s="53">
        <f t="shared" si="2"/>
        <v>519.264</v>
      </c>
      <c r="M53" s="44">
        <f t="shared" si="3"/>
        <v>453.18</v>
      </c>
      <c r="N53" s="41">
        <f t="shared" si="4"/>
        <v>22.7178</v>
      </c>
      <c r="O53" s="44">
        <f t="shared" si="5"/>
        <v>127.2</v>
      </c>
      <c r="P53" s="44">
        <f t="shared" si="6"/>
        <v>0</v>
      </c>
      <c r="Q53" s="44">
        <f t="shared" si="7"/>
        <v>1180.779</v>
      </c>
      <c r="R53" s="41">
        <f t="shared" si="8"/>
        <v>0</v>
      </c>
      <c r="S53" s="41">
        <f t="shared" si="9"/>
        <v>259.63</v>
      </c>
      <c r="T53" s="44">
        <f t="shared" si="10"/>
        <v>113.3</v>
      </c>
      <c r="U53" s="41">
        <f t="shared" si="11"/>
        <v>9.74</v>
      </c>
      <c r="V53" s="44">
        <f t="shared" si="12"/>
        <v>127.2</v>
      </c>
      <c r="W53" s="44">
        <f t="shared" si="13"/>
        <v>0</v>
      </c>
      <c r="X53" s="41">
        <f t="shared" si="14"/>
        <v>509.87</v>
      </c>
      <c r="Y53" s="41">
        <f t="shared" si="15"/>
        <v>1690.649</v>
      </c>
      <c r="Z53" s="41"/>
      <c r="AA53" s="12" t="s">
        <v>32</v>
      </c>
      <c r="AB53" s="11">
        <f t="shared" ref="AB53:AH53" si="65">K53+R53</f>
        <v>58.4172</v>
      </c>
      <c r="AC53" s="11">
        <f t="shared" si="65"/>
        <v>778.894</v>
      </c>
      <c r="AD53" s="11">
        <f t="shared" si="65"/>
        <v>566.48</v>
      </c>
      <c r="AE53" s="11">
        <f t="shared" si="65"/>
        <v>32.4578</v>
      </c>
      <c r="AF53" s="11">
        <f t="shared" si="65"/>
        <v>254.4</v>
      </c>
      <c r="AG53" s="11">
        <f t="shared" si="65"/>
        <v>0</v>
      </c>
      <c r="AH53" s="11">
        <f t="shared" si="65"/>
        <v>1690.649</v>
      </c>
      <c r="AI53" s="12" t="s">
        <v>1139</v>
      </c>
    </row>
    <row r="54" s="9" customFormat="1" ht="16" customHeight="1" spans="1:35">
      <c r="A54" s="40">
        <f t="shared" si="0"/>
        <v>51</v>
      </c>
      <c r="B54" s="41" t="s">
        <v>217</v>
      </c>
      <c r="C54" s="42" t="s">
        <v>222</v>
      </c>
      <c r="D54" s="41" t="s">
        <v>223</v>
      </c>
      <c r="E54" s="41">
        <v>3245.4</v>
      </c>
      <c r="F54" s="41">
        <f>VLOOKUP(C54,'[1]9月'!$B:$Q,16,0)</f>
        <v>3245.4</v>
      </c>
      <c r="G54" s="44">
        <v>5664.75</v>
      </c>
      <c r="H54" s="41">
        <v>3245.4</v>
      </c>
      <c r="I54" s="44">
        <v>3180</v>
      </c>
      <c r="J54" s="44"/>
      <c r="K54" s="52">
        <f t="shared" si="1"/>
        <v>58.4172</v>
      </c>
      <c r="L54" s="53">
        <f t="shared" si="2"/>
        <v>519.264</v>
      </c>
      <c r="M54" s="44">
        <f t="shared" si="3"/>
        <v>453.18</v>
      </c>
      <c r="N54" s="41">
        <f t="shared" si="4"/>
        <v>22.7178</v>
      </c>
      <c r="O54" s="44">
        <f t="shared" si="5"/>
        <v>159</v>
      </c>
      <c r="P54" s="44">
        <f t="shared" si="6"/>
        <v>0</v>
      </c>
      <c r="Q54" s="44">
        <f t="shared" si="7"/>
        <v>1212.579</v>
      </c>
      <c r="R54" s="41">
        <f t="shared" si="8"/>
        <v>0</v>
      </c>
      <c r="S54" s="41">
        <f t="shared" si="9"/>
        <v>259.63</v>
      </c>
      <c r="T54" s="44">
        <f t="shared" si="10"/>
        <v>113.3</v>
      </c>
      <c r="U54" s="41">
        <f t="shared" si="11"/>
        <v>9.74</v>
      </c>
      <c r="V54" s="44">
        <f t="shared" si="12"/>
        <v>159</v>
      </c>
      <c r="W54" s="44">
        <f t="shared" si="13"/>
        <v>0</v>
      </c>
      <c r="X54" s="41">
        <f t="shared" si="14"/>
        <v>541.67</v>
      </c>
      <c r="Y54" s="41">
        <f t="shared" si="15"/>
        <v>1754.249</v>
      </c>
      <c r="Z54" s="41"/>
      <c r="AA54" s="12" t="s">
        <v>30</v>
      </c>
      <c r="AB54" s="11">
        <f t="shared" ref="AB54:AH54" si="66">K54+R54</f>
        <v>58.4172</v>
      </c>
      <c r="AC54" s="11">
        <f t="shared" si="66"/>
        <v>778.894</v>
      </c>
      <c r="AD54" s="11">
        <f t="shared" si="66"/>
        <v>566.48</v>
      </c>
      <c r="AE54" s="11">
        <f t="shared" si="66"/>
        <v>32.4578</v>
      </c>
      <c r="AF54" s="11">
        <f t="shared" si="66"/>
        <v>318</v>
      </c>
      <c r="AG54" s="11">
        <f t="shared" si="66"/>
        <v>0</v>
      </c>
      <c r="AH54" s="11">
        <f t="shared" si="66"/>
        <v>1754.249</v>
      </c>
      <c r="AI54" s="12" t="s">
        <v>1139</v>
      </c>
    </row>
    <row r="55" s="9" customFormat="1" ht="16" customHeight="1" spans="1:35">
      <c r="A55" s="40">
        <f t="shared" si="0"/>
        <v>52</v>
      </c>
      <c r="B55" s="41" t="s">
        <v>217</v>
      </c>
      <c r="C55" s="42" t="s">
        <v>224</v>
      </c>
      <c r="D55" s="41" t="s">
        <v>225</v>
      </c>
      <c r="E55" s="41">
        <v>3245.4</v>
      </c>
      <c r="F55" s="41">
        <f>VLOOKUP(C55,'[1]9月'!$B:$Q,16,0)</f>
        <v>3245.4</v>
      </c>
      <c r="G55" s="44">
        <v>5664.75</v>
      </c>
      <c r="H55" s="41">
        <v>3245.4</v>
      </c>
      <c r="I55" s="44">
        <v>3180</v>
      </c>
      <c r="J55" s="44"/>
      <c r="K55" s="52">
        <f t="shared" si="1"/>
        <v>58.4172</v>
      </c>
      <c r="L55" s="53">
        <f t="shared" si="2"/>
        <v>519.264</v>
      </c>
      <c r="M55" s="44">
        <f t="shared" si="3"/>
        <v>453.18</v>
      </c>
      <c r="N55" s="41">
        <f t="shared" si="4"/>
        <v>22.7178</v>
      </c>
      <c r="O55" s="44">
        <f t="shared" si="5"/>
        <v>159</v>
      </c>
      <c r="P55" s="44">
        <f t="shared" si="6"/>
        <v>0</v>
      </c>
      <c r="Q55" s="44">
        <f t="shared" si="7"/>
        <v>1212.579</v>
      </c>
      <c r="R55" s="41">
        <f t="shared" si="8"/>
        <v>0</v>
      </c>
      <c r="S55" s="41">
        <f t="shared" si="9"/>
        <v>259.63</v>
      </c>
      <c r="T55" s="44">
        <f t="shared" si="10"/>
        <v>113.3</v>
      </c>
      <c r="U55" s="41">
        <f t="shared" si="11"/>
        <v>9.74</v>
      </c>
      <c r="V55" s="44">
        <f t="shared" si="12"/>
        <v>159</v>
      </c>
      <c r="W55" s="44">
        <f t="shared" si="13"/>
        <v>0</v>
      </c>
      <c r="X55" s="41">
        <f t="shared" si="14"/>
        <v>541.67</v>
      </c>
      <c r="Y55" s="41">
        <f t="shared" si="15"/>
        <v>1754.249</v>
      </c>
      <c r="Z55" s="41"/>
      <c r="AA55" s="12" t="s">
        <v>27</v>
      </c>
      <c r="AB55" s="11">
        <f t="shared" ref="AB55:AH55" si="67">K55+R55</f>
        <v>58.4172</v>
      </c>
      <c r="AC55" s="11">
        <f t="shared" si="67"/>
        <v>778.894</v>
      </c>
      <c r="AD55" s="11">
        <f t="shared" si="67"/>
        <v>566.48</v>
      </c>
      <c r="AE55" s="11">
        <f t="shared" si="67"/>
        <v>32.4578</v>
      </c>
      <c r="AF55" s="11">
        <f t="shared" si="67"/>
        <v>318</v>
      </c>
      <c r="AG55" s="11">
        <f t="shared" si="67"/>
        <v>0</v>
      </c>
      <c r="AH55" s="11">
        <f t="shared" si="67"/>
        <v>1754.249</v>
      </c>
      <c r="AI55" s="12" t="s">
        <v>1139</v>
      </c>
    </row>
    <row r="56" s="9" customFormat="1" ht="16" customHeight="1" spans="1:35">
      <c r="A56" s="40">
        <f t="shared" si="0"/>
        <v>53</v>
      </c>
      <c r="B56" s="41" t="s">
        <v>217</v>
      </c>
      <c r="C56" s="42" t="s">
        <v>226</v>
      </c>
      <c r="D56" s="41" t="s">
        <v>227</v>
      </c>
      <c r="E56" s="41">
        <v>3245.4</v>
      </c>
      <c r="F56" s="41">
        <f>VLOOKUP(C56,'[1]9月'!$B:$Q,16,0)</f>
        <v>3245.4</v>
      </c>
      <c r="G56" s="44">
        <v>5664.75</v>
      </c>
      <c r="H56" s="41">
        <v>3245.4</v>
      </c>
      <c r="I56" s="44">
        <v>3180</v>
      </c>
      <c r="J56" s="44"/>
      <c r="K56" s="52">
        <f t="shared" si="1"/>
        <v>58.4172</v>
      </c>
      <c r="L56" s="53">
        <f t="shared" si="2"/>
        <v>519.264</v>
      </c>
      <c r="M56" s="44">
        <f t="shared" si="3"/>
        <v>453.18</v>
      </c>
      <c r="N56" s="41">
        <f t="shared" si="4"/>
        <v>22.7178</v>
      </c>
      <c r="O56" s="44">
        <f t="shared" si="5"/>
        <v>159</v>
      </c>
      <c r="P56" s="44">
        <f t="shared" si="6"/>
        <v>0</v>
      </c>
      <c r="Q56" s="44">
        <f t="shared" si="7"/>
        <v>1212.579</v>
      </c>
      <c r="R56" s="41">
        <f t="shared" si="8"/>
        <v>0</v>
      </c>
      <c r="S56" s="41">
        <f t="shared" si="9"/>
        <v>259.63</v>
      </c>
      <c r="T56" s="44">
        <f t="shared" si="10"/>
        <v>113.3</v>
      </c>
      <c r="U56" s="41">
        <f t="shared" si="11"/>
        <v>9.74</v>
      </c>
      <c r="V56" s="44">
        <f t="shared" si="12"/>
        <v>159</v>
      </c>
      <c r="W56" s="44">
        <f t="shared" si="13"/>
        <v>0</v>
      </c>
      <c r="X56" s="41">
        <f t="shared" si="14"/>
        <v>541.67</v>
      </c>
      <c r="Y56" s="41">
        <f t="shared" si="15"/>
        <v>1754.249</v>
      </c>
      <c r="Z56" s="41"/>
      <c r="AA56" s="12" t="s">
        <v>35</v>
      </c>
      <c r="AB56" s="11">
        <f t="shared" ref="AB56:AH56" si="68">K56+R56</f>
        <v>58.4172</v>
      </c>
      <c r="AC56" s="11">
        <f t="shared" si="68"/>
        <v>778.894</v>
      </c>
      <c r="AD56" s="11">
        <f t="shared" si="68"/>
        <v>566.48</v>
      </c>
      <c r="AE56" s="11">
        <f t="shared" si="68"/>
        <v>32.4578</v>
      </c>
      <c r="AF56" s="11">
        <f t="shared" si="68"/>
        <v>318</v>
      </c>
      <c r="AG56" s="11">
        <f t="shared" si="68"/>
        <v>0</v>
      </c>
      <c r="AH56" s="11">
        <f t="shared" si="68"/>
        <v>1754.249</v>
      </c>
      <c r="AI56" s="12" t="s">
        <v>1139</v>
      </c>
    </row>
    <row r="57" s="9" customFormat="1" ht="16" customHeight="1" spans="1:35">
      <c r="A57" s="40">
        <f t="shared" si="0"/>
        <v>54</v>
      </c>
      <c r="B57" s="41" t="s">
        <v>212</v>
      </c>
      <c r="C57" s="42" t="s">
        <v>228</v>
      </c>
      <c r="D57" s="41" t="s">
        <v>229</v>
      </c>
      <c r="E57" s="41">
        <v>3820</v>
      </c>
      <c r="F57" s="41">
        <f>VLOOKUP(C57,'[1]9月'!$B:$Q,16,0)</f>
        <v>3820</v>
      </c>
      <c r="G57" s="44">
        <v>5664.75</v>
      </c>
      <c r="H57" s="41">
        <v>3820</v>
      </c>
      <c r="I57" s="44">
        <v>4180</v>
      </c>
      <c r="J57" s="44"/>
      <c r="K57" s="52">
        <f t="shared" si="1"/>
        <v>68.76</v>
      </c>
      <c r="L57" s="53">
        <f t="shared" si="2"/>
        <v>611.2</v>
      </c>
      <c r="M57" s="44">
        <f t="shared" si="3"/>
        <v>453.18</v>
      </c>
      <c r="N57" s="41">
        <f t="shared" si="4"/>
        <v>26.74</v>
      </c>
      <c r="O57" s="44">
        <f t="shared" si="5"/>
        <v>209</v>
      </c>
      <c r="P57" s="44">
        <f t="shared" si="6"/>
        <v>0</v>
      </c>
      <c r="Q57" s="44">
        <f t="shared" si="7"/>
        <v>1368.88</v>
      </c>
      <c r="R57" s="41">
        <f t="shared" si="8"/>
        <v>0</v>
      </c>
      <c r="S57" s="41">
        <f t="shared" si="9"/>
        <v>305.6</v>
      </c>
      <c r="T57" s="44">
        <f t="shared" si="10"/>
        <v>113.3</v>
      </c>
      <c r="U57" s="41">
        <f t="shared" si="11"/>
        <v>11.46</v>
      </c>
      <c r="V57" s="44">
        <f t="shared" si="12"/>
        <v>209</v>
      </c>
      <c r="W57" s="44">
        <f t="shared" si="13"/>
        <v>0</v>
      </c>
      <c r="X57" s="41">
        <f t="shared" si="14"/>
        <v>639.36</v>
      </c>
      <c r="Y57" s="41">
        <f t="shared" si="15"/>
        <v>2008.24</v>
      </c>
      <c r="Z57" s="41"/>
      <c r="AA57" s="12" t="s">
        <v>10</v>
      </c>
      <c r="AB57" s="11">
        <f t="shared" ref="AB57:AH57" si="69">K57+R57</f>
        <v>68.76</v>
      </c>
      <c r="AC57" s="11">
        <f t="shared" si="69"/>
        <v>916.8</v>
      </c>
      <c r="AD57" s="11">
        <f t="shared" si="69"/>
        <v>566.48</v>
      </c>
      <c r="AE57" s="11">
        <f t="shared" si="69"/>
        <v>38.2</v>
      </c>
      <c r="AF57" s="11">
        <f t="shared" si="69"/>
        <v>418</v>
      </c>
      <c r="AG57" s="11">
        <f t="shared" si="69"/>
        <v>0</v>
      </c>
      <c r="AH57" s="11">
        <f t="shared" si="69"/>
        <v>2008.24</v>
      </c>
      <c r="AI57" s="12" t="s">
        <v>1134</v>
      </c>
    </row>
    <row r="58" s="9" customFormat="1" ht="16" customHeight="1" spans="1:35">
      <c r="A58" s="40">
        <f t="shared" si="0"/>
        <v>55</v>
      </c>
      <c r="B58" s="41" t="s">
        <v>212</v>
      </c>
      <c r="C58" s="42" t="s">
        <v>232</v>
      </c>
      <c r="D58" s="41" t="s">
        <v>233</v>
      </c>
      <c r="E58" s="41">
        <v>3245.4</v>
      </c>
      <c r="F58" s="41">
        <f>VLOOKUP(C58,'[1]9月'!$B:$Q,16,0)</f>
        <v>3245.4</v>
      </c>
      <c r="G58" s="44">
        <v>5664.75</v>
      </c>
      <c r="H58" s="41">
        <v>3245.4</v>
      </c>
      <c r="I58" s="44">
        <v>3180</v>
      </c>
      <c r="J58" s="44"/>
      <c r="K58" s="52">
        <f t="shared" si="1"/>
        <v>58.4172</v>
      </c>
      <c r="L58" s="53">
        <f t="shared" si="2"/>
        <v>519.264</v>
      </c>
      <c r="M58" s="44">
        <f t="shared" si="3"/>
        <v>453.18</v>
      </c>
      <c r="N58" s="41">
        <f t="shared" si="4"/>
        <v>22.7178</v>
      </c>
      <c r="O58" s="44">
        <f t="shared" si="5"/>
        <v>159</v>
      </c>
      <c r="P58" s="44">
        <f t="shared" si="6"/>
        <v>0</v>
      </c>
      <c r="Q58" s="44">
        <f t="shared" si="7"/>
        <v>1212.579</v>
      </c>
      <c r="R58" s="41">
        <f t="shared" si="8"/>
        <v>0</v>
      </c>
      <c r="S58" s="41">
        <f t="shared" si="9"/>
        <v>259.63</v>
      </c>
      <c r="T58" s="44">
        <f t="shared" si="10"/>
        <v>113.3</v>
      </c>
      <c r="U58" s="41">
        <f t="shared" si="11"/>
        <v>9.74</v>
      </c>
      <c r="V58" s="44">
        <f t="shared" si="12"/>
        <v>159</v>
      </c>
      <c r="W58" s="44">
        <f t="shared" si="13"/>
        <v>0</v>
      </c>
      <c r="X58" s="41">
        <f t="shared" si="14"/>
        <v>541.67</v>
      </c>
      <c r="Y58" s="41">
        <f t="shared" si="15"/>
        <v>1754.249</v>
      </c>
      <c r="Z58" s="41"/>
      <c r="AA58" s="12" t="s">
        <v>10</v>
      </c>
      <c r="AB58" s="11">
        <f t="shared" ref="AB58:AH58" si="70">K58+R58</f>
        <v>58.4172</v>
      </c>
      <c r="AC58" s="11">
        <f t="shared" si="70"/>
        <v>778.894</v>
      </c>
      <c r="AD58" s="11">
        <f t="shared" si="70"/>
        <v>566.48</v>
      </c>
      <c r="AE58" s="11">
        <f t="shared" si="70"/>
        <v>32.4578</v>
      </c>
      <c r="AF58" s="11">
        <f t="shared" si="70"/>
        <v>318</v>
      </c>
      <c r="AG58" s="11">
        <f t="shared" si="70"/>
        <v>0</v>
      </c>
      <c r="AH58" s="11">
        <f t="shared" si="70"/>
        <v>1754.249</v>
      </c>
      <c r="AI58" s="12" t="s">
        <v>1134</v>
      </c>
    </row>
    <row r="59" s="9" customFormat="1" ht="16" customHeight="1" spans="1:35">
      <c r="A59" s="40">
        <f t="shared" si="0"/>
        <v>56</v>
      </c>
      <c r="B59" s="41" t="s">
        <v>164</v>
      </c>
      <c r="C59" s="42" t="s">
        <v>236</v>
      </c>
      <c r="D59" s="41" t="s">
        <v>237</v>
      </c>
      <c r="E59" s="41">
        <v>3820</v>
      </c>
      <c r="F59" s="41">
        <f>VLOOKUP(C59,'[1]9月'!$B:$Q,16,0)</f>
        <v>3820</v>
      </c>
      <c r="G59" s="44">
        <v>5664.75</v>
      </c>
      <c r="H59" s="41">
        <v>3820</v>
      </c>
      <c r="I59" s="44">
        <v>3180</v>
      </c>
      <c r="J59" s="44"/>
      <c r="K59" s="52">
        <f t="shared" si="1"/>
        <v>68.76</v>
      </c>
      <c r="L59" s="53">
        <f t="shared" si="2"/>
        <v>611.2</v>
      </c>
      <c r="M59" s="44">
        <f t="shared" si="3"/>
        <v>453.18</v>
      </c>
      <c r="N59" s="41">
        <f t="shared" si="4"/>
        <v>26.74</v>
      </c>
      <c r="O59" s="44">
        <f t="shared" si="5"/>
        <v>159</v>
      </c>
      <c r="P59" s="44">
        <f t="shared" si="6"/>
        <v>0</v>
      </c>
      <c r="Q59" s="44">
        <f t="shared" si="7"/>
        <v>1318.88</v>
      </c>
      <c r="R59" s="41">
        <f t="shared" si="8"/>
        <v>0</v>
      </c>
      <c r="S59" s="41">
        <f t="shared" si="9"/>
        <v>305.6</v>
      </c>
      <c r="T59" s="44">
        <f t="shared" si="10"/>
        <v>113.3</v>
      </c>
      <c r="U59" s="41">
        <f t="shared" si="11"/>
        <v>11.46</v>
      </c>
      <c r="V59" s="44">
        <f t="shared" si="12"/>
        <v>159</v>
      </c>
      <c r="W59" s="44">
        <f t="shared" si="13"/>
        <v>0</v>
      </c>
      <c r="X59" s="41">
        <f t="shared" si="14"/>
        <v>589.36</v>
      </c>
      <c r="Y59" s="41">
        <f t="shared" si="15"/>
        <v>1908.24</v>
      </c>
      <c r="Z59" s="41"/>
      <c r="AA59" s="12" t="s">
        <v>25</v>
      </c>
      <c r="AB59" s="11">
        <f t="shared" ref="AB59:AH59" si="71">K59+R59</f>
        <v>68.76</v>
      </c>
      <c r="AC59" s="11">
        <f t="shared" si="71"/>
        <v>916.8</v>
      </c>
      <c r="AD59" s="11">
        <f t="shared" si="71"/>
        <v>566.48</v>
      </c>
      <c r="AE59" s="11">
        <f t="shared" si="71"/>
        <v>38.2</v>
      </c>
      <c r="AF59" s="11">
        <f t="shared" si="71"/>
        <v>318</v>
      </c>
      <c r="AG59" s="11">
        <f t="shared" si="71"/>
        <v>0</v>
      </c>
      <c r="AH59" s="11">
        <f t="shared" si="71"/>
        <v>1908.24</v>
      </c>
      <c r="AI59" s="12" t="s">
        <v>1137</v>
      </c>
    </row>
    <row r="60" s="9" customFormat="1" ht="16" customHeight="1" spans="1:35">
      <c r="A60" s="40">
        <f t="shared" si="0"/>
        <v>57</v>
      </c>
      <c r="B60" s="41" t="s">
        <v>238</v>
      </c>
      <c r="C60" s="42" t="s">
        <v>239</v>
      </c>
      <c r="D60" s="41" t="s">
        <v>240</v>
      </c>
      <c r="E60" s="41">
        <v>3245.4</v>
      </c>
      <c r="F60" s="41">
        <f>VLOOKUP(C60,'[1]9月'!$B:$Q,16,0)</f>
        <v>3245.4</v>
      </c>
      <c r="G60" s="44">
        <v>5664.75</v>
      </c>
      <c r="H60" s="41">
        <v>3245.4</v>
      </c>
      <c r="I60" s="44">
        <v>3180</v>
      </c>
      <c r="J60" s="44"/>
      <c r="K60" s="52">
        <f t="shared" si="1"/>
        <v>58.4172</v>
      </c>
      <c r="L60" s="53">
        <f t="shared" si="2"/>
        <v>519.264</v>
      </c>
      <c r="M60" s="44">
        <f t="shared" si="3"/>
        <v>453.18</v>
      </c>
      <c r="N60" s="41">
        <f t="shared" si="4"/>
        <v>22.7178</v>
      </c>
      <c r="O60" s="44">
        <f t="shared" si="5"/>
        <v>159</v>
      </c>
      <c r="P60" s="44">
        <f t="shared" si="6"/>
        <v>0</v>
      </c>
      <c r="Q60" s="44">
        <f t="shared" si="7"/>
        <v>1212.579</v>
      </c>
      <c r="R60" s="41">
        <f t="shared" si="8"/>
        <v>0</v>
      </c>
      <c r="S60" s="41">
        <f t="shared" si="9"/>
        <v>259.63</v>
      </c>
      <c r="T60" s="44">
        <f t="shared" si="10"/>
        <v>113.3</v>
      </c>
      <c r="U60" s="41">
        <f t="shared" si="11"/>
        <v>9.74</v>
      </c>
      <c r="V60" s="44">
        <f t="shared" si="12"/>
        <v>159</v>
      </c>
      <c r="W60" s="44">
        <f t="shared" si="13"/>
        <v>0</v>
      </c>
      <c r="X60" s="41">
        <f t="shared" si="14"/>
        <v>541.67</v>
      </c>
      <c r="Y60" s="41">
        <f t="shared" si="15"/>
        <v>1754.249</v>
      </c>
      <c r="Z60" s="41"/>
      <c r="AA60" s="12" t="s">
        <v>35</v>
      </c>
      <c r="AB60" s="11">
        <f t="shared" ref="AB60:AH60" si="72">K60+R60</f>
        <v>58.4172</v>
      </c>
      <c r="AC60" s="11">
        <f t="shared" si="72"/>
        <v>778.894</v>
      </c>
      <c r="AD60" s="11">
        <f t="shared" si="72"/>
        <v>566.48</v>
      </c>
      <c r="AE60" s="11">
        <f t="shared" si="72"/>
        <v>32.4578</v>
      </c>
      <c r="AF60" s="11">
        <f t="shared" si="72"/>
        <v>318</v>
      </c>
      <c r="AG60" s="11">
        <f t="shared" si="72"/>
        <v>0</v>
      </c>
      <c r="AH60" s="11">
        <f t="shared" si="72"/>
        <v>1754.249</v>
      </c>
      <c r="AI60" s="12" t="s">
        <v>1139</v>
      </c>
    </row>
    <row r="61" s="9" customFormat="1" ht="16" customHeight="1" spans="1:35">
      <c r="A61" s="40">
        <f t="shared" si="0"/>
        <v>58</v>
      </c>
      <c r="B61" s="41" t="s">
        <v>164</v>
      </c>
      <c r="C61" s="42" t="s">
        <v>241</v>
      </c>
      <c r="D61" s="41" t="s">
        <v>242</v>
      </c>
      <c r="E61" s="41">
        <v>3245.4</v>
      </c>
      <c r="F61" s="41">
        <f>VLOOKUP(C61,'[1]9月'!$B:$Q,16,0)</f>
        <v>3245.4</v>
      </c>
      <c r="G61" s="44">
        <v>5664.75</v>
      </c>
      <c r="H61" s="41">
        <v>3245.4</v>
      </c>
      <c r="I61" s="44">
        <v>1790</v>
      </c>
      <c r="J61" s="44"/>
      <c r="K61" s="52">
        <f t="shared" si="1"/>
        <v>58.4172</v>
      </c>
      <c r="L61" s="53">
        <f t="shared" si="2"/>
        <v>519.264</v>
      </c>
      <c r="M61" s="44">
        <f t="shared" si="3"/>
        <v>453.18</v>
      </c>
      <c r="N61" s="41">
        <f t="shared" si="4"/>
        <v>22.7178</v>
      </c>
      <c r="O61" s="44">
        <f t="shared" si="5"/>
        <v>89.5</v>
      </c>
      <c r="P61" s="44">
        <f t="shared" si="6"/>
        <v>0</v>
      </c>
      <c r="Q61" s="44">
        <f t="shared" si="7"/>
        <v>1143.079</v>
      </c>
      <c r="R61" s="41">
        <f t="shared" si="8"/>
        <v>0</v>
      </c>
      <c r="S61" s="41">
        <f t="shared" si="9"/>
        <v>259.63</v>
      </c>
      <c r="T61" s="44">
        <f t="shared" si="10"/>
        <v>113.3</v>
      </c>
      <c r="U61" s="41">
        <f t="shared" si="11"/>
        <v>9.74</v>
      </c>
      <c r="V61" s="44">
        <f t="shared" si="12"/>
        <v>89.5</v>
      </c>
      <c r="W61" s="44">
        <f t="shared" si="13"/>
        <v>0</v>
      </c>
      <c r="X61" s="41">
        <f t="shared" si="14"/>
        <v>472.17</v>
      </c>
      <c r="Y61" s="41">
        <f t="shared" si="15"/>
        <v>1615.249</v>
      </c>
      <c r="Z61" s="41"/>
      <c r="AA61" s="12" t="s">
        <v>25</v>
      </c>
      <c r="AB61" s="11">
        <f t="shared" ref="AB61:AH61" si="73">K61+R61</f>
        <v>58.4172</v>
      </c>
      <c r="AC61" s="11">
        <f t="shared" si="73"/>
        <v>778.894</v>
      </c>
      <c r="AD61" s="11">
        <f t="shared" si="73"/>
        <v>566.48</v>
      </c>
      <c r="AE61" s="11">
        <f t="shared" si="73"/>
        <v>32.4578</v>
      </c>
      <c r="AF61" s="11">
        <f t="shared" si="73"/>
        <v>179</v>
      </c>
      <c r="AG61" s="11">
        <f t="shared" si="73"/>
        <v>0</v>
      </c>
      <c r="AH61" s="11">
        <f t="shared" si="73"/>
        <v>1615.249</v>
      </c>
      <c r="AI61" s="12" t="s">
        <v>1137</v>
      </c>
    </row>
    <row r="62" s="9" customFormat="1" ht="16" customHeight="1" spans="1:35">
      <c r="A62" s="40">
        <f t="shared" si="0"/>
        <v>59</v>
      </c>
      <c r="B62" s="41" t="s">
        <v>167</v>
      </c>
      <c r="C62" s="42" t="s">
        <v>245</v>
      </c>
      <c r="D62" s="41" t="s">
        <v>246</v>
      </c>
      <c r="E62" s="41">
        <v>3245.4</v>
      </c>
      <c r="F62" s="41">
        <f>VLOOKUP(C62,'[1]9月'!$B:$Q,16,0)</f>
        <v>3245.4</v>
      </c>
      <c r="G62" s="44">
        <v>5664.75</v>
      </c>
      <c r="H62" s="41">
        <v>3245.4</v>
      </c>
      <c r="I62" s="44">
        <v>3180</v>
      </c>
      <c r="J62" s="44"/>
      <c r="K62" s="52">
        <f t="shared" si="1"/>
        <v>58.4172</v>
      </c>
      <c r="L62" s="53">
        <f t="shared" si="2"/>
        <v>519.264</v>
      </c>
      <c r="M62" s="44">
        <f t="shared" si="3"/>
        <v>453.18</v>
      </c>
      <c r="N62" s="41">
        <f t="shared" si="4"/>
        <v>22.7178</v>
      </c>
      <c r="O62" s="44">
        <f t="shared" si="5"/>
        <v>159</v>
      </c>
      <c r="P62" s="44">
        <f t="shared" si="6"/>
        <v>0</v>
      </c>
      <c r="Q62" s="44">
        <f t="shared" si="7"/>
        <v>1212.579</v>
      </c>
      <c r="R62" s="41">
        <f t="shared" si="8"/>
        <v>0</v>
      </c>
      <c r="S62" s="41">
        <f t="shared" si="9"/>
        <v>259.63</v>
      </c>
      <c r="T62" s="44">
        <f t="shared" si="10"/>
        <v>113.3</v>
      </c>
      <c r="U62" s="41">
        <f t="shared" si="11"/>
        <v>9.74</v>
      </c>
      <c r="V62" s="44">
        <f t="shared" si="12"/>
        <v>159</v>
      </c>
      <c r="W62" s="44">
        <f t="shared" si="13"/>
        <v>0</v>
      </c>
      <c r="X62" s="41">
        <f t="shared" si="14"/>
        <v>541.67</v>
      </c>
      <c r="Y62" s="41">
        <f t="shared" si="15"/>
        <v>1754.249</v>
      </c>
      <c r="Z62" s="41"/>
      <c r="AA62" s="12" t="s">
        <v>12</v>
      </c>
      <c r="AB62" s="11">
        <f t="shared" ref="AB62:AH62" si="74">K62+R62</f>
        <v>58.4172</v>
      </c>
      <c r="AC62" s="11">
        <f t="shared" si="74"/>
        <v>778.894</v>
      </c>
      <c r="AD62" s="11">
        <f t="shared" si="74"/>
        <v>566.48</v>
      </c>
      <c r="AE62" s="11">
        <f t="shared" si="74"/>
        <v>32.4578</v>
      </c>
      <c r="AF62" s="11">
        <f t="shared" si="74"/>
        <v>318</v>
      </c>
      <c r="AG62" s="11">
        <f t="shared" si="74"/>
        <v>0</v>
      </c>
      <c r="AH62" s="11">
        <f t="shared" si="74"/>
        <v>1754.249</v>
      </c>
      <c r="AI62" s="12" t="s">
        <v>1134</v>
      </c>
    </row>
    <row r="63" s="9" customFormat="1" ht="16" customHeight="1" spans="1:35">
      <c r="A63" s="40">
        <f t="shared" si="0"/>
        <v>60</v>
      </c>
      <c r="B63" s="41" t="s">
        <v>164</v>
      </c>
      <c r="C63" s="42" t="s">
        <v>251</v>
      </c>
      <c r="D63" s="41" t="s">
        <v>252</v>
      </c>
      <c r="E63" s="41">
        <v>3245.4</v>
      </c>
      <c r="F63" s="41">
        <f>VLOOKUP(C63,'[1]9月'!$B:$Q,16,0)</f>
        <v>3245.4</v>
      </c>
      <c r="G63" s="44">
        <v>5664.75</v>
      </c>
      <c r="H63" s="41">
        <v>3245.4</v>
      </c>
      <c r="I63" s="44">
        <v>3180</v>
      </c>
      <c r="J63" s="44"/>
      <c r="K63" s="52">
        <f t="shared" si="1"/>
        <v>58.4172</v>
      </c>
      <c r="L63" s="53">
        <f t="shared" si="2"/>
        <v>519.264</v>
      </c>
      <c r="M63" s="44">
        <f t="shared" si="3"/>
        <v>453.18</v>
      </c>
      <c r="N63" s="41">
        <f t="shared" si="4"/>
        <v>22.7178</v>
      </c>
      <c r="O63" s="44">
        <f t="shared" si="5"/>
        <v>159</v>
      </c>
      <c r="P63" s="44">
        <f t="shared" si="6"/>
        <v>0</v>
      </c>
      <c r="Q63" s="44">
        <f t="shared" si="7"/>
        <v>1212.579</v>
      </c>
      <c r="R63" s="41">
        <f t="shared" si="8"/>
        <v>0</v>
      </c>
      <c r="S63" s="41">
        <f t="shared" si="9"/>
        <v>259.63</v>
      </c>
      <c r="T63" s="44">
        <f t="shared" si="10"/>
        <v>113.3</v>
      </c>
      <c r="U63" s="41">
        <f t="shared" si="11"/>
        <v>9.74</v>
      </c>
      <c r="V63" s="44">
        <f t="shared" si="12"/>
        <v>159</v>
      </c>
      <c r="W63" s="44">
        <f t="shared" si="13"/>
        <v>0</v>
      </c>
      <c r="X63" s="41">
        <f t="shared" si="14"/>
        <v>541.67</v>
      </c>
      <c r="Y63" s="41">
        <f t="shared" si="15"/>
        <v>1754.249</v>
      </c>
      <c r="Z63" s="41"/>
      <c r="AA63" s="12" t="s">
        <v>25</v>
      </c>
      <c r="AB63" s="11">
        <f t="shared" ref="AB63:AH63" si="75">K63+R63</f>
        <v>58.4172</v>
      </c>
      <c r="AC63" s="11">
        <f t="shared" si="75"/>
        <v>778.894</v>
      </c>
      <c r="AD63" s="11">
        <f t="shared" si="75"/>
        <v>566.48</v>
      </c>
      <c r="AE63" s="11">
        <f t="shared" si="75"/>
        <v>32.4578</v>
      </c>
      <c r="AF63" s="11">
        <f t="shared" si="75"/>
        <v>318</v>
      </c>
      <c r="AG63" s="11">
        <f t="shared" si="75"/>
        <v>0</v>
      </c>
      <c r="AH63" s="11">
        <f t="shared" si="75"/>
        <v>1754.249</v>
      </c>
      <c r="AI63" s="12" t="s">
        <v>1137</v>
      </c>
    </row>
    <row r="64" s="9" customFormat="1" ht="16" customHeight="1" spans="1:35">
      <c r="A64" s="40">
        <f t="shared" si="0"/>
        <v>61</v>
      </c>
      <c r="B64" s="41" t="s">
        <v>98</v>
      </c>
      <c r="C64" s="42" t="s">
        <v>253</v>
      </c>
      <c r="D64" s="41" t="s">
        <v>254</v>
      </c>
      <c r="E64" s="41">
        <v>3245.4</v>
      </c>
      <c r="F64" s="41">
        <f>VLOOKUP(C64,'[1]9月'!$B:$Q,16,0)</f>
        <v>3245.4</v>
      </c>
      <c r="G64" s="44">
        <v>5664.75</v>
      </c>
      <c r="H64" s="41">
        <v>3245.4</v>
      </c>
      <c r="I64" s="44">
        <v>4180</v>
      </c>
      <c r="J64" s="44"/>
      <c r="K64" s="52">
        <f t="shared" si="1"/>
        <v>58.4172</v>
      </c>
      <c r="L64" s="53">
        <f t="shared" si="2"/>
        <v>519.264</v>
      </c>
      <c r="M64" s="44">
        <f t="shared" si="3"/>
        <v>453.18</v>
      </c>
      <c r="N64" s="41">
        <f t="shared" si="4"/>
        <v>22.7178</v>
      </c>
      <c r="O64" s="44">
        <f t="shared" si="5"/>
        <v>209</v>
      </c>
      <c r="P64" s="44">
        <f t="shared" si="6"/>
        <v>0</v>
      </c>
      <c r="Q64" s="44">
        <f t="shared" si="7"/>
        <v>1262.579</v>
      </c>
      <c r="R64" s="41">
        <f t="shared" si="8"/>
        <v>0</v>
      </c>
      <c r="S64" s="41">
        <f t="shared" si="9"/>
        <v>259.63</v>
      </c>
      <c r="T64" s="44">
        <f t="shared" si="10"/>
        <v>113.3</v>
      </c>
      <c r="U64" s="41">
        <f t="shared" si="11"/>
        <v>9.74</v>
      </c>
      <c r="V64" s="44">
        <f t="shared" si="12"/>
        <v>209</v>
      </c>
      <c r="W64" s="44">
        <f t="shared" si="13"/>
        <v>0</v>
      </c>
      <c r="X64" s="41">
        <f t="shared" si="14"/>
        <v>591.67</v>
      </c>
      <c r="Y64" s="41">
        <f t="shared" si="15"/>
        <v>1854.249</v>
      </c>
      <c r="Z64" s="41"/>
      <c r="AA64" s="12" t="s">
        <v>26</v>
      </c>
      <c r="AB64" s="11">
        <f t="shared" ref="AB64:AH64" si="76">K64+R64</f>
        <v>58.4172</v>
      </c>
      <c r="AC64" s="11">
        <f t="shared" si="76"/>
        <v>778.894</v>
      </c>
      <c r="AD64" s="11">
        <f t="shared" si="76"/>
        <v>566.48</v>
      </c>
      <c r="AE64" s="11">
        <f t="shared" si="76"/>
        <v>32.4578</v>
      </c>
      <c r="AF64" s="11">
        <f t="shared" si="76"/>
        <v>418</v>
      </c>
      <c r="AG64" s="11">
        <f t="shared" si="76"/>
        <v>0</v>
      </c>
      <c r="AH64" s="11">
        <f t="shared" si="76"/>
        <v>1854.249</v>
      </c>
      <c r="AI64" s="12" t="s">
        <v>1135</v>
      </c>
    </row>
    <row r="65" s="9" customFormat="1" ht="16" customHeight="1" spans="1:35">
      <c r="A65" s="40">
        <f t="shared" si="0"/>
        <v>62</v>
      </c>
      <c r="B65" s="41" t="s">
        <v>167</v>
      </c>
      <c r="C65" s="42" t="s">
        <v>255</v>
      </c>
      <c r="D65" s="41" t="s">
        <v>256</v>
      </c>
      <c r="E65" s="41">
        <v>3245.4</v>
      </c>
      <c r="F65" s="41">
        <f>VLOOKUP(C65,'[1]9月'!$B:$Q,16,0)</f>
        <v>3245.4</v>
      </c>
      <c r="G65" s="44">
        <v>5664.75</v>
      </c>
      <c r="H65" s="41">
        <v>3245.4</v>
      </c>
      <c r="I65" s="44">
        <v>3180</v>
      </c>
      <c r="J65" s="44"/>
      <c r="K65" s="52">
        <f t="shared" si="1"/>
        <v>58.4172</v>
      </c>
      <c r="L65" s="53">
        <f t="shared" si="2"/>
        <v>519.264</v>
      </c>
      <c r="M65" s="44">
        <f t="shared" si="3"/>
        <v>453.18</v>
      </c>
      <c r="N65" s="41">
        <f t="shared" si="4"/>
        <v>22.7178</v>
      </c>
      <c r="O65" s="44">
        <f t="shared" si="5"/>
        <v>159</v>
      </c>
      <c r="P65" s="44">
        <f t="shared" si="6"/>
        <v>0</v>
      </c>
      <c r="Q65" s="44">
        <f t="shared" si="7"/>
        <v>1212.579</v>
      </c>
      <c r="R65" s="41">
        <f t="shared" si="8"/>
        <v>0</v>
      </c>
      <c r="S65" s="41">
        <f t="shared" si="9"/>
        <v>259.63</v>
      </c>
      <c r="T65" s="44">
        <f t="shared" si="10"/>
        <v>113.3</v>
      </c>
      <c r="U65" s="41">
        <f t="shared" si="11"/>
        <v>9.74</v>
      </c>
      <c r="V65" s="44">
        <f t="shared" si="12"/>
        <v>159</v>
      </c>
      <c r="W65" s="44">
        <f t="shared" si="13"/>
        <v>0</v>
      </c>
      <c r="X65" s="41">
        <f t="shared" si="14"/>
        <v>541.67</v>
      </c>
      <c r="Y65" s="41">
        <f t="shared" si="15"/>
        <v>1754.249</v>
      </c>
      <c r="Z65" s="41"/>
      <c r="AA65" s="12" t="s">
        <v>12</v>
      </c>
      <c r="AB65" s="11">
        <f t="shared" ref="AB65:AH65" si="77">K65+R65</f>
        <v>58.4172</v>
      </c>
      <c r="AC65" s="11">
        <f t="shared" si="77"/>
        <v>778.894</v>
      </c>
      <c r="AD65" s="11">
        <f t="shared" si="77"/>
        <v>566.48</v>
      </c>
      <c r="AE65" s="11">
        <f t="shared" si="77"/>
        <v>32.4578</v>
      </c>
      <c r="AF65" s="11">
        <f t="shared" si="77"/>
        <v>318</v>
      </c>
      <c r="AG65" s="11">
        <f t="shared" si="77"/>
        <v>0</v>
      </c>
      <c r="AH65" s="11">
        <f t="shared" si="77"/>
        <v>1754.249</v>
      </c>
      <c r="AI65" s="12" t="s">
        <v>1134</v>
      </c>
    </row>
    <row r="66" s="9" customFormat="1" ht="16" customHeight="1" spans="1:35">
      <c r="A66" s="40">
        <f t="shared" si="0"/>
        <v>63</v>
      </c>
      <c r="B66" s="41" t="s">
        <v>167</v>
      </c>
      <c r="C66" s="42" t="s">
        <v>257</v>
      </c>
      <c r="D66" s="41" t="s">
        <v>258</v>
      </c>
      <c r="E66" s="41">
        <v>3245.4</v>
      </c>
      <c r="F66" s="41">
        <f>VLOOKUP(C66,'[1]9月'!$B:$Q,16,0)</f>
        <v>3245.4</v>
      </c>
      <c r="G66" s="44">
        <v>5664.75</v>
      </c>
      <c r="H66" s="41">
        <v>3245.4</v>
      </c>
      <c r="I66" s="44">
        <v>3180</v>
      </c>
      <c r="J66" s="44"/>
      <c r="K66" s="52">
        <f t="shared" si="1"/>
        <v>58.4172</v>
      </c>
      <c r="L66" s="53">
        <f t="shared" si="2"/>
        <v>519.264</v>
      </c>
      <c r="M66" s="44">
        <f t="shared" si="3"/>
        <v>453.18</v>
      </c>
      <c r="N66" s="41">
        <f t="shared" si="4"/>
        <v>22.7178</v>
      </c>
      <c r="O66" s="44">
        <f t="shared" si="5"/>
        <v>159</v>
      </c>
      <c r="P66" s="44">
        <f t="shared" si="6"/>
        <v>0</v>
      </c>
      <c r="Q66" s="44">
        <f t="shared" si="7"/>
        <v>1212.579</v>
      </c>
      <c r="R66" s="41">
        <f t="shared" si="8"/>
        <v>0</v>
      </c>
      <c r="S66" s="41">
        <f t="shared" si="9"/>
        <v>259.63</v>
      </c>
      <c r="T66" s="44">
        <f t="shared" si="10"/>
        <v>113.3</v>
      </c>
      <c r="U66" s="41">
        <f t="shared" si="11"/>
        <v>9.74</v>
      </c>
      <c r="V66" s="44">
        <f t="shared" si="12"/>
        <v>159</v>
      </c>
      <c r="W66" s="44">
        <f t="shared" si="13"/>
        <v>0</v>
      </c>
      <c r="X66" s="41">
        <f t="shared" si="14"/>
        <v>541.67</v>
      </c>
      <c r="Y66" s="41">
        <f t="shared" si="15"/>
        <v>1754.249</v>
      </c>
      <c r="Z66" s="41"/>
      <c r="AA66" s="12" t="s">
        <v>12</v>
      </c>
      <c r="AB66" s="11">
        <f t="shared" ref="AB66:AH66" si="78">K66+R66</f>
        <v>58.4172</v>
      </c>
      <c r="AC66" s="11">
        <f t="shared" si="78"/>
        <v>778.894</v>
      </c>
      <c r="AD66" s="11">
        <f t="shared" si="78"/>
        <v>566.48</v>
      </c>
      <c r="AE66" s="11">
        <f t="shared" si="78"/>
        <v>32.4578</v>
      </c>
      <c r="AF66" s="11">
        <f t="shared" si="78"/>
        <v>318</v>
      </c>
      <c r="AG66" s="11">
        <f t="shared" si="78"/>
        <v>0</v>
      </c>
      <c r="AH66" s="11">
        <f t="shared" si="78"/>
        <v>1754.249</v>
      </c>
      <c r="AI66" s="12" t="s">
        <v>1134</v>
      </c>
    </row>
    <row r="67" s="9" customFormat="1" ht="16" customHeight="1" spans="1:35">
      <c r="A67" s="40">
        <f t="shared" si="0"/>
        <v>64</v>
      </c>
      <c r="B67" s="41" t="s">
        <v>164</v>
      </c>
      <c r="C67" s="42" t="s">
        <v>259</v>
      </c>
      <c r="D67" s="41" t="s">
        <v>260</v>
      </c>
      <c r="E67" s="41">
        <v>3245.4</v>
      </c>
      <c r="F67" s="41">
        <f>VLOOKUP(C67,'[1]9月'!$B:$Q,16,0)</f>
        <v>3245.4</v>
      </c>
      <c r="G67" s="44">
        <v>5664.75</v>
      </c>
      <c r="H67" s="41">
        <v>3245.4</v>
      </c>
      <c r="I67" s="44">
        <v>3180</v>
      </c>
      <c r="J67" s="44"/>
      <c r="K67" s="52">
        <f t="shared" si="1"/>
        <v>58.4172</v>
      </c>
      <c r="L67" s="53">
        <f t="shared" si="2"/>
        <v>519.264</v>
      </c>
      <c r="M67" s="44">
        <f t="shared" si="3"/>
        <v>453.18</v>
      </c>
      <c r="N67" s="41">
        <f t="shared" si="4"/>
        <v>22.7178</v>
      </c>
      <c r="O67" s="44">
        <f t="shared" si="5"/>
        <v>159</v>
      </c>
      <c r="P67" s="44">
        <f t="shared" si="6"/>
        <v>0</v>
      </c>
      <c r="Q67" s="44">
        <f t="shared" si="7"/>
        <v>1212.579</v>
      </c>
      <c r="R67" s="41">
        <f t="shared" si="8"/>
        <v>0</v>
      </c>
      <c r="S67" s="41">
        <f t="shared" si="9"/>
        <v>259.63</v>
      </c>
      <c r="T67" s="44">
        <f t="shared" si="10"/>
        <v>113.3</v>
      </c>
      <c r="U67" s="41">
        <f t="shared" si="11"/>
        <v>9.74</v>
      </c>
      <c r="V67" s="44">
        <f t="shared" si="12"/>
        <v>159</v>
      </c>
      <c r="W67" s="44">
        <f t="shared" si="13"/>
        <v>0</v>
      </c>
      <c r="X67" s="41">
        <f t="shared" si="14"/>
        <v>541.67</v>
      </c>
      <c r="Y67" s="41">
        <f t="shared" si="15"/>
        <v>1754.249</v>
      </c>
      <c r="Z67" s="41"/>
      <c r="AA67" s="12" t="s">
        <v>25</v>
      </c>
      <c r="AB67" s="11">
        <f t="shared" ref="AB67:AH67" si="79">K67+R67</f>
        <v>58.4172</v>
      </c>
      <c r="AC67" s="11">
        <f t="shared" si="79"/>
        <v>778.894</v>
      </c>
      <c r="AD67" s="11">
        <f t="shared" si="79"/>
        <v>566.48</v>
      </c>
      <c r="AE67" s="11">
        <f t="shared" si="79"/>
        <v>32.4578</v>
      </c>
      <c r="AF67" s="11">
        <f t="shared" si="79"/>
        <v>318</v>
      </c>
      <c r="AG67" s="11">
        <f t="shared" si="79"/>
        <v>0</v>
      </c>
      <c r="AH67" s="11">
        <f t="shared" si="79"/>
        <v>1754.249</v>
      </c>
      <c r="AI67" s="12" t="s">
        <v>1137</v>
      </c>
    </row>
    <row r="68" s="9" customFormat="1" ht="16" customHeight="1" spans="1:35">
      <c r="A68" s="40">
        <f t="shared" ref="A68:A95" si="80">ROW()-3</f>
        <v>65</v>
      </c>
      <c r="B68" s="41" t="s">
        <v>167</v>
      </c>
      <c r="C68" s="42" t="s">
        <v>261</v>
      </c>
      <c r="D68" s="41" t="s">
        <v>262</v>
      </c>
      <c r="E68" s="41">
        <v>3820</v>
      </c>
      <c r="F68" s="41">
        <f>VLOOKUP(C68,'[1]9月'!$B:$Q,16,0)</f>
        <v>3820</v>
      </c>
      <c r="G68" s="44">
        <v>5664.75</v>
      </c>
      <c r="H68" s="41">
        <v>3820</v>
      </c>
      <c r="I68" s="44">
        <v>4180</v>
      </c>
      <c r="J68" s="44"/>
      <c r="K68" s="52">
        <f t="shared" ref="K68:K95" si="81">E68*0.018</f>
        <v>68.76</v>
      </c>
      <c r="L68" s="53">
        <f t="shared" ref="L68:L95" si="82">F68*0.16</f>
        <v>611.2</v>
      </c>
      <c r="M68" s="44">
        <f t="shared" ref="M68:M95" si="83">ROUND(G68*0.08,2)</f>
        <v>453.18</v>
      </c>
      <c r="N68" s="41">
        <f t="shared" ref="N68:N95" si="84">H68*0.007</f>
        <v>26.74</v>
      </c>
      <c r="O68" s="44">
        <f t="shared" ref="O68:O95" si="85">I68*5%</f>
        <v>209</v>
      </c>
      <c r="P68" s="44">
        <f t="shared" ref="P68:P95" si="86">J68*50%</f>
        <v>0</v>
      </c>
      <c r="Q68" s="44">
        <f t="shared" ref="Q68:Q95" si="87">SUM(K68:P68)</f>
        <v>1368.88</v>
      </c>
      <c r="R68" s="41">
        <f t="shared" ref="R68:R95" si="88">E68*0</f>
        <v>0</v>
      </c>
      <c r="S68" s="41">
        <f t="shared" ref="S68:S95" si="89">ROUND(F68*0.08,2)</f>
        <v>305.6</v>
      </c>
      <c r="T68" s="44">
        <f t="shared" ref="T68:T95" si="90">ROUND(G68*0.02,2)</f>
        <v>113.3</v>
      </c>
      <c r="U68" s="41">
        <f t="shared" ref="U68:U95" si="91">ROUND(H68*0.003,2)</f>
        <v>11.46</v>
      </c>
      <c r="V68" s="44">
        <f t="shared" ref="V68:V95" si="92">I68*5%</f>
        <v>209</v>
      </c>
      <c r="W68" s="44">
        <f t="shared" ref="W68:W95" si="93">J68*50%</f>
        <v>0</v>
      </c>
      <c r="X68" s="41">
        <f t="shared" ref="X68:X95" si="94">SUM(R68:W68)</f>
        <v>639.36</v>
      </c>
      <c r="Y68" s="41">
        <f t="shared" ref="Y68:Y95" si="95">Q68+X68</f>
        <v>2008.24</v>
      </c>
      <c r="Z68" s="41"/>
      <c r="AA68" s="12" t="s">
        <v>12</v>
      </c>
      <c r="AB68" s="11">
        <f t="shared" ref="AB68:AH68" si="96">K68+R68</f>
        <v>68.76</v>
      </c>
      <c r="AC68" s="11">
        <f t="shared" si="96"/>
        <v>916.8</v>
      </c>
      <c r="AD68" s="11">
        <f t="shared" si="96"/>
        <v>566.48</v>
      </c>
      <c r="AE68" s="11">
        <f t="shared" si="96"/>
        <v>38.2</v>
      </c>
      <c r="AF68" s="11">
        <f t="shared" si="96"/>
        <v>418</v>
      </c>
      <c r="AG68" s="11">
        <f t="shared" si="96"/>
        <v>0</v>
      </c>
      <c r="AH68" s="11">
        <f t="shared" si="96"/>
        <v>2008.24</v>
      </c>
      <c r="AI68" s="12" t="s">
        <v>1134</v>
      </c>
    </row>
    <row r="69" s="9" customFormat="1" ht="16" customHeight="1" spans="1:35">
      <c r="A69" s="40">
        <f t="shared" si="80"/>
        <v>66</v>
      </c>
      <c r="B69" s="41" t="s">
        <v>164</v>
      </c>
      <c r="C69" s="42" t="s">
        <v>263</v>
      </c>
      <c r="D69" s="41" t="s">
        <v>264</v>
      </c>
      <c r="E69" s="41">
        <v>3820</v>
      </c>
      <c r="F69" s="41">
        <f>VLOOKUP(C69,'[1]9月'!$B:$Q,16,0)</f>
        <v>3820</v>
      </c>
      <c r="G69" s="44">
        <v>5664.75</v>
      </c>
      <c r="H69" s="41">
        <v>3820</v>
      </c>
      <c r="I69" s="44">
        <v>4180</v>
      </c>
      <c r="J69" s="44"/>
      <c r="K69" s="52">
        <f t="shared" si="81"/>
        <v>68.76</v>
      </c>
      <c r="L69" s="53">
        <f t="shared" si="82"/>
        <v>611.2</v>
      </c>
      <c r="M69" s="44">
        <f t="shared" si="83"/>
        <v>453.18</v>
      </c>
      <c r="N69" s="41">
        <f t="shared" si="84"/>
        <v>26.74</v>
      </c>
      <c r="O69" s="44">
        <f t="shared" si="85"/>
        <v>209</v>
      </c>
      <c r="P69" s="44">
        <f t="shared" si="86"/>
        <v>0</v>
      </c>
      <c r="Q69" s="44">
        <f t="shared" si="87"/>
        <v>1368.88</v>
      </c>
      <c r="R69" s="41">
        <f t="shared" si="88"/>
        <v>0</v>
      </c>
      <c r="S69" s="41">
        <f t="shared" si="89"/>
        <v>305.6</v>
      </c>
      <c r="T69" s="44">
        <f t="shared" si="90"/>
        <v>113.3</v>
      </c>
      <c r="U69" s="41">
        <f t="shared" si="91"/>
        <v>11.46</v>
      </c>
      <c r="V69" s="44">
        <f t="shared" si="92"/>
        <v>209</v>
      </c>
      <c r="W69" s="44">
        <f t="shared" si="93"/>
        <v>0</v>
      </c>
      <c r="X69" s="41">
        <f t="shared" si="94"/>
        <v>639.36</v>
      </c>
      <c r="Y69" s="41">
        <f t="shared" si="95"/>
        <v>2008.24</v>
      </c>
      <c r="Z69" s="41"/>
      <c r="AA69" s="12" t="s">
        <v>25</v>
      </c>
      <c r="AB69" s="11">
        <f t="shared" ref="AB69:AH69" si="97">K69+R69</f>
        <v>68.76</v>
      </c>
      <c r="AC69" s="11">
        <f t="shared" si="97"/>
        <v>916.8</v>
      </c>
      <c r="AD69" s="11">
        <f t="shared" si="97"/>
        <v>566.48</v>
      </c>
      <c r="AE69" s="11">
        <f t="shared" si="97"/>
        <v>38.2</v>
      </c>
      <c r="AF69" s="11">
        <f t="shared" si="97"/>
        <v>418</v>
      </c>
      <c r="AG69" s="11">
        <f t="shared" si="97"/>
        <v>0</v>
      </c>
      <c r="AH69" s="11">
        <f t="shared" si="97"/>
        <v>2008.24</v>
      </c>
      <c r="AI69" s="12" t="s">
        <v>1137</v>
      </c>
    </row>
    <row r="70" s="9" customFormat="1" ht="16" customHeight="1" spans="1:35">
      <c r="A70" s="40">
        <f t="shared" si="80"/>
        <v>67</v>
      </c>
      <c r="B70" s="41" t="s">
        <v>164</v>
      </c>
      <c r="C70" s="42" t="s">
        <v>265</v>
      </c>
      <c r="D70" s="41" t="s">
        <v>266</v>
      </c>
      <c r="E70" s="41">
        <v>3245.4</v>
      </c>
      <c r="F70" s="41">
        <f>VLOOKUP(C70,'[1]9月'!$B:$Q,16,0)</f>
        <v>3245.4</v>
      </c>
      <c r="G70" s="44">
        <v>5664.75</v>
      </c>
      <c r="H70" s="41">
        <v>3245.4</v>
      </c>
      <c r="I70" s="44">
        <v>3180</v>
      </c>
      <c r="J70" s="44"/>
      <c r="K70" s="52">
        <f t="shared" si="81"/>
        <v>58.4172</v>
      </c>
      <c r="L70" s="53">
        <f t="shared" si="82"/>
        <v>519.264</v>
      </c>
      <c r="M70" s="44">
        <f t="shared" si="83"/>
        <v>453.18</v>
      </c>
      <c r="N70" s="41">
        <f t="shared" si="84"/>
        <v>22.7178</v>
      </c>
      <c r="O70" s="44">
        <f t="shared" si="85"/>
        <v>159</v>
      </c>
      <c r="P70" s="44">
        <f t="shared" si="86"/>
        <v>0</v>
      </c>
      <c r="Q70" s="44">
        <f t="shared" si="87"/>
        <v>1212.579</v>
      </c>
      <c r="R70" s="41">
        <f t="shared" si="88"/>
        <v>0</v>
      </c>
      <c r="S70" s="41">
        <f t="shared" si="89"/>
        <v>259.63</v>
      </c>
      <c r="T70" s="44">
        <f t="shared" si="90"/>
        <v>113.3</v>
      </c>
      <c r="U70" s="41">
        <f t="shared" si="91"/>
        <v>9.74</v>
      </c>
      <c r="V70" s="44">
        <f t="shared" si="92"/>
        <v>159</v>
      </c>
      <c r="W70" s="44">
        <f t="shared" si="93"/>
        <v>0</v>
      </c>
      <c r="X70" s="41">
        <f t="shared" si="94"/>
        <v>541.67</v>
      </c>
      <c r="Y70" s="41">
        <f t="shared" si="95"/>
        <v>1754.249</v>
      </c>
      <c r="Z70" s="41"/>
      <c r="AA70" s="12" t="s">
        <v>12</v>
      </c>
      <c r="AB70" s="11">
        <f t="shared" ref="AB70:AH70" si="98">K70+R70</f>
        <v>58.4172</v>
      </c>
      <c r="AC70" s="11">
        <f t="shared" si="98"/>
        <v>778.894</v>
      </c>
      <c r="AD70" s="11">
        <f t="shared" si="98"/>
        <v>566.48</v>
      </c>
      <c r="AE70" s="11">
        <f t="shared" si="98"/>
        <v>32.4578</v>
      </c>
      <c r="AF70" s="11">
        <f t="shared" si="98"/>
        <v>318</v>
      </c>
      <c r="AG70" s="11">
        <f t="shared" si="98"/>
        <v>0</v>
      </c>
      <c r="AH70" s="11">
        <f t="shared" si="98"/>
        <v>1754.249</v>
      </c>
      <c r="AI70" s="12" t="s">
        <v>1134</v>
      </c>
    </row>
    <row r="71" s="9" customFormat="1" ht="16" customHeight="1" spans="1:35">
      <c r="A71" s="40">
        <f t="shared" si="80"/>
        <v>68</v>
      </c>
      <c r="B71" s="41" t="s">
        <v>164</v>
      </c>
      <c r="C71" s="42" t="s">
        <v>267</v>
      </c>
      <c r="D71" s="41" t="s">
        <v>268</v>
      </c>
      <c r="E71" s="41">
        <v>3245.4</v>
      </c>
      <c r="F71" s="41">
        <f>VLOOKUP(C71,'[1]9月'!$B:$Q,16,0)</f>
        <v>3245.4</v>
      </c>
      <c r="G71" s="44">
        <v>5664.75</v>
      </c>
      <c r="H71" s="41">
        <v>3245.4</v>
      </c>
      <c r="I71" s="44">
        <v>3180</v>
      </c>
      <c r="J71" s="44"/>
      <c r="K71" s="52">
        <f t="shared" si="81"/>
        <v>58.4172</v>
      </c>
      <c r="L71" s="53">
        <f t="shared" si="82"/>
        <v>519.264</v>
      </c>
      <c r="M71" s="44">
        <f t="shared" si="83"/>
        <v>453.18</v>
      </c>
      <c r="N71" s="41">
        <f t="shared" si="84"/>
        <v>22.7178</v>
      </c>
      <c r="O71" s="44">
        <f t="shared" si="85"/>
        <v>159</v>
      </c>
      <c r="P71" s="44">
        <f t="shared" si="86"/>
        <v>0</v>
      </c>
      <c r="Q71" s="44">
        <f t="shared" si="87"/>
        <v>1212.579</v>
      </c>
      <c r="R71" s="41">
        <f t="shared" si="88"/>
        <v>0</v>
      </c>
      <c r="S71" s="41">
        <f t="shared" si="89"/>
        <v>259.63</v>
      </c>
      <c r="T71" s="44">
        <f t="shared" si="90"/>
        <v>113.3</v>
      </c>
      <c r="U71" s="41">
        <f t="shared" si="91"/>
        <v>9.74</v>
      </c>
      <c r="V71" s="44">
        <f t="shared" si="92"/>
        <v>159</v>
      </c>
      <c r="W71" s="44">
        <f t="shared" si="93"/>
        <v>0</v>
      </c>
      <c r="X71" s="41">
        <f t="shared" si="94"/>
        <v>541.67</v>
      </c>
      <c r="Y71" s="41">
        <f t="shared" si="95"/>
        <v>1754.249</v>
      </c>
      <c r="Z71" s="41"/>
      <c r="AA71" s="12" t="s">
        <v>25</v>
      </c>
      <c r="AB71" s="11">
        <f t="shared" ref="AB71:AH71" si="99">K71+R71</f>
        <v>58.4172</v>
      </c>
      <c r="AC71" s="11">
        <f t="shared" si="99"/>
        <v>778.894</v>
      </c>
      <c r="AD71" s="11">
        <f t="shared" si="99"/>
        <v>566.48</v>
      </c>
      <c r="AE71" s="11">
        <f t="shared" si="99"/>
        <v>32.4578</v>
      </c>
      <c r="AF71" s="11">
        <f t="shared" si="99"/>
        <v>318</v>
      </c>
      <c r="AG71" s="11">
        <f t="shared" si="99"/>
        <v>0</v>
      </c>
      <c r="AH71" s="11">
        <f t="shared" si="99"/>
        <v>1754.249</v>
      </c>
      <c r="AI71" s="12" t="s">
        <v>1137</v>
      </c>
    </row>
    <row r="72" s="9" customFormat="1" ht="16" customHeight="1" spans="1:35">
      <c r="A72" s="40">
        <f t="shared" si="80"/>
        <v>69</v>
      </c>
      <c r="B72" s="41" t="s">
        <v>164</v>
      </c>
      <c r="C72" s="42" t="s">
        <v>269</v>
      </c>
      <c r="D72" s="41" t="s">
        <v>270</v>
      </c>
      <c r="E72" s="41">
        <v>3245.4</v>
      </c>
      <c r="F72" s="41">
        <f>VLOOKUP(C72,'[1]9月'!$B:$Q,16,0)</f>
        <v>3245.4</v>
      </c>
      <c r="G72" s="44">
        <v>5664.75</v>
      </c>
      <c r="H72" s="41">
        <v>3245.4</v>
      </c>
      <c r="I72" s="44">
        <v>3180</v>
      </c>
      <c r="J72" s="44"/>
      <c r="K72" s="52">
        <f t="shared" si="81"/>
        <v>58.4172</v>
      </c>
      <c r="L72" s="53">
        <f t="shared" si="82"/>
        <v>519.264</v>
      </c>
      <c r="M72" s="44">
        <f t="shared" si="83"/>
        <v>453.18</v>
      </c>
      <c r="N72" s="41">
        <f t="shared" si="84"/>
        <v>22.7178</v>
      </c>
      <c r="O72" s="44">
        <f t="shared" si="85"/>
        <v>159</v>
      </c>
      <c r="P72" s="44">
        <f t="shared" si="86"/>
        <v>0</v>
      </c>
      <c r="Q72" s="44">
        <f t="shared" si="87"/>
        <v>1212.579</v>
      </c>
      <c r="R72" s="41">
        <f t="shared" si="88"/>
        <v>0</v>
      </c>
      <c r="S72" s="41">
        <f t="shared" si="89"/>
        <v>259.63</v>
      </c>
      <c r="T72" s="44">
        <f t="shared" si="90"/>
        <v>113.3</v>
      </c>
      <c r="U72" s="41">
        <f t="shared" si="91"/>
        <v>9.74</v>
      </c>
      <c r="V72" s="44">
        <f t="shared" si="92"/>
        <v>159</v>
      </c>
      <c r="W72" s="44">
        <f t="shared" si="93"/>
        <v>0</v>
      </c>
      <c r="X72" s="41">
        <f t="shared" si="94"/>
        <v>541.67</v>
      </c>
      <c r="Y72" s="41">
        <f t="shared" si="95"/>
        <v>1754.249</v>
      </c>
      <c r="Z72" s="41"/>
      <c r="AA72" s="12" t="s">
        <v>25</v>
      </c>
      <c r="AB72" s="11">
        <f t="shared" ref="AB72:AH72" si="100">K72+R72</f>
        <v>58.4172</v>
      </c>
      <c r="AC72" s="11">
        <f t="shared" si="100"/>
        <v>778.894</v>
      </c>
      <c r="AD72" s="11">
        <f t="shared" si="100"/>
        <v>566.48</v>
      </c>
      <c r="AE72" s="11">
        <f t="shared" si="100"/>
        <v>32.4578</v>
      </c>
      <c r="AF72" s="11">
        <f t="shared" si="100"/>
        <v>318</v>
      </c>
      <c r="AG72" s="11">
        <f t="shared" si="100"/>
        <v>0</v>
      </c>
      <c r="AH72" s="11">
        <f t="shared" si="100"/>
        <v>1754.249</v>
      </c>
      <c r="AI72" s="12" t="s">
        <v>1137</v>
      </c>
    </row>
    <row r="73" s="9" customFormat="1" ht="16" customHeight="1" spans="1:35">
      <c r="A73" s="40">
        <f t="shared" si="80"/>
        <v>70</v>
      </c>
      <c r="B73" s="41" t="s">
        <v>167</v>
      </c>
      <c r="C73" s="42" t="s">
        <v>271</v>
      </c>
      <c r="D73" s="41" t="s">
        <v>272</v>
      </c>
      <c r="E73" s="41">
        <v>3245.4</v>
      </c>
      <c r="F73" s="41">
        <f>VLOOKUP(C73,'[1]9月'!$B:$Q,16,0)</f>
        <v>3245.4</v>
      </c>
      <c r="G73" s="44">
        <v>5664.75</v>
      </c>
      <c r="H73" s="41">
        <v>3245.4</v>
      </c>
      <c r="I73" s="88">
        <v>4180</v>
      </c>
      <c r="J73" s="44"/>
      <c r="K73" s="52">
        <f t="shared" si="81"/>
        <v>58.4172</v>
      </c>
      <c r="L73" s="53">
        <f t="shared" si="82"/>
        <v>519.264</v>
      </c>
      <c r="M73" s="44">
        <f t="shared" si="83"/>
        <v>453.18</v>
      </c>
      <c r="N73" s="41">
        <f t="shared" si="84"/>
        <v>22.7178</v>
      </c>
      <c r="O73" s="44">
        <f t="shared" si="85"/>
        <v>209</v>
      </c>
      <c r="P73" s="44">
        <f t="shared" si="86"/>
        <v>0</v>
      </c>
      <c r="Q73" s="44">
        <f t="shared" si="87"/>
        <v>1262.579</v>
      </c>
      <c r="R73" s="41">
        <f t="shared" si="88"/>
        <v>0</v>
      </c>
      <c r="S73" s="41">
        <f t="shared" si="89"/>
        <v>259.63</v>
      </c>
      <c r="T73" s="44">
        <f t="shared" si="90"/>
        <v>113.3</v>
      </c>
      <c r="U73" s="41">
        <f t="shared" si="91"/>
        <v>9.74</v>
      </c>
      <c r="V73" s="44">
        <f t="shared" si="92"/>
        <v>209</v>
      </c>
      <c r="W73" s="44">
        <f t="shared" si="93"/>
        <v>0</v>
      </c>
      <c r="X73" s="41">
        <f t="shared" si="94"/>
        <v>591.67</v>
      </c>
      <c r="Y73" s="41">
        <f t="shared" si="95"/>
        <v>1854.249</v>
      </c>
      <c r="Z73" s="41"/>
      <c r="AA73" s="12" t="s">
        <v>12</v>
      </c>
      <c r="AB73" s="11">
        <f t="shared" ref="AB73:AH73" si="101">K73+R73</f>
        <v>58.4172</v>
      </c>
      <c r="AC73" s="11">
        <f t="shared" si="101"/>
        <v>778.894</v>
      </c>
      <c r="AD73" s="11">
        <f t="shared" si="101"/>
        <v>566.48</v>
      </c>
      <c r="AE73" s="11">
        <f t="shared" si="101"/>
        <v>32.4578</v>
      </c>
      <c r="AF73" s="11">
        <f t="shared" si="101"/>
        <v>418</v>
      </c>
      <c r="AG73" s="11">
        <f t="shared" si="101"/>
        <v>0</v>
      </c>
      <c r="AH73" s="11">
        <f t="shared" si="101"/>
        <v>1854.249</v>
      </c>
      <c r="AI73" s="12" t="s">
        <v>1134</v>
      </c>
    </row>
    <row r="74" s="9" customFormat="1" ht="16" customHeight="1" spans="1:35">
      <c r="A74" s="40">
        <f t="shared" si="80"/>
        <v>71</v>
      </c>
      <c r="B74" s="41" t="s">
        <v>167</v>
      </c>
      <c r="C74" s="42" t="s">
        <v>273</v>
      </c>
      <c r="D74" s="41" t="s">
        <v>274</v>
      </c>
      <c r="E74" s="41">
        <v>3245.4</v>
      </c>
      <c r="F74" s="41">
        <f>VLOOKUP(C74,'[1]9月'!$B:$Q,16,0)</f>
        <v>3245.4</v>
      </c>
      <c r="G74" s="44">
        <v>5664.75</v>
      </c>
      <c r="H74" s="41">
        <v>3245.4</v>
      </c>
      <c r="I74" s="44">
        <v>4180</v>
      </c>
      <c r="J74" s="44"/>
      <c r="K74" s="52">
        <f t="shared" si="81"/>
        <v>58.4172</v>
      </c>
      <c r="L74" s="53">
        <f t="shared" si="82"/>
        <v>519.264</v>
      </c>
      <c r="M74" s="44">
        <f t="shared" si="83"/>
        <v>453.18</v>
      </c>
      <c r="N74" s="41">
        <f t="shared" si="84"/>
        <v>22.7178</v>
      </c>
      <c r="O74" s="44">
        <f t="shared" si="85"/>
        <v>209</v>
      </c>
      <c r="P74" s="44">
        <f t="shared" si="86"/>
        <v>0</v>
      </c>
      <c r="Q74" s="44">
        <f t="shared" si="87"/>
        <v>1262.579</v>
      </c>
      <c r="R74" s="41">
        <f t="shared" si="88"/>
        <v>0</v>
      </c>
      <c r="S74" s="41">
        <f t="shared" si="89"/>
        <v>259.63</v>
      </c>
      <c r="T74" s="44">
        <f t="shared" si="90"/>
        <v>113.3</v>
      </c>
      <c r="U74" s="41">
        <f t="shared" si="91"/>
        <v>9.74</v>
      </c>
      <c r="V74" s="44">
        <f t="shared" si="92"/>
        <v>209</v>
      </c>
      <c r="W74" s="44">
        <f t="shared" si="93"/>
        <v>0</v>
      </c>
      <c r="X74" s="41">
        <f t="shared" si="94"/>
        <v>591.67</v>
      </c>
      <c r="Y74" s="41">
        <f t="shared" si="95"/>
        <v>1854.249</v>
      </c>
      <c r="Z74" s="41"/>
      <c r="AA74" s="12" t="s">
        <v>12</v>
      </c>
      <c r="AB74" s="11">
        <f t="shared" ref="AB74:AH74" si="102">K74+R74</f>
        <v>58.4172</v>
      </c>
      <c r="AC74" s="11">
        <f t="shared" si="102"/>
        <v>778.894</v>
      </c>
      <c r="AD74" s="11">
        <f t="shared" si="102"/>
        <v>566.48</v>
      </c>
      <c r="AE74" s="11">
        <f t="shared" si="102"/>
        <v>32.4578</v>
      </c>
      <c r="AF74" s="11">
        <f t="shared" si="102"/>
        <v>418</v>
      </c>
      <c r="AG74" s="11">
        <f t="shared" si="102"/>
        <v>0</v>
      </c>
      <c r="AH74" s="11">
        <f t="shared" si="102"/>
        <v>1854.249</v>
      </c>
      <c r="AI74" s="12" t="s">
        <v>1134</v>
      </c>
    </row>
    <row r="75" s="9" customFormat="1" ht="16" customHeight="1" spans="1:35">
      <c r="A75" s="40">
        <f t="shared" si="80"/>
        <v>72</v>
      </c>
      <c r="B75" s="41" t="s">
        <v>167</v>
      </c>
      <c r="C75" s="42" t="s">
        <v>275</v>
      </c>
      <c r="D75" s="41" t="s">
        <v>276</v>
      </c>
      <c r="E75" s="41">
        <v>3245.4</v>
      </c>
      <c r="F75" s="41">
        <f>VLOOKUP(C75,'[1]9月'!$B:$Q,16,0)</f>
        <v>3245.4</v>
      </c>
      <c r="G75" s="44">
        <v>5664.75</v>
      </c>
      <c r="H75" s="41">
        <v>3245.4</v>
      </c>
      <c r="I75" s="44">
        <v>4180</v>
      </c>
      <c r="J75" s="44"/>
      <c r="K75" s="52">
        <f t="shared" si="81"/>
        <v>58.4172</v>
      </c>
      <c r="L75" s="53">
        <f t="shared" si="82"/>
        <v>519.264</v>
      </c>
      <c r="M75" s="44">
        <f t="shared" si="83"/>
        <v>453.18</v>
      </c>
      <c r="N75" s="41">
        <f t="shared" si="84"/>
        <v>22.7178</v>
      </c>
      <c r="O75" s="44">
        <f t="shared" si="85"/>
        <v>209</v>
      </c>
      <c r="P75" s="44">
        <f t="shared" si="86"/>
        <v>0</v>
      </c>
      <c r="Q75" s="44">
        <f t="shared" si="87"/>
        <v>1262.579</v>
      </c>
      <c r="R75" s="41">
        <f t="shared" si="88"/>
        <v>0</v>
      </c>
      <c r="S75" s="41">
        <f t="shared" si="89"/>
        <v>259.63</v>
      </c>
      <c r="T75" s="44">
        <f t="shared" si="90"/>
        <v>113.3</v>
      </c>
      <c r="U75" s="41">
        <f t="shared" si="91"/>
        <v>9.74</v>
      </c>
      <c r="V75" s="44">
        <f t="shared" si="92"/>
        <v>209</v>
      </c>
      <c r="W75" s="44">
        <f t="shared" si="93"/>
        <v>0</v>
      </c>
      <c r="X75" s="41">
        <f t="shared" si="94"/>
        <v>591.67</v>
      </c>
      <c r="Y75" s="41">
        <f t="shared" si="95"/>
        <v>1854.249</v>
      </c>
      <c r="Z75" s="41"/>
      <c r="AA75" s="12" t="s">
        <v>12</v>
      </c>
      <c r="AB75" s="11">
        <f t="shared" ref="AB75:AH75" si="103">K75+R75</f>
        <v>58.4172</v>
      </c>
      <c r="AC75" s="11">
        <f t="shared" si="103"/>
        <v>778.894</v>
      </c>
      <c r="AD75" s="11">
        <f t="shared" si="103"/>
        <v>566.48</v>
      </c>
      <c r="AE75" s="11">
        <f t="shared" si="103"/>
        <v>32.4578</v>
      </c>
      <c r="AF75" s="11">
        <f t="shared" si="103"/>
        <v>418</v>
      </c>
      <c r="AG75" s="11">
        <f t="shared" si="103"/>
        <v>0</v>
      </c>
      <c r="AH75" s="11">
        <f t="shared" si="103"/>
        <v>1854.249</v>
      </c>
      <c r="AI75" s="12" t="s">
        <v>1134</v>
      </c>
    </row>
    <row r="76" s="9" customFormat="1" ht="16" customHeight="1" spans="1:35">
      <c r="A76" s="40">
        <f t="shared" si="80"/>
        <v>73</v>
      </c>
      <c r="B76" s="41" t="s">
        <v>167</v>
      </c>
      <c r="C76" s="42" t="s">
        <v>279</v>
      </c>
      <c r="D76" s="350" t="s">
        <v>280</v>
      </c>
      <c r="E76" s="41">
        <v>3245.4</v>
      </c>
      <c r="F76" s="41">
        <f>VLOOKUP(C76,'[1]9月'!$B:$Q,16,0)</f>
        <v>3245.4</v>
      </c>
      <c r="G76" s="44">
        <v>5664.75</v>
      </c>
      <c r="H76" s="41">
        <v>3245.4</v>
      </c>
      <c r="I76" s="44">
        <v>3180</v>
      </c>
      <c r="J76" s="44"/>
      <c r="K76" s="52">
        <f t="shared" si="81"/>
        <v>58.4172</v>
      </c>
      <c r="L76" s="53">
        <f t="shared" si="82"/>
        <v>519.264</v>
      </c>
      <c r="M76" s="44">
        <f t="shared" si="83"/>
        <v>453.18</v>
      </c>
      <c r="N76" s="41">
        <f t="shared" si="84"/>
        <v>22.7178</v>
      </c>
      <c r="O76" s="44">
        <f t="shared" si="85"/>
        <v>159</v>
      </c>
      <c r="P76" s="44">
        <f t="shared" si="86"/>
        <v>0</v>
      </c>
      <c r="Q76" s="44">
        <f t="shared" si="87"/>
        <v>1212.579</v>
      </c>
      <c r="R76" s="41">
        <f t="shared" si="88"/>
        <v>0</v>
      </c>
      <c r="S76" s="41">
        <f t="shared" si="89"/>
        <v>259.63</v>
      </c>
      <c r="T76" s="44">
        <f t="shared" si="90"/>
        <v>113.3</v>
      </c>
      <c r="U76" s="41">
        <f t="shared" si="91"/>
        <v>9.74</v>
      </c>
      <c r="V76" s="44">
        <f t="shared" si="92"/>
        <v>159</v>
      </c>
      <c r="W76" s="44">
        <f t="shared" si="93"/>
        <v>0</v>
      </c>
      <c r="X76" s="41">
        <f t="shared" si="94"/>
        <v>541.67</v>
      </c>
      <c r="Y76" s="41">
        <f t="shared" si="95"/>
        <v>1754.249</v>
      </c>
      <c r="Z76" s="41"/>
      <c r="AA76" s="12" t="s">
        <v>12</v>
      </c>
      <c r="AB76" s="11">
        <f t="shared" ref="AB76:AH76" si="104">K76+R76</f>
        <v>58.4172</v>
      </c>
      <c r="AC76" s="11">
        <f t="shared" si="104"/>
        <v>778.894</v>
      </c>
      <c r="AD76" s="11">
        <f t="shared" si="104"/>
        <v>566.48</v>
      </c>
      <c r="AE76" s="11">
        <f t="shared" si="104"/>
        <v>32.4578</v>
      </c>
      <c r="AF76" s="11">
        <f t="shared" si="104"/>
        <v>318</v>
      </c>
      <c r="AG76" s="11">
        <f t="shared" si="104"/>
        <v>0</v>
      </c>
      <c r="AH76" s="11">
        <f t="shared" si="104"/>
        <v>1754.249</v>
      </c>
      <c r="AI76" s="12" t="s">
        <v>1134</v>
      </c>
    </row>
    <row r="77" s="9" customFormat="1" ht="16" customHeight="1" spans="1:35">
      <c r="A77" s="40">
        <f t="shared" si="80"/>
        <v>74</v>
      </c>
      <c r="B77" s="41" t="s">
        <v>167</v>
      </c>
      <c r="C77" s="42" t="s">
        <v>281</v>
      </c>
      <c r="D77" s="41" t="s">
        <v>282</v>
      </c>
      <c r="E77" s="41">
        <v>3245.4</v>
      </c>
      <c r="F77" s="41">
        <f>VLOOKUP(C77,'[1]9月'!$B:$Q,16,0)</f>
        <v>3245.4</v>
      </c>
      <c r="G77" s="44">
        <v>5664.75</v>
      </c>
      <c r="H77" s="41">
        <v>3245.4</v>
      </c>
      <c r="I77" s="44">
        <v>4180</v>
      </c>
      <c r="J77" s="44"/>
      <c r="K77" s="52">
        <f t="shared" si="81"/>
        <v>58.4172</v>
      </c>
      <c r="L77" s="53">
        <f t="shared" si="82"/>
        <v>519.264</v>
      </c>
      <c r="M77" s="44">
        <f t="shared" si="83"/>
        <v>453.18</v>
      </c>
      <c r="N77" s="41">
        <f t="shared" si="84"/>
        <v>22.7178</v>
      </c>
      <c r="O77" s="44">
        <f t="shared" si="85"/>
        <v>209</v>
      </c>
      <c r="P77" s="44">
        <f t="shared" si="86"/>
        <v>0</v>
      </c>
      <c r="Q77" s="44">
        <f t="shared" si="87"/>
        <v>1262.579</v>
      </c>
      <c r="R77" s="41">
        <f t="shared" si="88"/>
        <v>0</v>
      </c>
      <c r="S77" s="41">
        <f t="shared" si="89"/>
        <v>259.63</v>
      </c>
      <c r="T77" s="44">
        <f t="shared" si="90"/>
        <v>113.3</v>
      </c>
      <c r="U77" s="41">
        <f t="shared" si="91"/>
        <v>9.74</v>
      </c>
      <c r="V77" s="44">
        <f t="shared" si="92"/>
        <v>209</v>
      </c>
      <c r="W77" s="44">
        <f t="shared" si="93"/>
        <v>0</v>
      </c>
      <c r="X77" s="41">
        <f t="shared" si="94"/>
        <v>591.67</v>
      </c>
      <c r="Y77" s="41">
        <f t="shared" si="95"/>
        <v>1854.249</v>
      </c>
      <c r="Z77" s="41"/>
      <c r="AA77" s="12" t="s">
        <v>12</v>
      </c>
      <c r="AB77" s="11">
        <f t="shared" ref="AB77:AH77" si="105">K77+R77</f>
        <v>58.4172</v>
      </c>
      <c r="AC77" s="11">
        <f t="shared" si="105"/>
        <v>778.894</v>
      </c>
      <c r="AD77" s="11">
        <f t="shared" si="105"/>
        <v>566.48</v>
      </c>
      <c r="AE77" s="11">
        <f t="shared" si="105"/>
        <v>32.4578</v>
      </c>
      <c r="AF77" s="11">
        <f t="shared" si="105"/>
        <v>418</v>
      </c>
      <c r="AG77" s="11">
        <f t="shared" si="105"/>
        <v>0</v>
      </c>
      <c r="AH77" s="11">
        <f t="shared" si="105"/>
        <v>1854.249</v>
      </c>
      <c r="AI77" s="12" t="s">
        <v>1134</v>
      </c>
    </row>
    <row r="78" s="9" customFormat="1" ht="16" customHeight="1" spans="1:35">
      <c r="A78" s="40">
        <f t="shared" si="80"/>
        <v>75</v>
      </c>
      <c r="B78" s="41" t="s">
        <v>167</v>
      </c>
      <c r="C78" s="42" t="s">
        <v>283</v>
      </c>
      <c r="D78" s="341" t="s">
        <v>284</v>
      </c>
      <c r="E78" s="41">
        <v>3245.4</v>
      </c>
      <c r="F78" s="41">
        <f>VLOOKUP(C78,'[1]9月'!$B:$Q,16,0)</f>
        <v>3245.4</v>
      </c>
      <c r="G78" s="44">
        <v>5664.75</v>
      </c>
      <c r="H78" s="41">
        <v>3245.4</v>
      </c>
      <c r="I78" s="44">
        <v>1790</v>
      </c>
      <c r="J78" s="44"/>
      <c r="K78" s="52">
        <f t="shared" si="81"/>
        <v>58.4172</v>
      </c>
      <c r="L78" s="53">
        <f t="shared" si="82"/>
        <v>519.264</v>
      </c>
      <c r="M78" s="44">
        <f t="shared" si="83"/>
        <v>453.18</v>
      </c>
      <c r="N78" s="41">
        <f t="shared" si="84"/>
        <v>22.7178</v>
      </c>
      <c r="O78" s="44">
        <f t="shared" si="85"/>
        <v>89.5</v>
      </c>
      <c r="P78" s="44">
        <f t="shared" si="86"/>
        <v>0</v>
      </c>
      <c r="Q78" s="44">
        <f t="shared" si="87"/>
        <v>1143.079</v>
      </c>
      <c r="R78" s="41">
        <f t="shared" si="88"/>
        <v>0</v>
      </c>
      <c r="S78" s="41">
        <f t="shared" si="89"/>
        <v>259.63</v>
      </c>
      <c r="T78" s="44">
        <f t="shared" si="90"/>
        <v>113.3</v>
      </c>
      <c r="U78" s="41">
        <f t="shared" si="91"/>
        <v>9.74</v>
      </c>
      <c r="V78" s="44">
        <f t="shared" si="92"/>
        <v>89.5</v>
      </c>
      <c r="W78" s="44">
        <f t="shared" si="93"/>
        <v>0</v>
      </c>
      <c r="X78" s="41">
        <f t="shared" si="94"/>
        <v>472.17</v>
      </c>
      <c r="Y78" s="41">
        <f t="shared" si="95"/>
        <v>1615.249</v>
      </c>
      <c r="Z78" s="41"/>
      <c r="AA78" s="12" t="s">
        <v>12</v>
      </c>
      <c r="AB78" s="11">
        <f t="shared" ref="AB78:AH78" si="106">K78+R78</f>
        <v>58.4172</v>
      </c>
      <c r="AC78" s="11">
        <f t="shared" si="106"/>
        <v>778.894</v>
      </c>
      <c r="AD78" s="11">
        <f t="shared" si="106"/>
        <v>566.48</v>
      </c>
      <c r="AE78" s="11">
        <f t="shared" si="106"/>
        <v>32.4578</v>
      </c>
      <c r="AF78" s="11">
        <f t="shared" si="106"/>
        <v>179</v>
      </c>
      <c r="AG78" s="11">
        <f t="shared" si="106"/>
        <v>0</v>
      </c>
      <c r="AH78" s="11">
        <f t="shared" si="106"/>
        <v>1615.249</v>
      </c>
      <c r="AI78" s="12" t="s">
        <v>1134</v>
      </c>
    </row>
    <row r="79" s="9" customFormat="1" ht="16" customHeight="1" spans="1:35">
      <c r="A79" s="40">
        <f t="shared" si="80"/>
        <v>76</v>
      </c>
      <c r="B79" s="41" t="s">
        <v>285</v>
      </c>
      <c r="C79" s="42" t="s">
        <v>286</v>
      </c>
      <c r="D79" s="41" t="s">
        <v>287</v>
      </c>
      <c r="E79" s="41">
        <v>3245.4</v>
      </c>
      <c r="F79" s="41">
        <f>VLOOKUP(C79,'[1]9月'!$B:$Q,16,0)</f>
        <v>3245.4</v>
      </c>
      <c r="G79" s="44">
        <v>5664.75</v>
      </c>
      <c r="H79" s="41">
        <v>3245.4</v>
      </c>
      <c r="I79" s="44">
        <v>3180</v>
      </c>
      <c r="J79" s="44"/>
      <c r="K79" s="52">
        <f t="shared" si="81"/>
        <v>58.4172</v>
      </c>
      <c r="L79" s="53">
        <f t="shared" si="82"/>
        <v>519.264</v>
      </c>
      <c r="M79" s="44">
        <f t="shared" si="83"/>
        <v>453.18</v>
      </c>
      <c r="N79" s="41">
        <f t="shared" si="84"/>
        <v>22.7178</v>
      </c>
      <c r="O79" s="44">
        <f t="shared" si="85"/>
        <v>159</v>
      </c>
      <c r="P79" s="44">
        <f t="shared" si="86"/>
        <v>0</v>
      </c>
      <c r="Q79" s="44">
        <f t="shared" si="87"/>
        <v>1212.579</v>
      </c>
      <c r="R79" s="41">
        <f t="shared" si="88"/>
        <v>0</v>
      </c>
      <c r="S79" s="41">
        <f t="shared" si="89"/>
        <v>259.63</v>
      </c>
      <c r="T79" s="44">
        <f t="shared" si="90"/>
        <v>113.3</v>
      </c>
      <c r="U79" s="41">
        <f t="shared" si="91"/>
        <v>9.74</v>
      </c>
      <c r="V79" s="44">
        <f t="shared" si="92"/>
        <v>159</v>
      </c>
      <c r="W79" s="44">
        <f t="shared" si="93"/>
        <v>0</v>
      </c>
      <c r="X79" s="41">
        <f t="shared" si="94"/>
        <v>541.67</v>
      </c>
      <c r="Y79" s="41">
        <f t="shared" si="95"/>
        <v>1754.249</v>
      </c>
      <c r="Z79" s="41"/>
      <c r="AA79" s="12" t="s">
        <v>35</v>
      </c>
      <c r="AB79" s="11">
        <f t="shared" ref="AB79:AH79" si="107">K79+R79</f>
        <v>58.4172</v>
      </c>
      <c r="AC79" s="11">
        <f t="shared" si="107"/>
        <v>778.894</v>
      </c>
      <c r="AD79" s="11">
        <f t="shared" si="107"/>
        <v>566.48</v>
      </c>
      <c r="AE79" s="11">
        <f t="shared" si="107"/>
        <v>32.4578</v>
      </c>
      <c r="AF79" s="11">
        <f t="shared" si="107"/>
        <v>318</v>
      </c>
      <c r="AG79" s="11">
        <f t="shared" si="107"/>
        <v>0</v>
      </c>
      <c r="AH79" s="11">
        <f t="shared" si="107"/>
        <v>1754.249</v>
      </c>
      <c r="AI79" s="12" t="s">
        <v>1139</v>
      </c>
    </row>
    <row r="80" s="9" customFormat="1" ht="16" customHeight="1" spans="1:35">
      <c r="A80" s="40">
        <f t="shared" si="80"/>
        <v>77</v>
      </c>
      <c r="B80" s="41" t="s">
        <v>164</v>
      </c>
      <c r="C80" s="42" t="s">
        <v>288</v>
      </c>
      <c r="D80" s="41" t="s">
        <v>289</v>
      </c>
      <c r="E80" s="41">
        <v>3245.4</v>
      </c>
      <c r="F80" s="41">
        <f>VLOOKUP(C80,'[1]9月'!$B:$Q,16,0)</f>
        <v>3245.4</v>
      </c>
      <c r="G80" s="44">
        <v>5664.75</v>
      </c>
      <c r="H80" s="41">
        <v>3245.4</v>
      </c>
      <c r="I80" s="44">
        <v>3180</v>
      </c>
      <c r="J80" s="44"/>
      <c r="K80" s="52">
        <f t="shared" si="81"/>
        <v>58.4172</v>
      </c>
      <c r="L80" s="53">
        <f t="shared" si="82"/>
        <v>519.264</v>
      </c>
      <c r="M80" s="44">
        <f t="shared" si="83"/>
        <v>453.18</v>
      </c>
      <c r="N80" s="41">
        <f t="shared" si="84"/>
        <v>22.7178</v>
      </c>
      <c r="O80" s="44">
        <f t="shared" si="85"/>
        <v>159</v>
      </c>
      <c r="P80" s="44">
        <f t="shared" si="86"/>
        <v>0</v>
      </c>
      <c r="Q80" s="44">
        <f t="shared" si="87"/>
        <v>1212.579</v>
      </c>
      <c r="R80" s="41">
        <f t="shared" si="88"/>
        <v>0</v>
      </c>
      <c r="S80" s="41">
        <f t="shared" si="89"/>
        <v>259.63</v>
      </c>
      <c r="T80" s="44">
        <f t="shared" si="90"/>
        <v>113.3</v>
      </c>
      <c r="U80" s="41">
        <f t="shared" si="91"/>
        <v>9.74</v>
      </c>
      <c r="V80" s="44">
        <f t="shared" si="92"/>
        <v>159</v>
      </c>
      <c r="W80" s="44">
        <f t="shared" si="93"/>
        <v>0</v>
      </c>
      <c r="X80" s="41">
        <f t="shared" si="94"/>
        <v>541.67</v>
      </c>
      <c r="Y80" s="41">
        <f t="shared" si="95"/>
        <v>1754.249</v>
      </c>
      <c r="Z80" s="41"/>
      <c r="AA80" s="12" t="s">
        <v>25</v>
      </c>
      <c r="AB80" s="11">
        <f t="shared" ref="AB80:AH80" si="108">K80+R80</f>
        <v>58.4172</v>
      </c>
      <c r="AC80" s="11">
        <f t="shared" si="108"/>
        <v>778.894</v>
      </c>
      <c r="AD80" s="11">
        <f t="shared" si="108"/>
        <v>566.48</v>
      </c>
      <c r="AE80" s="11">
        <f t="shared" si="108"/>
        <v>32.4578</v>
      </c>
      <c r="AF80" s="11">
        <f t="shared" si="108"/>
        <v>318</v>
      </c>
      <c r="AG80" s="11">
        <f t="shared" si="108"/>
        <v>0</v>
      </c>
      <c r="AH80" s="11">
        <f t="shared" si="108"/>
        <v>1754.249</v>
      </c>
      <c r="AI80" s="12" t="s">
        <v>1137</v>
      </c>
    </row>
    <row r="81" s="9" customFormat="1" ht="16" customHeight="1" spans="1:35">
      <c r="A81" s="40">
        <f t="shared" si="80"/>
        <v>78</v>
      </c>
      <c r="B81" s="41" t="s">
        <v>167</v>
      </c>
      <c r="C81" s="42" t="s">
        <v>290</v>
      </c>
      <c r="D81" s="41" t="s">
        <v>291</v>
      </c>
      <c r="E81" s="41">
        <v>3245.4</v>
      </c>
      <c r="F81" s="41">
        <f>VLOOKUP(C81,'[1]9月'!$B:$Q,16,0)</f>
        <v>3245.4</v>
      </c>
      <c r="G81" s="44">
        <v>5664.75</v>
      </c>
      <c r="H81" s="41">
        <v>3245.4</v>
      </c>
      <c r="I81" s="44">
        <v>3180</v>
      </c>
      <c r="J81" s="44"/>
      <c r="K81" s="52">
        <f t="shared" si="81"/>
        <v>58.4172</v>
      </c>
      <c r="L81" s="53">
        <f t="shared" si="82"/>
        <v>519.264</v>
      </c>
      <c r="M81" s="44">
        <f t="shared" si="83"/>
        <v>453.18</v>
      </c>
      <c r="N81" s="41">
        <f t="shared" si="84"/>
        <v>22.7178</v>
      </c>
      <c r="O81" s="44">
        <f t="shared" si="85"/>
        <v>159</v>
      </c>
      <c r="P81" s="44">
        <f t="shared" si="86"/>
        <v>0</v>
      </c>
      <c r="Q81" s="44">
        <f t="shared" si="87"/>
        <v>1212.579</v>
      </c>
      <c r="R81" s="41">
        <f t="shared" si="88"/>
        <v>0</v>
      </c>
      <c r="S81" s="41">
        <f t="shared" si="89"/>
        <v>259.63</v>
      </c>
      <c r="T81" s="44">
        <f t="shared" si="90"/>
        <v>113.3</v>
      </c>
      <c r="U81" s="41">
        <f t="shared" si="91"/>
        <v>9.74</v>
      </c>
      <c r="V81" s="44">
        <f t="shared" si="92"/>
        <v>159</v>
      </c>
      <c r="W81" s="44">
        <f t="shared" si="93"/>
        <v>0</v>
      </c>
      <c r="X81" s="41">
        <f t="shared" si="94"/>
        <v>541.67</v>
      </c>
      <c r="Y81" s="41">
        <f t="shared" si="95"/>
        <v>1754.249</v>
      </c>
      <c r="Z81" s="41"/>
      <c r="AA81" s="12" t="s">
        <v>12</v>
      </c>
      <c r="AB81" s="11">
        <f t="shared" ref="AB81:AH81" si="109">K81+R81</f>
        <v>58.4172</v>
      </c>
      <c r="AC81" s="11">
        <f t="shared" si="109"/>
        <v>778.894</v>
      </c>
      <c r="AD81" s="11">
        <f t="shared" si="109"/>
        <v>566.48</v>
      </c>
      <c r="AE81" s="11">
        <f t="shared" si="109"/>
        <v>32.4578</v>
      </c>
      <c r="AF81" s="11">
        <f t="shared" si="109"/>
        <v>318</v>
      </c>
      <c r="AG81" s="11">
        <f t="shared" si="109"/>
        <v>0</v>
      </c>
      <c r="AH81" s="11">
        <f t="shared" si="109"/>
        <v>1754.249</v>
      </c>
      <c r="AI81" s="12" t="s">
        <v>1134</v>
      </c>
    </row>
    <row r="82" s="9" customFormat="1" ht="16" customHeight="1" spans="1:35">
      <c r="A82" s="40">
        <f t="shared" si="80"/>
        <v>79</v>
      </c>
      <c r="B82" s="41" t="s">
        <v>167</v>
      </c>
      <c r="C82" s="46" t="s">
        <v>296</v>
      </c>
      <c r="D82" s="47" t="s">
        <v>297</v>
      </c>
      <c r="E82" s="41">
        <v>3245.4</v>
      </c>
      <c r="F82" s="41">
        <f>VLOOKUP(C82,'[1]9月'!$B:$Q,16,0)</f>
        <v>3245.4</v>
      </c>
      <c r="G82" s="44">
        <v>5664.75</v>
      </c>
      <c r="H82" s="41">
        <v>3245.4</v>
      </c>
      <c r="I82" s="44">
        <v>3180</v>
      </c>
      <c r="J82" s="44"/>
      <c r="K82" s="52">
        <f t="shared" si="81"/>
        <v>58.4172</v>
      </c>
      <c r="L82" s="53">
        <f t="shared" si="82"/>
        <v>519.264</v>
      </c>
      <c r="M82" s="44">
        <f t="shared" si="83"/>
        <v>453.18</v>
      </c>
      <c r="N82" s="41">
        <f t="shared" si="84"/>
        <v>22.7178</v>
      </c>
      <c r="O82" s="44">
        <f t="shared" si="85"/>
        <v>159</v>
      </c>
      <c r="P82" s="44">
        <f t="shared" si="86"/>
        <v>0</v>
      </c>
      <c r="Q82" s="44">
        <f t="shared" si="87"/>
        <v>1212.579</v>
      </c>
      <c r="R82" s="41">
        <f t="shared" si="88"/>
        <v>0</v>
      </c>
      <c r="S82" s="41">
        <f t="shared" si="89"/>
        <v>259.63</v>
      </c>
      <c r="T82" s="44">
        <f t="shared" si="90"/>
        <v>113.3</v>
      </c>
      <c r="U82" s="41">
        <f t="shared" si="91"/>
        <v>9.74</v>
      </c>
      <c r="V82" s="44">
        <f t="shared" si="92"/>
        <v>159</v>
      </c>
      <c r="W82" s="44">
        <f t="shared" si="93"/>
        <v>0</v>
      </c>
      <c r="X82" s="41">
        <f t="shared" si="94"/>
        <v>541.67</v>
      </c>
      <c r="Y82" s="41">
        <f t="shared" si="95"/>
        <v>1754.249</v>
      </c>
      <c r="Z82" s="41"/>
      <c r="AA82" s="12" t="s">
        <v>12</v>
      </c>
      <c r="AB82" s="11">
        <f t="shared" ref="AB82:AH82" si="110">K82+R82</f>
        <v>58.4172</v>
      </c>
      <c r="AC82" s="11">
        <f t="shared" si="110"/>
        <v>778.894</v>
      </c>
      <c r="AD82" s="11">
        <f t="shared" si="110"/>
        <v>566.48</v>
      </c>
      <c r="AE82" s="11">
        <f t="shared" si="110"/>
        <v>32.4578</v>
      </c>
      <c r="AF82" s="11">
        <f t="shared" si="110"/>
        <v>318</v>
      </c>
      <c r="AG82" s="11">
        <f t="shared" si="110"/>
        <v>0</v>
      </c>
      <c r="AH82" s="11">
        <f t="shared" si="110"/>
        <v>1754.249</v>
      </c>
      <c r="AI82" s="12" t="s">
        <v>1134</v>
      </c>
    </row>
    <row r="83" s="9" customFormat="1" ht="16" customHeight="1" spans="1:35">
      <c r="A83" s="40">
        <f t="shared" si="80"/>
        <v>80</v>
      </c>
      <c r="B83" s="41" t="s">
        <v>443</v>
      </c>
      <c r="C83" s="46" t="s">
        <v>298</v>
      </c>
      <c r="D83" s="47" t="s">
        <v>299</v>
      </c>
      <c r="E83" s="41">
        <v>3245.4</v>
      </c>
      <c r="F83" s="41">
        <f>VLOOKUP(C83,'[1]9月'!$B:$Q,16,0)</f>
        <v>3245.4</v>
      </c>
      <c r="G83" s="44">
        <v>5664.75</v>
      </c>
      <c r="H83" s="41">
        <v>3245.4</v>
      </c>
      <c r="I83" s="44">
        <v>3180</v>
      </c>
      <c r="J83" s="44"/>
      <c r="K83" s="52">
        <f t="shared" si="81"/>
        <v>58.4172</v>
      </c>
      <c r="L83" s="53">
        <f t="shared" si="82"/>
        <v>519.264</v>
      </c>
      <c r="M83" s="44">
        <f t="shared" si="83"/>
        <v>453.18</v>
      </c>
      <c r="N83" s="41">
        <f t="shared" si="84"/>
        <v>22.7178</v>
      </c>
      <c r="O83" s="44">
        <f t="shared" si="85"/>
        <v>159</v>
      </c>
      <c r="P83" s="44">
        <f t="shared" si="86"/>
        <v>0</v>
      </c>
      <c r="Q83" s="44">
        <f t="shared" si="87"/>
        <v>1212.579</v>
      </c>
      <c r="R83" s="41">
        <f t="shared" si="88"/>
        <v>0</v>
      </c>
      <c r="S83" s="41">
        <f t="shared" si="89"/>
        <v>259.63</v>
      </c>
      <c r="T83" s="44">
        <f t="shared" si="90"/>
        <v>113.3</v>
      </c>
      <c r="U83" s="41">
        <f t="shared" si="91"/>
        <v>9.74</v>
      </c>
      <c r="V83" s="44">
        <f t="shared" si="92"/>
        <v>159</v>
      </c>
      <c r="W83" s="44">
        <f t="shared" si="93"/>
        <v>0</v>
      </c>
      <c r="X83" s="41">
        <f t="shared" si="94"/>
        <v>541.67</v>
      </c>
      <c r="Y83" s="41">
        <f t="shared" si="95"/>
        <v>1754.249</v>
      </c>
      <c r="Z83" s="41"/>
      <c r="AA83" s="12" t="s">
        <v>12</v>
      </c>
      <c r="AB83" s="11">
        <f t="shared" ref="AB83:AH83" si="111">K83+R83</f>
        <v>58.4172</v>
      </c>
      <c r="AC83" s="11">
        <f t="shared" si="111"/>
        <v>778.894</v>
      </c>
      <c r="AD83" s="11">
        <f t="shared" si="111"/>
        <v>566.48</v>
      </c>
      <c r="AE83" s="11">
        <f t="shared" si="111"/>
        <v>32.4578</v>
      </c>
      <c r="AF83" s="11">
        <f t="shared" si="111"/>
        <v>318</v>
      </c>
      <c r="AG83" s="11">
        <f t="shared" si="111"/>
        <v>0</v>
      </c>
      <c r="AH83" s="11">
        <f t="shared" si="111"/>
        <v>1754.249</v>
      </c>
      <c r="AI83" s="12" t="s">
        <v>1134</v>
      </c>
    </row>
    <row r="84" s="9" customFormat="1" ht="16" customHeight="1" spans="1:35">
      <c r="A84" s="40">
        <f t="shared" si="80"/>
        <v>81</v>
      </c>
      <c r="B84" s="41" t="s">
        <v>167</v>
      </c>
      <c r="C84" s="46" t="s">
        <v>300</v>
      </c>
      <c r="D84" s="47" t="s">
        <v>301</v>
      </c>
      <c r="E84" s="41">
        <v>3245.4</v>
      </c>
      <c r="F84" s="41">
        <f>VLOOKUP(C84,'[1]9月'!$B:$Q,16,0)</f>
        <v>3245.4</v>
      </c>
      <c r="G84" s="44">
        <v>5664.75</v>
      </c>
      <c r="H84" s="41">
        <v>3245.4</v>
      </c>
      <c r="I84" s="44">
        <v>1790</v>
      </c>
      <c r="J84" s="44"/>
      <c r="K84" s="52">
        <f t="shared" si="81"/>
        <v>58.4172</v>
      </c>
      <c r="L84" s="53">
        <f t="shared" si="82"/>
        <v>519.264</v>
      </c>
      <c r="M84" s="44">
        <f t="shared" si="83"/>
        <v>453.18</v>
      </c>
      <c r="N84" s="41">
        <f t="shared" si="84"/>
        <v>22.7178</v>
      </c>
      <c r="O84" s="44">
        <f t="shared" si="85"/>
        <v>89.5</v>
      </c>
      <c r="P84" s="44">
        <f t="shared" si="86"/>
        <v>0</v>
      </c>
      <c r="Q84" s="44">
        <f t="shared" si="87"/>
        <v>1143.079</v>
      </c>
      <c r="R84" s="41">
        <f t="shared" si="88"/>
        <v>0</v>
      </c>
      <c r="S84" s="41">
        <f t="shared" si="89"/>
        <v>259.63</v>
      </c>
      <c r="T84" s="44">
        <f t="shared" si="90"/>
        <v>113.3</v>
      </c>
      <c r="U84" s="41">
        <f t="shared" si="91"/>
        <v>9.74</v>
      </c>
      <c r="V84" s="44">
        <f t="shared" si="92"/>
        <v>89.5</v>
      </c>
      <c r="W84" s="44">
        <f t="shared" si="93"/>
        <v>0</v>
      </c>
      <c r="X84" s="41">
        <f t="shared" si="94"/>
        <v>472.17</v>
      </c>
      <c r="Y84" s="41">
        <f t="shared" si="95"/>
        <v>1615.249</v>
      </c>
      <c r="Z84" s="41"/>
      <c r="AA84" s="12" t="s">
        <v>12</v>
      </c>
      <c r="AB84" s="11">
        <f t="shared" ref="AB84:AH84" si="112">K84+R84</f>
        <v>58.4172</v>
      </c>
      <c r="AC84" s="11">
        <f t="shared" si="112"/>
        <v>778.894</v>
      </c>
      <c r="AD84" s="11">
        <f t="shared" si="112"/>
        <v>566.48</v>
      </c>
      <c r="AE84" s="11">
        <f t="shared" si="112"/>
        <v>32.4578</v>
      </c>
      <c r="AF84" s="11">
        <f t="shared" si="112"/>
        <v>179</v>
      </c>
      <c r="AG84" s="11">
        <f t="shared" si="112"/>
        <v>0</v>
      </c>
      <c r="AH84" s="11">
        <f t="shared" si="112"/>
        <v>1615.249</v>
      </c>
      <c r="AI84" s="12" t="s">
        <v>1134</v>
      </c>
    </row>
    <row r="85" s="9" customFormat="1" ht="16" customHeight="1" spans="1:35">
      <c r="A85" s="40">
        <f t="shared" si="80"/>
        <v>82</v>
      </c>
      <c r="B85" s="41" t="s">
        <v>167</v>
      </c>
      <c r="C85" s="46" t="s">
        <v>302</v>
      </c>
      <c r="D85" s="47" t="s">
        <v>303</v>
      </c>
      <c r="E85" s="41">
        <v>3245.4</v>
      </c>
      <c r="F85" s="41">
        <f>VLOOKUP(C85,'[1]9月'!$B:$Q,16,0)</f>
        <v>3245.4</v>
      </c>
      <c r="G85" s="44">
        <v>5664.75</v>
      </c>
      <c r="H85" s="41">
        <v>3245.4</v>
      </c>
      <c r="I85" s="44">
        <v>3180</v>
      </c>
      <c r="J85" s="44"/>
      <c r="K85" s="52">
        <f t="shared" si="81"/>
        <v>58.4172</v>
      </c>
      <c r="L85" s="53">
        <f t="shared" si="82"/>
        <v>519.264</v>
      </c>
      <c r="M85" s="44">
        <f t="shared" si="83"/>
        <v>453.18</v>
      </c>
      <c r="N85" s="41">
        <f t="shared" si="84"/>
        <v>22.7178</v>
      </c>
      <c r="O85" s="44">
        <f t="shared" si="85"/>
        <v>159</v>
      </c>
      <c r="P85" s="44">
        <f t="shared" si="86"/>
        <v>0</v>
      </c>
      <c r="Q85" s="44">
        <f t="shared" si="87"/>
        <v>1212.579</v>
      </c>
      <c r="R85" s="41">
        <f t="shared" si="88"/>
        <v>0</v>
      </c>
      <c r="S85" s="41">
        <f t="shared" si="89"/>
        <v>259.63</v>
      </c>
      <c r="T85" s="44">
        <f t="shared" si="90"/>
        <v>113.3</v>
      </c>
      <c r="U85" s="41">
        <f t="shared" si="91"/>
        <v>9.74</v>
      </c>
      <c r="V85" s="44">
        <f t="shared" si="92"/>
        <v>159</v>
      </c>
      <c r="W85" s="44">
        <f t="shared" si="93"/>
        <v>0</v>
      </c>
      <c r="X85" s="41">
        <f t="shared" si="94"/>
        <v>541.67</v>
      </c>
      <c r="Y85" s="41">
        <f t="shared" si="95"/>
        <v>1754.249</v>
      </c>
      <c r="Z85" s="41"/>
      <c r="AA85" s="12" t="s">
        <v>12</v>
      </c>
      <c r="AB85" s="11">
        <f t="shared" ref="AB85:AH85" si="113">K85+R85</f>
        <v>58.4172</v>
      </c>
      <c r="AC85" s="11">
        <f t="shared" si="113"/>
        <v>778.894</v>
      </c>
      <c r="AD85" s="11">
        <f t="shared" si="113"/>
        <v>566.48</v>
      </c>
      <c r="AE85" s="11">
        <f t="shared" si="113"/>
        <v>32.4578</v>
      </c>
      <c r="AF85" s="11">
        <f t="shared" si="113"/>
        <v>318</v>
      </c>
      <c r="AG85" s="11">
        <f t="shared" si="113"/>
        <v>0</v>
      </c>
      <c r="AH85" s="11">
        <f t="shared" si="113"/>
        <v>1754.249</v>
      </c>
      <c r="AI85" s="12" t="s">
        <v>1134</v>
      </c>
    </row>
    <row r="86" s="9" customFormat="1" ht="16" customHeight="1" spans="1:35">
      <c r="A86" s="40">
        <f t="shared" si="80"/>
        <v>83</v>
      </c>
      <c r="B86" s="41" t="s">
        <v>167</v>
      </c>
      <c r="C86" s="46" t="s">
        <v>304</v>
      </c>
      <c r="D86" s="47" t="s">
        <v>305</v>
      </c>
      <c r="E86" s="41">
        <v>3245.4</v>
      </c>
      <c r="F86" s="41">
        <f>VLOOKUP(C86,'[1]9月'!$B:$Q,16,0)</f>
        <v>3245.4</v>
      </c>
      <c r="G86" s="44">
        <v>5664.75</v>
      </c>
      <c r="H86" s="41">
        <v>3245.4</v>
      </c>
      <c r="I86" s="44">
        <v>1790</v>
      </c>
      <c r="J86" s="44"/>
      <c r="K86" s="52">
        <f t="shared" si="81"/>
        <v>58.4172</v>
      </c>
      <c r="L86" s="53">
        <f t="shared" si="82"/>
        <v>519.264</v>
      </c>
      <c r="M86" s="44">
        <f t="shared" si="83"/>
        <v>453.18</v>
      </c>
      <c r="N86" s="41">
        <f t="shared" si="84"/>
        <v>22.7178</v>
      </c>
      <c r="O86" s="44">
        <f t="shared" si="85"/>
        <v>89.5</v>
      </c>
      <c r="P86" s="44">
        <f t="shared" si="86"/>
        <v>0</v>
      </c>
      <c r="Q86" s="44">
        <f t="shared" si="87"/>
        <v>1143.079</v>
      </c>
      <c r="R86" s="41">
        <f t="shared" si="88"/>
        <v>0</v>
      </c>
      <c r="S86" s="41">
        <f t="shared" si="89"/>
        <v>259.63</v>
      </c>
      <c r="T86" s="44">
        <f t="shared" si="90"/>
        <v>113.3</v>
      </c>
      <c r="U86" s="41">
        <f t="shared" si="91"/>
        <v>9.74</v>
      </c>
      <c r="V86" s="44">
        <f t="shared" si="92"/>
        <v>89.5</v>
      </c>
      <c r="W86" s="44">
        <f t="shared" si="93"/>
        <v>0</v>
      </c>
      <c r="X86" s="41">
        <f t="shared" si="94"/>
        <v>472.17</v>
      </c>
      <c r="Y86" s="41">
        <f t="shared" si="95"/>
        <v>1615.249</v>
      </c>
      <c r="Z86" s="41"/>
      <c r="AA86" s="12" t="s">
        <v>12</v>
      </c>
      <c r="AB86" s="11">
        <f t="shared" ref="AB86:AH86" si="114">K86+R86</f>
        <v>58.4172</v>
      </c>
      <c r="AC86" s="11">
        <f t="shared" si="114"/>
        <v>778.894</v>
      </c>
      <c r="AD86" s="11">
        <f t="shared" si="114"/>
        <v>566.48</v>
      </c>
      <c r="AE86" s="11">
        <f t="shared" si="114"/>
        <v>32.4578</v>
      </c>
      <c r="AF86" s="11">
        <f t="shared" si="114"/>
        <v>179</v>
      </c>
      <c r="AG86" s="11">
        <f t="shared" si="114"/>
        <v>0</v>
      </c>
      <c r="AH86" s="11">
        <f t="shared" si="114"/>
        <v>1615.249</v>
      </c>
      <c r="AI86" s="12" t="s">
        <v>1134</v>
      </c>
    </row>
    <row r="87" s="9" customFormat="1" ht="16" customHeight="1" spans="1:35">
      <c r="A87" s="40">
        <f t="shared" si="80"/>
        <v>84</v>
      </c>
      <c r="B87" s="41" t="s">
        <v>164</v>
      </c>
      <c r="C87" s="46" t="s">
        <v>306</v>
      </c>
      <c r="D87" s="342" t="s">
        <v>307</v>
      </c>
      <c r="E87" s="41">
        <v>3245.4</v>
      </c>
      <c r="F87" s="41">
        <f>VLOOKUP(C87,'[1]9月'!$B:$Q,16,0)</f>
        <v>3245.4</v>
      </c>
      <c r="G87" s="44">
        <v>5664.75</v>
      </c>
      <c r="H87" s="41">
        <v>3245.4</v>
      </c>
      <c r="I87" s="44">
        <v>3180</v>
      </c>
      <c r="J87" s="44"/>
      <c r="K87" s="52">
        <f t="shared" si="81"/>
        <v>58.4172</v>
      </c>
      <c r="L87" s="53">
        <f t="shared" si="82"/>
        <v>519.264</v>
      </c>
      <c r="M87" s="44">
        <f t="shared" si="83"/>
        <v>453.18</v>
      </c>
      <c r="N87" s="41">
        <f t="shared" si="84"/>
        <v>22.7178</v>
      </c>
      <c r="O87" s="44">
        <f t="shared" si="85"/>
        <v>159</v>
      </c>
      <c r="P87" s="44">
        <f t="shared" si="86"/>
        <v>0</v>
      </c>
      <c r="Q87" s="44">
        <f t="shared" si="87"/>
        <v>1212.579</v>
      </c>
      <c r="R87" s="41">
        <f t="shared" si="88"/>
        <v>0</v>
      </c>
      <c r="S87" s="41">
        <f t="shared" si="89"/>
        <v>259.63</v>
      </c>
      <c r="T87" s="44">
        <f t="shared" si="90"/>
        <v>113.3</v>
      </c>
      <c r="U87" s="41">
        <f t="shared" si="91"/>
        <v>9.74</v>
      </c>
      <c r="V87" s="44">
        <f t="shared" si="92"/>
        <v>159</v>
      </c>
      <c r="W87" s="44">
        <f t="shared" si="93"/>
        <v>0</v>
      </c>
      <c r="X87" s="41">
        <f t="shared" si="94"/>
        <v>541.67</v>
      </c>
      <c r="Y87" s="41">
        <f t="shared" si="95"/>
        <v>1754.249</v>
      </c>
      <c r="Z87" s="41"/>
      <c r="AA87" s="12" t="s">
        <v>25</v>
      </c>
      <c r="AB87" s="11">
        <f t="shared" ref="AB87:AH87" si="115">K87+R87</f>
        <v>58.4172</v>
      </c>
      <c r="AC87" s="11">
        <f t="shared" si="115"/>
        <v>778.894</v>
      </c>
      <c r="AD87" s="11">
        <f t="shared" si="115"/>
        <v>566.48</v>
      </c>
      <c r="AE87" s="11">
        <f t="shared" si="115"/>
        <v>32.4578</v>
      </c>
      <c r="AF87" s="11">
        <f t="shared" si="115"/>
        <v>318</v>
      </c>
      <c r="AG87" s="11">
        <f t="shared" si="115"/>
        <v>0</v>
      </c>
      <c r="AH87" s="11">
        <f t="shared" si="115"/>
        <v>1754.249</v>
      </c>
      <c r="AI87" s="12" t="s">
        <v>1137</v>
      </c>
    </row>
    <row r="88" s="9" customFormat="1" ht="16" customHeight="1" spans="1:35">
      <c r="A88" s="40">
        <f t="shared" si="80"/>
        <v>85</v>
      </c>
      <c r="B88" s="41" t="s">
        <v>285</v>
      </c>
      <c r="C88" s="42" t="s">
        <v>310</v>
      </c>
      <c r="D88" s="41" t="s">
        <v>311</v>
      </c>
      <c r="E88" s="41">
        <v>3245.4</v>
      </c>
      <c r="F88" s="41">
        <f>VLOOKUP(C88,'[1]9月'!$B:$Q,16,0)</f>
        <v>3245.4</v>
      </c>
      <c r="G88" s="44">
        <v>5664.75</v>
      </c>
      <c r="H88" s="41">
        <v>3245.4</v>
      </c>
      <c r="I88" s="44">
        <v>4180</v>
      </c>
      <c r="J88" s="44"/>
      <c r="K88" s="52">
        <f t="shared" si="81"/>
        <v>58.4172</v>
      </c>
      <c r="L88" s="53">
        <f t="shared" si="82"/>
        <v>519.264</v>
      </c>
      <c r="M88" s="44">
        <f t="shared" si="83"/>
        <v>453.18</v>
      </c>
      <c r="N88" s="41">
        <f t="shared" si="84"/>
        <v>22.7178</v>
      </c>
      <c r="O88" s="44">
        <f t="shared" si="85"/>
        <v>209</v>
      </c>
      <c r="P88" s="44">
        <f t="shared" si="86"/>
        <v>0</v>
      </c>
      <c r="Q88" s="44">
        <f t="shared" si="87"/>
        <v>1262.579</v>
      </c>
      <c r="R88" s="41">
        <f t="shared" si="88"/>
        <v>0</v>
      </c>
      <c r="S88" s="41">
        <f t="shared" si="89"/>
        <v>259.63</v>
      </c>
      <c r="T88" s="44">
        <f t="shared" si="90"/>
        <v>113.3</v>
      </c>
      <c r="U88" s="41">
        <f t="shared" si="91"/>
        <v>9.74</v>
      </c>
      <c r="V88" s="44">
        <f t="shared" si="92"/>
        <v>209</v>
      </c>
      <c r="W88" s="44">
        <f t="shared" si="93"/>
        <v>0</v>
      </c>
      <c r="X88" s="41">
        <f t="shared" si="94"/>
        <v>591.67</v>
      </c>
      <c r="Y88" s="41">
        <f t="shared" si="95"/>
        <v>1854.249</v>
      </c>
      <c r="Z88" s="41"/>
      <c r="AA88" s="12" t="s">
        <v>27</v>
      </c>
      <c r="AB88" s="11">
        <f t="shared" ref="AB88:AH88" si="116">K88+R88</f>
        <v>58.4172</v>
      </c>
      <c r="AC88" s="11">
        <f t="shared" si="116"/>
        <v>778.894</v>
      </c>
      <c r="AD88" s="11">
        <f t="shared" si="116"/>
        <v>566.48</v>
      </c>
      <c r="AE88" s="11">
        <f t="shared" si="116"/>
        <v>32.4578</v>
      </c>
      <c r="AF88" s="11">
        <f t="shared" si="116"/>
        <v>418</v>
      </c>
      <c r="AG88" s="11">
        <f t="shared" si="116"/>
        <v>0</v>
      </c>
      <c r="AH88" s="11">
        <f t="shared" si="116"/>
        <v>1854.249</v>
      </c>
      <c r="AI88" s="12" t="s">
        <v>1139</v>
      </c>
    </row>
    <row r="89" s="9" customFormat="1" ht="16" customHeight="1" spans="1:35">
      <c r="A89" s="40">
        <f t="shared" si="80"/>
        <v>86</v>
      </c>
      <c r="B89" s="41" t="s">
        <v>124</v>
      </c>
      <c r="C89" s="42" t="s">
        <v>312</v>
      </c>
      <c r="D89" s="41" t="s">
        <v>313</v>
      </c>
      <c r="E89" s="41">
        <v>3245.4</v>
      </c>
      <c r="F89" s="41">
        <f>VLOOKUP(C89,'[1]9月'!$B:$Q,16,0)</f>
        <v>3245.4</v>
      </c>
      <c r="G89" s="44">
        <v>5664.75</v>
      </c>
      <c r="H89" s="41">
        <v>3245.4</v>
      </c>
      <c r="I89" s="44">
        <v>3180</v>
      </c>
      <c r="J89" s="44"/>
      <c r="K89" s="52">
        <f t="shared" si="81"/>
        <v>58.4172</v>
      </c>
      <c r="L89" s="53">
        <f t="shared" si="82"/>
        <v>519.264</v>
      </c>
      <c r="M89" s="44">
        <f t="shared" si="83"/>
        <v>453.18</v>
      </c>
      <c r="N89" s="41">
        <f t="shared" si="84"/>
        <v>22.7178</v>
      </c>
      <c r="O89" s="44">
        <f t="shared" si="85"/>
        <v>159</v>
      </c>
      <c r="P89" s="44">
        <f t="shared" si="86"/>
        <v>0</v>
      </c>
      <c r="Q89" s="44">
        <f t="shared" si="87"/>
        <v>1212.579</v>
      </c>
      <c r="R89" s="41">
        <f t="shared" si="88"/>
        <v>0</v>
      </c>
      <c r="S89" s="41">
        <f t="shared" si="89"/>
        <v>259.63</v>
      </c>
      <c r="T89" s="44">
        <f t="shared" si="90"/>
        <v>113.3</v>
      </c>
      <c r="U89" s="41">
        <f t="shared" si="91"/>
        <v>9.74</v>
      </c>
      <c r="V89" s="44">
        <f t="shared" si="92"/>
        <v>159</v>
      </c>
      <c r="W89" s="44">
        <f t="shared" si="93"/>
        <v>0</v>
      </c>
      <c r="X89" s="41">
        <f t="shared" si="94"/>
        <v>541.67</v>
      </c>
      <c r="Y89" s="41">
        <f t="shared" si="95"/>
        <v>1754.249</v>
      </c>
      <c r="Z89" s="41"/>
      <c r="AA89" s="12" t="s">
        <v>30</v>
      </c>
      <c r="AB89" s="11">
        <f t="shared" ref="AB89:AH89" si="117">K89+R89</f>
        <v>58.4172</v>
      </c>
      <c r="AC89" s="11">
        <f t="shared" si="117"/>
        <v>778.894</v>
      </c>
      <c r="AD89" s="11">
        <f t="shared" si="117"/>
        <v>566.48</v>
      </c>
      <c r="AE89" s="11">
        <f t="shared" si="117"/>
        <v>32.4578</v>
      </c>
      <c r="AF89" s="11">
        <f t="shared" si="117"/>
        <v>318</v>
      </c>
      <c r="AG89" s="11">
        <f t="shared" si="117"/>
        <v>0</v>
      </c>
      <c r="AH89" s="11">
        <f t="shared" si="117"/>
        <v>1754.249</v>
      </c>
      <c r="AI89" s="12" t="s">
        <v>1139</v>
      </c>
    </row>
    <row r="90" s="9" customFormat="1" ht="16" customHeight="1" spans="1:35">
      <c r="A90" s="40">
        <f t="shared" si="80"/>
        <v>87</v>
      </c>
      <c r="B90" s="41" t="s">
        <v>103</v>
      </c>
      <c r="C90" s="42" t="s">
        <v>314</v>
      </c>
      <c r="D90" s="41" t="s">
        <v>315</v>
      </c>
      <c r="E90" s="41">
        <v>3245.4</v>
      </c>
      <c r="F90" s="41">
        <f>VLOOKUP(C90,'[1]9月'!$B:$Q,16,0)</f>
        <v>3245.4</v>
      </c>
      <c r="G90" s="44">
        <v>5664.75</v>
      </c>
      <c r="H90" s="41">
        <v>3245.4</v>
      </c>
      <c r="I90" s="44">
        <v>4180</v>
      </c>
      <c r="J90" s="44"/>
      <c r="K90" s="52">
        <f t="shared" si="81"/>
        <v>58.4172</v>
      </c>
      <c r="L90" s="53">
        <f t="shared" si="82"/>
        <v>519.264</v>
      </c>
      <c r="M90" s="44">
        <f t="shared" si="83"/>
        <v>453.18</v>
      </c>
      <c r="N90" s="41">
        <f t="shared" si="84"/>
        <v>22.7178</v>
      </c>
      <c r="O90" s="44">
        <f t="shared" si="85"/>
        <v>209</v>
      </c>
      <c r="P90" s="44">
        <f t="shared" si="86"/>
        <v>0</v>
      </c>
      <c r="Q90" s="44">
        <f t="shared" si="87"/>
        <v>1262.579</v>
      </c>
      <c r="R90" s="41">
        <f t="shared" si="88"/>
        <v>0</v>
      </c>
      <c r="S90" s="41">
        <f t="shared" si="89"/>
        <v>259.63</v>
      </c>
      <c r="T90" s="44">
        <f t="shared" si="90"/>
        <v>113.3</v>
      </c>
      <c r="U90" s="41">
        <f t="shared" si="91"/>
        <v>9.74</v>
      </c>
      <c r="V90" s="44">
        <f t="shared" si="92"/>
        <v>209</v>
      </c>
      <c r="W90" s="44">
        <f t="shared" si="93"/>
        <v>0</v>
      </c>
      <c r="X90" s="41">
        <f t="shared" si="94"/>
        <v>591.67</v>
      </c>
      <c r="Y90" s="41">
        <f t="shared" si="95"/>
        <v>1854.249</v>
      </c>
      <c r="Z90" s="41"/>
      <c r="AA90" s="12" t="s">
        <v>26</v>
      </c>
      <c r="AB90" s="11">
        <f t="shared" ref="AB90:AH90" si="118">K90+R90</f>
        <v>58.4172</v>
      </c>
      <c r="AC90" s="11">
        <f t="shared" si="118"/>
        <v>778.894</v>
      </c>
      <c r="AD90" s="11">
        <f t="shared" si="118"/>
        <v>566.48</v>
      </c>
      <c r="AE90" s="11">
        <f t="shared" si="118"/>
        <v>32.4578</v>
      </c>
      <c r="AF90" s="11">
        <f t="shared" si="118"/>
        <v>418</v>
      </c>
      <c r="AG90" s="11">
        <f t="shared" si="118"/>
        <v>0</v>
      </c>
      <c r="AH90" s="11">
        <f t="shared" si="118"/>
        <v>1854.249</v>
      </c>
      <c r="AI90" s="12" t="s">
        <v>1135</v>
      </c>
    </row>
    <row r="91" s="9" customFormat="1" ht="16" customHeight="1" spans="1:35">
      <c r="A91" s="40">
        <f t="shared" si="80"/>
        <v>88</v>
      </c>
      <c r="B91" s="41" t="s">
        <v>103</v>
      </c>
      <c r="C91" s="46" t="s">
        <v>318</v>
      </c>
      <c r="D91" s="47" t="s">
        <v>319</v>
      </c>
      <c r="E91" s="41">
        <v>3245.4</v>
      </c>
      <c r="F91" s="41">
        <f>VLOOKUP(C91,'[1]9月'!$B:$Q,16,0)</f>
        <v>3245.4</v>
      </c>
      <c r="G91" s="44">
        <v>5664.75</v>
      </c>
      <c r="H91" s="41">
        <v>3245.4</v>
      </c>
      <c r="I91" s="44">
        <v>3180</v>
      </c>
      <c r="J91" s="44"/>
      <c r="K91" s="52">
        <f t="shared" si="81"/>
        <v>58.4172</v>
      </c>
      <c r="L91" s="53">
        <f t="shared" si="82"/>
        <v>519.264</v>
      </c>
      <c r="M91" s="44">
        <f t="shared" si="83"/>
        <v>453.18</v>
      </c>
      <c r="N91" s="41">
        <f t="shared" si="84"/>
        <v>22.7178</v>
      </c>
      <c r="O91" s="44">
        <f t="shared" si="85"/>
        <v>159</v>
      </c>
      <c r="P91" s="44">
        <f t="shared" si="86"/>
        <v>0</v>
      </c>
      <c r="Q91" s="44">
        <f t="shared" si="87"/>
        <v>1212.579</v>
      </c>
      <c r="R91" s="41">
        <f t="shared" si="88"/>
        <v>0</v>
      </c>
      <c r="S91" s="41">
        <f t="shared" si="89"/>
        <v>259.63</v>
      </c>
      <c r="T91" s="44">
        <f t="shared" si="90"/>
        <v>113.3</v>
      </c>
      <c r="U91" s="41">
        <f t="shared" si="91"/>
        <v>9.74</v>
      </c>
      <c r="V91" s="44">
        <f t="shared" si="92"/>
        <v>159</v>
      </c>
      <c r="W91" s="44">
        <f t="shared" si="93"/>
        <v>0</v>
      </c>
      <c r="X91" s="41">
        <f t="shared" si="94"/>
        <v>541.67</v>
      </c>
      <c r="Y91" s="41">
        <f t="shared" si="95"/>
        <v>1754.249</v>
      </c>
      <c r="Z91" s="41"/>
      <c r="AA91" s="12" t="s">
        <v>26</v>
      </c>
      <c r="AB91" s="11">
        <f t="shared" ref="AB91:AH91" si="119">K91+R91</f>
        <v>58.4172</v>
      </c>
      <c r="AC91" s="11">
        <f t="shared" si="119"/>
        <v>778.894</v>
      </c>
      <c r="AD91" s="11">
        <f t="shared" si="119"/>
        <v>566.48</v>
      </c>
      <c r="AE91" s="11">
        <f t="shared" si="119"/>
        <v>32.4578</v>
      </c>
      <c r="AF91" s="11">
        <f t="shared" si="119"/>
        <v>318</v>
      </c>
      <c r="AG91" s="11">
        <f t="shared" si="119"/>
        <v>0</v>
      </c>
      <c r="AH91" s="11">
        <f t="shared" si="119"/>
        <v>1754.249</v>
      </c>
      <c r="AI91" s="12" t="s">
        <v>1135</v>
      </c>
    </row>
    <row r="92" s="9" customFormat="1" ht="16" customHeight="1" spans="1:35">
      <c r="A92" s="40">
        <f t="shared" si="80"/>
        <v>89</v>
      </c>
      <c r="B92" s="41" t="s">
        <v>103</v>
      </c>
      <c r="C92" s="46" t="s">
        <v>323</v>
      </c>
      <c r="D92" s="343" t="s">
        <v>324</v>
      </c>
      <c r="E92" s="41">
        <v>3245.4</v>
      </c>
      <c r="F92" s="41">
        <f>VLOOKUP(C92,'[1]9月'!$B:$Q,16,0)</f>
        <v>3245.4</v>
      </c>
      <c r="G92" s="44">
        <v>5664.75</v>
      </c>
      <c r="H92" s="41">
        <v>3245.4</v>
      </c>
      <c r="I92" s="44">
        <v>3180</v>
      </c>
      <c r="J92" s="44"/>
      <c r="K92" s="52">
        <f t="shared" si="81"/>
        <v>58.4172</v>
      </c>
      <c r="L92" s="53">
        <f t="shared" si="82"/>
        <v>519.264</v>
      </c>
      <c r="M92" s="44">
        <f t="shared" si="83"/>
        <v>453.18</v>
      </c>
      <c r="N92" s="41">
        <f t="shared" si="84"/>
        <v>22.7178</v>
      </c>
      <c r="O92" s="44">
        <f t="shared" si="85"/>
        <v>159</v>
      </c>
      <c r="P92" s="44">
        <f t="shared" si="86"/>
        <v>0</v>
      </c>
      <c r="Q92" s="44">
        <f t="shared" si="87"/>
        <v>1212.579</v>
      </c>
      <c r="R92" s="41">
        <f t="shared" si="88"/>
        <v>0</v>
      </c>
      <c r="S92" s="41">
        <f t="shared" si="89"/>
        <v>259.63</v>
      </c>
      <c r="T92" s="44">
        <f t="shared" si="90"/>
        <v>113.3</v>
      </c>
      <c r="U92" s="41">
        <f t="shared" si="91"/>
        <v>9.74</v>
      </c>
      <c r="V92" s="44">
        <f t="shared" si="92"/>
        <v>159</v>
      </c>
      <c r="W92" s="44">
        <f t="shared" si="93"/>
        <v>0</v>
      </c>
      <c r="X92" s="41">
        <f t="shared" si="94"/>
        <v>541.67</v>
      </c>
      <c r="Y92" s="41">
        <f t="shared" si="95"/>
        <v>1754.249</v>
      </c>
      <c r="Z92" s="41"/>
      <c r="AA92" s="12" t="s">
        <v>26</v>
      </c>
      <c r="AB92" s="11">
        <f t="shared" ref="AB92:AH92" si="120">K92+R92</f>
        <v>58.4172</v>
      </c>
      <c r="AC92" s="11">
        <f t="shared" si="120"/>
        <v>778.894</v>
      </c>
      <c r="AD92" s="11">
        <f t="shared" si="120"/>
        <v>566.48</v>
      </c>
      <c r="AE92" s="11">
        <f t="shared" si="120"/>
        <v>32.4578</v>
      </c>
      <c r="AF92" s="11">
        <f t="shared" si="120"/>
        <v>318</v>
      </c>
      <c r="AG92" s="11">
        <f t="shared" si="120"/>
        <v>0</v>
      </c>
      <c r="AH92" s="11">
        <f t="shared" si="120"/>
        <v>1754.249</v>
      </c>
      <c r="AI92" s="12" t="s">
        <v>1135</v>
      </c>
    </row>
    <row r="93" s="9" customFormat="1" ht="16" customHeight="1" spans="1:35">
      <c r="A93" s="40">
        <f t="shared" si="80"/>
        <v>90</v>
      </c>
      <c r="B93" s="41" t="s">
        <v>103</v>
      </c>
      <c r="C93" s="42" t="s">
        <v>325</v>
      </c>
      <c r="D93" s="41" t="s">
        <v>326</v>
      </c>
      <c r="E93" s="41">
        <v>3820</v>
      </c>
      <c r="F93" s="41">
        <f>VLOOKUP(C93,'[1]9月'!$B:$Q,16,0)</f>
        <v>3820</v>
      </c>
      <c r="G93" s="44">
        <v>5664.75</v>
      </c>
      <c r="H93" s="41">
        <v>3820</v>
      </c>
      <c r="I93" s="44">
        <v>4180</v>
      </c>
      <c r="J93" s="44"/>
      <c r="K93" s="52">
        <f t="shared" si="81"/>
        <v>68.76</v>
      </c>
      <c r="L93" s="53">
        <f t="shared" si="82"/>
        <v>611.2</v>
      </c>
      <c r="M93" s="44">
        <f t="shared" si="83"/>
        <v>453.18</v>
      </c>
      <c r="N93" s="41">
        <f t="shared" si="84"/>
        <v>26.74</v>
      </c>
      <c r="O93" s="44">
        <f t="shared" si="85"/>
        <v>209</v>
      </c>
      <c r="P93" s="44">
        <f t="shared" si="86"/>
        <v>0</v>
      </c>
      <c r="Q93" s="44">
        <f t="shared" si="87"/>
        <v>1368.88</v>
      </c>
      <c r="R93" s="41">
        <f t="shared" si="88"/>
        <v>0</v>
      </c>
      <c r="S93" s="41">
        <f t="shared" si="89"/>
        <v>305.6</v>
      </c>
      <c r="T93" s="44">
        <f t="shared" si="90"/>
        <v>113.3</v>
      </c>
      <c r="U93" s="41">
        <f t="shared" si="91"/>
        <v>11.46</v>
      </c>
      <c r="V93" s="44">
        <f t="shared" si="92"/>
        <v>209</v>
      </c>
      <c r="W93" s="44">
        <f t="shared" si="93"/>
        <v>0</v>
      </c>
      <c r="X93" s="41">
        <f t="shared" si="94"/>
        <v>639.36</v>
      </c>
      <c r="Y93" s="41">
        <f t="shared" si="95"/>
        <v>2008.24</v>
      </c>
      <c r="Z93" s="41"/>
      <c r="AA93" s="12" t="s">
        <v>26</v>
      </c>
      <c r="AB93" s="11">
        <f t="shared" ref="AB93:AH93" si="121">K93+R93</f>
        <v>68.76</v>
      </c>
      <c r="AC93" s="11">
        <f t="shared" si="121"/>
        <v>916.8</v>
      </c>
      <c r="AD93" s="11">
        <f t="shared" si="121"/>
        <v>566.48</v>
      </c>
      <c r="AE93" s="11">
        <f t="shared" si="121"/>
        <v>38.2</v>
      </c>
      <c r="AF93" s="11">
        <f t="shared" si="121"/>
        <v>418</v>
      </c>
      <c r="AG93" s="11">
        <f t="shared" si="121"/>
        <v>0</v>
      </c>
      <c r="AH93" s="11">
        <f t="shared" si="121"/>
        <v>2008.24</v>
      </c>
      <c r="AI93" s="12" t="s">
        <v>1135</v>
      </c>
    </row>
    <row r="94" s="9" customFormat="1" ht="16" customHeight="1" spans="1:35">
      <c r="A94" s="40">
        <f t="shared" si="80"/>
        <v>91</v>
      </c>
      <c r="B94" s="41" t="s">
        <v>285</v>
      </c>
      <c r="C94" s="42" t="s">
        <v>327</v>
      </c>
      <c r="D94" s="41" t="s">
        <v>328</v>
      </c>
      <c r="E94" s="41">
        <v>3245.4</v>
      </c>
      <c r="F94" s="41">
        <f>VLOOKUP(C94,'[1]9月'!$B:$Q,16,0)</f>
        <v>3245.4</v>
      </c>
      <c r="G94" s="44">
        <v>5664.75</v>
      </c>
      <c r="H94" s="41">
        <v>3245.4</v>
      </c>
      <c r="I94" s="88">
        <v>4180</v>
      </c>
      <c r="J94" s="44"/>
      <c r="K94" s="52">
        <f t="shared" si="81"/>
        <v>58.4172</v>
      </c>
      <c r="L94" s="53">
        <f t="shared" si="82"/>
        <v>519.264</v>
      </c>
      <c r="M94" s="44">
        <f t="shared" si="83"/>
        <v>453.18</v>
      </c>
      <c r="N94" s="41">
        <f t="shared" si="84"/>
        <v>22.7178</v>
      </c>
      <c r="O94" s="44">
        <f t="shared" si="85"/>
        <v>209</v>
      </c>
      <c r="P94" s="44">
        <f t="shared" si="86"/>
        <v>0</v>
      </c>
      <c r="Q94" s="44">
        <f t="shared" si="87"/>
        <v>1262.579</v>
      </c>
      <c r="R94" s="41">
        <f t="shared" si="88"/>
        <v>0</v>
      </c>
      <c r="S94" s="41">
        <f t="shared" si="89"/>
        <v>259.63</v>
      </c>
      <c r="T94" s="44">
        <f t="shared" si="90"/>
        <v>113.3</v>
      </c>
      <c r="U94" s="41">
        <f t="shared" si="91"/>
        <v>9.74</v>
      </c>
      <c r="V94" s="44">
        <f t="shared" si="92"/>
        <v>209</v>
      </c>
      <c r="W94" s="44">
        <f t="shared" si="93"/>
        <v>0</v>
      </c>
      <c r="X94" s="41">
        <f t="shared" si="94"/>
        <v>591.67</v>
      </c>
      <c r="Y94" s="41">
        <f t="shared" si="95"/>
        <v>1854.249</v>
      </c>
      <c r="Z94" s="41"/>
      <c r="AA94" s="12" t="s">
        <v>29</v>
      </c>
      <c r="AB94" s="11">
        <f t="shared" ref="AB94:AH94" si="122">K94+R94</f>
        <v>58.4172</v>
      </c>
      <c r="AC94" s="11">
        <f t="shared" si="122"/>
        <v>778.894</v>
      </c>
      <c r="AD94" s="11">
        <f t="shared" si="122"/>
        <v>566.48</v>
      </c>
      <c r="AE94" s="11">
        <f t="shared" si="122"/>
        <v>32.4578</v>
      </c>
      <c r="AF94" s="11">
        <f t="shared" si="122"/>
        <v>418</v>
      </c>
      <c r="AG94" s="11">
        <f t="shared" si="122"/>
        <v>0</v>
      </c>
      <c r="AH94" s="11">
        <f t="shared" si="122"/>
        <v>1854.249</v>
      </c>
      <c r="AI94" s="12" t="s">
        <v>1139</v>
      </c>
    </row>
    <row r="95" s="9" customFormat="1" ht="16" customHeight="1" spans="1:35">
      <c r="A95" s="40">
        <f t="shared" si="80"/>
        <v>92</v>
      </c>
      <c r="B95" s="41" t="s">
        <v>167</v>
      </c>
      <c r="C95" s="46" t="s">
        <v>329</v>
      </c>
      <c r="D95" s="47" t="s">
        <v>330</v>
      </c>
      <c r="E95" s="41">
        <v>3245.4</v>
      </c>
      <c r="F95" s="41">
        <f>VLOOKUP(C95,'[1]9月'!$B:$Q,16,0)</f>
        <v>3245.4</v>
      </c>
      <c r="G95" s="44">
        <v>5664.75</v>
      </c>
      <c r="H95" s="41">
        <v>3245.4</v>
      </c>
      <c r="I95" s="44">
        <v>1790</v>
      </c>
      <c r="J95" s="44"/>
      <c r="K95" s="52">
        <f t="shared" si="81"/>
        <v>58.4172</v>
      </c>
      <c r="L95" s="53">
        <f t="shared" si="82"/>
        <v>519.264</v>
      </c>
      <c r="M95" s="44">
        <f t="shared" si="83"/>
        <v>453.18</v>
      </c>
      <c r="N95" s="41">
        <f t="shared" si="84"/>
        <v>22.7178</v>
      </c>
      <c r="O95" s="44">
        <f t="shared" si="85"/>
        <v>89.5</v>
      </c>
      <c r="P95" s="44">
        <f t="shared" si="86"/>
        <v>0</v>
      </c>
      <c r="Q95" s="44">
        <f t="shared" si="87"/>
        <v>1143.079</v>
      </c>
      <c r="R95" s="41">
        <f t="shared" si="88"/>
        <v>0</v>
      </c>
      <c r="S95" s="41">
        <f t="shared" si="89"/>
        <v>259.63</v>
      </c>
      <c r="T95" s="44">
        <f t="shared" si="90"/>
        <v>113.3</v>
      </c>
      <c r="U95" s="41">
        <f t="shared" si="91"/>
        <v>9.74</v>
      </c>
      <c r="V95" s="44">
        <f t="shared" si="92"/>
        <v>89.5</v>
      </c>
      <c r="W95" s="44">
        <f t="shared" si="93"/>
        <v>0</v>
      </c>
      <c r="X95" s="41">
        <f t="shared" si="94"/>
        <v>472.17</v>
      </c>
      <c r="Y95" s="41">
        <f t="shared" si="95"/>
        <v>1615.249</v>
      </c>
      <c r="Z95" s="41"/>
      <c r="AA95" s="12" t="s">
        <v>24</v>
      </c>
      <c r="AB95" s="11">
        <f t="shared" ref="AB95:AH95" si="123">K95+R95</f>
        <v>58.4172</v>
      </c>
      <c r="AC95" s="11">
        <f t="shared" si="123"/>
        <v>778.894</v>
      </c>
      <c r="AD95" s="11">
        <f t="shared" si="123"/>
        <v>566.48</v>
      </c>
      <c r="AE95" s="11">
        <f t="shared" si="123"/>
        <v>32.4578</v>
      </c>
      <c r="AF95" s="11">
        <f t="shared" si="123"/>
        <v>179</v>
      </c>
      <c r="AG95" s="11">
        <f t="shared" si="123"/>
        <v>0</v>
      </c>
      <c r="AH95" s="11">
        <f t="shared" si="123"/>
        <v>1615.249</v>
      </c>
      <c r="AI95" s="12" t="s">
        <v>1138</v>
      </c>
    </row>
    <row r="96" s="9" customFormat="1" ht="16" customHeight="1" spans="1:35">
      <c r="A96" s="40">
        <f t="shared" ref="A96:A128" si="124">ROW()-3</f>
        <v>93</v>
      </c>
      <c r="B96" s="41" t="s">
        <v>320</v>
      </c>
      <c r="C96" s="42" t="s">
        <v>333</v>
      </c>
      <c r="D96" s="41" t="s">
        <v>334</v>
      </c>
      <c r="E96" s="41">
        <v>3245.4</v>
      </c>
      <c r="F96" s="41">
        <f>VLOOKUP(C96,'[1]9月'!$B:$Q,16,0)</f>
        <v>3245.4</v>
      </c>
      <c r="G96" s="44">
        <v>5664.75</v>
      </c>
      <c r="H96" s="41">
        <v>3245.4</v>
      </c>
      <c r="I96" s="44">
        <v>1790</v>
      </c>
      <c r="J96" s="44"/>
      <c r="K96" s="52">
        <f t="shared" ref="K96:K128" si="125">E96*0.018</f>
        <v>58.4172</v>
      </c>
      <c r="L96" s="53">
        <f t="shared" ref="L96:L128" si="126">F96*0.16</f>
        <v>519.264</v>
      </c>
      <c r="M96" s="44">
        <f t="shared" ref="M96:M128" si="127">ROUND(G96*0.08,2)</f>
        <v>453.18</v>
      </c>
      <c r="N96" s="41">
        <f t="shared" ref="N96:N128" si="128">H96*0.007</f>
        <v>22.7178</v>
      </c>
      <c r="O96" s="44">
        <f t="shared" ref="O96:O128" si="129">I96*5%</f>
        <v>89.5</v>
      </c>
      <c r="P96" s="44">
        <f t="shared" ref="P96:P128" si="130">J96*50%</f>
        <v>0</v>
      </c>
      <c r="Q96" s="44">
        <f t="shared" ref="Q96:Q128" si="131">SUM(K96:P96)</f>
        <v>1143.079</v>
      </c>
      <c r="R96" s="41">
        <f t="shared" ref="R96:R128" si="132">E96*0</f>
        <v>0</v>
      </c>
      <c r="S96" s="41">
        <f t="shared" ref="S96:S128" si="133">ROUND(F96*0.08,2)</f>
        <v>259.63</v>
      </c>
      <c r="T96" s="44">
        <f t="shared" ref="T96:T128" si="134">ROUND(G96*0.02,2)</f>
        <v>113.3</v>
      </c>
      <c r="U96" s="41">
        <f t="shared" ref="U96:U128" si="135">ROUND(H96*0.003,2)</f>
        <v>9.74</v>
      </c>
      <c r="V96" s="44">
        <f t="shared" ref="V96:V128" si="136">I96*5%</f>
        <v>89.5</v>
      </c>
      <c r="W96" s="44">
        <f t="shared" ref="W96:W128" si="137">J96*50%</f>
        <v>0</v>
      </c>
      <c r="X96" s="41">
        <f t="shared" ref="X96:X128" si="138">SUM(R96:W96)</f>
        <v>472.17</v>
      </c>
      <c r="Y96" s="41">
        <f t="shared" ref="Y96:Y128" si="139">Q96+X96</f>
        <v>1615.249</v>
      </c>
      <c r="Z96" s="41"/>
      <c r="AA96" s="12" t="s">
        <v>21</v>
      </c>
      <c r="AB96" s="11">
        <f t="shared" ref="AB96:AH96" si="140">K96+R96</f>
        <v>58.4172</v>
      </c>
      <c r="AC96" s="11">
        <f t="shared" si="140"/>
        <v>778.894</v>
      </c>
      <c r="AD96" s="11">
        <f t="shared" si="140"/>
        <v>566.48</v>
      </c>
      <c r="AE96" s="11">
        <f t="shared" si="140"/>
        <v>32.4578</v>
      </c>
      <c r="AF96" s="11">
        <f t="shared" si="140"/>
        <v>179</v>
      </c>
      <c r="AG96" s="11">
        <f t="shared" si="140"/>
        <v>0</v>
      </c>
      <c r="AH96" s="11">
        <f t="shared" si="140"/>
        <v>1615.249</v>
      </c>
      <c r="AI96" s="12" t="s">
        <v>1138</v>
      </c>
    </row>
    <row r="97" s="9" customFormat="1" ht="16" customHeight="1" spans="1:35">
      <c r="A97" s="40">
        <f t="shared" si="124"/>
        <v>94</v>
      </c>
      <c r="B97" s="41" t="s">
        <v>320</v>
      </c>
      <c r="C97" s="42" t="s">
        <v>335</v>
      </c>
      <c r="D97" s="41" t="s">
        <v>336</v>
      </c>
      <c r="E97" s="41">
        <v>3245.4</v>
      </c>
      <c r="F97" s="41">
        <f>VLOOKUP(C97,'[1]9月'!$B:$Q,16,0)</f>
        <v>3245.4</v>
      </c>
      <c r="G97" s="44">
        <v>5664.75</v>
      </c>
      <c r="H97" s="41">
        <v>3245.4</v>
      </c>
      <c r="I97" s="44">
        <v>1790</v>
      </c>
      <c r="J97" s="44"/>
      <c r="K97" s="52">
        <f t="shared" si="125"/>
        <v>58.4172</v>
      </c>
      <c r="L97" s="53">
        <f t="shared" si="126"/>
        <v>519.264</v>
      </c>
      <c r="M97" s="44">
        <f t="shared" si="127"/>
        <v>453.18</v>
      </c>
      <c r="N97" s="41">
        <f t="shared" si="128"/>
        <v>22.7178</v>
      </c>
      <c r="O97" s="44">
        <f t="shared" si="129"/>
        <v>89.5</v>
      </c>
      <c r="P97" s="44">
        <f t="shared" si="130"/>
        <v>0</v>
      </c>
      <c r="Q97" s="44">
        <f t="shared" si="131"/>
        <v>1143.079</v>
      </c>
      <c r="R97" s="41">
        <f t="shared" si="132"/>
        <v>0</v>
      </c>
      <c r="S97" s="41">
        <f t="shared" si="133"/>
        <v>259.63</v>
      </c>
      <c r="T97" s="44">
        <f t="shared" si="134"/>
        <v>113.3</v>
      </c>
      <c r="U97" s="41">
        <f t="shared" si="135"/>
        <v>9.74</v>
      </c>
      <c r="V97" s="44">
        <f t="shared" si="136"/>
        <v>89.5</v>
      </c>
      <c r="W97" s="44">
        <f t="shared" si="137"/>
        <v>0</v>
      </c>
      <c r="X97" s="41">
        <f t="shared" si="138"/>
        <v>472.17</v>
      </c>
      <c r="Y97" s="41">
        <f t="shared" si="139"/>
        <v>1615.249</v>
      </c>
      <c r="Z97" s="41"/>
      <c r="AA97" s="12" t="s">
        <v>21</v>
      </c>
      <c r="AB97" s="11">
        <f t="shared" ref="AB97:AH97" si="141">K97+R97</f>
        <v>58.4172</v>
      </c>
      <c r="AC97" s="11">
        <f t="shared" si="141"/>
        <v>778.894</v>
      </c>
      <c r="AD97" s="11">
        <f t="shared" si="141"/>
        <v>566.48</v>
      </c>
      <c r="AE97" s="11">
        <f t="shared" si="141"/>
        <v>32.4578</v>
      </c>
      <c r="AF97" s="11">
        <f t="shared" si="141"/>
        <v>179</v>
      </c>
      <c r="AG97" s="11">
        <f t="shared" si="141"/>
        <v>0</v>
      </c>
      <c r="AH97" s="11">
        <f t="shared" si="141"/>
        <v>1615.249</v>
      </c>
      <c r="AI97" s="12" t="s">
        <v>1138</v>
      </c>
    </row>
    <row r="98" s="9" customFormat="1" ht="16" customHeight="1" spans="1:35">
      <c r="A98" s="40">
        <f t="shared" si="124"/>
        <v>95</v>
      </c>
      <c r="B98" s="41" t="s">
        <v>320</v>
      </c>
      <c r="C98" s="42" t="s">
        <v>337</v>
      </c>
      <c r="D98" s="41" t="s">
        <v>338</v>
      </c>
      <c r="E98" s="41">
        <v>3245.4</v>
      </c>
      <c r="F98" s="41">
        <f>VLOOKUP(C98,'[1]9月'!$B:$Q,16,0)</f>
        <v>3245.4</v>
      </c>
      <c r="G98" s="44">
        <v>5664.75</v>
      </c>
      <c r="H98" s="41">
        <v>3245.4</v>
      </c>
      <c r="I98" s="44">
        <v>1790</v>
      </c>
      <c r="J98" s="44"/>
      <c r="K98" s="52">
        <f t="shared" si="125"/>
        <v>58.4172</v>
      </c>
      <c r="L98" s="53">
        <f t="shared" si="126"/>
        <v>519.264</v>
      </c>
      <c r="M98" s="44">
        <f t="shared" si="127"/>
        <v>453.18</v>
      </c>
      <c r="N98" s="41">
        <f t="shared" si="128"/>
        <v>22.7178</v>
      </c>
      <c r="O98" s="44">
        <f t="shared" si="129"/>
        <v>89.5</v>
      </c>
      <c r="P98" s="44">
        <f t="shared" si="130"/>
        <v>0</v>
      </c>
      <c r="Q98" s="44">
        <f t="shared" si="131"/>
        <v>1143.079</v>
      </c>
      <c r="R98" s="41">
        <f t="shared" si="132"/>
        <v>0</v>
      </c>
      <c r="S98" s="41">
        <f t="shared" si="133"/>
        <v>259.63</v>
      </c>
      <c r="T98" s="44">
        <f t="shared" si="134"/>
        <v>113.3</v>
      </c>
      <c r="U98" s="41">
        <f t="shared" si="135"/>
        <v>9.74</v>
      </c>
      <c r="V98" s="44">
        <f t="shared" si="136"/>
        <v>89.5</v>
      </c>
      <c r="W98" s="44">
        <f t="shared" si="137"/>
        <v>0</v>
      </c>
      <c r="X98" s="41">
        <f t="shared" si="138"/>
        <v>472.17</v>
      </c>
      <c r="Y98" s="41">
        <f t="shared" si="139"/>
        <v>1615.249</v>
      </c>
      <c r="Z98" s="41"/>
      <c r="AA98" s="12" t="s">
        <v>21</v>
      </c>
      <c r="AB98" s="11">
        <f t="shared" ref="AB98:AH98" si="142">K98+R98</f>
        <v>58.4172</v>
      </c>
      <c r="AC98" s="11">
        <f t="shared" si="142"/>
        <v>778.894</v>
      </c>
      <c r="AD98" s="11">
        <f t="shared" si="142"/>
        <v>566.48</v>
      </c>
      <c r="AE98" s="11">
        <f t="shared" si="142"/>
        <v>32.4578</v>
      </c>
      <c r="AF98" s="11">
        <f t="shared" si="142"/>
        <v>179</v>
      </c>
      <c r="AG98" s="11">
        <f t="shared" si="142"/>
        <v>0</v>
      </c>
      <c r="AH98" s="11">
        <f t="shared" si="142"/>
        <v>1615.249</v>
      </c>
      <c r="AI98" s="12" t="s">
        <v>1138</v>
      </c>
    </row>
    <row r="99" s="9" customFormat="1" ht="16" customHeight="1" spans="1:35">
      <c r="A99" s="40">
        <f t="shared" si="124"/>
        <v>96</v>
      </c>
      <c r="B99" s="41" t="s">
        <v>320</v>
      </c>
      <c r="C99" s="42" t="s">
        <v>339</v>
      </c>
      <c r="D99" s="41" t="s">
        <v>340</v>
      </c>
      <c r="E99" s="41">
        <v>3245.4</v>
      </c>
      <c r="F99" s="41">
        <f>VLOOKUP(C99,'[1]9月'!$B:$Q,16,0)</f>
        <v>3245.4</v>
      </c>
      <c r="G99" s="44">
        <v>5664.75</v>
      </c>
      <c r="H99" s="41">
        <v>3245.4</v>
      </c>
      <c r="I99" s="44">
        <v>1790</v>
      </c>
      <c r="J99" s="44"/>
      <c r="K99" s="52">
        <f t="shared" si="125"/>
        <v>58.4172</v>
      </c>
      <c r="L99" s="53">
        <f t="shared" si="126"/>
        <v>519.264</v>
      </c>
      <c r="M99" s="44">
        <f t="shared" si="127"/>
        <v>453.18</v>
      </c>
      <c r="N99" s="41">
        <f t="shared" si="128"/>
        <v>22.7178</v>
      </c>
      <c r="O99" s="44">
        <f t="shared" si="129"/>
        <v>89.5</v>
      </c>
      <c r="P99" s="44">
        <f t="shared" si="130"/>
        <v>0</v>
      </c>
      <c r="Q99" s="44">
        <f t="shared" si="131"/>
        <v>1143.079</v>
      </c>
      <c r="R99" s="41">
        <f t="shared" si="132"/>
        <v>0</v>
      </c>
      <c r="S99" s="41">
        <f t="shared" si="133"/>
        <v>259.63</v>
      </c>
      <c r="T99" s="44">
        <f t="shared" si="134"/>
        <v>113.3</v>
      </c>
      <c r="U99" s="41">
        <f t="shared" si="135"/>
        <v>9.74</v>
      </c>
      <c r="V99" s="44">
        <f t="shared" si="136"/>
        <v>89.5</v>
      </c>
      <c r="W99" s="44">
        <f t="shared" si="137"/>
        <v>0</v>
      </c>
      <c r="X99" s="41">
        <f t="shared" si="138"/>
        <v>472.17</v>
      </c>
      <c r="Y99" s="41">
        <f t="shared" si="139"/>
        <v>1615.249</v>
      </c>
      <c r="Z99" s="41"/>
      <c r="AA99" s="12" t="s">
        <v>21</v>
      </c>
      <c r="AB99" s="11">
        <f t="shared" ref="AB99:AH99" si="143">K99+R99</f>
        <v>58.4172</v>
      </c>
      <c r="AC99" s="11">
        <f t="shared" si="143"/>
        <v>778.894</v>
      </c>
      <c r="AD99" s="11">
        <f t="shared" si="143"/>
        <v>566.48</v>
      </c>
      <c r="AE99" s="11">
        <f t="shared" si="143"/>
        <v>32.4578</v>
      </c>
      <c r="AF99" s="11">
        <f t="shared" si="143"/>
        <v>179</v>
      </c>
      <c r="AG99" s="11">
        <f t="shared" si="143"/>
        <v>0</v>
      </c>
      <c r="AH99" s="11">
        <f t="shared" si="143"/>
        <v>1615.249</v>
      </c>
      <c r="AI99" s="12" t="s">
        <v>1138</v>
      </c>
    </row>
    <row r="100" s="9" customFormat="1" ht="16" customHeight="1" spans="1:35">
      <c r="A100" s="40">
        <f t="shared" si="124"/>
        <v>97</v>
      </c>
      <c r="B100" s="41" t="s">
        <v>320</v>
      </c>
      <c r="C100" s="42" t="s">
        <v>341</v>
      </c>
      <c r="D100" s="41" t="s">
        <v>342</v>
      </c>
      <c r="E100" s="41">
        <v>3245.4</v>
      </c>
      <c r="F100" s="41">
        <f>VLOOKUP(C100,'[1]9月'!$B:$Q,16,0)</f>
        <v>3245.4</v>
      </c>
      <c r="G100" s="44">
        <v>5664.75</v>
      </c>
      <c r="H100" s="41">
        <v>3245.4</v>
      </c>
      <c r="I100" s="44">
        <v>1790</v>
      </c>
      <c r="J100" s="44"/>
      <c r="K100" s="52">
        <f t="shared" si="125"/>
        <v>58.4172</v>
      </c>
      <c r="L100" s="53">
        <f t="shared" si="126"/>
        <v>519.264</v>
      </c>
      <c r="M100" s="44">
        <f t="shared" si="127"/>
        <v>453.18</v>
      </c>
      <c r="N100" s="41">
        <f t="shared" si="128"/>
        <v>22.7178</v>
      </c>
      <c r="O100" s="44">
        <f t="shared" si="129"/>
        <v>89.5</v>
      </c>
      <c r="P100" s="44">
        <f t="shared" si="130"/>
        <v>0</v>
      </c>
      <c r="Q100" s="44">
        <f t="shared" si="131"/>
        <v>1143.079</v>
      </c>
      <c r="R100" s="41">
        <f t="shared" si="132"/>
        <v>0</v>
      </c>
      <c r="S100" s="41">
        <f t="shared" si="133"/>
        <v>259.63</v>
      </c>
      <c r="T100" s="44">
        <f t="shared" si="134"/>
        <v>113.3</v>
      </c>
      <c r="U100" s="41">
        <f t="shared" si="135"/>
        <v>9.74</v>
      </c>
      <c r="V100" s="44">
        <f t="shared" si="136"/>
        <v>89.5</v>
      </c>
      <c r="W100" s="44">
        <f t="shared" si="137"/>
        <v>0</v>
      </c>
      <c r="X100" s="41">
        <f t="shared" si="138"/>
        <v>472.17</v>
      </c>
      <c r="Y100" s="41">
        <f t="shared" si="139"/>
        <v>1615.249</v>
      </c>
      <c r="Z100" s="41"/>
      <c r="AA100" s="12" t="s">
        <v>21</v>
      </c>
      <c r="AB100" s="11">
        <f t="shared" ref="AB100:AH100" si="144">K100+R100</f>
        <v>58.4172</v>
      </c>
      <c r="AC100" s="11">
        <f t="shared" si="144"/>
        <v>778.894</v>
      </c>
      <c r="AD100" s="11">
        <f t="shared" si="144"/>
        <v>566.48</v>
      </c>
      <c r="AE100" s="11">
        <f t="shared" si="144"/>
        <v>32.4578</v>
      </c>
      <c r="AF100" s="11">
        <f t="shared" si="144"/>
        <v>179</v>
      </c>
      <c r="AG100" s="11">
        <f t="shared" si="144"/>
        <v>0</v>
      </c>
      <c r="AH100" s="11">
        <f t="shared" si="144"/>
        <v>1615.249</v>
      </c>
      <c r="AI100" s="12" t="s">
        <v>1138</v>
      </c>
    </row>
    <row r="101" s="9" customFormat="1" ht="16" customHeight="1" spans="1:35">
      <c r="A101" s="40">
        <f t="shared" si="124"/>
        <v>98</v>
      </c>
      <c r="B101" s="41" t="s">
        <v>320</v>
      </c>
      <c r="C101" s="42" t="s">
        <v>343</v>
      </c>
      <c r="D101" s="41" t="s">
        <v>344</v>
      </c>
      <c r="E101" s="41">
        <v>3245.4</v>
      </c>
      <c r="F101" s="41">
        <f>VLOOKUP(C101,'[1]9月'!$B:$Q,16,0)</f>
        <v>3245.4</v>
      </c>
      <c r="G101" s="44">
        <v>5664.75</v>
      </c>
      <c r="H101" s="41">
        <v>3245.4</v>
      </c>
      <c r="I101" s="44">
        <v>1790</v>
      </c>
      <c r="J101" s="44"/>
      <c r="K101" s="52">
        <f t="shared" si="125"/>
        <v>58.4172</v>
      </c>
      <c r="L101" s="53">
        <f t="shared" si="126"/>
        <v>519.264</v>
      </c>
      <c r="M101" s="44">
        <f t="shared" si="127"/>
        <v>453.18</v>
      </c>
      <c r="N101" s="41">
        <f t="shared" si="128"/>
        <v>22.7178</v>
      </c>
      <c r="O101" s="44">
        <f t="shared" si="129"/>
        <v>89.5</v>
      </c>
      <c r="P101" s="44">
        <f t="shared" si="130"/>
        <v>0</v>
      </c>
      <c r="Q101" s="44">
        <f t="shared" si="131"/>
        <v>1143.079</v>
      </c>
      <c r="R101" s="41">
        <f t="shared" si="132"/>
        <v>0</v>
      </c>
      <c r="S101" s="41">
        <f t="shared" si="133"/>
        <v>259.63</v>
      </c>
      <c r="T101" s="44">
        <f t="shared" si="134"/>
        <v>113.3</v>
      </c>
      <c r="U101" s="41">
        <f t="shared" si="135"/>
        <v>9.74</v>
      </c>
      <c r="V101" s="44">
        <f t="shared" si="136"/>
        <v>89.5</v>
      </c>
      <c r="W101" s="44">
        <f t="shared" si="137"/>
        <v>0</v>
      </c>
      <c r="X101" s="41">
        <f t="shared" si="138"/>
        <v>472.17</v>
      </c>
      <c r="Y101" s="41">
        <f t="shared" si="139"/>
        <v>1615.249</v>
      </c>
      <c r="Z101" s="41"/>
      <c r="AA101" s="12" t="s">
        <v>21</v>
      </c>
      <c r="AB101" s="11">
        <f t="shared" ref="AB101:AH101" si="145">K101+R101</f>
        <v>58.4172</v>
      </c>
      <c r="AC101" s="11">
        <f t="shared" si="145"/>
        <v>778.894</v>
      </c>
      <c r="AD101" s="11">
        <f t="shared" si="145"/>
        <v>566.48</v>
      </c>
      <c r="AE101" s="11">
        <f t="shared" si="145"/>
        <v>32.4578</v>
      </c>
      <c r="AF101" s="11">
        <f t="shared" si="145"/>
        <v>179</v>
      </c>
      <c r="AG101" s="11">
        <f t="shared" si="145"/>
        <v>0</v>
      </c>
      <c r="AH101" s="11">
        <f t="shared" si="145"/>
        <v>1615.249</v>
      </c>
      <c r="AI101" s="12" t="s">
        <v>1138</v>
      </c>
    </row>
    <row r="102" s="9" customFormat="1" ht="16" customHeight="1" spans="1:35">
      <c r="A102" s="40">
        <f t="shared" si="124"/>
        <v>99</v>
      </c>
      <c r="B102" s="41" t="s">
        <v>320</v>
      </c>
      <c r="C102" s="42" t="s">
        <v>345</v>
      </c>
      <c r="D102" s="41" t="s">
        <v>346</v>
      </c>
      <c r="E102" s="41">
        <v>3245.4</v>
      </c>
      <c r="F102" s="41">
        <f>VLOOKUP(C102,'[1]9月'!$B:$Q,16,0)</f>
        <v>3245.4</v>
      </c>
      <c r="G102" s="44">
        <v>5664.75</v>
      </c>
      <c r="H102" s="41">
        <v>3245.4</v>
      </c>
      <c r="I102" s="44">
        <v>0</v>
      </c>
      <c r="J102" s="44"/>
      <c r="K102" s="52">
        <f t="shared" si="125"/>
        <v>58.4172</v>
      </c>
      <c r="L102" s="53">
        <f t="shared" si="126"/>
        <v>519.264</v>
      </c>
      <c r="M102" s="44">
        <f t="shared" si="127"/>
        <v>453.18</v>
      </c>
      <c r="N102" s="41">
        <f t="shared" si="128"/>
        <v>22.7178</v>
      </c>
      <c r="O102" s="44">
        <f t="shared" si="129"/>
        <v>0</v>
      </c>
      <c r="P102" s="44">
        <f t="shared" si="130"/>
        <v>0</v>
      </c>
      <c r="Q102" s="44">
        <f t="shared" si="131"/>
        <v>1053.579</v>
      </c>
      <c r="R102" s="41">
        <f t="shared" si="132"/>
        <v>0</v>
      </c>
      <c r="S102" s="41">
        <f t="shared" si="133"/>
        <v>259.63</v>
      </c>
      <c r="T102" s="44">
        <f t="shared" si="134"/>
        <v>113.3</v>
      </c>
      <c r="U102" s="41">
        <f t="shared" si="135"/>
        <v>9.74</v>
      </c>
      <c r="V102" s="44">
        <f t="shared" si="136"/>
        <v>0</v>
      </c>
      <c r="W102" s="44">
        <f t="shared" si="137"/>
        <v>0</v>
      </c>
      <c r="X102" s="41">
        <f t="shared" si="138"/>
        <v>382.67</v>
      </c>
      <c r="Y102" s="41">
        <f t="shared" si="139"/>
        <v>1436.249</v>
      </c>
      <c r="Z102" s="41"/>
      <c r="AA102" s="12" t="s">
        <v>21</v>
      </c>
      <c r="AB102" s="11">
        <f t="shared" ref="AB102:AH102" si="146">K102+R102</f>
        <v>58.4172</v>
      </c>
      <c r="AC102" s="11">
        <f t="shared" si="146"/>
        <v>778.894</v>
      </c>
      <c r="AD102" s="11">
        <f t="shared" si="146"/>
        <v>566.48</v>
      </c>
      <c r="AE102" s="11">
        <f t="shared" si="146"/>
        <v>32.4578</v>
      </c>
      <c r="AF102" s="11">
        <f t="shared" si="146"/>
        <v>0</v>
      </c>
      <c r="AG102" s="11">
        <f t="shared" si="146"/>
        <v>0</v>
      </c>
      <c r="AH102" s="11">
        <f t="shared" si="146"/>
        <v>1436.249</v>
      </c>
      <c r="AI102" s="12" t="s">
        <v>1138</v>
      </c>
    </row>
    <row r="103" s="9" customFormat="1" ht="16" customHeight="1" spans="1:35">
      <c r="A103" s="40">
        <f t="shared" si="124"/>
        <v>100</v>
      </c>
      <c r="B103" s="41" t="s">
        <v>320</v>
      </c>
      <c r="C103" s="42" t="s">
        <v>347</v>
      </c>
      <c r="D103" s="41" t="s">
        <v>348</v>
      </c>
      <c r="E103" s="41">
        <v>3245.4</v>
      </c>
      <c r="F103" s="41">
        <f>VLOOKUP(C103,'[1]9月'!$B:$Q,16,0)</f>
        <v>3245.4</v>
      </c>
      <c r="G103" s="44">
        <v>5664.75</v>
      </c>
      <c r="H103" s="41">
        <v>3245.4</v>
      </c>
      <c r="I103" s="44">
        <v>1790</v>
      </c>
      <c r="J103" s="44"/>
      <c r="K103" s="52">
        <f t="shared" si="125"/>
        <v>58.4172</v>
      </c>
      <c r="L103" s="53">
        <f t="shared" si="126"/>
        <v>519.264</v>
      </c>
      <c r="M103" s="44">
        <f t="shared" si="127"/>
        <v>453.18</v>
      </c>
      <c r="N103" s="41">
        <f t="shared" si="128"/>
        <v>22.7178</v>
      </c>
      <c r="O103" s="44">
        <f t="shared" si="129"/>
        <v>89.5</v>
      </c>
      <c r="P103" s="44">
        <f t="shared" si="130"/>
        <v>0</v>
      </c>
      <c r="Q103" s="44">
        <f t="shared" si="131"/>
        <v>1143.079</v>
      </c>
      <c r="R103" s="41">
        <f t="shared" si="132"/>
        <v>0</v>
      </c>
      <c r="S103" s="41">
        <f t="shared" si="133"/>
        <v>259.63</v>
      </c>
      <c r="T103" s="44">
        <f t="shared" si="134"/>
        <v>113.3</v>
      </c>
      <c r="U103" s="41">
        <f t="shared" si="135"/>
        <v>9.74</v>
      </c>
      <c r="V103" s="44">
        <f t="shared" si="136"/>
        <v>89.5</v>
      </c>
      <c r="W103" s="44">
        <f t="shared" si="137"/>
        <v>0</v>
      </c>
      <c r="X103" s="41">
        <f t="shared" si="138"/>
        <v>472.17</v>
      </c>
      <c r="Y103" s="41">
        <f t="shared" si="139"/>
        <v>1615.249</v>
      </c>
      <c r="Z103" s="41"/>
      <c r="AA103" s="12" t="s">
        <v>21</v>
      </c>
      <c r="AB103" s="11">
        <f t="shared" ref="AB103:AH103" si="147">K103+R103</f>
        <v>58.4172</v>
      </c>
      <c r="AC103" s="11">
        <f t="shared" si="147"/>
        <v>778.894</v>
      </c>
      <c r="AD103" s="11">
        <f t="shared" si="147"/>
        <v>566.48</v>
      </c>
      <c r="AE103" s="11">
        <f t="shared" si="147"/>
        <v>32.4578</v>
      </c>
      <c r="AF103" s="11">
        <f t="shared" si="147"/>
        <v>179</v>
      </c>
      <c r="AG103" s="11">
        <f t="shared" si="147"/>
        <v>0</v>
      </c>
      <c r="AH103" s="11">
        <f t="shared" si="147"/>
        <v>1615.249</v>
      </c>
      <c r="AI103" s="12" t="s">
        <v>1138</v>
      </c>
    </row>
    <row r="104" s="9" customFormat="1" ht="16" customHeight="1" spans="1:35">
      <c r="A104" s="40">
        <f t="shared" si="124"/>
        <v>101</v>
      </c>
      <c r="B104" s="41" t="s">
        <v>320</v>
      </c>
      <c r="C104" s="42" t="s">
        <v>351</v>
      </c>
      <c r="D104" s="41" t="s">
        <v>352</v>
      </c>
      <c r="E104" s="41">
        <v>3245.4</v>
      </c>
      <c r="F104" s="41">
        <f>VLOOKUP(C104,'[1]9月'!$B:$Q,16,0)</f>
        <v>3245.4</v>
      </c>
      <c r="G104" s="44">
        <v>5664.75</v>
      </c>
      <c r="H104" s="41">
        <v>3245.4</v>
      </c>
      <c r="I104" s="44">
        <v>1790</v>
      </c>
      <c r="J104" s="44"/>
      <c r="K104" s="52">
        <f t="shared" si="125"/>
        <v>58.4172</v>
      </c>
      <c r="L104" s="53">
        <f t="shared" si="126"/>
        <v>519.264</v>
      </c>
      <c r="M104" s="44">
        <f t="shared" si="127"/>
        <v>453.18</v>
      </c>
      <c r="N104" s="41">
        <f t="shared" si="128"/>
        <v>22.7178</v>
      </c>
      <c r="O104" s="44">
        <f t="shared" si="129"/>
        <v>89.5</v>
      </c>
      <c r="P104" s="44">
        <f t="shared" si="130"/>
        <v>0</v>
      </c>
      <c r="Q104" s="44">
        <f t="shared" si="131"/>
        <v>1143.079</v>
      </c>
      <c r="R104" s="41">
        <f t="shared" si="132"/>
        <v>0</v>
      </c>
      <c r="S104" s="41">
        <f t="shared" si="133"/>
        <v>259.63</v>
      </c>
      <c r="T104" s="44">
        <f t="shared" si="134"/>
        <v>113.3</v>
      </c>
      <c r="U104" s="41">
        <f t="shared" si="135"/>
        <v>9.74</v>
      </c>
      <c r="V104" s="44">
        <f t="shared" si="136"/>
        <v>89.5</v>
      </c>
      <c r="W104" s="44">
        <f t="shared" si="137"/>
        <v>0</v>
      </c>
      <c r="X104" s="41">
        <f t="shared" si="138"/>
        <v>472.17</v>
      </c>
      <c r="Y104" s="41">
        <f t="shared" si="139"/>
        <v>1615.249</v>
      </c>
      <c r="Z104" s="41"/>
      <c r="AA104" s="12" t="s">
        <v>21</v>
      </c>
      <c r="AB104" s="11">
        <f t="shared" ref="AB104:AH104" si="148">K104+R104</f>
        <v>58.4172</v>
      </c>
      <c r="AC104" s="11">
        <f t="shared" si="148"/>
        <v>778.894</v>
      </c>
      <c r="AD104" s="11">
        <f t="shared" si="148"/>
        <v>566.48</v>
      </c>
      <c r="AE104" s="11">
        <f t="shared" si="148"/>
        <v>32.4578</v>
      </c>
      <c r="AF104" s="11">
        <f t="shared" si="148"/>
        <v>179</v>
      </c>
      <c r="AG104" s="11">
        <f t="shared" si="148"/>
        <v>0</v>
      </c>
      <c r="AH104" s="11">
        <f t="shared" si="148"/>
        <v>1615.249</v>
      </c>
      <c r="AI104" s="12" t="s">
        <v>1138</v>
      </c>
    </row>
    <row r="105" s="9" customFormat="1" ht="16" customHeight="1" spans="1:35">
      <c r="A105" s="40">
        <f t="shared" si="124"/>
        <v>102</v>
      </c>
      <c r="B105" s="66" t="s">
        <v>320</v>
      </c>
      <c r="C105" s="46" t="s">
        <v>353</v>
      </c>
      <c r="D105" s="47" t="s">
        <v>354</v>
      </c>
      <c r="E105" s="41">
        <v>3245.4</v>
      </c>
      <c r="F105" s="41">
        <v>0</v>
      </c>
      <c r="G105" s="44">
        <v>0</v>
      </c>
      <c r="H105" s="41">
        <v>0</v>
      </c>
      <c r="I105" s="44">
        <v>0</v>
      </c>
      <c r="J105" s="44"/>
      <c r="K105" s="52">
        <f t="shared" si="125"/>
        <v>58.4172</v>
      </c>
      <c r="L105" s="53">
        <f t="shared" si="126"/>
        <v>0</v>
      </c>
      <c r="M105" s="44">
        <f t="shared" si="127"/>
        <v>0</v>
      </c>
      <c r="N105" s="41">
        <f t="shared" si="128"/>
        <v>0</v>
      </c>
      <c r="O105" s="44">
        <f t="shared" si="129"/>
        <v>0</v>
      </c>
      <c r="P105" s="44">
        <f t="shared" si="130"/>
        <v>0</v>
      </c>
      <c r="Q105" s="44">
        <f t="shared" si="131"/>
        <v>58.4172</v>
      </c>
      <c r="R105" s="41">
        <f t="shared" si="132"/>
        <v>0</v>
      </c>
      <c r="S105" s="41">
        <f t="shared" si="133"/>
        <v>0</v>
      </c>
      <c r="T105" s="44">
        <f t="shared" si="134"/>
        <v>0</v>
      </c>
      <c r="U105" s="41">
        <f t="shared" si="135"/>
        <v>0</v>
      </c>
      <c r="V105" s="44">
        <f t="shared" si="136"/>
        <v>0</v>
      </c>
      <c r="W105" s="44">
        <f t="shared" si="137"/>
        <v>0</v>
      </c>
      <c r="X105" s="41">
        <f t="shared" si="138"/>
        <v>0</v>
      </c>
      <c r="Y105" s="41">
        <f t="shared" si="139"/>
        <v>58.4172</v>
      </c>
      <c r="Z105" s="41"/>
      <c r="AA105" s="12" t="s">
        <v>21</v>
      </c>
      <c r="AB105" s="11">
        <f t="shared" ref="AB105:AH105" si="149">K105+R105</f>
        <v>58.4172</v>
      </c>
      <c r="AC105" s="11">
        <f t="shared" si="149"/>
        <v>0</v>
      </c>
      <c r="AD105" s="11">
        <f t="shared" si="149"/>
        <v>0</v>
      </c>
      <c r="AE105" s="11">
        <f t="shared" si="149"/>
        <v>0</v>
      </c>
      <c r="AF105" s="11">
        <f t="shared" si="149"/>
        <v>0</v>
      </c>
      <c r="AG105" s="11">
        <f t="shared" si="149"/>
        <v>0</v>
      </c>
      <c r="AH105" s="11">
        <f t="shared" si="149"/>
        <v>58.4172</v>
      </c>
      <c r="AI105" s="12" t="s">
        <v>1138</v>
      </c>
    </row>
    <row r="106" s="9" customFormat="1" ht="16" customHeight="1" spans="1:35">
      <c r="A106" s="40">
        <f t="shared" si="124"/>
        <v>103</v>
      </c>
      <c r="B106" s="41" t="s">
        <v>124</v>
      </c>
      <c r="C106" s="42" t="s">
        <v>355</v>
      </c>
      <c r="D106" s="41" t="s">
        <v>356</v>
      </c>
      <c r="E106" s="41">
        <v>3245.4</v>
      </c>
      <c r="F106" s="41">
        <f>VLOOKUP(C106,'[1]9月'!$B:$Q,16,0)</f>
        <v>3245.4</v>
      </c>
      <c r="G106" s="44">
        <v>5664.75</v>
      </c>
      <c r="H106" s="41">
        <v>3245.4</v>
      </c>
      <c r="I106" s="44">
        <v>1790</v>
      </c>
      <c r="J106" s="44"/>
      <c r="K106" s="52">
        <f t="shared" si="125"/>
        <v>58.4172</v>
      </c>
      <c r="L106" s="53">
        <f t="shared" si="126"/>
        <v>519.264</v>
      </c>
      <c r="M106" s="44">
        <f t="shared" si="127"/>
        <v>453.18</v>
      </c>
      <c r="N106" s="41">
        <f t="shared" si="128"/>
        <v>22.7178</v>
      </c>
      <c r="O106" s="44">
        <f t="shared" si="129"/>
        <v>89.5</v>
      </c>
      <c r="P106" s="44">
        <f t="shared" si="130"/>
        <v>0</v>
      </c>
      <c r="Q106" s="44">
        <f t="shared" si="131"/>
        <v>1143.079</v>
      </c>
      <c r="R106" s="41">
        <f t="shared" si="132"/>
        <v>0</v>
      </c>
      <c r="S106" s="41">
        <f t="shared" si="133"/>
        <v>259.63</v>
      </c>
      <c r="T106" s="44">
        <f t="shared" si="134"/>
        <v>113.3</v>
      </c>
      <c r="U106" s="41">
        <f t="shared" si="135"/>
        <v>9.74</v>
      </c>
      <c r="V106" s="44">
        <f t="shared" si="136"/>
        <v>89.5</v>
      </c>
      <c r="W106" s="44">
        <f t="shared" si="137"/>
        <v>0</v>
      </c>
      <c r="X106" s="41">
        <f t="shared" si="138"/>
        <v>472.17</v>
      </c>
      <c r="Y106" s="41">
        <f t="shared" si="139"/>
        <v>1615.249</v>
      </c>
      <c r="Z106" s="41"/>
      <c r="AA106" s="12" t="s">
        <v>19</v>
      </c>
      <c r="AB106" s="11">
        <f t="shared" ref="AB106:AH106" si="150">K106+R106</f>
        <v>58.4172</v>
      </c>
      <c r="AC106" s="11">
        <f t="shared" si="150"/>
        <v>778.894</v>
      </c>
      <c r="AD106" s="11">
        <f t="shared" si="150"/>
        <v>566.48</v>
      </c>
      <c r="AE106" s="11">
        <f t="shared" si="150"/>
        <v>32.4578</v>
      </c>
      <c r="AF106" s="11">
        <f t="shared" si="150"/>
        <v>179</v>
      </c>
      <c r="AG106" s="11">
        <f t="shared" si="150"/>
        <v>0</v>
      </c>
      <c r="AH106" s="11">
        <f t="shared" si="150"/>
        <v>1615.249</v>
      </c>
      <c r="AI106" s="12" t="s">
        <v>1138</v>
      </c>
    </row>
    <row r="107" s="9" customFormat="1" ht="16" customHeight="1" spans="1:35">
      <c r="A107" s="40">
        <f t="shared" si="124"/>
        <v>104</v>
      </c>
      <c r="B107" s="41" t="s">
        <v>124</v>
      </c>
      <c r="C107" s="42" t="s">
        <v>357</v>
      </c>
      <c r="D107" s="41" t="s">
        <v>358</v>
      </c>
      <c r="E107" s="41">
        <v>3245.4</v>
      </c>
      <c r="F107" s="41">
        <f>VLOOKUP(C107,'[1]9月'!$B:$Q,16,0)</f>
        <v>3245.4</v>
      </c>
      <c r="G107" s="44">
        <v>5664.75</v>
      </c>
      <c r="H107" s="41">
        <v>3245.4</v>
      </c>
      <c r="I107" s="44">
        <v>2544</v>
      </c>
      <c r="J107" s="44"/>
      <c r="K107" s="52">
        <f t="shared" si="125"/>
        <v>58.4172</v>
      </c>
      <c r="L107" s="53">
        <f t="shared" si="126"/>
        <v>519.264</v>
      </c>
      <c r="M107" s="44">
        <f t="shared" si="127"/>
        <v>453.18</v>
      </c>
      <c r="N107" s="41">
        <f t="shared" si="128"/>
        <v>22.7178</v>
      </c>
      <c r="O107" s="44">
        <f t="shared" si="129"/>
        <v>127.2</v>
      </c>
      <c r="P107" s="44">
        <f t="shared" si="130"/>
        <v>0</v>
      </c>
      <c r="Q107" s="44">
        <f t="shared" si="131"/>
        <v>1180.779</v>
      </c>
      <c r="R107" s="41">
        <f t="shared" si="132"/>
        <v>0</v>
      </c>
      <c r="S107" s="41">
        <f t="shared" si="133"/>
        <v>259.63</v>
      </c>
      <c r="T107" s="44">
        <f t="shared" si="134"/>
        <v>113.3</v>
      </c>
      <c r="U107" s="41">
        <f t="shared" si="135"/>
        <v>9.74</v>
      </c>
      <c r="V107" s="44">
        <f t="shared" si="136"/>
        <v>127.2</v>
      </c>
      <c r="W107" s="44">
        <f t="shared" si="137"/>
        <v>0</v>
      </c>
      <c r="X107" s="41">
        <f t="shared" si="138"/>
        <v>509.87</v>
      </c>
      <c r="Y107" s="41">
        <f t="shared" si="139"/>
        <v>1690.649</v>
      </c>
      <c r="Z107" s="41"/>
      <c r="AA107" s="12" t="s">
        <v>19</v>
      </c>
      <c r="AB107" s="11">
        <f t="shared" ref="AB107:AH107" si="151">K107+R107</f>
        <v>58.4172</v>
      </c>
      <c r="AC107" s="11">
        <f t="shared" si="151"/>
        <v>778.894</v>
      </c>
      <c r="AD107" s="11">
        <f t="shared" si="151"/>
        <v>566.48</v>
      </c>
      <c r="AE107" s="11">
        <f t="shared" si="151"/>
        <v>32.4578</v>
      </c>
      <c r="AF107" s="11">
        <f t="shared" si="151"/>
        <v>254.4</v>
      </c>
      <c r="AG107" s="11">
        <f t="shared" si="151"/>
        <v>0</v>
      </c>
      <c r="AH107" s="11">
        <f t="shared" si="151"/>
        <v>1690.649</v>
      </c>
      <c r="AI107" s="12" t="s">
        <v>1138</v>
      </c>
    </row>
    <row r="108" s="9" customFormat="1" ht="16" customHeight="1" spans="1:35">
      <c r="A108" s="40">
        <f t="shared" si="124"/>
        <v>105</v>
      </c>
      <c r="B108" s="41" t="s">
        <v>320</v>
      </c>
      <c r="C108" s="42" t="s">
        <v>359</v>
      </c>
      <c r="D108" s="41" t="s">
        <v>360</v>
      </c>
      <c r="E108" s="41">
        <v>3245.4</v>
      </c>
      <c r="F108" s="41">
        <f>VLOOKUP(C108,'[1]9月'!$B:$Q,16,0)</f>
        <v>3245.4</v>
      </c>
      <c r="G108" s="44">
        <v>5664.75</v>
      </c>
      <c r="H108" s="41">
        <v>3245.4</v>
      </c>
      <c r="I108" s="44">
        <v>2544</v>
      </c>
      <c r="J108" s="44"/>
      <c r="K108" s="52">
        <f t="shared" si="125"/>
        <v>58.4172</v>
      </c>
      <c r="L108" s="53">
        <f t="shared" si="126"/>
        <v>519.264</v>
      </c>
      <c r="M108" s="44">
        <f t="shared" si="127"/>
        <v>453.18</v>
      </c>
      <c r="N108" s="41">
        <f t="shared" si="128"/>
        <v>22.7178</v>
      </c>
      <c r="O108" s="44">
        <f t="shared" si="129"/>
        <v>127.2</v>
      </c>
      <c r="P108" s="44">
        <f t="shared" si="130"/>
        <v>0</v>
      </c>
      <c r="Q108" s="44">
        <f t="shared" si="131"/>
        <v>1180.779</v>
      </c>
      <c r="R108" s="41">
        <f t="shared" si="132"/>
        <v>0</v>
      </c>
      <c r="S108" s="41">
        <f t="shared" si="133"/>
        <v>259.63</v>
      </c>
      <c r="T108" s="44">
        <f t="shared" si="134"/>
        <v>113.3</v>
      </c>
      <c r="U108" s="41">
        <f t="shared" si="135"/>
        <v>9.74</v>
      </c>
      <c r="V108" s="44">
        <f t="shared" si="136"/>
        <v>127.2</v>
      </c>
      <c r="W108" s="44">
        <f t="shared" si="137"/>
        <v>0</v>
      </c>
      <c r="X108" s="41">
        <f t="shared" si="138"/>
        <v>509.87</v>
      </c>
      <c r="Y108" s="41">
        <f t="shared" si="139"/>
        <v>1690.649</v>
      </c>
      <c r="Z108" s="41"/>
      <c r="AA108" s="12" t="s">
        <v>21</v>
      </c>
      <c r="AB108" s="11">
        <f t="shared" ref="AB108:AH108" si="152">K108+R108</f>
        <v>58.4172</v>
      </c>
      <c r="AC108" s="11">
        <f t="shared" si="152"/>
        <v>778.894</v>
      </c>
      <c r="AD108" s="11">
        <f t="shared" si="152"/>
        <v>566.48</v>
      </c>
      <c r="AE108" s="11">
        <f t="shared" si="152"/>
        <v>32.4578</v>
      </c>
      <c r="AF108" s="11">
        <f t="shared" si="152"/>
        <v>254.4</v>
      </c>
      <c r="AG108" s="11">
        <f t="shared" si="152"/>
        <v>0</v>
      </c>
      <c r="AH108" s="11">
        <f t="shared" si="152"/>
        <v>1690.649</v>
      </c>
      <c r="AI108" s="12" t="s">
        <v>1138</v>
      </c>
    </row>
    <row r="109" s="9" customFormat="1" ht="16" customHeight="1" spans="1:35">
      <c r="A109" s="40">
        <f t="shared" si="124"/>
        <v>106</v>
      </c>
      <c r="B109" s="41" t="s">
        <v>124</v>
      </c>
      <c r="C109" s="42" t="s">
        <v>361</v>
      </c>
      <c r="D109" s="41" t="s">
        <v>362</v>
      </c>
      <c r="E109" s="41">
        <v>3245.4</v>
      </c>
      <c r="F109" s="41">
        <f>VLOOKUP(C109,'[1]9月'!$B:$Q,16,0)</f>
        <v>3245.4</v>
      </c>
      <c r="G109" s="44">
        <v>5664.75</v>
      </c>
      <c r="H109" s="41">
        <v>3245.4</v>
      </c>
      <c r="I109" s="44">
        <v>1790</v>
      </c>
      <c r="J109" s="44"/>
      <c r="K109" s="52">
        <f t="shared" si="125"/>
        <v>58.4172</v>
      </c>
      <c r="L109" s="53">
        <f t="shared" si="126"/>
        <v>519.264</v>
      </c>
      <c r="M109" s="44">
        <f t="shared" si="127"/>
        <v>453.18</v>
      </c>
      <c r="N109" s="41">
        <f t="shared" si="128"/>
        <v>22.7178</v>
      </c>
      <c r="O109" s="44">
        <f t="shared" si="129"/>
        <v>89.5</v>
      </c>
      <c r="P109" s="44">
        <f t="shared" si="130"/>
        <v>0</v>
      </c>
      <c r="Q109" s="44">
        <f t="shared" si="131"/>
        <v>1143.079</v>
      </c>
      <c r="R109" s="41">
        <f t="shared" si="132"/>
        <v>0</v>
      </c>
      <c r="S109" s="41">
        <f t="shared" si="133"/>
        <v>259.63</v>
      </c>
      <c r="T109" s="44">
        <f t="shared" si="134"/>
        <v>113.3</v>
      </c>
      <c r="U109" s="41">
        <f t="shared" si="135"/>
        <v>9.74</v>
      </c>
      <c r="V109" s="44">
        <f t="shared" si="136"/>
        <v>89.5</v>
      </c>
      <c r="W109" s="44">
        <f t="shared" si="137"/>
        <v>0</v>
      </c>
      <c r="X109" s="41">
        <f t="shared" si="138"/>
        <v>472.17</v>
      </c>
      <c r="Y109" s="41">
        <f t="shared" si="139"/>
        <v>1615.249</v>
      </c>
      <c r="Z109" s="41"/>
      <c r="AA109" s="12" t="s">
        <v>19</v>
      </c>
      <c r="AB109" s="11">
        <f t="shared" ref="AB109:AH109" si="153">K109+R109</f>
        <v>58.4172</v>
      </c>
      <c r="AC109" s="11">
        <f t="shared" si="153"/>
        <v>778.894</v>
      </c>
      <c r="AD109" s="11">
        <f t="shared" si="153"/>
        <v>566.48</v>
      </c>
      <c r="AE109" s="11">
        <f t="shared" si="153"/>
        <v>32.4578</v>
      </c>
      <c r="AF109" s="11">
        <f t="shared" si="153"/>
        <v>179</v>
      </c>
      <c r="AG109" s="11">
        <f t="shared" si="153"/>
        <v>0</v>
      </c>
      <c r="AH109" s="11">
        <f t="shared" si="153"/>
        <v>1615.249</v>
      </c>
      <c r="AI109" s="12" t="s">
        <v>1138</v>
      </c>
    </row>
    <row r="110" s="9" customFormat="1" ht="16" customHeight="1" spans="1:35">
      <c r="A110" s="40">
        <f t="shared" si="124"/>
        <v>107</v>
      </c>
      <c r="B110" s="41" t="s">
        <v>124</v>
      </c>
      <c r="C110" s="42" t="s">
        <v>363</v>
      </c>
      <c r="D110" s="41" t="s">
        <v>364</v>
      </c>
      <c r="E110" s="41">
        <v>3245.4</v>
      </c>
      <c r="F110" s="41">
        <f>VLOOKUP(C110,'[1]9月'!$B:$Q,16,0)</f>
        <v>3245.4</v>
      </c>
      <c r="G110" s="44">
        <v>5664.75</v>
      </c>
      <c r="H110" s="41">
        <v>3245.4</v>
      </c>
      <c r="I110" s="44">
        <v>2544</v>
      </c>
      <c r="J110" s="44"/>
      <c r="K110" s="52">
        <f t="shared" si="125"/>
        <v>58.4172</v>
      </c>
      <c r="L110" s="53">
        <f t="shared" si="126"/>
        <v>519.264</v>
      </c>
      <c r="M110" s="44">
        <f t="shared" si="127"/>
        <v>453.18</v>
      </c>
      <c r="N110" s="41">
        <f t="shared" si="128"/>
        <v>22.7178</v>
      </c>
      <c r="O110" s="44">
        <f t="shared" si="129"/>
        <v>127.2</v>
      </c>
      <c r="P110" s="44">
        <f t="shared" si="130"/>
        <v>0</v>
      </c>
      <c r="Q110" s="44">
        <f t="shared" si="131"/>
        <v>1180.779</v>
      </c>
      <c r="R110" s="41">
        <f t="shared" si="132"/>
        <v>0</v>
      </c>
      <c r="S110" s="41">
        <f t="shared" si="133"/>
        <v>259.63</v>
      </c>
      <c r="T110" s="44">
        <f t="shared" si="134"/>
        <v>113.3</v>
      </c>
      <c r="U110" s="41">
        <f t="shared" si="135"/>
        <v>9.74</v>
      </c>
      <c r="V110" s="44">
        <f t="shared" si="136"/>
        <v>127.2</v>
      </c>
      <c r="W110" s="44">
        <f t="shared" si="137"/>
        <v>0</v>
      </c>
      <c r="X110" s="41">
        <f t="shared" si="138"/>
        <v>509.87</v>
      </c>
      <c r="Y110" s="41">
        <f t="shared" si="139"/>
        <v>1690.649</v>
      </c>
      <c r="Z110" s="41"/>
      <c r="AA110" s="12" t="s">
        <v>19</v>
      </c>
      <c r="AB110" s="11">
        <f t="shared" ref="AB110:AH110" si="154">K110+R110</f>
        <v>58.4172</v>
      </c>
      <c r="AC110" s="11">
        <f t="shared" si="154"/>
        <v>778.894</v>
      </c>
      <c r="AD110" s="11">
        <f t="shared" si="154"/>
        <v>566.48</v>
      </c>
      <c r="AE110" s="11">
        <f t="shared" si="154"/>
        <v>32.4578</v>
      </c>
      <c r="AF110" s="11">
        <f t="shared" si="154"/>
        <v>254.4</v>
      </c>
      <c r="AG110" s="11">
        <f t="shared" si="154"/>
        <v>0</v>
      </c>
      <c r="AH110" s="11">
        <f t="shared" si="154"/>
        <v>1690.649</v>
      </c>
      <c r="AI110" s="12" t="s">
        <v>1138</v>
      </c>
    </row>
    <row r="111" s="9" customFormat="1" ht="16" customHeight="1" spans="1:35">
      <c r="A111" s="40">
        <f t="shared" si="124"/>
        <v>108</v>
      </c>
      <c r="B111" s="41" t="s">
        <v>124</v>
      </c>
      <c r="C111" s="42" t="s">
        <v>365</v>
      </c>
      <c r="D111" s="41" t="s">
        <v>366</v>
      </c>
      <c r="E111" s="41">
        <v>3245.4</v>
      </c>
      <c r="F111" s="41">
        <f>VLOOKUP(C111,'[1]9月'!$B:$Q,16,0)</f>
        <v>3245.4</v>
      </c>
      <c r="G111" s="44">
        <v>5664.75</v>
      </c>
      <c r="H111" s="41">
        <v>3245.4</v>
      </c>
      <c r="I111" s="44">
        <v>1790</v>
      </c>
      <c r="J111" s="44"/>
      <c r="K111" s="52">
        <f t="shared" si="125"/>
        <v>58.4172</v>
      </c>
      <c r="L111" s="53">
        <f t="shared" si="126"/>
        <v>519.264</v>
      </c>
      <c r="M111" s="44">
        <f t="shared" si="127"/>
        <v>453.18</v>
      </c>
      <c r="N111" s="41">
        <f t="shared" si="128"/>
        <v>22.7178</v>
      </c>
      <c r="O111" s="44">
        <f t="shared" si="129"/>
        <v>89.5</v>
      </c>
      <c r="P111" s="44">
        <f t="shared" si="130"/>
        <v>0</v>
      </c>
      <c r="Q111" s="44">
        <f t="shared" si="131"/>
        <v>1143.079</v>
      </c>
      <c r="R111" s="41">
        <f t="shared" si="132"/>
        <v>0</v>
      </c>
      <c r="S111" s="41">
        <f t="shared" si="133"/>
        <v>259.63</v>
      </c>
      <c r="T111" s="44">
        <f t="shared" si="134"/>
        <v>113.3</v>
      </c>
      <c r="U111" s="41">
        <f t="shared" si="135"/>
        <v>9.74</v>
      </c>
      <c r="V111" s="44">
        <f t="shared" si="136"/>
        <v>89.5</v>
      </c>
      <c r="W111" s="44">
        <f t="shared" si="137"/>
        <v>0</v>
      </c>
      <c r="X111" s="41">
        <f t="shared" si="138"/>
        <v>472.17</v>
      </c>
      <c r="Y111" s="41">
        <f t="shared" si="139"/>
        <v>1615.249</v>
      </c>
      <c r="Z111" s="41"/>
      <c r="AA111" s="12" t="s">
        <v>19</v>
      </c>
      <c r="AB111" s="11">
        <f t="shared" ref="AB111:AH111" si="155">K111+R111</f>
        <v>58.4172</v>
      </c>
      <c r="AC111" s="11">
        <f t="shared" si="155"/>
        <v>778.894</v>
      </c>
      <c r="AD111" s="11">
        <f t="shared" si="155"/>
        <v>566.48</v>
      </c>
      <c r="AE111" s="11">
        <f t="shared" si="155"/>
        <v>32.4578</v>
      </c>
      <c r="AF111" s="11">
        <f t="shared" si="155"/>
        <v>179</v>
      </c>
      <c r="AG111" s="11">
        <f t="shared" si="155"/>
        <v>0</v>
      </c>
      <c r="AH111" s="11">
        <f t="shared" si="155"/>
        <v>1615.249</v>
      </c>
      <c r="AI111" s="12" t="s">
        <v>1138</v>
      </c>
    </row>
    <row r="112" s="9" customFormat="1" ht="16" customHeight="1" spans="1:35">
      <c r="A112" s="40">
        <f t="shared" si="124"/>
        <v>109</v>
      </c>
      <c r="B112" s="41" t="s">
        <v>124</v>
      </c>
      <c r="C112" s="42" t="s">
        <v>367</v>
      </c>
      <c r="D112" s="41" t="s">
        <v>368</v>
      </c>
      <c r="E112" s="41">
        <v>3245.4</v>
      </c>
      <c r="F112" s="41">
        <f>VLOOKUP(C112,'[1]9月'!$B:$Q,16,0)</f>
        <v>3245.4</v>
      </c>
      <c r="G112" s="44">
        <v>5664.75</v>
      </c>
      <c r="H112" s="41">
        <v>3245.4</v>
      </c>
      <c r="I112" s="44">
        <v>2544</v>
      </c>
      <c r="J112" s="44"/>
      <c r="K112" s="52">
        <f t="shared" si="125"/>
        <v>58.4172</v>
      </c>
      <c r="L112" s="53">
        <f t="shared" si="126"/>
        <v>519.264</v>
      </c>
      <c r="M112" s="44">
        <f t="shared" si="127"/>
        <v>453.18</v>
      </c>
      <c r="N112" s="41">
        <f t="shared" si="128"/>
        <v>22.7178</v>
      </c>
      <c r="O112" s="44">
        <f t="shared" si="129"/>
        <v>127.2</v>
      </c>
      <c r="P112" s="44">
        <f t="shared" si="130"/>
        <v>0</v>
      </c>
      <c r="Q112" s="44">
        <f t="shared" si="131"/>
        <v>1180.779</v>
      </c>
      <c r="R112" s="41">
        <f t="shared" si="132"/>
        <v>0</v>
      </c>
      <c r="S112" s="41">
        <f t="shared" si="133"/>
        <v>259.63</v>
      </c>
      <c r="T112" s="44">
        <f t="shared" si="134"/>
        <v>113.3</v>
      </c>
      <c r="U112" s="41">
        <f t="shared" si="135"/>
        <v>9.74</v>
      </c>
      <c r="V112" s="44">
        <f t="shared" si="136"/>
        <v>127.2</v>
      </c>
      <c r="W112" s="44">
        <f t="shared" si="137"/>
        <v>0</v>
      </c>
      <c r="X112" s="41">
        <f t="shared" si="138"/>
        <v>509.87</v>
      </c>
      <c r="Y112" s="41">
        <f t="shared" si="139"/>
        <v>1690.649</v>
      </c>
      <c r="Z112" s="41"/>
      <c r="AA112" s="12" t="s">
        <v>19</v>
      </c>
      <c r="AB112" s="11">
        <f t="shared" ref="AB112:AH112" si="156">K112+R112</f>
        <v>58.4172</v>
      </c>
      <c r="AC112" s="11">
        <f t="shared" si="156"/>
        <v>778.894</v>
      </c>
      <c r="AD112" s="11">
        <f t="shared" si="156"/>
        <v>566.48</v>
      </c>
      <c r="AE112" s="11">
        <f t="shared" si="156"/>
        <v>32.4578</v>
      </c>
      <c r="AF112" s="11">
        <f t="shared" si="156"/>
        <v>254.4</v>
      </c>
      <c r="AG112" s="11">
        <f t="shared" si="156"/>
        <v>0</v>
      </c>
      <c r="AH112" s="11">
        <f t="shared" si="156"/>
        <v>1690.649</v>
      </c>
      <c r="AI112" s="12" t="s">
        <v>1138</v>
      </c>
    </row>
    <row r="113" s="9" customFormat="1" ht="16" customHeight="1" spans="1:35">
      <c r="A113" s="40">
        <f t="shared" si="124"/>
        <v>110</v>
      </c>
      <c r="B113" s="41" t="s">
        <v>124</v>
      </c>
      <c r="C113" s="42" t="s">
        <v>369</v>
      </c>
      <c r="D113" s="41" t="s">
        <v>370</v>
      </c>
      <c r="E113" s="41">
        <v>3245.4</v>
      </c>
      <c r="F113" s="41">
        <f>VLOOKUP(C113,'[1]9月'!$B:$Q,16,0)</f>
        <v>3245.4</v>
      </c>
      <c r="G113" s="44">
        <v>5664.75</v>
      </c>
      <c r="H113" s="41">
        <v>3245.4</v>
      </c>
      <c r="I113" s="44">
        <v>1790</v>
      </c>
      <c r="J113" s="44"/>
      <c r="K113" s="52">
        <f t="shared" si="125"/>
        <v>58.4172</v>
      </c>
      <c r="L113" s="53">
        <f t="shared" si="126"/>
        <v>519.264</v>
      </c>
      <c r="M113" s="44">
        <f t="shared" si="127"/>
        <v>453.18</v>
      </c>
      <c r="N113" s="41">
        <f t="shared" si="128"/>
        <v>22.7178</v>
      </c>
      <c r="O113" s="44">
        <f t="shared" si="129"/>
        <v>89.5</v>
      </c>
      <c r="P113" s="44">
        <f t="shared" si="130"/>
        <v>0</v>
      </c>
      <c r="Q113" s="44">
        <f t="shared" si="131"/>
        <v>1143.079</v>
      </c>
      <c r="R113" s="41">
        <f t="shared" si="132"/>
        <v>0</v>
      </c>
      <c r="S113" s="41">
        <f t="shared" si="133"/>
        <v>259.63</v>
      </c>
      <c r="T113" s="44">
        <f t="shared" si="134"/>
        <v>113.3</v>
      </c>
      <c r="U113" s="41">
        <f t="shared" si="135"/>
        <v>9.74</v>
      </c>
      <c r="V113" s="44">
        <f t="shared" si="136"/>
        <v>89.5</v>
      </c>
      <c r="W113" s="44">
        <f t="shared" si="137"/>
        <v>0</v>
      </c>
      <c r="X113" s="41">
        <f t="shared" si="138"/>
        <v>472.17</v>
      </c>
      <c r="Y113" s="41">
        <f t="shared" si="139"/>
        <v>1615.249</v>
      </c>
      <c r="Z113" s="41"/>
      <c r="AA113" s="12" t="s">
        <v>19</v>
      </c>
      <c r="AB113" s="11">
        <f t="shared" ref="AB113:AH113" si="157">K113+R113</f>
        <v>58.4172</v>
      </c>
      <c r="AC113" s="11">
        <f t="shared" si="157"/>
        <v>778.894</v>
      </c>
      <c r="AD113" s="11">
        <f t="shared" si="157"/>
        <v>566.48</v>
      </c>
      <c r="AE113" s="11">
        <f t="shared" si="157"/>
        <v>32.4578</v>
      </c>
      <c r="AF113" s="11">
        <f t="shared" si="157"/>
        <v>179</v>
      </c>
      <c r="AG113" s="11">
        <f t="shared" si="157"/>
        <v>0</v>
      </c>
      <c r="AH113" s="11">
        <f t="shared" si="157"/>
        <v>1615.249</v>
      </c>
      <c r="AI113" s="12" t="s">
        <v>1138</v>
      </c>
    </row>
    <row r="114" s="9" customFormat="1" ht="16" customHeight="1" spans="1:35">
      <c r="A114" s="40">
        <f t="shared" si="124"/>
        <v>111</v>
      </c>
      <c r="B114" s="41" t="s">
        <v>124</v>
      </c>
      <c r="C114" s="42" t="s">
        <v>371</v>
      </c>
      <c r="D114" s="41" t="s">
        <v>372</v>
      </c>
      <c r="E114" s="41">
        <v>3245.4</v>
      </c>
      <c r="F114" s="41">
        <f>VLOOKUP(C114,'[1]9月'!$B:$Q,16,0)</f>
        <v>3245.4</v>
      </c>
      <c r="G114" s="44">
        <v>5664.75</v>
      </c>
      <c r="H114" s="41">
        <v>3245.4</v>
      </c>
      <c r="I114" s="44">
        <v>1790</v>
      </c>
      <c r="J114" s="44"/>
      <c r="K114" s="52">
        <f t="shared" si="125"/>
        <v>58.4172</v>
      </c>
      <c r="L114" s="53">
        <f t="shared" si="126"/>
        <v>519.264</v>
      </c>
      <c r="M114" s="44">
        <f t="shared" si="127"/>
        <v>453.18</v>
      </c>
      <c r="N114" s="41">
        <f t="shared" si="128"/>
        <v>22.7178</v>
      </c>
      <c r="O114" s="44">
        <f t="shared" si="129"/>
        <v>89.5</v>
      </c>
      <c r="P114" s="44">
        <f t="shared" si="130"/>
        <v>0</v>
      </c>
      <c r="Q114" s="44">
        <f t="shared" si="131"/>
        <v>1143.079</v>
      </c>
      <c r="R114" s="41">
        <f t="shared" si="132"/>
        <v>0</v>
      </c>
      <c r="S114" s="41">
        <f t="shared" si="133"/>
        <v>259.63</v>
      </c>
      <c r="T114" s="44">
        <f t="shared" si="134"/>
        <v>113.3</v>
      </c>
      <c r="U114" s="41">
        <f t="shared" si="135"/>
        <v>9.74</v>
      </c>
      <c r="V114" s="44">
        <f t="shared" si="136"/>
        <v>89.5</v>
      </c>
      <c r="W114" s="44">
        <f t="shared" si="137"/>
        <v>0</v>
      </c>
      <c r="X114" s="41">
        <f t="shared" si="138"/>
        <v>472.17</v>
      </c>
      <c r="Y114" s="41">
        <f t="shared" si="139"/>
        <v>1615.249</v>
      </c>
      <c r="Z114" s="41"/>
      <c r="AA114" s="12" t="s">
        <v>19</v>
      </c>
      <c r="AB114" s="11">
        <f t="shared" ref="AB114:AH114" si="158">K114+R114</f>
        <v>58.4172</v>
      </c>
      <c r="AC114" s="11">
        <f t="shared" si="158"/>
        <v>778.894</v>
      </c>
      <c r="AD114" s="11">
        <f t="shared" si="158"/>
        <v>566.48</v>
      </c>
      <c r="AE114" s="11">
        <f t="shared" si="158"/>
        <v>32.4578</v>
      </c>
      <c r="AF114" s="11">
        <f t="shared" si="158"/>
        <v>179</v>
      </c>
      <c r="AG114" s="11">
        <f t="shared" si="158"/>
        <v>0</v>
      </c>
      <c r="AH114" s="11">
        <f t="shared" si="158"/>
        <v>1615.249</v>
      </c>
      <c r="AI114" s="12" t="s">
        <v>1138</v>
      </c>
    </row>
    <row r="115" s="9" customFormat="1" ht="16" customHeight="1" spans="1:35">
      <c r="A115" s="40">
        <f t="shared" si="124"/>
        <v>112</v>
      </c>
      <c r="B115" s="41" t="s">
        <v>124</v>
      </c>
      <c r="C115" s="42" t="s">
        <v>373</v>
      </c>
      <c r="D115" s="41" t="s">
        <v>374</v>
      </c>
      <c r="E115" s="41">
        <v>3245.4</v>
      </c>
      <c r="F115" s="41">
        <f>VLOOKUP(C115,'[1]9月'!$B:$Q,16,0)</f>
        <v>3245.4</v>
      </c>
      <c r="G115" s="44">
        <v>5664.75</v>
      </c>
      <c r="H115" s="41">
        <v>3245.4</v>
      </c>
      <c r="I115" s="44">
        <v>2544</v>
      </c>
      <c r="J115" s="44"/>
      <c r="K115" s="52">
        <f t="shared" si="125"/>
        <v>58.4172</v>
      </c>
      <c r="L115" s="53">
        <f t="shared" si="126"/>
        <v>519.264</v>
      </c>
      <c r="M115" s="44">
        <f t="shared" si="127"/>
        <v>453.18</v>
      </c>
      <c r="N115" s="41">
        <f t="shared" si="128"/>
        <v>22.7178</v>
      </c>
      <c r="O115" s="44">
        <f t="shared" si="129"/>
        <v>127.2</v>
      </c>
      <c r="P115" s="44">
        <f t="shared" si="130"/>
        <v>0</v>
      </c>
      <c r="Q115" s="44">
        <f t="shared" si="131"/>
        <v>1180.779</v>
      </c>
      <c r="R115" s="41">
        <f t="shared" si="132"/>
        <v>0</v>
      </c>
      <c r="S115" s="41">
        <f t="shared" si="133"/>
        <v>259.63</v>
      </c>
      <c r="T115" s="44">
        <f t="shared" si="134"/>
        <v>113.3</v>
      </c>
      <c r="U115" s="41">
        <f t="shared" si="135"/>
        <v>9.74</v>
      </c>
      <c r="V115" s="44">
        <f t="shared" si="136"/>
        <v>127.2</v>
      </c>
      <c r="W115" s="44">
        <f t="shared" si="137"/>
        <v>0</v>
      </c>
      <c r="X115" s="41">
        <f t="shared" si="138"/>
        <v>509.87</v>
      </c>
      <c r="Y115" s="41">
        <f t="shared" si="139"/>
        <v>1690.649</v>
      </c>
      <c r="Z115" s="41"/>
      <c r="AA115" s="12" t="s">
        <v>19</v>
      </c>
      <c r="AB115" s="11">
        <f t="shared" ref="AB115:AH115" si="159">K115+R115</f>
        <v>58.4172</v>
      </c>
      <c r="AC115" s="11">
        <f t="shared" si="159"/>
        <v>778.894</v>
      </c>
      <c r="AD115" s="11">
        <f t="shared" si="159"/>
        <v>566.48</v>
      </c>
      <c r="AE115" s="11">
        <f t="shared" si="159"/>
        <v>32.4578</v>
      </c>
      <c r="AF115" s="11">
        <f t="shared" si="159"/>
        <v>254.4</v>
      </c>
      <c r="AG115" s="11">
        <f t="shared" si="159"/>
        <v>0</v>
      </c>
      <c r="AH115" s="11">
        <f t="shared" si="159"/>
        <v>1690.649</v>
      </c>
      <c r="AI115" s="12" t="s">
        <v>1138</v>
      </c>
    </row>
    <row r="116" s="9" customFormat="1" ht="16" customHeight="1" spans="1:35">
      <c r="A116" s="40">
        <f t="shared" si="124"/>
        <v>113</v>
      </c>
      <c r="B116" s="41" t="s">
        <v>124</v>
      </c>
      <c r="C116" s="42" t="s">
        <v>375</v>
      </c>
      <c r="D116" s="41" t="s">
        <v>376</v>
      </c>
      <c r="E116" s="41">
        <v>3245.4</v>
      </c>
      <c r="F116" s="41">
        <f>VLOOKUP(C116,'[1]9月'!$B:$Q,16,0)</f>
        <v>3245.4</v>
      </c>
      <c r="G116" s="44">
        <v>5664.75</v>
      </c>
      <c r="H116" s="41">
        <v>3245.4</v>
      </c>
      <c r="I116" s="44">
        <v>1790</v>
      </c>
      <c r="J116" s="44"/>
      <c r="K116" s="52">
        <f t="shared" si="125"/>
        <v>58.4172</v>
      </c>
      <c r="L116" s="53">
        <f t="shared" si="126"/>
        <v>519.264</v>
      </c>
      <c r="M116" s="44">
        <f t="shared" si="127"/>
        <v>453.18</v>
      </c>
      <c r="N116" s="41">
        <f t="shared" si="128"/>
        <v>22.7178</v>
      </c>
      <c r="O116" s="44">
        <f t="shared" si="129"/>
        <v>89.5</v>
      </c>
      <c r="P116" s="44">
        <f t="shared" si="130"/>
        <v>0</v>
      </c>
      <c r="Q116" s="44">
        <f t="shared" si="131"/>
        <v>1143.079</v>
      </c>
      <c r="R116" s="41">
        <f t="shared" si="132"/>
        <v>0</v>
      </c>
      <c r="S116" s="41">
        <f t="shared" si="133"/>
        <v>259.63</v>
      </c>
      <c r="T116" s="44">
        <f t="shared" si="134"/>
        <v>113.3</v>
      </c>
      <c r="U116" s="41">
        <f t="shared" si="135"/>
        <v>9.74</v>
      </c>
      <c r="V116" s="44">
        <f t="shared" si="136"/>
        <v>89.5</v>
      </c>
      <c r="W116" s="44">
        <f t="shared" si="137"/>
        <v>0</v>
      </c>
      <c r="X116" s="41">
        <f t="shared" si="138"/>
        <v>472.17</v>
      </c>
      <c r="Y116" s="41">
        <f t="shared" si="139"/>
        <v>1615.249</v>
      </c>
      <c r="Z116" s="41"/>
      <c r="AA116" s="12" t="s">
        <v>19</v>
      </c>
      <c r="AB116" s="11">
        <f t="shared" ref="AB116:AH116" si="160">K116+R116</f>
        <v>58.4172</v>
      </c>
      <c r="AC116" s="11">
        <f t="shared" si="160"/>
        <v>778.894</v>
      </c>
      <c r="AD116" s="11">
        <f t="shared" si="160"/>
        <v>566.48</v>
      </c>
      <c r="AE116" s="11">
        <f t="shared" si="160"/>
        <v>32.4578</v>
      </c>
      <c r="AF116" s="11">
        <f t="shared" si="160"/>
        <v>179</v>
      </c>
      <c r="AG116" s="11">
        <f t="shared" si="160"/>
        <v>0</v>
      </c>
      <c r="AH116" s="11">
        <f t="shared" si="160"/>
        <v>1615.249</v>
      </c>
      <c r="AI116" s="12" t="s">
        <v>1138</v>
      </c>
    </row>
    <row r="117" s="9" customFormat="1" ht="16" customHeight="1" spans="1:35">
      <c r="A117" s="40">
        <f t="shared" si="124"/>
        <v>114</v>
      </c>
      <c r="B117" s="41" t="s">
        <v>124</v>
      </c>
      <c r="C117" s="42" t="s">
        <v>377</v>
      </c>
      <c r="D117" s="41" t="s">
        <v>378</v>
      </c>
      <c r="E117" s="41">
        <v>3245.4</v>
      </c>
      <c r="F117" s="41">
        <f>VLOOKUP(C117,'[1]9月'!$B:$Q,16,0)</f>
        <v>3245.4</v>
      </c>
      <c r="G117" s="44">
        <v>5664.75</v>
      </c>
      <c r="H117" s="41">
        <v>3245.4</v>
      </c>
      <c r="I117" s="44">
        <v>1790</v>
      </c>
      <c r="J117" s="44"/>
      <c r="K117" s="52">
        <f t="shared" si="125"/>
        <v>58.4172</v>
      </c>
      <c r="L117" s="53">
        <f t="shared" si="126"/>
        <v>519.264</v>
      </c>
      <c r="M117" s="44">
        <f t="shared" si="127"/>
        <v>453.18</v>
      </c>
      <c r="N117" s="41">
        <f t="shared" si="128"/>
        <v>22.7178</v>
      </c>
      <c r="O117" s="44">
        <f t="shared" si="129"/>
        <v>89.5</v>
      </c>
      <c r="P117" s="44">
        <f t="shared" si="130"/>
        <v>0</v>
      </c>
      <c r="Q117" s="44">
        <f t="shared" si="131"/>
        <v>1143.079</v>
      </c>
      <c r="R117" s="41">
        <f t="shared" si="132"/>
        <v>0</v>
      </c>
      <c r="S117" s="41">
        <f t="shared" si="133"/>
        <v>259.63</v>
      </c>
      <c r="T117" s="44">
        <f t="shared" si="134"/>
        <v>113.3</v>
      </c>
      <c r="U117" s="41">
        <f t="shared" si="135"/>
        <v>9.74</v>
      </c>
      <c r="V117" s="44">
        <f t="shared" si="136"/>
        <v>89.5</v>
      </c>
      <c r="W117" s="44">
        <f t="shared" si="137"/>
        <v>0</v>
      </c>
      <c r="X117" s="41">
        <f t="shared" si="138"/>
        <v>472.17</v>
      </c>
      <c r="Y117" s="41">
        <f t="shared" si="139"/>
        <v>1615.249</v>
      </c>
      <c r="Z117" s="41"/>
      <c r="AA117" s="12" t="s">
        <v>19</v>
      </c>
      <c r="AB117" s="11">
        <f t="shared" ref="AB117:AH117" si="161">K117+R117</f>
        <v>58.4172</v>
      </c>
      <c r="AC117" s="11">
        <f t="shared" si="161"/>
        <v>778.894</v>
      </c>
      <c r="AD117" s="11">
        <f t="shared" si="161"/>
        <v>566.48</v>
      </c>
      <c r="AE117" s="11">
        <f t="shared" si="161"/>
        <v>32.4578</v>
      </c>
      <c r="AF117" s="11">
        <f t="shared" si="161"/>
        <v>179</v>
      </c>
      <c r="AG117" s="11">
        <f t="shared" si="161"/>
        <v>0</v>
      </c>
      <c r="AH117" s="11">
        <f t="shared" si="161"/>
        <v>1615.249</v>
      </c>
      <c r="AI117" s="12" t="s">
        <v>1138</v>
      </c>
    </row>
    <row r="118" s="9" customFormat="1" ht="16" customHeight="1" spans="1:35">
      <c r="A118" s="40">
        <f t="shared" si="124"/>
        <v>115</v>
      </c>
      <c r="B118" s="41" t="s">
        <v>124</v>
      </c>
      <c r="C118" s="42" t="s">
        <v>379</v>
      </c>
      <c r="D118" s="41" t="s">
        <v>380</v>
      </c>
      <c r="E118" s="41">
        <v>3245.4</v>
      </c>
      <c r="F118" s="41">
        <f>VLOOKUP(C118,'[1]9月'!$B:$Q,16,0)</f>
        <v>3245.4</v>
      </c>
      <c r="G118" s="44">
        <v>5664.75</v>
      </c>
      <c r="H118" s="41">
        <v>3245.4</v>
      </c>
      <c r="I118" s="44">
        <v>1790</v>
      </c>
      <c r="J118" s="44"/>
      <c r="K118" s="52">
        <f t="shared" si="125"/>
        <v>58.4172</v>
      </c>
      <c r="L118" s="53">
        <f t="shared" si="126"/>
        <v>519.264</v>
      </c>
      <c r="M118" s="44">
        <f t="shared" si="127"/>
        <v>453.18</v>
      </c>
      <c r="N118" s="41">
        <f t="shared" si="128"/>
        <v>22.7178</v>
      </c>
      <c r="O118" s="44">
        <f t="shared" si="129"/>
        <v>89.5</v>
      </c>
      <c r="P118" s="44">
        <f t="shared" si="130"/>
        <v>0</v>
      </c>
      <c r="Q118" s="44">
        <f t="shared" si="131"/>
        <v>1143.079</v>
      </c>
      <c r="R118" s="41">
        <f t="shared" si="132"/>
        <v>0</v>
      </c>
      <c r="S118" s="41">
        <f t="shared" si="133"/>
        <v>259.63</v>
      </c>
      <c r="T118" s="44">
        <f t="shared" si="134"/>
        <v>113.3</v>
      </c>
      <c r="U118" s="41">
        <f t="shared" si="135"/>
        <v>9.74</v>
      </c>
      <c r="V118" s="44">
        <f t="shared" si="136"/>
        <v>89.5</v>
      </c>
      <c r="W118" s="44">
        <f t="shared" si="137"/>
        <v>0</v>
      </c>
      <c r="X118" s="41">
        <f t="shared" si="138"/>
        <v>472.17</v>
      </c>
      <c r="Y118" s="41">
        <f t="shared" si="139"/>
        <v>1615.249</v>
      </c>
      <c r="Z118" s="41"/>
      <c r="AA118" s="12" t="s">
        <v>19</v>
      </c>
      <c r="AB118" s="11">
        <f t="shared" ref="AB118:AH118" si="162">K118+R118</f>
        <v>58.4172</v>
      </c>
      <c r="AC118" s="11">
        <f t="shared" si="162"/>
        <v>778.894</v>
      </c>
      <c r="AD118" s="11">
        <f t="shared" si="162"/>
        <v>566.48</v>
      </c>
      <c r="AE118" s="11">
        <f t="shared" si="162"/>
        <v>32.4578</v>
      </c>
      <c r="AF118" s="11">
        <f t="shared" si="162"/>
        <v>179</v>
      </c>
      <c r="AG118" s="11">
        <f t="shared" si="162"/>
        <v>0</v>
      </c>
      <c r="AH118" s="11">
        <f t="shared" si="162"/>
        <v>1615.249</v>
      </c>
      <c r="AI118" s="12" t="s">
        <v>1138</v>
      </c>
    </row>
    <row r="119" s="9" customFormat="1" ht="16" customHeight="1" spans="1:35">
      <c r="A119" s="40">
        <f t="shared" si="124"/>
        <v>116</v>
      </c>
      <c r="B119" s="41" t="s">
        <v>124</v>
      </c>
      <c r="C119" s="42" t="s">
        <v>381</v>
      </c>
      <c r="D119" s="41" t="s">
        <v>382</v>
      </c>
      <c r="E119" s="41">
        <v>3245.4</v>
      </c>
      <c r="F119" s="41">
        <f>VLOOKUP(C119,'[1]9月'!$B:$Q,16,0)</f>
        <v>3245.4</v>
      </c>
      <c r="G119" s="44">
        <v>5664.75</v>
      </c>
      <c r="H119" s="41">
        <v>3245.4</v>
      </c>
      <c r="I119" s="44">
        <v>1790</v>
      </c>
      <c r="J119" s="44"/>
      <c r="K119" s="52">
        <f t="shared" si="125"/>
        <v>58.4172</v>
      </c>
      <c r="L119" s="53">
        <f t="shared" si="126"/>
        <v>519.264</v>
      </c>
      <c r="M119" s="44">
        <f t="shared" si="127"/>
        <v>453.18</v>
      </c>
      <c r="N119" s="41">
        <f t="shared" si="128"/>
        <v>22.7178</v>
      </c>
      <c r="O119" s="44">
        <f t="shared" si="129"/>
        <v>89.5</v>
      </c>
      <c r="P119" s="44">
        <f t="shared" si="130"/>
        <v>0</v>
      </c>
      <c r="Q119" s="44">
        <f t="shared" si="131"/>
        <v>1143.079</v>
      </c>
      <c r="R119" s="41">
        <f t="shared" si="132"/>
        <v>0</v>
      </c>
      <c r="S119" s="41">
        <f t="shared" si="133"/>
        <v>259.63</v>
      </c>
      <c r="T119" s="44">
        <f t="shared" si="134"/>
        <v>113.3</v>
      </c>
      <c r="U119" s="41">
        <f t="shared" si="135"/>
        <v>9.74</v>
      </c>
      <c r="V119" s="44">
        <f t="shared" si="136"/>
        <v>89.5</v>
      </c>
      <c r="W119" s="44">
        <f t="shared" si="137"/>
        <v>0</v>
      </c>
      <c r="X119" s="41">
        <f t="shared" si="138"/>
        <v>472.17</v>
      </c>
      <c r="Y119" s="41">
        <f t="shared" si="139"/>
        <v>1615.249</v>
      </c>
      <c r="Z119" s="41"/>
      <c r="AA119" s="12" t="s">
        <v>19</v>
      </c>
      <c r="AB119" s="11">
        <f t="shared" ref="AB119:AH119" si="163">K119+R119</f>
        <v>58.4172</v>
      </c>
      <c r="AC119" s="11">
        <f t="shared" si="163"/>
        <v>778.894</v>
      </c>
      <c r="AD119" s="11">
        <f t="shared" si="163"/>
        <v>566.48</v>
      </c>
      <c r="AE119" s="11">
        <f t="shared" si="163"/>
        <v>32.4578</v>
      </c>
      <c r="AF119" s="11">
        <f t="shared" si="163"/>
        <v>179</v>
      </c>
      <c r="AG119" s="11">
        <f t="shared" si="163"/>
        <v>0</v>
      </c>
      <c r="AH119" s="11">
        <f t="shared" si="163"/>
        <v>1615.249</v>
      </c>
      <c r="AI119" s="12" t="s">
        <v>1138</v>
      </c>
    </row>
    <row r="120" s="9" customFormat="1" ht="16" customHeight="1" spans="1:35">
      <c r="A120" s="40">
        <f t="shared" si="124"/>
        <v>117</v>
      </c>
      <c r="B120" s="41" t="s">
        <v>124</v>
      </c>
      <c r="C120" s="42" t="s">
        <v>383</v>
      </c>
      <c r="D120" s="41" t="s">
        <v>384</v>
      </c>
      <c r="E120" s="41">
        <v>3245.4</v>
      </c>
      <c r="F120" s="41">
        <f>VLOOKUP(C120,'[1]9月'!$B:$Q,16,0)</f>
        <v>3245.4</v>
      </c>
      <c r="G120" s="44">
        <v>5664.75</v>
      </c>
      <c r="H120" s="41">
        <v>3245.4</v>
      </c>
      <c r="I120" s="44">
        <v>1790</v>
      </c>
      <c r="J120" s="44"/>
      <c r="K120" s="52">
        <f t="shared" si="125"/>
        <v>58.4172</v>
      </c>
      <c r="L120" s="53">
        <f t="shared" si="126"/>
        <v>519.264</v>
      </c>
      <c r="M120" s="44">
        <f t="shared" si="127"/>
        <v>453.18</v>
      </c>
      <c r="N120" s="41">
        <f t="shared" si="128"/>
        <v>22.7178</v>
      </c>
      <c r="O120" s="44">
        <f t="shared" si="129"/>
        <v>89.5</v>
      </c>
      <c r="P120" s="44">
        <f t="shared" si="130"/>
        <v>0</v>
      </c>
      <c r="Q120" s="44">
        <f t="shared" si="131"/>
        <v>1143.079</v>
      </c>
      <c r="R120" s="41">
        <f t="shared" si="132"/>
        <v>0</v>
      </c>
      <c r="S120" s="41">
        <f t="shared" si="133"/>
        <v>259.63</v>
      </c>
      <c r="T120" s="44">
        <f t="shared" si="134"/>
        <v>113.3</v>
      </c>
      <c r="U120" s="41">
        <f t="shared" si="135"/>
        <v>9.74</v>
      </c>
      <c r="V120" s="44">
        <f t="shared" si="136"/>
        <v>89.5</v>
      </c>
      <c r="W120" s="44">
        <f t="shared" si="137"/>
        <v>0</v>
      </c>
      <c r="X120" s="41">
        <f t="shared" si="138"/>
        <v>472.17</v>
      </c>
      <c r="Y120" s="41">
        <f t="shared" si="139"/>
        <v>1615.249</v>
      </c>
      <c r="Z120" s="41"/>
      <c r="AA120" s="12" t="s">
        <v>19</v>
      </c>
      <c r="AB120" s="11">
        <f t="shared" ref="AB120:AH120" si="164">K120+R120</f>
        <v>58.4172</v>
      </c>
      <c r="AC120" s="11">
        <f t="shared" si="164"/>
        <v>778.894</v>
      </c>
      <c r="AD120" s="11">
        <f t="shared" si="164"/>
        <v>566.48</v>
      </c>
      <c r="AE120" s="11">
        <f t="shared" si="164"/>
        <v>32.4578</v>
      </c>
      <c r="AF120" s="11">
        <f t="shared" si="164"/>
        <v>179</v>
      </c>
      <c r="AG120" s="11">
        <f t="shared" si="164"/>
        <v>0</v>
      </c>
      <c r="AH120" s="11">
        <f t="shared" si="164"/>
        <v>1615.249</v>
      </c>
      <c r="AI120" s="12" t="s">
        <v>1138</v>
      </c>
    </row>
    <row r="121" s="9" customFormat="1" ht="16" customHeight="1" spans="1:35">
      <c r="A121" s="40">
        <f t="shared" si="124"/>
        <v>118</v>
      </c>
      <c r="B121" s="41" t="s">
        <v>124</v>
      </c>
      <c r="C121" s="42" t="s">
        <v>385</v>
      </c>
      <c r="D121" s="41" t="s">
        <v>386</v>
      </c>
      <c r="E121" s="41">
        <v>3245.4</v>
      </c>
      <c r="F121" s="41">
        <f>VLOOKUP(C121,'[1]9月'!$B:$Q,16,0)</f>
        <v>3245.4</v>
      </c>
      <c r="G121" s="44">
        <v>5664.75</v>
      </c>
      <c r="H121" s="41">
        <v>3245.4</v>
      </c>
      <c r="I121" s="44">
        <v>1790</v>
      </c>
      <c r="J121" s="44"/>
      <c r="K121" s="52">
        <f t="shared" si="125"/>
        <v>58.4172</v>
      </c>
      <c r="L121" s="53">
        <f t="shared" si="126"/>
        <v>519.264</v>
      </c>
      <c r="M121" s="44">
        <f t="shared" si="127"/>
        <v>453.18</v>
      </c>
      <c r="N121" s="41">
        <f t="shared" si="128"/>
        <v>22.7178</v>
      </c>
      <c r="O121" s="44">
        <f t="shared" si="129"/>
        <v>89.5</v>
      </c>
      <c r="P121" s="44">
        <f t="shared" si="130"/>
        <v>0</v>
      </c>
      <c r="Q121" s="44">
        <f t="shared" si="131"/>
        <v>1143.079</v>
      </c>
      <c r="R121" s="41">
        <f t="shared" si="132"/>
        <v>0</v>
      </c>
      <c r="S121" s="41">
        <f t="shared" si="133"/>
        <v>259.63</v>
      </c>
      <c r="T121" s="44">
        <f t="shared" si="134"/>
        <v>113.3</v>
      </c>
      <c r="U121" s="41">
        <f t="shared" si="135"/>
        <v>9.74</v>
      </c>
      <c r="V121" s="44">
        <f t="shared" si="136"/>
        <v>89.5</v>
      </c>
      <c r="W121" s="44">
        <f t="shared" si="137"/>
        <v>0</v>
      </c>
      <c r="X121" s="41">
        <f t="shared" si="138"/>
        <v>472.17</v>
      </c>
      <c r="Y121" s="41">
        <f t="shared" si="139"/>
        <v>1615.249</v>
      </c>
      <c r="Z121" s="41"/>
      <c r="AA121" s="12" t="s">
        <v>19</v>
      </c>
      <c r="AB121" s="11">
        <f t="shared" ref="AB121:AH121" si="165">K121+R121</f>
        <v>58.4172</v>
      </c>
      <c r="AC121" s="11">
        <f t="shared" si="165"/>
        <v>778.894</v>
      </c>
      <c r="AD121" s="11">
        <f t="shared" si="165"/>
        <v>566.48</v>
      </c>
      <c r="AE121" s="11">
        <f t="shared" si="165"/>
        <v>32.4578</v>
      </c>
      <c r="AF121" s="11">
        <f t="shared" si="165"/>
        <v>179</v>
      </c>
      <c r="AG121" s="11">
        <f t="shared" si="165"/>
        <v>0</v>
      </c>
      <c r="AH121" s="11">
        <f t="shared" si="165"/>
        <v>1615.249</v>
      </c>
      <c r="AI121" s="12" t="s">
        <v>1138</v>
      </c>
    </row>
    <row r="122" s="9" customFormat="1" ht="16" customHeight="1" spans="1:35">
      <c r="A122" s="40">
        <f t="shared" si="124"/>
        <v>119</v>
      </c>
      <c r="B122" s="41" t="s">
        <v>124</v>
      </c>
      <c r="C122" s="42" t="s">
        <v>387</v>
      </c>
      <c r="D122" s="41" t="s">
        <v>388</v>
      </c>
      <c r="E122" s="41">
        <v>3245.4</v>
      </c>
      <c r="F122" s="41">
        <f>VLOOKUP(C122,'[1]9月'!$B:$Q,16,0)</f>
        <v>3245.4</v>
      </c>
      <c r="G122" s="44">
        <v>5664.75</v>
      </c>
      <c r="H122" s="41">
        <v>3245.4</v>
      </c>
      <c r="I122" s="44">
        <v>1790</v>
      </c>
      <c r="J122" s="44"/>
      <c r="K122" s="52">
        <f t="shared" si="125"/>
        <v>58.4172</v>
      </c>
      <c r="L122" s="53">
        <f t="shared" si="126"/>
        <v>519.264</v>
      </c>
      <c r="M122" s="44">
        <f t="shared" si="127"/>
        <v>453.18</v>
      </c>
      <c r="N122" s="41">
        <f t="shared" si="128"/>
        <v>22.7178</v>
      </c>
      <c r="O122" s="44">
        <f t="shared" si="129"/>
        <v>89.5</v>
      </c>
      <c r="P122" s="44">
        <f t="shared" si="130"/>
        <v>0</v>
      </c>
      <c r="Q122" s="44">
        <f t="shared" si="131"/>
        <v>1143.079</v>
      </c>
      <c r="R122" s="41">
        <f t="shared" si="132"/>
        <v>0</v>
      </c>
      <c r="S122" s="41">
        <f t="shared" si="133"/>
        <v>259.63</v>
      </c>
      <c r="T122" s="44">
        <f t="shared" si="134"/>
        <v>113.3</v>
      </c>
      <c r="U122" s="41">
        <f t="shared" si="135"/>
        <v>9.74</v>
      </c>
      <c r="V122" s="44">
        <f t="shared" si="136"/>
        <v>89.5</v>
      </c>
      <c r="W122" s="44">
        <f t="shared" si="137"/>
        <v>0</v>
      </c>
      <c r="X122" s="41">
        <f t="shared" si="138"/>
        <v>472.17</v>
      </c>
      <c r="Y122" s="41">
        <f t="shared" si="139"/>
        <v>1615.249</v>
      </c>
      <c r="Z122" s="41"/>
      <c r="AA122" s="12" t="s">
        <v>19</v>
      </c>
      <c r="AB122" s="11">
        <f t="shared" ref="AB122:AH122" si="166">K122+R122</f>
        <v>58.4172</v>
      </c>
      <c r="AC122" s="11">
        <f t="shared" si="166"/>
        <v>778.894</v>
      </c>
      <c r="AD122" s="11">
        <f t="shared" si="166"/>
        <v>566.48</v>
      </c>
      <c r="AE122" s="11">
        <f t="shared" si="166"/>
        <v>32.4578</v>
      </c>
      <c r="AF122" s="11">
        <f t="shared" si="166"/>
        <v>179</v>
      </c>
      <c r="AG122" s="11">
        <f t="shared" si="166"/>
        <v>0</v>
      </c>
      <c r="AH122" s="11">
        <f t="shared" si="166"/>
        <v>1615.249</v>
      </c>
      <c r="AI122" s="12" t="s">
        <v>1138</v>
      </c>
    </row>
    <row r="123" s="9" customFormat="1" ht="16" customHeight="1" spans="1:35">
      <c r="A123" s="40">
        <f t="shared" si="124"/>
        <v>120</v>
      </c>
      <c r="B123" s="41" t="s">
        <v>124</v>
      </c>
      <c r="C123" s="42" t="s">
        <v>389</v>
      </c>
      <c r="D123" s="41" t="s">
        <v>390</v>
      </c>
      <c r="E123" s="41">
        <v>3245.4</v>
      </c>
      <c r="F123" s="41">
        <f>VLOOKUP(C123,'[1]9月'!$B:$Q,16,0)</f>
        <v>3245.4</v>
      </c>
      <c r="G123" s="44">
        <v>5664.75</v>
      </c>
      <c r="H123" s="41">
        <v>3245.4</v>
      </c>
      <c r="I123" s="44">
        <v>1790</v>
      </c>
      <c r="J123" s="44"/>
      <c r="K123" s="52">
        <f t="shared" si="125"/>
        <v>58.4172</v>
      </c>
      <c r="L123" s="53">
        <f t="shared" si="126"/>
        <v>519.264</v>
      </c>
      <c r="M123" s="44">
        <f t="shared" si="127"/>
        <v>453.18</v>
      </c>
      <c r="N123" s="41">
        <f t="shared" si="128"/>
        <v>22.7178</v>
      </c>
      <c r="O123" s="44">
        <f t="shared" si="129"/>
        <v>89.5</v>
      </c>
      <c r="P123" s="44">
        <f t="shared" si="130"/>
        <v>0</v>
      </c>
      <c r="Q123" s="44">
        <f t="shared" si="131"/>
        <v>1143.079</v>
      </c>
      <c r="R123" s="41">
        <f t="shared" si="132"/>
        <v>0</v>
      </c>
      <c r="S123" s="41">
        <f t="shared" si="133"/>
        <v>259.63</v>
      </c>
      <c r="T123" s="44">
        <f t="shared" si="134"/>
        <v>113.3</v>
      </c>
      <c r="U123" s="41">
        <f t="shared" si="135"/>
        <v>9.74</v>
      </c>
      <c r="V123" s="44">
        <f t="shared" si="136"/>
        <v>89.5</v>
      </c>
      <c r="W123" s="44">
        <f t="shared" si="137"/>
        <v>0</v>
      </c>
      <c r="X123" s="41">
        <f t="shared" si="138"/>
        <v>472.17</v>
      </c>
      <c r="Y123" s="41">
        <f t="shared" si="139"/>
        <v>1615.249</v>
      </c>
      <c r="Z123" s="41"/>
      <c r="AA123" s="12" t="s">
        <v>19</v>
      </c>
      <c r="AB123" s="11">
        <f t="shared" ref="AB123:AH123" si="167">K123+R123</f>
        <v>58.4172</v>
      </c>
      <c r="AC123" s="11">
        <f t="shared" si="167"/>
        <v>778.894</v>
      </c>
      <c r="AD123" s="11">
        <f t="shared" si="167"/>
        <v>566.48</v>
      </c>
      <c r="AE123" s="11">
        <f t="shared" si="167"/>
        <v>32.4578</v>
      </c>
      <c r="AF123" s="11">
        <f t="shared" si="167"/>
        <v>179</v>
      </c>
      <c r="AG123" s="11">
        <f t="shared" si="167"/>
        <v>0</v>
      </c>
      <c r="AH123" s="11">
        <f t="shared" si="167"/>
        <v>1615.249</v>
      </c>
      <c r="AI123" s="12" t="s">
        <v>1138</v>
      </c>
    </row>
    <row r="124" s="9" customFormat="1" ht="16" customHeight="1" spans="1:35">
      <c r="A124" s="40">
        <f t="shared" si="124"/>
        <v>121</v>
      </c>
      <c r="B124" s="41" t="s">
        <v>124</v>
      </c>
      <c r="C124" s="42" t="s">
        <v>391</v>
      </c>
      <c r="D124" s="41" t="s">
        <v>392</v>
      </c>
      <c r="E124" s="41">
        <v>3245.4</v>
      </c>
      <c r="F124" s="41">
        <f>VLOOKUP(C124,'[1]9月'!$B:$Q,16,0)</f>
        <v>3245.4</v>
      </c>
      <c r="G124" s="44">
        <v>5664.75</v>
      </c>
      <c r="H124" s="41">
        <v>3245.4</v>
      </c>
      <c r="I124" s="44">
        <v>1790</v>
      </c>
      <c r="J124" s="44"/>
      <c r="K124" s="52">
        <f t="shared" si="125"/>
        <v>58.4172</v>
      </c>
      <c r="L124" s="53">
        <f t="shared" si="126"/>
        <v>519.264</v>
      </c>
      <c r="M124" s="44">
        <f t="shared" si="127"/>
        <v>453.18</v>
      </c>
      <c r="N124" s="41">
        <f t="shared" si="128"/>
        <v>22.7178</v>
      </c>
      <c r="O124" s="44">
        <f t="shared" si="129"/>
        <v>89.5</v>
      </c>
      <c r="P124" s="44">
        <f t="shared" si="130"/>
        <v>0</v>
      </c>
      <c r="Q124" s="44">
        <f t="shared" si="131"/>
        <v>1143.079</v>
      </c>
      <c r="R124" s="41">
        <f t="shared" si="132"/>
        <v>0</v>
      </c>
      <c r="S124" s="41">
        <f t="shared" si="133"/>
        <v>259.63</v>
      </c>
      <c r="T124" s="44">
        <f t="shared" si="134"/>
        <v>113.3</v>
      </c>
      <c r="U124" s="41">
        <f t="shared" si="135"/>
        <v>9.74</v>
      </c>
      <c r="V124" s="44">
        <f t="shared" si="136"/>
        <v>89.5</v>
      </c>
      <c r="W124" s="44">
        <f t="shared" si="137"/>
        <v>0</v>
      </c>
      <c r="X124" s="41">
        <f t="shared" si="138"/>
        <v>472.17</v>
      </c>
      <c r="Y124" s="41">
        <f t="shared" si="139"/>
        <v>1615.249</v>
      </c>
      <c r="Z124" s="41"/>
      <c r="AA124" s="12" t="s">
        <v>19</v>
      </c>
      <c r="AB124" s="11">
        <f t="shared" ref="AB124:AH124" si="168">K124+R124</f>
        <v>58.4172</v>
      </c>
      <c r="AC124" s="11">
        <f t="shared" si="168"/>
        <v>778.894</v>
      </c>
      <c r="AD124" s="11">
        <f t="shared" si="168"/>
        <v>566.48</v>
      </c>
      <c r="AE124" s="11">
        <f t="shared" si="168"/>
        <v>32.4578</v>
      </c>
      <c r="AF124" s="11">
        <f t="shared" si="168"/>
        <v>179</v>
      </c>
      <c r="AG124" s="11">
        <f t="shared" si="168"/>
        <v>0</v>
      </c>
      <c r="AH124" s="11">
        <f t="shared" si="168"/>
        <v>1615.249</v>
      </c>
      <c r="AI124" s="12" t="s">
        <v>1138</v>
      </c>
    </row>
    <row r="125" s="9" customFormat="1" ht="16" customHeight="1" spans="1:35">
      <c r="A125" s="40">
        <f t="shared" si="124"/>
        <v>122</v>
      </c>
      <c r="B125" s="41" t="s">
        <v>124</v>
      </c>
      <c r="C125" s="42" t="s">
        <v>393</v>
      </c>
      <c r="D125" s="41" t="s">
        <v>394</v>
      </c>
      <c r="E125" s="41">
        <v>3245.4</v>
      </c>
      <c r="F125" s="41">
        <f>VLOOKUP(C125,'[1]9月'!$B:$Q,16,0)</f>
        <v>3245.4</v>
      </c>
      <c r="G125" s="44">
        <v>5664.75</v>
      </c>
      <c r="H125" s="41">
        <v>3245.4</v>
      </c>
      <c r="I125" s="44">
        <v>1790</v>
      </c>
      <c r="J125" s="44"/>
      <c r="K125" s="52">
        <f t="shared" si="125"/>
        <v>58.4172</v>
      </c>
      <c r="L125" s="53">
        <f t="shared" si="126"/>
        <v>519.264</v>
      </c>
      <c r="M125" s="44">
        <f t="shared" si="127"/>
        <v>453.18</v>
      </c>
      <c r="N125" s="41">
        <f t="shared" si="128"/>
        <v>22.7178</v>
      </c>
      <c r="O125" s="44">
        <f t="shared" si="129"/>
        <v>89.5</v>
      </c>
      <c r="P125" s="44">
        <f t="shared" si="130"/>
        <v>0</v>
      </c>
      <c r="Q125" s="44">
        <f t="shared" si="131"/>
        <v>1143.079</v>
      </c>
      <c r="R125" s="41">
        <f t="shared" si="132"/>
        <v>0</v>
      </c>
      <c r="S125" s="41">
        <f t="shared" si="133"/>
        <v>259.63</v>
      </c>
      <c r="T125" s="44">
        <f t="shared" si="134"/>
        <v>113.3</v>
      </c>
      <c r="U125" s="41">
        <f t="shared" si="135"/>
        <v>9.74</v>
      </c>
      <c r="V125" s="44">
        <f t="shared" si="136"/>
        <v>89.5</v>
      </c>
      <c r="W125" s="44">
        <f t="shared" si="137"/>
        <v>0</v>
      </c>
      <c r="X125" s="41">
        <f t="shared" si="138"/>
        <v>472.17</v>
      </c>
      <c r="Y125" s="41">
        <f t="shared" si="139"/>
        <v>1615.249</v>
      </c>
      <c r="Z125" s="41"/>
      <c r="AA125" s="12" t="s">
        <v>19</v>
      </c>
      <c r="AB125" s="11">
        <f t="shared" ref="AB125:AH125" si="169">K125+R125</f>
        <v>58.4172</v>
      </c>
      <c r="AC125" s="11">
        <f t="shared" si="169"/>
        <v>778.894</v>
      </c>
      <c r="AD125" s="11">
        <f t="shared" si="169"/>
        <v>566.48</v>
      </c>
      <c r="AE125" s="11">
        <f t="shared" si="169"/>
        <v>32.4578</v>
      </c>
      <c r="AF125" s="11">
        <f t="shared" si="169"/>
        <v>179</v>
      </c>
      <c r="AG125" s="11">
        <f t="shared" si="169"/>
        <v>0</v>
      </c>
      <c r="AH125" s="11">
        <f t="shared" si="169"/>
        <v>1615.249</v>
      </c>
      <c r="AI125" s="12" t="s">
        <v>1138</v>
      </c>
    </row>
    <row r="126" s="9" customFormat="1" ht="16" customHeight="1" spans="1:35">
      <c r="A126" s="40">
        <f t="shared" si="124"/>
        <v>123</v>
      </c>
      <c r="B126" s="41" t="s">
        <v>124</v>
      </c>
      <c r="C126" s="42" t="s">
        <v>395</v>
      </c>
      <c r="D126" s="350" t="s">
        <v>396</v>
      </c>
      <c r="E126" s="41">
        <v>3245.4</v>
      </c>
      <c r="F126" s="41">
        <f>VLOOKUP(C126,'[1]9月'!$B:$Q,16,0)</f>
        <v>3245.4</v>
      </c>
      <c r="G126" s="44">
        <v>5664.75</v>
      </c>
      <c r="H126" s="41">
        <v>3245.4</v>
      </c>
      <c r="I126" s="44">
        <v>1790</v>
      </c>
      <c r="J126" s="44"/>
      <c r="K126" s="52">
        <f t="shared" si="125"/>
        <v>58.4172</v>
      </c>
      <c r="L126" s="53">
        <f t="shared" si="126"/>
        <v>519.264</v>
      </c>
      <c r="M126" s="44">
        <f t="shared" si="127"/>
        <v>453.18</v>
      </c>
      <c r="N126" s="41">
        <f t="shared" si="128"/>
        <v>22.7178</v>
      </c>
      <c r="O126" s="44">
        <f t="shared" si="129"/>
        <v>89.5</v>
      </c>
      <c r="P126" s="44">
        <f t="shared" si="130"/>
        <v>0</v>
      </c>
      <c r="Q126" s="44">
        <f t="shared" si="131"/>
        <v>1143.079</v>
      </c>
      <c r="R126" s="41">
        <f t="shared" si="132"/>
        <v>0</v>
      </c>
      <c r="S126" s="41">
        <f t="shared" si="133"/>
        <v>259.63</v>
      </c>
      <c r="T126" s="44">
        <f t="shared" si="134"/>
        <v>113.3</v>
      </c>
      <c r="U126" s="41">
        <f t="shared" si="135"/>
        <v>9.74</v>
      </c>
      <c r="V126" s="44">
        <f t="shared" si="136"/>
        <v>89.5</v>
      </c>
      <c r="W126" s="44">
        <f t="shared" si="137"/>
        <v>0</v>
      </c>
      <c r="X126" s="41">
        <f t="shared" si="138"/>
        <v>472.17</v>
      </c>
      <c r="Y126" s="41">
        <f t="shared" si="139"/>
        <v>1615.249</v>
      </c>
      <c r="Z126" s="41"/>
      <c r="AA126" s="12" t="s">
        <v>19</v>
      </c>
      <c r="AB126" s="11">
        <f t="shared" ref="AB126:AH126" si="170">K126+R126</f>
        <v>58.4172</v>
      </c>
      <c r="AC126" s="11">
        <f t="shared" si="170"/>
        <v>778.894</v>
      </c>
      <c r="AD126" s="11">
        <f t="shared" si="170"/>
        <v>566.48</v>
      </c>
      <c r="AE126" s="11">
        <f t="shared" si="170"/>
        <v>32.4578</v>
      </c>
      <c r="AF126" s="11">
        <f t="shared" si="170"/>
        <v>179</v>
      </c>
      <c r="AG126" s="11">
        <f t="shared" si="170"/>
        <v>0</v>
      </c>
      <c r="AH126" s="11">
        <f t="shared" si="170"/>
        <v>1615.249</v>
      </c>
      <c r="AI126" s="12" t="s">
        <v>1138</v>
      </c>
    </row>
    <row r="127" s="9" customFormat="1" ht="16" customHeight="1" spans="1:35">
      <c r="A127" s="40">
        <f t="shared" si="124"/>
        <v>124</v>
      </c>
      <c r="B127" s="41" t="s">
        <v>124</v>
      </c>
      <c r="C127" s="42" t="s">
        <v>397</v>
      </c>
      <c r="D127" s="41" t="s">
        <v>398</v>
      </c>
      <c r="E127" s="41">
        <v>3245.4</v>
      </c>
      <c r="F127" s="41">
        <f>VLOOKUP(C127,'[1]9月'!$B:$Q,16,0)</f>
        <v>3245.4</v>
      </c>
      <c r="G127" s="44">
        <v>5664.75</v>
      </c>
      <c r="H127" s="41">
        <v>3245.4</v>
      </c>
      <c r="I127" s="44">
        <v>2544</v>
      </c>
      <c r="J127" s="44"/>
      <c r="K127" s="52">
        <f t="shared" si="125"/>
        <v>58.4172</v>
      </c>
      <c r="L127" s="53">
        <f t="shared" si="126"/>
        <v>519.264</v>
      </c>
      <c r="M127" s="44">
        <f t="shared" si="127"/>
        <v>453.18</v>
      </c>
      <c r="N127" s="41">
        <f t="shared" si="128"/>
        <v>22.7178</v>
      </c>
      <c r="O127" s="44">
        <f t="shared" si="129"/>
        <v>127.2</v>
      </c>
      <c r="P127" s="44">
        <f t="shared" si="130"/>
        <v>0</v>
      </c>
      <c r="Q127" s="44">
        <f t="shared" si="131"/>
        <v>1180.779</v>
      </c>
      <c r="R127" s="41">
        <f t="shared" si="132"/>
        <v>0</v>
      </c>
      <c r="S127" s="41">
        <f t="shared" si="133"/>
        <v>259.63</v>
      </c>
      <c r="T127" s="44">
        <f t="shared" si="134"/>
        <v>113.3</v>
      </c>
      <c r="U127" s="41">
        <f t="shared" si="135"/>
        <v>9.74</v>
      </c>
      <c r="V127" s="44">
        <f t="shared" si="136"/>
        <v>127.2</v>
      </c>
      <c r="W127" s="44">
        <f t="shared" si="137"/>
        <v>0</v>
      </c>
      <c r="X127" s="41">
        <f t="shared" si="138"/>
        <v>509.87</v>
      </c>
      <c r="Y127" s="41">
        <f t="shared" si="139"/>
        <v>1690.649</v>
      </c>
      <c r="Z127" s="41"/>
      <c r="AA127" s="12" t="s">
        <v>19</v>
      </c>
      <c r="AB127" s="11">
        <f t="shared" ref="AB127:AH127" si="171">K127+R127</f>
        <v>58.4172</v>
      </c>
      <c r="AC127" s="11">
        <f t="shared" si="171"/>
        <v>778.894</v>
      </c>
      <c r="AD127" s="11">
        <f t="shared" si="171"/>
        <v>566.48</v>
      </c>
      <c r="AE127" s="11">
        <f t="shared" si="171"/>
        <v>32.4578</v>
      </c>
      <c r="AF127" s="11">
        <f t="shared" si="171"/>
        <v>254.4</v>
      </c>
      <c r="AG127" s="11">
        <f t="shared" si="171"/>
        <v>0</v>
      </c>
      <c r="AH127" s="11">
        <f t="shared" si="171"/>
        <v>1690.649</v>
      </c>
      <c r="AI127" s="12" t="s">
        <v>1138</v>
      </c>
    </row>
    <row r="128" s="9" customFormat="1" ht="16" customHeight="1" spans="1:35">
      <c r="A128" s="40">
        <f t="shared" si="124"/>
        <v>125</v>
      </c>
      <c r="B128" s="41" t="s">
        <v>124</v>
      </c>
      <c r="C128" s="42" t="s">
        <v>399</v>
      </c>
      <c r="D128" s="41" t="s">
        <v>400</v>
      </c>
      <c r="E128" s="41">
        <v>3245.4</v>
      </c>
      <c r="F128" s="41">
        <f>VLOOKUP(C128,'[1]9月'!$B:$Q,16,0)</f>
        <v>3245.4</v>
      </c>
      <c r="G128" s="44">
        <v>5664.75</v>
      </c>
      <c r="H128" s="41">
        <v>3245.4</v>
      </c>
      <c r="I128" s="44">
        <v>1790</v>
      </c>
      <c r="J128" s="44"/>
      <c r="K128" s="52">
        <f t="shared" si="125"/>
        <v>58.4172</v>
      </c>
      <c r="L128" s="53">
        <f t="shared" si="126"/>
        <v>519.264</v>
      </c>
      <c r="M128" s="44">
        <f t="shared" si="127"/>
        <v>453.18</v>
      </c>
      <c r="N128" s="41">
        <f t="shared" si="128"/>
        <v>22.7178</v>
      </c>
      <c r="O128" s="44">
        <f t="shared" si="129"/>
        <v>89.5</v>
      </c>
      <c r="P128" s="44">
        <f t="shared" si="130"/>
        <v>0</v>
      </c>
      <c r="Q128" s="44">
        <f t="shared" si="131"/>
        <v>1143.079</v>
      </c>
      <c r="R128" s="41">
        <f t="shared" si="132"/>
        <v>0</v>
      </c>
      <c r="S128" s="41">
        <f t="shared" si="133"/>
        <v>259.63</v>
      </c>
      <c r="T128" s="44">
        <f t="shared" si="134"/>
        <v>113.3</v>
      </c>
      <c r="U128" s="41">
        <f t="shared" si="135"/>
        <v>9.74</v>
      </c>
      <c r="V128" s="44">
        <f t="shared" si="136"/>
        <v>89.5</v>
      </c>
      <c r="W128" s="44">
        <f t="shared" si="137"/>
        <v>0</v>
      </c>
      <c r="X128" s="41">
        <f t="shared" si="138"/>
        <v>472.17</v>
      </c>
      <c r="Y128" s="41">
        <f t="shared" si="139"/>
        <v>1615.249</v>
      </c>
      <c r="Z128" s="41"/>
      <c r="AA128" s="12" t="s">
        <v>19</v>
      </c>
      <c r="AB128" s="11">
        <f t="shared" ref="AB128:AH128" si="172">K128+R128</f>
        <v>58.4172</v>
      </c>
      <c r="AC128" s="11">
        <f t="shared" si="172"/>
        <v>778.894</v>
      </c>
      <c r="AD128" s="11">
        <f t="shared" si="172"/>
        <v>566.48</v>
      </c>
      <c r="AE128" s="11">
        <f t="shared" si="172"/>
        <v>32.4578</v>
      </c>
      <c r="AF128" s="11">
        <f t="shared" si="172"/>
        <v>179</v>
      </c>
      <c r="AG128" s="11">
        <f t="shared" si="172"/>
        <v>0</v>
      </c>
      <c r="AH128" s="11">
        <f t="shared" si="172"/>
        <v>1615.249</v>
      </c>
      <c r="AI128" s="12" t="s">
        <v>1138</v>
      </c>
    </row>
    <row r="129" s="9" customFormat="1" ht="16" customHeight="1" spans="1:35">
      <c r="A129" s="40">
        <f t="shared" ref="A129:A192" si="173">ROW()-3</f>
        <v>126</v>
      </c>
      <c r="B129" s="41" t="s">
        <v>124</v>
      </c>
      <c r="C129" s="42" t="s">
        <v>403</v>
      </c>
      <c r="D129" s="41" t="s">
        <v>404</v>
      </c>
      <c r="E129" s="41">
        <v>3245.4</v>
      </c>
      <c r="F129" s="41">
        <f>VLOOKUP(C129,'[1]9月'!$B:$Q,16,0)</f>
        <v>3245.4</v>
      </c>
      <c r="G129" s="44">
        <v>5664.75</v>
      </c>
      <c r="H129" s="41">
        <v>3245.4</v>
      </c>
      <c r="I129" s="44">
        <v>2544</v>
      </c>
      <c r="J129" s="44"/>
      <c r="K129" s="52">
        <f t="shared" ref="K129:K192" si="174">E129*0.018</f>
        <v>58.4172</v>
      </c>
      <c r="L129" s="53">
        <f t="shared" ref="L129:L192" si="175">F129*0.16</f>
        <v>519.264</v>
      </c>
      <c r="M129" s="44">
        <f t="shared" ref="M129:M192" si="176">ROUND(G129*0.08,2)</f>
        <v>453.18</v>
      </c>
      <c r="N129" s="41">
        <f t="shared" ref="N129:N192" si="177">H129*0.007</f>
        <v>22.7178</v>
      </c>
      <c r="O129" s="44">
        <f t="shared" ref="O129:O192" si="178">I129*5%</f>
        <v>127.2</v>
      </c>
      <c r="P129" s="44">
        <f t="shared" ref="P129:P192" si="179">J129*50%</f>
        <v>0</v>
      </c>
      <c r="Q129" s="44">
        <f t="shared" ref="Q129:Q192" si="180">SUM(K129:P129)</f>
        <v>1180.779</v>
      </c>
      <c r="R129" s="41">
        <f t="shared" ref="R129:R192" si="181">E129*0</f>
        <v>0</v>
      </c>
      <c r="S129" s="41">
        <f t="shared" ref="S129:S192" si="182">ROUND(F129*0.08,2)</f>
        <v>259.63</v>
      </c>
      <c r="T129" s="44">
        <f t="shared" ref="T129:T192" si="183">ROUND(G129*0.02,2)</f>
        <v>113.3</v>
      </c>
      <c r="U129" s="41">
        <f t="shared" ref="U129:U192" si="184">ROUND(H129*0.003,2)</f>
        <v>9.74</v>
      </c>
      <c r="V129" s="44">
        <f t="shared" ref="V129:V192" si="185">I129*5%</f>
        <v>127.2</v>
      </c>
      <c r="W129" s="44">
        <f t="shared" ref="W129:W192" si="186">J129*50%</f>
        <v>0</v>
      </c>
      <c r="X129" s="41">
        <f t="shared" ref="X129:X192" si="187">SUM(R129:W129)</f>
        <v>509.87</v>
      </c>
      <c r="Y129" s="41">
        <f t="shared" ref="Y129:Y192" si="188">Q129+X129</f>
        <v>1690.649</v>
      </c>
      <c r="Z129" s="41"/>
      <c r="AA129" s="12" t="s">
        <v>19</v>
      </c>
      <c r="AB129" s="11">
        <f t="shared" ref="AB129:AH129" si="189">K129+R129</f>
        <v>58.4172</v>
      </c>
      <c r="AC129" s="11">
        <f t="shared" si="189"/>
        <v>778.894</v>
      </c>
      <c r="AD129" s="11">
        <f t="shared" si="189"/>
        <v>566.48</v>
      </c>
      <c r="AE129" s="11">
        <f t="shared" si="189"/>
        <v>32.4578</v>
      </c>
      <c r="AF129" s="11">
        <f t="shared" si="189"/>
        <v>254.4</v>
      </c>
      <c r="AG129" s="11">
        <f t="shared" si="189"/>
        <v>0</v>
      </c>
      <c r="AH129" s="11">
        <f t="shared" si="189"/>
        <v>1690.649</v>
      </c>
      <c r="AI129" s="12" t="s">
        <v>1138</v>
      </c>
    </row>
    <row r="130" s="9" customFormat="1" ht="16" customHeight="1" spans="1:35">
      <c r="A130" s="40">
        <f t="shared" si="173"/>
        <v>127</v>
      </c>
      <c r="B130" s="41" t="s">
        <v>124</v>
      </c>
      <c r="C130" s="42" t="s">
        <v>405</v>
      </c>
      <c r="D130" s="41" t="s">
        <v>406</v>
      </c>
      <c r="E130" s="41">
        <v>3245.4</v>
      </c>
      <c r="F130" s="41">
        <f>VLOOKUP(C130,'[1]9月'!$B:$Q,16,0)</f>
        <v>3245.4</v>
      </c>
      <c r="G130" s="44">
        <v>5664.75</v>
      </c>
      <c r="H130" s="41">
        <v>3245.4</v>
      </c>
      <c r="I130" s="44">
        <v>2544</v>
      </c>
      <c r="J130" s="44"/>
      <c r="K130" s="52">
        <f t="shared" si="174"/>
        <v>58.4172</v>
      </c>
      <c r="L130" s="53">
        <f t="shared" si="175"/>
        <v>519.264</v>
      </c>
      <c r="M130" s="44">
        <f t="shared" si="176"/>
        <v>453.18</v>
      </c>
      <c r="N130" s="41">
        <f t="shared" si="177"/>
        <v>22.7178</v>
      </c>
      <c r="O130" s="44">
        <f t="shared" si="178"/>
        <v>127.2</v>
      </c>
      <c r="P130" s="44">
        <f t="shared" si="179"/>
        <v>0</v>
      </c>
      <c r="Q130" s="44">
        <f t="shared" si="180"/>
        <v>1180.779</v>
      </c>
      <c r="R130" s="41">
        <f t="shared" si="181"/>
        <v>0</v>
      </c>
      <c r="S130" s="41">
        <f t="shared" si="182"/>
        <v>259.63</v>
      </c>
      <c r="T130" s="44">
        <f t="shared" si="183"/>
        <v>113.3</v>
      </c>
      <c r="U130" s="41">
        <f t="shared" si="184"/>
        <v>9.74</v>
      </c>
      <c r="V130" s="44">
        <f t="shared" si="185"/>
        <v>127.2</v>
      </c>
      <c r="W130" s="44">
        <f t="shared" si="186"/>
        <v>0</v>
      </c>
      <c r="X130" s="41">
        <f t="shared" si="187"/>
        <v>509.87</v>
      </c>
      <c r="Y130" s="41">
        <f t="shared" si="188"/>
        <v>1690.649</v>
      </c>
      <c r="Z130" s="41"/>
      <c r="AA130" s="12" t="s">
        <v>19</v>
      </c>
      <c r="AB130" s="11">
        <f t="shared" ref="AB130:AH130" si="190">K130+R130</f>
        <v>58.4172</v>
      </c>
      <c r="AC130" s="11">
        <f t="shared" si="190"/>
        <v>778.894</v>
      </c>
      <c r="AD130" s="11">
        <f t="shared" si="190"/>
        <v>566.48</v>
      </c>
      <c r="AE130" s="11">
        <f t="shared" si="190"/>
        <v>32.4578</v>
      </c>
      <c r="AF130" s="11">
        <f t="shared" si="190"/>
        <v>254.4</v>
      </c>
      <c r="AG130" s="11">
        <f t="shared" si="190"/>
        <v>0</v>
      </c>
      <c r="AH130" s="11">
        <f t="shared" si="190"/>
        <v>1690.649</v>
      </c>
      <c r="AI130" s="12" t="s">
        <v>1138</v>
      </c>
    </row>
    <row r="131" s="9" customFormat="1" ht="16" customHeight="1" spans="1:35">
      <c r="A131" s="40">
        <f t="shared" si="173"/>
        <v>128</v>
      </c>
      <c r="B131" s="41" t="s">
        <v>124</v>
      </c>
      <c r="C131" s="42" t="s">
        <v>407</v>
      </c>
      <c r="D131" s="41" t="s">
        <v>408</v>
      </c>
      <c r="E131" s="41">
        <v>3245.4</v>
      </c>
      <c r="F131" s="41">
        <f>VLOOKUP(C131,'[1]9月'!$B:$Q,16,0)</f>
        <v>3245.4</v>
      </c>
      <c r="G131" s="44">
        <v>5664.75</v>
      </c>
      <c r="H131" s="41">
        <v>3245.4</v>
      </c>
      <c r="I131" s="44">
        <v>2544</v>
      </c>
      <c r="J131" s="44"/>
      <c r="K131" s="52">
        <f t="shared" si="174"/>
        <v>58.4172</v>
      </c>
      <c r="L131" s="53">
        <f t="shared" si="175"/>
        <v>519.264</v>
      </c>
      <c r="M131" s="44">
        <f t="shared" si="176"/>
        <v>453.18</v>
      </c>
      <c r="N131" s="41">
        <f t="shared" si="177"/>
        <v>22.7178</v>
      </c>
      <c r="O131" s="44">
        <f t="shared" si="178"/>
        <v>127.2</v>
      </c>
      <c r="P131" s="44">
        <f t="shared" si="179"/>
        <v>0</v>
      </c>
      <c r="Q131" s="44">
        <f t="shared" si="180"/>
        <v>1180.779</v>
      </c>
      <c r="R131" s="41">
        <f t="shared" si="181"/>
        <v>0</v>
      </c>
      <c r="S131" s="41">
        <f t="shared" si="182"/>
        <v>259.63</v>
      </c>
      <c r="T131" s="44">
        <f t="shared" si="183"/>
        <v>113.3</v>
      </c>
      <c r="U131" s="41">
        <f t="shared" si="184"/>
        <v>9.74</v>
      </c>
      <c r="V131" s="44">
        <f t="shared" si="185"/>
        <v>127.2</v>
      </c>
      <c r="W131" s="44">
        <f t="shared" si="186"/>
        <v>0</v>
      </c>
      <c r="X131" s="41">
        <f t="shared" si="187"/>
        <v>509.87</v>
      </c>
      <c r="Y131" s="41">
        <f t="shared" si="188"/>
        <v>1690.649</v>
      </c>
      <c r="Z131" s="41"/>
      <c r="AA131" s="12" t="s">
        <v>19</v>
      </c>
      <c r="AB131" s="11">
        <f t="shared" ref="AB131:AH131" si="191">K131+R131</f>
        <v>58.4172</v>
      </c>
      <c r="AC131" s="11">
        <f t="shared" si="191"/>
        <v>778.894</v>
      </c>
      <c r="AD131" s="11">
        <f t="shared" si="191"/>
        <v>566.48</v>
      </c>
      <c r="AE131" s="11">
        <f t="shared" si="191"/>
        <v>32.4578</v>
      </c>
      <c r="AF131" s="11">
        <f t="shared" si="191"/>
        <v>254.4</v>
      </c>
      <c r="AG131" s="11">
        <f t="shared" si="191"/>
        <v>0</v>
      </c>
      <c r="AH131" s="11">
        <f t="shared" si="191"/>
        <v>1690.649</v>
      </c>
      <c r="AI131" s="12" t="s">
        <v>1138</v>
      </c>
    </row>
    <row r="132" s="9" customFormat="1" ht="16" customHeight="1" spans="1:35">
      <c r="A132" s="40">
        <f t="shared" si="173"/>
        <v>129</v>
      </c>
      <c r="B132" s="41" t="s">
        <v>124</v>
      </c>
      <c r="C132" s="42" t="s">
        <v>409</v>
      </c>
      <c r="D132" s="41" t="s">
        <v>410</v>
      </c>
      <c r="E132" s="41">
        <v>3245.4</v>
      </c>
      <c r="F132" s="41">
        <f>VLOOKUP(C132,'[1]9月'!$B:$Q,16,0)</f>
        <v>3245.4</v>
      </c>
      <c r="G132" s="44">
        <v>5664.75</v>
      </c>
      <c r="H132" s="41">
        <v>3245.4</v>
      </c>
      <c r="I132" s="44">
        <v>2544</v>
      </c>
      <c r="J132" s="44"/>
      <c r="K132" s="52">
        <f t="shared" si="174"/>
        <v>58.4172</v>
      </c>
      <c r="L132" s="53">
        <f t="shared" si="175"/>
        <v>519.264</v>
      </c>
      <c r="M132" s="44">
        <f t="shared" si="176"/>
        <v>453.18</v>
      </c>
      <c r="N132" s="41">
        <f t="shared" si="177"/>
        <v>22.7178</v>
      </c>
      <c r="O132" s="44">
        <f t="shared" si="178"/>
        <v>127.2</v>
      </c>
      <c r="P132" s="44">
        <f t="shared" si="179"/>
        <v>0</v>
      </c>
      <c r="Q132" s="44">
        <f t="shared" si="180"/>
        <v>1180.779</v>
      </c>
      <c r="R132" s="41">
        <f t="shared" si="181"/>
        <v>0</v>
      </c>
      <c r="S132" s="41">
        <f t="shared" si="182"/>
        <v>259.63</v>
      </c>
      <c r="T132" s="44">
        <f t="shared" si="183"/>
        <v>113.3</v>
      </c>
      <c r="U132" s="41">
        <f t="shared" si="184"/>
        <v>9.74</v>
      </c>
      <c r="V132" s="44">
        <f t="shared" si="185"/>
        <v>127.2</v>
      </c>
      <c r="W132" s="44">
        <f t="shared" si="186"/>
        <v>0</v>
      </c>
      <c r="X132" s="41">
        <f t="shared" si="187"/>
        <v>509.87</v>
      </c>
      <c r="Y132" s="41">
        <f t="shared" si="188"/>
        <v>1690.649</v>
      </c>
      <c r="Z132" s="41"/>
      <c r="AA132" s="12" t="s">
        <v>19</v>
      </c>
      <c r="AB132" s="11">
        <f t="shared" ref="AB132:AH132" si="192">K132+R132</f>
        <v>58.4172</v>
      </c>
      <c r="AC132" s="11">
        <f t="shared" si="192"/>
        <v>778.894</v>
      </c>
      <c r="AD132" s="11">
        <f t="shared" si="192"/>
        <v>566.48</v>
      </c>
      <c r="AE132" s="11">
        <f t="shared" si="192"/>
        <v>32.4578</v>
      </c>
      <c r="AF132" s="11">
        <f t="shared" si="192"/>
        <v>254.4</v>
      </c>
      <c r="AG132" s="11">
        <f t="shared" si="192"/>
        <v>0</v>
      </c>
      <c r="AH132" s="11">
        <f t="shared" si="192"/>
        <v>1690.649</v>
      </c>
      <c r="AI132" s="12" t="s">
        <v>1138</v>
      </c>
    </row>
    <row r="133" s="9" customFormat="1" ht="16" customHeight="1" spans="1:35">
      <c r="A133" s="40">
        <f t="shared" si="173"/>
        <v>130</v>
      </c>
      <c r="B133" s="41" t="s">
        <v>124</v>
      </c>
      <c r="C133" s="42" t="s">
        <v>411</v>
      </c>
      <c r="D133" s="41" t="s">
        <v>412</v>
      </c>
      <c r="E133" s="41">
        <v>3245.4</v>
      </c>
      <c r="F133" s="41">
        <f>VLOOKUP(C133,'[1]9月'!$B:$Q,16,0)</f>
        <v>3245.4</v>
      </c>
      <c r="G133" s="44">
        <v>5664.75</v>
      </c>
      <c r="H133" s="41">
        <v>3245.4</v>
      </c>
      <c r="I133" s="44">
        <v>3180</v>
      </c>
      <c r="J133" s="44"/>
      <c r="K133" s="52">
        <f t="shared" si="174"/>
        <v>58.4172</v>
      </c>
      <c r="L133" s="53">
        <f t="shared" si="175"/>
        <v>519.264</v>
      </c>
      <c r="M133" s="44">
        <f t="shared" si="176"/>
        <v>453.18</v>
      </c>
      <c r="N133" s="41">
        <f t="shared" si="177"/>
        <v>22.7178</v>
      </c>
      <c r="O133" s="44">
        <f t="shared" si="178"/>
        <v>159</v>
      </c>
      <c r="P133" s="44">
        <f t="shared" si="179"/>
        <v>0</v>
      </c>
      <c r="Q133" s="44">
        <f t="shared" si="180"/>
        <v>1212.579</v>
      </c>
      <c r="R133" s="41">
        <f t="shared" si="181"/>
        <v>0</v>
      </c>
      <c r="S133" s="41">
        <f t="shared" si="182"/>
        <v>259.63</v>
      </c>
      <c r="T133" s="44">
        <f t="shared" si="183"/>
        <v>113.3</v>
      </c>
      <c r="U133" s="41">
        <f t="shared" si="184"/>
        <v>9.74</v>
      </c>
      <c r="V133" s="44">
        <f t="shared" si="185"/>
        <v>159</v>
      </c>
      <c r="W133" s="44">
        <f t="shared" si="186"/>
        <v>0</v>
      </c>
      <c r="X133" s="41">
        <f t="shared" si="187"/>
        <v>541.67</v>
      </c>
      <c r="Y133" s="41">
        <f t="shared" si="188"/>
        <v>1754.249</v>
      </c>
      <c r="Z133" s="41"/>
      <c r="AA133" s="12" t="s">
        <v>19</v>
      </c>
      <c r="AB133" s="11">
        <f t="shared" ref="AB133:AH133" si="193">K133+R133</f>
        <v>58.4172</v>
      </c>
      <c r="AC133" s="11">
        <f t="shared" si="193"/>
        <v>778.894</v>
      </c>
      <c r="AD133" s="11">
        <f t="shared" si="193"/>
        <v>566.48</v>
      </c>
      <c r="AE133" s="11">
        <f t="shared" si="193"/>
        <v>32.4578</v>
      </c>
      <c r="AF133" s="11">
        <f t="shared" si="193"/>
        <v>318</v>
      </c>
      <c r="AG133" s="11">
        <f t="shared" si="193"/>
        <v>0</v>
      </c>
      <c r="AH133" s="11">
        <f t="shared" si="193"/>
        <v>1754.249</v>
      </c>
      <c r="AI133" s="12" t="s">
        <v>1138</v>
      </c>
    </row>
    <row r="134" s="9" customFormat="1" ht="16" customHeight="1" spans="1:35">
      <c r="A134" s="40">
        <f t="shared" si="173"/>
        <v>131</v>
      </c>
      <c r="B134" s="41" t="s">
        <v>124</v>
      </c>
      <c r="C134" s="42" t="s">
        <v>413</v>
      </c>
      <c r="D134" s="41" t="s">
        <v>414</v>
      </c>
      <c r="E134" s="41">
        <v>3245.4</v>
      </c>
      <c r="F134" s="41">
        <f>VLOOKUP(C134,'[1]9月'!$B:$Q,16,0)</f>
        <v>3245.4</v>
      </c>
      <c r="G134" s="44">
        <v>5664.75</v>
      </c>
      <c r="H134" s="41">
        <v>3245.4</v>
      </c>
      <c r="I134" s="44">
        <v>1790</v>
      </c>
      <c r="J134" s="44"/>
      <c r="K134" s="52">
        <f t="shared" si="174"/>
        <v>58.4172</v>
      </c>
      <c r="L134" s="53">
        <f t="shared" si="175"/>
        <v>519.264</v>
      </c>
      <c r="M134" s="44">
        <f t="shared" si="176"/>
        <v>453.18</v>
      </c>
      <c r="N134" s="41">
        <f t="shared" si="177"/>
        <v>22.7178</v>
      </c>
      <c r="O134" s="44">
        <f t="shared" si="178"/>
        <v>89.5</v>
      </c>
      <c r="P134" s="44">
        <f t="shared" si="179"/>
        <v>0</v>
      </c>
      <c r="Q134" s="44">
        <f t="shared" si="180"/>
        <v>1143.079</v>
      </c>
      <c r="R134" s="41">
        <f t="shared" si="181"/>
        <v>0</v>
      </c>
      <c r="S134" s="41">
        <f t="shared" si="182"/>
        <v>259.63</v>
      </c>
      <c r="T134" s="44">
        <f t="shared" si="183"/>
        <v>113.3</v>
      </c>
      <c r="U134" s="41">
        <f t="shared" si="184"/>
        <v>9.74</v>
      </c>
      <c r="V134" s="44">
        <f t="shared" si="185"/>
        <v>89.5</v>
      </c>
      <c r="W134" s="44">
        <f t="shared" si="186"/>
        <v>0</v>
      </c>
      <c r="X134" s="41">
        <f t="shared" si="187"/>
        <v>472.17</v>
      </c>
      <c r="Y134" s="41">
        <f t="shared" si="188"/>
        <v>1615.249</v>
      </c>
      <c r="Z134" s="41"/>
      <c r="AA134" s="12" t="s">
        <v>19</v>
      </c>
      <c r="AB134" s="11">
        <f t="shared" ref="AB134:AH134" si="194">K134+R134</f>
        <v>58.4172</v>
      </c>
      <c r="AC134" s="11">
        <f t="shared" si="194"/>
        <v>778.894</v>
      </c>
      <c r="AD134" s="11">
        <f t="shared" si="194"/>
        <v>566.48</v>
      </c>
      <c r="AE134" s="11">
        <f t="shared" si="194"/>
        <v>32.4578</v>
      </c>
      <c r="AF134" s="11">
        <f t="shared" si="194"/>
        <v>179</v>
      </c>
      <c r="AG134" s="11">
        <f t="shared" si="194"/>
        <v>0</v>
      </c>
      <c r="AH134" s="11">
        <f t="shared" si="194"/>
        <v>1615.249</v>
      </c>
      <c r="AI134" s="12" t="s">
        <v>1138</v>
      </c>
    </row>
    <row r="135" s="9" customFormat="1" ht="16" customHeight="1" spans="1:35">
      <c r="A135" s="40">
        <f t="shared" si="173"/>
        <v>132</v>
      </c>
      <c r="B135" s="41" t="s">
        <v>124</v>
      </c>
      <c r="C135" s="42" t="s">
        <v>415</v>
      </c>
      <c r="D135" s="45" t="s">
        <v>416</v>
      </c>
      <c r="E135" s="41">
        <v>3245.4</v>
      </c>
      <c r="F135" s="41">
        <f>VLOOKUP(C135,'[1]9月'!$B:$Q,16,0)</f>
        <v>3245.4</v>
      </c>
      <c r="G135" s="44">
        <v>5664.75</v>
      </c>
      <c r="H135" s="41">
        <v>3245.4</v>
      </c>
      <c r="I135" s="44">
        <v>0</v>
      </c>
      <c r="J135" s="44"/>
      <c r="K135" s="52">
        <f t="shared" si="174"/>
        <v>58.4172</v>
      </c>
      <c r="L135" s="53">
        <f t="shared" si="175"/>
        <v>519.264</v>
      </c>
      <c r="M135" s="44">
        <f t="shared" si="176"/>
        <v>453.18</v>
      </c>
      <c r="N135" s="41">
        <f t="shared" si="177"/>
        <v>22.7178</v>
      </c>
      <c r="O135" s="44">
        <f t="shared" si="178"/>
        <v>0</v>
      </c>
      <c r="P135" s="44">
        <f t="shared" si="179"/>
        <v>0</v>
      </c>
      <c r="Q135" s="44">
        <f t="shared" si="180"/>
        <v>1053.579</v>
      </c>
      <c r="R135" s="41">
        <f t="shared" si="181"/>
        <v>0</v>
      </c>
      <c r="S135" s="41">
        <f t="shared" si="182"/>
        <v>259.63</v>
      </c>
      <c r="T135" s="44">
        <f t="shared" si="183"/>
        <v>113.3</v>
      </c>
      <c r="U135" s="41">
        <f t="shared" si="184"/>
        <v>9.74</v>
      </c>
      <c r="V135" s="44">
        <f t="shared" si="185"/>
        <v>0</v>
      </c>
      <c r="W135" s="44">
        <f t="shared" si="186"/>
        <v>0</v>
      </c>
      <c r="X135" s="41">
        <f t="shared" si="187"/>
        <v>382.67</v>
      </c>
      <c r="Y135" s="41">
        <f t="shared" si="188"/>
        <v>1436.249</v>
      </c>
      <c r="Z135" s="41"/>
      <c r="AA135" s="12" t="s">
        <v>19</v>
      </c>
      <c r="AB135" s="11">
        <f t="shared" ref="AB135:AH135" si="195">K135+R135</f>
        <v>58.4172</v>
      </c>
      <c r="AC135" s="11">
        <f t="shared" si="195"/>
        <v>778.894</v>
      </c>
      <c r="AD135" s="11">
        <f t="shared" si="195"/>
        <v>566.48</v>
      </c>
      <c r="AE135" s="11">
        <f t="shared" si="195"/>
        <v>32.4578</v>
      </c>
      <c r="AF135" s="11">
        <f t="shared" si="195"/>
        <v>0</v>
      </c>
      <c r="AG135" s="11">
        <f t="shared" si="195"/>
        <v>0</v>
      </c>
      <c r="AH135" s="11">
        <f t="shared" si="195"/>
        <v>1436.249</v>
      </c>
      <c r="AI135" s="12" t="s">
        <v>1138</v>
      </c>
    </row>
    <row r="136" s="31" customFormat="1" ht="16" customHeight="1" spans="1:35">
      <c r="A136" s="94">
        <f t="shared" si="173"/>
        <v>133</v>
      </c>
      <c r="B136" s="95" t="s">
        <v>124</v>
      </c>
      <c r="C136" s="189" t="s">
        <v>417</v>
      </c>
      <c r="D136" s="190" t="s">
        <v>418</v>
      </c>
      <c r="E136" s="95">
        <v>3245.4</v>
      </c>
      <c r="F136" s="95">
        <v>0</v>
      </c>
      <c r="G136" s="107">
        <v>0</v>
      </c>
      <c r="H136" s="95">
        <v>0</v>
      </c>
      <c r="I136" s="107">
        <v>0</v>
      </c>
      <c r="J136" s="107"/>
      <c r="K136" s="105">
        <f t="shared" si="174"/>
        <v>58.4172</v>
      </c>
      <c r="L136" s="106">
        <f t="shared" si="175"/>
        <v>0</v>
      </c>
      <c r="M136" s="107">
        <f t="shared" si="176"/>
        <v>0</v>
      </c>
      <c r="N136" s="95">
        <f t="shared" si="177"/>
        <v>0</v>
      </c>
      <c r="O136" s="107">
        <f t="shared" si="178"/>
        <v>0</v>
      </c>
      <c r="P136" s="107">
        <f t="shared" si="179"/>
        <v>0</v>
      </c>
      <c r="Q136" s="107">
        <f t="shared" si="180"/>
        <v>58.4172</v>
      </c>
      <c r="R136" s="95">
        <f t="shared" si="181"/>
        <v>0</v>
      </c>
      <c r="S136" s="95">
        <f t="shared" si="182"/>
        <v>0</v>
      </c>
      <c r="T136" s="107">
        <f t="shared" si="183"/>
        <v>0</v>
      </c>
      <c r="U136" s="95">
        <f t="shared" si="184"/>
        <v>0</v>
      </c>
      <c r="V136" s="107">
        <f t="shared" si="185"/>
        <v>0</v>
      </c>
      <c r="W136" s="107">
        <f t="shared" si="186"/>
        <v>0</v>
      </c>
      <c r="X136" s="95">
        <f t="shared" si="187"/>
        <v>0</v>
      </c>
      <c r="Y136" s="95">
        <f t="shared" si="188"/>
        <v>58.4172</v>
      </c>
      <c r="Z136" s="95"/>
      <c r="AA136" s="16" t="s">
        <v>19</v>
      </c>
      <c r="AB136" s="15">
        <f t="shared" ref="AB136:AH136" si="196">K136+R136</f>
        <v>58.4172</v>
      </c>
      <c r="AC136" s="15">
        <f t="shared" si="196"/>
        <v>0</v>
      </c>
      <c r="AD136" s="15">
        <f t="shared" si="196"/>
        <v>0</v>
      </c>
      <c r="AE136" s="15">
        <f t="shared" si="196"/>
        <v>0</v>
      </c>
      <c r="AF136" s="15">
        <f t="shared" si="196"/>
        <v>0</v>
      </c>
      <c r="AG136" s="15">
        <f t="shared" si="196"/>
        <v>0</v>
      </c>
      <c r="AH136" s="15">
        <f t="shared" si="196"/>
        <v>58.4172</v>
      </c>
      <c r="AI136" s="16" t="s">
        <v>1138</v>
      </c>
    </row>
    <row r="137" s="9" customFormat="1" ht="16" customHeight="1" spans="1:35">
      <c r="A137" s="40">
        <f t="shared" si="173"/>
        <v>134</v>
      </c>
      <c r="B137" s="41" t="s">
        <v>124</v>
      </c>
      <c r="C137" s="42" t="s">
        <v>419</v>
      </c>
      <c r="D137" s="344" t="s">
        <v>420</v>
      </c>
      <c r="E137" s="41">
        <v>3245.4</v>
      </c>
      <c r="F137" s="41">
        <f>VLOOKUP(C137,'[1]9月'!$B:$Q,16,0)</f>
        <v>3245.4</v>
      </c>
      <c r="G137" s="44">
        <v>5664.75</v>
      </c>
      <c r="H137" s="41">
        <v>3245.4</v>
      </c>
      <c r="I137" s="44">
        <v>1790</v>
      </c>
      <c r="J137" s="44"/>
      <c r="K137" s="52">
        <f t="shared" si="174"/>
        <v>58.4172</v>
      </c>
      <c r="L137" s="53">
        <f t="shared" si="175"/>
        <v>519.264</v>
      </c>
      <c r="M137" s="44">
        <f t="shared" si="176"/>
        <v>453.18</v>
      </c>
      <c r="N137" s="41">
        <f t="shared" si="177"/>
        <v>22.7178</v>
      </c>
      <c r="O137" s="44">
        <f t="shared" si="178"/>
        <v>89.5</v>
      </c>
      <c r="P137" s="44">
        <f t="shared" si="179"/>
        <v>0</v>
      </c>
      <c r="Q137" s="44">
        <f t="shared" si="180"/>
        <v>1143.079</v>
      </c>
      <c r="R137" s="41">
        <f t="shared" si="181"/>
        <v>0</v>
      </c>
      <c r="S137" s="41">
        <f t="shared" si="182"/>
        <v>259.63</v>
      </c>
      <c r="T137" s="44">
        <f t="shared" si="183"/>
        <v>113.3</v>
      </c>
      <c r="U137" s="41">
        <f t="shared" si="184"/>
        <v>9.74</v>
      </c>
      <c r="V137" s="44">
        <f t="shared" si="185"/>
        <v>89.5</v>
      </c>
      <c r="W137" s="44">
        <f t="shared" si="186"/>
        <v>0</v>
      </c>
      <c r="X137" s="41">
        <f t="shared" si="187"/>
        <v>472.17</v>
      </c>
      <c r="Y137" s="41">
        <f t="shared" si="188"/>
        <v>1615.249</v>
      </c>
      <c r="Z137" s="41"/>
      <c r="AA137" s="12" t="s">
        <v>19</v>
      </c>
      <c r="AB137" s="11">
        <f t="shared" ref="AB137:AH137" si="197">K137+R137</f>
        <v>58.4172</v>
      </c>
      <c r="AC137" s="11">
        <f t="shared" si="197"/>
        <v>778.894</v>
      </c>
      <c r="AD137" s="11">
        <f t="shared" si="197"/>
        <v>566.48</v>
      </c>
      <c r="AE137" s="11">
        <f t="shared" si="197"/>
        <v>32.4578</v>
      </c>
      <c r="AF137" s="11">
        <f t="shared" si="197"/>
        <v>179</v>
      </c>
      <c r="AG137" s="11">
        <f t="shared" si="197"/>
        <v>0</v>
      </c>
      <c r="AH137" s="11">
        <f t="shared" si="197"/>
        <v>1615.249</v>
      </c>
      <c r="AI137" s="12" t="s">
        <v>1138</v>
      </c>
    </row>
    <row r="138" s="9" customFormat="1" ht="16" customHeight="1" spans="1:35">
      <c r="A138" s="40">
        <f t="shared" si="173"/>
        <v>135</v>
      </c>
      <c r="B138" s="41" t="s">
        <v>124</v>
      </c>
      <c r="C138" s="42" t="s">
        <v>421</v>
      </c>
      <c r="D138" s="344" t="s">
        <v>422</v>
      </c>
      <c r="E138" s="41">
        <v>3245.4</v>
      </c>
      <c r="F138" s="41">
        <f>VLOOKUP(C138,'[1]9月'!$B:$Q,16,0)</f>
        <v>3245.4</v>
      </c>
      <c r="G138" s="44">
        <v>0</v>
      </c>
      <c r="H138" s="41">
        <v>3245.4</v>
      </c>
      <c r="I138" s="44">
        <v>0</v>
      </c>
      <c r="J138" s="44"/>
      <c r="K138" s="52">
        <f t="shared" si="174"/>
        <v>58.4172</v>
      </c>
      <c r="L138" s="53">
        <f t="shared" si="175"/>
        <v>519.264</v>
      </c>
      <c r="M138" s="44">
        <f t="shared" si="176"/>
        <v>0</v>
      </c>
      <c r="N138" s="41">
        <f t="shared" si="177"/>
        <v>22.7178</v>
      </c>
      <c r="O138" s="44">
        <f t="shared" si="178"/>
        <v>0</v>
      </c>
      <c r="P138" s="44">
        <f t="shared" si="179"/>
        <v>0</v>
      </c>
      <c r="Q138" s="44">
        <f t="shared" si="180"/>
        <v>600.399</v>
      </c>
      <c r="R138" s="41">
        <f t="shared" si="181"/>
        <v>0</v>
      </c>
      <c r="S138" s="41">
        <f t="shared" si="182"/>
        <v>259.63</v>
      </c>
      <c r="T138" s="44">
        <f t="shared" si="183"/>
        <v>0</v>
      </c>
      <c r="U138" s="41">
        <f t="shared" si="184"/>
        <v>9.74</v>
      </c>
      <c r="V138" s="44">
        <f t="shared" si="185"/>
        <v>0</v>
      </c>
      <c r="W138" s="44">
        <f t="shared" si="186"/>
        <v>0</v>
      </c>
      <c r="X138" s="41">
        <f t="shared" si="187"/>
        <v>269.37</v>
      </c>
      <c r="Y138" s="41">
        <f t="shared" si="188"/>
        <v>869.769</v>
      </c>
      <c r="Z138" s="41"/>
      <c r="AA138" s="12" t="s">
        <v>19</v>
      </c>
      <c r="AB138" s="11">
        <f t="shared" ref="AB138:AH138" si="198">K138+R138</f>
        <v>58.4172</v>
      </c>
      <c r="AC138" s="11">
        <f t="shared" si="198"/>
        <v>778.894</v>
      </c>
      <c r="AD138" s="11">
        <f t="shared" si="198"/>
        <v>0</v>
      </c>
      <c r="AE138" s="11">
        <f t="shared" si="198"/>
        <v>32.4578</v>
      </c>
      <c r="AF138" s="11">
        <f t="shared" si="198"/>
        <v>0</v>
      </c>
      <c r="AG138" s="11">
        <f t="shared" si="198"/>
        <v>0</v>
      </c>
      <c r="AH138" s="11">
        <f t="shared" si="198"/>
        <v>869.769</v>
      </c>
      <c r="AI138" s="12" t="s">
        <v>1138</v>
      </c>
    </row>
    <row r="139" s="9" customFormat="1" ht="16" customHeight="1" spans="1:35">
      <c r="A139" s="40">
        <f t="shared" si="173"/>
        <v>136</v>
      </c>
      <c r="B139" s="41" t="s">
        <v>124</v>
      </c>
      <c r="C139" s="42" t="s">
        <v>423</v>
      </c>
      <c r="D139" s="57" t="s">
        <v>424</v>
      </c>
      <c r="E139" s="41">
        <v>3245.4</v>
      </c>
      <c r="F139" s="41">
        <f>VLOOKUP(C139,'[1]9月'!$B:$Q,16,0)</f>
        <v>3245.4</v>
      </c>
      <c r="G139" s="44">
        <v>5664.75</v>
      </c>
      <c r="H139" s="41">
        <v>3245.4</v>
      </c>
      <c r="I139" s="44">
        <v>1790</v>
      </c>
      <c r="J139" s="44"/>
      <c r="K139" s="52">
        <f t="shared" si="174"/>
        <v>58.4172</v>
      </c>
      <c r="L139" s="53">
        <f t="shared" si="175"/>
        <v>519.264</v>
      </c>
      <c r="M139" s="44">
        <f t="shared" si="176"/>
        <v>453.18</v>
      </c>
      <c r="N139" s="41">
        <f t="shared" si="177"/>
        <v>22.7178</v>
      </c>
      <c r="O139" s="44">
        <f t="shared" si="178"/>
        <v>89.5</v>
      </c>
      <c r="P139" s="44">
        <f t="shared" si="179"/>
        <v>0</v>
      </c>
      <c r="Q139" s="44">
        <f t="shared" si="180"/>
        <v>1143.079</v>
      </c>
      <c r="R139" s="41">
        <f t="shared" si="181"/>
        <v>0</v>
      </c>
      <c r="S139" s="41">
        <f t="shared" si="182"/>
        <v>259.63</v>
      </c>
      <c r="T139" s="44">
        <f t="shared" si="183"/>
        <v>113.3</v>
      </c>
      <c r="U139" s="41">
        <f t="shared" si="184"/>
        <v>9.74</v>
      </c>
      <c r="V139" s="44">
        <f t="shared" si="185"/>
        <v>89.5</v>
      </c>
      <c r="W139" s="44">
        <f t="shared" si="186"/>
        <v>0</v>
      </c>
      <c r="X139" s="41">
        <f t="shared" si="187"/>
        <v>472.17</v>
      </c>
      <c r="Y139" s="41">
        <f t="shared" si="188"/>
        <v>1615.249</v>
      </c>
      <c r="Z139" s="41"/>
      <c r="AA139" s="12" t="s">
        <v>19</v>
      </c>
      <c r="AB139" s="11">
        <f t="shared" ref="AB139:AH139" si="199">K139+R139</f>
        <v>58.4172</v>
      </c>
      <c r="AC139" s="11">
        <f t="shared" si="199"/>
        <v>778.894</v>
      </c>
      <c r="AD139" s="11">
        <f t="shared" si="199"/>
        <v>566.48</v>
      </c>
      <c r="AE139" s="11">
        <f t="shared" si="199"/>
        <v>32.4578</v>
      </c>
      <c r="AF139" s="11">
        <f t="shared" si="199"/>
        <v>179</v>
      </c>
      <c r="AG139" s="11">
        <f t="shared" si="199"/>
        <v>0</v>
      </c>
      <c r="AH139" s="11">
        <f t="shared" si="199"/>
        <v>1615.249</v>
      </c>
      <c r="AI139" s="12" t="s">
        <v>1138</v>
      </c>
    </row>
    <row r="140" s="9" customFormat="1" ht="16" customHeight="1" spans="1:35">
      <c r="A140" s="40">
        <f t="shared" si="173"/>
        <v>137</v>
      </c>
      <c r="B140" s="41" t="s">
        <v>320</v>
      </c>
      <c r="C140" s="42" t="s">
        <v>425</v>
      </c>
      <c r="D140" s="57" t="s">
        <v>426</v>
      </c>
      <c r="E140" s="41">
        <v>3245.4</v>
      </c>
      <c r="F140" s="41">
        <f>VLOOKUP(C140,'[1]9月'!$B:$Q,16,0)</f>
        <v>3245.4</v>
      </c>
      <c r="G140" s="44">
        <v>5664.75</v>
      </c>
      <c r="H140" s="41">
        <v>3245.4</v>
      </c>
      <c r="I140" s="44">
        <v>2544</v>
      </c>
      <c r="J140" s="44"/>
      <c r="K140" s="52">
        <f t="shared" si="174"/>
        <v>58.4172</v>
      </c>
      <c r="L140" s="53">
        <f t="shared" si="175"/>
        <v>519.264</v>
      </c>
      <c r="M140" s="44">
        <f t="shared" si="176"/>
        <v>453.18</v>
      </c>
      <c r="N140" s="41">
        <f t="shared" si="177"/>
        <v>22.7178</v>
      </c>
      <c r="O140" s="44">
        <f t="shared" si="178"/>
        <v>127.2</v>
      </c>
      <c r="P140" s="44">
        <f t="shared" si="179"/>
        <v>0</v>
      </c>
      <c r="Q140" s="44">
        <f t="shared" si="180"/>
        <v>1180.779</v>
      </c>
      <c r="R140" s="41">
        <f t="shared" si="181"/>
        <v>0</v>
      </c>
      <c r="S140" s="41">
        <f t="shared" si="182"/>
        <v>259.63</v>
      </c>
      <c r="T140" s="44">
        <f t="shared" si="183"/>
        <v>113.3</v>
      </c>
      <c r="U140" s="41">
        <f t="shared" si="184"/>
        <v>9.74</v>
      </c>
      <c r="V140" s="44">
        <f t="shared" si="185"/>
        <v>127.2</v>
      </c>
      <c r="W140" s="44">
        <f t="shared" si="186"/>
        <v>0</v>
      </c>
      <c r="X140" s="41">
        <f t="shared" si="187"/>
        <v>509.87</v>
      </c>
      <c r="Y140" s="41">
        <f t="shared" si="188"/>
        <v>1690.649</v>
      </c>
      <c r="Z140" s="41"/>
      <c r="AA140" s="12" t="s">
        <v>21</v>
      </c>
      <c r="AB140" s="11">
        <f t="shared" ref="AB140:AH140" si="200">K140+R140</f>
        <v>58.4172</v>
      </c>
      <c r="AC140" s="11">
        <f t="shared" si="200"/>
        <v>778.894</v>
      </c>
      <c r="AD140" s="11">
        <f t="shared" si="200"/>
        <v>566.48</v>
      </c>
      <c r="AE140" s="11">
        <f t="shared" si="200"/>
        <v>32.4578</v>
      </c>
      <c r="AF140" s="11">
        <f t="shared" si="200"/>
        <v>254.4</v>
      </c>
      <c r="AG140" s="11">
        <f t="shared" si="200"/>
        <v>0</v>
      </c>
      <c r="AH140" s="11">
        <f t="shared" si="200"/>
        <v>1690.649</v>
      </c>
      <c r="AI140" s="12" t="s">
        <v>1138</v>
      </c>
    </row>
    <row r="141" s="9" customFormat="1" ht="16" customHeight="1" spans="1:35">
      <c r="A141" s="40">
        <f t="shared" si="173"/>
        <v>138</v>
      </c>
      <c r="B141" s="41" t="s">
        <v>124</v>
      </c>
      <c r="C141" s="42" t="s">
        <v>427</v>
      </c>
      <c r="D141" s="57" t="s">
        <v>428</v>
      </c>
      <c r="E141" s="41">
        <v>3245.4</v>
      </c>
      <c r="F141" s="41">
        <f>VLOOKUP(C141,'[1]9月'!$B:$Q,16,0)</f>
        <v>3245.4</v>
      </c>
      <c r="G141" s="44">
        <v>5664.75</v>
      </c>
      <c r="H141" s="41">
        <v>3245.4</v>
      </c>
      <c r="I141" s="44">
        <v>2544</v>
      </c>
      <c r="J141" s="44"/>
      <c r="K141" s="52">
        <f t="shared" si="174"/>
        <v>58.4172</v>
      </c>
      <c r="L141" s="53">
        <f t="shared" si="175"/>
        <v>519.264</v>
      </c>
      <c r="M141" s="44">
        <f t="shared" si="176"/>
        <v>453.18</v>
      </c>
      <c r="N141" s="41">
        <f t="shared" si="177"/>
        <v>22.7178</v>
      </c>
      <c r="O141" s="44">
        <f t="shared" si="178"/>
        <v>127.2</v>
      </c>
      <c r="P141" s="44">
        <f t="shared" si="179"/>
        <v>0</v>
      </c>
      <c r="Q141" s="44">
        <f t="shared" si="180"/>
        <v>1180.779</v>
      </c>
      <c r="R141" s="41">
        <f t="shared" si="181"/>
        <v>0</v>
      </c>
      <c r="S141" s="41">
        <f t="shared" si="182"/>
        <v>259.63</v>
      </c>
      <c r="T141" s="44">
        <f t="shared" si="183"/>
        <v>113.3</v>
      </c>
      <c r="U141" s="41">
        <f t="shared" si="184"/>
        <v>9.74</v>
      </c>
      <c r="V141" s="44">
        <f t="shared" si="185"/>
        <v>127.2</v>
      </c>
      <c r="W141" s="44">
        <f t="shared" si="186"/>
        <v>0</v>
      </c>
      <c r="X141" s="41">
        <f t="shared" si="187"/>
        <v>509.87</v>
      </c>
      <c r="Y141" s="41">
        <f t="shared" si="188"/>
        <v>1690.649</v>
      </c>
      <c r="Z141" s="41"/>
      <c r="AA141" s="12" t="s">
        <v>19</v>
      </c>
      <c r="AB141" s="11">
        <f t="shared" ref="AB141:AH141" si="201">K141+R141</f>
        <v>58.4172</v>
      </c>
      <c r="AC141" s="11">
        <f t="shared" si="201"/>
        <v>778.894</v>
      </c>
      <c r="AD141" s="11">
        <f t="shared" si="201"/>
        <v>566.48</v>
      </c>
      <c r="AE141" s="11">
        <f t="shared" si="201"/>
        <v>32.4578</v>
      </c>
      <c r="AF141" s="11">
        <f t="shared" si="201"/>
        <v>254.4</v>
      </c>
      <c r="AG141" s="11">
        <f t="shared" si="201"/>
        <v>0</v>
      </c>
      <c r="AH141" s="11">
        <f t="shared" si="201"/>
        <v>1690.649</v>
      </c>
      <c r="AI141" s="12" t="s">
        <v>1138</v>
      </c>
    </row>
    <row r="142" s="9" customFormat="1" ht="16" customHeight="1" spans="1:35">
      <c r="A142" s="40">
        <f t="shared" si="173"/>
        <v>139</v>
      </c>
      <c r="B142" s="41" t="s">
        <v>98</v>
      </c>
      <c r="C142" s="46" t="s">
        <v>431</v>
      </c>
      <c r="D142" s="47" t="s">
        <v>432</v>
      </c>
      <c r="E142" s="41">
        <v>3245.4</v>
      </c>
      <c r="F142" s="41">
        <f>VLOOKUP(C142,'[1]9月'!$B:$Q,16,0)</f>
        <v>3245.4</v>
      </c>
      <c r="G142" s="44">
        <v>5664.75</v>
      </c>
      <c r="H142" s="41">
        <v>3245.4</v>
      </c>
      <c r="I142" s="44">
        <v>1790</v>
      </c>
      <c r="J142" s="44"/>
      <c r="K142" s="52">
        <f t="shared" si="174"/>
        <v>58.4172</v>
      </c>
      <c r="L142" s="53">
        <f t="shared" si="175"/>
        <v>519.264</v>
      </c>
      <c r="M142" s="44">
        <f t="shared" si="176"/>
        <v>453.18</v>
      </c>
      <c r="N142" s="41">
        <f t="shared" si="177"/>
        <v>22.7178</v>
      </c>
      <c r="O142" s="44">
        <f t="shared" si="178"/>
        <v>89.5</v>
      </c>
      <c r="P142" s="44">
        <f t="shared" si="179"/>
        <v>0</v>
      </c>
      <c r="Q142" s="44">
        <f t="shared" si="180"/>
        <v>1143.079</v>
      </c>
      <c r="R142" s="41">
        <f t="shared" si="181"/>
        <v>0</v>
      </c>
      <c r="S142" s="41">
        <f t="shared" si="182"/>
        <v>259.63</v>
      </c>
      <c r="T142" s="44">
        <f t="shared" si="183"/>
        <v>113.3</v>
      </c>
      <c r="U142" s="41">
        <f t="shared" si="184"/>
        <v>9.74</v>
      </c>
      <c r="V142" s="44">
        <f t="shared" si="185"/>
        <v>89.5</v>
      </c>
      <c r="W142" s="44">
        <f t="shared" si="186"/>
        <v>0</v>
      </c>
      <c r="X142" s="41">
        <f t="shared" si="187"/>
        <v>472.17</v>
      </c>
      <c r="Y142" s="41">
        <f t="shared" si="188"/>
        <v>1615.249</v>
      </c>
      <c r="Z142" s="41"/>
      <c r="AA142" s="12" t="s">
        <v>26</v>
      </c>
      <c r="AB142" s="11">
        <f t="shared" ref="AB142:AH142" si="202">K142+R142</f>
        <v>58.4172</v>
      </c>
      <c r="AC142" s="11">
        <f t="shared" si="202"/>
        <v>778.894</v>
      </c>
      <c r="AD142" s="11">
        <f t="shared" si="202"/>
        <v>566.48</v>
      </c>
      <c r="AE142" s="11">
        <f t="shared" si="202"/>
        <v>32.4578</v>
      </c>
      <c r="AF142" s="11">
        <f t="shared" si="202"/>
        <v>179</v>
      </c>
      <c r="AG142" s="11">
        <f t="shared" si="202"/>
        <v>0</v>
      </c>
      <c r="AH142" s="11">
        <f t="shared" si="202"/>
        <v>1615.249</v>
      </c>
      <c r="AI142" s="12" t="s">
        <v>1135</v>
      </c>
    </row>
    <row r="143" s="9" customFormat="1" ht="16" customHeight="1" spans="1:35">
      <c r="A143" s="40">
        <f t="shared" si="173"/>
        <v>140</v>
      </c>
      <c r="B143" s="41" t="s">
        <v>124</v>
      </c>
      <c r="C143" s="46" t="s">
        <v>433</v>
      </c>
      <c r="D143" s="47" t="s">
        <v>434</v>
      </c>
      <c r="E143" s="41">
        <v>3245.4</v>
      </c>
      <c r="F143" s="41">
        <f>VLOOKUP(C143,'[1]9月'!$B:$Q,16,0)</f>
        <v>3245.4</v>
      </c>
      <c r="G143" s="44">
        <v>5664.75</v>
      </c>
      <c r="H143" s="41">
        <v>3245.4</v>
      </c>
      <c r="I143" s="44">
        <v>1790</v>
      </c>
      <c r="J143" s="44"/>
      <c r="K143" s="52">
        <f t="shared" si="174"/>
        <v>58.4172</v>
      </c>
      <c r="L143" s="53">
        <f t="shared" si="175"/>
        <v>519.264</v>
      </c>
      <c r="M143" s="44">
        <f t="shared" si="176"/>
        <v>453.18</v>
      </c>
      <c r="N143" s="41">
        <f t="shared" si="177"/>
        <v>22.7178</v>
      </c>
      <c r="O143" s="44">
        <f t="shared" si="178"/>
        <v>89.5</v>
      </c>
      <c r="P143" s="44">
        <f t="shared" si="179"/>
        <v>0</v>
      </c>
      <c r="Q143" s="44">
        <f t="shared" si="180"/>
        <v>1143.079</v>
      </c>
      <c r="R143" s="41">
        <f t="shared" si="181"/>
        <v>0</v>
      </c>
      <c r="S143" s="41">
        <f t="shared" si="182"/>
        <v>259.63</v>
      </c>
      <c r="T143" s="44">
        <f t="shared" si="183"/>
        <v>113.3</v>
      </c>
      <c r="U143" s="41">
        <f t="shared" si="184"/>
        <v>9.74</v>
      </c>
      <c r="V143" s="44">
        <f t="shared" si="185"/>
        <v>89.5</v>
      </c>
      <c r="W143" s="44">
        <f t="shared" si="186"/>
        <v>0</v>
      </c>
      <c r="X143" s="41">
        <f t="shared" si="187"/>
        <v>472.17</v>
      </c>
      <c r="Y143" s="41">
        <f t="shared" si="188"/>
        <v>1615.249</v>
      </c>
      <c r="Z143" s="41"/>
      <c r="AA143" s="12" t="s">
        <v>19</v>
      </c>
      <c r="AB143" s="11">
        <f t="shared" ref="AB143:AH143" si="203">K143+R143</f>
        <v>58.4172</v>
      </c>
      <c r="AC143" s="11">
        <f t="shared" si="203"/>
        <v>778.894</v>
      </c>
      <c r="AD143" s="11">
        <f t="shared" si="203"/>
        <v>566.48</v>
      </c>
      <c r="AE143" s="11">
        <f t="shared" si="203"/>
        <v>32.4578</v>
      </c>
      <c r="AF143" s="11">
        <f t="shared" si="203"/>
        <v>179</v>
      </c>
      <c r="AG143" s="11">
        <f t="shared" si="203"/>
        <v>0</v>
      </c>
      <c r="AH143" s="11">
        <f t="shared" si="203"/>
        <v>1615.249</v>
      </c>
      <c r="AI143" s="12" t="s">
        <v>1138</v>
      </c>
    </row>
    <row r="144" s="9" customFormat="1" ht="16" customHeight="1" spans="1:35">
      <c r="A144" s="40">
        <f t="shared" si="173"/>
        <v>141</v>
      </c>
      <c r="B144" s="41" t="s">
        <v>124</v>
      </c>
      <c r="C144" s="46" t="s">
        <v>435</v>
      </c>
      <c r="D144" s="47" t="s">
        <v>436</v>
      </c>
      <c r="E144" s="41">
        <v>3245.4</v>
      </c>
      <c r="F144" s="41">
        <f>VLOOKUP(C144,'[1]9月'!$B:$Q,16,0)</f>
        <v>3245.4</v>
      </c>
      <c r="G144" s="44">
        <v>5664.75</v>
      </c>
      <c r="H144" s="41">
        <v>3245.4</v>
      </c>
      <c r="I144" s="44">
        <v>1790</v>
      </c>
      <c r="J144" s="44"/>
      <c r="K144" s="52">
        <f t="shared" si="174"/>
        <v>58.4172</v>
      </c>
      <c r="L144" s="53">
        <f t="shared" si="175"/>
        <v>519.264</v>
      </c>
      <c r="M144" s="44">
        <f t="shared" si="176"/>
        <v>453.18</v>
      </c>
      <c r="N144" s="41">
        <f t="shared" si="177"/>
        <v>22.7178</v>
      </c>
      <c r="O144" s="44">
        <f t="shared" si="178"/>
        <v>89.5</v>
      </c>
      <c r="P144" s="44">
        <f t="shared" si="179"/>
        <v>0</v>
      </c>
      <c r="Q144" s="44">
        <f t="shared" si="180"/>
        <v>1143.079</v>
      </c>
      <c r="R144" s="41">
        <f t="shared" si="181"/>
        <v>0</v>
      </c>
      <c r="S144" s="41">
        <f t="shared" si="182"/>
        <v>259.63</v>
      </c>
      <c r="T144" s="44">
        <f t="shared" si="183"/>
        <v>113.3</v>
      </c>
      <c r="U144" s="41">
        <f t="shared" si="184"/>
        <v>9.74</v>
      </c>
      <c r="V144" s="44">
        <f t="shared" si="185"/>
        <v>89.5</v>
      </c>
      <c r="W144" s="44">
        <f t="shared" si="186"/>
        <v>0</v>
      </c>
      <c r="X144" s="41">
        <f t="shared" si="187"/>
        <v>472.17</v>
      </c>
      <c r="Y144" s="41">
        <f t="shared" si="188"/>
        <v>1615.249</v>
      </c>
      <c r="Z144" s="41"/>
      <c r="AA144" s="12" t="s">
        <v>19</v>
      </c>
      <c r="AB144" s="11">
        <f t="shared" ref="AB144:AH144" si="204">K144+R144</f>
        <v>58.4172</v>
      </c>
      <c r="AC144" s="11">
        <f t="shared" si="204"/>
        <v>778.894</v>
      </c>
      <c r="AD144" s="11">
        <f t="shared" si="204"/>
        <v>566.48</v>
      </c>
      <c r="AE144" s="11">
        <f t="shared" si="204"/>
        <v>32.4578</v>
      </c>
      <c r="AF144" s="11">
        <f t="shared" si="204"/>
        <v>179</v>
      </c>
      <c r="AG144" s="11">
        <f t="shared" si="204"/>
        <v>0</v>
      </c>
      <c r="AH144" s="11">
        <f t="shared" si="204"/>
        <v>1615.249</v>
      </c>
      <c r="AI144" s="12" t="s">
        <v>1138</v>
      </c>
    </row>
    <row r="145" s="9" customFormat="1" ht="16" customHeight="1" spans="1:35">
      <c r="A145" s="40">
        <f t="shared" si="173"/>
        <v>142</v>
      </c>
      <c r="B145" s="41" t="s">
        <v>124</v>
      </c>
      <c r="C145" s="46" t="s">
        <v>437</v>
      </c>
      <c r="D145" s="47" t="s">
        <v>438</v>
      </c>
      <c r="E145" s="41">
        <v>3245.4</v>
      </c>
      <c r="F145" s="41">
        <f>VLOOKUP(C145,'[1]9月'!$B:$Q,16,0)</f>
        <v>3245.4</v>
      </c>
      <c r="G145" s="44">
        <v>5664.75</v>
      </c>
      <c r="H145" s="41">
        <v>3245.4</v>
      </c>
      <c r="I145" s="44">
        <v>1790</v>
      </c>
      <c r="J145" s="44"/>
      <c r="K145" s="52">
        <f t="shared" si="174"/>
        <v>58.4172</v>
      </c>
      <c r="L145" s="53">
        <f t="shared" si="175"/>
        <v>519.264</v>
      </c>
      <c r="M145" s="44">
        <f t="shared" si="176"/>
        <v>453.18</v>
      </c>
      <c r="N145" s="41">
        <f t="shared" si="177"/>
        <v>22.7178</v>
      </c>
      <c r="O145" s="44">
        <f t="shared" si="178"/>
        <v>89.5</v>
      </c>
      <c r="P145" s="44">
        <f t="shared" si="179"/>
        <v>0</v>
      </c>
      <c r="Q145" s="44">
        <f t="shared" si="180"/>
        <v>1143.079</v>
      </c>
      <c r="R145" s="41">
        <f t="shared" si="181"/>
        <v>0</v>
      </c>
      <c r="S145" s="41">
        <f t="shared" si="182"/>
        <v>259.63</v>
      </c>
      <c r="T145" s="44">
        <f t="shared" si="183"/>
        <v>113.3</v>
      </c>
      <c r="U145" s="41">
        <f t="shared" si="184"/>
        <v>9.74</v>
      </c>
      <c r="V145" s="44">
        <f t="shared" si="185"/>
        <v>89.5</v>
      </c>
      <c r="W145" s="44">
        <f t="shared" si="186"/>
        <v>0</v>
      </c>
      <c r="X145" s="41">
        <f t="shared" si="187"/>
        <v>472.17</v>
      </c>
      <c r="Y145" s="41">
        <f t="shared" si="188"/>
        <v>1615.249</v>
      </c>
      <c r="Z145" s="41"/>
      <c r="AA145" s="12" t="s">
        <v>19</v>
      </c>
      <c r="AB145" s="11">
        <f t="shared" ref="AB145:AH145" si="205">K145+R145</f>
        <v>58.4172</v>
      </c>
      <c r="AC145" s="11">
        <f t="shared" si="205"/>
        <v>778.894</v>
      </c>
      <c r="AD145" s="11">
        <f t="shared" si="205"/>
        <v>566.48</v>
      </c>
      <c r="AE145" s="11">
        <f t="shared" si="205"/>
        <v>32.4578</v>
      </c>
      <c r="AF145" s="11">
        <f t="shared" si="205"/>
        <v>179</v>
      </c>
      <c r="AG145" s="11">
        <f t="shared" si="205"/>
        <v>0</v>
      </c>
      <c r="AH145" s="11">
        <f t="shared" si="205"/>
        <v>1615.249</v>
      </c>
      <c r="AI145" s="12" t="s">
        <v>1138</v>
      </c>
    </row>
    <row r="146" s="9" customFormat="1" ht="16" customHeight="1" spans="1:35">
      <c r="A146" s="40">
        <f t="shared" si="173"/>
        <v>143</v>
      </c>
      <c r="B146" s="41" t="s">
        <v>320</v>
      </c>
      <c r="C146" s="42" t="s">
        <v>444</v>
      </c>
      <c r="D146" s="41" t="s">
        <v>445</v>
      </c>
      <c r="E146" s="41">
        <v>3245.4</v>
      </c>
      <c r="F146" s="41">
        <f>VLOOKUP(C146,'[1]9月'!$B:$Q,16,0)</f>
        <v>3245.4</v>
      </c>
      <c r="G146" s="44">
        <v>5664.75</v>
      </c>
      <c r="H146" s="41">
        <v>3245.4</v>
      </c>
      <c r="I146" s="44">
        <v>1790</v>
      </c>
      <c r="J146" s="44"/>
      <c r="K146" s="52">
        <f t="shared" si="174"/>
        <v>58.4172</v>
      </c>
      <c r="L146" s="53">
        <f t="shared" si="175"/>
        <v>519.264</v>
      </c>
      <c r="M146" s="44">
        <f t="shared" si="176"/>
        <v>453.18</v>
      </c>
      <c r="N146" s="41">
        <f t="shared" si="177"/>
        <v>22.7178</v>
      </c>
      <c r="O146" s="44">
        <f t="shared" si="178"/>
        <v>89.5</v>
      </c>
      <c r="P146" s="44">
        <f t="shared" si="179"/>
        <v>0</v>
      </c>
      <c r="Q146" s="44">
        <f t="shared" si="180"/>
        <v>1143.079</v>
      </c>
      <c r="R146" s="41">
        <f t="shared" si="181"/>
        <v>0</v>
      </c>
      <c r="S146" s="41">
        <f t="shared" si="182"/>
        <v>259.63</v>
      </c>
      <c r="T146" s="44">
        <f t="shared" si="183"/>
        <v>113.3</v>
      </c>
      <c r="U146" s="41">
        <f t="shared" si="184"/>
        <v>9.74</v>
      </c>
      <c r="V146" s="44">
        <f t="shared" si="185"/>
        <v>89.5</v>
      </c>
      <c r="W146" s="44">
        <f t="shared" si="186"/>
        <v>0</v>
      </c>
      <c r="X146" s="41">
        <f t="shared" si="187"/>
        <v>472.17</v>
      </c>
      <c r="Y146" s="41">
        <f t="shared" si="188"/>
        <v>1615.249</v>
      </c>
      <c r="Z146" s="41"/>
      <c r="AA146" s="12" t="s">
        <v>15</v>
      </c>
      <c r="AB146" s="11">
        <f t="shared" ref="AB146:AH146" si="206">K146+R146</f>
        <v>58.4172</v>
      </c>
      <c r="AC146" s="11">
        <f t="shared" si="206"/>
        <v>778.894</v>
      </c>
      <c r="AD146" s="11">
        <f t="shared" si="206"/>
        <v>566.48</v>
      </c>
      <c r="AE146" s="11">
        <f t="shared" si="206"/>
        <v>32.4578</v>
      </c>
      <c r="AF146" s="11">
        <f t="shared" si="206"/>
        <v>179</v>
      </c>
      <c r="AG146" s="11">
        <f t="shared" si="206"/>
        <v>0</v>
      </c>
      <c r="AH146" s="11">
        <f t="shared" si="206"/>
        <v>1615.249</v>
      </c>
      <c r="AI146" s="12" t="s">
        <v>1138</v>
      </c>
    </row>
    <row r="147" s="9" customFormat="1" ht="16" customHeight="1" spans="1:35">
      <c r="A147" s="40">
        <f t="shared" si="173"/>
        <v>144</v>
      </c>
      <c r="B147" s="41" t="s">
        <v>443</v>
      </c>
      <c r="C147" s="42" t="s">
        <v>446</v>
      </c>
      <c r="D147" s="41" t="s">
        <v>447</v>
      </c>
      <c r="E147" s="41">
        <v>3245.4</v>
      </c>
      <c r="F147" s="41">
        <f>VLOOKUP(C147,'[1]9月'!$B:$Q,16,0)</f>
        <v>3245.4</v>
      </c>
      <c r="G147" s="44">
        <v>5664.75</v>
      </c>
      <c r="H147" s="41">
        <v>3245.4</v>
      </c>
      <c r="I147" s="44">
        <v>1790</v>
      </c>
      <c r="J147" s="44"/>
      <c r="K147" s="52">
        <f t="shared" si="174"/>
        <v>58.4172</v>
      </c>
      <c r="L147" s="53">
        <f t="shared" si="175"/>
        <v>519.264</v>
      </c>
      <c r="M147" s="44">
        <f t="shared" si="176"/>
        <v>453.18</v>
      </c>
      <c r="N147" s="41">
        <f t="shared" si="177"/>
        <v>22.7178</v>
      </c>
      <c r="O147" s="44">
        <f t="shared" si="178"/>
        <v>89.5</v>
      </c>
      <c r="P147" s="44">
        <f t="shared" si="179"/>
        <v>0</v>
      </c>
      <c r="Q147" s="44">
        <f t="shared" si="180"/>
        <v>1143.079</v>
      </c>
      <c r="R147" s="41">
        <f t="shared" si="181"/>
        <v>0</v>
      </c>
      <c r="S147" s="41">
        <f t="shared" si="182"/>
        <v>259.63</v>
      </c>
      <c r="T147" s="44">
        <f t="shared" si="183"/>
        <v>113.3</v>
      </c>
      <c r="U147" s="41">
        <f t="shared" si="184"/>
        <v>9.74</v>
      </c>
      <c r="V147" s="44">
        <f t="shared" si="185"/>
        <v>89.5</v>
      </c>
      <c r="W147" s="44">
        <f t="shared" si="186"/>
        <v>0</v>
      </c>
      <c r="X147" s="41">
        <f t="shared" si="187"/>
        <v>472.17</v>
      </c>
      <c r="Y147" s="41">
        <f t="shared" si="188"/>
        <v>1615.249</v>
      </c>
      <c r="Z147" s="41"/>
      <c r="AA147" s="12" t="s">
        <v>15</v>
      </c>
      <c r="AB147" s="11">
        <f t="shared" ref="AB147:AH147" si="207">K147+R147</f>
        <v>58.4172</v>
      </c>
      <c r="AC147" s="11">
        <f t="shared" si="207"/>
        <v>778.894</v>
      </c>
      <c r="AD147" s="11">
        <f t="shared" si="207"/>
        <v>566.48</v>
      </c>
      <c r="AE147" s="11">
        <f t="shared" si="207"/>
        <v>32.4578</v>
      </c>
      <c r="AF147" s="11">
        <f t="shared" si="207"/>
        <v>179</v>
      </c>
      <c r="AG147" s="11">
        <f t="shared" si="207"/>
        <v>0</v>
      </c>
      <c r="AH147" s="11">
        <f t="shared" si="207"/>
        <v>1615.249</v>
      </c>
      <c r="AI147" s="12" t="s">
        <v>1138</v>
      </c>
    </row>
    <row r="148" s="9" customFormat="1" ht="16" customHeight="1" spans="1:35">
      <c r="A148" s="40">
        <f t="shared" si="173"/>
        <v>145</v>
      </c>
      <c r="B148" s="41" t="s">
        <v>443</v>
      </c>
      <c r="C148" s="42" t="s">
        <v>448</v>
      </c>
      <c r="D148" s="41" t="s">
        <v>449</v>
      </c>
      <c r="E148" s="41">
        <v>3245.4</v>
      </c>
      <c r="F148" s="41">
        <f>VLOOKUP(C148,'[1]9月'!$B:$Q,16,0)</f>
        <v>3245.4</v>
      </c>
      <c r="G148" s="44">
        <v>5664.75</v>
      </c>
      <c r="H148" s="41">
        <v>3245.4</v>
      </c>
      <c r="I148" s="44">
        <v>1790</v>
      </c>
      <c r="J148" s="44"/>
      <c r="K148" s="52">
        <f t="shared" si="174"/>
        <v>58.4172</v>
      </c>
      <c r="L148" s="53">
        <f t="shared" si="175"/>
        <v>519.264</v>
      </c>
      <c r="M148" s="44">
        <f t="shared" si="176"/>
        <v>453.18</v>
      </c>
      <c r="N148" s="41">
        <f t="shared" si="177"/>
        <v>22.7178</v>
      </c>
      <c r="O148" s="44">
        <f t="shared" si="178"/>
        <v>89.5</v>
      </c>
      <c r="P148" s="44">
        <f t="shared" si="179"/>
        <v>0</v>
      </c>
      <c r="Q148" s="44">
        <f t="shared" si="180"/>
        <v>1143.079</v>
      </c>
      <c r="R148" s="41">
        <f t="shared" si="181"/>
        <v>0</v>
      </c>
      <c r="S148" s="41">
        <f t="shared" si="182"/>
        <v>259.63</v>
      </c>
      <c r="T148" s="44">
        <f t="shared" si="183"/>
        <v>113.3</v>
      </c>
      <c r="U148" s="41">
        <f t="shared" si="184"/>
        <v>9.74</v>
      </c>
      <c r="V148" s="44">
        <f t="shared" si="185"/>
        <v>89.5</v>
      </c>
      <c r="W148" s="44">
        <f t="shared" si="186"/>
        <v>0</v>
      </c>
      <c r="X148" s="41">
        <f t="shared" si="187"/>
        <v>472.17</v>
      </c>
      <c r="Y148" s="41">
        <f t="shared" si="188"/>
        <v>1615.249</v>
      </c>
      <c r="Z148" s="41"/>
      <c r="AA148" s="12" t="s">
        <v>15</v>
      </c>
      <c r="AB148" s="11">
        <f t="shared" ref="AB148:AH148" si="208">K148+R148</f>
        <v>58.4172</v>
      </c>
      <c r="AC148" s="11">
        <f t="shared" si="208"/>
        <v>778.894</v>
      </c>
      <c r="AD148" s="11">
        <f t="shared" si="208"/>
        <v>566.48</v>
      </c>
      <c r="AE148" s="11">
        <f t="shared" si="208"/>
        <v>32.4578</v>
      </c>
      <c r="AF148" s="11">
        <f t="shared" si="208"/>
        <v>179</v>
      </c>
      <c r="AG148" s="11">
        <f t="shared" si="208"/>
        <v>0</v>
      </c>
      <c r="AH148" s="11">
        <f t="shared" si="208"/>
        <v>1615.249</v>
      </c>
      <c r="AI148" s="12" t="s">
        <v>1138</v>
      </c>
    </row>
    <row r="149" s="9" customFormat="1" ht="16" customHeight="1" spans="1:35">
      <c r="A149" s="40">
        <f t="shared" si="173"/>
        <v>146</v>
      </c>
      <c r="B149" s="41" t="s">
        <v>443</v>
      </c>
      <c r="C149" s="42" t="s">
        <v>450</v>
      </c>
      <c r="D149" s="41" t="s">
        <v>451</v>
      </c>
      <c r="E149" s="41">
        <v>3245.4</v>
      </c>
      <c r="F149" s="41">
        <f>VLOOKUP(C149,'[1]9月'!$B:$Q,16,0)</f>
        <v>3245.4</v>
      </c>
      <c r="G149" s="44">
        <v>5664.75</v>
      </c>
      <c r="H149" s="41">
        <v>3245.4</v>
      </c>
      <c r="I149" s="44">
        <v>1790</v>
      </c>
      <c r="J149" s="44"/>
      <c r="K149" s="52">
        <f t="shared" si="174"/>
        <v>58.4172</v>
      </c>
      <c r="L149" s="53">
        <f t="shared" si="175"/>
        <v>519.264</v>
      </c>
      <c r="M149" s="44">
        <f t="shared" si="176"/>
        <v>453.18</v>
      </c>
      <c r="N149" s="41">
        <f t="shared" si="177"/>
        <v>22.7178</v>
      </c>
      <c r="O149" s="44">
        <f t="shared" si="178"/>
        <v>89.5</v>
      </c>
      <c r="P149" s="44">
        <f t="shared" si="179"/>
        <v>0</v>
      </c>
      <c r="Q149" s="44">
        <f t="shared" si="180"/>
        <v>1143.079</v>
      </c>
      <c r="R149" s="41">
        <f t="shared" si="181"/>
        <v>0</v>
      </c>
      <c r="S149" s="41">
        <f t="shared" si="182"/>
        <v>259.63</v>
      </c>
      <c r="T149" s="44">
        <f t="shared" si="183"/>
        <v>113.3</v>
      </c>
      <c r="U149" s="41">
        <f t="shared" si="184"/>
        <v>9.74</v>
      </c>
      <c r="V149" s="44">
        <f t="shared" si="185"/>
        <v>89.5</v>
      </c>
      <c r="W149" s="44">
        <f t="shared" si="186"/>
        <v>0</v>
      </c>
      <c r="X149" s="41">
        <f t="shared" si="187"/>
        <v>472.17</v>
      </c>
      <c r="Y149" s="41">
        <f t="shared" si="188"/>
        <v>1615.249</v>
      </c>
      <c r="Z149" s="41"/>
      <c r="AA149" s="12" t="s">
        <v>15</v>
      </c>
      <c r="AB149" s="11">
        <f t="shared" ref="AB149:AH149" si="209">K149+R149</f>
        <v>58.4172</v>
      </c>
      <c r="AC149" s="11">
        <f t="shared" si="209"/>
        <v>778.894</v>
      </c>
      <c r="AD149" s="11">
        <f t="shared" si="209"/>
        <v>566.48</v>
      </c>
      <c r="AE149" s="11">
        <f t="shared" si="209"/>
        <v>32.4578</v>
      </c>
      <c r="AF149" s="11">
        <f t="shared" si="209"/>
        <v>179</v>
      </c>
      <c r="AG149" s="11">
        <f t="shared" si="209"/>
        <v>0</v>
      </c>
      <c r="AH149" s="11">
        <f t="shared" si="209"/>
        <v>1615.249</v>
      </c>
      <c r="AI149" s="12" t="s">
        <v>1138</v>
      </c>
    </row>
    <row r="150" s="9" customFormat="1" ht="16" customHeight="1" spans="1:35">
      <c r="A150" s="40">
        <f t="shared" si="173"/>
        <v>147</v>
      </c>
      <c r="B150" s="41" t="s">
        <v>443</v>
      </c>
      <c r="C150" s="42" t="s">
        <v>452</v>
      </c>
      <c r="D150" s="41" t="s">
        <v>453</v>
      </c>
      <c r="E150" s="41">
        <v>3245.4</v>
      </c>
      <c r="F150" s="41">
        <f>VLOOKUP(C150,'[1]9月'!$B:$Q,16,0)</f>
        <v>3245.4</v>
      </c>
      <c r="G150" s="44">
        <v>5664.75</v>
      </c>
      <c r="H150" s="41">
        <v>3245.4</v>
      </c>
      <c r="I150" s="44">
        <v>1790</v>
      </c>
      <c r="J150" s="44"/>
      <c r="K150" s="52">
        <f t="shared" si="174"/>
        <v>58.4172</v>
      </c>
      <c r="L150" s="53">
        <f t="shared" si="175"/>
        <v>519.264</v>
      </c>
      <c r="M150" s="44">
        <f t="shared" si="176"/>
        <v>453.18</v>
      </c>
      <c r="N150" s="41">
        <f t="shared" si="177"/>
        <v>22.7178</v>
      </c>
      <c r="O150" s="44">
        <f t="shared" si="178"/>
        <v>89.5</v>
      </c>
      <c r="P150" s="44">
        <f t="shared" si="179"/>
        <v>0</v>
      </c>
      <c r="Q150" s="44">
        <f t="shared" si="180"/>
        <v>1143.079</v>
      </c>
      <c r="R150" s="41">
        <f t="shared" si="181"/>
        <v>0</v>
      </c>
      <c r="S150" s="41">
        <f t="shared" si="182"/>
        <v>259.63</v>
      </c>
      <c r="T150" s="44">
        <f t="shared" si="183"/>
        <v>113.3</v>
      </c>
      <c r="U150" s="41">
        <f t="shared" si="184"/>
        <v>9.74</v>
      </c>
      <c r="V150" s="44">
        <f t="shared" si="185"/>
        <v>89.5</v>
      </c>
      <c r="W150" s="44">
        <f t="shared" si="186"/>
        <v>0</v>
      </c>
      <c r="X150" s="41">
        <f t="shared" si="187"/>
        <v>472.17</v>
      </c>
      <c r="Y150" s="41">
        <f t="shared" si="188"/>
        <v>1615.249</v>
      </c>
      <c r="Z150" s="41"/>
      <c r="AA150" s="12" t="s">
        <v>15</v>
      </c>
      <c r="AB150" s="11">
        <f t="shared" ref="AB150:AH150" si="210">K150+R150</f>
        <v>58.4172</v>
      </c>
      <c r="AC150" s="11">
        <f t="shared" si="210"/>
        <v>778.894</v>
      </c>
      <c r="AD150" s="11">
        <f t="shared" si="210"/>
        <v>566.48</v>
      </c>
      <c r="AE150" s="11">
        <f t="shared" si="210"/>
        <v>32.4578</v>
      </c>
      <c r="AF150" s="11">
        <f t="shared" si="210"/>
        <v>179</v>
      </c>
      <c r="AG150" s="11">
        <f t="shared" si="210"/>
        <v>0</v>
      </c>
      <c r="AH150" s="11">
        <f t="shared" si="210"/>
        <v>1615.249</v>
      </c>
      <c r="AI150" s="12" t="s">
        <v>1138</v>
      </c>
    </row>
    <row r="151" s="9" customFormat="1" ht="16" customHeight="1" spans="1:35">
      <c r="A151" s="40">
        <f t="shared" si="173"/>
        <v>148</v>
      </c>
      <c r="B151" s="41" t="s">
        <v>443</v>
      </c>
      <c r="C151" s="42" t="s">
        <v>454</v>
      </c>
      <c r="D151" s="41" t="s">
        <v>455</v>
      </c>
      <c r="E151" s="41">
        <v>3245.4</v>
      </c>
      <c r="F151" s="41">
        <f>VLOOKUP(C151,'[1]9月'!$B:$Q,16,0)</f>
        <v>3245.4</v>
      </c>
      <c r="G151" s="44">
        <v>5664.75</v>
      </c>
      <c r="H151" s="41">
        <v>3245.4</v>
      </c>
      <c r="I151" s="44">
        <v>1790</v>
      </c>
      <c r="J151" s="44"/>
      <c r="K151" s="52">
        <f t="shared" si="174"/>
        <v>58.4172</v>
      </c>
      <c r="L151" s="53">
        <f t="shared" si="175"/>
        <v>519.264</v>
      </c>
      <c r="M151" s="44">
        <f t="shared" si="176"/>
        <v>453.18</v>
      </c>
      <c r="N151" s="41">
        <f t="shared" si="177"/>
        <v>22.7178</v>
      </c>
      <c r="O151" s="44">
        <f t="shared" si="178"/>
        <v>89.5</v>
      </c>
      <c r="P151" s="44">
        <f t="shared" si="179"/>
        <v>0</v>
      </c>
      <c r="Q151" s="44">
        <f t="shared" si="180"/>
        <v>1143.079</v>
      </c>
      <c r="R151" s="41">
        <f t="shared" si="181"/>
        <v>0</v>
      </c>
      <c r="S151" s="41">
        <f t="shared" si="182"/>
        <v>259.63</v>
      </c>
      <c r="T151" s="44">
        <f t="shared" si="183"/>
        <v>113.3</v>
      </c>
      <c r="U151" s="41">
        <f t="shared" si="184"/>
        <v>9.74</v>
      </c>
      <c r="V151" s="44">
        <f t="shared" si="185"/>
        <v>89.5</v>
      </c>
      <c r="W151" s="44">
        <f t="shared" si="186"/>
        <v>0</v>
      </c>
      <c r="X151" s="41">
        <f t="shared" si="187"/>
        <v>472.17</v>
      </c>
      <c r="Y151" s="41">
        <f t="shared" si="188"/>
        <v>1615.249</v>
      </c>
      <c r="Z151" s="41"/>
      <c r="AA151" s="12" t="s">
        <v>15</v>
      </c>
      <c r="AB151" s="11">
        <f t="shared" ref="AB151:AH151" si="211">K151+R151</f>
        <v>58.4172</v>
      </c>
      <c r="AC151" s="11">
        <f t="shared" si="211"/>
        <v>778.894</v>
      </c>
      <c r="AD151" s="11">
        <f t="shared" si="211"/>
        <v>566.48</v>
      </c>
      <c r="AE151" s="11">
        <f t="shared" si="211"/>
        <v>32.4578</v>
      </c>
      <c r="AF151" s="11">
        <f t="shared" si="211"/>
        <v>179</v>
      </c>
      <c r="AG151" s="11">
        <f t="shared" si="211"/>
        <v>0</v>
      </c>
      <c r="AH151" s="11">
        <f t="shared" si="211"/>
        <v>1615.249</v>
      </c>
      <c r="AI151" s="12" t="s">
        <v>1138</v>
      </c>
    </row>
    <row r="152" s="9" customFormat="1" ht="16" customHeight="1" spans="1:35">
      <c r="A152" s="40">
        <f t="shared" si="173"/>
        <v>149</v>
      </c>
      <c r="B152" s="41" t="s">
        <v>443</v>
      </c>
      <c r="C152" s="42" t="s">
        <v>456</v>
      </c>
      <c r="D152" s="41" t="s">
        <v>457</v>
      </c>
      <c r="E152" s="41">
        <v>3245.4</v>
      </c>
      <c r="F152" s="41">
        <f>VLOOKUP(C152,'[1]9月'!$B:$Q,16,0)</f>
        <v>3245.4</v>
      </c>
      <c r="G152" s="44">
        <v>5664.75</v>
      </c>
      <c r="H152" s="41">
        <v>3245.4</v>
      </c>
      <c r="I152" s="44">
        <v>1790</v>
      </c>
      <c r="J152" s="44"/>
      <c r="K152" s="52">
        <f t="shared" si="174"/>
        <v>58.4172</v>
      </c>
      <c r="L152" s="53">
        <f t="shared" si="175"/>
        <v>519.264</v>
      </c>
      <c r="M152" s="44">
        <f t="shared" si="176"/>
        <v>453.18</v>
      </c>
      <c r="N152" s="41">
        <f t="shared" si="177"/>
        <v>22.7178</v>
      </c>
      <c r="O152" s="44">
        <f t="shared" si="178"/>
        <v>89.5</v>
      </c>
      <c r="P152" s="44">
        <f t="shared" si="179"/>
        <v>0</v>
      </c>
      <c r="Q152" s="44">
        <f t="shared" si="180"/>
        <v>1143.079</v>
      </c>
      <c r="R152" s="41">
        <f t="shared" si="181"/>
        <v>0</v>
      </c>
      <c r="S152" s="41">
        <f t="shared" si="182"/>
        <v>259.63</v>
      </c>
      <c r="T152" s="44">
        <f t="shared" si="183"/>
        <v>113.3</v>
      </c>
      <c r="U152" s="41">
        <f t="shared" si="184"/>
        <v>9.74</v>
      </c>
      <c r="V152" s="44">
        <f t="shared" si="185"/>
        <v>89.5</v>
      </c>
      <c r="W152" s="44">
        <f t="shared" si="186"/>
        <v>0</v>
      </c>
      <c r="X152" s="41">
        <f t="shared" si="187"/>
        <v>472.17</v>
      </c>
      <c r="Y152" s="41">
        <f t="shared" si="188"/>
        <v>1615.249</v>
      </c>
      <c r="Z152" s="41"/>
      <c r="AA152" s="12" t="s">
        <v>15</v>
      </c>
      <c r="AB152" s="11">
        <f t="shared" ref="AB152:AH152" si="212">K152+R152</f>
        <v>58.4172</v>
      </c>
      <c r="AC152" s="11">
        <f t="shared" si="212"/>
        <v>778.894</v>
      </c>
      <c r="AD152" s="11">
        <f t="shared" si="212"/>
        <v>566.48</v>
      </c>
      <c r="AE152" s="11">
        <f t="shared" si="212"/>
        <v>32.4578</v>
      </c>
      <c r="AF152" s="11">
        <f t="shared" si="212"/>
        <v>179</v>
      </c>
      <c r="AG152" s="11">
        <f t="shared" si="212"/>
        <v>0</v>
      </c>
      <c r="AH152" s="11">
        <f t="shared" si="212"/>
        <v>1615.249</v>
      </c>
      <c r="AI152" s="12" t="s">
        <v>1138</v>
      </c>
    </row>
    <row r="153" s="9" customFormat="1" ht="16" customHeight="1" spans="1:35">
      <c r="A153" s="40">
        <f t="shared" si="173"/>
        <v>150</v>
      </c>
      <c r="B153" s="41" t="s">
        <v>443</v>
      </c>
      <c r="C153" s="42" t="s">
        <v>458</v>
      </c>
      <c r="D153" s="41" t="s">
        <v>459</v>
      </c>
      <c r="E153" s="41">
        <v>3245.4</v>
      </c>
      <c r="F153" s="41">
        <f>VLOOKUP(C153,'[1]9月'!$B:$Q,16,0)</f>
        <v>3245.4</v>
      </c>
      <c r="G153" s="44">
        <v>5664.75</v>
      </c>
      <c r="H153" s="41">
        <v>3245.4</v>
      </c>
      <c r="I153" s="44">
        <v>1790</v>
      </c>
      <c r="J153" s="44"/>
      <c r="K153" s="52">
        <f t="shared" si="174"/>
        <v>58.4172</v>
      </c>
      <c r="L153" s="53">
        <f t="shared" si="175"/>
        <v>519.264</v>
      </c>
      <c r="M153" s="44">
        <f t="shared" si="176"/>
        <v>453.18</v>
      </c>
      <c r="N153" s="41">
        <f t="shared" si="177"/>
        <v>22.7178</v>
      </c>
      <c r="O153" s="44">
        <f t="shared" si="178"/>
        <v>89.5</v>
      </c>
      <c r="P153" s="44">
        <f t="shared" si="179"/>
        <v>0</v>
      </c>
      <c r="Q153" s="44">
        <f t="shared" si="180"/>
        <v>1143.079</v>
      </c>
      <c r="R153" s="41">
        <f t="shared" si="181"/>
        <v>0</v>
      </c>
      <c r="S153" s="41">
        <f t="shared" si="182"/>
        <v>259.63</v>
      </c>
      <c r="T153" s="44">
        <f t="shared" si="183"/>
        <v>113.3</v>
      </c>
      <c r="U153" s="41">
        <f t="shared" si="184"/>
        <v>9.74</v>
      </c>
      <c r="V153" s="44">
        <f t="shared" si="185"/>
        <v>89.5</v>
      </c>
      <c r="W153" s="44">
        <f t="shared" si="186"/>
        <v>0</v>
      </c>
      <c r="X153" s="41">
        <f t="shared" si="187"/>
        <v>472.17</v>
      </c>
      <c r="Y153" s="41">
        <f t="shared" si="188"/>
        <v>1615.249</v>
      </c>
      <c r="Z153" s="41"/>
      <c r="AA153" s="12" t="s">
        <v>15</v>
      </c>
      <c r="AB153" s="11">
        <f t="shared" ref="AB153:AH153" si="213">K153+R153</f>
        <v>58.4172</v>
      </c>
      <c r="AC153" s="11">
        <f t="shared" si="213"/>
        <v>778.894</v>
      </c>
      <c r="AD153" s="11">
        <f t="shared" si="213"/>
        <v>566.48</v>
      </c>
      <c r="AE153" s="11">
        <f t="shared" si="213"/>
        <v>32.4578</v>
      </c>
      <c r="AF153" s="11">
        <f t="shared" si="213"/>
        <v>179</v>
      </c>
      <c r="AG153" s="11">
        <f t="shared" si="213"/>
        <v>0</v>
      </c>
      <c r="AH153" s="11">
        <f t="shared" si="213"/>
        <v>1615.249</v>
      </c>
      <c r="AI153" s="12" t="s">
        <v>1138</v>
      </c>
    </row>
    <row r="154" s="9" customFormat="1" ht="16" customHeight="1" spans="1:35">
      <c r="A154" s="40">
        <f t="shared" si="173"/>
        <v>151</v>
      </c>
      <c r="B154" s="41" t="s">
        <v>443</v>
      </c>
      <c r="C154" s="42" t="s">
        <v>460</v>
      </c>
      <c r="D154" s="41" t="s">
        <v>461</v>
      </c>
      <c r="E154" s="41">
        <v>3245.4</v>
      </c>
      <c r="F154" s="41">
        <f>VLOOKUP(C154,'[1]9月'!$B:$Q,16,0)</f>
        <v>3245.4</v>
      </c>
      <c r="G154" s="44">
        <v>5664.75</v>
      </c>
      <c r="H154" s="41">
        <v>3245.4</v>
      </c>
      <c r="I154" s="44">
        <v>1790</v>
      </c>
      <c r="J154" s="44"/>
      <c r="K154" s="52">
        <f t="shared" si="174"/>
        <v>58.4172</v>
      </c>
      <c r="L154" s="53">
        <f t="shared" si="175"/>
        <v>519.264</v>
      </c>
      <c r="M154" s="44">
        <f t="shared" si="176"/>
        <v>453.18</v>
      </c>
      <c r="N154" s="41">
        <f t="shared" si="177"/>
        <v>22.7178</v>
      </c>
      <c r="O154" s="44">
        <f t="shared" si="178"/>
        <v>89.5</v>
      </c>
      <c r="P154" s="44">
        <f t="shared" si="179"/>
        <v>0</v>
      </c>
      <c r="Q154" s="44">
        <f t="shared" si="180"/>
        <v>1143.079</v>
      </c>
      <c r="R154" s="41">
        <f t="shared" si="181"/>
        <v>0</v>
      </c>
      <c r="S154" s="41">
        <f t="shared" si="182"/>
        <v>259.63</v>
      </c>
      <c r="T154" s="44">
        <f t="shared" si="183"/>
        <v>113.3</v>
      </c>
      <c r="U154" s="41">
        <f t="shared" si="184"/>
        <v>9.74</v>
      </c>
      <c r="V154" s="44">
        <f t="shared" si="185"/>
        <v>89.5</v>
      </c>
      <c r="W154" s="44">
        <f t="shared" si="186"/>
        <v>0</v>
      </c>
      <c r="X154" s="41">
        <f t="shared" si="187"/>
        <v>472.17</v>
      </c>
      <c r="Y154" s="41">
        <f t="shared" si="188"/>
        <v>1615.249</v>
      </c>
      <c r="Z154" s="41"/>
      <c r="AA154" s="12" t="s">
        <v>15</v>
      </c>
      <c r="AB154" s="11">
        <f t="shared" ref="AB154:AH154" si="214">K154+R154</f>
        <v>58.4172</v>
      </c>
      <c r="AC154" s="11">
        <f t="shared" si="214"/>
        <v>778.894</v>
      </c>
      <c r="AD154" s="11">
        <f t="shared" si="214"/>
        <v>566.48</v>
      </c>
      <c r="AE154" s="11">
        <f t="shared" si="214"/>
        <v>32.4578</v>
      </c>
      <c r="AF154" s="11">
        <f t="shared" si="214"/>
        <v>179</v>
      </c>
      <c r="AG154" s="11">
        <f t="shared" si="214"/>
        <v>0</v>
      </c>
      <c r="AH154" s="11">
        <f t="shared" si="214"/>
        <v>1615.249</v>
      </c>
      <c r="AI154" s="12" t="s">
        <v>1138</v>
      </c>
    </row>
    <row r="155" s="9" customFormat="1" ht="16" customHeight="1" spans="1:35">
      <c r="A155" s="40">
        <f t="shared" si="173"/>
        <v>152</v>
      </c>
      <c r="B155" s="41" t="s">
        <v>443</v>
      </c>
      <c r="C155" s="42" t="s">
        <v>462</v>
      </c>
      <c r="D155" s="41" t="s">
        <v>463</v>
      </c>
      <c r="E155" s="41">
        <v>3245.4</v>
      </c>
      <c r="F155" s="41">
        <f>VLOOKUP(C155,'[1]9月'!$B:$Q,16,0)</f>
        <v>3245.4</v>
      </c>
      <c r="G155" s="44">
        <v>5664.75</v>
      </c>
      <c r="H155" s="41">
        <v>3245.4</v>
      </c>
      <c r="I155" s="44">
        <v>1790</v>
      </c>
      <c r="J155" s="44"/>
      <c r="K155" s="52">
        <f t="shared" si="174"/>
        <v>58.4172</v>
      </c>
      <c r="L155" s="53">
        <f t="shared" si="175"/>
        <v>519.264</v>
      </c>
      <c r="M155" s="44">
        <f t="shared" si="176"/>
        <v>453.18</v>
      </c>
      <c r="N155" s="41">
        <f t="shared" si="177"/>
        <v>22.7178</v>
      </c>
      <c r="O155" s="44">
        <f t="shared" si="178"/>
        <v>89.5</v>
      </c>
      <c r="P155" s="44">
        <f t="shared" si="179"/>
        <v>0</v>
      </c>
      <c r="Q155" s="44">
        <f t="shared" si="180"/>
        <v>1143.079</v>
      </c>
      <c r="R155" s="41">
        <f t="shared" si="181"/>
        <v>0</v>
      </c>
      <c r="S155" s="41">
        <f t="shared" si="182"/>
        <v>259.63</v>
      </c>
      <c r="T155" s="44">
        <f t="shared" si="183"/>
        <v>113.3</v>
      </c>
      <c r="U155" s="41">
        <f t="shared" si="184"/>
        <v>9.74</v>
      </c>
      <c r="V155" s="44">
        <f t="shared" si="185"/>
        <v>89.5</v>
      </c>
      <c r="W155" s="44">
        <f t="shared" si="186"/>
        <v>0</v>
      </c>
      <c r="X155" s="41">
        <f t="shared" si="187"/>
        <v>472.17</v>
      </c>
      <c r="Y155" s="41">
        <f t="shared" si="188"/>
        <v>1615.249</v>
      </c>
      <c r="Z155" s="41"/>
      <c r="AA155" s="12" t="s">
        <v>15</v>
      </c>
      <c r="AB155" s="11">
        <f t="shared" ref="AB155:AH155" si="215">K155+R155</f>
        <v>58.4172</v>
      </c>
      <c r="AC155" s="11">
        <f t="shared" si="215"/>
        <v>778.894</v>
      </c>
      <c r="AD155" s="11">
        <f t="shared" si="215"/>
        <v>566.48</v>
      </c>
      <c r="AE155" s="11">
        <f t="shared" si="215"/>
        <v>32.4578</v>
      </c>
      <c r="AF155" s="11">
        <f t="shared" si="215"/>
        <v>179</v>
      </c>
      <c r="AG155" s="11">
        <f t="shared" si="215"/>
        <v>0</v>
      </c>
      <c r="AH155" s="11">
        <f t="shared" si="215"/>
        <v>1615.249</v>
      </c>
      <c r="AI155" s="12" t="s">
        <v>1138</v>
      </c>
    </row>
    <row r="156" s="9" customFormat="1" ht="16" customHeight="1" spans="1:35">
      <c r="A156" s="40">
        <f t="shared" si="173"/>
        <v>153</v>
      </c>
      <c r="B156" s="41" t="s">
        <v>443</v>
      </c>
      <c r="C156" s="42" t="s">
        <v>466</v>
      </c>
      <c r="D156" s="41" t="s">
        <v>467</v>
      </c>
      <c r="E156" s="41">
        <v>3245.4</v>
      </c>
      <c r="F156" s="41">
        <f>VLOOKUP(C156,'[1]9月'!$B:$Q,16,0)</f>
        <v>3245.4</v>
      </c>
      <c r="G156" s="44">
        <v>5664.75</v>
      </c>
      <c r="H156" s="41">
        <v>3245.4</v>
      </c>
      <c r="I156" s="44">
        <v>1790</v>
      </c>
      <c r="J156" s="44"/>
      <c r="K156" s="52">
        <f t="shared" si="174"/>
        <v>58.4172</v>
      </c>
      <c r="L156" s="53">
        <f t="shared" si="175"/>
        <v>519.264</v>
      </c>
      <c r="M156" s="44">
        <f t="shared" si="176"/>
        <v>453.18</v>
      </c>
      <c r="N156" s="41">
        <f t="shared" si="177"/>
        <v>22.7178</v>
      </c>
      <c r="O156" s="44">
        <f t="shared" si="178"/>
        <v>89.5</v>
      </c>
      <c r="P156" s="44">
        <f t="shared" si="179"/>
        <v>0</v>
      </c>
      <c r="Q156" s="44">
        <f t="shared" si="180"/>
        <v>1143.079</v>
      </c>
      <c r="R156" s="41">
        <f t="shared" si="181"/>
        <v>0</v>
      </c>
      <c r="S156" s="41">
        <f t="shared" si="182"/>
        <v>259.63</v>
      </c>
      <c r="T156" s="44">
        <f t="shared" si="183"/>
        <v>113.3</v>
      </c>
      <c r="U156" s="41">
        <f t="shared" si="184"/>
        <v>9.74</v>
      </c>
      <c r="V156" s="44">
        <f t="shared" si="185"/>
        <v>89.5</v>
      </c>
      <c r="W156" s="44">
        <f t="shared" si="186"/>
        <v>0</v>
      </c>
      <c r="X156" s="41">
        <f t="shared" si="187"/>
        <v>472.17</v>
      </c>
      <c r="Y156" s="41">
        <f t="shared" si="188"/>
        <v>1615.249</v>
      </c>
      <c r="Z156" s="41"/>
      <c r="AA156" s="12" t="s">
        <v>15</v>
      </c>
      <c r="AB156" s="11">
        <f t="shared" ref="AB156:AH156" si="216">K156+R156</f>
        <v>58.4172</v>
      </c>
      <c r="AC156" s="11">
        <f t="shared" si="216"/>
        <v>778.894</v>
      </c>
      <c r="AD156" s="11">
        <f t="shared" si="216"/>
        <v>566.48</v>
      </c>
      <c r="AE156" s="11">
        <f t="shared" si="216"/>
        <v>32.4578</v>
      </c>
      <c r="AF156" s="11">
        <f t="shared" si="216"/>
        <v>179</v>
      </c>
      <c r="AG156" s="11">
        <f t="shared" si="216"/>
        <v>0</v>
      </c>
      <c r="AH156" s="11">
        <f t="shared" si="216"/>
        <v>1615.249</v>
      </c>
      <c r="AI156" s="12" t="s">
        <v>1138</v>
      </c>
    </row>
    <row r="157" s="9" customFormat="1" ht="16" customHeight="1" spans="1:35">
      <c r="A157" s="40">
        <f t="shared" si="173"/>
        <v>154</v>
      </c>
      <c r="B157" s="41" t="s">
        <v>443</v>
      </c>
      <c r="C157" s="42" t="s">
        <v>468</v>
      </c>
      <c r="D157" s="350" t="s">
        <v>469</v>
      </c>
      <c r="E157" s="41">
        <v>3245.4</v>
      </c>
      <c r="F157" s="41">
        <f>VLOOKUP(C157,'[1]9月'!$B:$Q,16,0)</f>
        <v>3245.4</v>
      </c>
      <c r="G157" s="44">
        <v>5664.75</v>
      </c>
      <c r="H157" s="41">
        <v>3245.4</v>
      </c>
      <c r="I157" s="44">
        <v>1790</v>
      </c>
      <c r="J157" s="44"/>
      <c r="K157" s="52">
        <f t="shared" si="174"/>
        <v>58.4172</v>
      </c>
      <c r="L157" s="53">
        <f t="shared" si="175"/>
        <v>519.264</v>
      </c>
      <c r="M157" s="44">
        <f t="shared" si="176"/>
        <v>453.18</v>
      </c>
      <c r="N157" s="41">
        <f t="shared" si="177"/>
        <v>22.7178</v>
      </c>
      <c r="O157" s="44">
        <f t="shared" si="178"/>
        <v>89.5</v>
      </c>
      <c r="P157" s="44">
        <f t="shared" si="179"/>
        <v>0</v>
      </c>
      <c r="Q157" s="44">
        <f t="shared" si="180"/>
        <v>1143.079</v>
      </c>
      <c r="R157" s="41">
        <f t="shared" si="181"/>
        <v>0</v>
      </c>
      <c r="S157" s="41">
        <f t="shared" si="182"/>
        <v>259.63</v>
      </c>
      <c r="T157" s="44">
        <f t="shared" si="183"/>
        <v>113.3</v>
      </c>
      <c r="U157" s="41">
        <f t="shared" si="184"/>
        <v>9.74</v>
      </c>
      <c r="V157" s="44">
        <f t="shared" si="185"/>
        <v>89.5</v>
      </c>
      <c r="W157" s="44">
        <f t="shared" si="186"/>
        <v>0</v>
      </c>
      <c r="X157" s="41">
        <f t="shared" si="187"/>
        <v>472.17</v>
      </c>
      <c r="Y157" s="41">
        <f t="shared" si="188"/>
        <v>1615.249</v>
      </c>
      <c r="Z157" s="41"/>
      <c r="AA157" s="12" t="s">
        <v>15</v>
      </c>
      <c r="AB157" s="11">
        <f t="shared" ref="AB157:AH157" si="217">K157+R157</f>
        <v>58.4172</v>
      </c>
      <c r="AC157" s="11">
        <f t="shared" si="217"/>
        <v>778.894</v>
      </c>
      <c r="AD157" s="11">
        <f t="shared" si="217"/>
        <v>566.48</v>
      </c>
      <c r="AE157" s="11">
        <f t="shared" si="217"/>
        <v>32.4578</v>
      </c>
      <c r="AF157" s="11">
        <f t="shared" si="217"/>
        <v>179</v>
      </c>
      <c r="AG157" s="11">
        <f t="shared" si="217"/>
        <v>0</v>
      </c>
      <c r="AH157" s="11">
        <f t="shared" si="217"/>
        <v>1615.249</v>
      </c>
      <c r="AI157" s="12" t="s">
        <v>1138</v>
      </c>
    </row>
    <row r="158" s="9" customFormat="1" ht="16" customHeight="1" spans="1:35">
      <c r="A158" s="40">
        <f t="shared" si="173"/>
        <v>155</v>
      </c>
      <c r="B158" s="41" t="s">
        <v>470</v>
      </c>
      <c r="C158" s="46" t="s">
        <v>471</v>
      </c>
      <c r="D158" s="58" t="s">
        <v>472</v>
      </c>
      <c r="E158" s="41">
        <v>3245.4</v>
      </c>
      <c r="F158" s="41">
        <v>3245.4</v>
      </c>
      <c r="G158" s="44">
        <v>5664.75</v>
      </c>
      <c r="H158" s="41">
        <v>3245.4</v>
      </c>
      <c r="I158" s="44">
        <v>1790</v>
      </c>
      <c r="J158" s="44"/>
      <c r="K158" s="52">
        <f t="shared" si="174"/>
        <v>58.4172</v>
      </c>
      <c r="L158" s="53">
        <f t="shared" si="175"/>
        <v>519.264</v>
      </c>
      <c r="M158" s="44">
        <f t="shared" si="176"/>
        <v>453.18</v>
      </c>
      <c r="N158" s="41">
        <f t="shared" si="177"/>
        <v>22.7178</v>
      </c>
      <c r="O158" s="44">
        <f t="shared" si="178"/>
        <v>89.5</v>
      </c>
      <c r="P158" s="44">
        <f t="shared" si="179"/>
        <v>0</v>
      </c>
      <c r="Q158" s="44">
        <f t="shared" si="180"/>
        <v>1143.079</v>
      </c>
      <c r="R158" s="41">
        <f t="shared" si="181"/>
        <v>0</v>
      </c>
      <c r="S158" s="41">
        <f t="shared" si="182"/>
        <v>259.63</v>
      </c>
      <c r="T158" s="44">
        <f t="shared" si="183"/>
        <v>113.3</v>
      </c>
      <c r="U158" s="41">
        <f t="shared" si="184"/>
        <v>9.74</v>
      </c>
      <c r="V158" s="44">
        <f t="shared" si="185"/>
        <v>89.5</v>
      </c>
      <c r="W158" s="44">
        <f t="shared" si="186"/>
        <v>0</v>
      </c>
      <c r="X158" s="41">
        <f t="shared" si="187"/>
        <v>472.17</v>
      </c>
      <c r="Y158" s="41">
        <f t="shared" si="188"/>
        <v>1615.249</v>
      </c>
      <c r="Z158" s="54"/>
      <c r="AA158" s="12" t="s">
        <v>16</v>
      </c>
      <c r="AB158" s="11">
        <f t="shared" ref="AB158:AH158" si="218">K158+R158</f>
        <v>58.4172</v>
      </c>
      <c r="AC158" s="11">
        <f t="shared" si="218"/>
        <v>778.894</v>
      </c>
      <c r="AD158" s="11">
        <f t="shared" si="218"/>
        <v>566.48</v>
      </c>
      <c r="AE158" s="11">
        <f t="shared" si="218"/>
        <v>32.4578</v>
      </c>
      <c r="AF158" s="11">
        <f t="shared" si="218"/>
        <v>179</v>
      </c>
      <c r="AG158" s="11">
        <f t="shared" si="218"/>
        <v>0</v>
      </c>
      <c r="AH158" s="11">
        <f t="shared" si="218"/>
        <v>1615.249</v>
      </c>
      <c r="AI158" s="12" t="s">
        <v>1138</v>
      </c>
    </row>
    <row r="159" s="9" customFormat="1" ht="16" customHeight="1" spans="1:35">
      <c r="A159" s="40">
        <f t="shared" si="173"/>
        <v>156</v>
      </c>
      <c r="B159" s="41" t="s">
        <v>443</v>
      </c>
      <c r="C159" s="46" t="s">
        <v>475</v>
      </c>
      <c r="D159" s="352" t="s">
        <v>476</v>
      </c>
      <c r="E159" s="41">
        <v>3245.4</v>
      </c>
      <c r="F159" s="41">
        <v>3245.4</v>
      </c>
      <c r="G159" s="44">
        <v>5664.75</v>
      </c>
      <c r="H159" s="41">
        <v>3245.4</v>
      </c>
      <c r="I159" s="44">
        <v>1790</v>
      </c>
      <c r="J159" s="59"/>
      <c r="K159" s="52">
        <f t="shared" si="174"/>
        <v>58.4172</v>
      </c>
      <c r="L159" s="53">
        <f t="shared" si="175"/>
        <v>519.264</v>
      </c>
      <c r="M159" s="44">
        <f t="shared" si="176"/>
        <v>453.18</v>
      </c>
      <c r="N159" s="41">
        <f t="shared" si="177"/>
        <v>22.7178</v>
      </c>
      <c r="O159" s="44">
        <f t="shared" si="178"/>
        <v>89.5</v>
      </c>
      <c r="P159" s="44">
        <f t="shared" si="179"/>
        <v>0</v>
      </c>
      <c r="Q159" s="44">
        <f t="shared" si="180"/>
        <v>1143.079</v>
      </c>
      <c r="R159" s="41">
        <f t="shared" si="181"/>
        <v>0</v>
      </c>
      <c r="S159" s="41">
        <f t="shared" si="182"/>
        <v>259.63</v>
      </c>
      <c r="T159" s="44">
        <f t="shared" si="183"/>
        <v>113.3</v>
      </c>
      <c r="U159" s="41">
        <f t="shared" si="184"/>
        <v>9.74</v>
      </c>
      <c r="V159" s="44">
        <f t="shared" si="185"/>
        <v>89.5</v>
      </c>
      <c r="W159" s="44">
        <f t="shared" si="186"/>
        <v>0</v>
      </c>
      <c r="X159" s="41">
        <f t="shared" si="187"/>
        <v>472.17</v>
      </c>
      <c r="Y159" s="41">
        <f t="shared" si="188"/>
        <v>1615.249</v>
      </c>
      <c r="Z159" s="54"/>
      <c r="AA159" s="12" t="s">
        <v>15</v>
      </c>
      <c r="AB159" s="11">
        <f t="shared" ref="AB159:AH159" si="219">K159+R159</f>
        <v>58.4172</v>
      </c>
      <c r="AC159" s="11">
        <f t="shared" si="219"/>
        <v>778.894</v>
      </c>
      <c r="AD159" s="11">
        <f t="shared" si="219"/>
        <v>566.48</v>
      </c>
      <c r="AE159" s="11">
        <f t="shared" si="219"/>
        <v>32.4578</v>
      </c>
      <c r="AF159" s="11">
        <f t="shared" si="219"/>
        <v>179</v>
      </c>
      <c r="AG159" s="11">
        <f t="shared" si="219"/>
        <v>0</v>
      </c>
      <c r="AH159" s="11">
        <f t="shared" si="219"/>
        <v>1615.249</v>
      </c>
      <c r="AI159" s="12" t="s">
        <v>1138</v>
      </c>
    </row>
    <row r="160" s="9" customFormat="1" ht="16" customHeight="1" spans="1:35">
      <c r="A160" s="40">
        <f t="shared" si="173"/>
        <v>157</v>
      </c>
      <c r="B160" s="41" t="s">
        <v>443</v>
      </c>
      <c r="C160" s="46" t="s">
        <v>477</v>
      </c>
      <c r="D160" s="45" t="s">
        <v>478</v>
      </c>
      <c r="E160" s="41">
        <v>3245.4</v>
      </c>
      <c r="F160" s="41">
        <v>3245.4</v>
      </c>
      <c r="G160" s="44">
        <v>5664.75</v>
      </c>
      <c r="H160" s="41">
        <v>3245.4</v>
      </c>
      <c r="I160" s="44">
        <v>0</v>
      </c>
      <c r="J160" s="44"/>
      <c r="K160" s="52">
        <f t="shared" si="174"/>
        <v>58.4172</v>
      </c>
      <c r="L160" s="53">
        <f t="shared" si="175"/>
        <v>519.264</v>
      </c>
      <c r="M160" s="44">
        <f t="shared" si="176"/>
        <v>453.18</v>
      </c>
      <c r="N160" s="41">
        <f t="shared" si="177"/>
        <v>22.7178</v>
      </c>
      <c r="O160" s="44">
        <f t="shared" si="178"/>
        <v>0</v>
      </c>
      <c r="P160" s="44">
        <f t="shared" si="179"/>
        <v>0</v>
      </c>
      <c r="Q160" s="44">
        <f t="shared" si="180"/>
        <v>1053.579</v>
      </c>
      <c r="R160" s="41">
        <f t="shared" si="181"/>
        <v>0</v>
      </c>
      <c r="S160" s="41">
        <f t="shared" si="182"/>
        <v>259.63</v>
      </c>
      <c r="T160" s="44">
        <f t="shared" si="183"/>
        <v>113.3</v>
      </c>
      <c r="U160" s="41">
        <f t="shared" si="184"/>
        <v>9.74</v>
      </c>
      <c r="V160" s="44">
        <f t="shared" si="185"/>
        <v>0</v>
      </c>
      <c r="W160" s="44">
        <f t="shared" si="186"/>
        <v>0</v>
      </c>
      <c r="X160" s="41">
        <f t="shared" si="187"/>
        <v>382.67</v>
      </c>
      <c r="Y160" s="41">
        <f t="shared" si="188"/>
        <v>1436.249</v>
      </c>
      <c r="Z160" s="54"/>
      <c r="AA160" s="12" t="s">
        <v>15</v>
      </c>
      <c r="AB160" s="11">
        <f t="shared" ref="AB160:AH160" si="220">K160+R160</f>
        <v>58.4172</v>
      </c>
      <c r="AC160" s="11">
        <f t="shared" si="220"/>
        <v>778.894</v>
      </c>
      <c r="AD160" s="11">
        <f t="shared" si="220"/>
        <v>566.48</v>
      </c>
      <c r="AE160" s="11">
        <f t="shared" si="220"/>
        <v>32.4578</v>
      </c>
      <c r="AF160" s="11">
        <f t="shared" si="220"/>
        <v>0</v>
      </c>
      <c r="AG160" s="11">
        <f t="shared" si="220"/>
        <v>0</v>
      </c>
      <c r="AH160" s="11">
        <f t="shared" si="220"/>
        <v>1436.249</v>
      </c>
      <c r="AI160" s="12" t="s">
        <v>1138</v>
      </c>
    </row>
    <row r="161" s="9" customFormat="1" ht="16" customHeight="1" spans="1:35">
      <c r="A161" s="40">
        <f t="shared" si="173"/>
        <v>158</v>
      </c>
      <c r="B161" s="41" t="s">
        <v>443</v>
      </c>
      <c r="C161" s="46" t="s">
        <v>479</v>
      </c>
      <c r="D161" s="45" t="s">
        <v>480</v>
      </c>
      <c r="E161" s="41">
        <v>3245.4</v>
      </c>
      <c r="F161" s="41">
        <v>3245.4</v>
      </c>
      <c r="G161" s="44">
        <v>5664.75</v>
      </c>
      <c r="H161" s="41">
        <v>3245.4</v>
      </c>
      <c r="I161" s="44">
        <v>1790</v>
      </c>
      <c r="J161" s="44"/>
      <c r="K161" s="52">
        <f t="shared" si="174"/>
        <v>58.4172</v>
      </c>
      <c r="L161" s="53">
        <f t="shared" si="175"/>
        <v>519.264</v>
      </c>
      <c r="M161" s="44">
        <f t="shared" si="176"/>
        <v>453.18</v>
      </c>
      <c r="N161" s="41">
        <f t="shared" si="177"/>
        <v>22.7178</v>
      </c>
      <c r="O161" s="44">
        <f t="shared" si="178"/>
        <v>89.5</v>
      </c>
      <c r="P161" s="44">
        <f t="shared" si="179"/>
        <v>0</v>
      </c>
      <c r="Q161" s="44">
        <f t="shared" si="180"/>
        <v>1143.079</v>
      </c>
      <c r="R161" s="41">
        <f t="shared" si="181"/>
        <v>0</v>
      </c>
      <c r="S161" s="41">
        <f t="shared" si="182"/>
        <v>259.63</v>
      </c>
      <c r="T161" s="44">
        <f t="shared" si="183"/>
        <v>113.3</v>
      </c>
      <c r="U161" s="41">
        <f t="shared" si="184"/>
        <v>9.74</v>
      </c>
      <c r="V161" s="44">
        <f t="shared" si="185"/>
        <v>89.5</v>
      </c>
      <c r="W161" s="44">
        <f t="shared" si="186"/>
        <v>0</v>
      </c>
      <c r="X161" s="41">
        <f t="shared" si="187"/>
        <v>472.17</v>
      </c>
      <c r="Y161" s="41">
        <f t="shared" si="188"/>
        <v>1615.249</v>
      </c>
      <c r="Z161" s="54"/>
      <c r="AA161" s="12" t="s">
        <v>15</v>
      </c>
      <c r="AB161" s="11">
        <f t="shared" ref="AB161:AH161" si="221">K161+R161</f>
        <v>58.4172</v>
      </c>
      <c r="AC161" s="11">
        <f t="shared" si="221"/>
        <v>778.894</v>
      </c>
      <c r="AD161" s="11">
        <f t="shared" si="221"/>
        <v>566.48</v>
      </c>
      <c r="AE161" s="11">
        <f t="shared" si="221"/>
        <v>32.4578</v>
      </c>
      <c r="AF161" s="11">
        <f t="shared" si="221"/>
        <v>179</v>
      </c>
      <c r="AG161" s="11">
        <f t="shared" si="221"/>
        <v>0</v>
      </c>
      <c r="AH161" s="11">
        <f t="shared" si="221"/>
        <v>1615.249</v>
      </c>
      <c r="AI161" s="12" t="s">
        <v>1138</v>
      </c>
    </row>
    <row r="162" s="9" customFormat="1" ht="16" customHeight="1" spans="1:35">
      <c r="A162" s="40">
        <f t="shared" si="173"/>
        <v>159</v>
      </c>
      <c r="B162" s="41" t="s">
        <v>470</v>
      </c>
      <c r="C162" s="42" t="s">
        <v>481</v>
      </c>
      <c r="D162" s="41" t="s">
        <v>482</v>
      </c>
      <c r="E162" s="41">
        <v>3245.4</v>
      </c>
      <c r="F162" s="41">
        <f>VLOOKUP(C162,'[1]9月'!$B:$Q,16,0)</f>
        <v>3245.4</v>
      </c>
      <c r="G162" s="44">
        <v>5664.75</v>
      </c>
      <c r="H162" s="41">
        <v>3245.4</v>
      </c>
      <c r="I162" s="44">
        <v>1790</v>
      </c>
      <c r="J162" s="44"/>
      <c r="K162" s="52">
        <f t="shared" si="174"/>
        <v>58.4172</v>
      </c>
      <c r="L162" s="53">
        <f t="shared" si="175"/>
        <v>519.264</v>
      </c>
      <c r="M162" s="44">
        <f t="shared" si="176"/>
        <v>453.18</v>
      </c>
      <c r="N162" s="41">
        <f t="shared" si="177"/>
        <v>22.7178</v>
      </c>
      <c r="O162" s="44">
        <f t="shared" si="178"/>
        <v>89.5</v>
      </c>
      <c r="P162" s="44">
        <f t="shared" si="179"/>
        <v>0</v>
      </c>
      <c r="Q162" s="44">
        <f t="shared" si="180"/>
        <v>1143.079</v>
      </c>
      <c r="R162" s="41">
        <f t="shared" si="181"/>
        <v>0</v>
      </c>
      <c r="S162" s="41">
        <f t="shared" si="182"/>
        <v>259.63</v>
      </c>
      <c r="T162" s="44">
        <f t="shared" si="183"/>
        <v>113.3</v>
      </c>
      <c r="U162" s="41">
        <f t="shared" si="184"/>
        <v>9.74</v>
      </c>
      <c r="V162" s="44">
        <f t="shared" si="185"/>
        <v>89.5</v>
      </c>
      <c r="W162" s="44">
        <f t="shared" si="186"/>
        <v>0</v>
      </c>
      <c r="X162" s="41">
        <f t="shared" si="187"/>
        <v>472.17</v>
      </c>
      <c r="Y162" s="41">
        <f t="shared" si="188"/>
        <v>1615.249</v>
      </c>
      <c r="Z162" s="41"/>
      <c r="AA162" s="12" t="s">
        <v>16</v>
      </c>
      <c r="AB162" s="11">
        <f t="shared" ref="AB162:AH162" si="222">K162+R162</f>
        <v>58.4172</v>
      </c>
      <c r="AC162" s="11">
        <f t="shared" si="222"/>
        <v>778.894</v>
      </c>
      <c r="AD162" s="11">
        <f t="shared" si="222"/>
        <v>566.48</v>
      </c>
      <c r="AE162" s="11">
        <f t="shared" si="222"/>
        <v>32.4578</v>
      </c>
      <c r="AF162" s="11">
        <f t="shared" si="222"/>
        <v>179</v>
      </c>
      <c r="AG162" s="11">
        <f t="shared" si="222"/>
        <v>0</v>
      </c>
      <c r="AH162" s="11">
        <f t="shared" si="222"/>
        <v>1615.249</v>
      </c>
      <c r="AI162" s="12" t="s">
        <v>1138</v>
      </c>
    </row>
    <row r="163" s="9" customFormat="1" ht="16" customHeight="1" spans="1:35">
      <c r="A163" s="40">
        <f t="shared" si="173"/>
        <v>160</v>
      </c>
      <c r="B163" s="41" t="s">
        <v>470</v>
      </c>
      <c r="C163" s="42" t="s">
        <v>483</v>
      </c>
      <c r="D163" s="41" t="s">
        <v>484</v>
      </c>
      <c r="E163" s="41">
        <v>3245.4</v>
      </c>
      <c r="F163" s="41">
        <f>VLOOKUP(C163,'[1]9月'!$B:$Q,16,0)</f>
        <v>3245.4</v>
      </c>
      <c r="G163" s="44">
        <v>5664.75</v>
      </c>
      <c r="H163" s="41">
        <v>3245.4</v>
      </c>
      <c r="I163" s="44">
        <v>1790</v>
      </c>
      <c r="J163" s="44"/>
      <c r="K163" s="52">
        <f t="shared" si="174"/>
        <v>58.4172</v>
      </c>
      <c r="L163" s="53">
        <f t="shared" si="175"/>
        <v>519.264</v>
      </c>
      <c r="M163" s="44">
        <f t="shared" si="176"/>
        <v>453.18</v>
      </c>
      <c r="N163" s="41">
        <f t="shared" si="177"/>
        <v>22.7178</v>
      </c>
      <c r="O163" s="44">
        <f t="shared" si="178"/>
        <v>89.5</v>
      </c>
      <c r="P163" s="44">
        <f t="shared" si="179"/>
        <v>0</v>
      </c>
      <c r="Q163" s="44">
        <f t="shared" si="180"/>
        <v>1143.079</v>
      </c>
      <c r="R163" s="41">
        <f t="shared" si="181"/>
        <v>0</v>
      </c>
      <c r="S163" s="41">
        <f t="shared" si="182"/>
        <v>259.63</v>
      </c>
      <c r="T163" s="44">
        <f t="shared" si="183"/>
        <v>113.3</v>
      </c>
      <c r="U163" s="41">
        <f t="shared" si="184"/>
        <v>9.74</v>
      </c>
      <c r="V163" s="44">
        <f t="shared" si="185"/>
        <v>89.5</v>
      </c>
      <c r="W163" s="44">
        <f t="shared" si="186"/>
        <v>0</v>
      </c>
      <c r="X163" s="41">
        <f t="shared" si="187"/>
        <v>472.17</v>
      </c>
      <c r="Y163" s="41">
        <f t="shared" si="188"/>
        <v>1615.249</v>
      </c>
      <c r="Z163" s="41"/>
      <c r="AA163" s="12" t="s">
        <v>16</v>
      </c>
      <c r="AB163" s="11">
        <f t="shared" ref="AB163:AH163" si="223">K163+R163</f>
        <v>58.4172</v>
      </c>
      <c r="AC163" s="11">
        <f t="shared" si="223"/>
        <v>778.894</v>
      </c>
      <c r="AD163" s="11">
        <f t="shared" si="223"/>
        <v>566.48</v>
      </c>
      <c r="AE163" s="11">
        <f t="shared" si="223"/>
        <v>32.4578</v>
      </c>
      <c r="AF163" s="11">
        <f t="shared" si="223"/>
        <v>179</v>
      </c>
      <c r="AG163" s="11">
        <f t="shared" si="223"/>
        <v>0</v>
      </c>
      <c r="AH163" s="11">
        <f t="shared" si="223"/>
        <v>1615.249</v>
      </c>
      <c r="AI163" s="12" t="s">
        <v>1138</v>
      </c>
    </row>
    <row r="164" s="9" customFormat="1" ht="16" customHeight="1" spans="1:35">
      <c r="A164" s="40">
        <f t="shared" si="173"/>
        <v>161</v>
      </c>
      <c r="B164" s="41" t="s">
        <v>470</v>
      </c>
      <c r="C164" s="42" t="s">
        <v>485</v>
      </c>
      <c r="D164" s="41" t="s">
        <v>486</v>
      </c>
      <c r="E164" s="41">
        <v>3245.4</v>
      </c>
      <c r="F164" s="41">
        <f>VLOOKUP(C164,'[1]9月'!$B:$Q,16,0)</f>
        <v>3245.4</v>
      </c>
      <c r="G164" s="44">
        <v>5664.75</v>
      </c>
      <c r="H164" s="41">
        <v>3245.4</v>
      </c>
      <c r="I164" s="44">
        <v>1790</v>
      </c>
      <c r="J164" s="44"/>
      <c r="K164" s="52">
        <f t="shared" si="174"/>
        <v>58.4172</v>
      </c>
      <c r="L164" s="53">
        <f t="shared" si="175"/>
        <v>519.264</v>
      </c>
      <c r="M164" s="44">
        <f t="shared" si="176"/>
        <v>453.18</v>
      </c>
      <c r="N164" s="41">
        <f t="shared" si="177"/>
        <v>22.7178</v>
      </c>
      <c r="O164" s="44">
        <f t="shared" si="178"/>
        <v>89.5</v>
      </c>
      <c r="P164" s="44">
        <f t="shared" si="179"/>
        <v>0</v>
      </c>
      <c r="Q164" s="44">
        <f t="shared" si="180"/>
        <v>1143.079</v>
      </c>
      <c r="R164" s="41">
        <f t="shared" si="181"/>
        <v>0</v>
      </c>
      <c r="S164" s="41">
        <f t="shared" si="182"/>
        <v>259.63</v>
      </c>
      <c r="T164" s="44">
        <f t="shared" si="183"/>
        <v>113.3</v>
      </c>
      <c r="U164" s="41">
        <f t="shared" si="184"/>
        <v>9.74</v>
      </c>
      <c r="V164" s="44">
        <f t="shared" si="185"/>
        <v>89.5</v>
      </c>
      <c r="W164" s="44">
        <f t="shared" si="186"/>
        <v>0</v>
      </c>
      <c r="X164" s="41">
        <f t="shared" si="187"/>
        <v>472.17</v>
      </c>
      <c r="Y164" s="41">
        <f t="shared" si="188"/>
        <v>1615.249</v>
      </c>
      <c r="Z164" s="41"/>
      <c r="AA164" s="12" t="s">
        <v>16</v>
      </c>
      <c r="AB164" s="11">
        <f t="shared" ref="AB164:AH164" si="224">K164+R164</f>
        <v>58.4172</v>
      </c>
      <c r="AC164" s="11">
        <f t="shared" si="224"/>
        <v>778.894</v>
      </c>
      <c r="AD164" s="11">
        <f t="shared" si="224"/>
        <v>566.48</v>
      </c>
      <c r="AE164" s="11">
        <f t="shared" si="224"/>
        <v>32.4578</v>
      </c>
      <c r="AF164" s="11">
        <f t="shared" si="224"/>
        <v>179</v>
      </c>
      <c r="AG164" s="11">
        <f t="shared" si="224"/>
        <v>0</v>
      </c>
      <c r="AH164" s="11">
        <f t="shared" si="224"/>
        <v>1615.249</v>
      </c>
      <c r="AI164" s="12" t="s">
        <v>1138</v>
      </c>
    </row>
    <row r="165" s="9" customFormat="1" ht="16" customHeight="1" spans="1:35">
      <c r="A165" s="40">
        <f t="shared" si="173"/>
        <v>162</v>
      </c>
      <c r="B165" s="41" t="s">
        <v>470</v>
      </c>
      <c r="C165" s="42" t="s">
        <v>487</v>
      </c>
      <c r="D165" s="41" t="s">
        <v>488</v>
      </c>
      <c r="E165" s="41">
        <v>3245.4</v>
      </c>
      <c r="F165" s="41">
        <f>VLOOKUP(C165,'[1]9月'!$B:$Q,16,0)</f>
        <v>3245.4</v>
      </c>
      <c r="G165" s="44">
        <v>5664.75</v>
      </c>
      <c r="H165" s="41">
        <v>3245.4</v>
      </c>
      <c r="I165" s="44">
        <v>1790</v>
      </c>
      <c r="J165" s="44"/>
      <c r="K165" s="52">
        <f t="shared" si="174"/>
        <v>58.4172</v>
      </c>
      <c r="L165" s="53">
        <f t="shared" si="175"/>
        <v>519.264</v>
      </c>
      <c r="M165" s="44">
        <f t="shared" si="176"/>
        <v>453.18</v>
      </c>
      <c r="N165" s="41">
        <f t="shared" si="177"/>
        <v>22.7178</v>
      </c>
      <c r="O165" s="44">
        <f t="shared" si="178"/>
        <v>89.5</v>
      </c>
      <c r="P165" s="44">
        <f t="shared" si="179"/>
        <v>0</v>
      </c>
      <c r="Q165" s="44">
        <f t="shared" si="180"/>
        <v>1143.079</v>
      </c>
      <c r="R165" s="41">
        <f t="shared" si="181"/>
        <v>0</v>
      </c>
      <c r="S165" s="41">
        <f t="shared" si="182"/>
        <v>259.63</v>
      </c>
      <c r="T165" s="44">
        <f t="shared" si="183"/>
        <v>113.3</v>
      </c>
      <c r="U165" s="41">
        <f t="shared" si="184"/>
        <v>9.74</v>
      </c>
      <c r="V165" s="44">
        <f t="shared" si="185"/>
        <v>89.5</v>
      </c>
      <c r="W165" s="44">
        <f t="shared" si="186"/>
        <v>0</v>
      </c>
      <c r="X165" s="41">
        <f t="shared" si="187"/>
        <v>472.17</v>
      </c>
      <c r="Y165" s="41">
        <f t="shared" si="188"/>
        <v>1615.249</v>
      </c>
      <c r="Z165" s="41"/>
      <c r="AA165" s="12" t="s">
        <v>16</v>
      </c>
      <c r="AB165" s="11">
        <f t="shared" ref="AB165:AH165" si="225">K165+R165</f>
        <v>58.4172</v>
      </c>
      <c r="AC165" s="11">
        <f t="shared" si="225"/>
        <v>778.894</v>
      </c>
      <c r="AD165" s="11">
        <f t="shared" si="225"/>
        <v>566.48</v>
      </c>
      <c r="AE165" s="11">
        <f t="shared" si="225"/>
        <v>32.4578</v>
      </c>
      <c r="AF165" s="11">
        <f t="shared" si="225"/>
        <v>179</v>
      </c>
      <c r="AG165" s="11">
        <f t="shared" si="225"/>
        <v>0</v>
      </c>
      <c r="AH165" s="11">
        <f t="shared" si="225"/>
        <v>1615.249</v>
      </c>
      <c r="AI165" s="12" t="s">
        <v>1138</v>
      </c>
    </row>
    <row r="166" s="9" customFormat="1" ht="16" customHeight="1" spans="1:35">
      <c r="A166" s="40">
        <f t="shared" si="173"/>
        <v>163</v>
      </c>
      <c r="B166" s="41" t="s">
        <v>238</v>
      </c>
      <c r="C166" s="42" t="s">
        <v>489</v>
      </c>
      <c r="D166" s="41" t="s">
        <v>490</v>
      </c>
      <c r="E166" s="41">
        <v>3245.4</v>
      </c>
      <c r="F166" s="41">
        <f>VLOOKUP(C166,'[1]9月'!$B:$Q,16,0)</f>
        <v>3245.4</v>
      </c>
      <c r="G166" s="44">
        <v>5664.75</v>
      </c>
      <c r="H166" s="41">
        <v>3245.4</v>
      </c>
      <c r="I166" s="44">
        <v>1790</v>
      </c>
      <c r="J166" s="44"/>
      <c r="K166" s="52">
        <f t="shared" si="174"/>
        <v>58.4172</v>
      </c>
      <c r="L166" s="53">
        <f t="shared" si="175"/>
        <v>519.264</v>
      </c>
      <c r="M166" s="44">
        <f t="shared" si="176"/>
        <v>453.18</v>
      </c>
      <c r="N166" s="41">
        <f t="shared" si="177"/>
        <v>22.7178</v>
      </c>
      <c r="O166" s="44">
        <f t="shared" si="178"/>
        <v>89.5</v>
      </c>
      <c r="P166" s="44">
        <f t="shared" si="179"/>
        <v>0</v>
      </c>
      <c r="Q166" s="44">
        <f t="shared" si="180"/>
        <v>1143.079</v>
      </c>
      <c r="R166" s="41">
        <f t="shared" si="181"/>
        <v>0</v>
      </c>
      <c r="S166" s="41">
        <f t="shared" si="182"/>
        <v>259.63</v>
      </c>
      <c r="T166" s="44">
        <f t="shared" si="183"/>
        <v>113.3</v>
      </c>
      <c r="U166" s="41">
        <f t="shared" si="184"/>
        <v>9.74</v>
      </c>
      <c r="V166" s="44">
        <f t="shared" si="185"/>
        <v>89.5</v>
      </c>
      <c r="W166" s="44">
        <f t="shared" si="186"/>
        <v>0</v>
      </c>
      <c r="X166" s="41">
        <f t="shared" si="187"/>
        <v>472.17</v>
      </c>
      <c r="Y166" s="41">
        <f t="shared" si="188"/>
        <v>1615.249</v>
      </c>
      <c r="Z166" s="41"/>
      <c r="AA166" s="12" t="s">
        <v>17</v>
      </c>
      <c r="AB166" s="11">
        <f t="shared" ref="AB166:AH166" si="226">K166+R166</f>
        <v>58.4172</v>
      </c>
      <c r="AC166" s="11">
        <f t="shared" si="226"/>
        <v>778.894</v>
      </c>
      <c r="AD166" s="11">
        <f t="shared" si="226"/>
        <v>566.48</v>
      </c>
      <c r="AE166" s="11">
        <f t="shared" si="226"/>
        <v>32.4578</v>
      </c>
      <c r="AF166" s="11">
        <f t="shared" si="226"/>
        <v>179</v>
      </c>
      <c r="AG166" s="11">
        <f t="shared" si="226"/>
        <v>0</v>
      </c>
      <c r="AH166" s="11">
        <f t="shared" si="226"/>
        <v>1615.249</v>
      </c>
      <c r="AI166" s="12" t="s">
        <v>1138</v>
      </c>
    </row>
    <row r="167" s="9" customFormat="1" ht="16" customHeight="1" spans="1:35">
      <c r="A167" s="40">
        <f t="shared" si="173"/>
        <v>164</v>
      </c>
      <c r="B167" s="41" t="s">
        <v>238</v>
      </c>
      <c r="C167" s="42" t="s">
        <v>491</v>
      </c>
      <c r="D167" s="41" t="s">
        <v>492</v>
      </c>
      <c r="E167" s="41">
        <v>3245.4</v>
      </c>
      <c r="F167" s="41">
        <f>VLOOKUP(C167,'[1]9月'!$B:$Q,16,0)</f>
        <v>3245.4</v>
      </c>
      <c r="G167" s="44">
        <v>5664.75</v>
      </c>
      <c r="H167" s="41">
        <v>3245.4</v>
      </c>
      <c r="I167" s="44">
        <v>1790</v>
      </c>
      <c r="J167" s="44"/>
      <c r="K167" s="52">
        <f t="shared" si="174"/>
        <v>58.4172</v>
      </c>
      <c r="L167" s="53">
        <f t="shared" si="175"/>
        <v>519.264</v>
      </c>
      <c r="M167" s="44">
        <f t="shared" si="176"/>
        <v>453.18</v>
      </c>
      <c r="N167" s="41">
        <f t="shared" si="177"/>
        <v>22.7178</v>
      </c>
      <c r="O167" s="44">
        <f t="shared" si="178"/>
        <v>89.5</v>
      </c>
      <c r="P167" s="44">
        <f t="shared" si="179"/>
        <v>0</v>
      </c>
      <c r="Q167" s="44">
        <f t="shared" si="180"/>
        <v>1143.079</v>
      </c>
      <c r="R167" s="41">
        <f t="shared" si="181"/>
        <v>0</v>
      </c>
      <c r="S167" s="41">
        <f t="shared" si="182"/>
        <v>259.63</v>
      </c>
      <c r="T167" s="44">
        <f t="shared" si="183"/>
        <v>113.3</v>
      </c>
      <c r="U167" s="41">
        <f t="shared" si="184"/>
        <v>9.74</v>
      </c>
      <c r="V167" s="44">
        <f t="shared" si="185"/>
        <v>89.5</v>
      </c>
      <c r="W167" s="44">
        <f t="shared" si="186"/>
        <v>0</v>
      </c>
      <c r="X167" s="41">
        <f t="shared" si="187"/>
        <v>472.17</v>
      </c>
      <c r="Y167" s="41">
        <f t="shared" si="188"/>
        <v>1615.249</v>
      </c>
      <c r="Z167" s="41"/>
      <c r="AA167" s="12" t="s">
        <v>17</v>
      </c>
      <c r="AB167" s="11">
        <f t="shared" ref="AB167:AH167" si="227">K167+R167</f>
        <v>58.4172</v>
      </c>
      <c r="AC167" s="11">
        <f t="shared" si="227"/>
        <v>778.894</v>
      </c>
      <c r="AD167" s="11">
        <f t="shared" si="227"/>
        <v>566.48</v>
      </c>
      <c r="AE167" s="11">
        <f t="shared" si="227"/>
        <v>32.4578</v>
      </c>
      <c r="AF167" s="11">
        <f t="shared" si="227"/>
        <v>179</v>
      </c>
      <c r="AG167" s="11">
        <f t="shared" si="227"/>
        <v>0</v>
      </c>
      <c r="AH167" s="11">
        <f t="shared" si="227"/>
        <v>1615.249</v>
      </c>
      <c r="AI167" s="12" t="s">
        <v>1138</v>
      </c>
    </row>
    <row r="168" s="9" customFormat="1" ht="16" customHeight="1" spans="1:35">
      <c r="A168" s="40">
        <f t="shared" si="173"/>
        <v>165</v>
      </c>
      <c r="B168" s="41" t="s">
        <v>238</v>
      </c>
      <c r="C168" s="42" t="s">
        <v>493</v>
      </c>
      <c r="D168" s="41" t="s">
        <v>494</v>
      </c>
      <c r="E168" s="41">
        <v>3245.4</v>
      </c>
      <c r="F168" s="41">
        <f>VLOOKUP(C168,'[1]9月'!$B:$Q,16,0)</f>
        <v>3245.4</v>
      </c>
      <c r="G168" s="44">
        <v>5664.75</v>
      </c>
      <c r="H168" s="41">
        <v>3245.4</v>
      </c>
      <c r="I168" s="44">
        <v>1790</v>
      </c>
      <c r="J168" s="44"/>
      <c r="K168" s="52">
        <f t="shared" si="174"/>
        <v>58.4172</v>
      </c>
      <c r="L168" s="53">
        <f t="shared" si="175"/>
        <v>519.264</v>
      </c>
      <c r="M168" s="44">
        <f t="shared" si="176"/>
        <v>453.18</v>
      </c>
      <c r="N168" s="41">
        <f t="shared" si="177"/>
        <v>22.7178</v>
      </c>
      <c r="O168" s="44">
        <f t="shared" si="178"/>
        <v>89.5</v>
      </c>
      <c r="P168" s="44">
        <f t="shared" si="179"/>
        <v>0</v>
      </c>
      <c r="Q168" s="44">
        <f t="shared" si="180"/>
        <v>1143.079</v>
      </c>
      <c r="R168" s="41">
        <f t="shared" si="181"/>
        <v>0</v>
      </c>
      <c r="S168" s="41">
        <f t="shared" si="182"/>
        <v>259.63</v>
      </c>
      <c r="T168" s="44">
        <f t="shared" si="183"/>
        <v>113.3</v>
      </c>
      <c r="U168" s="41">
        <f t="shared" si="184"/>
        <v>9.74</v>
      </c>
      <c r="V168" s="44">
        <f t="shared" si="185"/>
        <v>89.5</v>
      </c>
      <c r="W168" s="44">
        <f t="shared" si="186"/>
        <v>0</v>
      </c>
      <c r="X168" s="41">
        <f t="shared" si="187"/>
        <v>472.17</v>
      </c>
      <c r="Y168" s="41">
        <f t="shared" si="188"/>
        <v>1615.249</v>
      </c>
      <c r="Z168" s="41"/>
      <c r="AA168" s="12" t="s">
        <v>17</v>
      </c>
      <c r="AB168" s="11">
        <f t="shared" ref="AB168:AH168" si="228">K168+R168</f>
        <v>58.4172</v>
      </c>
      <c r="AC168" s="11">
        <f t="shared" si="228"/>
        <v>778.894</v>
      </c>
      <c r="AD168" s="11">
        <f t="shared" si="228"/>
        <v>566.48</v>
      </c>
      <c r="AE168" s="11">
        <f t="shared" si="228"/>
        <v>32.4578</v>
      </c>
      <c r="AF168" s="11">
        <f t="shared" si="228"/>
        <v>179</v>
      </c>
      <c r="AG168" s="11">
        <f t="shared" si="228"/>
        <v>0</v>
      </c>
      <c r="AH168" s="11">
        <f t="shared" si="228"/>
        <v>1615.249</v>
      </c>
      <c r="AI168" s="12" t="s">
        <v>1138</v>
      </c>
    </row>
    <row r="169" s="9" customFormat="1" ht="16" customHeight="1" spans="1:35">
      <c r="A169" s="40">
        <f t="shared" si="173"/>
        <v>166</v>
      </c>
      <c r="B169" s="41" t="s">
        <v>238</v>
      </c>
      <c r="C169" s="42" t="s">
        <v>495</v>
      </c>
      <c r="D169" s="41" t="s">
        <v>496</v>
      </c>
      <c r="E169" s="41">
        <v>3245.4</v>
      </c>
      <c r="F169" s="41">
        <f>VLOOKUP(C169,'[1]9月'!$B:$Q,16,0)</f>
        <v>3245.4</v>
      </c>
      <c r="G169" s="44">
        <v>5664.75</v>
      </c>
      <c r="H169" s="41">
        <v>3245.4</v>
      </c>
      <c r="I169" s="44">
        <v>1790</v>
      </c>
      <c r="J169" s="44"/>
      <c r="K169" s="52">
        <f t="shared" si="174"/>
        <v>58.4172</v>
      </c>
      <c r="L169" s="53">
        <f t="shared" si="175"/>
        <v>519.264</v>
      </c>
      <c r="M169" s="44">
        <f t="shared" si="176"/>
        <v>453.18</v>
      </c>
      <c r="N169" s="41">
        <f t="shared" si="177"/>
        <v>22.7178</v>
      </c>
      <c r="O169" s="44">
        <f t="shared" si="178"/>
        <v>89.5</v>
      </c>
      <c r="P169" s="44">
        <f t="shared" si="179"/>
        <v>0</v>
      </c>
      <c r="Q169" s="44">
        <f t="shared" si="180"/>
        <v>1143.079</v>
      </c>
      <c r="R169" s="41">
        <f t="shared" si="181"/>
        <v>0</v>
      </c>
      <c r="S169" s="41">
        <f t="shared" si="182"/>
        <v>259.63</v>
      </c>
      <c r="T169" s="44">
        <f t="shared" si="183"/>
        <v>113.3</v>
      </c>
      <c r="U169" s="41">
        <f t="shared" si="184"/>
        <v>9.74</v>
      </c>
      <c r="V169" s="44">
        <f t="shared" si="185"/>
        <v>89.5</v>
      </c>
      <c r="W169" s="44">
        <f t="shared" si="186"/>
        <v>0</v>
      </c>
      <c r="X169" s="41">
        <f t="shared" si="187"/>
        <v>472.17</v>
      </c>
      <c r="Y169" s="41">
        <f t="shared" si="188"/>
        <v>1615.249</v>
      </c>
      <c r="Z169" s="41"/>
      <c r="AA169" s="12" t="s">
        <v>17</v>
      </c>
      <c r="AB169" s="11">
        <f t="shared" ref="AB169:AH169" si="229">K169+R169</f>
        <v>58.4172</v>
      </c>
      <c r="AC169" s="11">
        <f t="shared" si="229"/>
        <v>778.894</v>
      </c>
      <c r="AD169" s="11">
        <f t="shared" si="229"/>
        <v>566.48</v>
      </c>
      <c r="AE169" s="11">
        <f t="shared" si="229"/>
        <v>32.4578</v>
      </c>
      <c r="AF169" s="11">
        <f t="shared" si="229"/>
        <v>179</v>
      </c>
      <c r="AG169" s="11">
        <f t="shared" si="229"/>
        <v>0</v>
      </c>
      <c r="AH169" s="11">
        <f t="shared" si="229"/>
        <v>1615.249</v>
      </c>
      <c r="AI169" s="12" t="s">
        <v>1138</v>
      </c>
    </row>
    <row r="170" s="9" customFormat="1" ht="16" customHeight="1" spans="1:35">
      <c r="A170" s="40">
        <f t="shared" si="173"/>
        <v>167</v>
      </c>
      <c r="B170" s="41" t="s">
        <v>238</v>
      </c>
      <c r="C170" s="46" t="s">
        <v>499</v>
      </c>
      <c r="D170" s="47" t="s">
        <v>500</v>
      </c>
      <c r="E170" s="41">
        <v>3245.4</v>
      </c>
      <c r="F170" s="41">
        <f>VLOOKUP(C170,'[1]9月'!$B:$Q,16,0)</f>
        <v>3245.4</v>
      </c>
      <c r="G170" s="44">
        <v>5664.75</v>
      </c>
      <c r="H170" s="41">
        <v>3245.4</v>
      </c>
      <c r="I170" s="44">
        <v>1790</v>
      </c>
      <c r="J170" s="44"/>
      <c r="K170" s="52">
        <f t="shared" si="174"/>
        <v>58.4172</v>
      </c>
      <c r="L170" s="53">
        <f t="shared" si="175"/>
        <v>519.264</v>
      </c>
      <c r="M170" s="44">
        <f t="shared" si="176"/>
        <v>453.18</v>
      </c>
      <c r="N170" s="41">
        <f t="shared" si="177"/>
        <v>22.7178</v>
      </c>
      <c r="O170" s="44">
        <f t="shared" si="178"/>
        <v>89.5</v>
      </c>
      <c r="P170" s="44">
        <f t="shared" si="179"/>
        <v>0</v>
      </c>
      <c r="Q170" s="44">
        <f t="shared" si="180"/>
        <v>1143.079</v>
      </c>
      <c r="R170" s="41">
        <f t="shared" si="181"/>
        <v>0</v>
      </c>
      <c r="S170" s="41">
        <f t="shared" si="182"/>
        <v>259.63</v>
      </c>
      <c r="T170" s="44">
        <f t="shared" si="183"/>
        <v>113.3</v>
      </c>
      <c r="U170" s="41">
        <f t="shared" si="184"/>
        <v>9.74</v>
      </c>
      <c r="V170" s="44">
        <f t="shared" si="185"/>
        <v>89.5</v>
      </c>
      <c r="W170" s="44">
        <f t="shared" si="186"/>
        <v>0</v>
      </c>
      <c r="X170" s="41">
        <f t="shared" si="187"/>
        <v>472.17</v>
      </c>
      <c r="Y170" s="41">
        <f t="shared" si="188"/>
        <v>1615.249</v>
      </c>
      <c r="Z170" s="54"/>
      <c r="AA170" s="12" t="s">
        <v>17</v>
      </c>
      <c r="AB170" s="11">
        <f t="shared" ref="AB170:AH170" si="230">K170+R170</f>
        <v>58.4172</v>
      </c>
      <c r="AC170" s="11">
        <f t="shared" si="230"/>
        <v>778.894</v>
      </c>
      <c r="AD170" s="11">
        <f t="shared" si="230"/>
        <v>566.48</v>
      </c>
      <c r="AE170" s="11">
        <f t="shared" si="230"/>
        <v>32.4578</v>
      </c>
      <c r="AF170" s="11">
        <f t="shared" si="230"/>
        <v>179</v>
      </c>
      <c r="AG170" s="11">
        <f t="shared" si="230"/>
        <v>0</v>
      </c>
      <c r="AH170" s="11">
        <f t="shared" si="230"/>
        <v>1615.249</v>
      </c>
      <c r="AI170" s="12" t="s">
        <v>1138</v>
      </c>
    </row>
    <row r="171" s="9" customFormat="1" ht="16" customHeight="1" spans="1:35">
      <c r="A171" s="40">
        <f t="shared" si="173"/>
        <v>168</v>
      </c>
      <c r="B171" s="41" t="s">
        <v>503</v>
      </c>
      <c r="C171" s="42" t="s">
        <v>504</v>
      </c>
      <c r="D171" s="41" t="s">
        <v>505</v>
      </c>
      <c r="E171" s="41">
        <v>3245.4</v>
      </c>
      <c r="F171" s="41">
        <f>VLOOKUP(C171,'[1]9月'!$B:$Q,16,0)</f>
        <v>3245.4</v>
      </c>
      <c r="G171" s="44">
        <v>5664.75</v>
      </c>
      <c r="H171" s="41">
        <v>3245.4</v>
      </c>
      <c r="I171" s="44">
        <v>1790</v>
      </c>
      <c r="J171" s="44"/>
      <c r="K171" s="52">
        <f t="shared" si="174"/>
        <v>58.4172</v>
      </c>
      <c r="L171" s="53">
        <f t="shared" si="175"/>
        <v>519.264</v>
      </c>
      <c r="M171" s="44">
        <f t="shared" si="176"/>
        <v>453.18</v>
      </c>
      <c r="N171" s="41">
        <f t="shared" si="177"/>
        <v>22.7178</v>
      </c>
      <c r="O171" s="44">
        <f t="shared" si="178"/>
        <v>89.5</v>
      </c>
      <c r="P171" s="44">
        <f t="shared" si="179"/>
        <v>0</v>
      </c>
      <c r="Q171" s="44">
        <f t="shared" si="180"/>
        <v>1143.079</v>
      </c>
      <c r="R171" s="41">
        <f t="shared" si="181"/>
        <v>0</v>
      </c>
      <c r="S171" s="41">
        <f t="shared" si="182"/>
        <v>259.63</v>
      </c>
      <c r="T171" s="44">
        <f t="shared" si="183"/>
        <v>113.3</v>
      </c>
      <c r="U171" s="41">
        <f t="shared" si="184"/>
        <v>9.74</v>
      </c>
      <c r="V171" s="44">
        <f t="shared" si="185"/>
        <v>89.5</v>
      </c>
      <c r="W171" s="44">
        <f t="shared" si="186"/>
        <v>0</v>
      </c>
      <c r="X171" s="41">
        <f t="shared" si="187"/>
        <v>472.17</v>
      </c>
      <c r="Y171" s="41">
        <f t="shared" si="188"/>
        <v>1615.249</v>
      </c>
      <c r="Z171" s="41"/>
      <c r="AA171" s="12" t="s">
        <v>18</v>
      </c>
      <c r="AB171" s="11">
        <f t="shared" ref="AB171:AH171" si="231">K171+R171</f>
        <v>58.4172</v>
      </c>
      <c r="AC171" s="11">
        <f t="shared" si="231"/>
        <v>778.894</v>
      </c>
      <c r="AD171" s="11">
        <f t="shared" si="231"/>
        <v>566.48</v>
      </c>
      <c r="AE171" s="11">
        <f t="shared" si="231"/>
        <v>32.4578</v>
      </c>
      <c r="AF171" s="11">
        <f t="shared" si="231"/>
        <v>179</v>
      </c>
      <c r="AG171" s="11">
        <f t="shared" si="231"/>
        <v>0</v>
      </c>
      <c r="AH171" s="11">
        <f t="shared" si="231"/>
        <v>1615.249</v>
      </c>
      <c r="AI171" s="12" t="s">
        <v>1138</v>
      </c>
    </row>
    <row r="172" s="9" customFormat="1" ht="16" customHeight="1" spans="1:35">
      <c r="A172" s="40">
        <f t="shared" si="173"/>
        <v>169</v>
      </c>
      <c r="B172" s="41" t="s">
        <v>503</v>
      </c>
      <c r="C172" s="42" t="s">
        <v>506</v>
      </c>
      <c r="D172" s="41" t="s">
        <v>507</v>
      </c>
      <c r="E172" s="41">
        <v>3245.4</v>
      </c>
      <c r="F172" s="41">
        <f>VLOOKUP(C172,'[1]9月'!$B:$Q,16,0)</f>
        <v>3245.4</v>
      </c>
      <c r="G172" s="44">
        <v>5664.75</v>
      </c>
      <c r="H172" s="41">
        <v>3245.4</v>
      </c>
      <c r="I172" s="44">
        <v>1790</v>
      </c>
      <c r="J172" s="44"/>
      <c r="K172" s="52">
        <f t="shared" si="174"/>
        <v>58.4172</v>
      </c>
      <c r="L172" s="53">
        <f t="shared" si="175"/>
        <v>519.264</v>
      </c>
      <c r="M172" s="44">
        <f t="shared" si="176"/>
        <v>453.18</v>
      </c>
      <c r="N172" s="41">
        <f t="shared" si="177"/>
        <v>22.7178</v>
      </c>
      <c r="O172" s="44">
        <f t="shared" si="178"/>
        <v>89.5</v>
      </c>
      <c r="P172" s="44">
        <f t="shared" si="179"/>
        <v>0</v>
      </c>
      <c r="Q172" s="44">
        <f t="shared" si="180"/>
        <v>1143.079</v>
      </c>
      <c r="R172" s="41">
        <f t="shared" si="181"/>
        <v>0</v>
      </c>
      <c r="S172" s="41">
        <f t="shared" si="182"/>
        <v>259.63</v>
      </c>
      <c r="T172" s="44">
        <f t="shared" si="183"/>
        <v>113.3</v>
      </c>
      <c r="U172" s="41">
        <f t="shared" si="184"/>
        <v>9.74</v>
      </c>
      <c r="V172" s="44">
        <f t="shared" si="185"/>
        <v>89.5</v>
      </c>
      <c r="W172" s="44">
        <f t="shared" si="186"/>
        <v>0</v>
      </c>
      <c r="X172" s="41">
        <f t="shared" si="187"/>
        <v>472.17</v>
      </c>
      <c r="Y172" s="41">
        <f t="shared" si="188"/>
        <v>1615.249</v>
      </c>
      <c r="Z172" s="41"/>
      <c r="AA172" s="12" t="s">
        <v>18</v>
      </c>
      <c r="AB172" s="11">
        <f t="shared" ref="AB172:AH172" si="232">K172+R172</f>
        <v>58.4172</v>
      </c>
      <c r="AC172" s="11">
        <f t="shared" si="232"/>
        <v>778.894</v>
      </c>
      <c r="AD172" s="11">
        <f t="shared" si="232"/>
        <v>566.48</v>
      </c>
      <c r="AE172" s="11">
        <f t="shared" si="232"/>
        <v>32.4578</v>
      </c>
      <c r="AF172" s="11">
        <f t="shared" si="232"/>
        <v>179</v>
      </c>
      <c r="AG172" s="11">
        <f t="shared" si="232"/>
        <v>0</v>
      </c>
      <c r="AH172" s="11">
        <f t="shared" si="232"/>
        <v>1615.249</v>
      </c>
      <c r="AI172" s="12" t="s">
        <v>1138</v>
      </c>
    </row>
    <row r="173" s="9" customFormat="1" ht="16" customHeight="1" spans="1:35">
      <c r="A173" s="40">
        <f t="shared" si="173"/>
        <v>170</v>
      </c>
      <c r="B173" s="41" t="s">
        <v>503</v>
      </c>
      <c r="C173" s="42" t="s">
        <v>508</v>
      </c>
      <c r="D173" s="41" t="s">
        <v>509</v>
      </c>
      <c r="E173" s="41">
        <v>3245.4</v>
      </c>
      <c r="F173" s="41">
        <f>VLOOKUP(C173,'[1]9月'!$B:$Q,16,0)</f>
        <v>3245.4</v>
      </c>
      <c r="G173" s="44">
        <v>5664.75</v>
      </c>
      <c r="H173" s="41">
        <v>3245.4</v>
      </c>
      <c r="I173" s="44">
        <v>1790</v>
      </c>
      <c r="J173" s="44"/>
      <c r="K173" s="52">
        <f t="shared" si="174"/>
        <v>58.4172</v>
      </c>
      <c r="L173" s="53">
        <f t="shared" si="175"/>
        <v>519.264</v>
      </c>
      <c r="M173" s="44">
        <f t="shared" si="176"/>
        <v>453.18</v>
      </c>
      <c r="N173" s="41">
        <f t="shared" si="177"/>
        <v>22.7178</v>
      </c>
      <c r="O173" s="44">
        <f t="shared" si="178"/>
        <v>89.5</v>
      </c>
      <c r="P173" s="44">
        <f t="shared" si="179"/>
        <v>0</v>
      </c>
      <c r="Q173" s="44">
        <f t="shared" si="180"/>
        <v>1143.079</v>
      </c>
      <c r="R173" s="41">
        <f t="shared" si="181"/>
        <v>0</v>
      </c>
      <c r="S173" s="41">
        <f t="shared" si="182"/>
        <v>259.63</v>
      </c>
      <c r="T173" s="44">
        <f t="shared" si="183"/>
        <v>113.3</v>
      </c>
      <c r="U173" s="41">
        <f t="shared" si="184"/>
        <v>9.74</v>
      </c>
      <c r="V173" s="44">
        <f t="shared" si="185"/>
        <v>89.5</v>
      </c>
      <c r="W173" s="44">
        <f t="shared" si="186"/>
        <v>0</v>
      </c>
      <c r="X173" s="41">
        <f t="shared" si="187"/>
        <v>472.17</v>
      </c>
      <c r="Y173" s="41">
        <f t="shared" si="188"/>
        <v>1615.249</v>
      </c>
      <c r="Z173" s="41"/>
      <c r="AA173" s="12" t="s">
        <v>18</v>
      </c>
      <c r="AB173" s="11">
        <f t="shared" ref="AB173:AH173" si="233">K173+R173</f>
        <v>58.4172</v>
      </c>
      <c r="AC173" s="11">
        <f t="shared" si="233"/>
        <v>778.894</v>
      </c>
      <c r="AD173" s="11">
        <f t="shared" si="233"/>
        <v>566.48</v>
      </c>
      <c r="AE173" s="11">
        <f t="shared" si="233"/>
        <v>32.4578</v>
      </c>
      <c r="AF173" s="11">
        <f t="shared" si="233"/>
        <v>179</v>
      </c>
      <c r="AG173" s="11">
        <f t="shared" si="233"/>
        <v>0</v>
      </c>
      <c r="AH173" s="11">
        <f t="shared" si="233"/>
        <v>1615.249</v>
      </c>
      <c r="AI173" s="12" t="s">
        <v>1138</v>
      </c>
    </row>
    <row r="174" s="9" customFormat="1" ht="16" customHeight="1" spans="1:35">
      <c r="A174" s="40">
        <f t="shared" si="173"/>
        <v>171</v>
      </c>
      <c r="B174" s="41" t="s">
        <v>503</v>
      </c>
      <c r="C174" s="42" t="s">
        <v>510</v>
      </c>
      <c r="D174" s="41" t="s">
        <v>511</v>
      </c>
      <c r="E174" s="41">
        <v>3245.4</v>
      </c>
      <c r="F174" s="41">
        <f>VLOOKUP(C174,'[1]9月'!$B:$Q,16,0)</f>
        <v>3245.4</v>
      </c>
      <c r="G174" s="44">
        <v>5664.75</v>
      </c>
      <c r="H174" s="41">
        <v>3245.4</v>
      </c>
      <c r="I174" s="44">
        <v>1790</v>
      </c>
      <c r="J174" s="44"/>
      <c r="K174" s="52">
        <f t="shared" si="174"/>
        <v>58.4172</v>
      </c>
      <c r="L174" s="53">
        <f t="shared" si="175"/>
        <v>519.264</v>
      </c>
      <c r="M174" s="44">
        <f t="shared" si="176"/>
        <v>453.18</v>
      </c>
      <c r="N174" s="41">
        <f t="shared" si="177"/>
        <v>22.7178</v>
      </c>
      <c r="O174" s="44">
        <f t="shared" si="178"/>
        <v>89.5</v>
      </c>
      <c r="P174" s="44">
        <f t="shared" si="179"/>
        <v>0</v>
      </c>
      <c r="Q174" s="44">
        <f t="shared" si="180"/>
        <v>1143.079</v>
      </c>
      <c r="R174" s="41">
        <f t="shared" si="181"/>
        <v>0</v>
      </c>
      <c r="S174" s="41">
        <f t="shared" si="182"/>
        <v>259.63</v>
      </c>
      <c r="T174" s="44">
        <f t="shared" si="183"/>
        <v>113.3</v>
      </c>
      <c r="U174" s="41">
        <f t="shared" si="184"/>
        <v>9.74</v>
      </c>
      <c r="V174" s="44">
        <f t="shared" si="185"/>
        <v>89.5</v>
      </c>
      <c r="W174" s="44">
        <f t="shared" si="186"/>
        <v>0</v>
      </c>
      <c r="X174" s="41">
        <f t="shared" si="187"/>
        <v>472.17</v>
      </c>
      <c r="Y174" s="41">
        <f t="shared" si="188"/>
        <v>1615.249</v>
      </c>
      <c r="Z174" s="41"/>
      <c r="AA174" s="12" t="s">
        <v>18</v>
      </c>
      <c r="AB174" s="11">
        <f t="shared" ref="AB174:AH174" si="234">K174+R174</f>
        <v>58.4172</v>
      </c>
      <c r="AC174" s="11">
        <f t="shared" si="234"/>
        <v>778.894</v>
      </c>
      <c r="AD174" s="11">
        <f t="shared" si="234"/>
        <v>566.48</v>
      </c>
      <c r="AE174" s="11">
        <f t="shared" si="234"/>
        <v>32.4578</v>
      </c>
      <c r="AF174" s="11">
        <f t="shared" si="234"/>
        <v>179</v>
      </c>
      <c r="AG174" s="11">
        <f t="shared" si="234"/>
        <v>0</v>
      </c>
      <c r="AH174" s="11">
        <f t="shared" si="234"/>
        <v>1615.249</v>
      </c>
      <c r="AI174" s="12" t="s">
        <v>1138</v>
      </c>
    </row>
    <row r="175" s="9" customFormat="1" ht="16" customHeight="1" spans="1:35">
      <c r="A175" s="40">
        <f t="shared" si="173"/>
        <v>172</v>
      </c>
      <c r="B175" s="41" t="s">
        <v>503</v>
      </c>
      <c r="C175" s="42" t="s">
        <v>512</v>
      </c>
      <c r="D175" s="41" t="s">
        <v>513</v>
      </c>
      <c r="E175" s="41">
        <v>3245.4</v>
      </c>
      <c r="F175" s="41">
        <f>VLOOKUP(C175,'[1]9月'!$B:$Q,16,0)</f>
        <v>3245.4</v>
      </c>
      <c r="G175" s="44">
        <v>5664.75</v>
      </c>
      <c r="H175" s="41">
        <v>3245.4</v>
      </c>
      <c r="I175" s="44">
        <v>1790</v>
      </c>
      <c r="J175" s="44"/>
      <c r="K175" s="52">
        <f t="shared" si="174"/>
        <v>58.4172</v>
      </c>
      <c r="L175" s="53">
        <f t="shared" si="175"/>
        <v>519.264</v>
      </c>
      <c r="M175" s="44">
        <f t="shared" si="176"/>
        <v>453.18</v>
      </c>
      <c r="N175" s="41">
        <f t="shared" si="177"/>
        <v>22.7178</v>
      </c>
      <c r="O175" s="44">
        <f t="shared" si="178"/>
        <v>89.5</v>
      </c>
      <c r="P175" s="44">
        <f t="shared" si="179"/>
        <v>0</v>
      </c>
      <c r="Q175" s="44">
        <f t="shared" si="180"/>
        <v>1143.079</v>
      </c>
      <c r="R175" s="41">
        <f t="shared" si="181"/>
        <v>0</v>
      </c>
      <c r="S175" s="41">
        <f t="shared" si="182"/>
        <v>259.63</v>
      </c>
      <c r="T175" s="44">
        <f t="shared" si="183"/>
        <v>113.3</v>
      </c>
      <c r="U175" s="41">
        <f t="shared" si="184"/>
        <v>9.74</v>
      </c>
      <c r="V175" s="44">
        <f t="shared" si="185"/>
        <v>89.5</v>
      </c>
      <c r="W175" s="44">
        <f t="shared" si="186"/>
        <v>0</v>
      </c>
      <c r="X175" s="41">
        <f t="shared" si="187"/>
        <v>472.17</v>
      </c>
      <c r="Y175" s="41">
        <f t="shared" si="188"/>
        <v>1615.249</v>
      </c>
      <c r="Z175" s="41"/>
      <c r="AA175" s="12" t="s">
        <v>18</v>
      </c>
      <c r="AB175" s="11">
        <f t="shared" ref="AB175:AH175" si="235">K175+R175</f>
        <v>58.4172</v>
      </c>
      <c r="AC175" s="11">
        <f t="shared" si="235"/>
        <v>778.894</v>
      </c>
      <c r="AD175" s="11">
        <f t="shared" si="235"/>
        <v>566.48</v>
      </c>
      <c r="AE175" s="11">
        <f t="shared" si="235"/>
        <v>32.4578</v>
      </c>
      <c r="AF175" s="11">
        <f t="shared" si="235"/>
        <v>179</v>
      </c>
      <c r="AG175" s="11">
        <f t="shared" si="235"/>
        <v>0</v>
      </c>
      <c r="AH175" s="11">
        <f t="shared" si="235"/>
        <v>1615.249</v>
      </c>
      <c r="AI175" s="12" t="s">
        <v>1138</v>
      </c>
    </row>
    <row r="176" s="9" customFormat="1" ht="16" customHeight="1" spans="1:35">
      <c r="A176" s="40">
        <f t="shared" si="173"/>
        <v>173</v>
      </c>
      <c r="B176" s="41" t="s">
        <v>503</v>
      </c>
      <c r="C176" s="42" t="s">
        <v>514</v>
      </c>
      <c r="D176" s="41" t="s">
        <v>515</v>
      </c>
      <c r="E176" s="41">
        <v>3245.4</v>
      </c>
      <c r="F176" s="41">
        <f>VLOOKUP(C176,'[1]9月'!$B:$Q,16,0)</f>
        <v>3245.4</v>
      </c>
      <c r="G176" s="44">
        <v>5664.75</v>
      </c>
      <c r="H176" s="41">
        <v>3245.4</v>
      </c>
      <c r="I176" s="44">
        <v>1790</v>
      </c>
      <c r="J176" s="44"/>
      <c r="K176" s="52">
        <f t="shared" si="174"/>
        <v>58.4172</v>
      </c>
      <c r="L176" s="53">
        <f t="shared" si="175"/>
        <v>519.264</v>
      </c>
      <c r="M176" s="44">
        <f t="shared" si="176"/>
        <v>453.18</v>
      </c>
      <c r="N176" s="41">
        <f t="shared" si="177"/>
        <v>22.7178</v>
      </c>
      <c r="O176" s="44">
        <f t="shared" si="178"/>
        <v>89.5</v>
      </c>
      <c r="P176" s="44">
        <f t="shared" si="179"/>
        <v>0</v>
      </c>
      <c r="Q176" s="44">
        <f t="shared" si="180"/>
        <v>1143.079</v>
      </c>
      <c r="R176" s="41">
        <f t="shared" si="181"/>
        <v>0</v>
      </c>
      <c r="S176" s="41">
        <f t="shared" si="182"/>
        <v>259.63</v>
      </c>
      <c r="T176" s="44">
        <f t="shared" si="183"/>
        <v>113.3</v>
      </c>
      <c r="U176" s="41">
        <f t="shared" si="184"/>
        <v>9.74</v>
      </c>
      <c r="V176" s="44">
        <f t="shared" si="185"/>
        <v>89.5</v>
      </c>
      <c r="W176" s="44">
        <f t="shared" si="186"/>
        <v>0</v>
      </c>
      <c r="X176" s="41">
        <f t="shared" si="187"/>
        <v>472.17</v>
      </c>
      <c r="Y176" s="41">
        <f t="shared" si="188"/>
        <v>1615.249</v>
      </c>
      <c r="Z176" s="41"/>
      <c r="AA176" s="12" t="s">
        <v>18</v>
      </c>
      <c r="AB176" s="11">
        <f t="shared" ref="AB176:AH176" si="236">K176+R176</f>
        <v>58.4172</v>
      </c>
      <c r="AC176" s="11">
        <f t="shared" si="236"/>
        <v>778.894</v>
      </c>
      <c r="AD176" s="11">
        <f t="shared" si="236"/>
        <v>566.48</v>
      </c>
      <c r="AE176" s="11">
        <f t="shared" si="236"/>
        <v>32.4578</v>
      </c>
      <c r="AF176" s="11">
        <f t="shared" si="236"/>
        <v>179</v>
      </c>
      <c r="AG176" s="11">
        <f t="shared" si="236"/>
        <v>0</v>
      </c>
      <c r="AH176" s="11">
        <f t="shared" si="236"/>
        <v>1615.249</v>
      </c>
      <c r="AI176" s="12" t="s">
        <v>1138</v>
      </c>
    </row>
    <row r="177" s="9" customFormat="1" ht="16" customHeight="1" spans="1:35">
      <c r="A177" s="40">
        <f t="shared" si="173"/>
        <v>174</v>
      </c>
      <c r="B177" s="41" t="s">
        <v>503</v>
      </c>
      <c r="C177" s="42" t="s">
        <v>516</v>
      </c>
      <c r="D177" s="41" t="s">
        <v>517</v>
      </c>
      <c r="E177" s="41">
        <v>3245.4</v>
      </c>
      <c r="F177" s="41">
        <f>VLOOKUP(C177,'[1]9月'!$B:$Q,16,0)</f>
        <v>3245.4</v>
      </c>
      <c r="G177" s="44">
        <v>5664.75</v>
      </c>
      <c r="H177" s="41">
        <v>3245.4</v>
      </c>
      <c r="I177" s="44">
        <v>1790</v>
      </c>
      <c r="J177" s="44"/>
      <c r="K177" s="52">
        <f t="shared" si="174"/>
        <v>58.4172</v>
      </c>
      <c r="L177" s="53">
        <f t="shared" si="175"/>
        <v>519.264</v>
      </c>
      <c r="M177" s="44">
        <f t="shared" si="176"/>
        <v>453.18</v>
      </c>
      <c r="N177" s="41">
        <f t="shared" si="177"/>
        <v>22.7178</v>
      </c>
      <c r="O177" s="44">
        <f t="shared" si="178"/>
        <v>89.5</v>
      </c>
      <c r="P177" s="44">
        <f t="shared" si="179"/>
        <v>0</v>
      </c>
      <c r="Q177" s="44">
        <f t="shared" si="180"/>
        <v>1143.079</v>
      </c>
      <c r="R177" s="41">
        <f t="shared" si="181"/>
        <v>0</v>
      </c>
      <c r="S177" s="41">
        <f t="shared" si="182"/>
        <v>259.63</v>
      </c>
      <c r="T177" s="44">
        <f t="shared" si="183"/>
        <v>113.3</v>
      </c>
      <c r="U177" s="41">
        <f t="shared" si="184"/>
        <v>9.74</v>
      </c>
      <c r="V177" s="44">
        <f t="shared" si="185"/>
        <v>89.5</v>
      </c>
      <c r="W177" s="44">
        <f t="shared" si="186"/>
        <v>0</v>
      </c>
      <c r="X177" s="41">
        <f t="shared" si="187"/>
        <v>472.17</v>
      </c>
      <c r="Y177" s="41">
        <f t="shared" si="188"/>
        <v>1615.249</v>
      </c>
      <c r="Z177" s="41"/>
      <c r="AA177" s="12" t="s">
        <v>18</v>
      </c>
      <c r="AB177" s="11">
        <f t="shared" ref="AB177:AH177" si="237">K177+R177</f>
        <v>58.4172</v>
      </c>
      <c r="AC177" s="11">
        <f t="shared" si="237"/>
        <v>778.894</v>
      </c>
      <c r="AD177" s="11">
        <f t="shared" si="237"/>
        <v>566.48</v>
      </c>
      <c r="AE177" s="11">
        <f t="shared" si="237"/>
        <v>32.4578</v>
      </c>
      <c r="AF177" s="11">
        <f t="shared" si="237"/>
        <v>179</v>
      </c>
      <c r="AG177" s="11">
        <f t="shared" si="237"/>
        <v>0</v>
      </c>
      <c r="AH177" s="11">
        <f t="shared" si="237"/>
        <v>1615.249</v>
      </c>
      <c r="AI177" s="12" t="s">
        <v>1138</v>
      </c>
    </row>
    <row r="178" s="9" customFormat="1" ht="16" customHeight="1" spans="1:35">
      <c r="A178" s="40">
        <f t="shared" si="173"/>
        <v>175</v>
      </c>
      <c r="B178" s="41" t="s">
        <v>503</v>
      </c>
      <c r="C178" s="42" t="s">
        <v>518</v>
      </c>
      <c r="D178" s="41" t="s">
        <v>519</v>
      </c>
      <c r="E178" s="41">
        <v>3245.4</v>
      </c>
      <c r="F178" s="41">
        <f>VLOOKUP(C178,'[1]9月'!$B:$Q,16,0)</f>
        <v>3245.4</v>
      </c>
      <c r="G178" s="44">
        <v>5664.75</v>
      </c>
      <c r="H178" s="41">
        <v>3245.4</v>
      </c>
      <c r="I178" s="44">
        <v>1790</v>
      </c>
      <c r="J178" s="44"/>
      <c r="K178" s="52">
        <f t="shared" si="174"/>
        <v>58.4172</v>
      </c>
      <c r="L178" s="53">
        <f t="shared" si="175"/>
        <v>519.264</v>
      </c>
      <c r="M178" s="44">
        <f t="shared" si="176"/>
        <v>453.18</v>
      </c>
      <c r="N178" s="41">
        <f t="shared" si="177"/>
        <v>22.7178</v>
      </c>
      <c r="O178" s="44">
        <f t="shared" si="178"/>
        <v>89.5</v>
      </c>
      <c r="P178" s="44">
        <f t="shared" si="179"/>
        <v>0</v>
      </c>
      <c r="Q178" s="44">
        <f t="shared" si="180"/>
        <v>1143.079</v>
      </c>
      <c r="R178" s="41">
        <f t="shared" si="181"/>
        <v>0</v>
      </c>
      <c r="S178" s="41">
        <f t="shared" si="182"/>
        <v>259.63</v>
      </c>
      <c r="T178" s="44">
        <f t="shared" si="183"/>
        <v>113.3</v>
      </c>
      <c r="U178" s="41">
        <f t="shared" si="184"/>
        <v>9.74</v>
      </c>
      <c r="V178" s="44">
        <f t="shared" si="185"/>
        <v>89.5</v>
      </c>
      <c r="W178" s="44">
        <f t="shared" si="186"/>
        <v>0</v>
      </c>
      <c r="X178" s="41">
        <f t="shared" si="187"/>
        <v>472.17</v>
      </c>
      <c r="Y178" s="41">
        <f t="shared" si="188"/>
        <v>1615.249</v>
      </c>
      <c r="Z178" s="41"/>
      <c r="AA178" s="12" t="s">
        <v>18</v>
      </c>
      <c r="AB178" s="11">
        <f t="shared" ref="AB178:AH178" si="238">K178+R178</f>
        <v>58.4172</v>
      </c>
      <c r="AC178" s="11">
        <f t="shared" si="238"/>
        <v>778.894</v>
      </c>
      <c r="AD178" s="11">
        <f t="shared" si="238"/>
        <v>566.48</v>
      </c>
      <c r="AE178" s="11">
        <f t="shared" si="238"/>
        <v>32.4578</v>
      </c>
      <c r="AF178" s="11">
        <f t="shared" si="238"/>
        <v>179</v>
      </c>
      <c r="AG178" s="11">
        <f t="shared" si="238"/>
        <v>0</v>
      </c>
      <c r="AH178" s="11">
        <f t="shared" si="238"/>
        <v>1615.249</v>
      </c>
      <c r="AI178" s="12" t="s">
        <v>1138</v>
      </c>
    </row>
    <row r="179" s="9" customFormat="1" ht="16" customHeight="1" spans="1:35">
      <c r="A179" s="40">
        <f t="shared" si="173"/>
        <v>176</v>
      </c>
      <c r="B179" s="41" t="s">
        <v>503</v>
      </c>
      <c r="C179" s="42" t="s">
        <v>520</v>
      </c>
      <c r="D179" s="41" t="s">
        <v>521</v>
      </c>
      <c r="E179" s="41">
        <v>3245.4</v>
      </c>
      <c r="F179" s="41">
        <f>VLOOKUP(C179,'[1]9月'!$B:$Q,16,0)</f>
        <v>3245.4</v>
      </c>
      <c r="G179" s="44">
        <v>5664.75</v>
      </c>
      <c r="H179" s="41">
        <v>3245.4</v>
      </c>
      <c r="I179" s="44">
        <v>1790</v>
      </c>
      <c r="J179" s="44"/>
      <c r="K179" s="52">
        <f t="shared" si="174"/>
        <v>58.4172</v>
      </c>
      <c r="L179" s="53">
        <f t="shared" si="175"/>
        <v>519.264</v>
      </c>
      <c r="M179" s="44">
        <f t="shared" si="176"/>
        <v>453.18</v>
      </c>
      <c r="N179" s="41">
        <f t="shared" si="177"/>
        <v>22.7178</v>
      </c>
      <c r="O179" s="44">
        <f t="shared" si="178"/>
        <v>89.5</v>
      </c>
      <c r="P179" s="44">
        <f t="shared" si="179"/>
        <v>0</v>
      </c>
      <c r="Q179" s="44">
        <f t="shared" si="180"/>
        <v>1143.079</v>
      </c>
      <c r="R179" s="41">
        <f t="shared" si="181"/>
        <v>0</v>
      </c>
      <c r="S179" s="41">
        <f t="shared" si="182"/>
        <v>259.63</v>
      </c>
      <c r="T179" s="44">
        <f t="shared" si="183"/>
        <v>113.3</v>
      </c>
      <c r="U179" s="41">
        <f t="shared" si="184"/>
        <v>9.74</v>
      </c>
      <c r="V179" s="44">
        <f t="shared" si="185"/>
        <v>89.5</v>
      </c>
      <c r="W179" s="44">
        <f t="shared" si="186"/>
        <v>0</v>
      </c>
      <c r="X179" s="41">
        <f t="shared" si="187"/>
        <v>472.17</v>
      </c>
      <c r="Y179" s="41">
        <f t="shared" si="188"/>
        <v>1615.249</v>
      </c>
      <c r="Z179" s="41"/>
      <c r="AA179" s="12" t="s">
        <v>18</v>
      </c>
      <c r="AB179" s="11">
        <f t="shared" ref="AB179:AH179" si="239">K179+R179</f>
        <v>58.4172</v>
      </c>
      <c r="AC179" s="11">
        <f t="shared" si="239"/>
        <v>778.894</v>
      </c>
      <c r="AD179" s="11">
        <f t="shared" si="239"/>
        <v>566.48</v>
      </c>
      <c r="AE179" s="11">
        <f t="shared" si="239"/>
        <v>32.4578</v>
      </c>
      <c r="AF179" s="11">
        <f t="shared" si="239"/>
        <v>179</v>
      </c>
      <c r="AG179" s="11">
        <f t="shared" si="239"/>
        <v>0</v>
      </c>
      <c r="AH179" s="11">
        <f t="shared" si="239"/>
        <v>1615.249</v>
      </c>
      <c r="AI179" s="12" t="s">
        <v>1138</v>
      </c>
    </row>
    <row r="180" s="9" customFormat="1" ht="16" customHeight="1" spans="1:35">
      <c r="A180" s="40">
        <f t="shared" si="173"/>
        <v>177</v>
      </c>
      <c r="B180" s="41" t="s">
        <v>503</v>
      </c>
      <c r="C180" s="42" t="s">
        <v>522</v>
      </c>
      <c r="D180" s="41" t="s">
        <v>523</v>
      </c>
      <c r="E180" s="41">
        <v>3245.4</v>
      </c>
      <c r="F180" s="41">
        <f>VLOOKUP(C180,'[1]9月'!$B:$Q,16,0)</f>
        <v>3245.4</v>
      </c>
      <c r="G180" s="44">
        <v>5664.75</v>
      </c>
      <c r="H180" s="41">
        <v>3245.4</v>
      </c>
      <c r="I180" s="44">
        <v>1790</v>
      </c>
      <c r="J180" s="44"/>
      <c r="K180" s="52">
        <f t="shared" si="174"/>
        <v>58.4172</v>
      </c>
      <c r="L180" s="53">
        <f t="shared" si="175"/>
        <v>519.264</v>
      </c>
      <c r="M180" s="44">
        <f t="shared" si="176"/>
        <v>453.18</v>
      </c>
      <c r="N180" s="41">
        <f t="shared" si="177"/>
        <v>22.7178</v>
      </c>
      <c r="O180" s="44">
        <f t="shared" si="178"/>
        <v>89.5</v>
      </c>
      <c r="P180" s="44">
        <f t="shared" si="179"/>
        <v>0</v>
      </c>
      <c r="Q180" s="44">
        <f t="shared" si="180"/>
        <v>1143.079</v>
      </c>
      <c r="R180" s="41">
        <f t="shared" si="181"/>
        <v>0</v>
      </c>
      <c r="S180" s="41">
        <f t="shared" si="182"/>
        <v>259.63</v>
      </c>
      <c r="T180" s="44">
        <f t="shared" si="183"/>
        <v>113.3</v>
      </c>
      <c r="U180" s="41">
        <f t="shared" si="184"/>
        <v>9.74</v>
      </c>
      <c r="V180" s="44">
        <f t="shared" si="185"/>
        <v>89.5</v>
      </c>
      <c r="W180" s="44">
        <f t="shared" si="186"/>
        <v>0</v>
      </c>
      <c r="X180" s="41">
        <f t="shared" si="187"/>
        <v>472.17</v>
      </c>
      <c r="Y180" s="41">
        <f t="shared" si="188"/>
        <v>1615.249</v>
      </c>
      <c r="Z180" s="41"/>
      <c r="AA180" s="12" t="s">
        <v>18</v>
      </c>
      <c r="AB180" s="11">
        <f t="shared" ref="AB180:AH180" si="240">K180+R180</f>
        <v>58.4172</v>
      </c>
      <c r="AC180" s="11">
        <f t="shared" si="240"/>
        <v>778.894</v>
      </c>
      <c r="AD180" s="11">
        <f t="shared" si="240"/>
        <v>566.48</v>
      </c>
      <c r="AE180" s="11">
        <f t="shared" si="240"/>
        <v>32.4578</v>
      </c>
      <c r="AF180" s="11">
        <f t="shared" si="240"/>
        <v>179</v>
      </c>
      <c r="AG180" s="11">
        <f t="shared" si="240"/>
        <v>0</v>
      </c>
      <c r="AH180" s="11">
        <f t="shared" si="240"/>
        <v>1615.249</v>
      </c>
      <c r="AI180" s="12" t="s">
        <v>1138</v>
      </c>
    </row>
    <row r="181" s="9" customFormat="1" ht="16" customHeight="1" spans="1:35">
      <c r="A181" s="40">
        <f t="shared" si="173"/>
        <v>178</v>
      </c>
      <c r="B181" s="41" t="s">
        <v>503</v>
      </c>
      <c r="C181" s="42" t="s">
        <v>524</v>
      </c>
      <c r="D181" s="41" t="s">
        <v>525</v>
      </c>
      <c r="E181" s="41">
        <v>3245.4</v>
      </c>
      <c r="F181" s="41">
        <f>VLOOKUP(C181,'[1]9月'!$B:$Q,16,0)</f>
        <v>3245.4</v>
      </c>
      <c r="G181" s="44">
        <v>5664.75</v>
      </c>
      <c r="H181" s="41">
        <v>3245.4</v>
      </c>
      <c r="I181" s="44">
        <v>1790</v>
      </c>
      <c r="J181" s="44"/>
      <c r="K181" s="52">
        <f t="shared" si="174"/>
        <v>58.4172</v>
      </c>
      <c r="L181" s="53">
        <f t="shared" si="175"/>
        <v>519.264</v>
      </c>
      <c r="M181" s="44">
        <f t="shared" si="176"/>
        <v>453.18</v>
      </c>
      <c r="N181" s="41">
        <f t="shared" si="177"/>
        <v>22.7178</v>
      </c>
      <c r="O181" s="44">
        <f t="shared" si="178"/>
        <v>89.5</v>
      </c>
      <c r="P181" s="44">
        <f t="shared" si="179"/>
        <v>0</v>
      </c>
      <c r="Q181" s="44">
        <f t="shared" si="180"/>
        <v>1143.079</v>
      </c>
      <c r="R181" s="41">
        <f t="shared" si="181"/>
        <v>0</v>
      </c>
      <c r="S181" s="41">
        <f t="shared" si="182"/>
        <v>259.63</v>
      </c>
      <c r="T181" s="44">
        <f t="shared" si="183"/>
        <v>113.3</v>
      </c>
      <c r="U181" s="41">
        <f t="shared" si="184"/>
        <v>9.74</v>
      </c>
      <c r="V181" s="44">
        <f t="shared" si="185"/>
        <v>89.5</v>
      </c>
      <c r="W181" s="44">
        <f t="shared" si="186"/>
        <v>0</v>
      </c>
      <c r="X181" s="41">
        <f t="shared" si="187"/>
        <v>472.17</v>
      </c>
      <c r="Y181" s="41">
        <f t="shared" si="188"/>
        <v>1615.249</v>
      </c>
      <c r="Z181" s="41"/>
      <c r="AA181" s="12" t="s">
        <v>18</v>
      </c>
      <c r="AB181" s="11">
        <f t="shared" ref="AB181:AH181" si="241">K181+R181</f>
        <v>58.4172</v>
      </c>
      <c r="AC181" s="11">
        <f t="shared" si="241"/>
        <v>778.894</v>
      </c>
      <c r="AD181" s="11">
        <f t="shared" si="241"/>
        <v>566.48</v>
      </c>
      <c r="AE181" s="11">
        <f t="shared" si="241"/>
        <v>32.4578</v>
      </c>
      <c r="AF181" s="11">
        <f t="shared" si="241"/>
        <v>179</v>
      </c>
      <c r="AG181" s="11">
        <f t="shared" si="241"/>
        <v>0</v>
      </c>
      <c r="AH181" s="11">
        <f t="shared" si="241"/>
        <v>1615.249</v>
      </c>
      <c r="AI181" s="12" t="s">
        <v>1138</v>
      </c>
    </row>
    <row r="182" s="9" customFormat="1" ht="16" customHeight="1" spans="1:35">
      <c r="A182" s="40">
        <f t="shared" si="173"/>
        <v>179</v>
      </c>
      <c r="B182" s="41" t="s">
        <v>503</v>
      </c>
      <c r="C182" s="42" t="s">
        <v>526</v>
      </c>
      <c r="D182" s="41" t="s">
        <v>527</v>
      </c>
      <c r="E182" s="41">
        <v>3245.4</v>
      </c>
      <c r="F182" s="41">
        <f>VLOOKUP(C182,'[1]9月'!$B:$Q,16,0)</f>
        <v>3245.4</v>
      </c>
      <c r="G182" s="44">
        <v>5664.75</v>
      </c>
      <c r="H182" s="41">
        <v>3245.4</v>
      </c>
      <c r="I182" s="44">
        <v>1790</v>
      </c>
      <c r="J182" s="44"/>
      <c r="K182" s="52">
        <f t="shared" si="174"/>
        <v>58.4172</v>
      </c>
      <c r="L182" s="53">
        <f t="shared" si="175"/>
        <v>519.264</v>
      </c>
      <c r="M182" s="44">
        <f t="shared" si="176"/>
        <v>453.18</v>
      </c>
      <c r="N182" s="41">
        <f t="shared" si="177"/>
        <v>22.7178</v>
      </c>
      <c r="O182" s="44">
        <f t="shared" si="178"/>
        <v>89.5</v>
      </c>
      <c r="P182" s="44">
        <f t="shared" si="179"/>
        <v>0</v>
      </c>
      <c r="Q182" s="44">
        <f t="shared" si="180"/>
        <v>1143.079</v>
      </c>
      <c r="R182" s="41">
        <f t="shared" si="181"/>
        <v>0</v>
      </c>
      <c r="S182" s="41">
        <f t="shared" si="182"/>
        <v>259.63</v>
      </c>
      <c r="T182" s="44">
        <f t="shared" si="183"/>
        <v>113.3</v>
      </c>
      <c r="U182" s="41">
        <f t="shared" si="184"/>
        <v>9.74</v>
      </c>
      <c r="V182" s="44">
        <f t="shared" si="185"/>
        <v>89.5</v>
      </c>
      <c r="W182" s="44">
        <f t="shared" si="186"/>
        <v>0</v>
      </c>
      <c r="X182" s="41">
        <f t="shared" si="187"/>
        <v>472.17</v>
      </c>
      <c r="Y182" s="41">
        <f t="shared" si="188"/>
        <v>1615.249</v>
      </c>
      <c r="Z182" s="41"/>
      <c r="AA182" s="12" t="s">
        <v>18</v>
      </c>
      <c r="AB182" s="11">
        <f t="shared" ref="AB182:AH182" si="242">K182+R182</f>
        <v>58.4172</v>
      </c>
      <c r="AC182" s="11">
        <f t="shared" si="242"/>
        <v>778.894</v>
      </c>
      <c r="AD182" s="11">
        <f t="shared" si="242"/>
        <v>566.48</v>
      </c>
      <c r="AE182" s="11">
        <f t="shared" si="242"/>
        <v>32.4578</v>
      </c>
      <c r="AF182" s="11">
        <f t="shared" si="242"/>
        <v>179</v>
      </c>
      <c r="AG182" s="11">
        <f t="shared" si="242"/>
        <v>0</v>
      </c>
      <c r="AH182" s="11">
        <f t="shared" si="242"/>
        <v>1615.249</v>
      </c>
      <c r="AI182" s="12" t="s">
        <v>1138</v>
      </c>
    </row>
    <row r="183" s="9" customFormat="1" ht="16" customHeight="1" spans="1:35">
      <c r="A183" s="40">
        <f t="shared" si="173"/>
        <v>180</v>
      </c>
      <c r="B183" s="41" t="s">
        <v>503</v>
      </c>
      <c r="C183" s="42" t="s">
        <v>528</v>
      </c>
      <c r="D183" s="41" t="s">
        <v>529</v>
      </c>
      <c r="E183" s="41">
        <v>3245.4</v>
      </c>
      <c r="F183" s="41">
        <f>VLOOKUP(C183,'[1]9月'!$B:$Q,16,0)</f>
        <v>3245.4</v>
      </c>
      <c r="G183" s="44">
        <v>5664.75</v>
      </c>
      <c r="H183" s="41">
        <v>3245.4</v>
      </c>
      <c r="I183" s="44">
        <v>1790</v>
      </c>
      <c r="J183" s="44"/>
      <c r="K183" s="52">
        <f t="shared" si="174"/>
        <v>58.4172</v>
      </c>
      <c r="L183" s="53">
        <f t="shared" si="175"/>
        <v>519.264</v>
      </c>
      <c r="M183" s="44">
        <f t="shared" si="176"/>
        <v>453.18</v>
      </c>
      <c r="N183" s="41">
        <f t="shared" si="177"/>
        <v>22.7178</v>
      </c>
      <c r="O183" s="44">
        <f t="shared" si="178"/>
        <v>89.5</v>
      </c>
      <c r="P183" s="44">
        <f t="shared" si="179"/>
        <v>0</v>
      </c>
      <c r="Q183" s="44">
        <f t="shared" si="180"/>
        <v>1143.079</v>
      </c>
      <c r="R183" s="41">
        <f t="shared" si="181"/>
        <v>0</v>
      </c>
      <c r="S183" s="41">
        <f t="shared" si="182"/>
        <v>259.63</v>
      </c>
      <c r="T183" s="44">
        <f t="shared" si="183"/>
        <v>113.3</v>
      </c>
      <c r="U183" s="41">
        <f t="shared" si="184"/>
        <v>9.74</v>
      </c>
      <c r="V183" s="44">
        <f t="shared" si="185"/>
        <v>89.5</v>
      </c>
      <c r="W183" s="44">
        <f t="shared" si="186"/>
        <v>0</v>
      </c>
      <c r="X183" s="41">
        <f t="shared" si="187"/>
        <v>472.17</v>
      </c>
      <c r="Y183" s="41">
        <f t="shared" si="188"/>
        <v>1615.249</v>
      </c>
      <c r="Z183" s="41"/>
      <c r="AA183" s="12" t="s">
        <v>18</v>
      </c>
      <c r="AB183" s="11">
        <f t="shared" ref="AB183:AH183" si="243">K183+R183</f>
        <v>58.4172</v>
      </c>
      <c r="AC183" s="11">
        <f t="shared" si="243"/>
        <v>778.894</v>
      </c>
      <c r="AD183" s="11">
        <f t="shared" si="243"/>
        <v>566.48</v>
      </c>
      <c r="AE183" s="11">
        <f t="shared" si="243"/>
        <v>32.4578</v>
      </c>
      <c r="AF183" s="11">
        <f t="shared" si="243"/>
        <v>179</v>
      </c>
      <c r="AG183" s="11">
        <f t="shared" si="243"/>
        <v>0</v>
      </c>
      <c r="AH183" s="11">
        <f t="shared" si="243"/>
        <v>1615.249</v>
      </c>
      <c r="AI183" s="12" t="s">
        <v>1138</v>
      </c>
    </row>
    <row r="184" s="9" customFormat="1" ht="16" customHeight="1" spans="1:35">
      <c r="A184" s="40">
        <f t="shared" si="173"/>
        <v>181</v>
      </c>
      <c r="B184" s="41" t="s">
        <v>503</v>
      </c>
      <c r="C184" s="42" t="s">
        <v>530</v>
      </c>
      <c r="D184" s="41" t="s">
        <v>531</v>
      </c>
      <c r="E184" s="41">
        <v>3245.4</v>
      </c>
      <c r="F184" s="41">
        <f>VLOOKUP(C184,'[1]9月'!$B:$Q,16,0)</f>
        <v>3245.4</v>
      </c>
      <c r="G184" s="44">
        <v>5664.75</v>
      </c>
      <c r="H184" s="41">
        <v>3245.4</v>
      </c>
      <c r="I184" s="44">
        <v>1790</v>
      </c>
      <c r="J184" s="44"/>
      <c r="K184" s="52">
        <f t="shared" si="174"/>
        <v>58.4172</v>
      </c>
      <c r="L184" s="53">
        <f t="shared" si="175"/>
        <v>519.264</v>
      </c>
      <c r="M184" s="44">
        <f t="shared" si="176"/>
        <v>453.18</v>
      </c>
      <c r="N184" s="41">
        <f t="shared" si="177"/>
        <v>22.7178</v>
      </c>
      <c r="O184" s="44">
        <f t="shared" si="178"/>
        <v>89.5</v>
      </c>
      <c r="P184" s="44">
        <f t="shared" si="179"/>
        <v>0</v>
      </c>
      <c r="Q184" s="44">
        <f t="shared" si="180"/>
        <v>1143.079</v>
      </c>
      <c r="R184" s="41">
        <f t="shared" si="181"/>
        <v>0</v>
      </c>
      <c r="S184" s="41">
        <f t="shared" si="182"/>
        <v>259.63</v>
      </c>
      <c r="T184" s="44">
        <f t="shared" si="183"/>
        <v>113.3</v>
      </c>
      <c r="U184" s="41">
        <f t="shared" si="184"/>
        <v>9.74</v>
      </c>
      <c r="V184" s="44">
        <f t="shared" si="185"/>
        <v>89.5</v>
      </c>
      <c r="W184" s="44">
        <f t="shared" si="186"/>
        <v>0</v>
      </c>
      <c r="X184" s="41">
        <f t="shared" si="187"/>
        <v>472.17</v>
      </c>
      <c r="Y184" s="41">
        <f t="shared" si="188"/>
        <v>1615.249</v>
      </c>
      <c r="Z184" s="41"/>
      <c r="AA184" s="12" t="s">
        <v>18</v>
      </c>
      <c r="AB184" s="11">
        <f t="shared" ref="AB184:AH184" si="244">K184+R184</f>
        <v>58.4172</v>
      </c>
      <c r="AC184" s="11">
        <f t="shared" si="244"/>
        <v>778.894</v>
      </c>
      <c r="AD184" s="11">
        <f t="shared" si="244"/>
        <v>566.48</v>
      </c>
      <c r="AE184" s="11">
        <f t="shared" si="244"/>
        <v>32.4578</v>
      </c>
      <c r="AF184" s="11">
        <f t="shared" si="244"/>
        <v>179</v>
      </c>
      <c r="AG184" s="11">
        <f t="shared" si="244"/>
        <v>0</v>
      </c>
      <c r="AH184" s="11">
        <f t="shared" si="244"/>
        <v>1615.249</v>
      </c>
      <c r="AI184" s="12" t="s">
        <v>1138</v>
      </c>
    </row>
    <row r="185" s="9" customFormat="1" ht="16" customHeight="1" spans="1:35">
      <c r="A185" s="40">
        <f t="shared" si="173"/>
        <v>182</v>
      </c>
      <c r="B185" s="41" t="s">
        <v>503</v>
      </c>
      <c r="C185" s="42" t="s">
        <v>532</v>
      </c>
      <c r="D185" s="41" t="s">
        <v>533</v>
      </c>
      <c r="E185" s="41">
        <v>3245.4</v>
      </c>
      <c r="F185" s="41">
        <f>VLOOKUP(C185,'[1]9月'!$B:$Q,16,0)</f>
        <v>3245.4</v>
      </c>
      <c r="G185" s="44">
        <v>5664.75</v>
      </c>
      <c r="H185" s="41">
        <v>3245.4</v>
      </c>
      <c r="I185" s="44">
        <v>1790</v>
      </c>
      <c r="J185" s="44"/>
      <c r="K185" s="52">
        <f t="shared" si="174"/>
        <v>58.4172</v>
      </c>
      <c r="L185" s="53">
        <f t="shared" si="175"/>
        <v>519.264</v>
      </c>
      <c r="M185" s="44">
        <f t="shared" si="176"/>
        <v>453.18</v>
      </c>
      <c r="N185" s="41">
        <f t="shared" si="177"/>
        <v>22.7178</v>
      </c>
      <c r="O185" s="44">
        <f t="shared" si="178"/>
        <v>89.5</v>
      </c>
      <c r="P185" s="44">
        <f t="shared" si="179"/>
        <v>0</v>
      </c>
      <c r="Q185" s="44">
        <f t="shared" si="180"/>
        <v>1143.079</v>
      </c>
      <c r="R185" s="41">
        <f t="shared" si="181"/>
        <v>0</v>
      </c>
      <c r="S185" s="41">
        <f t="shared" si="182"/>
        <v>259.63</v>
      </c>
      <c r="T185" s="44">
        <f t="shared" si="183"/>
        <v>113.3</v>
      </c>
      <c r="U185" s="41">
        <f t="shared" si="184"/>
        <v>9.74</v>
      </c>
      <c r="V185" s="44">
        <f t="shared" si="185"/>
        <v>89.5</v>
      </c>
      <c r="W185" s="44">
        <f t="shared" si="186"/>
        <v>0</v>
      </c>
      <c r="X185" s="41">
        <f t="shared" si="187"/>
        <v>472.17</v>
      </c>
      <c r="Y185" s="41">
        <f t="shared" si="188"/>
        <v>1615.249</v>
      </c>
      <c r="Z185" s="41"/>
      <c r="AA185" s="12" t="s">
        <v>18</v>
      </c>
      <c r="AB185" s="11">
        <f t="shared" ref="AB185:AH185" si="245">K185+R185</f>
        <v>58.4172</v>
      </c>
      <c r="AC185" s="11">
        <f t="shared" si="245"/>
        <v>778.894</v>
      </c>
      <c r="AD185" s="11">
        <f t="shared" si="245"/>
        <v>566.48</v>
      </c>
      <c r="AE185" s="11">
        <f t="shared" si="245"/>
        <v>32.4578</v>
      </c>
      <c r="AF185" s="11">
        <f t="shared" si="245"/>
        <v>179</v>
      </c>
      <c r="AG185" s="11">
        <f t="shared" si="245"/>
        <v>0</v>
      </c>
      <c r="AH185" s="11">
        <f t="shared" si="245"/>
        <v>1615.249</v>
      </c>
      <c r="AI185" s="12" t="s">
        <v>1138</v>
      </c>
    </row>
    <row r="186" s="9" customFormat="1" ht="16" customHeight="1" spans="1:35">
      <c r="A186" s="40">
        <f t="shared" si="173"/>
        <v>183</v>
      </c>
      <c r="B186" s="41" t="s">
        <v>503</v>
      </c>
      <c r="C186" s="42" t="s">
        <v>534</v>
      </c>
      <c r="D186" s="41" t="s">
        <v>535</v>
      </c>
      <c r="E186" s="41">
        <v>3245.4</v>
      </c>
      <c r="F186" s="41">
        <f>VLOOKUP(C186,'[1]9月'!$B:$Q,16,0)</f>
        <v>3245.4</v>
      </c>
      <c r="G186" s="44">
        <v>5664.75</v>
      </c>
      <c r="H186" s="41">
        <v>3245.4</v>
      </c>
      <c r="I186" s="44">
        <v>1790</v>
      </c>
      <c r="J186" s="44"/>
      <c r="K186" s="52">
        <f t="shared" si="174"/>
        <v>58.4172</v>
      </c>
      <c r="L186" s="53">
        <f t="shared" si="175"/>
        <v>519.264</v>
      </c>
      <c r="M186" s="44">
        <f t="shared" si="176"/>
        <v>453.18</v>
      </c>
      <c r="N186" s="41">
        <f t="shared" si="177"/>
        <v>22.7178</v>
      </c>
      <c r="O186" s="44">
        <f t="shared" si="178"/>
        <v>89.5</v>
      </c>
      <c r="P186" s="44">
        <f t="shared" si="179"/>
        <v>0</v>
      </c>
      <c r="Q186" s="44">
        <f t="shared" si="180"/>
        <v>1143.079</v>
      </c>
      <c r="R186" s="41">
        <f t="shared" si="181"/>
        <v>0</v>
      </c>
      <c r="S186" s="41">
        <f t="shared" si="182"/>
        <v>259.63</v>
      </c>
      <c r="T186" s="44">
        <f t="shared" si="183"/>
        <v>113.3</v>
      </c>
      <c r="U186" s="41">
        <f t="shared" si="184"/>
        <v>9.74</v>
      </c>
      <c r="V186" s="44">
        <f t="shared" si="185"/>
        <v>89.5</v>
      </c>
      <c r="W186" s="44">
        <f t="shared" si="186"/>
        <v>0</v>
      </c>
      <c r="X186" s="41">
        <f t="shared" si="187"/>
        <v>472.17</v>
      </c>
      <c r="Y186" s="41">
        <f t="shared" si="188"/>
        <v>1615.249</v>
      </c>
      <c r="Z186" s="41"/>
      <c r="AA186" s="12" t="s">
        <v>18</v>
      </c>
      <c r="AB186" s="11">
        <f t="shared" ref="AB186:AH186" si="246">K186+R186</f>
        <v>58.4172</v>
      </c>
      <c r="AC186" s="11">
        <f t="shared" si="246"/>
        <v>778.894</v>
      </c>
      <c r="AD186" s="11">
        <f t="shared" si="246"/>
        <v>566.48</v>
      </c>
      <c r="AE186" s="11">
        <f t="shared" si="246"/>
        <v>32.4578</v>
      </c>
      <c r="AF186" s="11">
        <f t="shared" si="246"/>
        <v>179</v>
      </c>
      <c r="AG186" s="11">
        <f t="shared" si="246"/>
        <v>0</v>
      </c>
      <c r="AH186" s="11">
        <f t="shared" si="246"/>
        <v>1615.249</v>
      </c>
      <c r="AI186" s="12" t="s">
        <v>1138</v>
      </c>
    </row>
    <row r="187" s="9" customFormat="1" ht="16" customHeight="1" spans="1:35">
      <c r="A187" s="40">
        <f t="shared" si="173"/>
        <v>184</v>
      </c>
      <c r="B187" s="41" t="s">
        <v>503</v>
      </c>
      <c r="C187" s="42" t="s">
        <v>536</v>
      </c>
      <c r="D187" s="41" t="s">
        <v>537</v>
      </c>
      <c r="E187" s="41">
        <v>3245.4</v>
      </c>
      <c r="F187" s="41">
        <f>VLOOKUP(C187,'[1]9月'!$B:$Q,16,0)</f>
        <v>3245.4</v>
      </c>
      <c r="G187" s="44">
        <v>5664.75</v>
      </c>
      <c r="H187" s="41">
        <v>3245.4</v>
      </c>
      <c r="I187" s="44">
        <v>1790</v>
      </c>
      <c r="J187" s="44"/>
      <c r="K187" s="52">
        <f t="shared" si="174"/>
        <v>58.4172</v>
      </c>
      <c r="L187" s="53">
        <f t="shared" si="175"/>
        <v>519.264</v>
      </c>
      <c r="M187" s="44">
        <f t="shared" si="176"/>
        <v>453.18</v>
      </c>
      <c r="N187" s="41">
        <f t="shared" si="177"/>
        <v>22.7178</v>
      </c>
      <c r="O187" s="44">
        <f t="shared" si="178"/>
        <v>89.5</v>
      </c>
      <c r="P187" s="44">
        <f t="shared" si="179"/>
        <v>0</v>
      </c>
      <c r="Q187" s="44">
        <f t="shared" si="180"/>
        <v>1143.079</v>
      </c>
      <c r="R187" s="41">
        <f t="shared" si="181"/>
        <v>0</v>
      </c>
      <c r="S187" s="41">
        <f t="shared" si="182"/>
        <v>259.63</v>
      </c>
      <c r="T187" s="44">
        <f t="shared" si="183"/>
        <v>113.3</v>
      </c>
      <c r="U187" s="41">
        <f t="shared" si="184"/>
        <v>9.74</v>
      </c>
      <c r="V187" s="44">
        <f t="shared" si="185"/>
        <v>89.5</v>
      </c>
      <c r="W187" s="44">
        <f t="shared" si="186"/>
        <v>0</v>
      </c>
      <c r="X187" s="41">
        <f t="shared" si="187"/>
        <v>472.17</v>
      </c>
      <c r="Y187" s="41">
        <f t="shared" si="188"/>
        <v>1615.249</v>
      </c>
      <c r="Z187" s="41"/>
      <c r="AA187" s="12" t="s">
        <v>18</v>
      </c>
      <c r="AB187" s="11">
        <f t="shared" ref="AB187:AH187" si="247">K187+R187</f>
        <v>58.4172</v>
      </c>
      <c r="AC187" s="11">
        <f t="shared" si="247"/>
        <v>778.894</v>
      </c>
      <c r="AD187" s="11">
        <f t="shared" si="247"/>
        <v>566.48</v>
      </c>
      <c r="AE187" s="11">
        <f t="shared" si="247"/>
        <v>32.4578</v>
      </c>
      <c r="AF187" s="11">
        <f t="shared" si="247"/>
        <v>179</v>
      </c>
      <c r="AG187" s="11">
        <f t="shared" si="247"/>
        <v>0</v>
      </c>
      <c r="AH187" s="11">
        <f t="shared" si="247"/>
        <v>1615.249</v>
      </c>
      <c r="AI187" s="12" t="s">
        <v>1138</v>
      </c>
    </row>
    <row r="188" s="9" customFormat="1" ht="16" customHeight="1" spans="1:35">
      <c r="A188" s="40">
        <f t="shared" si="173"/>
        <v>185</v>
      </c>
      <c r="B188" s="41" t="s">
        <v>503</v>
      </c>
      <c r="C188" s="42" t="s">
        <v>538</v>
      </c>
      <c r="D188" s="41" t="s">
        <v>539</v>
      </c>
      <c r="E188" s="41">
        <v>3245.4</v>
      </c>
      <c r="F188" s="41">
        <f>VLOOKUP(C188,'[1]9月'!$B:$Q,16,0)</f>
        <v>3245.4</v>
      </c>
      <c r="G188" s="44">
        <v>5664.75</v>
      </c>
      <c r="H188" s="41">
        <v>3245.4</v>
      </c>
      <c r="I188" s="44">
        <v>1790</v>
      </c>
      <c r="J188" s="44"/>
      <c r="K188" s="52">
        <f t="shared" si="174"/>
        <v>58.4172</v>
      </c>
      <c r="L188" s="53">
        <f t="shared" si="175"/>
        <v>519.264</v>
      </c>
      <c r="M188" s="44">
        <f t="shared" si="176"/>
        <v>453.18</v>
      </c>
      <c r="N188" s="41">
        <f t="shared" si="177"/>
        <v>22.7178</v>
      </c>
      <c r="O188" s="44">
        <f t="shared" si="178"/>
        <v>89.5</v>
      </c>
      <c r="P188" s="44">
        <f t="shared" si="179"/>
        <v>0</v>
      </c>
      <c r="Q188" s="44">
        <f t="shared" si="180"/>
        <v>1143.079</v>
      </c>
      <c r="R188" s="41">
        <f t="shared" si="181"/>
        <v>0</v>
      </c>
      <c r="S188" s="41">
        <f t="shared" si="182"/>
        <v>259.63</v>
      </c>
      <c r="T188" s="44">
        <f t="shared" si="183"/>
        <v>113.3</v>
      </c>
      <c r="U188" s="41">
        <f t="shared" si="184"/>
        <v>9.74</v>
      </c>
      <c r="V188" s="44">
        <f t="shared" si="185"/>
        <v>89.5</v>
      </c>
      <c r="W188" s="44">
        <f t="shared" si="186"/>
        <v>0</v>
      </c>
      <c r="X188" s="41">
        <f t="shared" si="187"/>
        <v>472.17</v>
      </c>
      <c r="Y188" s="41">
        <f t="shared" si="188"/>
        <v>1615.249</v>
      </c>
      <c r="Z188" s="41"/>
      <c r="AA188" s="12" t="s">
        <v>18</v>
      </c>
      <c r="AB188" s="11">
        <f t="shared" ref="AB188:AH188" si="248">K188+R188</f>
        <v>58.4172</v>
      </c>
      <c r="AC188" s="11">
        <f t="shared" si="248"/>
        <v>778.894</v>
      </c>
      <c r="AD188" s="11">
        <f t="shared" si="248"/>
        <v>566.48</v>
      </c>
      <c r="AE188" s="11">
        <f t="shared" si="248"/>
        <v>32.4578</v>
      </c>
      <c r="AF188" s="11">
        <f t="shared" si="248"/>
        <v>179</v>
      </c>
      <c r="AG188" s="11">
        <f t="shared" si="248"/>
        <v>0</v>
      </c>
      <c r="AH188" s="11">
        <f t="shared" si="248"/>
        <v>1615.249</v>
      </c>
      <c r="AI188" s="12" t="s">
        <v>1138</v>
      </c>
    </row>
    <row r="189" s="9" customFormat="1" ht="16" customHeight="1" spans="1:35">
      <c r="A189" s="40">
        <f t="shared" si="173"/>
        <v>186</v>
      </c>
      <c r="B189" s="41" t="s">
        <v>503</v>
      </c>
      <c r="C189" s="42" t="s">
        <v>540</v>
      </c>
      <c r="D189" s="41" t="s">
        <v>541</v>
      </c>
      <c r="E189" s="41">
        <v>3245.4</v>
      </c>
      <c r="F189" s="41">
        <f>VLOOKUP(C189,'[1]9月'!$B:$Q,16,0)</f>
        <v>3245.4</v>
      </c>
      <c r="G189" s="44">
        <v>5664.75</v>
      </c>
      <c r="H189" s="41">
        <v>3245.4</v>
      </c>
      <c r="I189" s="44">
        <v>1790</v>
      </c>
      <c r="J189" s="44"/>
      <c r="K189" s="52">
        <f t="shared" si="174"/>
        <v>58.4172</v>
      </c>
      <c r="L189" s="53">
        <f t="shared" si="175"/>
        <v>519.264</v>
      </c>
      <c r="M189" s="44">
        <f t="shared" si="176"/>
        <v>453.18</v>
      </c>
      <c r="N189" s="41">
        <f t="shared" si="177"/>
        <v>22.7178</v>
      </c>
      <c r="O189" s="44">
        <f t="shared" si="178"/>
        <v>89.5</v>
      </c>
      <c r="P189" s="44">
        <f t="shared" si="179"/>
        <v>0</v>
      </c>
      <c r="Q189" s="44">
        <f t="shared" si="180"/>
        <v>1143.079</v>
      </c>
      <c r="R189" s="41">
        <f t="shared" si="181"/>
        <v>0</v>
      </c>
      <c r="S189" s="41">
        <f t="shared" si="182"/>
        <v>259.63</v>
      </c>
      <c r="T189" s="44">
        <f t="shared" si="183"/>
        <v>113.3</v>
      </c>
      <c r="U189" s="41">
        <f t="shared" si="184"/>
        <v>9.74</v>
      </c>
      <c r="V189" s="44">
        <f t="shared" si="185"/>
        <v>89.5</v>
      </c>
      <c r="W189" s="44">
        <f t="shared" si="186"/>
        <v>0</v>
      </c>
      <c r="X189" s="41">
        <f t="shared" si="187"/>
        <v>472.17</v>
      </c>
      <c r="Y189" s="41">
        <f t="shared" si="188"/>
        <v>1615.249</v>
      </c>
      <c r="Z189" s="41"/>
      <c r="AA189" s="12" t="s">
        <v>18</v>
      </c>
      <c r="AB189" s="11">
        <f t="shared" ref="AB189:AH189" si="249">K189+R189</f>
        <v>58.4172</v>
      </c>
      <c r="AC189" s="11">
        <f t="shared" si="249"/>
        <v>778.894</v>
      </c>
      <c r="AD189" s="11">
        <f t="shared" si="249"/>
        <v>566.48</v>
      </c>
      <c r="AE189" s="11">
        <f t="shared" si="249"/>
        <v>32.4578</v>
      </c>
      <c r="AF189" s="11">
        <f t="shared" si="249"/>
        <v>179</v>
      </c>
      <c r="AG189" s="11">
        <f t="shared" si="249"/>
        <v>0</v>
      </c>
      <c r="AH189" s="11">
        <f t="shared" si="249"/>
        <v>1615.249</v>
      </c>
      <c r="AI189" s="12" t="s">
        <v>1138</v>
      </c>
    </row>
    <row r="190" s="9" customFormat="1" ht="16" customHeight="1" spans="1:35">
      <c r="A190" s="40">
        <f t="shared" si="173"/>
        <v>187</v>
      </c>
      <c r="B190" s="41" t="s">
        <v>503</v>
      </c>
      <c r="C190" s="42" t="s">
        <v>542</v>
      </c>
      <c r="D190" s="41" t="s">
        <v>543</v>
      </c>
      <c r="E190" s="41">
        <v>3245.4</v>
      </c>
      <c r="F190" s="41">
        <f>VLOOKUP(C190,'[1]9月'!$B:$Q,16,0)</f>
        <v>3245.4</v>
      </c>
      <c r="G190" s="44">
        <v>5664.75</v>
      </c>
      <c r="H190" s="41">
        <v>3245.4</v>
      </c>
      <c r="I190" s="44">
        <v>1790</v>
      </c>
      <c r="J190" s="44"/>
      <c r="K190" s="52">
        <f t="shared" si="174"/>
        <v>58.4172</v>
      </c>
      <c r="L190" s="53">
        <f t="shared" si="175"/>
        <v>519.264</v>
      </c>
      <c r="M190" s="44">
        <f t="shared" si="176"/>
        <v>453.18</v>
      </c>
      <c r="N190" s="41">
        <f t="shared" si="177"/>
        <v>22.7178</v>
      </c>
      <c r="O190" s="44">
        <f t="shared" si="178"/>
        <v>89.5</v>
      </c>
      <c r="P190" s="44">
        <f t="shared" si="179"/>
        <v>0</v>
      </c>
      <c r="Q190" s="44">
        <f t="shared" si="180"/>
        <v>1143.079</v>
      </c>
      <c r="R190" s="41">
        <f t="shared" si="181"/>
        <v>0</v>
      </c>
      <c r="S190" s="41">
        <f t="shared" si="182"/>
        <v>259.63</v>
      </c>
      <c r="T190" s="44">
        <f t="shared" si="183"/>
        <v>113.3</v>
      </c>
      <c r="U190" s="41">
        <f t="shared" si="184"/>
        <v>9.74</v>
      </c>
      <c r="V190" s="44">
        <f t="shared" si="185"/>
        <v>89.5</v>
      </c>
      <c r="W190" s="44">
        <f t="shared" si="186"/>
        <v>0</v>
      </c>
      <c r="X190" s="41">
        <f t="shared" si="187"/>
        <v>472.17</v>
      </c>
      <c r="Y190" s="41">
        <f t="shared" si="188"/>
        <v>1615.249</v>
      </c>
      <c r="Z190" s="41"/>
      <c r="AA190" s="12" t="s">
        <v>18</v>
      </c>
      <c r="AB190" s="11">
        <f t="shared" ref="AB190:AH190" si="250">K190+R190</f>
        <v>58.4172</v>
      </c>
      <c r="AC190" s="11">
        <f t="shared" si="250"/>
        <v>778.894</v>
      </c>
      <c r="AD190" s="11">
        <f t="shared" si="250"/>
        <v>566.48</v>
      </c>
      <c r="AE190" s="11">
        <f t="shared" si="250"/>
        <v>32.4578</v>
      </c>
      <c r="AF190" s="11">
        <f t="shared" si="250"/>
        <v>179</v>
      </c>
      <c r="AG190" s="11">
        <f t="shared" si="250"/>
        <v>0</v>
      </c>
      <c r="AH190" s="11">
        <f t="shared" si="250"/>
        <v>1615.249</v>
      </c>
      <c r="AI190" s="12" t="s">
        <v>1138</v>
      </c>
    </row>
    <row r="191" s="9" customFormat="1" ht="16" customHeight="1" spans="1:35">
      <c r="A191" s="40">
        <f t="shared" si="173"/>
        <v>188</v>
      </c>
      <c r="B191" s="41" t="s">
        <v>503</v>
      </c>
      <c r="C191" s="42" t="s">
        <v>544</v>
      </c>
      <c r="D191" s="41" t="s">
        <v>545</v>
      </c>
      <c r="E191" s="41">
        <v>3245.4</v>
      </c>
      <c r="F191" s="41">
        <f>VLOOKUP(C191,'[1]9月'!$B:$Q,16,0)</f>
        <v>3245.4</v>
      </c>
      <c r="G191" s="44">
        <v>5664.75</v>
      </c>
      <c r="H191" s="41">
        <v>3245.4</v>
      </c>
      <c r="I191" s="44">
        <v>1790</v>
      </c>
      <c r="J191" s="44"/>
      <c r="K191" s="52">
        <f t="shared" si="174"/>
        <v>58.4172</v>
      </c>
      <c r="L191" s="53">
        <f t="shared" si="175"/>
        <v>519.264</v>
      </c>
      <c r="M191" s="44">
        <f t="shared" si="176"/>
        <v>453.18</v>
      </c>
      <c r="N191" s="41">
        <f t="shared" si="177"/>
        <v>22.7178</v>
      </c>
      <c r="O191" s="44">
        <f t="shared" si="178"/>
        <v>89.5</v>
      </c>
      <c r="P191" s="44">
        <f t="shared" si="179"/>
        <v>0</v>
      </c>
      <c r="Q191" s="44">
        <f t="shared" si="180"/>
        <v>1143.079</v>
      </c>
      <c r="R191" s="41">
        <f t="shared" si="181"/>
        <v>0</v>
      </c>
      <c r="S191" s="41">
        <f t="shared" si="182"/>
        <v>259.63</v>
      </c>
      <c r="T191" s="44">
        <f t="shared" si="183"/>
        <v>113.3</v>
      </c>
      <c r="U191" s="41">
        <f t="shared" si="184"/>
        <v>9.74</v>
      </c>
      <c r="V191" s="44">
        <f t="shared" si="185"/>
        <v>89.5</v>
      </c>
      <c r="W191" s="44">
        <f t="shared" si="186"/>
        <v>0</v>
      </c>
      <c r="X191" s="41">
        <f t="shared" si="187"/>
        <v>472.17</v>
      </c>
      <c r="Y191" s="41">
        <f t="shared" si="188"/>
        <v>1615.249</v>
      </c>
      <c r="Z191" s="41"/>
      <c r="AA191" s="12" t="s">
        <v>18</v>
      </c>
      <c r="AB191" s="11">
        <f t="shared" ref="AB191:AH191" si="251">K191+R191</f>
        <v>58.4172</v>
      </c>
      <c r="AC191" s="11">
        <f t="shared" si="251"/>
        <v>778.894</v>
      </c>
      <c r="AD191" s="11">
        <f t="shared" si="251"/>
        <v>566.48</v>
      </c>
      <c r="AE191" s="11">
        <f t="shared" si="251"/>
        <v>32.4578</v>
      </c>
      <c r="AF191" s="11">
        <f t="shared" si="251"/>
        <v>179</v>
      </c>
      <c r="AG191" s="11">
        <f t="shared" si="251"/>
        <v>0</v>
      </c>
      <c r="AH191" s="11">
        <f t="shared" si="251"/>
        <v>1615.249</v>
      </c>
      <c r="AI191" s="12" t="s">
        <v>1138</v>
      </c>
    </row>
    <row r="192" s="9" customFormat="1" ht="16" customHeight="1" spans="1:35">
      <c r="A192" s="40">
        <f t="shared" ref="A192:A255" si="252">ROW()-3</f>
        <v>189</v>
      </c>
      <c r="B192" s="41" t="s">
        <v>503</v>
      </c>
      <c r="C192" s="42" t="s">
        <v>546</v>
      </c>
      <c r="D192" s="41" t="s">
        <v>547</v>
      </c>
      <c r="E192" s="41">
        <v>3245.4</v>
      </c>
      <c r="F192" s="41">
        <f>VLOOKUP(C192,'[1]9月'!$B:$Q,16,0)</f>
        <v>3245.4</v>
      </c>
      <c r="G192" s="44">
        <v>5664.75</v>
      </c>
      <c r="H192" s="41">
        <v>3245.4</v>
      </c>
      <c r="I192" s="44">
        <v>1790</v>
      </c>
      <c r="J192" s="44"/>
      <c r="K192" s="52">
        <f t="shared" ref="K192:K255" si="253">E192*0.018</f>
        <v>58.4172</v>
      </c>
      <c r="L192" s="53">
        <f t="shared" ref="L192:L255" si="254">F192*0.16</f>
        <v>519.264</v>
      </c>
      <c r="M192" s="44">
        <f t="shared" ref="M192:M255" si="255">ROUND(G192*0.08,2)</f>
        <v>453.18</v>
      </c>
      <c r="N192" s="41">
        <f t="shared" ref="N192:N255" si="256">H192*0.007</f>
        <v>22.7178</v>
      </c>
      <c r="O192" s="44">
        <f t="shared" ref="O192:O255" si="257">I192*5%</f>
        <v>89.5</v>
      </c>
      <c r="P192" s="44">
        <f t="shared" ref="P192:P255" si="258">J192*50%</f>
        <v>0</v>
      </c>
      <c r="Q192" s="44">
        <f t="shared" ref="Q192:Q255" si="259">SUM(K192:P192)</f>
        <v>1143.079</v>
      </c>
      <c r="R192" s="41">
        <f t="shared" ref="R192:R255" si="260">E192*0</f>
        <v>0</v>
      </c>
      <c r="S192" s="41">
        <f t="shared" ref="S192:S255" si="261">ROUND(F192*0.08,2)</f>
        <v>259.63</v>
      </c>
      <c r="T192" s="44">
        <f t="shared" ref="T192:T255" si="262">ROUND(G192*0.02,2)</f>
        <v>113.3</v>
      </c>
      <c r="U192" s="41">
        <f t="shared" ref="U192:U255" si="263">ROUND(H192*0.003,2)</f>
        <v>9.74</v>
      </c>
      <c r="V192" s="44">
        <f t="shared" ref="V192:V255" si="264">I192*5%</f>
        <v>89.5</v>
      </c>
      <c r="W192" s="44">
        <f t="shared" ref="W192:W255" si="265">J192*50%</f>
        <v>0</v>
      </c>
      <c r="X192" s="41">
        <f t="shared" ref="X192:X255" si="266">SUM(R192:W192)</f>
        <v>472.17</v>
      </c>
      <c r="Y192" s="41">
        <f t="shared" ref="Y192:Y255" si="267">Q192+X192</f>
        <v>1615.249</v>
      </c>
      <c r="Z192" s="41"/>
      <c r="AA192" s="12" t="s">
        <v>18</v>
      </c>
      <c r="AB192" s="11">
        <f t="shared" ref="AB192:AH192" si="268">K192+R192</f>
        <v>58.4172</v>
      </c>
      <c r="AC192" s="11">
        <f t="shared" si="268"/>
        <v>778.894</v>
      </c>
      <c r="AD192" s="11">
        <f t="shared" si="268"/>
        <v>566.48</v>
      </c>
      <c r="AE192" s="11">
        <f t="shared" si="268"/>
        <v>32.4578</v>
      </c>
      <c r="AF192" s="11">
        <f t="shared" si="268"/>
        <v>179</v>
      </c>
      <c r="AG192" s="11">
        <f t="shared" si="268"/>
        <v>0</v>
      </c>
      <c r="AH192" s="11">
        <f t="shared" si="268"/>
        <v>1615.249</v>
      </c>
      <c r="AI192" s="12" t="s">
        <v>1138</v>
      </c>
    </row>
    <row r="193" s="9" customFormat="1" ht="16" customHeight="1" spans="1:35">
      <c r="A193" s="40">
        <f t="shared" si="252"/>
        <v>190</v>
      </c>
      <c r="B193" s="41" t="s">
        <v>503</v>
      </c>
      <c r="C193" s="42" t="s">
        <v>550</v>
      </c>
      <c r="D193" s="41" t="s">
        <v>551</v>
      </c>
      <c r="E193" s="41">
        <v>3245.4</v>
      </c>
      <c r="F193" s="41">
        <f>VLOOKUP(C193,'[1]9月'!$B:$Q,16,0)</f>
        <v>3245.4</v>
      </c>
      <c r="G193" s="44">
        <v>5664.75</v>
      </c>
      <c r="H193" s="41">
        <v>3245.4</v>
      </c>
      <c r="I193" s="44">
        <v>1790</v>
      </c>
      <c r="J193" s="44"/>
      <c r="K193" s="52">
        <f t="shared" si="253"/>
        <v>58.4172</v>
      </c>
      <c r="L193" s="53">
        <f t="shared" si="254"/>
        <v>519.264</v>
      </c>
      <c r="M193" s="44">
        <f t="shared" si="255"/>
        <v>453.18</v>
      </c>
      <c r="N193" s="41">
        <f t="shared" si="256"/>
        <v>22.7178</v>
      </c>
      <c r="O193" s="44">
        <f t="shared" si="257"/>
        <v>89.5</v>
      </c>
      <c r="P193" s="44">
        <f t="shared" si="258"/>
        <v>0</v>
      </c>
      <c r="Q193" s="44">
        <f t="shared" si="259"/>
        <v>1143.079</v>
      </c>
      <c r="R193" s="41">
        <f t="shared" si="260"/>
        <v>0</v>
      </c>
      <c r="S193" s="41">
        <f t="shared" si="261"/>
        <v>259.63</v>
      </c>
      <c r="T193" s="44">
        <f t="shared" si="262"/>
        <v>113.3</v>
      </c>
      <c r="U193" s="41">
        <f t="shared" si="263"/>
        <v>9.74</v>
      </c>
      <c r="V193" s="44">
        <f t="shared" si="264"/>
        <v>89.5</v>
      </c>
      <c r="W193" s="44">
        <f t="shared" si="265"/>
        <v>0</v>
      </c>
      <c r="X193" s="41">
        <f t="shared" si="266"/>
        <v>472.17</v>
      </c>
      <c r="Y193" s="41">
        <f t="shared" si="267"/>
        <v>1615.249</v>
      </c>
      <c r="Z193" s="41"/>
      <c r="AA193" s="12" t="s">
        <v>18</v>
      </c>
      <c r="AB193" s="11">
        <f t="shared" ref="AB193:AH193" si="269">K193+R193</f>
        <v>58.4172</v>
      </c>
      <c r="AC193" s="11">
        <f t="shared" si="269"/>
        <v>778.894</v>
      </c>
      <c r="AD193" s="11">
        <f t="shared" si="269"/>
        <v>566.48</v>
      </c>
      <c r="AE193" s="11">
        <f t="shared" si="269"/>
        <v>32.4578</v>
      </c>
      <c r="AF193" s="11">
        <f t="shared" si="269"/>
        <v>179</v>
      </c>
      <c r="AG193" s="11">
        <f t="shared" si="269"/>
        <v>0</v>
      </c>
      <c r="AH193" s="11">
        <f t="shared" si="269"/>
        <v>1615.249</v>
      </c>
      <c r="AI193" s="12" t="s">
        <v>1138</v>
      </c>
    </row>
    <row r="194" s="9" customFormat="1" ht="16" customHeight="1" spans="1:35">
      <c r="A194" s="40">
        <f t="shared" si="252"/>
        <v>191</v>
      </c>
      <c r="B194" s="41" t="s">
        <v>503</v>
      </c>
      <c r="C194" s="46" t="s">
        <v>552</v>
      </c>
      <c r="D194" s="45" t="s">
        <v>553</v>
      </c>
      <c r="E194" s="41">
        <v>3245.4</v>
      </c>
      <c r="F194" s="41">
        <f>VLOOKUP(C194,'[1]9月'!$B:$Q,16,0)</f>
        <v>3245.4</v>
      </c>
      <c r="G194" s="44">
        <v>5664.75</v>
      </c>
      <c r="H194" s="41">
        <v>3245.4</v>
      </c>
      <c r="I194" s="44">
        <v>1790</v>
      </c>
      <c r="J194" s="44"/>
      <c r="K194" s="52">
        <f t="shared" si="253"/>
        <v>58.4172</v>
      </c>
      <c r="L194" s="53">
        <f t="shared" si="254"/>
        <v>519.264</v>
      </c>
      <c r="M194" s="44">
        <f t="shared" si="255"/>
        <v>453.18</v>
      </c>
      <c r="N194" s="41">
        <f t="shared" si="256"/>
        <v>22.7178</v>
      </c>
      <c r="O194" s="44">
        <f t="shared" si="257"/>
        <v>89.5</v>
      </c>
      <c r="P194" s="44">
        <f t="shared" si="258"/>
        <v>0</v>
      </c>
      <c r="Q194" s="44">
        <f t="shared" si="259"/>
        <v>1143.079</v>
      </c>
      <c r="R194" s="41">
        <f t="shared" si="260"/>
        <v>0</v>
      </c>
      <c r="S194" s="41">
        <f t="shared" si="261"/>
        <v>259.63</v>
      </c>
      <c r="T194" s="44">
        <f t="shared" si="262"/>
        <v>113.3</v>
      </c>
      <c r="U194" s="41">
        <f t="shared" si="263"/>
        <v>9.74</v>
      </c>
      <c r="V194" s="44">
        <f t="shared" si="264"/>
        <v>89.5</v>
      </c>
      <c r="W194" s="44">
        <f t="shared" si="265"/>
        <v>0</v>
      </c>
      <c r="X194" s="41">
        <f t="shared" si="266"/>
        <v>472.17</v>
      </c>
      <c r="Y194" s="41">
        <f t="shared" si="267"/>
        <v>1615.249</v>
      </c>
      <c r="Z194" s="41"/>
      <c r="AA194" s="12" t="s">
        <v>18</v>
      </c>
      <c r="AB194" s="11">
        <f t="shared" ref="AB194:AH194" si="270">K194+R194</f>
        <v>58.4172</v>
      </c>
      <c r="AC194" s="11">
        <f t="shared" si="270"/>
        <v>778.894</v>
      </c>
      <c r="AD194" s="11">
        <f t="shared" si="270"/>
        <v>566.48</v>
      </c>
      <c r="AE194" s="11">
        <f t="shared" si="270"/>
        <v>32.4578</v>
      </c>
      <c r="AF194" s="11">
        <f t="shared" si="270"/>
        <v>179</v>
      </c>
      <c r="AG194" s="11">
        <f t="shared" si="270"/>
        <v>0</v>
      </c>
      <c r="AH194" s="11">
        <f t="shared" si="270"/>
        <v>1615.249</v>
      </c>
      <c r="AI194" s="12" t="s">
        <v>1138</v>
      </c>
    </row>
    <row r="195" s="9" customFormat="1" ht="16" customHeight="1" spans="1:35">
      <c r="A195" s="40">
        <f t="shared" si="252"/>
        <v>192</v>
      </c>
      <c r="B195" s="41" t="s">
        <v>170</v>
      </c>
      <c r="C195" s="42" t="s">
        <v>554</v>
      </c>
      <c r="D195" s="41" t="s">
        <v>555</v>
      </c>
      <c r="E195" s="41">
        <v>3245.4</v>
      </c>
      <c r="F195" s="41">
        <f>VLOOKUP(C195,'[1]9月'!$B:$Q,16,0)</f>
        <v>3245.4</v>
      </c>
      <c r="G195" s="44">
        <v>5664.75</v>
      </c>
      <c r="H195" s="41">
        <v>3245.4</v>
      </c>
      <c r="I195" s="44">
        <v>1790</v>
      </c>
      <c r="J195" s="44"/>
      <c r="K195" s="52">
        <f t="shared" si="253"/>
        <v>58.4172</v>
      </c>
      <c r="L195" s="53">
        <f t="shared" si="254"/>
        <v>519.264</v>
      </c>
      <c r="M195" s="44">
        <f t="shared" si="255"/>
        <v>453.18</v>
      </c>
      <c r="N195" s="41">
        <f t="shared" si="256"/>
        <v>22.7178</v>
      </c>
      <c r="O195" s="44">
        <f t="shared" si="257"/>
        <v>89.5</v>
      </c>
      <c r="P195" s="44">
        <f t="shared" si="258"/>
        <v>0</v>
      </c>
      <c r="Q195" s="44">
        <f t="shared" si="259"/>
        <v>1143.079</v>
      </c>
      <c r="R195" s="41">
        <f t="shared" si="260"/>
        <v>0</v>
      </c>
      <c r="S195" s="41">
        <f t="shared" si="261"/>
        <v>259.63</v>
      </c>
      <c r="T195" s="44">
        <f t="shared" si="262"/>
        <v>113.3</v>
      </c>
      <c r="U195" s="41">
        <f t="shared" si="263"/>
        <v>9.74</v>
      </c>
      <c r="V195" s="44">
        <f t="shared" si="264"/>
        <v>89.5</v>
      </c>
      <c r="W195" s="44">
        <f t="shared" si="265"/>
        <v>0</v>
      </c>
      <c r="X195" s="41">
        <f t="shared" si="266"/>
        <v>472.17</v>
      </c>
      <c r="Y195" s="41">
        <f t="shared" si="267"/>
        <v>1615.249</v>
      </c>
      <c r="Z195" s="41"/>
      <c r="AA195" s="12" t="s">
        <v>24</v>
      </c>
      <c r="AB195" s="11">
        <f t="shared" ref="AB195:AH195" si="271">K195+R195</f>
        <v>58.4172</v>
      </c>
      <c r="AC195" s="11">
        <f t="shared" si="271"/>
        <v>778.894</v>
      </c>
      <c r="AD195" s="11">
        <f t="shared" si="271"/>
        <v>566.48</v>
      </c>
      <c r="AE195" s="11">
        <f t="shared" si="271"/>
        <v>32.4578</v>
      </c>
      <c r="AF195" s="11">
        <f t="shared" si="271"/>
        <v>179</v>
      </c>
      <c r="AG195" s="11">
        <f t="shared" si="271"/>
        <v>0</v>
      </c>
      <c r="AH195" s="11">
        <f t="shared" si="271"/>
        <v>1615.249</v>
      </c>
      <c r="AI195" s="12" t="s">
        <v>1138</v>
      </c>
    </row>
    <row r="196" s="9" customFormat="1" ht="16" customHeight="1" spans="1:35">
      <c r="A196" s="40">
        <f t="shared" si="252"/>
        <v>193</v>
      </c>
      <c r="B196" s="41" t="s">
        <v>170</v>
      </c>
      <c r="C196" s="42" t="s">
        <v>556</v>
      </c>
      <c r="D196" s="41" t="s">
        <v>557</v>
      </c>
      <c r="E196" s="41">
        <v>3245.4</v>
      </c>
      <c r="F196" s="41">
        <f>VLOOKUP(C196,'[1]9月'!$B:$Q,16,0)</f>
        <v>3245.4</v>
      </c>
      <c r="G196" s="44">
        <v>5664.75</v>
      </c>
      <c r="H196" s="41">
        <v>3245.4</v>
      </c>
      <c r="I196" s="44">
        <v>1790</v>
      </c>
      <c r="J196" s="44"/>
      <c r="K196" s="52">
        <f t="shared" si="253"/>
        <v>58.4172</v>
      </c>
      <c r="L196" s="53">
        <f t="shared" si="254"/>
        <v>519.264</v>
      </c>
      <c r="M196" s="44">
        <f t="shared" si="255"/>
        <v>453.18</v>
      </c>
      <c r="N196" s="41">
        <f t="shared" si="256"/>
        <v>22.7178</v>
      </c>
      <c r="O196" s="44">
        <f t="shared" si="257"/>
        <v>89.5</v>
      </c>
      <c r="P196" s="44">
        <f t="shared" si="258"/>
        <v>0</v>
      </c>
      <c r="Q196" s="44">
        <f t="shared" si="259"/>
        <v>1143.079</v>
      </c>
      <c r="R196" s="41">
        <f t="shared" si="260"/>
        <v>0</v>
      </c>
      <c r="S196" s="41">
        <f t="shared" si="261"/>
        <v>259.63</v>
      </c>
      <c r="T196" s="44">
        <f t="shared" si="262"/>
        <v>113.3</v>
      </c>
      <c r="U196" s="41">
        <f t="shared" si="263"/>
        <v>9.74</v>
      </c>
      <c r="V196" s="44">
        <f t="shared" si="264"/>
        <v>89.5</v>
      </c>
      <c r="W196" s="44">
        <f t="shared" si="265"/>
        <v>0</v>
      </c>
      <c r="X196" s="41">
        <f t="shared" si="266"/>
        <v>472.17</v>
      </c>
      <c r="Y196" s="41">
        <f t="shared" si="267"/>
        <v>1615.249</v>
      </c>
      <c r="Z196" s="41"/>
      <c r="AA196" s="12" t="s">
        <v>24</v>
      </c>
      <c r="AB196" s="11">
        <f t="shared" ref="AB196:AH196" si="272">K196+R196</f>
        <v>58.4172</v>
      </c>
      <c r="AC196" s="11">
        <f t="shared" si="272"/>
        <v>778.894</v>
      </c>
      <c r="AD196" s="11">
        <f t="shared" si="272"/>
        <v>566.48</v>
      </c>
      <c r="AE196" s="11">
        <f t="shared" si="272"/>
        <v>32.4578</v>
      </c>
      <c r="AF196" s="11">
        <f t="shared" si="272"/>
        <v>179</v>
      </c>
      <c r="AG196" s="11">
        <f t="shared" si="272"/>
        <v>0</v>
      </c>
      <c r="AH196" s="11">
        <f t="shared" si="272"/>
        <v>1615.249</v>
      </c>
      <c r="AI196" s="12" t="s">
        <v>1138</v>
      </c>
    </row>
    <row r="197" s="9" customFormat="1" ht="16" customHeight="1" spans="1:35">
      <c r="A197" s="40">
        <f t="shared" si="252"/>
        <v>194</v>
      </c>
      <c r="B197" s="41" t="s">
        <v>170</v>
      </c>
      <c r="C197" s="42" t="s">
        <v>558</v>
      </c>
      <c r="D197" s="41" t="s">
        <v>559</v>
      </c>
      <c r="E197" s="41">
        <v>3245.4</v>
      </c>
      <c r="F197" s="41">
        <f>VLOOKUP(C197,'[1]9月'!$B:$Q,16,0)</f>
        <v>3245.4</v>
      </c>
      <c r="G197" s="44">
        <v>5664.75</v>
      </c>
      <c r="H197" s="41">
        <v>3245.4</v>
      </c>
      <c r="I197" s="44">
        <v>1790</v>
      </c>
      <c r="J197" s="44"/>
      <c r="K197" s="52">
        <f t="shared" si="253"/>
        <v>58.4172</v>
      </c>
      <c r="L197" s="53">
        <f t="shared" si="254"/>
        <v>519.264</v>
      </c>
      <c r="M197" s="44">
        <f t="shared" si="255"/>
        <v>453.18</v>
      </c>
      <c r="N197" s="41">
        <f t="shared" si="256"/>
        <v>22.7178</v>
      </c>
      <c r="O197" s="44">
        <f t="shared" si="257"/>
        <v>89.5</v>
      </c>
      <c r="P197" s="44">
        <f t="shared" si="258"/>
        <v>0</v>
      </c>
      <c r="Q197" s="44">
        <f t="shared" si="259"/>
        <v>1143.079</v>
      </c>
      <c r="R197" s="41">
        <f t="shared" si="260"/>
        <v>0</v>
      </c>
      <c r="S197" s="41">
        <f t="shared" si="261"/>
        <v>259.63</v>
      </c>
      <c r="T197" s="44">
        <f t="shared" si="262"/>
        <v>113.3</v>
      </c>
      <c r="U197" s="41">
        <f t="shared" si="263"/>
        <v>9.74</v>
      </c>
      <c r="V197" s="44">
        <f t="shared" si="264"/>
        <v>89.5</v>
      </c>
      <c r="W197" s="44">
        <f t="shared" si="265"/>
        <v>0</v>
      </c>
      <c r="X197" s="41">
        <f t="shared" si="266"/>
        <v>472.17</v>
      </c>
      <c r="Y197" s="41">
        <f t="shared" si="267"/>
        <v>1615.249</v>
      </c>
      <c r="Z197" s="41"/>
      <c r="AA197" s="12" t="s">
        <v>24</v>
      </c>
      <c r="AB197" s="11">
        <f t="shared" ref="AB197:AH197" si="273">K197+R197</f>
        <v>58.4172</v>
      </c>
      <c r="AC197" s="11">
        <f t="shared" si="273"/>
        <v>778.894</v>
      </c>
      <c r="AD197" s="11">
        <f t="shared" si="273"/>
        <v>566.48</v>
      </c>
      <c r="AE197" s="11">
        <f t="shared" si="273"/>
        <v>32.4578</v>
      </c>
      <c r="AF197" s="11">
        <f t="shared" si="273"/>
        <v>179</v>
      </c>
      <c r="AG197" s="11">
        <f t="shared" si="273"/>
        <v>0</v>
      </c>
      <c r="AH197" s="11">
        <f t="shared" si="273"/>
        <v>1615.249</v>
      </c>
      <c r="AI197" s="12" t="s">
        <v>1138</v>
      </c>
    </row>
    <row r="198" s="9" customFormat="1" ht="16" customHeight="1" spans="1:35">
      <c r="A198" s="40">
        <f t="shared" si="252"/>
        <v>195</v>
      </c>
      <c r="B198" s="41" t="s">
        <v>170</v>
      </c>
      <c r="C198" s="42" t="s">
        <v>560</v>
      </c>
      <c r="D198" s="41" t="s">
        <v>561</v>
      </c>
      <c r="E198" s="41">
        <v>3245.4</v>
      </c>
      <c r="F198" s="41">
        <f>VLOOKUP(C198,'[1]9月'!$B:$Q,16,0)</f>
        <v>3245.4</v>
      </c>
      <c r="G198" s="44">
        <v>5664.75</v>
      </c>
      <c r="H198" s="41">
        <v>3245.4</v>
      </c>
      <c r="I198" s="44">
        <v>4180</v>
      </c>
      <c r="J198" s="44"/>
      <c r="K198" s="52">
        <f t="shared" si="253"/>
        <v>58.4172</v>
      </c>
      <c r="L198" s="53">
        <f t="shared" si="254"/>
        <v>519.264</v>
      </c>
      <c r="M198" s="44">
        <f t="shared" si="255"/>
        <v>453.18</v>
      </c>
      <c r="N198" s="41">
        <f t="shared" si="256"/>
        <v>22.7178</v>
      </c>
      <c r="O198" s="44">
        <f t="shared" si="257"/>
        <v>209</v>
      </c>
      <c r="P198" s="44">
        <f t="shared" si="258"/>
        <v>0</v>
      </c>
      <c r="Q198" s="44">
        <f t="shared" si="259"/>
        <v>1262.579</v>
      </c>
      <c r="R198" s="41">
        <f t="shared" si="260"/>
        <v>0</v>
      </c>
      <c r="S198" s="41">
        <f t="shared" si="261"/>
        <v>259.63</v>
      </c>
      <c r="T198" s="44">
        <f t="shared" si="262"/>
        <v>113.3</v>
      </c>
      <c r="U198" s="41">
        <f t="shared" si="263"/>
        <v>9.74</v>
      </c>
      <c r="V198" s="44">
        <f t="shared" si="264"/>
        <v>209</v>
      </c>
      <c r="W198" s="44">
        <f t="shared" si="265"/>
        <v>0</v>
      </c>
      <c r="X198" s="41">
        <f t="shared" si="266"/>
        <v>591.67</v>
      </c>
      <c r="Y198" s="41">
        <f t="shared" si="267"/>
        <v>1854.249</v>
      </c>
      <c r="Z198" s="41"/>
      <c r="AA198" s="12" t="s">
        <v>24</v>
      </c>
      <c r="AB198" s="11">
        <f t="shared" ref="AB198:AH198" si="274">K198+R198</f>
        <v>58.4172</v>
      </c>
      <c r="AC198" s="11">
        <f t="shared" si="274"/>
        <v>778.894</v>
      </c>
      <c r="AD198" s="11">
        <f t="shared" si="274"/>
        <v>566.48</v>
      </c>
      <c r="AE198" s="11">
        <f t="shared" si="274"/>
        <v>32.4578</v>
      </c>
      <c r="AF198" s="11">
        <f t="shared" si="274"/>
        <v>418</v>
      </c>
      <c r="AG198" s="11">
        <f t="shared" si="274"/>
        <v>0</v>
      </c>
      <c r="AH198" s="11">
        <f t="shared" si="274"/>
        <v>1854.249</v>
      </c>
      <c r="AI198" s="12" t="s">
        <v>1138</v>
      </c>
    </row>
    <row r="199" s="9" customFormat="1" ht="16" customHeight="1" spans="1:35">
      <c r="A199" s="40">
        <f t="shared" si="252"/>
        <v>196</v>
      </c>
      <c r="B199" s="41" t="s">
        <v>170</v>
      </c>
      <c r="C199" s="42" t="s">
        <v>562</v>
      </c>
      <c r="D199" s="41" t="s">
        <v>563</v>
      </c>
      <c r="E199" s="41">
        <v>3245.4</v>
      </c>
      <c r="F199" s="41">
        <f>VLOOKUP(C199,'[1]9月'!$B:$Q,16,0)</f>
        <v>3245.4</v>
      </c>
      <c r="G199" s="44">
        <v>5664.75</v>
      </c>
      <c r="H199" s="41">
        <v>3245.4</v>
      </c>
      <c r="I199" s="44">
        <v>4180</v>
      </c>
      <c r="J199" s="44"/>
      <c r="K199" s="52">
        <f t="shared" si="253"/>
        <v>58.4172</v>
      </c>
      <c r="L199" s="53">
        <f t="shared" si="254"/>
        <v>519.264</v>
      </c>
      <c r="M199" s="44">
        <f t="shared" si="255"/>
        <v>453.18</v>
      </c>
      <c r="N199" s="41">
        <f t="shared" si="256"/>
        <v>22.7178</v>
      </c>
      <c r="O199" s="44">
        <f t="shared" si="257"/>
        <v>209</v>
      </c>
      <c r="P199" s="44">
        <f t="shared" si="258"/>
        <v>0</v>
      </c>
      <c r="Q199" s="44">
        <f t="shared" si="259"/>
        <v>1262.579</v>
      </c>
      <c r="R199" s="41">
        <f t="shared" si="260"/>
        <v>0</v>
      </c>
      <c r="S199" s="41">
        <f t="shared" si="261"/>
        <v>259.63</v>
      </c>
      <c r="T199" s="44">
        <f t="shared" si="262"/>
        <v>113.3</v>
      </c>
      <c r="U199" s="41">
        <f t="shared" si="263"/>
        <v>9.74</v>
      </c>
      <c r="V199" s="44">
        <f t="shared" si="264"/>
        <v>209</v>
      </c>
      <c r="W199" s="44">
        <f t="shared" si="265"/>
        <v>0</v>
      </c>
      <c r="X199" s="41">
        <f t="shared" si="266"/>
        <v>591.67</v>
      </c>
      <c r="Y199" s="41">
        <f t="shared" si="267"/>
        <v>1854.249</v>
      </c>
      <c r="Z199" s="41"/>
      <c r="AA199" s="12" t="s">
        <v>24</v>
      </c>
      <c r="AB199" s="11">
        <f t="shared" ref="AB199:AH199" si="275">K199+R199</f>
        <v>58.4172</v>
      </c>
      <c r="AC199" s="11">
        <f t="shared" si="275"/>
        <v>778.894</v>
      </c>
      <c r="AD199" s="11">
        <f t="shared" si="275"/>
        <v>566.48</v>
      </c>
      <c r="AE199" s="11">
        <f t="shared" si="275"/>
        <v>32.4578</v>
      </c>
      <c r="AF199" s="11">
        <f t="shared" si="275"/>
        <v>418</v>
      </c>
      <c r="AG199" s="11">
        <f t="shared" si="275"/>
        <v>0</v>
      </c>
      <c r="AH199" s="11">
        <f t="shared" si="275"/>
        <v>1854.249</v>
      </c>
      <c r="AI199" s="12" t="s">
        <v>1138</v>
      </c>
    </row>
    <row r="200" s="9" customFormat="1" ht="16" customHeight="1" spans="1:35">
      <c r="A200" s="40">
        <f t="shared" si="252"/>
        <v>197</v>
      </c>
      <c r="B200" s="41" t="s">
        <v>170</v>
      </c>
      <c r="C200" s="42" t="s">
        <v>564</v>
      </c>
      <c r="D200" s="41" t="s">
        <v>565</v>
      </c>
      <c r="E200" s="41">
        <v>3245.4</v>
      </c>
      <c r="F200" s="41">
        <f>VLOOKUP(C200,'[1]9月'!$B:$Q,16,0)</f>
        <v>3245.4</v>
      </c>
      <c r="G200" s="44">
        <v>5664.75</v>
      </c>
      <c r="H200" s="41">
        <v>3245.4</v>
      </c>
      <c r="I200" s="44">
        <v>4180</v>
      </c>
      <c r="J200" s="44"/>
      <c r="K200" s="52">
        <f t="shared" si="253"/>
        <v>58.4172</v>
      </c>
      <c r="L200" s="53">
        <f t="shared" si="254"/>
        <v>519.264</v>
      </c>
      <c r="M200" s="44">
        <f t="shared" si="255"/>
        <v>453.18</v>
      </c>
      <c r="N200" s="41">
        <f t="shared" si="256"/>
        <v>22.7178</v>
      </c>
      <c r="O200" s="44">
        <f t="shared" si="257"/>
        <v>209</v>
      </c>
      <c r="P200" s="44">
        <f t="shared" si="258"/>
        <v>0</v>
      </c>
      <c r="Q200" s="44">
        <f t="shared" si="259"/>
        <v>1262.579</v>
      </c>
      <c r="R200" s="41">
        <f t="shared" si="260"/>
        <v>0</v>
      </c>
      <c r="S200" s="41">
        <f t="shared" si="261"/>
        <v>259.63</v>
      </c>
      <c r="T200" s="44">
        <f t="shared" si="262"/>
        <v>113.3</v>
      </c>
      <c r="U200" s="41">
        <f t="shared" si="263"/>
        <v>9.74</v>
      </c>
      <c r="V200" s="44">
        <f t="shared" si="264"/>
        <v>209</v>
      </c>
      <c r="W200" s="44">
        <f t="shared" si="265"/>
        <v>0</v>
      </c>
      <c r="X200" s="41">
        <f t="shared" si="266"/>
        <v>591.67</v>
      </c>
      <c r="Y200" s="41">
        <f t="shared" si="267"/>
        <v>1854.249</v>
      </c>
      <c r="Z200" s="41"/>
      <c r="AA200" s="12" t="s">
        <v>24</v>
      </c>
      <c r="AB200" s="11">
        <f t="shared" ref="AB200:AH200" si="276">K200+R200</f>
        <v>58.4172</v>
      </c>
      <c r="AC200" s="11">
        <f t="shared" si="276"/>
        <v>778.894</v>
      </c>
      <c r="AD200" s="11">
        <f t="shared" si="276"/>
        <v>566.48</v>
      </c>
      <c r="AE200" s="11">
        <f t="shared" si="276"/>
        <v>32.4578</v>
      </c>
      <c r="AF200" s="11">
        <f t="shared" si="276"/>
        <v>418</v>
      </c>
      <c r="AG200" s="11">
        <f t="shared" si="276"/>
        <v>0</v>
      </c>
      <c r="AH200" s="11">
        <f t="shared" si="276"/>
        <v>1854.249</v>
      </c>
      <c r="AI200" s="12" t="s">
        <v>1138</v>
      </c>
    </row>
    <row r="201" s="9" customFormat="1" ht="16" customHeight="1" spans="1:35">
      <c r="A201" s="40">
        <f t="shared" si="252"/>
        <v>198</v>
      </c>
      <c r="B201" s="41" t="s">
        <v>173</v>
      </c>
      <c r="C201" s="42" t="s">
        <v>566</v>
      </c>
      <c r="D201" s="41" t="s">
        <v>567</v>
      </c>
      <c r="E201" s="41">
        <v>3245.4</v>
      </c>
      <c r="F201" s="41">
        <f>VLOOKUP(C201,'[1]9月'!$B:$Q,16,0)</f>
        <v>3245.4</v>
      </c>
      <c r="G201" s="44">
        <v>5664.75</v>
      </c>
      <c r="H201" s="41">
        <v>3245.4</v>
      </c>
      <c r="I201" s="44">
        <v>4180</v>
      </c>
      <c r="J201" s="44"/>
      <c r="K201" s="52">
        <f t="shared" si="253"/>
        <v>58.4172</v>
      </c>
      <c r="L201" s="53">
        <f t="shared" si="254"/>
        <v>519.264</v>
      </c>
      <c r="M201" s="44">
        <f t="shared" si="255"/>
        <v>453.18</v>
      </c>
      <c r="N201" s="41">
        <f t="shared" si="256"/>
        <v>22.7178</v>
      </c>
      <c r="O201" s="44">
        <f t="shared" si="257"/>
        <v>209</v>
      </c>
      <c r="P201" s="44">
        <f t="shared" si="258"/>
        <v>0</v>
      </c>
      <c r="Q201" s="44">
        <f t="shared" si="259"/>
        <v>1262.579</v>
      </c>
      <c r="R201" s="41">
        <f t="shared" si="260"/>
        <v>0</v>
      </c>
      <c r="S201" s="41">
        <f t="shared" si="261"/>
        <v>259.63</v>
      </c>
      <c r="T201" s="44">
        <f t="shared" si="262"/>
        <v>113.3</v>
      </c>
      <c r="U201" s="41">
        <f t="shared" si="263"/>
        <v>9.74</v>
      </c>
      <c r="V201" s="44">
        <f t="shared" si="264"/>
        <v>209</v>
      </c>
      <c r="W201" s="44">
        <f t="shared" si="265"/>
        <v>0</v>
      </c>
      <c r="X201" s="41">
        <f t="shared" si="266"/>
        <v>591.67</v>
      </c>
      <c r="Y201" s="41">
        <f t="shared" si="267"/>
        <v>1854.249</v>
      </c>
      <c r="Z201" s="41"/>
      <c r="AA201" s="12" t="s">
        <v>25</v>
      </c>
      <c r="AB201" s="11">
        <f t="shared" ref="AB201:AH201" si="277">K201+R201</f>
        <v>58.4172</v>
      </c>
      <c r="AC201" s="11">
        <f t="shared" si="277"/>
        <v>778.894</v>
      </c>
      <c r="AD201" s="11">
        <f t="shared" si="277"/>
        <v>566.48</v>
      </c>
      <c r="AE201" s="11">
        <f t="shared" si="277"/>
        <v>32.4578</v>
      </c>
      <c r="AF201" s="11">
        <f t="shared" si="277"/>
        <v>418</v>
      </c>
      <c r="AG201" s="11">
        <f t="shared" si="277"/>
        <v>0</v>
      </c>
      <c r="AH201" s="11">
        <f t="shared" si="277"/>
        <v>1854.249</v>
      </c>
      <c r="AI201" s="12" t="s">
        <v>1137</v>
      </c>
    </row>
    <row r="202" s="9" customFormat="1" ht="16" customHeight="1" spans="1:35">
      <c r="A202" s="40">
        <f t="shared" si="252"/>
        <v>199</v>
      </c>
      <c r="B202" s="41" t="s">
        <v>170</v>
      </c>
      <c r="C202" s="42" t="s">
        <v>568</v>
      </c>
      <c r="D202" s="41" t="s">
        <v>569</v>
      </c>
      <c r="E202" s="41">
        <v>3245.4</v>
      </c>
      <c r="F202" s="41">
        <f>VLOOKUP(C202,'[1]9月'!$B:$Q,16,0)</f>
        <v>3245.4</v>
      </c>
      <c r="G202" s="44">
        <v>5664.75</v>
      </c>
      <c r="H202" s="41">
        <v>3245.4</v>
      </c>
      <c r="I202" s="44">
        <v>4180</v>
      </c>
      <c r="J202" s="44"/>
      <c r="K202" s="52">
        <f t="shared" si="253"/>
        <v>58.4172</v>
      </c>
      <c r="L202" s="53">
        <f t="shared" si="254"/>
        <v>519.264</v>
      </c>
      <c r="M202" s="44">
        <f t="shared" si="255"/>
        <v>453.18</v>
      </c>
      <c r="N202" s="41">
        <f t="shared" si="256"/>
        <v>22.7178</v>
      </c>
      <c r="O202" s="44">
        <f t="shared" si="257"/>
        <v>209</v>
      </c>
      <c r="P202" s="44">
        <f t="shared" si="258"/>
        <v>0</v>
      </c>
      <c r="Q202" s="44">
        <f t="shared" si="259"/>
        <v>1262.579</v>
      </c>
      <c r="R202" s="41">
        <f t="shared" si="260"/>
        <v>0</v>
      </c>
      <c r="S202" s="41">
        <f t="shared" si="261"/>
        <v>259.63</v>
      </c>
      <c r="T202" s="44">
        <f t="shared" si="262"/>
        <v>113.3</v>
      </c>
      <c r="U202" s="41">
        <f t="shared" si="263"/>
        <v>9.74</v>
      </c>
      <c r="V202" s="44">
        <f t="shared" si="264"/>
        <v>209</v>
      </c>
      <c r="W202" s="44">
        <f t="shared" si="265"/>
        <v>0</v>
      </c>
      <c r="X202" s="41">
        <f t="shared" si="266"/>
        <v>591.67</v>
      </c>
      <c r="Y202" s="41">
        <f t="shared" si="267"/>
        <v>1854.249</v>
      </c>
      <c r="Z202" s="41"/>
      <c r="AA202" s="12" t="s">
        <v>24</v>
      </c>
      <c r="AB202" s="11">
        <f t="shared" ref="AB202:AH202" si="278">K202+R202</f>
        <v>58.4172</v>
      </c>
      <c r="AC202" s="11">
        <f t="shared" si="278"/>
        <v>778.894</v>
      </c>
      <c r="AD202" s="11">
        <f t="shared" si="278"/>
        <v>566.48</v>
      </c>
      <c r="AE202" s="11">
        <f t="shared" si="278"/>
        <v>32.4578</v>
      </c>
      <c r="AF202" s="11">
        <f t="shared" si="278"/>
        <v>418</v>
      </c>
      <c r="AG202" s="11">
        <f t="shared" si="278"/>
        <v>0</v>
      </c>
      <c r="AH202" s="11">
        <f t="shared" si="278"/>
        <v>1854.249</v>
      </c>
      <c r="AI202" s="12" t="s">
        <v>1138</v>
      </c>
    </row>
    <row r="203" s="9" customFormat="1" ht="16" customHeight="1" spans="1:35">
      <c r="A203" s="40">
        <f t="shared" si="252"/>
        <v>200</v>
      </c>
      <c r="B203" s="41" t="s">
        <v>170</v>
      </c>
      <c r="C203" s="42" t="s">
        <v>570</v>
      </c>
      <c r="D203" s="41" t="s">
        <v>571</v>
      </c>
      <c r="E203" s="41">
        <v>3245.4</v>
      </c>
      <c r="F203" s="41">
        <f>VLOOKUP(C203,'[1]9月'!$B:$Q,16,0)</f>
        <v>3245.4</v>
      </c>
      <c r="G203" s="44">
        <v>5664.75</v>
      </c>
      <c r="H203" s="41">
        <v>3245.4</v>
      </c>
      <c r="I203" s="44">
        <v>4180</v>
      </c>
      <c r="J203" s="44"/>
      <c r="K203" s="52">
        <f t="shared" si="253"/>
        <v>58.4172</v>
      </c>
      <c r="L203" s="53">
        <f t="shared" si="254"/>
        <v>519.264</v>
      </c>
      <c r="M203" s="44">
        <f t="shared" si="255"/>
        <v>453.18</v>
      </c>
      <c r="N203" s="41">
        <f t="shared" si="256"/>
        <v>22.7178</v>
      </c>
      <c r="O203" s="44">
        <f t="shared" si="257"/>
        <v>209</v>
      </c>
      <c r="P203" s="44">
        <f t="shared" si="258"/>
        <v>0</v>
      </c>
      <c r="Q203" s="44">
        <f t="shared" si="259"/>
        <v>1262.579</v>
      </c>
      <c r="R203" s="41">
        <f t="shared" si="260"/>
        <v>0</v>
      </c>
      <c r="S203" s="41">
        <f t="shared" si="261"/>
        <v>259.63</v>
      </c>
      <c r="T203" s="44">
        <f t="shared" si="262"/>
        <v>113.3</v>
      </c>
      <c r="U203" s="41">
        <f t="shared" si="263"/>
        <v>9.74</v>
      </c>
      <c r="V203" s="44">
        <f t="shared" si="264"/>
        <v>209</v>
      </c>
      <c r="W203" s="44">
        <f t="shared" si="265"/>
        <v>0</v>
      </c>
      <c r="X203" s="41">
        <f t="shared" si="266"/>
        <v>591.67</v>
      </c>
      <c r="Y203" s="41">
        <f t="shared" si="267"/>
        <v>1854.249</v>
      </c>
      <c r="Z203" s="41"/>
      <c r="AA203" s="12" t="s">
        <v>24</v>
      </c>
      <c r="AB203" s="11">
        <f t="shared" ref="AB203:AH203" si="279">K203+R203</f>
        <v>58.4172</v>
      </c>
      <c r="AC203" s="11">
        <f t="shared" si="279"/>
        <v>778.894</v>
      </c>
      <c r="AD203" s="11">
        <f t="shared" si="279"/>
        <v>566.48</v>
      </c>
      <c r="AE203" s="11">
        <f t="shared" si="279"/>
        <v>32.4578</v>
      </c>
      <c r="AF203" s="11">
        <f t="shared" si="279"/>
        <v>418</v>
      </c>
      <c r="AG203" s="11">
        <f t="shared" si="279"/>
        <v>0</v>
      </c>
      <c r="AH203" s="11">
        <f t="shared" si="279"/>
        <v>1854.249</v>
      </c>
      <c r="AI203" s="12" t="s">
        <v>1138</v>
      </c>
    </row>
    <row r="204" s="9" customFormat="1" ht="16" customHeight="1" spans="1:35">
      <c r="A204" s="40">
        <f t="shared" si="252"/>
        <v>201</v>
      </c>
      <c r="B204" s="41" t="s">
        <v>170</v>
      </c>
      <c r="C204" s="42" t="s">
        <v>572</v>
      </c>
      <c r="D204" s="41" t="s">
        <v>573</v>
      </c>
      <c r="E204" s="41">
        <v>3245.4</v>
      </c>
      <c r="F204" s="41">
        <f>VLOOKUP(C204,'[1]9月'!$B:$Q,16,0)</f>
        <v>3245.4</v>
      </c>
      <c r="G204" s="44">
        <v>5664.75</v>
      </c>
      <c r="H204" s="41">
        <v>3245.4</v>
      </c>
      <c r="I204" s="44">
        <v>1790</v>
      </c>
      <c r="J204" s="44"/>
      <c r="K204" s="52">
        <f t="shared" si="253"/>
        <v>58.4172</v>
      </c>
      <c r="L204" s="53">
        <f t="shared" si="254"/>
        <v>519.264</v>
      </c>
      <c r="M204" s="44">
        <f t="shared" si="255"/>
        <v>453.18</v>
      </c>
      <c r="N204" s="41">
        <f t="shared" si="256"/>
        <v>22.7178</v>
      </c>
      <c r="O204" s="44">
        <f t="shared" si="257"/>
        <v>89.5</v>
      </c>
      <c r="P204" s="44">
        <f t="shared" si="258"/>
        <v>0</v>
      </c>
      <c r="Q204" s="44">
        <f t="shared" si="259"/>
        <v>1143.079</v>
      </c>
      <c r="R204" s="41">
        <f t="shared" si="260"/>
        <v>0</v>
      </c>
      <c r="S204" s="41">
        <f t="shared" si="261"/>
        <v>259.63</v>
      </c>
      <c r="T204" s="44">
        <f t="shared" si="262"/>
        <v>113.3</v>
      </c>
      <c r="U204" s="41">
        <f t="shared" si="263"/>
        <v>9.74</v>
      </c>
      <c r="V204" s="44">
        <f t="shared" si="264"/>
        <v>89.5</v>
      </c>
      <c r="W204" s="44">
        <f t="shared" si="265"/>
        <v>0</v>
      </c>
      <c r="X204" s="41">
        <f t="shared" si="266"/>
        <v>472.17</v>
      </c>
      <c r="Y204" s="41">
        <f t="shared" si="267"/>
        <v>1615.249</v>
      </c>
      <c r="Z204" s="41"/>
      <c r="AA204" s="12" t="s">
        <v>24</v>
      </c>
      <c r="AB204" s="11">
        <f t="shared" ref="AB204:AH204" si="280">K204+R204</f>
        <v>58.4172</v>
      </c>
      <c r="AC204" s="11">
        <f t="shared" si="280"/>
        <v>778.894</v>
      </c>
      <c r="AD204" s="11">
        <f t="shared" si="280"/>
        <v>566.48</v>
      </c>
      <c r="AE204" s="11">
        <f t="shared" si="280"/>
        <v>32.4578</v>
      </c>
      <c r="AF204" s="11">
        <f t="shared" si="280"/>
        <v>179</v>
      </c>
      <c r="AG204" s="11">
        <f t="shared" si="280"/>
        <v>0</v>
      </c>
      <c r="AH204" s="11">
        <f t="shared" si="280"/>
        <v>1615.249</v>
      </c>
      <c r="AI204" s="12" t="s">
        <v>1138</v>
      </c>
    </row>
    <row r="205" s="9" customFormat="1" ht="16" customHeight="1" spans="1:35">
      <c r="A205" s="40">
        <f t="shared" si="252"/>
        <v>202</v>
      </c>
      <c r="B205" s="41" t="s">
        <v>167</v>
      </c>
      <c r="C205" s="42" t="s">
        <v>574</v>
      </c>
      <c r="D205" s="41" t="s">
        <v>575</v>
      </c>
      <c r="E205" s="41">
        <v>3245.4</v>
      </c>
      <c r="F205" s="41">
        <f>VLOOKUP(C205,'[1]9月'!$B:$Q,16,0)</f>
        <v>3245.4</v>
      </c>
      <c r="G205" s="44">
        <v>5664.75</v>
      </c>
      <c r="H205" s="41">
        <v>3245.4</v>
      </c>
      <c r="I205" s="44">
        <v>1790</v>
      </c>
      <c r="J205" s="44"/>
      <c r="K205" s="52">
        <f t="shared" si="253"/>
        <v>58.4172</v>
      </c>
      <c r="L205" s="53">
        <f t="shared" si="254"/>
        <v>519.264</v>
      </c>
      <c r="M205" s="44">
        <f t="shared" si="255"/>
        <v>453.18</v>
      </c>
      <c r="N205" s="41">
        <f t="shared" si="256"/>
        <v>22.7178</v>
      </c>
      <c r="O205" s="44">
        <f t="shared" si="257"/>
        <v>89.5</v>
      </c>
      <c r="P205" s="44">
        <f t="shared" si="258"/>
        <v>0</v>
      </c>
      <c r="Q205" s="44">
        <f t="shared" si="259"/>
        <v>1143.079</v>
      </c>
      <c r="R205" s="41">
        <f t="shared" si="260"/>
        <v>0</v>
      </c>
      <c r="S205" s="41">
        <f t="shared" si="261"/>
        <v>259.63</v>
      </c>
      <c r="T205" s="44">
        <f t="shared" si="262"/>
        <v>113.3</v>
      </c>
      <c r="U205" s="41">
        <f t="shared" si="263"/>
        <v>9.74</v>
      </c>
      <c r="V205" s="44">
        <f t="shared" si="264"/>
        <v>89.5</v>
      </c>
      <c r="W205" s="44">
        <f t="shared" si="265"/>
        <v>0</v>
      </c>
      <c r="X205" s="41">
        <f t="shared" si="266"/>
        <v>472.17</v>
      </c>
      <c r="Y205" s="41">
        <f t="shared" si="267"/>
        <v>1615.249</v>
      </c>
      <c r="Z205" s="41"/>
      <c r="AA205" s="12" t="s">
        <v>24</v>
      </c>
      <c r="AB205" s="11">
        <f t="shared" ref="AB205:AH205" si="281">K205+R205</f>
        <v>58.4172</v>
      </c>
      <c r="AC205" s="11">
        <f t="shared" si="281"/>
        <v>778.894</v>
      </c>
      <c r="AD205" s="11">
        <f t="shared" si="281"/>
        <v>566.48</v>
      </c>
      <c r="AE205" s="11">
        <f t="shared" si="281"/>
        <v>32.4578</v>
      </c>
      <c r="AF205" s="11">
        <f t="shared" si="281"/>
        <v>179</v>
      </c>
      <c r="AG205" s="11">
        <f t="shared" si="281"/>
        <v>0</v>
      </c>
      <c r="AH205" s="11">
        <f t="shared" si="281"/>
        <v>1615.249</v>
      </c>
      <c r="AI205" s="12" t="s">
        <v>1138</v>
      </c>
    </row>
    <row r="206" s="9" customFormat="1" ht="16" customHeight="1" spans="1:35">
      <c r="A206" s="40">
        <f t="shared" si="252"/>
        <v>203</v>
      </c>
      <c r="B206" s="41" t="s">
        <v>170</v>
      </c>
      <c r="C206" s="42" t="s">
        <v>576</v>
      </c>
      <c r="D206" s="341" t="s">
        <v>577</v>
      </c>
      <c r="E206" s="41">
        <v>3245.4</v>
      </c>
      <c r="F206" s="41">
        <f>VLOOKUP(C206,'[1]9月'!$B:$Q,16,0)</f>
        <v>3245.4</v>
      </c>
      <c r="G206" s="44">
        <v>5664.75</v>
      </c>
      <c r="H206" s="41">
        <v>3245.4</v>
      </c>
      <c r="I206" s="44">
        <v>1790</v>
      </c>
      <c r="J206" s="44"/>
      <c r="K206" s="52">
        <f t="shared" si="253"/>
        <v>58.4172</v>
      </c>
      <c r="L206" s="53">
        <f t="shared" si="254"/>
        <v>519.264</v>
      </c>
      <c r="M206" s="44">
        <f t="shared" si="255"/>
        <v>453.18</v>
      </c>
      <c r="N206" s="41">
        <f t="shared" si="256"/>
        <v>22.7178</v>
      </c>
      <c r="O206" s="44">
        <f t="shared" si="257"/>
        <v>89.5</v>
      </c>
      <c r="P206" s="44">
        <f t="shared" si="258"/>
        <v>0</v>
      </c>
      <c r="Q206" s="44">
        <f t="shared" si="259"/>
        <v>1143.079</v>
      </c>
      <c r="R206" s="41">
        <f t="shared" si="260"/>
        <v>0</v>
      </c>
      <c r="S206" s="41">
        <f t="shared" si="261"/>
        <v>259.63</v>
      </c>
      <c r="T206" s="44">
        <f t="shared" si="262"/>
        <v>113.3</v>
      </c>
      <c r="U206" s="41">
        <f t="shared" si="263"/>
        <v>9.74</v>
      </c>
      <c r="V206" s="44">
        <f t="shared" si="264"/>
        <v>89.5</v>
      </c>
      <c r="W206" s="44">
        <f t="shared" si="265"/>
        <v>0</v>
      </c>
      <c r="X206" s="41">
        <f t="shared" si="266"/>
        <v>472.17</v>
      </c>
      <c r="Y206" s="41">
        <f t="shared" si="267"/>
        <v>1615.249</v>
      </c>
      <c r="Z206" s="41"/>
      <c r="AA206" s="12" t="s">
        <v>24</v>
      </c>
      <c r="AB206" s="11">
        <f t="shared" ref="AB206:AH206" si="282">K206+R206</f>
        <v>58.4172</v>
      </c>
      <c r="AC206" s="11">
        <f t="shared" si="282"/>
        <v>778.894</v>
      </c>
      <c r="AD206" s="11">
        <f t="shared" si="282"/>
        <v>566.48</v>
      </c>
      <c r="AE206" s="11">
        <f t="shared" si="282"/>
        <v>32.4578</v>
      </c>
      <c r="AF206" s="11">
        <f t="shared" si="282"/>
        <v>179</v>
      </c>
      <c r="AG206" s="11">
        <f t="shared" si="282"/>
        <v>0</v>
      </c>
      <c r="AH206" s="11">
        <f t="shared" si="282"/>
        <v>1615.249</v>
      </c>
      <c r="AI206" s="12" t="s">
        <v>1138</v>
      </c>
    </row>
    <row r="207" s="9" customFormat="1" ht="16" customHeight="1" spans="1:35">
      <c r="A207" s="40">
        <f t="shared" si="252"/>
        <v>204</v>
      </c>
      <c r="B207" s="41" t="s">
        <v>170</v>
      </c>
      <c r="C207" s="42" t="s">
        <v>580</v>
      </c>
      <c r="D207" s="41" t="s">
        <v>581</v>
      </c>
      <c r="E207" s="41">
        <v>3245.4</v>
      </c>
      <c r="F207" s="41">
        <f>VLOOKUP(C207,'[1]9月'!$B:$Q,16,0)</f>
        <v>3245.4</v>
      </c>
      <c r="G207" s="44">
        <v>5664.75</v>
      </c>
      <c r="H207" s="41">
        <v>3245.4</v>
      </c>
      <c r="I207" s="44">
        <v>1790</v>
      </c>
      <c r="J207" s="44"/>
      <c r="K207" s="52">
        <f t="shared" si="253"/>
        <v>58.4172</v>
      </c>
      <c r="L207" s="53">
        <f t="shared" si="254"/>
        <v>519.264</v>
      </c>
      <c r="M207" s="44">
        <f t="shared" si="255"/>
        <v>453.18</v>
      </c>
      <c r="N207" s="41">
        <f t="shared" si="256"/>
        <v>22.7178</v>
      </c>
      <c r="O207" s="44">
        <f t="shared" si="257"/>
        <v>89.5</v>
      </c>
      <c r="P207" s="44">
        <f t="shared" si="258"/>
        <v>0</v>
      </c>
      <c r="Q207" s="44">
        <f t="shared" si="259"/>
        <v>1143.079</v>
      </c>
      <c r="R207" s="41">
        <f t="shared" si="260"/>
        <v>0</v>
      </c>
      <c r="S207" s="41">
        <f t="shared" si="261"/>
        <v>259.63</v>
      </c>
      <c r="T207" s="44">
        <f t="shared" si="262"/>
        <v>113.3</v>
      </c>
      <c r="U207" s="41">
        <f t="shared" si="263"/>
        <v>9.74</v>
      </c>
      <c r="V207" s="44">
        <f t="shared" si="264"/>
        <v>89.5</v>
      </c>
      <c r="W207" s="44">
        <f t="shared" si="265"/>
        <v>0</v>
      </c>
      <c r="X207" s="41">
        <f t="shared" si="266"/>
        <v>472.17</v>
      </c>
      <c r="Y207" s="41">
        <f t="shared" si="267"/>
        <v>1615.249</v>
      </c>
      <c r="Z207" s="41"/>
      <c r="AA207" s="12" t="s">
        <v>24</v>
      </c>
      <c r="AB207" s="11">
        <f t="shared" ref="AB207:AH207" si="283">K207+R207</f>
        <v>58.4172</v>
      </c>
      <c r="AC207" s="11">
        <f t="shared" si="283"/>
        <v>778.894</v>
      </c>
      <c r="AD207" s="11">
        <f t="shared" si="283"/>
        <v>566.48</v>
      </c>
      <c r="AE207" s="11">
        <f t="shared" si="283"/>
        <v>32.4578</v>
      </c>
      <c r="AF207" s="11">
        <f t="shared" si="283"/>
        <v>179</v>
      </c>
      <c r="AG207" s="11">
        <f t="shared" si="283"/>
        <v>0</v>
      </c>
      <c r="AH207" s="11">
        <f t="shared" si="283"/>
        <v>1615.249</v>
      </c>
      <c r="AI207" s="12" t="s">
        <v>1138</v>
      </c>
    </row>
    <row r="208" s="9" customFormat="1" ht="16" customHeight="1" spans="1:35">
      <c r="A208" s="40">
        <f t="shared" si="252"/>
        <v>205</v>
      </c>
      <c r="B208" s="41" t="s">
        <v>170</v>
      </c>
      <c r="C208" s="42" t="s">
        <v>586</v>
      </c>
      <c r="D208" s="345" t="s">
        <v>587</v>
      </c>
      <c r="E208" s="41">
        <v>3245.4</v>
      </c>
      <c r="F208" s="41">
        <f>VLOOKUP(C208,'[1]9月'!$B:$Q,16,0)</f>
        <v>3245.4</v>
      </c>
      <c r="G208" s="44">
        <v>5664.75</v>
      </c>
      <c r="H208" s="41">
        <v>3245.4</v>
      </c>
      <c r="I208" s="44">
        <v>1790</v>
      </c>
      <c r="J208" s="44"/>
      <c r="K208" s="52">
        <f t="shared" si="253"/>
        <v>58.4172</v>
      </c>
      <c r="L208" s="53">
        <f t="shared" si="254"/>
        <v>519.264</v>
      </c>
      <c r="M208" s="44">
        <f t="shared" si="255"/>
        <v>453.18</v>
      </c>
      <c r="N208" s="41">
        <f t="shared" si="256"/>
        <v>22.7178</v>
      </c>
      <c r="O208" s="44">
        <f t="shared" si="257"/>
        <v>89.5</v>
      </c>
      <c r="P208" s="44">
        <f t="shared" si="258"/>
        <v>0</v>
      </c>
      <c r="Q208" s="44">
        <f t="shared" si="259"/>
        <v>1143.079</v>
      </c>
      <c r="R208" s="41">
        <f t="shared" si="260"/>
        <v>0</v>
      </c>
      <c r="S208" s="41">
        <f t="shared" si="261"/>
        <v>259.63</v>
      </c>
      <c r="T208" s="44">
        <f t="shared" si="262"/>
        <v>113.3</v>
      </c>
      <c r="U208" s="41">
        <f t="shared" si="263"/>
        <v>9.74</v>
      </c>
      <c r="V208" s="44">
        <f t="shared" si="264"/>
        <v>89.5</v>
      </c>
      <c r="W208" s="44">
        <f t="shared" si="265"/>
        <v>0</v>
      </c>
      <c r="X208" s="41">
        <f t="shared" si="266"/>
        <v>472.17</v>
      </c>
      <c r="Y208" s="41">
        <f t="shared" si="267"/>
        <v>1615.249</v>
      </c>
      <c r="Z208" s="41"/>
      <c r="AA208" s="12" t="s">
        <v>24</v>
      </c>
      <c r="AB208" s="11">
        <f t="shared" ref="AB208:AH208" si="284">K208+R208</f>
        <v>58.4172</v>
      </c>
      <c r="AC208" s="11">
        <f t="shared" si="284"/>
        <v>778.894</v>
      </c>
      <c r="AD208" s="11">
        <f t="shared" si="284"/>
        <v>566.48</v>
      </c>
      <c r="AE208" s="11">
        <f t="shared" si="284"/>
        <v>32.4578</v>
      </c>
      <c r="AF208" s="11">
        <f t="shared" si="284"/>
        <v>179</v>
      </c>
      <c r="AG208" s="11">
        <f t="shared" si="284"/>
        <v>0</v>
      </c>
      <c r="AH208" s="11">
        <f t="shared" si="284"/>
        <v>1615.249</v>
      </c>
      <c r="AI208" s="12" t="s">
        <v>1138</v>
      </c>
    </row>
    <row r="209" s="9" customFormat="1" ht="16" customHeight="1" spans="1:35">
      <c r="A209" s="40">
        <f t="shared" si="252"/>
        <v>206</v>
      </c>
      <c r="B209" s="41" t="s">
        <v>170</v>
      </c>
      <c r="C209" s="46" t="s">
        <v>590</v>
      </c>
      <c r="D209" s="47" t="s">
        <v>591</v>
      </c>
      <c r="E209" s="41">
        <v>3245.4</v>
      </c>
      <c r="F209" s="41">
        <f>VLOOKUP(C209,'[1]9月'!$B:$Q,16,0)</f>
        <v>3245.4</v>
      </c>
      <c r="G209" s="44">
        <v>5664.75</v>
      </c>
      <c r="H209" s="41">
        <v>3245.4</v>
      </c>
      <c r="I209" s="44">
        <v>0</v>
      </c>
      <c r="J209" s="44"/>
      <c r="K209" s="52">
        <f t="shared" si="253"/>
        <v>58.4172</v>
      </c>
      <c r="L209" s="53">
        <f t="shared" si="254"/>
        <v>519.264</v>
      </c>
      <c r="M209" s="44">
        <f t="shared" si="255"/>
        <v>453.18</v>
      </c>
      <c r="N209" s="41">
        <f t="shared" si="256"/>
        <v>22.7178</v>
      </c>
      <c r="O209" s="44">
        <f t="shared" si="257"/>
        <v>0</v>
      </c>
      <c r="P209" s="44">
        <f t="shared" si="258"/>
        <v>0</v>
      </c>
      <c r="Q209" s="44">
        <f t="shared" si="259"/>
        <v>1053.579</v>
      </c>
      <c r="R209" s="41">
        <f t="shared" si="260"/>
        <v>0</v>
      </c>
      <c r="S209" s="41">
        <f t="shared" si="261"/>
        <v>259.63</v>
      </c>
      <c r="T209" s="44">
        <f t="shared" si="262"/>
        <v>113.3</v>
      </c>
      <c r="U209" s="41">
        <f t="shared" si="263"/>
        <v>9.74</v>
      </c>
      <c r="V209" s="44">
        <f t="shared" si="264"/>
        <v>0</v>
      </c>
      <c r="W209" s="44">
        <f t="shared" si="265"/>
        <v>0</v>
      </c>
      <c r="X209" s="41">
        <f t="shared" si="266"/>
        <v>382.67</v>
      </c>
      <c r="Y209" s="41">
        <f t="shared" si="267"/>
        <v>1436.249</v>
      </c>
      <c r="Z209" s="41"/>
      <c r="AA209" s="12" t="s">
        <v>24</v>
      </c>
      <c r="AB209" s="11">
        <f t="shared" ref="AB209:AH209" si="285">K209+R209</f>
        <v>58.4172</v>
      </c>
      <c r="AC209" s="11">
        <f t="shared" si="285"/>
        <v>778.894</v>
      </c>
      <c r="AD209" s="11">
        <f t="shared" si="285"/>
        <v>566.48</v>
      </c>
      <c r="AE209" s="11">
        <f t="shared" si="285"/>
        <v>32.4578</v>
      </c>
      <c r="AF209" s="11">
        <f t="shared" si="285"/>
        <v>0</v>
      </c>
      <c r="AG209" s="11">
        <f t="shared" si="285"/>
        <v>0</v>
      </c>
      <c r="AH209" s="11">
        <f t="shared" si="285"/>
        <v>1436.249</v>
      </c>
      <c r="AI209" s="12" t="s">
        <v>1138</v>
      </c>
    </row>
    <row r="210" s="9" customFormat="1" ht="16" customHeight="1" spans="1:35">
      <c r="A210" s="40">
        <f t="shared" si="252"/>
        <v>207</v>
      </c>
      <c r="B210" s="41" t="s">
        <v>170</v>
      </c>
      <c r="C210" s="46" t="s">
        <v>594</v>
      </c>
      <c r="D210" s="47" t="s">
        <v>595</v>
      </c>
      <c r="E210" s="41">
        <v>3245.4</v>
      </c>
      <c r="F210" s="41">
        <f>VLOOKUP(C210,'[1]9月'!$B:$Q,16,0)</f>
        <v>3245.4</v>
      </c>
      <c r="G210" s="44">
        <v>5664.75</v>
      </c>
      <c r="H210" s="41">
        <v>3245.4</v>
      </c>
      <c r="I210" s="44">
        <v>1790</v>
      </c>
      <c r="J210" s="44"/>
      <c r="K210" s="52">
        <f t="shared" si="253"/>
        <v>58.4172</v>
      </c>
      <c r="L210" s="53">
        <f t="shared" si="254"/>
        <v>519.264</v>
      </c>
      <c r="M210" s="44">
        <f t="shared" si="255"/>
        <v>453.18</v>
      </c>
      <c r="N210" s="41">
        <f t="shared" si="256"/>
        <v>22.7178</v>
      </c>
      <c r="O210" s="44">
        <f t="shared" si="257"/>
        <v>89.5</v>
      </c>
      <c r="P210" s="44">
        <f t="shared" si="258"/>
        <v>0</v>
      </c>
      <c r="Q210" s="44">
        <f t="shared" si="259"/>
        <v>1143.079</v>
      </c>
      <c r="R210" s="41">
        <f t="shared" si="260"/>
        <v>0</v>
      </c>
      <c r="S210" s="41">
        <f t="shared" si="261"/>
        <v>259.63</v>
      </c>
      <c r="T210" s="44">
        <f t="shared" si="262"/>
        <v>113.3</v>
      </c>
      <c r="U210" s="41">
        <f t="shared" si="263"/>
        <v>9.74</v>
      </c>
      <c r="V210" s="44">
        <f t="shared" si="264"/>
        <v>89.5</v>
      </c>
      <c r="W210" s="44">
        <f t="shared" si="265"/>
        <v>0</v>
      </c>
      <c r="X210" s="41">
        <f t="shared" si="266"/>
        <v>472.17</v>
      </c>
      <c r="Y210" s="41">
        <f t="shared" si="267"/>
        <v>1615.249</v>
      </c>
      <c r="Z210" s="41"/>
      <c r="AA210" s="12" t="s">
        <v>24</v>
      </c>
      <c r="AB210" s="11">
        <f t="shared" ref="AB210:AH210" si="286">K210+R210</f>
        <v>58.4172</v>
      </c>
      <c r="AC210" s="11">
        <f t="shared" si="286"/>
        <v>778.894</v>
      </c>
      <c r="AD210" s="11">
        <f t="shared" si="286"/>
        <v>566.48</v>
      </c>
      <c r="AE210" s="11">
        <f t="shared" si="286"/>
        <v>32.4578</v>
      </c>
      <c r="AF210" s="11">
        <f t="shared" si="286"/>
        <v>179</v>
      </c>
      <c r="AG210" s="11">
        <f t="shared" si="286"/>
        <v>0</v>
      </c>
      <c r="AH210" s="11">
        <f t="shared" si="286"/>
        <v>1615.249</v>
      </c>
      <c r="AI210" s="12" t="s">
        <v>1138</v>
      </c>
    </row>
    <row r="211" s="9" customFormat="1" ht="16" customHeight="1" spans="1:35">
      <c r="A211" s="40">
        <f t="shared" si="252"/>
        <v>208</v>
      </c>
      <c r="B211" s="41" t="s">
        <v>170</v>
      </c>
      <c r="C211" s="46" t="s">
        <v>596</v>
      </c>
      <c r="D211" s="47" t="s">
        <v>597</v>
      </c>
      <c r="E211" s="41">
        <v>3245.4</v>
      </c>
      <c r="F211" s="41">
        <f>VLOOKUP(C211,'[1]9月'!$B:$Q,16,0)</f>
        <v>3245.4</v>
      </c>
      <c r="G211" s="44">
        <v>5664.75</v>
      </c>
      <c r="H211" s="41">
        <v>3245.4</v>
      </c>
      <c r="I211" s="44">
        <v>1790</v>
      </c>
      <c r="J211" s="44"/>
      <c r="K211" s="52">
        <f t="shared" si="253"/>
        <v>58.4172</v>
      </c>
      <c r="L211" s="53">
        <f t="shared" si="254"/>
        <v>519.264</v>
      </c>
      <c r="M211" s="44">
        <f t="shared" si="255"/>
        <v>453.18</v>
      </c>
      <c r="N211" s="41">
        <f t="shared" si="256"/>
        <v>22.7178</v>
      </c>
      <c r="O211" s="44">
        <f t="shared" si="257"/>
        <v>89.5</v>
      </c>
      <c r="P211" s="44">
        <f t="shared" si="258"/>
        <v>0</v>
      </c>
      <c r="Q211" s="44">
        <f t="shared" si="259"/>
        <v>1143.079</v>
      </c>
      <c r="R211" s="41">
        <f t="shared" si="260"/>
        <v>0</v>
      </c>
      <c r="S211" s="41">
        <f t="shared" si="261"/>
        <v>259.63</v>
      </c>
      <c r="T211" s="44">
        <f t="shared" si="262"/>
        <v>113.3</v>
      </c>
      <c r="U211" s="41">
        <f t="shared" si="263"/>
        <v>9.74</v>
      </c>
      <c r="V211" s="44">
        <f t="shared" si="264"/>
        <v>89.5</v>
      </c>
      <c r="W211" s="44">
        <f t="shared" si="265"/>
        <v>0</v>
      </c>
      <c r="X211" s="41">
        <f t="shared" si="266"/>
        <v>472.17</v>
      </c>
      <c r="Y211" s="41">
        <f t="shared" si="267"/>
        <v>1615.249</v>
      </c>
      <c r="Z211" s="41"/>
      <c r="AA211" s="12" t="s">
        <v>24</v>
      </c>
      <c r="AB211" s="11">
        <f t="shared" ref="AB211:AH211" si="287">K211+R211</f>
        <v>58.4172</v>
      </c>
      <c r="AC211" s="11">
        <f t="shared" si="287"/>
        <v>778.894</v>
      </c>
      <c r="AD211" s="11">
        <f t="shared" si="287"/>
        <v>566.48</v>
      </c>
      <c r="AE211" s="11">
        <f t="shared" si="287"/>
        <v>32.4578</v>
      </c>
      <c r="AF211" s="11">
        <f t="shared" si="287"/>
        <v>179</v>
      </c>
      <c r="AG211" s="11">
        <f t="shared" si="287"/>
        <v>0</v>
      </c>
      <c r="AH211" s="11">
        <f t="shared" si="287"/>
        <v>1615.249</v>
      </c>
      <c r="AI211" s="12" t="s">
        <v>1138</v>
      </c>
    </row>
    <row r="212" s="9" customFormat="1" ht="16" customHeight="1" spans="1:35">
      <c r="A212" s="40">
        <f t="shared" si="252"/>
        <v>209</v>
      </c>
      <c r="B212" s="41" t="s">
        <v>170</v>
      </c>
      <c r="C212" s="46" t="s">
        <v>598</v>
      </c>
      <c r="D212" s="47" t="s">
        <v>599</v>
      </c>
      <c r="E212" s="41">
        <v>3245.4</v>
      </c>
      <c r="F212" s="41">
        <v>3245.4</v>
      </c>
      <c r="G212" s="44">
        <v>5664.75</v>
      </c>
      <c r="H212" s="41">
        <v>3245.4</v>
      </c>
      <c r="I212" s="44">
        <v>1790</v>
      </c>
      <c r="J212" s="44"/>
      <c r="K212" s="52">
        <f t="shared" si="253"/>
        <v>58.4172</v>
      </c>
      <c r="L212" s="53">
        <f t="shared" si="254"/>
        <v>519.264</v>
      </c>
      <c r="M212" s="44">
        <f t="shared" si="255"/>
        <v>453.18</v>
      </c>
      <c r="N212" s="41">
        <f t="shared" si="256"/>
        <v>22.7178</v>
      </c>
      <c r="O212" s="44">
        <f t="shared" si="257"/>
        <v>89.5</v>
      </c>
      <c r="P212" s="44">
        <f t="shared" si="258"/>
        <v>0</v>
      </c>
      <c r="Q212" s="44">
        <f t="shared" si="259"/>
        <v>1143.079</v>
      </c>
      <c r="R212" s="41">
        <f t="shared" si="260"/>
        <v>0</v>
      </c>
      <c r="S212" s="41">
        <f t="shared" si="261"/>
        <v>259.63</v>
      </c>
      <c r="T212" s="44">
        <f t="shared" si="262"/>
        <v>113.3</v>
      </c>
      <c r="U212" s="41">
        <f t="shared" si="263"/>
        <v>9.74</v>
      </c>
      <c r="V212" s="44">
        <f t="shared" si="264"/>
        <v>89.5</v>
      </c>
      <c r="W212" s="44">
        <f t="shared" si="265"/>
        <v>0</v>
      </c>
      <c r="X212" s="41">
        <f t="shared" si="266"/>
        <v>472.17</v>
      </c>
      <c r="Y212" s="41">
        <f t="shared" si="267"/>
        <v>1615.249</v>
      </c>
      <c r="Z212" s="41"/>
      <c r="AA212" s="12" t="s">
        <v>24</v>
      </c>
      <c r="AB212" s="11">
        <f t="shared" ref="AB212:AH212" si="288">K212+R212</f>
        <v>58.4172</v>
      </c>
      <c r="AC212" s="11">
        <f t="shared" si="288"/>
        <v>778.894</v>
      </c>
      <c r="AD212" s="11">
        <f t="shared" si="288"/>
        <v>566.48</v>
      </c>
      <c r="AE212" s="11">
        <f t="shared" si="288"/>
        <v>32.4578</v>
      </c>
      <c r="AF212" s="11">
        <f t="shared" si="288"/>
        <v>179</v>
      </c>
      <c r="AG212" s="11">
        <f t="shared" si="288"/>
        <v>0</v>
      </c>
      <c r="AH212" s="11">
        <f t="shared" si="288"/>
        <v>1615.249</v>
      </c>
      <c r="AI212" s="12" t="s">
        <v>1138</v>
      </c>
    </row>
    <row r="213" s="9" customFormat="1" ht="16" customHeight="1" spans="1:35">
      <c r="A213" s="40">
        <f t="shared" si="252"/>
        <v>210</v>
      </c>
      <c r="B213" s="41" t="s">
        <v>170</v>
      </c>
      <c r="C213" s="46" t="s">
        <v>600</v>
      </c>
      <c r="D213" s="47" t="s">
        <v>601</v>
      </c>
      <c r="E213" s="41">
        <v>3245.4</v>
      </c>
      <c r="F213" s="41">
        <f>VLOOKUP(C213,'[1]9月'!$B:$Q,16,0)</f>
        <v>3245.4</v>
      </c>
      <c r="G213" s="44">
        <v>5664.75</v>
      </c>
      <c r="H213" s="41">
        <v>3245.4</v>
      </c>
      <c r="I213" s="44">
        <v>1790</v>
      </c>
      <c r="J213" s="68"/>
      <c r="K213" s="52">
        <f t="shared" si="253"/>
        <v>58.4172</v>
      </c>
      <c r="L213" s="53">
        <f t="shared" si="254"/>
        <v>519.264</v>
      </c>
      <c r="M213" s="44">
        <f t="shared" si="255"/>
        <v>453.18</v>
      </c>
      <c r="N213" s="41">
        <f t="shared" si="256"/>
        <v>22.7178</v>
      </c>
      <c r="O213" s="44">
        <f t="shared" si="257"/>
        <v>89.5</v>
      </c>
      <c r="P213" s="44">
        <f t="shared" si="258"/>
        <v>0</v>
      </c>
      <c r="Q213" s="44">
        <f t="shared" si="259"/>
        <v>1143.079</v>
      </c>
      <c r="R213" s="41">
        <f t="shared" si="260"/>
        <v>0</v>
      </c>
      <c r="S213" s="41">
        <f t="shared" si="261"/>
        <v>259.63</v>
      </c>
      <c r="T213" s="44">
        <f t="shared" si="262"/>
        <v>113.3</v>
      </c>
      <c r="U213" s="41">
        <f t="shared" si="263"/>
        <v>9.74</v>
      </c>
      <c r="V213" s="44">
        <f t="shared" si="264"/>
        <v>89.5</v>
      </c>
      <c r="W213" s="44">
        <f t="shared" si="265"/>
        <v>0</v>
      </c>
      <c r="X213" s="41">
        <f t="shared" si="266"/>
        <v>472.17</v>
      </c>
      <c r="Y213" s="41">
        <f t="shared" si="267"/>
        <v>1615.249</v>
      </c>
      <c r="Z213" s="41"/>
      <c r="AA213" s="12" t="s">
        <v>24</v>
      </c>
      <c r="AB213" s="11">
        <f t="shared" ref="AB213:AH213" si="289">K213+R213</f>
        <v>58.4172</v>
      </c>
      <c r="AC213" s="11">
        <f t="shared" si="289"/>
        <v>778.894</v>
      </c>
      <c r="AD213" s="11">
        <f t="shared" si="289"/>
        <v>566.48</v>
      </c>
      <c r="AE213" s="11">
        <f t="shared" si="289"/>
        <v>32.4578</v>
      </c>
      <c r="AF213" s="11">
        <f t="shared" si="289"/>
        <v>179</v>
      </c>
      <c r="AG213" s="11">
        <f t="shared" si="289"/>
        <v>0</v>
      </c>
      <c r="AH213" s="11">
        <f t="shared" si="289"/>
        <v>1615.249</v>
      </c>
      <c r="AI213" s="12" t="s">
        <v>1138</v>
      </c>
    </row>
    <row r="214" s="9" customFormat="1" ht="16" customHeight="1" spans="1:35">
      <c r="A214" s="40">
        <f t="shared" si="252"/>
        <v>211</v>
      </c>
      <c r="B214" s="41" t="s">
        <v>170</v>
      </c>
      <c r="C214" s="46" t="s">
        <v>602</v>
      </c>
      <c r="D214" s="47" t="s">
        <v>603</v>
      </c>
      <c r="E214" s="41">
        <v>3245.4</v>
      </c>
      <c r="F214" s="41">
        <f>VLOOKUP(C214,'[1]9月'!$B:$Q,16,0)</f>
        <v>3245.4</v>
      </c>
      <c r="G214" s="44">
        <v>5664.75</v>
      </c>
      <c r="H214" s="41">
        <v>3245.4</v>
      </c>
      <c r="I214" s="44">
        <v>1790</v>
      </c>
      <c r="J214" s="69"/>
      <c r="K214" s="70">
        <f t="shared" si="253"/>
        <v>58.4172</v>
      </c>
      <c r="L214" s="71">
        <f t="shared" si="254"/>
        <v>519.264</v>
      </c>
      <c r="M214" s="69">
        <f t="shared" si="255"/>
        <v>453.18</v>
      </c>
      <c r="N214" s="72">
        <f t="shared" si="256"/>
        <v>22.7178</v>
      </c>
      <c r="O214" s="69">
        <f t="shared" si="257"/>
        <v>89.5</v>
      </c>
      <c r="P214" s="69">
        <f t="shared" si="258"/>
        <v>0</v>
      </c>
      <c r="Q214" s="44">
        <f t="shared" si="259"/>
        <v>1143.079</v>
      </c>
      <c r="R214" s="72">
        <f t="shared" si="260"/>
        <v>0</v>
      </c>
      <c r="S214" s="72">
        <f t="shared" si="261"/>
        <v>259.63</v>
      </c>
      <c r="T214" s="69">
        <f t="shared" si="262"/>
        <v>113.3</v>
      </c>
      <c r="U214" s="72">
        <f t="shared" si="263"/>
        <v>9.74</v>
      </c>
      <c r="V214" s="69">
        <f t="shared" si="264"/>
        <v>89.5</v>
      </c>
      <c r="W214" s="69">
        <f t="shared" si="265"/>
        <v>0</v>
      </c>
      <c r="X214" s="41">
        <f t="shared" si="266"/>
        <v>472.17</v>
      </c>
      <c r="Y214" s="41">
        <f t="shared" si="267"/>
        <v>1615.249</v>
      </c>
      <c r="Z214" s="41"/>
      <c r="AA214" s="12" t="s">
        <v>24</v>
      </c>
      <c r="AB214" s="11">
        <f t="shared" ref="AB214:AH214" si="290">K214+R214</f>
        <v>58.4172</v>
      </c>
      <c r="AC214" s="11">
        <f t="shared" si="290"/>
        <v>778.894</v>
      </c>
      <c r="AD214" s="11">
        <f t="shared" si="290"/>
        <v>566.48</v>
      </c>
      <c r="AE214" s="11">
        <f t="shared" si="290"/>
        <v>32.4578</v>
      </c>
      <c r="AF214" s="11">
        <f t="shared" si="290"/>
        <v>179</v>
      </c>
      <c r="AG214" s="11">
        <f t="shared" si="290"/>
        <v>0</v>
      </c>
      <c r="AH214" s="11">
        <f t="shared" si="290"/>
        <v>1615.249</v>
      </c>
      <c r="AI214" s="12" t="s">
        <v>1138</v>
      </c>
    </row>
    <row r="215" s="9" customFormat="1" ht="16" customHeight="1" spans="1:35">
      <c r="A215" s="40">
        <f t="shared" si="252"/>
        <v>212</v>
      </c>
      <c r="B215" s="41" t="s">
        <v>170</v>
      </c>
      <c r="C215" s="46" t="s">
        <v>604</v>
      </c>
      <c r="D215" s="47" t="s">
        <v>605</v>
      </c>
      <c r="E215" s="41">
        <v>3245.4</v>
      </c>
      <c r="F215" s="41">
        <f>VLOOKUP(C215,'[1]9月'!$B:$Q,16,0)</f>
        <v>3245.4</v>
      </c>
      <c r="G215" s="44">
        <v>5664.75</v>
      </c>
      <c r="H215" s="41">
        <v>3245.4</v>
      </c>
      <c r="I215" s="44">
        <v>1790</v>
      </c>
      <c r="J215" s="68"/>
      <c r="K215" s="52">
        <f t="shared" si="253"/>
        <v>58.4172</v>
      </c>
      <c r="L215" s="53">
        <f t="shared" si="254"/>
        <v>519.264</v>
      </c>
      <c r="M215" s="44">
        <f t="shared" si="255"/>
        <v>453.18</v>
      </c>
      <c r="N215" s="41">
        <f t="shared" si="256"/>
        <v>22.7178</v>
      </c>
      <c r="O215" s="44">
        <f t="shared" si="257"/>
        <v>89.5</v>
      </c>
      <c r="P215" s="44">
        <f t="shared" si="258"/>
        <v>0</v>
      </c>
      <c r="Q215" s="44">
        <f t="shared" si="259"/>
        <v>1143.079</v>
      </c>
      <c r="R215" s="41">
        <f t="shared" si="260"/>
        <v>0</v>
      </c>
      <c r="S215" s="41">
        <f t="shared" si="261"/>
        <v>259.63</v>
      </c>
      <c r="T215" s="44">
        <f t="shared" si="262"/>
        <v>113.3</v>
      </c>
      <c r="U215" s="41">
        <f t="shared" si="263"/>
        <v>9.74</v>
      </c>
      <c r="V215" s="44">
        <f t="shared" si="264"/>
        <v>89.5</v>
      </c>
      <c r="W215" s="44">
        <f t="shared" si="265"/>
        <v>0</v>
      </c>
      <c r="X215" s="41">
        <f t="shared" si="266"/>
        <v>472.17</v>
      </c>
      <c r="Y215" s="41">
        <f t="shared" si="267"/>
        <v>1615.249</v>
      </c>
      <c r="Z215" s="41"/>
      <c r="AA215" s="12" t="s">
        <v>24</v>
      </c>
      <c r="AB215" s="11">
        <f t="shared" ref="AB215:AH215" si="291">K215+R215</f>
        <v>58.4172</v>
      </c>
      <c r="AC215" s="11">
        <f t="shared" si="291"/>
        <v>778.894</v>
      </c>
      <c r="AD215" s="11">
        <f t="shared" si="291"/>
        <v>566.48</v>
      </c>
      <c r="AE215" s="11">
        <f t="shared" si="291"/>
        <v>32.4578</v>
      </c>
      <c r="AF215" s="11">
        <f t="shared" si="291"/>
        <v>179</v>
      </c>
      <c r="AG215" s="11">
        <f t="shared" si="291"/>
        <v>0</v>
      </c>
      <c r="AH215" s="11">
        <f t="shared" si="291"/>
        <v>1615.249</v>
      </c>
      <c r="AI215" s="12" t="s">
        <v>1138</v>
      </c>
    </row>
    <row r="216" s="9" customFormat="1" ht="16" customHeight="1" spans="1:35">
      <c r="A216" s="40">
        <f t="shared" si="252"/>
        <v>213</v>
      </c>
      <c r="B216" s="41" t="s">
        <v>170</v>
      </c>
      <c r="C216" s="46" t="s">
        <v>606</v>
      </c>
      <c r="D216" s="45" t="s">
        <v>607</v>
      </c>
      <c r="E216" s="41">
        <v>3245.4</v>
      </c>
      <c r="F216" s="41">
        <f>VLOOKUP(C216,'[1]9月'!$B:$Q,16,0)</f>
        <v>3245.4</v>
      </c>
      <c r="G216" s="44">
        <v>5664.75</v>
      </c>
      <c r="H216" s="41">
        <v>3245.4</v>
      </c>
      <c r="I216" s="44">
        <v>1790</v>
      </c>
      <c r="J216" s="68"/>
      <c r="K216" s="52">
        <f t="shared" si="253"/>
        <v>58.4172</v>
      </c>
      <c r="L216" s="53">
        <f t="shared" si="254"/>
        <v>519.264</v>
      </c>
      <c r="M216" s="44">
        <f t="shared" si="255"/>
        <v>453.18</v>
      </c>
      <c r="N216" s="41">
        <f t="shared" si="256"/>
        <v>22.7178</v>
      </c>
      <c r="O216" s="44">
        <f t="shared" si="257"/>
        <v>89.5</v>
      </c>
      <c r="P216" s="44">
        <f t="shared" si="258"/>
        <v>0</v>
      </c>
      <c r="Q216" s="44">
        <f t="shared" si="259"/>
        <v>1143.079</v>
      </c>
      <c r="R216" s="41">
        <f t="shared" si="260"/>
        <v>0</v>
      </c>
      <c r="S216" s="41">
        <f t="shared" si="261"/>
        <v>259.63</v>
      </c>
      <c r="T216" s="44">
        <f t="shared" si="262"/>
        <v>113.3</v>
      </c>
      <c r="U216" s="41">
        <f t="shared" si="263"/>
        <v>9.74</v>
      </c>
      <c r="V216" s="44">
        <f t="shared" si="264"/>
        <v>89.5</v>
      </c>
      <c r="W216" s="44">
        <f t="shared" si="265"/>
        <v>0</v>
      </c>
      <c r="X216" s="41">
        <f t="shared" si="266"/>
        <v>472.17</v>
      </c>
      <c r="Y216" s="41">
        <f t="shared" si="267"/>
        <v>1615.249</v>
      </c>
      <c r="Z216" s="41"/>
      <c r="AA216" s="12" t="s">
        <v>24</v>
      </c>
      <c r="AB216" s="11">
        <f t="shared" ref="AB216:AH216" si="292">K216+R216</f>
        <v>58.4172</v>
      </c>
      <c r="AC216" s="11">
        <f t="shared" si="292"/>
        <v>778.894</v>
      </c>
      <c r="AD216" s="11">
        <f t="shared" si="292"/>
        <v>566.48</v>
      </c>
      <c r="AE216" s="11">
        <f t="shared" si="292"/>
        <v>32.4578</v>
      </c>
      <c r="AF216" s="11">
        <f t="shared" si="292"/>
        <v>179</v>
      </c>
      <c r="AG216" s="11">
        <f t="shared" si="292"/>
        <v>0</v>
      </c>
      <c r="AH216" s="11">
        <f t="shared" si="292"/>
        <v>1615.249</v>
      </c>
      <c r="AI216" s="12" t="s">
        <v>1138</v>
      </c>
    </row>
    <row r="217" s="9" customFormat="1" ht="16" customHeight="1" spans="1:35">
      <c r="A217" s="40">
        <f t="shared" si="252"/>
        <v>214</v>
      </c>
      <c r="B217" s="41" t="s">
        <v>170</v>
      </c>
      <c r="C217" s="46" t="s">
        <v>610</v>
      </c>
      <c r="D217" s="45" t="s">
        <v>611</v>
      </c>
      <c r="E217" s="41">
        <v>3245.4</v>
      </c>
      <c r="F217" s="41">
        <f>VLOOKUP(C217,'[1]9月'!$B:$Q,16,0)</f>
        <v>3245.4</v>
      </c>
      <c r="G217" s="44">
        <v>5664.75</v>
      </c>
      <c r="H217" s="41">
        <v>3245.4</v>
      </c>
      <c r="I217" s="44">
        <v>0</v>
      </c>
      <c r="J217" s="68"/>
      <c r="K217" s="52">
        <f t="shared" si="253"/>
        <v>58.4172</v>
      </c>
      <c r="L217" s="53">
        <f t="shared" si="254"/>
        <v>519.264</v>
      </c>
      <c r="M217" s="44">
        <f t="shared" si="255"/>
        <v>453.18</v>
      </c>
      <c r="N217" s="41">
        <f t="shared" si="256"/>
        <v>22.7178</v>
      </c>
      <c r="O217" s="44">
        <f t="shared" si="257"/>
        <v>0</v>
      </c>
      <c r="P217" s="44">
        <f t="shared" si="258"/>
        <v>0</v>
      </c>
      <c r="Q217" s="44">
        <f t="shared" si="259"/>
        <v>1053.579</v>
      </c>
      <c r="R217" s="41">
        <f t="shared" si="260"/>
        <v>0</v>
      </c>
      <c r="S217" s="41">
        <f t="shared" si="261"/>
        <v>259.63</v>
      </c>
      <c r="T217" s="44">
        <f t="shared" si="262"/>
        <v>113.3</v>
      </c>
      <c r="U217" s="41">
        <f t="shared" si="263"/>
        <v>9.74</v>
      </c>
      <c r="V217" s="44">
        <f t="shared" si="264"/>
        <v>0</v>
      </c>
      <c r="W217" s="44">
        <f t="shared" si="265"/>
        <v>0</v>
      </c>
      <c r="X217" s="41">
        <f t="shared" si="266"/>
        <v>382.67</v>
      </c>
      <c r="Y217" s="41">
        <f t="shared" si="267"/>
        <v>1436.249</v>
      </c>
      <c r="Z217" s="41"/>
      <c r="AA217" s="12" t="s">
        <v>24</v>
      </c>
      <c r="AB217" s="11">
        <f t="shared" ref="AB217:AH217" si="293">K217+R217</f>
        <v>58.4172</v>
      </c>
      <c r="AC217" s="11">
        <f t="shared" si="293"/>
        <v>778.894</v>
      </c>
      <c r="AD217" s="11">
        <f t="shared" si="293"/>
        <v>566.48</v>
      </c>
      <c r="AE217" s="11">
        <f t="shared" si="293"/>
        <v>32.4578</v>
      </c>
      <c r="AF217" s="11">
        <f t="shared" si="293"/>
        <v>0</v>
      </c>
      <c r="AG217" s="11">
        <f t="shared" si="293"/>
        <v>0</v>
      </c>
      <c r="AH217" s="11">
        <f t="shared" si="293"/>
        <v>1436.249</v>
      </c>
      <c r="AI217" s="12" t="s">
        <v>1138</v>
      </c>
    </row>
    <row r="218" s="9" customFormat="1" ht="16" customHeight="1" spans="1:35">
      <c r="A218" s="40">
        <f t="shared" si="252"/>
        <v>215</v>
      </c>
      <c r="B218" s="41" t="s">
        <v>170</v>
      </c>
      <c r="C218" s="46" t="s">
        <v>612</v>
      </c>
      <c r="D218" s="45" t="s">
        <v>613</v>
      </c>
      <c r="E218" s="41">
        <v>3245.4</v>
      </c>
      <c r="F218" s="41">
        <f>VLOOKUP(C218,'[1]9月'!$B:$Q,16,0)</f>
        <v>3245.4</v>
      </c>
      <c r="G218" s="44">
        <v>5664.75</v>
      </c>
      <c r="H218" s="41">
        <v>3245.4</v>
      </c>
      <c r="I218" s="44">
        <v>1790</v>
      </c>
      <c r="J218" s="68"/>
      <c r="K218" s="52">
        <f t="shared" si="253"/>
        <v>58.4172</v>
      </c>
      <c r="L218" s="53">
        <f t="shared" si="254"/>
        <v>519.264</v>
      </c>
      <c r="M218" s="44">
        <f t="shared" si="255"/>
        <v>453.18</v>
      </c>
      <c r="N218" s="41">
        <f t="shared" si="256"/>
        <v>22.7178</v>
      </c>
      <c r="O218" s="44">
        <f t="shared" si="257"/>
        <v>89.5</v>
      </c>
      <c r="P218" s="44">
        <f t="shared" si="258"/>
        <v>0</v>
      </c>
      <c r="Q218" s="44">
        <f t="shared" si="259"/>
        <v>1143.079</v>
      </c>
      <c r="R218" s="41">
        <f t="shared" si="260"/>
        <v>0</v>
      </c>
      <c r="S218" s="41">
        <f t="shared" si="261"/>
        <v>259.63</v>
      </c>
      <c r="T218" s="44">
        <f t="shared" si="262"/>
        <v>113.3</v>
      </c>
      <c r="U218" s="41">
        <f t="shared" si="263"/>
        <v>9.74</v>
      </c>
      <c r="V218" s="44">
        <f t="shared" si="264"/>
        <v>89.5</v>
      </c>
      <c r="W218" s="44">
        <f t="shared" si="265"/>
        <v>0</v>
      </c>
      <c r="X218" s="41">
        <f t="shared" si="266"/>
        <v>472.17</v>
      </c>
      <c r="Y218" s="41">
        <f t="shared" si="267"/>
        <v>1615.249</v>
      </c>
      <c r="Z218" s="41"/>
      <c r="AA218" s="12" t="s">
        <v>24</v>
      </c>
      <c r="AB218" s="11">
        <f t="shared" ref="AB218:AH218" si="294">K218+R218</f>
        <v>58.4172</v>
      </c>
      <c r="AC218" s="11">
        <f t="shared" si="294"/>
        <v>778.894</v>
      </c>
      <c r="AD218" s="11">
        <f t="shared" si="294"/>
        <v>566.48</v>
      </c>
      <c r="AE218" s="11">
        <f t="shared" si="294"/>
        <v>32.4578</v>
      </c>
      <c r="AF218" s="11">
        <f t="shared" si="294"/>
        <v>179</v>
      </c>
      <c r="AG218" s="11">
        <f t="shared" si="294"/>
        <v>0</v>
      </c>
      <c r="AH218" s="11">
        <f t="shared" si="294"/>
        <v>1615.249</v>
      </c>
      <c r="AI218" s="12" t="s">
        <v>1138</v>
      </c>
    </row>
    <row r="219" s="9" customFormat="1" ht="16" customHeight="1" spans="1:35">
      <c r="A219" s="40">
        <f t="shared" si="252"/>
        <v>216</v>
      </c>
      <c r="B219" s="41" t="s">
        <v>103</v>
      </c>
      <c r="C219" s="46" t="s">
        <v>616</v>
      </c>
      <c r="D219" s="45" t="s">
        <v>617</v>
      </c>
      <c r="E219" s="41">
        <v>3245.4</v>
      </c>
      <c r="F219" s="41">
        <v>3245.4</v>
      </c>
      <c r="G219" s="44">
        <v>5664.75</v>
      </c>
      <c r="H219" s="41">
        <v>3245.4</v>
      </c>
      <c r="I219" s="44">
        <v>3180</v>
      </c>
      <c r="J219" s="68"/>
      <c r="K219" s="52">
        <f t="shared" si="253"/>
        <v>58.4172</v>
      </c>
      <c r="L219" s="53">
        <f t="shared" si="254"/>
        <v>519.264</v>
      </c>
      <c r="M219" s="44">
        <f t="shared" si="255"/>
        <v>453.18</v>
      </c>
      <c r="N219" s="41">
        <f t="shared" si="256"/>
        <v>22.7178</v>
      </c>
      <c r="O219" s="44">
        <f t="shared" si="257"/>
        <v>159</v>
      </c>
      <c r="P219" s="44">
        <f t="shared" si="258"/>
        <v>0</v>
      </c>
      <c r="Q219" s="44">
        <f t="shared" si="259"/>
        <v>1212.579</v>
      </c>
      <c r="R219" s="41">
        <f t="shared" si="260"/>
        <v>0</v>
      </c>
      <c r="S219" s="41">
        <f t="shared" si="261"/>
        <v>259.63</v>
      </c>
      <c r="T219" s="44">
        <f t="shared" si="262"/>
        <v>113.3</v>
      </c>
      <c r="U219" s="41">
        <f t="shared" si="263"/>
        <v>9.74</v>
      </c>
      <c r="V219" s="44">
        <f t="shared" si="264"/>
        <v>159</v>
      </c>
      <c r="W219" s="44">
        <f t="shared" si="265"/>
        <v>0</v>
      </c>
      <c r="X219" s="41">
        <f t="shared" si="266"/>
        <v>541.67</v>
      </c>
      <c r="Y219" s="41">
        <f t="shared" si="267"/>
        <v>1754.249</v>
      </c>
      <c r="Z219" s="41"/>
      <c r="AA219" s="12" t="s">
        <v>26</v>
      </c>
      <c r="AB219" s="11">
        <f t="shared" ref="AB219:AH219" si="295">K219+R219</f>
        <v>58.4172</v>
      </c>
      <c r="AC219" s="11">
        <f t="shared" si="295"/>
        <v>778.894</v>
      </c>
      <c r="AD219" s="11">
        <f t="shared" si="295"/>
        <v>566.48</v>
      </c>
      <c r="AE219" s="11">
        <f t="shared" si="295"/>
        <v>32.4578</v>
      </c>
      <c r="AF219" s="11">
        <f t="shared" si="295"/>
        <v>318</v>
      </c>
      <c r="AG219" s="11">
        <f t="shared" si="295"/>
        <v>0</v>
      </c>
      <c r="AH219" s="11">
        <f t="shared" si="295"/>
        <v>1754.249</v>
      </c>
      <c r="AI219" s="12" t="s">
        <v>1135</v>
      </c>
    </row>
    <row r="220" s="9" customFormat="1" ht="16" customHeight="1" spans="1:35">
      <c r="A220" s="40">
        <f t="shared" si="252"/>
        <v>217</v>
      </c>
      <c r="B220" s="41" t="s">
        <v>173</v>
      </c>
      <c r="C220" s="46" t="s">
        <v>620</v>
      </c>
      <c r="D220" s="342" t="s">
        <v>621</v>
      </c>
      <c r="E220" s="41">
        <v>3245.4</v>
      </c>
      <c r="F220" s="41">
        <v>3245.4</v>
      </c>
      <c r="G220" s="44">
        <v>5664.75</v>
      </c>
      <c r="H220" s="41">
        <v>3245.4</v>
      </c>
      <c r="I220" s="44">
        <v>3180</v>
      </c>
      <c r="J220" s="68"/>
      <c r="K220" s="52">
        <f t="shared" si="253"/>
        <v>58.4172</v>
      </c>
      <c r="L220" s="53">
        <f t="shared" si="254"/>
        <v>519.264</v>
      </c>
      <c r="M220" s="44">
        <f t="shared" si="255"/>
        <v>453.18</v>
      </c>
      <c r="N220" s="41">
        <f t="shared" si="256"/>
        <v>22.7178</v>
      </c>
      <c r="O220" s="44">
        <f t="shared" si="257"/>
        <v>159</v>
      </c>
      <c r="P220" s="44">
        <f t="shared" si="258"/>
        <v>0</v>
      </c>
      <c r="Q220" s="44">
        <f t="shared" si="259"/>
        <v>1212.579</v>
      </c>
      <c r="R220" s="41">
        <f t="shared" si="260"/>
        <v>0</v>
      </c>
      <c r="S220" s="41">
        <f t="shared" si="261"/>
        <v>259.63</v>
      </c>
      <c r="T220" s="44">
        <f t="shared" si="262"/>
        <v>113.3</v>
      </c>
      <c r="U220" s="41">
        <f t="shared" si="263"/>
        <v>9.74</v>
      </c>
      <c r="V220" s="44">
        <f t="shared" si="264"/>
        <v>159</v>
      </c>
      <c r="W220" s="44">
        <f t="shared" si="265"/>
        <v>0</v>
      </c>
      <c r="X220" s="41">
        <f t="shared" si="266"/>
        <v>541.67</v>
      </c>
      <c r="Y220" s="41">
        <f t="shared" si="267"/>
        <v>1754.249</v>
      </c>
      <c r="Z220" s="41"/>
      <c r="AA220" s="12" t="s">
        <v>25</v>
      </c>
      <c r="AB220" s="11">
        <f t="shared" ref="AB220:AH220" si="296">K220+R220</f>
        <v>58.4172</v>
      </c>
      <c r="AC220" s="11">
        <f t="shared" si="296"/>
        <v>778.894</v>
      </c>
      <c r="AD220" s="11">
        <f t="shared" si="296"/>
        <v>566.48</v>
      </c>
      <c r="AE220" s="11">
        <f t="shared" si="296"/>
        <v>32.4578</v>
      </c>
      <c r="AF220" s="11">
        <f t="shared" si="296"/>
        <v>318</v>
      </c>
      <c r="AG220" s="11">
        <f t="shared" si="296"/>
        <v>0</v>
      </c>
      <c r="AH220" s="11">
        <f t="shared" si="296"/>
        <v>1754.249</v>
      </c>
      <c r="AI220" s="12" t="s">
        <v>1137</v>
      </c>
    </row>
    <row r="221" s="9" customFormat="1" ht="16" customHeight="1" spans="1:35">
      <c r="A221" s="40">
        <f t="shared" si="252"/>
        <v>218</v>
      </c>
      <c r="B221" s="41" t="s">
        <v>103</v>
      </c>
      <c r="C221" s="46" t="s">
        <v>622</v>
      </c>
      <c r="D221" s="58" t="s">
        <v>623</v>
      </c>
      <c r="E221" s="41">
        <v>3245.4</v>
      </c>
      <c r="F221" s="41">
        <v>3245.4</v>
      </c>
      <c r="G221" s="44">
        <v>5664.75</v>
      </c>
      <c r="H221" s="41">
        <v>3245.4</v>
      </c>
      <c r="I221" s="44">
        <v>3180</v>
      </c>
      <c r="J221" s="68"/>
      <c r="K221" s="52">
        <f t="shared" si="253"/>
        <v>58.4172</v>
      </c>
      <c r="L221" s="53">
        <f t="shared" si="254"/>
        <v>519.264</v>
      </c>
      <c r="M221" s="44">
        <f t="shared" si="255"/>
        <v>453.18</v>
      </c>
      <c r="N221" s="41">
        <f t="shared" si="256"/>
        <v>22.7178</v>
      </c>
      <c r="O221" s="44">
        <f t="shared" si="257"/>
        <v>159</v>
      </c>
      <c r="P221" s="44">
        <f t="shared" si="258"/>
        <v>0</v>
      </c>
      <c r="Q221" s="44">
        <f t="shared" si="259"/>
        <v>1212.579</v>
      </c>
      <c r="R221" s="41">
        <f t="shared" si="260"/>
        <v>0</v>
      </c>
      <c r="S221" s="41">
        <f t="shared" si="261"/>
        <v>259.63</v>
      </c>
      <c r="T221" s="44">
        <f t="shared" si="262"/>
        <v>113.3</v>
      </c>
      <c r="U221" s="41">
        <f t="shared" si="263"/>
        <v>9.74</v>
      </c>
      <c r="V221" s="44">
        <f t="shared" si="264"/>
        <v>159</v>
      </c>
      <c r="W221" s="44">
        <f t="shared" si="265"/>
        <v>0</v>
      </c>
      <c r="X221" s="41">
        <f t="shared" si="266"/>
        <v>541.67</v>
      </c>
      <c r="Y221" s="41">
        <f t="shared" si="267"/>
        <v>1754.249</v>
      </c>
      <c r="Z221" s="41"/>
      <c r="AA221" s="12" t="s">
        <v>26</v>
      </c>
      <c r="AB221" s="11">
        <f t="shared" ref="AB221:AH221" si="297">K221+R221</f>
        <v>58.4172</v>
      </c>
      <c r="AC221" s="11">
        <f t="shared" si="297"/>
        <v>778.894</v>
      </c>
      <c r="AD221" s="11">
        <f t="shared" si="297"/>
        <v>566.48</v>
      </c>
      <c r="AE221" s="11">
        <f t="shared" si="297"/>
        <v>32.4578</v>
      </c>
      <c r="AF221" s="11">
        <f t="shared" si="297"/>
        <v>318</v>
      </c>
      <c r="AG221" s="11">
        <f t="shared" si="297"/>
        <v>0</v>
      </c>
      <c r="AH221" s="11">
        <f t="shared" si="297"/>
        <v>1754.249</v>
      </c>
      <c r="AI221" s="12" t="s">
        <v>1135</v>
      </c>
    </row>
    <row r="222" s="9" customFormat="1" ht="16" customHeight="1" spans="1:35">
      <c r="A222" s="40">
        <f t="shared" si="252"/>
        <v>219</v>
      </c>
      <c r="B222" s="41" t="s">
        <v>320</v>
      </c>
      <c r="C222" s="46" t="s">
        <v>626</v>
      </c>
      <c r="D222" s="45" t="s">
        <v>627</v>
      </c>
      <c r="E222" s="41">
        <v>3245.4</v>
      </c>
      <c r="F222" s="41">
        <v>3245.4</v>
      </c>
      <c r="G222" s="44">
        <v>5664.75</v>
      </c>
      <c r="H222" s="41">
        <v>3245.4</v>
      </c>
      <c r="I222" s="44">
        <v>1790</v>
      </c>
      <c r="J222" s="44"/>
      <c r="K222" s="52">
        <f t="shared" si="253"/>
        <v>58.4172</v>
      </c>
      <c r="L222" s="53">
        <f t="shared" si="254"/>
        <v>519.264</v>
      </c>
      <c r="M222" s="44">
        <f t="shared" si="255"/>
        <v>453.18</v>
      </c>
      <c r="N222" s="41">
        <f t="shared" si="256"/>
        <v>22.7178</v>
      </c>
      <c r="O222" s="44">
        <f t="shared" si="257"/>
        <v>89.5</v>
      </c>
      <c r="P222" s="44">
        <f t="shared" si="258"/>
        <v>0</v>
      </c>
      <c r="Q222" s="44">
        <f t="shared" si="259"/>
        <v>1143.079</v>
      </c>
      <c r="R222" s="41">
        <f t="shared" si="260"/>
        <v>0</v>
      </c>
      <c r="S222" s="41">
        <f t="shared" si="261"/>
        <v>259.63</v>
      </c>
      <c r="T222" s="44">
        <f t="shared" si="262"/>
        <v>113.3</v>
      </c>
      <c r="U222" s="41">
        <f t="shared" si="263"/>
        <v>9.74</v>
      </c>
      <c r="V222" s="44">
        <f t="shared" si="264"/>
        <v>89.5</v>
      </c>
      <c r="W222" s="44">
        <f t="shared" si="265"/>
        <v>0</v>
      </c>
      <c r="X222" s="41">
        <f t="shared" si="266"/>
        <v>472.17</v>
      </c>
      <c r="Y222" s="41">
        <f t="shared" si="267"/>
        <v>1615.249</v>
      </c>
      <c r="Z222" s="41"/>
      <c r="AA222" s="12" t="s">
        <v>21</v>
      </c>
      <c r="AB222" s="11">
        <f t="shared" ref="AB222:AH222" si="298">K222+R222</f>
        <v>58.4172</v>
      </c>
      <c r="AC222" s="11">
        <f t="shared" si="298"/>
        <v>778.894</v>
      </c>
      <c r="AD222" s="11">
        <f t="shared" si="298"/>
        <v>566.48</v>
      </c>
      <c r="AE222" s="11">
        <f t="shared" si="298"/>
        <v>32.4578</v>
      </c>
      <c r="AF222" s="11">
        <f t="shared" si="298"/>
        <v>179</v>
      </c>
      <c r="AG222" s="11">
        <f t="shared" si="298"/>
        <v>0</v>
      </c>
      <c r="AH222" s="11">
        <f t="shared" si="298"/>
        <v>1615.249</v>
      </c>
      <c r="AI222" s="12" t="s">
        <v>1138</v>
      </c>
    </row>
    <row r="223" s="9" customFormat="1" ht="16" customHeight="1" spans="1:35">
      <c r="A223" s="40">
        <f t="shared" si="252"/>
        <v>220</v>
      </c>
      <c r="B223" s="41" t="s">
        <v>170</v>
      </c>
      <c r="C223" s="46" t="s">
        <v>628</v>
      </c>
      <c r="D223" s="45" t="s">
        <v>629</v>
      </c>
      <c r="E223" s="41">
        <v>3245.4</v>
      </c>
      <c r="F223" s="41">
        <v>3245.4</v>
      </c>
      <c r="G223" s="44">
        <v>5664.75</v>
      </c>
      <c r="H223" s="41">
        <v>3245.4</v>
      </c>
      <c r="I223" s="44">
        <v>1790</v>
      </c>
      <c r="J223" s="44"/>
      <c r="K223" s="52">
        <f t="shared" si="253"/>
        <v>58.4172</v>
      </c>
      <c r="L223" s="53">
        <f t="shared" si="254"/>
        <v>519.264</v>
      </c>
      <c r="M223" s="44">
        <f t="shared" si="255"/>
        <v>453.18</v>
      </c>
      <c r="N223" s="41">
        <f t="shared" si="256"/>
        <v>22.7178</v>
      </c>
      <c r="O223" s="44">
        <f t="shared" si="257"/>
        <v>89.5</v>
      </c>
      <c r="P223" s="44">
        <f t="shared" si="258"/>
        <v>0</v>
      </c>
      <c r="Q223" s="44">
        <f t="shared" si="259"/>
        <v>1143.079</v>
      </c>
      <c r="R223" s="41">
        <f t="shared" si="260"/>
        <v>0</v>
      </c>
      <c r="S223" s="41">
        <f t="shared" si="261"/>
        <v>259.63</v>
      </c>
      <c r="T223" s="44">
        <f t="shared" si="262"/>
        <v>113.3</v>
      </c>
      <c r="U223" s="41">
        <f t="shared" si="263"/>
        <v>9.74</v>
      </c>
      <c r="V223" s="44">
        <f t="shared" si="264"/>
        <v>89.5</v>
      </c>
      <c r="W223" s="44">
        <f t="shared" si="265"/>
        <v>0</v>
      </c>
      <c r="X223" s="41">
        <f t="shared" si="266"/>
        <v>472.17</v>
      </c>
      <c r="Y223" s="41">
        <f t="shared" si="267"/>
        <v>1615.249</v>
      </c>
      <c r="Z223" s="41"/>
      <c r="AA223" s="12" t="s">
        <v>24</v>
      </c>
      <c r="AB223" s="11">
        <f t="shared" ref="AB223:AH223" si="299">K223+R223</f>
        <v>58.4172</v>
      </c>
      <c r="AC223" s="11">
        <f t="shared" si="299"/>
        <v>778.894</v>
      </c>
      <c r="AD223" s="11">
        <f t="shared" si="299"/>
        <v>566.48</v>
      </c>
      <c r="AE223" s="11">
        <f t="shared" si="299"/>
        <v>32.4578</v>
      </c>
      <c r="AF223" s="11">
        <f t="shared" si="299"/>
        <v>179</v>
      </c>
      <c r="AG223" s="11">
        <f t="shared" si="299"/>
        <v>0</v>
      </c>
      <c r="AH223" s="11">
        <f t="shared" si="299"/>
        <v>1615.249</v>
      </c>
      <c r="AI223" s="12" t="s">
        <v>1138</v>
      </c>
    </row>
    <row r="224" s="9" customFormat="1" ht="16" customHeight="1" spans="1:35">
      <c r="A224" s="40">
        <f t="shared" si="252"/>
        <v>221</v>
      </c>
      <c r="B224" s="41" t="s">
        <v>217</v>
      </c>
      <c r="C224" s="61" t="s">
        <v>636</v>
      </c>
      <c r="D224" s="62" t="s">
        <v>637</v>
      </c>
      <c r="E224" s="44">
        <v>3820</v>
      </c>
      <c r="F224" s="44">
        <v>3820</v>
      </c>
      <c r="G224" s="44">
        <v>5664.75</v>
      </c>
      <c r="H224" s="44">
        <v>3820</v>
      </c>
      <c r="I224" s="44">
        <v>4180</v>
      </c>
      <c r="J224" s="44"/>
      <c r="K224" s="73">
        <f t="shared" si="253"/>
        <v>68.76</v>
      </c>
      <c r="L224" s="74">
        <f t="shared" si="254"/>
        <v>611.2</v>
      </c>
      <c r="M224" s="44">
        <f t="shared" si="255"/>
        <v>453.18</v>
      </c>
      <c r="N224" s="44">
        <f t="shared" si="256"/>
        <v>26.74</v>
      </c>
      <c r="O224" s="44">
        <f t="shared" si="257"/>
        <v>209</v>
      </c>
      <c r="P224" s="44">
        <f t="shared" si="258"/>
        <v>0</v>
      </c>
      <c r="Q224" s="44">
        <f t="shared" si="259"/>
        <v>1368.88</v>
      </c>
      <c r="R224" s="41">
        <f t="shared" si="260"/>
        <v>0</v>
      </c>
      <c r="S224" s="44">
        <f t="shared" si="261"/>
        <v>305.6</v>
      </c>
      <c r="T224" s="44">
        <f t="shared" si="262"/>
        <v>113.3</v>
      </c>
      <c r="U224" s="44">
        <f t="shared" si="263"/>
        <v>11.46</v>
      </c>
      <c r="V224" s="44">
        <f t="shared" si="264"/>
        <v>209</v>
      </c>
      <c r="W224" s="44">
        <f t="shared" si="265"/>
        <v>0</v>
      </c>
      <c r="X224" s="41">
        <f t="shared" si="266"/>
        <v>639.36</v>
      </c>
      <c r="Y224" s="44">
        <f t="shared" si="267"/>
        <v>2008.24</v>
      </c>
      <c r="Z224" s="44"/>
      <c r="AA224" s="12" t="s">
        <v>35</v>
      </c>
      <c r="AB224" s="11">
        <f t="shared" ref="AB224:AH224" si="300">K224+R224</f>
        <v>68.76</v>
      </c>
      <c r="AC224" s="11">
        <f t="shared" si="300"/>
        <v>916.8</v>
      </c>
      <c r="AD224" s="11">
        <f t="shared" si="300"/>
        <v>566.48</v>
      </c>
      <c r="AE224" s="11">
        <f t="shared" si="300"/>
        <v>38.2</v>
      </c>
      <c r="AF224" s="11">
        <f t="shared" si="300"/>
        <v>418</v>
      </c>
      <c r="AG224" s="11">
        <f t="shared" si="300"/>
        <v>0</v>
      </c>
      <c r="AH224" s="11">
        <f t="shared" si="300"/>
        <v>2008.24</v>
      </c>
      <c r="AI224" s="12" t="s">
        <v>1139</v>
      </c>
    </row>
    <row r="225" s="9" customFormat="1" ht="16" customHeight="1" spans="1:35">
      <c r="A225" s="40">
        <f t="shared" si="252"/>
        <v>222</v>
      </c>
      <c r="B225" s="41" t="s">
        <v>443</v>
      </c>
      <c r="C225" s="61" t="s">
        <v>638</v>
      </c>
      <c r="D225" s="63" t="s">
        <v>639</v>
      </c>
      <c r="E225" s="44">
        <v>3245.4</v>
      </c>
      <c r="F225" s="44">
        <v>3245.5</v>
      </c>
      <c r="G225" s="44">
        <v>5664.75</v>
      </c>
      <c r="H225" s="44">
        <v>3245.4</v>
      </c>
      <c r="I225" s="44">
        <v>1790</v>
      </c>
      <c r="J225" s="44"/>
      <c r="K225" s="73">
        <f t="shared" si="253"/>
        <v>58.4172</v>
      </c>
      <c r="L225" s="74">
        <f t="shared" si="254"/>
        <v>519.28</v>
      </c>
      <c r="M225" s="44">
        <f t="shared" si="255"/>
        <v>453.18</v>
      </c>
      <c r="N225" s="44">
        <f t="shared" si="256"/>
        <v>22.7178</v>
      </c>
      <c r="O225" s="44">
        <f t="shared" si="257"/>
        <v>89.5</v>
      </c>
      <c r="P225" s="44">
        <f t="shared" si="258"/>
        <v>0</v>
      </c>
      <c r="Q225" s="44">
        <f t="shared" si="259"/>
        <v>1143.095</v>
      </c>
      <c r="R225" s="41">
        <f t="shared" si="260"/>
        <v>0</v>
      </c>
      <c r="S225" s="44">
        <f t="shared" si="261"/>
        <v>259.64</v>
      </c>
      <c r="T225" s="44">
        <f t="shared" si="262"/>
        <v>113.3</v>
      </c>
      <c r="U225" s="44">
        <f t="shared" si="263"/>
        <v>9.74</v>
      </c>
      <c r="V225" s="44">
        <f t="shared" si="264"/>
        <v>89.5</v>
      </c>
      <c r="W225" s="44">
        <f t="shared" si="265"/>
        <v>0</v>
      </c>
      <c r="X225" s="41">
        <f t="shared" si="266"/>
        <v>472.18</v>
      </c>
      <c r="Y225" s="44">
        <f t="shared" si="267"/>
        <v>1615.275</v>
      </c>
      <c r="Z225" s="44"/>
      <c r="AA225" s="12" t="s">
        <v>15</v>
      </c>
      <c r="AB225" s="11">
        <f t="shared" ref="AB225:AH225" si="301">K225+R225</f>
        <v>58.4172</v>
      </c>
      <c r="AC225" s="11">
        <f t="shared" si="301"/>
        <v>778.92</v>
      </c>
      <c r="AD225" s="11">
        <f t="shared" si="301"/>
        <v>566.48</v>
      </c>
      <c r="AE225" s="11">
        <f t="shared" si="301"/>
        <v>32.4578</v>
      </c>
      <c r="AF225" s="11">
        <f t="shared" si="301"/>
        <v>179</v>
      </c>
      <c r="AG225" s="11">
        <f t="shared" si="301"/>
        <v>0</v>
      </c>
      <c r="AH225" s="11">
        <f t="shared" si="301"/>
        <v>1615.275</v>
      </c>
      <c r="AI225" s="12" t="s">
        <v>1138</v>
      </c>
    </row>
    <row r="226" s="9" customFormat="1" ht="16" customHeight="1" spans="1:35">
      <c r="A226" s="40">
        <f t="shared" si="252"/>
        <v>223</v>
      </c>
      <c r="B226" s="41" t="s">
        <v>238</v>
      </c>
      <c r="C226" s="61" t="s">
        <v>644</v>
      </c>
      <c r="D226" s="63" t="s">
        <v>645</v>
      </c>
      <c r="E226" s="44">
        <v>3245.4</v>
      </c>
      <c r="F226" s="44">
        <v>3245.5</v>
      </c>
      <c r="G226" s="44">
        <v>5664.75</v>
      </c>
      <c r="H226" s="44">
        <v>3245.4</v>
      </c>
      <c r="I226" s="44">
        <v>1790</v>
      </c>
      <c r="J226" s="44"/>
      <c r="K226" s="73">
        <f t="shared" si="253"/>
        <v>58.4172</v>
      </c>
      <c r="L226" s="74">
        <f t="shared" si="254"/>
        <v>519.28</v>
      </c>
      <c r="M226" s="44">
        <f t="shared" si="255"/>
        <v>453.18</v>
      </c>
      <c r="N226" s="44">
        <f t="shared" si="256"/>
        <v>22.7178</v>
      </c>
      <c r="O226" s="44">
        <f t="shared" si="257"/>
        <v>89.5</v>
      </c>
      <c r="P226" s="44">
        <f t="shared" si="258"/>
        <v>0</v>
      </c>
      <c r="Q226" s="44">
        <f t="shared" si="259"/>
        <v>1143.095</v>
      </c>
      <c r="R226" s="41">
        <f t="shared" si="260"/>
        <v>0</v>
      </c>
      <c r="S226" s="44">
        <f t="shared" si="261"/>
        <v>259.64</v>
      </c>
      <c r="T226" s="44">
        <f t="shared" si="262"/>
        <v>113.3</v>
      </c>
      <c r="U226" s="44">
        <f t="shared" si="263"/>
        <v>9.74</v>
      </c>
      <c r="V226" s="44">
        <f t="shared" si="264"/>
        <v>89.5</v>
      </c>
      <c r="W226" s="44">
        <f t="shared" si="265"/>
        <v>0</v>
      </c>
      <c r="X226" s="41">
        <f t="shared" si="266"/>
        <v>472.18</v>
      </c>
      <c r="Y226" s="44">
        <f t="shared" si="267"/>
        <v>1615.275</v>
      </c>
      <c r="Z226" s="44"/>
      <c r="AA226" s="12" t="s">
        <v>17</v>
      </c>
      <c r="AB226" s="11">
        <f t="shared" ref="AB226:AH226" si="302">K226+R226</f>
        <v>58.4172</v>
      </c>
      <c r="AC226" s="11">
        <f t="shared" si="302"/>
        <v>778.92</v>
      </c>
      <c r="AD226" s="11">
        <f t="shared" si="302"/>
        <v>566.48</v>
      </c>
      <c r="AE226" s="11">
        <f t="shared" si="302"/>
        <v>32.4578</v>
      </c>
      <c r="AF226" s="11">
        <f t="shared" si="302"/>
        <v>179</v>
      </c>
      <c r="AG226" s="11">
        <f t="shared" si="302"/>
        <v>0</v>
      </c>
      <c r="AH226" s="11">
        <f t="shared" si="302"/>
        <v>1615.275</v>
      </c>
      <c r="AI226" s="12" t="s">
        <v>1138</v>
      </c>
    </row>
    <row r="227" s="9" customFormat="1" ht="16" customHeight="1" spans="1:35">
      <c r="A227" s="40">
        <f t="shared" si="252"/>
        <v>224</v>
      </c>
      <c r="B227" s="41" t="s">
        <v>320</v>
      </c>
      <c r="C227" s="61" t="s">
        <v>650</v>
      </c>
      <c r="D227" s="62" t="s">
        <v>651</v>
      </c>
      <c r="E227" s="44">
        <v>3245.4</v>
      </c>
      <c r="F227" s="44">
        <v>3245.5</v>
      </c>
      <c r="G227" s="44">
        <v>5664.75</v>
      </c>
      <c r="H227" s="44">
        <v>3245.4</v>
      </c>
      <c r="I227" s="44">
        <v>1790</v>
      </c>
      <c r="J227" s="69"/>
      <c r="K227" s="75">
        <f t="shared" si="253"/>
        <v>58.4172</v>
      </c>
      <c r="L227" s="76">
        <f t="shared" si="254"/>
        <v>519.28</v>
      </c>
      <c r="M227" s="69">
        <f t="shared" si="255"/>
        <v>453.18</v>
      </c>
      <c r="N227" s="69">
        <f t="shared" si="256"/>
        <v>22.7178</v>
      </c>
      <c r="O227" s="69">
        <f t="shared" si="257"/>
        <v>89.5</v>
      </c>
      <c r="P227" s="69">
        <f t="shared" si="258"/>
        <v>0</v>
      </c>
      <c r="Q227" s="44">
        <f t="shared" si="259"/>
        <v>1143.095</v>
      </c>
      <c r="R227" s="72">
        <f t="shared" si="260"/>
        <v>0</v>
      </c>
      <c r="S227" s="69">
        <f t="shared" si="261"/>
        <v>259.64</v>
      </c>
      <c r="T227" s="69">
        <f t="shared" si="262"/>
        <v>113.3</v>
      </c>
      <c r="U227" s="69">
        <f t="shared" si="263"/>
        <v>9.74</v>
      </c>
      <c r="V227" s="69">
        <f t="shared" si="264"/>
        <v>89.5</v>
      </c>
      <c r="W227" s="69">
        <f t="shared" si="265"/>
        <v>0</v>
      </c>
      <c r="X227" s="41">
        <f t="shared" si="266"/>
        <v>472.18</v>
      </c>
      <c r="Y227" s="44">
        <f t="shared" si="267"/>
        <v>1615.275</v>
      </c>
      <c r="Z227" s="44"/>
      <c r="AA227" s="12" t="s">
        <v>21</v>
      </c>
      <c r="AB227" s="11">
        <f t="shared" ref="AB227:AH227" si="303">K227+R227</f>
        <v>58.4172</v>
      </c>
      <c r="AC227" s="11">
        <f t="shared" si="303"/>
        <v>778.92</v>
      </c>
      <c r="AD227" s="11">
        <f t="shared" si="303"/>
        <v>566.48</v>
      </c>
      <c r="AE227" s="11">
        <f t="shared" si="303"/>
        <v>32.4578</v>
      </c>
      <c r="AF227" s="11">
        <f t="shared" si="303"/>
        <v>179</v>
      </c>
      <c r="AG227" s="11">
        <f t="shared" si="303"/>
        <v>0</v>
      </c>
      <c r="AH227" s="11">
        <f t="shared" si="303"/>
        <v>1615.275</v>
      </c>
      <c r="AI227" s="12" t="s">
        <v>1138</v>
      </c>
    </row>
    <row r="228" s="9" customFormat="1" ht="16" customHeight="1" spans="1:35">
      <c r="A228" s="40">
        <f t="shared" si="252"/>
        <v>225</v>
      </c>
      <c r="B228" s="41" t="s">
        <v>320</v>
      </c>
      <c r="C228" s="61" t="s">
        <v>652</v>
      </c>
      <c r="D228" s="62" t="s">
        <v>653</v>
      </c>
      <c r="E228" s="44">
        <v>3245.4</v>
      </c>
      <c r="F228" s="44">
        <v>3245.5</v>
      </c>
      <c r="G228" s="44">
        <v>5664.75</v>
      </c>
      <c r="H228" s="44">
        <v>3245.4</v>
      </c>
      <c r="I228" s="44">
        <v>1790</v>
      </c>
      <c r="J228" s="68"/>
      <c r="K228" s="73">
        <f t="shared" si="253"/>
        <v>58.4172</v>
      </c>
      <c r="L228" s="74">
        <f t="shared" si="254"/>
        <v>519.28</v>
      </c>
      <c r="M228" s="44">
        <f t="shared" si="255"/>
        <v>453.18</v>
      </c>
      <c r="N228" s="44">
        <f t="shared" si="256"/>
        <v>22.7178</v>
      </c>
      <c r="O228" s="44">
        <f t="shared" si="257"/>
        <v>89.5</v>
      </c>
      <c r="P228" s="44">
        <f t="shared" si="258"/>
        <v>0</v>
      </c>
      <c r="Q228" s="44">
        <f t="shared" si="259"/>
        <v>1143.095</v>
      </c>
      <c r="R228" s="41">
        <f t="shared" si="260"/>
        <v>0</v>
      </c>
      <c r="S228" s="44">
        <f t="shared" si="261"/>
        <v>259.64</v>
      </c>
      <c r="T228" s="44">
        <f t="shared" si="262"/>
        <v>113.3</v>
      </c>
      <c r="U228" s="44">
        <f t="shared" si="263"/>
        <v>9.74</v>
      </c>
      <c r="V228" s="44">
        <f t="shared" si="264"/>
        <v>89.5</v>
      </c>
      <c r="W228" s="44">
        <f t="shared" si="265"/>
        <v>0</v>
      </c>
      <c r="X228" s="41">
        <f t="shared" si="266"/>
        <v>472.18</v>
      </c>
      <c r="Y228" s="44">
        <f t="shared" si="267"/>
        <v>1615.275</v>
      </c>
      <c r="Z228" s="44"/>
      <c r="AA228" s="12" t="s">
        <v>21</v>
      </c>
      <c r="AB228" s="11">
        <f t="shared" ref="AB228:AH228" si="304">K228+R228</f>
        <v>58.4172</v>
      </c>
      <c r="AC228" s="11">
        <f t="shared" si="304"/>
        <v>778.92</v>
      </c>
      <c r="AD228" s="11">
        <f t="shared" si="304"/>
        <v>566.48</v>
      </c>
      <c r="AE228" s="11">
        <f t="shared" si="304"/>
        <v>32.4578</v>
      </c>
      <c r="AF228" s="11">
        <f t="shared" si="304"/>
        <v>179</v>
      </c>
      <c r="AG228" s="11">
        <f t="shared" si="304"/>
        <v>0</v>
      </c>
      <c r="AH228" s="11">
        <f t="shared" si="304"/>
        <v>1615.275</v>
      </c>
      <c r="AI228" s="12" t="s">
        <v>1138</v>
      </c>
    </row>
    <row r="229" s="9" customFormat="1" ht="16" customHeight="1" spans="1:35">
      <c r="A229" s="40">
        <f t="shared" si="252"/>
        <v>226</v>
      </c>
      <c r="B229" s="41" t="s">
        <v>320</v>
      </c>
      <c r="C229" s="61" t="s">
        <v>656</v>
      </c>
      <c r="D229" s="62" t="s">
        <v>657</v>
      </c>
      <c r="E229" s="44">
        <v>3245.4</v>
      </c>
      <c r="F229" s="44">
        <v>3245.5</v>
      </c>
      <c r="G229" s="44">
        <v>5664.75</v>
      </c>
      <c r="H229" s="44">
        <v>3245.4</v>
      </c>
      <c r="I229" s="44">
        <v>1790</v>
      </c>
      <c r="J229" s="68"/>
      <c r="K229" s="73">
        <f t="shared" si="253"/>
        <v>58.4172</v>
      </c>
      <c r="L229" s="74">
        <f t="shared" si="254"/>
        <v>519.28</v>
      </c>
      <c r="M229" s="44">
        <f t="shared" si="255"/>
        <v>453.18</v>
      </c>
      <c r="N229" s="44">
        <f t="shared" si="256"/>
        <v>22.7178</v>
      </c>
      <c r="O229" s="44">
        <f t="shared" si="257"/>
        <v>89.5</v>
      </c>
      <c r="P229" s="44">
        <f t="shared" si="258"/>
        <v>0</v>
      </c>
      <c r="Q229" s="44">
        <f t="shared" si="259"/>
        <v>1143.095</v>
      </c>
      <c r="R229" s="41">
        <f t="shared" si="260"/>
        <v>0</v>
      </c>
      <c r="S229" s="44">
        <f t="shared" si="261"/>
        <v>259.64</v>
      </c>
      <c r="T229" s="44">
        <f t="shared" si="262"/>
        <v>113.3</v>
      </c>
      <c r="U229" s="44">
        <f t="shared" si="263"/>
        <v>9.74</v>
      </c>
      <c r="V229" s="44">
        <f t="shared" si="264"/>
        <v>89.5</v>
      </c>
      <c r="W229" s="44">
        <f t="shared" si="265"/>
        <v>0</v>
      </c>
      <c r="X229" s="41">
        <f t="shared" si="266"/>
        <v>472.18</v>
      </c>
      <c r="Y229" s="44">
        <f t="shared" si="267"/>
        <v>1615.275</v>
      </c>
      <c r="Z229" s="44"/>
      <c r="AA229" s="12" t="s">
        <v>21</v>
      </c>
      <c r="AB229" s="11">
        <f t="shared" ref="AB229:AH229" si="305">K229+R229</f>
        <v>58.4172</v>
      </c>
      <c r="AC229" s="11">
        <f t="shared" si="305"/>
        <v>778.92</v>
      </c>
      <c r="AD229" s="11">
        <f t="shared" si="305"/>
        <v>566.48</v>
      </c>
      <c r="AE229" s="11">
        <f t="shared" si="305"/>
        <v>32.4578</v>
      </c>
      <c r="AF229" s="11">
        <f t="shared" si="305"/>
        <v>179</v>
      </c>
      <c r="AG229" s="11">
        <f t="shared" si="305"/>
        <v>0</v>
      </c>
      <c r="AH229" s="11">
        <f t="shared" si="305"/>
        <v>1615.275</v>
      </c>
      <c r="AI229" s="12" t="s">
        <v>1138</v>
      </c>
    </row>
    <row r="230" s="9" customFormat="1" ht="16" customHeight="1" spans="1:35">
      <c r="A230" s="40">
        <f t="shared" si="252"/>
        <v>227</v>
      </c>
      <c r="B230" s="41" t="s">
        <v>170</v>
      </c>
      <c r="C230" s="61" t="s">
        <v>658</v>
      </c>
      <c r="D230" s="62" t="s">
        <v>659</v>
      </c>
      <c r="E230" s="44">
        <v>3245.4</v>
      </c>
      <c r="F230" s="44">
        <v>3245.5</v>
      </c>
      <c r="G230" s="44">
        <v>5664.75</v>
      </c>
      <c r="H230" s="44">
        <v>3245.4</v>
      </c>
      <c r="I230" s="44">
        <v>1790</v>
      </c>
      <c r="J230" s="69"/>
      <c r="K230" s="75">
        <f t="shared" si="253"/>
        <v>58.4172</v>
      </c>
      <c r="L230" s="76">
        <f t="shared" si="254"/>
        <v>519.28</v>
      </c>
      <c r="M230" s="69">
        <f t="shared" si="255"/>
        <v>453.18</v>
      </c>
      <c r="N230" s="69">
        <f t="shared" si="256"/>
        <v>22.7178</v>
      </c>
      <c r="O230" s="69">
        <f t="shared" si="257"/>
        <v>89.5</v>
      </c>
      <c r="P230" s="69">
        <f t="shared" si="258"/>
        <v>0</v>
      </c>
      <c r="Q230" s="44">
        <f t="shared" si="259"/>
        <v>1143.095</v>
      </c>
      <c r="R230" s="72">
        <f t="shared" si="260"/>
        <v>0</v>
      </c>
      <c r="S230" s="69">
        <f t="shared" si="261"/>
        <v>259.64</v>
      </c>
      <c r="T230" s="69">
        <f t="shared" si="262"/>
        <v>113.3</v>
      </c>
      <c r="U230" s="69">
        <f t="shared" si="263"/>
        <v>9.74</v>
      </c>
      <c r="V230" s="69">
        <f t="shared" si="264"/>
        <v>89.5</v>
      </c>
      <c r="W230" s="69">
        <f t="shared" si="265"/>
        <v>0</v>
      </c>
      <c r="X230" s="41">
        <f t="shared" si="266"/>
        <v>472.18</v>
      </c>
      <c r="Y230" s="44">
        <f t="shared" si="267"/>
        <v>1615.275</v>
      </c>
      <c r="Z230" s="44"/>
      <c r="AA230" s="12" t="s">
        <v>24</v>
      </c>
      <c r="AB230" s="11">
        <f t="shared" ref="AB230:AH230" si="306">K230+R230</f>
        <v>58.4172</v>
      </c>
      <c r="AC230" s="11">
        <f t="shared" si="306"/>
        <v>778.92</v>
      </c>
      <c r="AD230" s="11">
        <f t="shared" si="306"/>
        <v>566.48</v>
      </c>
      <c r="AE230" s="11">
        <f t="shared" si="306"/>
        <v>32.4578</v>
      </c>
      <c r="AF230" s="11">
        <f t="shared" si="306"/>
        <v>179</v>
      </c>
      <c r="AG230" s="11">
        <f t="shared" si="306"/>
        <v>0</v>
      </c>
      <c r="AH230" s="11">
        <f t="shared" si="306"/>
        <v>1615.275</v>
      </c>
      <c r="AI230" s="12" t="s">
        <v>1138</v>
      </c>
    </row>
    <row r="231" s="30" customFormat="1" ht="16" customHeight="1" spans="1:35">
      <c r="A231" s="40">
        <f t="shared" si="252"/>
        <v>228</v>
      </c>
      <c r="B231" s="41" t="s">
        <v>170</v>
      </c>
      <c r="C231" s="61" t="s">
        <v>664</v>
      </c>
      <c r="D231" s="62" t="s">
        <v>665</v>
      </c>
      <c r="E231" s="44">
        <v>3245.4</v>
      </c>
      <c r="F231" s="44">
        <v>3245.5</v>
      </c>
      <c r="G231" s="44">
        <v>5664.75</v>
      </c>
      <c r="H231" s="44">
        <v>3245.4</v>
      </c>
      <c r="I231" s="44">
        <v>1790</v>
      </c>
      <c r="J231" s="68"/>
      <c r="K231" s="73">
        <f t="shared" si="253"/>
        <v>58.4172</v>
      </c>
      <c r="L231" s="74">
        <f t="shared" si="254"/>
        <v>519.28</v>
      </c>
      <c r="M231" s="44">
        <f t="shared" si="255"/>
        <v>453.18</v>
      </c>
      <c r="N231" s="44">
        <f t="shared" si="256"/>
        <v>22.7178</v>
      </c>
      <c r="O231" s="44">
        <f t="shared" si="257"/>
        <v>89.5</v>
      </c>
      <c r="P231" s="44">
        <f t="shared" si="258"/>
        <v>0</v>
      </c>
      <c r="Q231" s="44">
        <f t="shared" si="259"/>
        <v>1143.095</v>
      </c>
      <c r="R231" s="41">
        <f t="shared" si="260"/>
        <v>0</v>
      </c>
      <c r="S231" s="44">
        <f t="shared" si="261"/>
        <v>259.64</v>
      </c>
      <c r="T231" s="44">
        <f t="shared" si="262"/>
        <v>113.3</v>
      </c>
      <c r="U231" s="44">
        <f t="shared" si="263"/>
        <v>9.74</v>
      </c>
      <c r="V231" s="44">
        <f t="shared" si="264"/>
        <v>89.5</v>
      </c>
      <c r="W231" s="44">
        <f t="shared" si="265"/>
        <v>0</v>
      </c>
      <c r="X231" s="41">
        <f t="shared" si="266"/>
        <v>472.18</v>
      </c>
      <c r="Y231" s="44">
        <f t="shared" si="267"/>
        <v>1615.275</v>
      </c>
      <c r="Z231" s="44"/>
      <c r="AA231" s="12" t="s">
        <v>25</v>
      </c>
      <c r="AB231" s="11">
        <f t="shared" ref="AB231:AH231" si="307">K231+R231</f>
        <v>58.4172</v>
      </c>
      <c r="AC231" s="11">
        <f t="shared" si="307"/>
        <v>778.92</v>
      </c>
      <c r="AD231" s="11">
        <f t="shared" si="307"/>
        <v>566.48</v>
      </c>
      <c r="AE231" s="11">
        <f t="shared" si="307"/>
        <v>32.4578</v>
      </c>
      <c r="AF231" s="11">
        <f t="shared" si="307"/>
        <v>179</v>
      </c>
      <c r="AG231" s="11">
        <f t="shared" si="307"/>
        <v>0</v>
      </c>
      <c r="AH231" s="11">
        <f t="shared" si="307"/>
        <v>1615.275</v>
      </c>
      <c r="AI231" s="12" t="s">
        <v>1137</v>
      </c>
    </row>
    <row r="232" s="30" customFormat="1" ht="16" customHeight="1" spans="1:35">
      <c r="A232" s="40">
        <f t="shared" si="252"/>
        <v>229</v>
      </c>
      <c r="B232" s="41" t="s">
        <v>1230</v>
      </c>
      <c r="C232" s="61" t="s">
        <v>666</v>
      </c>
      <c r="D232" s="62" t="s">
        <v>667</v>
      </c>
      <c r="E232" s="44">
        <v>3245.4</v>
      </c>
      <c r="F232" s="44">
        <v>3245.5</v>
      </c>
      <c r="G232" s="44">
        <v>5664.75</v>
      </c>
      <c r="H232" s="44">
        <v>3245.4</v>
      </c>
      <c r="I232" s="44">
        <v>3180</v>
      </c>
      <c r="J232" s="68"/>
      <c r="K232" s="73">
        <f t="shared" si="253"/>
        <v>58.4172</v>
      </c>
      <c r="L232" s="74">
        <f t="shared" si="254"/>
        <v>519.28</v>
      </c>
      <c r="M232" s="44">
        <f t="shared" si="255"/>
        <v>453.18</v>
      </c>
      <c r="N232" s="44">
        <f t="shared" si="256"/>
        <v>22.7178</v>
      </c>
      <c r="O232" s="44">
        <f t="shared" si="257"/>
        <v>159</v>
      </c>
      <c r="P232" s="44">
        <f t="shared" si="258"/>
        <v>0</v>
      </c>
      <c r="Q232" s="44">
        <f t="shared" si="259"/>
        <v>1212.595</v>
      </c>
      <c r="R232" s="41">
        <f t="shared" si="260"/>
        <v>0</v>
      </c>
      <c r="S232" s="44">
        <f t="shared" si="261"/>
        <v>259.64</v>
      </c>
      <c r="T232" s="44">
        <f t="shared" si="262"/>
        <v>113.3</v>
      </c>
      <c r="U232" s="44">
        <f t="shared" si="263"/>
        <v>9.74</v>
      </c>
      <c r="V232" s="44">
        <f t="shared" si="264"/>
        <v>159</v>
      </c>
      <c r="W232" s="44">
        <f t="shared" si="265"/>
        <v>0</v>
      </c>
      <c r="X232" s="41">
        <f t="shared" si="266"/>
        <v>541.68</v>
      </c>
      <c r="Y232" s="44">
        <f t="shared" si="267"/>
        <v>1754.275</v>
      </c>
      <c r="Z232" s="44"/>
      <c r="AA232" s="12" t="s">
        <v>25</v>
      </c>
      <c r="AB232" s="11">
        <f t="shared" ref="AB232:AH232" si="308">K232+R232</f>
        <v>58.4172</v>
      </c>
      <c r="AC232" s="11">
        <f t="shared" si="308"/>
        <v>778.92</v>
      </c>
      <c r="AD232" s="11">
        <f t="shared" si="308"/>
        <v>566.48</v>
      </c>
      <c r="AE232" s="11">
        <f t="shared" si="308"/>
        <v>32.4578</v>
      </c>
      <c r="AF232" s="11">
        <f t="shared" si="308"/>
        <v>318</v>
      </c>
      <c r="AG232" s="11">
        <f t="shared" si="308"/>
        <v>0</v>
      </c>
      <c r="AH232" s="11">
        <f t="shared" si="308"/>
        <v>1754.275</v>
      </c>
      <c r="AI232" s="12" t="s">
        <v>1137</v>
      </c>
    </row>
    <row r="233" s="9" customFormat="1" ht="16" customHeight="1" spans="1:35">
      <c r="A233" s="40">
        <f t="shared" si="252"/>
        <v>230</v>
      </c>
      <c r="B233" s="41" t="s">
        <v>1230</v>
      </c>
      <c r="C233" s="61" t="s">
        <v>668</v>
      </c>
      <c r="D233" s="360" t="s">
        <v>669</v>
      </c>
      <c r="E233" s="44">
        <v>3245.4</v>
      </c>
      <c r="F233" s="44">
        <v>3245.5</v>
      </c>
      <c r="G233" s="44">
        <v>5664.75</v>
      </c>
      <c r="H233" s="44">
        <v>3245.4</v>
      </c>
      <c r="I233" s="44">
        <v>1790</v>
      </c>
      <c r="J233" s="69"/>
      <c r="K233" s="75">
        <f t="shared" si="253"/>
        <v>58.4172</v>
      </c>
      <c r="L233" s="76">
        <f t="shared" si="254"/>
        <v>519.28</v>
      </c>
      <c r="M233" s="69">
        <f t="shared" si="255"/>
        <v>453.18</v>
      </c>
      <c r="N233" s="69">
        <f t="shared" si="256"/>
        <v>22.7178</v>
      </c>
      <c r="O233" s="69">
        <f t="shared" si="257"/>
        <v>89.5</v>
      </c>
      <c r="P233" s="69">
        <f t="shared" si="258"/>
        <v>0</v>
      </c>
      <c r="Q233" s="44">
        <f t="shared" si="259"/>
        <v>1143.095</v>
      </c>
      <c r="R233" s="72">
        <f t="shared" si="260"/>
        <v>0</v>
      </c>
      <c r="S233" s="69">
        <f t="shared" si="261"/>
        <v>259.64</v>
      </c>
      <c r="T233" s="69">
        <f t="shared" si="262"/>
        <v>113.3</v>
      </c>
      <c r="U233" s="69">
        <f t="shared" si="263"/>
        <v>9.74</v>
      </c>
      <c r="V233" s="69">
        <f t="shared" si="264"/>
        <v>89.5</v>
      </c>
      <c r="W233" s="69">
        <f t="shared" si="265"/>
        <v>0</v>
      </c>
      <c r="X233" s="41">
        <f t="shared" si="266"/>
        <v>472.18</v>
      </c>
      <c r="Y233" s="44">
        <f t="shared" si="267"/>
        <v>1615.275</v>
      </c>
      <c r="Z233" s="44"/>
      <c r="AA233" s="12" t="s">
        <v>25</v>
      </c>
      <c r="AB233" s="11">
        <f t="shared" ref="AB233:AH233" si="309">K233+R233</f>
        <v>58.4172</v>
      </c>
      <c r="AC233" s="11">
        <f t="shared" si="309"/>
        <v>778.92</v>
      </c>
      <c r="AD233" s="11">
        <f t="shared" si="309"/>
        <v>566.48</v>
      </c>
      <c r="AE233" s="11">
        <f t="shared" si="309"/>
        <v>32.4578</v>
      </c>
      <c r="AF233" s="11">
        <f t="shared" si="309"/>
        <v>179</v>
      </c>
      <c r="AG233" s="11">
        <f t="shared" si="309"/>
        <v>0</v>
      </c>
      <c r="AH233" s="11">
        <f t="shared" si="309"/>
        <v>1615.275</v>
      </c>
      <c r="AI233" s="12" t="s">
        <v>1137</v>
      </c>
    </row>
    <row r="234" s="30" customFormat="1" ht="16" customHeight="1" spans="1:35">
      <c r="A234" s="40">
        <f t="shared" si="252"/>
        <v>231</v>
      </c>
      <c r="B234" s="41" t="s">
        <v>285</v>
      </c>
      <c r="C234" s="61" t="s">
        <v>672</v>
      </c>
      <c r="D234" s="62" t="s">
        <v>673</v>
      </c>
      <c r="E234" s="44">
        <v>3820</v>
      </c>
      <c r="F234" s="44">
        <v>3820</v>
      </c>
      <c r="G234" s="44">
        <v>5664.75</v>
      </c>
      <c r="H234" s="44">
        <v>3820</v>
      </c>
      <c r="I234" s="44">
        <v>4180</v>
      </c>
      <c r="J234" s="68"/>
      <c r="K234" s="73">
        <f t="shared" si="253"/>
        <v>68.76</v>
      </c>
      <c r="L234" s="74">
        <f t="shared" si="254"/>
        <v>611.2</v>
      </c>
      <c r="M234" s="44">
        <f t="shared" si="255"/>
        <v>453.18</v>
      </c>
      <c r="N234" s="44">
        <f t="shared" si="256"/>
        <v>26.74</v>
      </c>
      <c r="O234" s="44">
        <f t="shared" si="257"/>
        <v>209</v>
      </c>
      <c r="P234" s="44">
        <f t="shared" si="258"/>
        <v>0</v>
      </c>
      <c r="Q234" s="44">
        <f t="shared" si="259"/>
        <v>1368.88</v>
      </c>
      <c r="R234" s="41">
        <f t="shared" si="260"/>
        <v>0</v>
      </c>
      <c r="S234" s="44">
        <f t="shared" si="261"/>
        <v>305.6</v>
      </c>
      <c r="T234" s="44">
        <f t="shared" si="262"/>
        <v>113.3</v>
      </c>
      <c r="U234" s="44">
        <f t="shared" si="263"/>
        <v>11.46</v>
      </c>
      <c r="V234" s="44">
        <f t="shared" si="264"/>
        <v>209</v>
      </c>
      <c r="W234" s="44">
        <f t="shared" si="265"/>
        <v>0</v>
      </c>
      <c r="X234" s="41">
        <f t="shared" si="266"/>
        <v>639.36</v>
      </c>
      <c r="Y234" s="44">
        <f t="shared" si="267"/>
        <v>2008.24</v>
      </c>
      <c r="Z234" s="44"/>
      <c r="AA234" s="12" t="s">
        <v>35</v>
      </c>
      <c r="AB234" s="11">
        <f t="shared" ref="AB234:AH234" si="310">K234+R234</f>
        <v>68.76</v>
      </c>
      <c r="AC234" s="11">
        <f t="shared" si="310"/>
        <v>916.8</v>
      </c>
      <c r="AD234" s="11">
        <f t="shared" si="310"/>
        <v>566.48</v>
      </c>
      <c r="AE234" s="11">
        <f t="shared" si="310"/>
        <v>38.2</v>
      </c>
      <c r="AF234" s="11">
        <f t="shared" si="310"/>
        <v>418</v>
      </c>
      <c r="AG234" s="11">
        <f t="shared" si="310"/>
        <v>0</v>
      </c>
      <c r="AH234" s="11">
        <f t="shared" si="310"/>
        <v>2008.24</v>
      </c>
      <c r="AI234" s="12" t="s">
        <v>1139</v>
      </c>
    </row>
    <row r="235" s="30" customFormat="1" ht="16" customHeight="1" spans="1:35">
      <c r="A235" s="40">
        <f t="shared" si="252"/>
        <v>232</v>
      </c>
      <c r="B235" s="41" t="s">
        <v>184</v>
      </c>
      <c r="C235" s="65" t="s">
        <v>676</v>
      </c>
      <c r="D235" s="41" t="s">
        <v>677</v>
      </c>
      <c r="E235" s="41">
        <v>3245.4</v>
      </c>
      <c r="F235" s="41">
        <f>VLOOKUP(C235,'[1]9月'!$B:$Q,16,0)</f>
        <v>3245.4</v>
      </c>
      <c r="G235" s="44">
        <v>5664.75</v>
      </c>
      <c r="H235" s="41">
        <v>3245.4</v>
      </c>
      <c r="I235" s="88">
        <v>4180</v>
      </c>
      <c r="J235" s="68"/>
      <c r="K235" s="52">
        <f t="shared" si="253"/>
        <v>58.4172</v>
      </c>
      <c r="L235" s="53">
        <f t="shared" si="254"/>
        <v>519.264</v>
      </c>
      <c r="M235" s="44">
        <f t="shared" si="255"/>
        <v>453.18</v>
      </c>
      <c r="N235" s="41">
        <f t="shared" si="256"/>
        <v>22.7178</v>
      </c>
      <c r="O235" s="44">
        <f t="shared" si="257"/>
        <v>209</v>
      </c>
      <c r="P235" s="44">
        <f t="shared" si="258"/>
        <v>0</v>
      </c>
      <c r="Q235" s="44">
        <f t="shared" si="259"/>
        <v>1262.579</v>
      </c>
      <c r="R235" s="41">
        <f t="shared" si="260"/>
        <v>0</v>
      </c>
      <c r="S235" s="41">
        <f t="shared" si="261"/>
        <v>259.63</v>
      </c>
      <c r="T235" s="44">
        <f t="shared" si="262"/>
        <v>113.3</v>
      </c>
      <c r="U235" s="41">
        <f t="shared" si="263"/>
        <v>9.74</v>
      </c>
      <c r="V235" s="44">
        <f t="shared" si="264"/>
        <v>209</v>
      </c>
      <c r="W235" s="44">
        <f t="shared" si="265"/>
        <v>0</v>
      </c>
      <c r="X235" s="41">
        <f t="shared" si="266"/>
        <v>591.67</v>
      </c>
      <c r="Y235" s="41">
        <f t="shared" si="267"/>
        <v>1854.249</v>
      </c>
      <c r="Z235" s="41"/>
      <c r="AA235" s="12" t="s">
        <v>11</v>
      </c>
      <c r="AB235" s="11">
        <f t="shared" ref="AB235:AH235" si="311">K235+R235</f>
        <v>58.4172</v>
      </c>
      <c r="AC235" s="11">
        <f t="shared" si="311"/>
        <v>778.894</v>
      </c>
      <c r="AD235" s="11">
        <f t="shared" si="311"/>
        <v>566.48</v>
      </c>
      <c r="AE235" s="11">
        <f t="shared" si="311"/>
        <v>32.4578</v>
      </c>
      <c r="AF235" s="11">
        <f t="shared" si="311"/>
        <v>418</v>
      </c>
      <c r="AG235" s="11">
        <f t="shared" si="311"/>
        <v>0</v>
      </c>
      <c r="AH235" s="11">
        <f t="shared" si="311"/>
        <v>1854.249</v>
      </c>
      <c r="AI235" s="12" t="s">
        <v>1134</v>
      </c>
    </row>
    <row r="236" s="30" customFormat="1" ht="16" customHeight="1" spans="1:35">
      <c r="A236" s="40">
        <f t="shared" si="252"/>
        <v>233</v>
      </c>
      <c r="B236" s="41" t="s">
        <v>145</v>
      </c>
      <c r="C236" s="65" t="s">
        <v>678</v>
      </c>
      <c r="D236" s="41" t="s">
        <v>679</v>
      </c>
      <c r="E236" s="41">
        <v>3245.4</v>
      </c>
      <c r="F236" s="41">
        <f>VLOOKUP(C236,'[1]9月'!$B:$Q,16,0)</f>
        <v>3245.4</v>
      </c>
      <c r="G236" s="44">
        <v>5664.75</v>
      </c>
      <c r="H236" s="41">
        <v>3245.4</v>
      </c>
      <c r="I236" s="88">
        <v>4180</v>
      </c>
      <c r="J236" s="68"/>
      <c r="K236" s="52">
        <f t="shared" si="253"/>
        <v>58.4172</v>
      </c>
      <c r="L236" s="53">
        <f t="shared" si="254"/>
        <v>519.264</v>
      </c>
      <c r="M236" s="44">
        <f t="shared" si="255"/>
        <v>453.18</v>
      </c>
      <c r="N236" s="41">
        <f t="shared" si="256"/>
        <v>22.7178</v>
      </c>
      <c r="O236" s="44">
        <f t="shared" si="257"/>
        <v>209</v>
      </c>
      <c r="P236" s="44">
        <f t="shared" si="258"/>
        <v>0</v>
      </c>
      <c r="Q236" s="44">
        <f t="shared" si="259"/>
        <v>1262.579</v>
      </c>
      <c r="R236" s="41">
        <f t="shared" si="260"/>
        <v>0</v>
      </c>
      <c r="S236" s="41">
        <f t="shared" si="261"/>
        <v>259.63</v>
      </c>
      <c r="T236" s="44">
        <f t="shared" si="262"/>
        <v>113.3</v>
      </c>
      <c r="U236" s="41">
        <f t="shared" si="263"/>
        <v>9.74</v>
      </c>
      <c r="V236" s="44">
        <f t="shared" si="264"/>
        <v>209</v>
      </c>
      <c r="W236" s="44">
        <f t="shared" si="265"/>
        <v>0</v>
      </c>
      <c r="X236" s="41">
        <f t="shared" si="266"/>
        <v>591.67</v>
      </c>
      <c r="Y236" s="41">
        <f t="shared" si="267"/>
        <v>1854.249</v>
      </c>
      <c r="Z236" s="41"/>
      <c r="AA236" s="12" t="s">
        <v>13</v>
      </c>
      <c r="AB236" s="11">
        <f t="shared" ref="AB236:AH236" si="312">K236+R236</f>
        <v>58.4172</v>
      </c>
      <c r="AC236" s="11">
        <f t="shared" si="312"/>
        <v>778.894</v>
      </c>
      <c r="AD236" s="11">
        <f t="shared" si="312"/>
        <v>566.48</v>
      </c>
      <c r="AE236" s="11">
        <f t="shared" si="312"/>
        <v>32.4578</v>
      </c>
      <c r="AF236" s="11">
        <f t="shared" si="312"/>
        <v>418</v>
      </c>
      <c r="AG236" s="11">
        <f t="shared" si="312"/>
        <v>0</v>
      </c>
      <c r="AH236" s="11">
        <f t="shared" si="312"/>
        <v>1854.249</v>
      </c>
      <c r="AI236" s="12" t="s">
        <v>1134</v>
      </c>
    </row>
    <row r="237" s="30" customFormat="1" ht="16" customHeight="1" spans="1:35">
      <c r="A237" s="40">
        <f t="shared" si="252"/>
        <v>234</v>
      </c>
      <c r="B237" s="41" t="s">
        <v>103</v>
      </c>
      <c r="C237" s="48" t="s">
        <v>680</v>
      </c>
      <c r="D237" s="66" t="s">
        <v>681</v>
      </c>
      <c r="E237" s="41">
        <v>3245.4</v>
      </c>
      <c r="F237" s="41">
        <f>VLOOKUP(C237,'[1]9月'!$B:$Q,16,0)</f>
        <v>3245.4</v>
      </c>
      <c r="G237" s="44">
        <v>5664.75</v>
      </c>
      <c r="H237" s="41">
        <v>3245.4</v>
      </c>
      <c r="I237" s="44">
        <v>3180</v>
      </c>
      <c r="J237" s="68"/>
      <c r="K237" s="52">
        <f t="shared" si="253"/>
        <v>58.4172</v>
      </c>
      <c r="L237" s="53">
        <f t="shared" si="254"/>
        <v>519.264</v>
      </c>
      <c r="M237" s="44">
        <f t="shared" si="255"/>
        <v>453.18</v>
      </c>
      <c r="N237" s="41">
        <f t="shared" si="256"/>
        <v>22.7178</v>
      </c>
      <c r="O237" s="44">
        <f t="shared" si="257"/>
        <v>159</v>
      </c>
      <c r="P237" s="44">
        <f t="shared" si="258"/>
        <v>0</v>
      </c>
      <c r="Q237" s="44">
        <f t="shared" si="259"/>
        <v>1212.579</v>
      </c>
      <c r="R237" s="41">
        <f t="shared" si="260"/>
        <v>0</v>
      </c>
      <c r="S237" s="41">
        <f t="shared" si="261"/>
        <v>259.63</v>
      </c>
      <c r="T237" s="44">
        <f t="shared" si="262"/>
        <v>113.3</v>
      </c>
      <c r="U237" s="41">
        <f t="shared" si="263"/>
        <v>9.74</v>
      </c>
      <c r="V237" s="44">
        <f t="shared" si="264"/>
        <v>159</v>
      </c>
      <c r="W237" s="44">
        <f t="shared" si="265"/>
        <v>0</v>
      </c>
      <c r="X237" s="41">
        <f t="shared" si="266"/>
        <v>541.67</v>
      </c>
      <c r="Y237" s="41">
        <f t="shared" si="267"/>
        <v>1754.249</v>
      </c>
      <c r="Z237" s="41"/>
      <c r="AA237" s="12" t="s">
        <v>26</v>
      </c>
      <c r="AB237" s="11">
        <f t="shared" ref="AB237:AH237" si="313">K237+R237</f>
        <v>58.4172</v>
      </c>
      <c r="AC237" s="11">
        <f t="shared" si="313"/>
        <v>778.894</v>
      </c>
      <c r="AD237" s="11">
        <f t="shared" si="313"/>
        <v>566.48</v>
      </c>
      <c r="AE237" s="11">
        <f t="shared" si="313"/>
        <v>32.4578</v>
      </c>
      <c r="AF237" s="11">
        <f t="shared" si="313"/>
        <v>318</v>
      </c>
      <c r="AG237" s="11">
        <f t="shared" si="313"/>
        <v>0</v>
      </c>
      <c r="AH237" s="11">
        <f t="shared" si="313"/>
        <v>1754.249</v>
      </c>
      <c r="AI237" s="12" t="s">
        <v>1135</v>
      </c>
    </row>
    <row r="238" s="30" customFormat="1" ht="16" customHeight="1" spans="1:35">
      <c r="A238" s="40">
        <f t="shared" si="252"/>
        <v>235</v>
      </c>
      <c r="B238" s="41" t="s">
        <v>103</v>
      </c>
      <c r="C238" s="48" t="s">
        <v>682</v>
      </c>
      <c r="D238" s="66" t="s">
        <v>683</v>
      </c>
      <c r="E238" s="41">
        <v>3245.4</v>
      </c>
      <c r="F238" s="41">
        <f>VLOOKUP(C238,'[1]9月'!$B:$Q,16,0)</f>
        <v>3245.4</v>
      </c>
      <c r="G238" s="44">
        <v>5664.75</v>
      </c>
      <c r="H238" s="41">
        <v>3245.4</v>
      </c>
      <c r="I238" s="44">
        <v>3180</v>
      </c>
      <c r="J238" s="44"/>
      <c r="K238" s="52">
        <f t="shared" si="253"/>
        <v>58.4172</v>
      </c>
      <c r="L238" s="53">
        <f t="shared" si="254"/>
        <v>519.264</v>
      </c>
      <c r="M238" s="44">
        <f t="shared" si="255"/>
        <v>453.18</v>
      </c>
      <c r="N238" s="41">
        <f t="shared" si="256"/>
        <v>22.7178</v>
      </c>
      <c r="O238" s="44">
        <f t="shared" si="257"/>
        <v>159</v>
      </c>
      <c r="P238" s="44">
        <f t="shared" si="258"/>
        <v>0</v>
      </c>
      <c r="Q238" s="44">
        <f t="shared" si="259"/>
        <v>1212.579</v>
      </c>
      <c r="R238" s="41">
        <f t="shared" si="260"/>
        <v>0</v>
      </c>
      <c r="S238" s="41">
        <f t="shared" si="261"/>
        <v>259.63</v>
      </c>
      <c r="T238" s="44">
        <f t="shared" si="262"/>
        <v>113.3</v>
      </c>
      <c r="U238" s="41">
        <f t="shared" si="263"/>
        <v>9.74</v>
      </c>
      <c r="V238" s="44">
        <f t="shared" si="264"/>
        <v>159</v>
      </c>
      <c r="W238" s="44">
        <f t="shared" si="265"/>
        <v>0</v>
      </c>
      <c r="X238" s="41">
        <f t="shared" si="266"/>
        <v>541.67</v>
      </c>
      <c r="Y238" s="41">
        <f t="shared" si="267"/>
        <v>1754.249</v>
      </c>
      <c r="Z238" s="41"/>
      <c r="AA238" s="12" t="s">
        <v>26</v>
      </c>
      <c r="AB238" s="11">
        <f t="shared" ref="AB238:AH238" si="314">K238+R238</f>
        <v>58.4172</v>
      </c>
      <c r="AC238" s="11">
        <f t="shared" si="314"/>
        <v>778.894</v>
      </c>
      <c r="AD238" s="11">
        <f t="shared" si="314"/>
        <v>566.48</v>
      </c>
      <c r="AE238" s="11">
        <f t="shared" si="314"/>
        <v>32.4578</v>
      </c>
      <c r="AF238" s="11">
        <f t="shared" si="314"/>
        <v>318</v>
      </c>
      <c r="AG238" s="11">
        <f t="shared" si="314"/>
        <v>0</v>
      </c>
      <c r="AH238" s="11">
        <f t="shared" si="314"/>
        <v>1754.249</v>
      </c>
      <c r="AI238" s="12" t="s">
        <v>1135</v>
      </c>
    </row>
    <row r="239" s="30" customFormat="1" ht="16" customHeight="1" spans="1:35">
      <c r="A239" s="40">
        <f t="shared" si="252"/>
        <v>236</v>
      </c>
      <c r="B239" s="41" t="s">
        <v>684</v>
      </c>
      <c r="C239" s="48" t="s">
        <v>685</v>
      </c>
      <c r="D239" s="66" t="s">
        <v>686</v>
      </c>
      <c r="E239" s="41">
        <v>3245.4</v>
      </c>
      <c r="F239" s="41">
        <f>VLOOKUP(C239,'[1]9月'!$B:$Q,16,0)</f>
        <v>3245.4</v>
      </c>
      <c r="G239" s="44">
        <v>5664.75</v>
      </c>
      <c r="H239" s="41">
        <v>3245.4</v>
      </c>
      <c r="I239" s="44">
        <v>3180</v>
      </c>
      <c r="J239" s="44"/>
      <c r="K239" s="52">
        <f t="shared" si="253"/>
        <v>58.4172</v>
      </c>
      <c r="L239" s="53">
        <f t="shared" si="254"/>
        <v>519.264</v>
      </c>
      <c r="M239" s="44">
        <f t="shared" si="255"/>
        <v>453.18</v>
      </c>
      <c r="N239" s="41">
        <f t="shared" si="256"/>
        <v>22.7178</v>
      </c>
      <c r="O239" s="44">
        <f t="shared" si="257"/>
        <v>159</v>
      </c>
      <c r="P239" s="44">
        <f t="shared" si="258"/>
        <v>0</v>
      </c>
      <c r="Q239" s="44">
        <f t="shared" si="259"/>
        <v>1212.579</v>
      </c>
      <c r="R239" s="41">
        <f t="shared" si="260"/>
        <v>0</v>
      </c>
      <c r="S239" s="41">
        <f t="shared" si="261"/>
        <v>259.63</v>
      </c>
      <c r="T239" s="44">
        <f t="shared" si="262"/>
        <v>113.3</v>
      </c>
      <c r="U239" s="41">
        <f t="shared" si="263"/>
        <v>9.74</v>
      </c>
      <c r="V239" s="44">
        <f t="shared" si="264"/>
        <v>159</v>
      </c>
      <c r="W239" s="44">
        <f t="shared" si="265"/>
        <v>0</v>
      </c>
      <c r="X239" s="41">
        <f t="shared" si="266"/>
        <v>541.67</v>
      </c>
      <c r="Y239" s="41">
        <f t="shared" si="267"/>
        <v>1754.249</v>
      </c>
      <c r="Z239" s="41"/>
      <c r="AA239" s="12" t="s">
        <v>22</v>
      </c>
      <c r="AB239" s="11">
        <f t="shared" ref="AB239:AH239" si="315">K239+R239</f>
        <v>58.4172</v>
      </c>
      <c r="AC239" s="11">
        <f t="shared" si="315"/>
        <v>778.894</v>
      </c>
      <c r="AD239" s="11">
        <f t="shared" si="315"/>
        <v>566.48</v>
      </c>
      <c r="AE239" s="11">
        <f t="shared" si="315"/>
        <v>32.4578</v>
      </c>
      <c r="AF239" s="11">
        <f t="shared" si="315"/>
        <v>318</v>
      </c>
      <c r="AG239" s="11">
        <f t="shared" si="315"/>
        <v>0</v>
      </c>
      <c r="AH239" s="11">
        <f t="shared" si="315"/>
        <v>1754.249</v>
      </c>
      <c r="AI239" s="12" t="s">
        <v>1138</v>
      </c>
    </row>
    <row r="240" s="30" customFormat="1" ht="16" customHeight="1" spans="1:35">
      <c r="A240" s="40">
        <f t="shared" si="252"/>
        <v>237</v>
      </c>
      <c r="B240" s="41" t="s">
        <v>285</v>
      </c>
      <c r="C240" s="48" t="s">
        <v>687</v>
      </c>
      <c r="D240" s="66" t="s">
        <v>688</v>
      </c>
      <c r="E240" s="41">
        <v>3245.4</v>
      </c>
      <c r="F240" s="41">
        <f>VLOOKUP(C240,'[1]9月'!$B:$Q,16,0)</f>
        <v>3245.4</v>
      </c>
      <c r="G240" s="44">
        <v>5664.75</v>
      </c>
      <c r="H240" s="41">
        <v>3245.4</v>
      </c>
      <c r="I240" s="88">
        <v>4180</v>
      </c>
      <c r="J240" s="44"/>
      <c r="K240" s="52">
        <f t="shared" si="253"/>
        <v>58.4172</v>
      </c>
      <c r="L240" s="53">
        <f t="shared" si="254"/>
        <v>519.264</v>
      </c>
      <c r="M240" s="44">
        <f t="shared" si="255"/>
        <v>453.18</v>
      </c>
      <c r="N240" s="41">
        <f t="shared" si="256"/>
        <v>22.7178</v>
      </c>
      <c r="O240" s="44">
        <f t="shared" si="257"/>
        <v>209</v>
      </c>
      <c r="P240" s="44">
        <f t="shared" si="258"/>
        <v>0</v>
      </c>
      <c r="Q240" s="44">
        <f t="shared" si="259"/>
        <v>1262.579</v>
      </c>
      <c r="R240" s="41">
        <f t="shared" si="260"/>
        <v>0</v>
      </c>
      <c r="S240" s="41">
        <f t="shared" si="261"/>
        <v>259.63</v>
      </c>
      <c r="T240" s="44">
        <f t="shared" si="262"/>
        <v>113.3</v>
      </c>
      <c r="U240" s="41">
        <f t="shared" si="263"/>
        <v>9.74</v>
      </c>
      <c r="V240" s="44">
        <f t="shared" si="264"/>
        <v>209</v>
      </c>
      <c r="W240" s="44">
        <f t="shared" si="265"/>
        <v>0</v>
      </c>
      <c r="X240" s="41">
        <f t="shared" si="266"/>
        <v>591.67</v>
      </c>
      <c r="Y240" s="41">
        <f t="shared" si="267"/>
        <v>1854.249</v>
      </c>
      <c r="Z240" s="41"/>
      <c r="AA240" s="12" t="s">
        <v>31</v>
      </c>
      <c r="AB240" s="11">
        <f t="shared" ref="AB240:AH240" si="316">K240+R240</f>
        <v>58.4172</v>
      </c>
      <c r="AC240" s="11">
        <f t="shared" si="316"/>
        <v>778.894</v>
      </c>
      <c r="AD240" s="11">
        <f t="shared" si="316"/>
        <v>566.48</v>
      </c>
      <c r="AE240" s="11">
        <f t="shared" si="316"/>
        <v>32.4578</v>
      </c>
      <c r="AF240" s="11">
        <f t="shared" si="316"/>
        <v>418</v>
      </c>
      <c r="AG240" s="11">
        <f t="shared" si="316"/>
        <v>0</v>
      </c>
      <c r="AH240" s="11">
        <f t="shared" si="316"/>
        <v>1854.249</v>
      </c>
      <c r="AI240" s="12" t="s">
        <v>1139</v>
      </c>
    </row>
    <row r="241" s="30" customFormat="1" ht="16" customHeight="1" spans="1:35">
      <c r="A241" s="40">
        <f t="shared" si="252"/>
        <v>238</v>
      </c>
      <c r="B241" s="41" t="s">
        <v>167</v>
      </c>
      <c r="C241" s="48" t="s">
        <v>689</v>
      </c>
      <c r="D241" s="66" t="s">
        <v>690</v>
      </c>
      <c r="E241" s="41">
        <v>3245.4</v>
      </c>
      <c r="F241" s="41">
        <f>VLOOKUP(C241,'[1]9月'!$B:$Q,16,0)</f>
        <v>3245.4</v>
      </c>
      <c r="G241" s="44">
        <v>5664.75</v>
      </c>
      <c r="H241" s="41">
        <v>3245.4</v>
      </c>
      <c r="I241" s="44">
        <v>1790</v>
      </c>
      <c r="J241" s="44"/>
      <c r="K241" s="52">
        <f t="shared" si="253"/>
        <v>58.4172</v>
      </c>
      <c r="L241" s="53">
        <f t="shared" si="254"/>
        <v>519.264</v>
      </c>
      <c r="M241" s="44">
        <f t="shared" si="255"/>
        <v>453.18</v>
      </c>
      <c r="N241" s="41">
        <f t="shared" si="256"/>
        <v>22.7178</v>
      </c>
      <c r="O241" s="44">
        <f t="shared" si="257"/>
        <v>89.5</v>
      </c>
      <c r="P241" s="44">
        <f t="shared" si="258"/>
        <v>0</v>
      </c>
      <c r="Q241" s="44">
        <f t="shared" si="259"/>
        <v>1143.079</v>
      </c>
      <c r="R241" s="41">
        <f t="shared" si="260"/>
        <v>0</v>
      </c>
      <c r="S241" s="41">
        <f t="shared" si="261"/>
        <v>259.63</v>
      </c>
      <c r="T241" s="44">
        <f t="shared" si="262"/>
        <v>113.3</v>
      </c>
      <c r="U241" s="41">
        <f t="shared" si="263"/>
        <v>9.74</v>
      </c>
      <c r="V241" s="44">
        <f t="shared" si="264"/>
        <v>89.5</v>
      </c>
      <c r="W241" s="44">
        <f t="shared" si="265"/>
        <v>0</v>
      </c>
      <c r="X241" s="41">
        <f t="shared" si="266"/>
        <v>472.17</v>
      </c>
      <c r="Y241" s="41">
        <f t="shared" si="267"/>
        <v>1615.249</v>
      </c>
      <c r="Z241" s="41"/>
      <c r="AA241" s="12" t="s">
        <v>12</v>
      </c>
      <c r="AB241" s="11">
        <f t="shared" ref="AB241:AH241" si="317">K241+R241</f>
        <v>58.4172</v>
      </c>
      <c r="AC241" s="11">
        <f t="shared" si="317"/>
        <v>778.894</v>
      </c>
      <c r="AD241" s="11">
        <f t="shared" si="317"/>
        <v>566.48</v>
      </c>
      <c r="AE241" s="11">
        <f t="shared" si="317"/>
        <v>32.4578</v>
      </c>
      <c r="AF241" s="11">
        <f t="shared" si="317"/>
        <v>179</v>
      </c>
      <c r="AG241" s="11">
        <f t="shared" si="317"/>
        <v>0</v>
      </c>
      <c r="AH241" s="11">
        <f t="shared" si="317"/>
        <v>1615.249</v>
      </c>
      <c r="AI241" s="12" t="s">
        <v>1134</v>
      </c>
    </row>
    <row r="242" s="30" customFormat="1" ht="16" customHeight="1" spans="1:35">
      <c r="A242" s="40">
        <f t="shared" si="252"/>
        <v>239</v>
      </c>
      <c r="B242" s="41" t="s">
        <v>164</v>
      </c>
      <c r="C242" s="48" t="s">
        <v>691</v>
      </c>
      <c r="D242" s="66" t="s">
        <v>692</v>
      </c>
      <c r="E242" s="41">
        <v>3245.4</v>
      </c>
      <c r="F242" s="41">
        <f>VLOOKUP(C242,'[1]9月'!$B:$Q,16,0)</f>
        <v>3245.4</v>
      </c>
      <c r="G242" s="44">
        <v>5664.75</v>
      </c>
      <c r="H242" s="41">
        <v>3245.4</v>
      </c>
      <c r="I242" s="44">
        <v>3180</v>
      </c>
      <c r="J242" s="44"/>
      <c r="K242" s="52">
        <f t="shared" si="253"/>
        <v>58.4172</v>
      </c>
      <c r="L242" s="53">
        <f t="shared" si="254"/>
        <v>519.264</v>
      </c>
      <c r="M242" s="44">
        <f t="shared" si="255"/>
        <v>453.18</v>
      </c>
      <c r="N242" s="41">
        <f t="shared" si="256"/>
        <v>22.7178</v>
      </c>
      <c r="O242" s="44">
        <f t="shared" si="257"/>
        <v>159</v>
      </c>
      <c r="P242" s="44">
        <f t="shared" si="258"/>
        <v>0</v>
      </c>
      <c r="Q242" s="44">
        <f t="shared" si="259"/>
        <v>1212.579</v>
      </c>
      <c r="R242" s="41">
        <f t="shared" si="260"/>
        <v>0</v>
      </c>
      <c r="S242" s="41">
        <f t="shared" si="261"/>
        <v>259.63</v>
      </c>
      <c r="T242" s="44">
        <f t="shared" si="262"/>
        <v>113.3</v>
      </c>
      <c r="U242" s="41">
        <f t="shared" si="263"/>
        <v>9.74</v>
      </c>
      <c r="V242" s="44">
        <f t="shared" si="264"/>
        <v>159</v>
      </c>
      <c r="W242" s="44">
        <f t="shared" si="265"/>
        <v>0</v>
      </c>
      <c r="X242" s="41">
        <f t="shared" si="266"/>
        <v>541.67</v>
      </c>
      <c r="Y242" s="41">
        <f t="shared" si="267"/>
        <v>1754.249</v>
      </c>
      <c r="Z242" s="41"/>
      <c r="AA242" s="12" t="s">
        <v>25</v>
      </c>
      <c r="AB242" s="11">
        <f t="shared" ref="AB242:AH242" si="318">K242+R242</f>
        <v>58.4172</v>
      </c>
      <c r="AC242" s="11">
        <f t="shared" si="318"/>
        <v>778.894</v>
      </c>
      <c r="AD242" s="11">
        <f t="shared" si="318"/>
        <v>566.48</v>
      </c>
      <c r="AE242" s="11">
        <f t="shared" si="318"/>
        <v>32.4578</v>
      </c>
      <c r="AF242" s="11">
        <f t="shared" si="318"/>
        <v>318</v>
      </c>
      <c r="AG242" s="11">
        <f t="shared" si="318"/>
        <v>0</v>
      </c>
      <c r="AH242" s="11">
        <f t="shared" si="318"/>
        <v>1754.249</v>
      </c>
      <c r="AI242" s="12" t="s">
        <v>1137</v>
      </c>
    </row>
    <row r="243" s="9" customFormat="1" ht="16" customHeight="1" spans="1:35">
      <c r="A243" s="40">
        <f t="shared" si="252"/>
        <v>240</v>
      </c>
      <c r="B243" s="66" t="s">
        <v>167</v>
      </c>
      <c r="C243" s="48" t="s">
        <v>693</v>
      </c>
      <c r="D243" s="41" t="s">
        <v>694</v>
      </c>
      <c r="E243" s="41">
        <v>3342.69</v>
      </c>
      <c r="F243" s="41">
        <v>3342.69</v>
      </c>
      <c r="G243" s="44">
        <v>5664.75</v>
      </c>
      <c r="H243" s="41">
        <v>3342.69</v>
      </c>
      <c r="I243" s="44">
        <v>3180</v>
      </c>
      <c r="J243" s="44"/>
      <c r="K243" s="52">
        <f t="shared" si="253"/>
        <v>60.16842</v>
      </c>
      <c r="L243" s="53">
        <f t="shared" si="254"/>
        <v>534.8304</v>
      </c>
      <c r="M243" s="44">
        <f t="shared" si="255"/>
        <v>453.18</v>
      </c>
      <c r="N243" s="41">
        <f t="shared" si="256"/>
        <v>23.39883</v>
      </c>
      <c r="O243" s="44">
        <f t="shared" si="257"/>
        <v>159</v>
      </c>
      <c r="P243" s="44">
        <f t="shared" si="258"/>
        <v>0</v>
      </c>
      <c r="Q243" s="44">
        <f t="shared" si="259"/>
        <v>1230.57765</v>
      </c>
      <c r="R243" s="41">
        <f t="shared" si="260"/>
        <v>0</v>
      </c>
      <c r="S243" s="41">
        <f t="shared" si="261"/>
        <v>267.42</v>
      </c>
      <c r="T243" s="44">
        <f t="shared" si="262"/>
        <v>113.3</v>
      </c>
      <c r="U243" s="41">
        <f t="shared" si="263"/>
        <v>10.03</v>
      </c>
      <c r="V243" s="44">
        <f t="shared" si="264"/>
        <v>159</v>
      </c>
      <c r="W243" s="44">
        <f t="shared" si="265"/>
        <v>0</v>
      </c>
      <c r="X243" s="41">
        <f t="shared" si="266"/>
        <v>549.75</v>
      </c>
      <c r="Y243" s="41">
        <f t="shared" si="267"/>
        <v>1780.32765</v>
      </c>
      <c r="Z243" s="41"/>
      <c r="AA243" s="12" t="s">
        <v>12</v>
      </c>
      <c r="AB243" s="11">
        <f t="shared" ref="AB243:AH243" si="319">K243+R243</f>
        <v>60.16842</v>
      </c>
      <c r="AC243" s="11">
        <f t="shared" si="319"/>
        <v>802.2504</v>
      </c>
      <c r="AD243" s="11">
        <f t="shared" si="319"/>
        <v>566.48</v>
      </c>
      <c r="AE243" s="11">
        <f t="shared" si="319"/>
        <v>33.42883</v>
      </c>
      <c r="AF243" s="11">
        <f t="shared" si="319"/>
        <v>318</v>
      </c>
      <c r="AG243" s="11">
        <f t="shared" si="319"/>
        <v>0</v>
      </c>
      <c r="AH243" s="11">
        <f t="shared" si="319"/>
        <v>1780.32765</v>
      </c>
      <c r="AI243" s="12" t="s">
        <v>1134</v>
      </c>
    </row>
    <row r="244" s="9" customFormat="1" ht="16" customHeight="1" spans="1:35">
      <c r="A244" s="40">
        <f t="shared" si="252"/>
        <v>241</v>
      </c>
      <c r="B244" s="41" t="s">
        <v>167</v>
      </c>
      <c r="C244" s="48" t="s">
        <v>695</v>
      </c>
      <c r="D244" s="41" t="s">
        <v>696</v>
      </c>
      <c r="E244" s="41">
        <v>3245.4</v>
      </c>
      <c r="F244" s="41">
        <f>VLOOKUP(C244,'[1]9月'!$B:$Q,16,0)</f>
        <v>3245.4</v>
      </c>
      <c r="G244" s="44">
        <v>5664.75</v>
      </c>
      <c r="H244" s="41">
        <v>3245.4</v>
      </c>
      <c r="I244" s="44">
        <v>3180</v>
      </c>
      <c r="J244" s="44"/>
      <c r="K244" s="52">
        <f t="shared" si="253"/>
        <v>58.4172</v>
      </c>
      <c r="L244" s="53">
        <f t="shared" si="254"/>
        <v>519.264</v>
      </c>
      <c r="M244" s="44">
        <f t="shared" si="255"/>
        <v>453.18</v>
      </c>
      <c r="N244" s="41">
        <f t="shared" si="256"/>
        <v>22.7178</v>
      </c>
      <c r="O244" s="44">
        <f t="shared" si="257"/>
        <v>159</v>
      </c>
      <c r="P244" s="44">
        <f t="shared" si="258"/>
        <v>0</v>
      </c>
      <c r="Q244" s="44">
        <f t="shared" si="259"/>
        <v>1212.579</v>
      </c>
      <c r="R244" s="41">
        <f t="shared" si="260"/>
        <v>0</v>
      </c>
      <c r="S244" s="41">
        <f t="shared" si="261"/>
        <v>259.63</v>
      </c>
      <c r="T244" s="44">
        <f t="shared" si="262"/>
        <v>113.3</v>
      </c>
      <c r="U244" s="41">
        <f t="shared" si="263"/>
        <v>9.74</v>
      </c>
      <c r="V244" s="44">
        <f t="shared" si="264"/>
        <v>159</v>
      </c>
      <c r="W244" s="44">
        <f t="shared" si="265"/>
        <v>0</v>
      </c>
      <c r="X244" s="41">
        <f t="shared" si="266"/>
        <v>541.67</v>
      </c>
      <c r="Y244" s="41">
        <f t="shared" si="267"/>
        <v>1754.249</v>
      </c>
      <c r="Z244" s="41"/>
      <c r="AA244" s="12" t="s">
        <v>12</v>
      </c>
      <c r="AB244" s="11">
        <f t="shared" ref="AB244:AH244" si="320">K244+R244</f>
        <v>58.4172</v>
      </c>
      <c r="AC244" s="11">
        <f t="shared" si="320"/>
        <v>778.894</v>
      </c>
      <c r="AD244" s="11">
        <f t="shared" si="320"/>
        <v>566.48</v>
      </c>
      <c r="AE244" s="11">
        <f t="shared" si="320"/>
        <v>32.4578</v>
      </c>
      <c r="AF244" s="11">
        <f t="shared" si="320"/>
        <v>318</v>
      </c>
      <c r="AG244" s="11">
        <f t="shared" si="320"/>
        <v>0</v>
      </c>
      <c r="AH244" s="11">
        <f t="shared" si="320"/>
        <v>1754.249</v>
      </c>
      <c r="AI244" s="12" t="s">
        <v>1134</v>
      </c>
    </row>
    <row r="245" s="9" customFormat="1" ht="16" customHeight="1" spans="1:35">
      <c r="A245" s="40">
        <f t="shared" si="252"/>
        <v>242</v>
      </c>
      <c r="B245" s="41" t="s">
        <v>1231</v>
      </c>
      <c r="C245" s="48" t="s">
        <v>697</v>
      </c>
      <c r="D245" s="41" t="s">
        <v>698</v>
      </c>
      <c r="E245" s="41">
        <v>3820</v>
      </c>
      <c r="F245" s="41">
        <f>VLOOKUP(C245,'[1]9月'!$B:$Q,16,0)</f>
        <v>3820</v>
      </c>
      <c r="G245" s="44">
        <v>5664.75</v>
      </c>
      <c r="H245" s="41">
        <v>3820</v>
      </c>
      <c r="I245" s="44">
        <v>4180</v>
      </c>
      <c r="J245" s="44"/>
      <c r="K245" s="52">
        <f t="shared" si="253"/>
        <v>68.76</v>
      </c>
      <c r="L245" s="53">
        <f t="shared" si="254"/>
        <v>611.2</v>
      </c>
      <c r="M245" s="44">
        <f t="shared" si="255"/>
        <v>453.18</v>
      </c>
      <c r="N245" s="41">
        <f t="shared" si="256"/>
        <v>26.74</v>
      </c>
      <c r="O245" s="44">
        <f t="shared" si="257"/>
        <v>209</v>
      </c>
      <c r="P245" s="44">
        <f t="shared" si="258"/>
        <v>0</v>
      </c>
      <c r="Q245" s="44">
        <f t="shared" si="259"/>
        <v>1368.88</v>
      </c>
      <c r="R245" s="41">
        <f t="shared" si="260"/>
        <v>0</v>
      </c>
      <c r="S245" s="41">
        <f t="shared" si="261"/>
        <v>305.6</v>
      </c>
      <c r="T245" s="44">
        <f t="shared" si="262"/>
        <v>113.3</v>
      </c>
      <c r="U245" s="41">
        <f t="shared" si="263"/>
        <v>11.46</v>
      </c>
      <c r="V245" s="44">
        <f t="shared" si="264"/>
        <v>209</v>
      </c>
      <c r="W245" s="44">
        <f t="shared" si="265"/>
        <v>0</v>
      </c>
      <c r="X245" s="41">
        <f t="shared" si="266"/>
        <v>639.36</v>
      </c>
      <c r="Y245" s="41">
        <f t="shared" si="267"/>
        <v>2008.24</v>
      </c>
      <c r="Z245" s="41"/>
      <c r="AA245" s="12" t="s">
        <v>12</v>
      </c>
      <c r="AB245" s="11">
        <f t="shared" ref="AB245:AH245" si="321">K245+R245</f>
        <v>68.76</v>
      </c>
      <c r="AC245" s="11">
        <f t="shared" si="321"/>
        <v>916.8</v>
      </c>
      <c r="AD245" s="11">
        <f t="shared" si="321"/>
        <v>566.48</v>
      </c>
      <c r="AE245" s="11">
        <f t="shared" si="321"/>
        <v>38.2</v>
      </c>
      <c r="AF245" s="11">
        <f t="shared" si="321"/>
        <v>418</v>
      </c>
      <c r="AG245" s="11">
        <f t="shared" si="321"/>
        <v>0</v>
      </c>
      <c r="AH245" s="11">
        <f t="shared" si="321"/>
        <v>2008.24</v>
      </c>
      <c r="AI245" s="12" t="s">
        <v>1134</v>
      </c>
    </row>
    <row r="246" s="9" customFormat="1" ht="16" customHeight="1" spans="1:35">
      <c r="A246" s="40">
        <f t="shared" si="252"/>
        <v>243</v>
      </c>
      <c r="B246" s="41" t="s">
        <v>167</v>
      </c>
      <c r="C246" s="48" t="s">
        <v>699</v>
      </c>
      <c r="D246" s="41" t="s">
        <v>700</v>
      </c>
      <c r="E246" s="41">
        <v>3245.4</v>
      </c>
      <c r="F246" s="41">
        <f>VLOOKUP(C246,'[1]9月'!$B:$Q,16,0)</f>
        <v>3245.4</v>
      </c>
      <c r="G246" s="44">
        <v>5664.75</v>
      </c>
      <c r="H246" s="41">
        <v>3245.4</v>
      </c>
      <c r="I246" s="44">
        <v>3180</v>
      </c>
      <c r="J246" s="44"/>
      <c r="K246" s="52">
        <f t="shared" si="253"/>
        <v>58.4172</v>
      </c>
      <c r="L246" s="53">
        <f t="shared" si="254"/>
        <v>519.264</v>
      </c>
      <c r="M246" s="44">
        <f t="shared" si="255"/>
        <v>453.18</v>
      </c>
      <c r="N246" s="41">
        <f t="shared" si="256"/>
        <v>22.7178</v>
      </c>
      <c r="O246" s="44">
        <f t="shared" si="257"/>
        <v>159</v>
      </c>
      <c r="P246" s="44">
        <f t="shared" si="258"/>
        <v>0</v>
      </c>
      <c r="Q246" s="44">
        <f t="shared" si="259"/>
        <v>1212.579</v>
      </c>
      <c r="R246" s="41">
        <f t="shared" si="260"/>
        <v>0</v>
      </c>
      <c r="S246" s="41">
        <f t="shared" si="261"/>
        <v>259.63</v>
      </c>
      <c r="T246" s="44">
        <f t="shared" si="262"/>
        <v>113.3</v>
      </c>
      <c r="U246" s="41">
        <f t="shared" si="263"/>
        <v>9.74</v>
      </c>
      <c r="V246" s="44">
        <f t="shared" si="264"/>
        <v>159</v>
      </c>
      <c r="W246" s="44">
        <f t="shared" si="265"/>
        <v>0</v>
      </c>
      <c r="X246" s="41">
        <f t="shared" si="266"/>
        <v>541.67</v>
      </c>
      <c r="Y246" s="41">
        <f t="shared" si="267"/>
        <v>1754.249</v>
      </c>
      <c r="Z246" s="41"/>
      <c r="AA246" s="12" t="s">
        <v>12</v>
      </c>
      <c r="AB246" s="11">
        <f t="shared" ref="AB246:AH246" si="322">K246+R246</f>
        <v>58.4172</v>
      </c>
      <c r="AC246" s="11">
        <f t="shared" si="322"/>
        <v>778.894</v>
      </c>
      <c r="AD246" s="11">
        <f t="shared" si="322"/>
        <v>566.48</v>
      </c>
      <c r="AE246" s="11">
        <f t="shared" si="322"/>
        <v>32.4578</v>
      </c>
      <c r="AF246" s="11">
        <f t="shared" si="322"/>
        <v>318</v>
      </c>
      <c r="AG246" s="11">
        <f t="shared" si="322"/>
        <v>0</v>
      </c>
      <c r="AH246" s="11">
        <f t="shared" si="322"/>
        <v>1754.249</v>
      </c>
      <c r="AI246" s="12" t="s">
        <v>1134</v>
      </c>
    </row>
    <row r="247" s="9" customFormat="1" ht="16" customHeight="1" spans="1:35">
      <c r="A247" s="40">
        <f t="shared" si="252"/>
        <v>244</v>
      </c>
      <c r="B247" s="41" t="s">
        <v>1230</v>
      </c>
      <c r="C247" s="48" t="s">
        <v>701</v>
      </c>
      <c r="D247" s="41" t="s">
        <v>702</v>
      </c>
      <c r="E247" s="41">
        <v>3820</v>
      </c>
      <c r="F247" s="41">
        <f>VLOOKUP(C247,'[1]9月'!$B:$Q,16,0)</f>
        <v>3820</v>
      </c>
      <c r="G247" s="44">
        <v>5664.75</v>
      </c>
      <c r="H247" s="41">
        <v>3820</v>
      </c>
      <c r="I247" s="44">
        <v>4180</v>
      </c>
      <c r="J247" s="44"/>
      <c r="K247" s="52">
        <f t="shared" si="253"/>
        <v>68.76</v>
      </c>
      <c r="L247" s="53">
        <f t="shared" si="254"/>
        <v>611.2</v>
      </c>
      <c r="M247" s="44">
        <f t="shared" si="255"/>
        <v>453.18</v>
      </c>
      <c r="N247" s="41">
        <f t="shared" si="256"/>
        <v>26.74</v>
      </c>
      <c r="O247" s="44">
        <f t="shared" si="257"/>
        <v>209</v>
      </c>
      <c r="P247" s="44">
        <f t="shared" si="258"/>
        <v>0</v>
      </c>
      <c r="Q247" s="44">
        <f t="shared" si="259"/>
        <v>1368.88</v>
      </c>
      <c r="R247" s="41">
        <f t="shared" si="260"/>
        <v>0</v>
      </c>
      <c r="S247" s="41">
        <f t="shared" si="261"/>
        <v>305.6</v>
      </c>
      <c r="T247" s="44">
        <f t="shared" si="262"/>
        <v>113.3</v>
      </c>
      <c r="U247" s="41">
        <f t="shared" si="263"/>
        <v>11.46</v>
      </c>
      <c r="V247" s="44">
        <f t="shared" si="264"/>
        <v>209</v>
      </c>
      <c r="W247" s="44">
        <f t="shared" si="265"/>
        <v>0</v>
      </c>
      <c r="X247" s="41">
        <f t="shared" si="266"/>
        <v>639.36</v>
      </c>
      <c r="Y247" s="41">
        <f t="shared" si="267"/>
        <v>2008.24</v>
      </c>
      <c r="Z247" s="41"/>
      <c r="AA247" s="12" t="s">
        <v>12</v>
      </c>
      <c r="AB247" s="11">
        <f t="shared" ref="AB247:AH247" si="323">K247+R247</f>
        <v>68.76</v>
      </c>
      <c r="AC247" s="11">
        <f t="shared" si="323"/>
        <v>916.8</v>
      </c>
      <c r="AD247" s="11">
        <f t="shared" si="323"/>
        <v>566.48</v>
      </c>
      <c r="AE247" s="11">
        <f t="shared" si="323"/>
        <v>38.2</v>
      </c>
      <c r="AF247" s="11">
        <f t="shared" si="323"/>
        <v>418</v>
      </c>
      <c r="AG247" s="11">
        <f t="shared" si="323"/>
        <v>0</v>
      </c>
      <c r="AH247" s="11">
        <f t="shared" si="323"/>
        <v>2008.24</v>
      </c>
      <c r="AI247" s="12" t="s">
        <v>1134</v>
      </c>
    </row>
    <row r="248" s="9" customFormat="1" ht="16" customHeight="1" spans="1:35">
      <c r="A248" s="40">
        <f t="shared" si="252"/>
        <v>245</v>
      </c>
      <c r="B248" s="41" t="s">
        <v>173</v>
      </c>
      <c r="C248" s="48" t="s">
        <v>703</v>
      </c>
      <c r="D248" s="41" t="s">
        <v>704</v>
      </c>
      <c r="E248" s="41">
        <v>3245.4</v>
      </c>
      <c r="F248" s="41">
        <f>VLOOKUP(C248,'[1]9月'!$B:$Q,16,0)</f>
        <v>3245.4</v>
      </c>
      <c r="G248" s="44">
        <v>5664.75</v>
      </c>
      <c r="H248" s="41">
        <v>3245.4</v>
      </c>
      <c r="I248" s="44">
        <v>3180</v>
      </c>
      <c r="J248" s="44"/>
      <c r="K248" s="52">
        <f t="shared" si="253"/>
        <v>58.4172</v>
      </c>
      <c r="L248" s="53">
        <f t="shared" si="254"/>
        <v>519.264</v>
      </c>
      <c r="M248" s="44">
        <f t="shared" si="255"/>
        <v>453.18</v>
      </c>
      <c r="N248" s="41">
        <f t="shared" si="256"/>
        <v>22.7178</v>
      </c>
      <c r="O248" s="44">
        <f t="shared" si="257"/>
        <v>159</v>
      </c>
      <c r="P248" s="44">
        <f t="shared" si="258"/>
        <v>0</v>
      </c>
      <c r="Q248" s="44">
        <f t="shared" si="259"/>
        <v>1212.579</v>
      </c>
      <c r="R248" s="41">
        <f t="shared" si="260"/>
        <v>0</v>
      </c>
      <c r="S248" s="41">
        <f t="shared" si="261"/>
        <v>259.63</v>
      </c>
      <c r="T248" s="44">
        <f t="shared" si="262"/>
        <v>113.3</v>
      </c>
      <c r="U248" s="41">
        <f t="shared" si="263"/>
        <v>9.74</v>
      </c>
      <c r="V248" s="44">
        <f t="shared" si="264"/>
        <v>159</v>
      </c>
      <c r="W248" s="44">
        <f t="shared" si="265"/>
        <v>0</v>
      </c>
      <c r="X248" s="41">
        <f t="shared" si="266"/>
        <v>541.67</v>
      </c>
      <c r="Y248" s="41">
        <f t="shared" si="267"/>
        <v>1754.249</v>
      </c>
      <c r="Z248" s="41"/>
      <c r="AA248" s="12" t="s">
        <v>25</v>
      </c>
      <c r="AB248" s="11">
        <f t="shared" ref="AB248:AH248" si="324">K248+R248</f>
        <v>58.4172</v>
      </c>
      <c r="AC248" s="11">
        <f t="shared" si="324"/>
        <v>778.894</v>
      </c>
      <c r="AD248" s="11">
        <f t="shared" si="324"/>
        <v>566.48</v>
      </c>
      <c r="AE248" s="11">
        <f t="shared" si="324"/>
        <v>32.4578</v>
      </c>
      <c r="AF248" s="11">
        <f t="shared" si="324"/>
        <v>318</v>
      </c>
      <c r="AG248" s="11">
        <f t="shared" si="324"/>
        <v>0</v>
      </c>
      <c r="AH248" s="11">
        <f t="shared" si="324"/>
        <v>1754.249</v>
      </c>
      <c r="AI248" s="12" t="s">
        <v>1137</v>
      </c>
    </row>
    <row r="249" s="9" customFormat="1" ht="16" customHeight="1" spans="1:35">
      <c r="A249" s="40">
        <f t="shared" si="252"/>
        <v>246</v>
      </c>
      <c r="B249" s="41" t="s">
        <v>173</v>
      </c>
      <c r="C249" s="48" t="s">
        <v>705</v>
      </c>
      <c r="D249" s="41" t="s">
        <v>706</v>
      </c>
      <c r="E249" s="41">
        <v>3245.4</v>
      </c>
      <c r="F249" s="41">
        <f>VLOOKUP(C249,'[1]9月'!$B:$Q,16,0)</f>
        <v>3245.4</v>
      </c>
      <c r="G249" s="44">
        <v>5664.75</v>
      </c>
      <c r="H249" s="41">
        <v>3245.4</v>
      </c>
      <c r="I249" s="44">
        <v>3180</v>
      </c>
      <c r="J249" s="44"/>
      <c r="K249" s="52">
        <f t="shared" si="253"/>
        <v>58.4172</v>
      </c>
      <c r="L249" s="53">
        <f t="shared" si="254"/>
        <v>519.264</v>
      </c>
      <c r="M249" s="44">
        <f t="shared" si="255"/>
        <v>453.18</v>
      </c>
      <c r="N249" s="41">
        <f t="shared" si="256"/>
        <v>22.7178</v>
      </c>
      <c r="O249" s="44">
        <f t="shared" si="257"/>
        <v>159</v>
      </c>
      <c r="P249" s="44">
        <f t="shared" si="258"/>
        <v>0</v>
      </c>
      <c r="Q249" s="44">
        <f t="shared" si="259"/>
        <v>1212.579</v>
      </c>
      <c r="R249" s="41">
        <f t="shared" si="260"/>
        <v>0</v>
      </c>
      <c r="S249" s="41">
        <f t="shared" si="261"/>
        <v>259.63</v>
      </c>
      <c r="T249" s="44">
        <f t="shared" si="262"/>
        <v>113.3</v>
      </c>
      <c r="U249" s="41">
        <f t="shared" si="263"/>
        <v>9.74</v>
      </c>
      <c r="V249" s="44">
        <f t="shared" si="264"/>
        <v>159</v>
      </c>
      <c r="W249" s="44">
        <f t="shared" si="265"/>
        <v>0</v>
      </c>
      <c r="X249" s="41">
        <f t="shared" si="266"/>
        <v>541.67</v>
      </c>
      <c r="Y249" s="41">
        <f t="shared" si="267"/>
        <v>1754.249</v>
      </c>
      <c r="Z249" s="41"/>
      <c r="AA249" s="12" t="s">
        <v>25</v>
      </c>
      <c r="AB249" s="11">
        <f t="shared" ref="AB249:AH249" si="325">K249+R249</f>
        <v>58.4172</v>
      </c>
      <c r="AC249" s="11">
        <f t="shared" si="325"/>
        <v>778.894</v>
      </c>
      <c r="AD249" s="11">
        <f t="shared" si="325"/>
        <v>566.48</v>
      </c>
      <c r="AE249" s="11">
        <f t="shared" si="325"/>
        <v>32.4578</v>
      </c>
      <c r="AF249" s="11">
        <f t="shared" si="325"/>
        <v>318</v>
      </c>
      <c r="AG249" s="11">
        <f t="shared" si="325"/>
        <v>0</v>
      </c>
      <c r="AH249" s="11">
        <f t="shared" si="325"/>
        <v>1754.249</v>
      </c>
      <c r="AI249" s="12" t="s">
        <v>1137</v>
      </c>
    </row>
    <row r="250" s="9" customFormat="1" ht="16" customHeight="1" spans="1:35">
      <c r="A250" s="40">
        <f t="shared" si="252"/>
        <v>247</v>
      </c>
      <c r="B250" s="41" t="s">
        <v>164</v>
      </c>
      <c r="C250" s="48" t="s">
        <v>707</v>
      </c>
      <c r="D250" s="41" t="s">
        <v>708</v>
      </c>
      <c r="E250" s="41">
        <v>3245.4</v>
      </c>
      <c r="F250" s="41">
        <f>VLOOKUP(C250,'[1]9月'!$B:$Q,16,0)</f>
        <v>3245.4</v>
      </c>
      <c r="G250" s="44">
        <v>5664.75</v>
      </c>
      <c r="H250" s="41">
        <v>3245.4</v>
      </c>
      <c r="I250" s="44">
        <v>3180</v>
      </c>
      <c r="J250" s="44"/>
      <c r="K250" s="52">
        <f t="shared" si="253"/>
        <v>58.4172</v>
      </c>
      <c r="L250" s="53">
        <f t="shared" si="254"/>
        <v>519.264</v>
      </c>
      <c r="M250" s="44">
        <f t="shared" si="255"/>
        <v>453.18</v>
      </c>
      <c r="N250" s="41">
        <f t="shared" si="256"/>
        <v>22.7178</v>
      </c>
      <c r="O250" s="44">
        <f t="shared" si="257"/>
        <v>159</v>
      </c>
      <c r="P250" s="44">
        <f t="shared" si="258"/>
        <v>0</v>
      </c>
      <c r="Q250" s="44">
        <f t="shared" si="259"/>
        <v>1212.579</v>
      </c>
      <c r="R250" s="41">
        <f t="shared" si="260"/>
        <v>0</v>
      </c>
      <c r="S250" s="41">
        <f t="shared" si="261"/>
        <v>259.63</v>
      </c>
      <c r="T250" s="44">
        <f t="shared" si="262"/>
        <v>113.3</v>
      </c>
      <c r="U250" s="41">
        <f t="shared" si="263"/>
        <v>9.74</v>
      </c>
      <c r="V250" s="44">
        <f t="shared" si="264"/>
        <v>159</v>
      </c>
      <c r="W250" s="44">
        <f t="shared" si="265"/>
        <v>0</v>
      </c>
      <c r="X250" s="41">
        <f t="shared" si="266"/>
        <v>541.67</v>
      </c>
      <c r="Y250" s="41">
        <f t="shared" si="267"/>
        <v>1754.249</v>
      </c>
      <c r="Z250" s="41"/>
      <c r="AA250" s="12" t="s">
        <v>25</v>
      </c>
      <c r="AB250" s="11">
        <f t="shared" ref="AB250:AH250" si="326">K250+R250</f>
        <v>58.4172</v>
      </c>
      <c r="AC250" s="11">
        <f t="shared" si="326"/>
        <v>778.894</v>
      </c>
      <c r="AD250" s="11">
        <f t="shared" si="326"/>
        <v>566.48</v>
      </c>
      <c r="AE250" s="11">
        <f t="shared" si="326"/>
        <v>32.4578</v>
      </c>
      <c r="AF250" s="11">
        <f t="shared" si="326"/>
        <v>318</v>
      </c>
      <c r="AG250" s="11">
        <f t="shared" si="326"/>
        <v>0</v>
      </c>
      <c r="AH250" s="11">
        <f t="shared" si="326"/>
        <v>1754.249</v>
      </c>
      <c r="AI250" s="12" t="s">
        <v>1137</v>
      </c>
    </row>
    <row r="251" s="9" customFormat="1" ht="16" customHeight="1" spans="1:35">
      <c r="A251" s="40">
        <f t="shared" si="252"/>
        <v>248</v>
      </c>
      <c r="B251" s="41" t="s">
        <v>103</v>
      </c>
      <c r="C251" s="48" t="s">
        <v>709</v>
      </c>
      <c r="D251" s="41" t="s">
        <v>710</v>
      </c>
      <c r="E251" s="41">
        <v>3245.4</v>
      </c>
      <c r="F251" s="41">
        <f>VLOOKUP(C251,'[1]9月'!$B:$Q,16,0)</f>
        <v>3245.4</v>
      </c>
      <c r="G251" s="44">
        <v>5664.75</v>
      </c>
      <c r="H251" s="41">
        <v>3245.4</v>
      </c>
      <c r="I251" s="44">
        <v>3180</v>
      </c>
      <c r="J251" s="44"/>
      <c r="K251" s="52">
        <f t="shared" si="253"/>
        <v>58.4172</v>
      </c>
      <c r="L251" s="53">
        <f t="shared" si="254"/>
        <v>519.264</v>
      </c>
      <c r="M251" s="44">
        <f t="shared" si="255"/>
        <v>453.18</v>
      </c>
      <c r="N251" s="41">
        <f t="shared" si="256"/>
        <v>22.7178</v>
      </c>
      <c r="O251" s="44">
        <f t="shared" si="257"/>
        <v>159</v>
      </c>
      <c r="P251" s="44">
        <f t="shared" si="258"/>
        <v>0</v>
      </c>
      <c r="Q251" s="44">
        <f t="shared" si="259"/>
        <v>1212.579</v>
      </c>
      <c r="R251" s="41">
        <f t="shared" si="260"/>
        <v>0</v>
      </c>
      <c r="S251" s="41">
        <f t="shared" si="261"/>
        <v>259.63</v>
      </c>
      <c r="T251" s="44">
        <f t="shared" si="262"/>
        <v>113.3</v>
      </c>
      <c r="U251" s="41">
        <f t="shared" si="263"/>
        <v>9.74</v>
      </c>
      <c r="V251" s="44">
        <f t="shared" si="264"/>
        <v>159</v>
      </c>
      <c r="W251" s="44">
        <f t="shared" si="265"/>
        <v>0</v>
      </c>
      <c r="X251" s="41">
        <f t="shared" si="266"/>
        <v>541.67</v>
      </c>
      <c r="Y251" s="41">
        <f t="shared" si="267"/>
        <v>1754.249</v>
      </c>
      <c r="Z251" s="41"/>
      <c r="AA251" s="12" t="s">
        <v>26</v>
      </c>
      <c r="AB251" s="11">
        <f t="shared" ref="AB251:AH251" si="327">K251+R251</f>
        <v>58.4172</v>
      </c>
      <c r="AC251" s="11">
        <f t="shared" si="327"/>
        <v>778.894</v>
      </c>
      <c r="AD251" s="11">
        <f t="shared" si="327"/>
        <v>566.48</v>
      </c>
      <c r="AE251" s="11">
        <f t="shared" si="327"/>
        <v>32.4578</v>
      </c>
      <c r="AF251" s="11">
        <f t="shared" si="327"/>
        <v>318</v>
      </c>
      <c r="AG251" s="11">
        <f t="shared" si="327"/>
        <v>0</v>
      </c>
      <c r="AH251" s="11">
        <f t="shared" si="327"/>
        <v>1754.249</v>
      </c>
      <c r="AI251" s="12" t="s">
        <v>1135</v>
      </c>
    </row>
    <row r="252" s="9" customFormat="1" ht="16" customHeight="1" spans="1:35">
      <c r="A252" s="40">
        <f t="shared" si="252"/>
        <v>249</v>
      </c>
      <c r="B252" s="41" t="s">
        <v>285</v>
      </c>
      <c r="C252" s="48" t="s">
        <v>711</v>
      </c>
      <c r="D252" s="41" t="s">
        <v>712</v>
      </c>
      <c r="E252" s="41">
        <v>3245.4</v>
      </c>
      <c r="F252" s="41">
        <f>VLOOKUP(C252,'[1]9月'!$B:$Q,16,0)</f>
        <v>3245.4</v>
      </c>
      <c r="G252" s="44">
        <v>5664.75</v>
      </c>
      <c r="H252" s="41">
        <v>3245.4</v>
      </c>
      <c r="I252" s="44">
        <v>4180</v>
      </c>
      <c r="J252" s="44"/>
      <c r="K252" s="52">
        <f t="shared" si="253"/>
        <v>58.4172</v>
      </c>
      <c r="L252" s="53">
        <f t="shared" si="254"/>
        <v>519.264</v>
      </c>
      <c r="M252" s="44">
        <f t="shared" si="255"/>
        <v>453.18</v>
      </c>
      <c r="N252" s="41">
        <f t="shared" si="256"/>
        <v>22.7178</v>
      </c>
      <c r="O252" s="44">
        <f t="shared" si="257"/>
        <v>209</v>
      </c>
      <c r="P252" s="44">
        <f t="shared" si="258"/>
        <v>0</v>
      </c>
      <c r="Q252" s="44">
        <f t="shared" si="259"/>
        <v>1262.579</v>
      </c>
      <c r="R252" s="41">
        <f t="shared" si="260"/>
        <v>0</v>
      </c>
      <c r="S252" s="41">
        <f t="shared" si="261"/>
        <v>259.63</v>
      </c>
      <c r="T252" s="44">
        <f t="shared" si="262"/>
        <v>113.3</v>
      </c>
      <c r="U252" s="41">
        <f t="shared" si="263"/>
        <v>9.74</v>
      </c>
      <c r="V252" s="44">
        <f t="shared" si="264"/>
        <v>209</v>
      </c>
      <c r="W252" s="44">
        <f t="shared" si="265"/>
        <v>0</v>
      </c>
      <c r="X252" s="41">
        <f t="shared" si="266"/>
        <v>591.67</v>
      </c>
      <c r="Y252" s="41">
        <f t="shared" si="267"/>
        <v>1854.249</v>
      </c>
      <c r="Z252" s="41"/>
      <c r="AA252" s="12" t="s">
        <v>34</v>
      </c>
      <c r="AB252" s="11">
        <f t="shared" ref="AB252:AH252" si="328">K252+R252</f>
        <v>58.4172</v>
      </c>
      <c r="AC252" s="11">
        <f t="shared" si="328"/>
        <v>778.894</v>
      </c>
      <c r="AD252" s="11">
        <f t="shared" si="328"/>
        <v>566.48</v>
      </c>
      <c r="AE252" s="11">
        <f t="shared" si="328"/>
        <v>32.4578</v>
      </c>
      <c r="AF252" s="11">
        <f t="shared" si="328"/>
        <v>418</v>
      </c>
      <c r="AG252" s="11">
        <f t="shared" si="328"/>
        <v>0</v>
      </c>
      <c r="AH252" s="11">
        <f t="shared" si="328"/>
        <v>1854.249</v>
      </c>
      <c r="AI252" s="12" t="s">
        <v>1139</v>
      </c>
    </row>
    <row r="253" s="9" customFormat="1" ht="16" customHeight="1" spans="1:35">
      <c r="A253" s="40">
        <f t="shared" si="252"/>
        <v>250</v>
      </c>
      <c r="B253" s="41" t="s">
        <v>285</v>
      </c>
      <c r="C253" s="48" t="s">
        <v>713</v>
      </c>
      <c r="D253" s="341" t="s">
        <v>714</v>
      </c>
      <c r="E253" s="41">
        <v>3245.4</v>
      </c>
      <c r="F253" s="41">
        <f>VLOOKUP(C253,'[1]9月'!$B:$Q,16,0)</f>
        <v>3245.4</v>
      </c>
      <c r="G253" s="44">
        <v>5664.75</v>
      </c>
      <c r="H253" s="41">
        <v>3245.4</v>
      </c>
      <c r="I253" s="44">
        <v>4180</v>
      </c>
      <c r="J253" s="44"/>
      <c r="K253" s="52">
        <f t="shared" si="253"/>
        <v>58.4172</v>
      </c>
      <c r="L253" s="53">
        <f t="shared" si="254"/>
        <v>519.264</v>
      </c>
      <c r="M253" s="44">
        <f t="shared" si="255"/>
        <v>453.18</v>
      </c>
      <c r="N253" s="41">
        <f t="shared" si="256"/>
        <v>22.7178</v>
      </c>
      <c r="O253" s="44">
        <f t="shared" si="257"/>
        <v>209</v>
      </c>
      <c r="P253" s="44">
        <f t="shared" si="258"/>
        <v>0</v>
      </c>
      <c r="Q253" s="44">
        <f t="shared" si="259"/>
        <v>1262.579</v>
      </c>
      <c r="R253" s="41">
        <f t="shared" si="260"/>
        <v>0</v>
      </c>
      <c r="S253" s="41">
        <f t="shared" si="261"/>
        <v>259.63</v>
      </c>
      <c r="T253" s="44">
        <f t="shared" si="262"/>
        <v>113.3</v>
      </c>
      <c r="U253" s="41">
        <f t="shared" si="263"/>
        <v>9.74</v>
      </c>
      <c r="V253" s="44">
        <f t="shared" si="264"/>
        <v>209</v>
      </c>
      <c r="W253" s="44">
        <f t="shared" si="265"/>
        <v>0</v>
      </c>
      <c r="X253" s="41">
        <f t="shared" si="266"/>
        <v>591.67</v>
      </c>
      <c r="Y253" s="41">
        <f t="shared" si="267"/>
        <v>1854.249</v>
      </c>
      <c r="Z253" s="41"/>
      <c r="AA253" s="183" t="s">
        <v>26</v>
      </c>
      <c r="AB253" s="11">
        <f t="shared" ref="AB253:AH253" si="329">K253+R253</f>
        <v>58.4172</v>
      </c>
      <c r="AC253" s="11">
        <f t="shared" si="329"/>
        <v>778.894</v>
      </c>
      <c r="AD253" s="11">
        <f t="shared" si="329"/>
        <v>566.48</v>
      </c>
      <c r="AE253" s="11">
        <f t="shared" si="329"/>
        <v>32.4578</v>
      </c>
      <c r="AF253" s="11">
        <f t="shared" si="329"/>
        <v>418</v>
      </c>
      <c r="AG253" s="11">
        <f t="shared" si="329"/>
        <v>0</v>
      </c>
      <c r="AH253" s="11">
        <f t="shared" si="329"/>
        <v>1854.249</v>
      </c>
      <c r="AI253" s="12" t="s">
        <v>1135</v>
      </c>
    </row>
    <row r="254" s="9" customFormat="1" ht="16" customHeight="1" spans="1:35">
      <c r="A254" s="40">
        <f t="shared" si="252"/>
        <v>251</v>
      </c>
      <c r="B254" s="41" t="s">
        <v>715</v>
      </c>
      <c r="C254" s="48" t="s">
        <v>716</v>
      </c>
      <c r="D254" s="41" t="s">
        <v>717</v>
      </c>
      <c r="E254" s="41">
        <v>3245.4</v>
      </c>
      <c r="F254" s="41">
        <f>VLOOKUP(C254,'[1]9月'!$B:$Q,16,0)</f>
        <v>3245.4</v>
      </c>
      <c r="G254" s="44">
        <v>5664.75</v>
      </c>
      <c r="H254" s="41">
        <v>3245.4</v>
      </c>
      <c r="I254" s="44">
        <v>1790</v>
      </c>
      <c r="J254" s="44"/>
      <c r="K254" s="52">
        <f t="shared" si="253"/>
        <v>58.4172</v>
      </c>
      <c r="L254" s="53">
        <f t="shared" si="254"/>
        <v>519.264</v>
      </c>
      <c r="M254" s="44">
        <f t="shared" si="255"/>
        <v>453.18</v>
      </c>
      <c r="N254" s="41">
        <f t="shared" si="256"/>
        <v>22.7178</v>
      </c>
      <c r="O254" s="44">
        <f t="shared" si="257"/>
        <v>89.5</v>
      </c>
      <c r="P254" s="44">
        <f t="shared" si="258"/>
        <v>0</v>
      </c>
      <c r="Q254" s="44">
        <f t="shared" si="259"/>
        <v>1143.079</v>
      </c>
      <c r="R254" s="41">
        <f t="shared" si="260"/>
        <v>0</v>
      </c>
      <c r="S254" s="41">
        <f t="shared" si="261"/>
        <v>259.63</v>
      </c>
      <c r="T254" s="44">
        <f t="shared" si="262"/>
        <v>113.3</v>
      </c>
      <c r="U254" s="41">
        <f t="shared" si="263"/>
        <v>9.74</v>
      </c>
      <c r="V254" s="44">
        <f t="shared" si="264"/>
        <v>89.5</v>
      </c>
      <c r="W254" s="44">
        <f t="shared" si="265"/>
        <v>0</v>
      </c>
      <c r="X254" s="41">
        <f t="shared" si="266"/>
        <v>472.17</v>
      </c>
      <c r="Y254" s="41">
        <f t="shared" si="267"/>
        <v>1615.249</v>
      </c>
      <c r="Z254" s="41"/>
      <c r="AA254" s="12" t="s">
        <v>20</v>
      </c>
      <c r="AB254" s="11">
        <f t="shared" ref="AB254:AH254" si="330">K254+R254</f>
        <v>58.4172</v>
      </c>
      <c r="AC254" s="11">
        <f t="shared" si="330"/>
        <v>778.894</v>
      </c>
      <c r="AD254" s="11">
        <f t="shared" si="330"/>
        <v>566.48</v>
      </c>
      <c r="AE254" s="11">
        <f t="shared" si="330"/>
        <v>32.4578</v>
      </c>
      <c r="AF254" s="11">
        <f t="shared" si="330"/>
        <v>179</v>
      </c>
      <c r="AG254" s="11">
        <f t="shared" si="330"/>
        <v>0</v>
      </c>
      <c r="AH254" s="11">
        <f t="shared" si="330"/>
        <v>1615.249</v>
      </c>
      <c r="AI254" s="12" t="s">
        <v>1138</v>
      </c>
    </row>
    <row r="255" s="9" customFormat="1" ht="16" customHeight="1" spans="1:35">
      <c r="A255" s="40">
        <f t="shared" si="252"/>
        <v>252</v>
      </c>
      <c r="B255" s="41" t="s">
        <v>715</v>
      </c>
      <c r="C255" s="48" t="s">
        <v>718</v>
      </c>
      <c r="D255" s="41" t="s">
        <v>719</v>
      </c>
      <c r="E255" s="41">
        <v>3245.4</v>
      </c>
      <c r="F255" s="41">
        <f>VLOOKUP(C255,'[1]9月'!$B:$Q,16,0)</f>
        <v>3245.4</v>
      </c>
      <c r="G255" s="44">
        <v>5664.75</v>
      </c>
      <c r="H255" s="41">
        <v>3245.4</v>
      </c>
      <c r="I255" s="44">
        <v>1790</v>
      </c>
      <c r="J255" s="44"/>
      <c r="K255" s="52">
        <f t="shared" si="253"/>
        <v>58.4172</v>
      </c>
      <c r="L255" s="53">
        <f t="shared" si="254"/>
        <v>519.264</v>
      </c>
      <c r="M255" s="44">
        <f t="shared" si="255"/>
        <v>453.18</v>
      </c>
      <c r="N255" s="41">
        <f t="shared" si="256"/>
        <v>22.7178</v>
      </c>
      <c r="O255" s="44">
        <f t="shared" si="257"/>
        <v>89.5</v>
      </c>
      <c r="P255" s="44">
        <f t="shared" si="258"/>
        <v>0</v>
      </c>
      <c r="Q255" s="44">
        <f t="shared" si="259"/>
        <v>1143.079</v>
      </c>
      <c r="R255" s="41">
        <f t="shared" si="260"/>
        <v>0</v>
      </c>
      <c r="S255" s="41">
        <f t="shared" si="261"/>
        <v>259.63</v>
      </c>
      <c r="T255" s="44">
        <f t="shared" si="262"/>
        <v>113.3</v>
      </c>
      <c r="U255" s="41">
        <f t="shared" si="263"/>
        <v>9.74</v>
      </c>
      <c r="V255" s="44">
        <f t="shared" si="264"/>
        <v>89.5</v>
      </c>
      <c r="W255" s="44">
        <f t="shared" si="265"/>
        <v>0</v>
      </c>
      <c r="X255" s="41">
        <f t="shared" si="266"/>
        <v>472.17</v>
      </c>
      <c r="Y255" s="41">
        <f t="shared" si="267"/>
        <v>1615.249</v>
      </c>
      <c r="Z255" s="41"/>
      <c r="AA255" s="12" t="s">
        <v>20</v>
      </c>
      <c r="AB255" s="11">
        <f t="shared" ref="AB255:AH255" si="331">K255+R255</f>
        <v>58.4172</v>
      </c>
      <c r="AC255" s="11">
        <f t="shared" si="331"/>
        <v>778.894</v>
      </c>
      <c r="AD255" s="11">
        <f t="shared" si="331"/>
        <v>566.48</v>
      </c>
      <c r="AE255" s="11">
        <f t="shared" si="331"/>
        <v>32.4578</v>
      </c>
      <c r="AF255" s="11">
        <f t="shared" si="331"/>
        <v>179</v>
      </c>
      <c r="AG255" s="11">
        <f t="shared" si="331"/>
        <v>0</v>
      </c>
      <c r="AH255" s="11">
        <f t="shared" si="331"/>
        <v>1615.249</v>
      </c>
      <c r="AI255" s="12" t="s">
        <v>1138</v>
      </c>
    </row>
    <row r="256" s="9" customFormat="1" ht="16" customHeight="1" spans="1:35">
      <c r="A256" s="40">
        <f t="shared" ref="A256:A319" si="332">ROW()-3</f>
        <v>253</v>
      </c>
      <c r="B256" s="41" t="s">
        <v>715</v>
      </c>
      <c r="C256" s="48" t="s">
        <v>720</v>
      </c>
      <c r="D256" s="41" t="s">
        <v>721</v>
      </c>
      <c r="E256" s="41">
        <v>3245.4</v>
      </c>
      <c r="F256" s="41">
        <f>VLOOKUP(C256,'[1]9月'!$B:$Q,16,0)</f>
        <v>3245.4</v>
      </c>
      <c r="G256" s="44">
        <v>5664.75</v>
      </c>
      <c r="H256" s="41">
        <v>3245.4</v>
      </c>
      <c r="I256" s="44">
        <v>3180</v>
      </c>
      <c r="J256" s="44"/>
      <c r="K256" s="52">
        <f t="shared" ref="K256:K319" si="333">E256*0.018</f>
        <v>58.4172</v>
      </c>
      <c r="L256" s="53">
        <f t="shared" ref="L256:L319" si="334">F256*0.16</f>
        <v>519.264</v>
      </c>
      <c r="M256" s="44">
        <f t="shared" ref="M256:M319" si="335">ROUND(G256*0.08,2)</f>
        <v>453.18</v>
      </c>
      <c r="N256" s="41">
        <f t="shared" ref="N256:N319" si="336">H256*0.007</f>
        <v>22.7178</v>
      </c>
      <c r="O256" s="44">
        <f t="shared" ref="O256:O319" si="337">I256*5%</f>
        <v>159</v>
      </c>
      <c r="P256" s="44">
        <f t="shared" ref="P256:P319" si="338">J256*50%</f>
        <v>0</v>
      </c>
      <c r="Q256" s="44">
        <f t="shared" ref="Q256:Q319" si="339">SUM(K256:P256)</f>
        <v>1212.579</v>
      </c>
      <c r="R256" s="41">
        <f t="shared" ref="R256:R319" si="340">E256*0</f>
        <v>0</v>
      </c>
      <c r="S256" s="41">
        <f t="shared" ref="S256:S319" si="341">ROUND(F256*0.08,2)</f>
        <v>259.63</v>
      </c>
      <c r="T256" s="44">
        <f t="shared" ref="T256:T319" si="342">ROUND(G256*0.02,2)</f>
        <v>113.3</v>
      </c>
      <c r="U256" s="41">
        <f t="shared" ref="U256:U319" si="343">ROUND(H256*0.003,2)</f>
        <v>9.74</v>
      </c>
      <c r="V256" s="44">
        <f t="shared" ref="V256:V319" si="344">I256*5%</f>
        <v>159</v>
      </c>
      <c r="W256" s="44">
        <f t="shared" ref="W256:W319" si="345">J256*50%</f>
        <v>0</v>
      </c>
      <c r="X256" s="41">
        <f t="shared" ref="X256:X319" si="346">SUM(R256:W256)</f>
        <v>541.67</v>
      </c>
      <c r="Y256" s="41">
        <f t="shared" ref="Y256:Y319" si="347">Q256+X256</f>
        <v>1754.249</v>
      </c>
      <c r="Z256" s="41"/>
      <c r="AA256" s="12" t="s">
        <v>20</v>
      </c>
      <c r="AB256" s="11">
        <f t="shared" ref="AB256:AH256" si="348">K256+R256</f>
        <v>58.4172</v>
      </c>
      <c r="AC256" s="11">
        <f t="shared" si="348"/>
        <v>778.894</v>
      </c>
      <c r="AD256" s="11">
        <f t="shared" si="348"/>
        <v>566.48</v>
      </c>
      <c r="AE256" s="11">
        <f t="shared" si="348"/>
        <v>32.4578</v>
      </c>
      <c r="AF256" s="11">
        <f t="shared" si="348"/>
        <v>318</v>
      </c>
      <c r="AG256" s="11">
        <f t="shared" si="348"/>
        <v>0</v>
      </c>
      <c r="AH256" s="11">
        <f t="shared" si="348"/>
        <v>1754.249</v>
      </c>
      <c r="AI256" s="12" t="s">
        <v>1138</v>
      </c>
    </row>
    <row r="257" s="9" customFormat="1" ht="16" customHeight="1" spans="1:35">
      <c r="A257" s="40">
        <f t="shared" si="332"/>
        <v>254</v>
      </c>
      <c r="B257" s="41" t="s">
        <v>715</v>
      </c>
      <c r="C257" s="48" t="s">
        <v>722</v>
      </c>
      <c r="D257" s="41" t="s">
        <v>723</v>
      </c>
      <c r="E257" s="41">
        <v>3245.4</v>
      </c>
      <c r="F257" s="41">
        <f>VLOOKUP(C257,'[1]9月'!$B:$Q,16,0)</f>
        <v>3245.4</v>
      </c>
      <c r="G257" s="44">
        <v>5664.75</v>
      </c>
      <c r="H257" s="41">
        <v>3245.4</v>
      </c>
      <c r="I257" s="44">
        <v>1790</v>
      </c>
      <c r="J257" s="44"/>
      <c r="K257" s="52">
        <f t="shared" si="333"/>
        <v>58.4172</v>
      </c>
      <c r="L257" s="53">
        <f t="shared" si="334"/>
        <v>519.264</v>
      </c>
      <c r="M257" s="44">
        <f t="shared" si="335"/>
        <v>453.18</v>
      </c>
      <c r="N257" s="41">
        <f t="shared" si="336"/>
        <v>22.7178</v>
      </c>
      <c r="O257" s="44">
        <f t="shared" si="337"/>
        <v>89.5</v>
      </c>
      <c r="P257" s="44">
        <f t="shared" si="338"/>
        <v>0</v>
      </c>
      <c r="Q257" s="44">
        <f t="shared" si="339"/>
        <v>1143.079</v>
      </c>
      <c r="R257" s="41">
        <f t="shared" si="340"/>
        <v>0</v>
      </c>
      <c r="S257" s="41">
        <f t="shared" si="341"/>
        <v>259.63</v>
      </c>
      <c r="T257" s="44">
        <f t="shared" si="342"/>
        <v>113.3</v>
      </c>
      <c r="U257" s="41">
        <f t="shared" si="343"/>
        <v>9.74</v>
      </c>
      <c r="V257" s="44">
        <f t="shared" si="344"/>
        <v>89.5</v>
      </c>
      <c r="W257" s="44">
        <f t="shared" si="345"/>
        <v>0</v>
      </c>
      <c r="X257" s="41">
        <f t="shared" si="346"/>
        <v>472.17</v>
      </c>
      <c r="Y257" s="41">
        <f t="shared" si="347"/>
        <v>1615.249</v>
      </c>
      <c r="Z257" s="41"/>
      <c r="AA257" s="12" t="s">
        <v>20</v>
      </c>
      <c r="AB257" s="11">
        <f t="shared" ref="AB257:AH257" si="349">K257+R257</f>
        <v>58.4172</v>
      </c>
      <c r="AC257" s="11">
        <f t="shared" si="349"/>
        <v>778.894</v>
      </c>
      <c r="AD257" s="11">
        <f t="shared" si="349"/>
        <v>566.48</v>
      </c>
      <c r="AE257" s="11">
        <f t="shared" si="349"/>
        <v>32.4578</v>
      </c>
      <c r="AF257" s="11">
        <f t="shared" si="349"/>
        <v>179</v>
      </c>
      <c r="AG257" s="11">
        <f t="shared" si="349"/>
        <v>0</v>
      </c>
      <c r="AH257" s="11">
        <f t="shared" si="349"/>
        <v>1615.249</v>
      </c>
      <c r="AI257" s="12" t="s">
        <v>1138</v>
      </c>
    </row>
    <row r="258" s="9" customFormat="1" ht="16" customHeight="1" spans="1:35">
      <c r="A258" s="40">
        <f t="shared" si="332"/>
        <v>255</v>
      </c>
      <c r="B258" s="41" t="s">
        <v>715</v>
      </c>
      <c r="C258" s="48" t="s">
        <v>724</v>
      </c>
      <c r="D258" s="41" t="s">
        <v>725</v>
      </c>
      <c r="E258" s="41">
        <v>3245.4</v>
      </c>
      <c r="F258" s="41">
        <f>VLOOKUP(C258,'[1]9月'!$B:$Q,16,0)</f>
        <v>3245.4</v>
      </c>
      <c r="G258" s="44">
        <v>5664.75</v>
      </c>
      <c r="H258" s="41">
        <v>3245.4</v>
      </c>
      <c r="I258" s="44">
        <v>3180</v>
      </c>
      <c r="J258" s="44"/>
      <c r="K258" s="52">
        <f t="shared" si="333"/>
        <v>58.4172</v>
      </c>
      <c r="L258" s="53">
        <f t="shared" si="334"/>
        <v>519.264</v>
      </c>
      <c r="M258" s="44">
        <f t="shared" si="335"/>
        <v>453.18</v>
      </c>
      <c r="N258" s="41">
        <f t="shared" si="336"/>
        <v>22.7178</v>
      </c>
      <c r="O258" s="44">
        <f t="shared" si="337"/>
        <v>159</v>
      </c>
      <c r="P258" s="44">
        <f t="shared" si="338"/>
        <v>0</v>
      </c>
      <c r="Q258" s="44">
        <f t="shared" si="339"/>
        <v>1212.579</v>
      </c>
      <c r="R258" s="41">
        <f t="shared" si="340"/>
        <v>0</v>
      </c>
      <c r="S258" s="41">
        <f t="shared" si="341"/>
        <v>259.63</v>
      </c>
      <c r="T258" s="44">
        <f t="shared" si="342"/>
        <v>113.3</v>
      </c>
      <c r="U258" s="41">
        <f t="shared" si="343"/>
        <v>9.74</v>
      </c>
      <c r="V258" s="44">
        <f t="shared" si="344"/>
        <v>159</v>
      </c>
      <c r="W258" s="44">
        <f t="shared" si="345"/>
        <v>0</v>
      </c>
      <c r="X258" s="41">
        <f t="shared" si="346"/>
        <v>541.67</v>
      </c>
      <c r="Y258" s="41">
        <f t="shared" si="347"/>
        <v>1754.249</v>
      </c>
      <c r="Z258" s="41"/>
      <c r="AA258" s="12" t="s">
        <v>20</v>
      </c>
      <c r="AB258" s="11">
        <f t="shared" ref="AB258:AH258" si="350">K258+R258</f>
        <v>58.4172</v>
      </c>
      <c r="AC258" s="11">
        <f t="shared" si="350"/>
        <v>778.894</v>
      </c>
      <c r="AD258" s="11">
        <f t="shared" si="350"/>
        <v>566.48</v>
      </c>
      <c r="AE258" s="11">
        <f t="shared" si="350"/>
        <v>32.4578</v>
      </c>
      <c r="AF258" s="11">
        <f t="shared" si="350"/>
        <v>318</v>
      </c>
      <c r="AG258" s="11">
        <f t="shared" si="350"/>
        <v>0</v>
      </c>
      <c r="AH258" s="11">
        <f t="shared" si="350"/>
        <v>1754.249</v>
      </c>
      <c r="AI258" s="12" t="s">
        <v>1138</v>
      </c>
    </row>
    <row r="259" s="9" customFormat="1" ht="16" customHeight="1" spans="1:35">
      <c r="A259" s="40">
        <f t="shared" si="332"/>
        <v>256</v>
      </c>
      <c r="B259" s="41" t="s">
        <v>715</v>
      </c>
      <c r="C259" s="48" t="s">
        <v>726</v>
      </c>
      <c r="D259" s="41" t="s">
        <v>727</v>
      </c>
      <c r="E259" s="41">
        <v>3245.4</v>
      </c>
      <c r="F259" s="41">
        <f>VLOOKUP(C259,'[1]9月'!$B:$Q,16,0)</f>
        <v>3245.4</v>
      </c>
      <c r="G259" s="44">
        <v>5664.75</v>
      </c>
      <c r="H259" s="41">
        <v>3245.4</v>
      </c>
      <c r="I259" s="44">
        <v>1790</v>
      </c>
      <c r="J259" s="44"/>
      <c r="K259" s="52">
        <f t="shared" si="333"/>
        <v>58.4172</v>
      </c>
      <c r="L259" s="53">
        <f t="shared" si="334"/>
        <v>519.264</v>
      </c>
      <c r="M259" s="44">
        <f t="shared" si="335"/>
        <v>453.18</v>
      </c>
      <c r="N259" s="41">
        <f t="shared" si="336"/>
        <v>22.7178</v>
      </c>
      <c r="O259" s="44">
        <f t="shared" si="337"/>
        <v>89.5</v>
      </c>
      <c r="P259" s="44">
        <f t="shared" si="338"/>
        <v>0</v>
      </c>
      <c r="Q259" s="44">
        <f t="shared" si="339"/>
        <v>1143.079</v>
      </c>
      <c r="R259" s="41">
        <f t="shared" si="340"/>
        <v>0</v>
      </c>
      <c r="S259" s="41">
        <f t="shared" si="341"/>
        <v>259.63</v>
      </c>
      <c r="T259" s="44">
        <f t="shared" si="342"/>
        <v>113.3</v>
      </c>
      <c r="U259" s="41">
        <f t="shared" si="343"/>
        <v>9.74</v>
      </c>
      <c r="V259" s="44">
        <f t="shared" si="344"/>
        <v>89.5</v>
      </c>
      <c r="W259" s="44">
        <f t="shared" si="345"/>
        <v>0</v>
      </c>
      <c r="X259" s="41">
        <f t="shared" si="346"/>
        <v>472.17</v>
      </c>
      <c r="Y259" s="41">
        <f t="shared" si="347"/>
        <v>1615.249</v>
      </c>
      <c r="Z259" s="41"/>
      <c r="AA259" s="12" t="s">
        <v>20</v>
      </c>
      <c r="AB259" s="11">
        <f t="shared" ref="AB259:AH259" si="351">K259+R259</f>
        <v>58.4172</v>
      </c>
      <c r="AC259" s="11">
        <f t="shared" si="351"/>
        <v>778.894</v>
      </c>
      <c r="AD259" s="11">
        <f t="shared" si="351"/>
        <v>566.48</v>
      </c>
      <c r="AE259" s="11">
        <f t="shared" si="351"/>
        <v>32.4578</v>
      </c>
      <c r="AF259" s="11">
        <f t="shared" si="351"/>
        <v>179</v>
      </c>
      <c r="AG259" s="11">
        <f t="shared" si="351"/>
        <v>0</v>
      </c>
      <c r="AH259" s="11">
        <f t="shared" si="351"/>
        <v>1615.249</v>
      </c>
      <c r="AI259" s="12" t="s">
        <v>1138</v>
      </c>
    </row>
    <row r="260" s="9" customFormat="1" ht="16" customHeight="1" spans="1:35">
      <c r="A260" s="40">
        <f t="shared" si="332"/>
        <v>257</v>
      </c>
      <c r="B260" s="41" t="s">
        <v>684</v>
      </c>
      <c r="C260" s="48" t="s">
        <v>730</v>
      </c>
      <c r="D260" s="41" t="s">
        <v>731</v>
      </c>
      <c r="E260" s="41">
        <v>3245.4</v>
      </c>
      <c r="F260" s="41">
        <f>VLOOKUP(C260,'[1]9月'!$B:$Q,16,0)</f>
        <v>3245.4</v>
      </c>
      <c r="G260" s="44">
        <v>5664.75</v>
      </c>
      <c r="H260" s="41">
        <v>3245.4</v>
      </c>
      <c r="I260" s="44">
        <v>3180</v>
      </c>
      <c r="J260" s="44"/>
      <c r="K260" s="52">
        <f t="shared" si="333"/>
        <v>58.4172</v>
      </c>
      <c r="L260" s="53">
        <f t="shared" si="334"/>
        <v>519.264</v>
      </c>
      <c r="M260" s="44">
        <f t="shared" si="335"/>
        <v>453.18</v>
      </c>
      <c r="N260" s="41">
        <f t="shared" si="336"/>
        <v>22.7178</v>
      </c>
      <c r="O260" s="44">
        <f t="shared" si="337"/>
        <v>159</v>
      </c>
      <c r="P260" s="44">
        <f t="shared" si="338"/>
        <v>0</v>
      </c>
      <c r="Q260" s="44">
        <f t="shared" si="339"/>
        <v>1212.579</v>
      </c>
      <c r="R260" s="41">
        <f t="shared" si="340"/>
        <v>0</v>
      </c>
      <c r="S260" s="41">
        <f t="shared" si="341"/>
        <v>259.63</v>
      </c>
      <c r="T260" s="44">
        <f t="shared" si="342"/>
        <v>113.3</v>
      </c>
      <c r="U260" s="41">
        <f t="shared" si="343"/>
        <v>9.74</v>
      </c>
      <c r="V260" s="44">
        <f t="shared" si="344"/>
        <v>159</v>
      </c>
      <c r="W260" s="44">
        <f t="shared" si="345"/>
        <v>0</v>
      </c>
      <c r="X260" s="41">
        <f t="shared" si="346"/>
        <v>541.67</v>
      </c>
      <c r="Y260" s="41">
        <f t="shared" si="347"/>
        <v>1754.249</v>
      </c>
      <c r="Z260" s="41"/>
      <c r="AA260" s="12" t="s">
        <v>33</v>
      </c>
      <c r="AB260" s="11">
        <f t="shared" ref="AB260:AH260" si="352">K260+R260</f>
        <v>58.4172</v>
      </c>
      <c r="AC260" s="11">
        <f t="shared" si="352"/>
        <v>778.894</v>
      </c>
      <c r="AD260" s="11">
        <f t="shared" si="352"/>
        <v>566.48</v>
      </c>
      <c r="AE260" s="11">
        <f t="shared" si="352"/>
        <v>32.4578</v>
      </c>
      <c r="AF260" s="11">
        <f t="shared" si="352"/>
        <v>318</v>
      </c>
      <c r="AG260" s="11">
        <f t="shared" si="352"/>
        <v>0</v>
      </c>
      <c r="AH260" s="11">
        <f t="shared" si="352"/>
        <v>1754.249</v>
      </c>
      <c r="AI260" s="12" t="s">
        <v>1139</v>
      </c>
    </row>
    <row r="261" s="9" customFormat="1" ht="16" customHeight="1" spans="1:35">
      <c r="A261" s="40">
        <f t="shared" si="332"/>
        <v>258</v>
      </c>
      <c r="B261" s="41" t="s">
        <v>684</v>
      </c>
      <c r="C261" s="67" t="s">
        <v>732</v>
      </c>
      <c r="D261" s="41" t="s">
        <v>733</v>
      </c>
      <c r="E261" s="41">
        <v>3245.4</v>
      </c>
      <c r="F261" s="41">
        <f>VLOOKUP(C261,'[1]9月'!$B:$Q,16,0)</f>
        <v>3245.4</v>
      </c>
      <c r="G261" s="44">
        <v>5664.75</v>
      </c>
      <c r="H261" s="41">
        <v>3245.4</v>
      </c>
      <c r="I261" s="44">
        <v>1790</v>
      </c>
      <c r="J261" s="44"/>
      <c r="K261" s="52">
        <f t="shared" si="333"/>
        <v>58.4172</v>
      </c>
      <c r="L261" s="53">
        <f t="shared" si="334"/>
        <v>519.264</v>
      </c>
      <c r="M261" s="44">
        <f t="shared" si="335"/>
        <v>453.18</v>
      </c>
      <c r="N261" s="41">
        <f t="shared" si="336"/>
        <v>22.7178</v>
      </c>
      <c r="O261" s="44">
        <f t="shared" si="337"/>
        <v>89.5</v>
      </c>
      <c r="P261" s="44">
        <f t="shared" si="338"/>
        <v>0</v>
      </c>
      <c r="Q261" s="44">
        <f t="shared" si="339"/>
        <v>1143.079</v>
      </c>
      <c r="R261" s="41">
        <f t="shared" si="340"/>
        <v>0</v>
      </c>
      <c r="S261" s="41">
        <f t="shared" si="341"/>
        <v>259.63</v>
      </c>
      <c r="T261" s="44">
        <f t="shared" si="342"/>
        <v>113.3</v>
      </c>
      <c r="U261" s="41">
        <f t="shared" si="343"/>
        <v>9.74</v>
      </c>
      <c r="V261" s="44">
        <f t="shared" si="344"/>
        <v>89.5</v>
      </c>
      <c r="W261" s="44">
        <f t="shared" si="345"/>
        <v>0</v>
      </c>
      <c r="X261" s="41">
        <f t="shared" si="346"/>
        <v>472.17</v>
      </c>
      <c r="Y261" s="41">
        <f t="shared" si="347"/>
        <v>1615.249</v>
      </c>
      <c r="Z261" s="41"/>
      <c r="AA261" s="12" t="s">
        <v>22</v>
      </c>
      <c r="AB261" s="11">
        <f t="shared" ref="AB261:AH261" si="353">K261+R261</f>
        <v>58.4172</v>
      </c>
      <c r="AC261" s="11">
        <f t="shared" si="353"/>
        <v>778.894</v>
      </c>
      <c r="AD261" s="11">
        <f t="shared" si="353"/>
        <v>566.48</v>
      </c>
      <c r="AE261" s="11">
        <f t="shared" si="353"/>
        <v>32.4578</v>
      </c>
      <c r="AF261" s="11">
        <f t="shared" si="353"/>
        <v>179</v>
      </c>
      <c r="AG261" s="11">
        <f t="shared" si="353"/>
        <v>0</v>
      </c>
      <c r="AH261" s="11">
        <f t="shared" si="353"/>
        <v>1615.249</v>
      </c>
      <c r="AI261" s="12" t="s">
        <v>1138</v>
      </c>
    </row>
    <row r="262" s="9" customFormat="1" ht="16" customHeight="1" spans="1:35">
      <c r="A262" s="40">
        <f t="shared" si="332"/>
        <v>259</v>
      </c>
      <c r="B262" s="41" t="s">
        <v>684</v>
      </c>
      <c r="C262" s="48" t="s">
        <v>734</v>
      </c>
      <c r="D262" s="41" t="s">
        <v>735</v>
      </c>
      <c r="E262" s="41">
        <v>3245.4</v>
      </c>
      <c r="F262" s="41">
        <f>VLOOKUP(C262,'[1]9月'!$B:$Q,16,0)</f>
        <v>3245.4</v>
      </c>
      <c r="G262" s="44">
        <v>5664.75</v>
      </c>
      <c r="H262" s="41">
        <v>3245.4</v>
      </c>
      <c r="I262" s="44">
        <v>1790</v>
      </c>
      <c r="J262" s="44"/>
      <c r="K262" s="52">
        <f t="shared" si="333"/>
        <v>58.4172</v>
      </c>
      <c r="L262" s="53">
        <f t="shared" si="334"/>
        <v>519.264</v>
      </c>
      <c r="M262" s="44">
        <f t="shared" si="335"/>
        <v>453.18</v>
      </c>
      <c r="N262" s="41">
        <f t="shared" si="336"/>
        <v>22.7178</v>
      </c>
      <c r="O262" s="44">
        <f t="shared" si="337"/>
        <v>89.5</v>
      </c>
      <c r="P262" s="44">
        <f t="shared" si="338"/>
        <v>0</v>
      </c>
      <c r="Q262" s="44">
        <f t="shared" si="339"/>
        <v>1143.079</v>
      </c>
      <c r="R262" s="41">
        <f t="shared" si="340"/>
        <v>0</v>
      </c>
      <c r="S262" s="41">
        <f t="shared" si="341"/>
        <v>259.63</v>
      </c>
      <c r="T262" s="44">
        <f t="shared" si="342"/>
        <v>113.3</v>
      </c>
      <c r="U262" s="41">
        <f t="shared" si="343"/>
        <v>9.74</v>
      </c>
      <c r="V262" s="44">
        <f t="shared" si="344"/>
        <v>89.5</v>
      </c>
      <c r="W262" s="44">
        <f t="shared" si="345"/>
        <v>0</v>
      </c>
      <c r="X262" s="41">
        <f t="shared" si="346"/>
        <v>472.17</v>
      </c>
      <c r="Y262" s="41">
        <f t="shared" si="347"/>
        <v>1615.249</v>
      </c>
      <c r="Z262" s="41"/>
      <c r="AA262" s="12" t="s">
        <v>22</v>
      </c>
      <c r="AB262" s="11">
        <f t="shared" ref="AB262:AH262" si="354">K262+R262</f>
        <v>58.4172</v>
      </c>
      <c r="AC262" s="11">
        <f t="shared" si="354"/>
        <v>778.894</v>
      </c>
      <c r="AD262" s="11">
        <f t="shared" si="354"/>
        <v>566.48</v>
      </c>
      <c r="AE262" s="11">
        <f t="shared" si="354"/>
        <v>32.4578</v>
      </c>
      <c r="AF262" s="11">
        <f t="shared" si="354"/>
        <v>179</v>
      </c>
      <c r="AG262" s="11">
        <f t="shared" si="354"/>
        <v>0</v>
      </c>
      <c r="AH262" s="11">
        <f t="shared" si="354"/>
        <v>1615.249</v>
      </c>
      <c r="AI262" s="12" t="s">
        <v>1138</v>
      </c>
    </row>
    <row r="263" s="9" customFormat="1" ht="16" customHeight="1" spans="1:35">
      <c r="A263" s="40">
        <f t="shared" si="332"/>
        <v>260</v>
      </c>
      <c r="B263" s="41" t="s">
        <v>913</v>
      </c>
      <c r="C263" s="48" t="s">
        <v>739</v>
      </c>
      <c r="D263" s="41" t="s">
        <v>740</v>
      </c>
      <c r="E263" s="41">
        <v>3245.4</v>
      </c>
      <c r="F263" s="41">
        <f>VLOOKUP(C263,'[1]9月'!$B:$Q,16,0)</f>
        <v>3245.4</v>
      </c>
      <c r="G263" s="44">
        <v>5664.75</v>
      </c>
      <c r="H263" s="41">
        <v>3245.4</v>
      </c>
      <c r="I263" s="44">
        <v>1790</v>
      </c>
      <c r="J263" s="44"/>
      <c r="K263" s="52">
        <f t="shared" si="333"/>
        <v>58.4172</v>
      </c>
      <c r="L263" s="53">
        <f t="shared" si="334"/>
        <v>519.264</v>
      </c>
      <c r="M263" s="44">
        <f t="shared" si="335"/>
        <v>453.18</v>
      </c>
      <c r="N263" s="41">
        <f t="shared" si="336"/>
        <v>22.7178</v>
      </c>
      <c r="O263" s="44">
        <f t="shared" si="337"/>
        <v>89.5</v>
      </c>
      <c r="P263" s="44">
        <f t="shared" si="338"/>
        <v>0</v>
      </c>
      <c r="Q263" s="44">
        <f t="shared" si="339"/>
        <v>1143.079</v>
      </c>
      <c r="R263" s="41">
        <f t="shared" si="340"/>
        <v>0</v>
      </c>
      <c r="S263" s="41">
        <f t="shared" si="341"/>
        <v>259.63</v>
      </c>
      <c r="T263" s="44">
        <f t="shared" si="342"/>
        <v>113.3</v>
      </c>
      <c r="U263" s="41">
        <f t="shared" si="343"/>
        <v>9.74</v>
      </c>
      <c r="V263" s="44">
        <f t="shared" si="344"/>
        <v>89.5</v>
      </c>
      <c r="W263" s="44">
        <f t="shared" si="345"/>
        <v>0</v>
      </c>
      <c r="X263" s="41">
        <f t="shared" si="346"/>
        <v>472.17</v>
      </c>
      <c r="Y263" s="41">
        <f t="shared" si="347"/>
        <v>1615.249</v>
      </c>
      <c r="Z263" s="41"/>
      <c r="AA263" s="12" t="s">
        <v>23</v>
      </c>
      <c r="AB263" s="11">
        <f t="shared" ref="AB263:AH263" si="355">K263+R263</f>
        <v>58.4172</v>
      </c>
      <c r="AC263" s="11">
        <f t="shared" si="355"/>
        <v>778.894</v>
      </c>
      <c r="AD263" s="11">
        <f t="shared" si="355"/>
        <v>566.48</v>
      </c>
      <c r="AE263" s="11">
        <f t="shared" si="355"/>
        <v>32.4578</v>
      </c>
      <c r="AF263" s="11">
        <f t="shared" si="355"/>
        <v>179</v>
      </c>
      <c r="AG263" s="11">
        <f t="shared" si="355"/>
        <v>0</v>
      </c>
      <c r="AH263" s="11">
        <f t="shared" si="355"/>
        <v>1615.249</v>
      </c>
      <c r="AI263" s="12" t="s">
        <v>1138</v>
      </c>
    </row>
    <row r="264" s="9" customFormat="1" ht="16" customHeight="1" spans="1:35">
      <c r="A264" s="40">
        <f t="shared" si="332"/>
        <v>261</v>
      </c>
      <c r="B264" s="41" t="s">
        <v>913</v>
      </c>
      <c r="C264" s="48" t="s">
        <v>741</v>
      </c>
      <c r="D264" s="41" t="s">
        <v>742</v>
      </c>
      <c r="E264" s="41">
        <v>3245.4</v>
      </c>
      <c r="F264" s="41">
        <f>VLOOKUP(C264,'[1]9月'!$B:$Q,16,0)</f>
        <v>3245.4</v>
      </c>
      <c r="G264" s="44">
        <v>5664.75</v>
      </c>
      <c r="H264" s="41">
        <v>3245.4</v>
      </c>
      <c r="I264" s="44">
        <v>1790</v>
      </c>
      <c r="J264" s="44"/>
      <c r="K264" s="52">
        <f t="shared" si="333"/>
        <v>58.4172</v>
      </c>
      <c r="L264" s="53">
        <f t="shared" si="334"/>
        <v>519.264</v>
      </c>
      <c r="M264" s="44">
        <f t="shared" si="335"/>
        <v>453.18</v>
      </c>
      <c r="N264" s="41">
        <f t="shared" si="336"/>
        <v>22.7178</v>
      </c>
      <c r="O264" s="44">
        <f t="shared" si="337"/>
        <v>89.5</v>
      </c>
      <c r="P264" s="44">
        <f t="shared" si="338"/>
        <v>0</v>
      </c>
      <c r="Q264" s="44">
        <f t="shared" si="339"/>
        <v>1143.079</v>
      </c>
      <c r="R264" s="41">
        <f t="shared" si="340"/>
        <v>0</v>
      </c>
      <c r="S264" s="41">
        <f t="shared" si="341"/>
        <v>259.63</v>
      </c>
      <c r="T264" s="44">
        <f t="shared" si="342"/>
        <v>113.3</v>
      </c>
      <c r="U264" s="41">
        <f t="shared" si="343"/>
        <v>9.74</v>
      </c>
      <c r="V264" s="44">
        <f t="shared" si="344"/>
        <v>89.5</v>
      </c>
      <c r="W264" s="44">
        <f t="shared" si="345"/>
        <v>0</v>
      </c>
      <c r="X264" s="41">
        <f t="shared" si="346"/>
        <v>472.17</v>
      </c>
      <c r="Y264" s="41">
        <f t="shared" si="347"/>
        <v>1615.249</v>
      </c>
      <c r="Z264" s="41"/>
      <c r="AA264" s="12" t="s">
        <v>23</v>
      </c>
      <c r="AB264" s="11">
        <f t="shared" ref="AB264:AH264" si="356">K264+R264</f>
        <v>58.4172</v>
      </c>
      <c r="AC264" s="11">
        <f t="shared" si="356"/>
        <v>778.894</v>
      </c>
      <c r="AD264" s="11">
        <f t="shared" si="356"/>
        <v>566.48</v>
      </c>
      <c r="AE264" s="11">
        <f t="shared" si="356"/>
        <v>32.4578</v>
      </c>
      <c r="AF264" s="11">
        <f t="shared" si="356"/>
        <v>179</v>
      </c>
      <c r="AG264" s="11">
        <f t="shared" si="356"/>
        <v>0</v>
      </c>
      <c r="AH264" s="11">
        <f t="shared" si="356"/>
        <v>1615.249</v>
      </c>
      <c r="AI264" s="12" t="s">
        <v>1138</v>
      </c>
    </row>
    <row r="265" s="9" customFormat="1" ht="16" customHeight="1" spans="1:35">
      <c r="A265" s="40">
        <f t="shared" si="332"/>
        <v>262</v>
      </c>
      <c r="B265" s="41" t="s">
        <v>170</v>
      </c>
      <c r="C265" s="48" t="s">
        <v>743</v>
      </c>
      <c r="D265" s="41" t="s">
        <v>744</v>
      </c>
      <c r="E265" s="41">
        <v>3245.4</v>
      </c>
      <c r="F265" s="41">
        <f>VLOOKUP(C265,'[1]9月'!$B:$Q,16,0)</f>
        <v>3245.4</v>
      </c>
      <c r="G265" s="44">
        <v>5664.75</v>
      </c>
      <c r="H265" s="41">
        <v>3245.4</v>
      </c>
      <c r="I265" s="44">
        <v>1790</v>
      </c>
      <c r="J265" s="44"/>
      <c r="K265" s="52">
        <f t="shared" si="333"/>
        <v>58.4172</v>
      </c>
      <c r="L265" s="53">
        <f t="shared" si="334"/>
        <v>519.264</v>
      </c>
      <c r="M265" s="44">
        <f t="shared" si="335"/>
        <v>453.18</v>
      </c>
      <c r="N265" s="41">
        <f t="shared" si="336"/>
        <v>22.7178</v>
      </c>
      <c r="O265" s="44">
        <f t="shared" si="337"/>
        <v>89.5</v>
      </c>
      <c r="P265" s="44">
        <f t="shared" si="338"/>
        <v>0</v>
      </c>
      <c r="Q265" s="44">
        <f t="shared" si="339"/>
        <v>1143.079</v>
      </c>
      <c r="R265" s="41">
        <f t="shared" si="340"/>
        <v>0</v>
      </c>
      <c r="S265" s="41">
        <f t="shared" si="341"/>
        <v>259.63</v>
      </c>
      <c r="T265" s="44">
        <f t="shared" si="342"/>
        <v>113.3</v>
      </c>
      <c r="U265" s="41">
        <f t="shared" si="343"/>
        <v>9.74</v>
      </c>
      <c r="V265" s="44">
        <f t="shared" si="344"/>
        <v>89.5</v>
      </c>
      <c r="W265" s="44">
        <f t="shared" si="345"/>
        <v>0</v>
      </c>
      <c r="X265" s="41">
        <f t="shared" si="346"/>
        <v>472.17</v>
      </c>
      <c r="Y265" s="41">
        <f t="shared" si="347"/>
        <v>1615.249</v>
      </c>
      <c r="Z265" s="41"/>
      <c r="AA265" s="12" t="s">
        <v>23</v>
      </c>
      <c r="AB265" s="11">
        <f t="shared" ref="AB265:AH265" si="357">K265+R265</f>
        <v>58.4172</v>
      </c>
      <c r="AC265" s="11">
        <f t="shared" si="357"/>
        <v>778.894</v>
      </c>
      <c r="AD265" s="11">
        <f t="shared" si="357"/>
        <v>566.48</v>
      </c>
      <c r="AE265" s="11">
        <f t="shared" si="357"/>
        <v>32.4578</v>
      </c>
      <c r="AF265" s="11">
        <f t="shared" si="357"/>
        <v>179</v>
      </c>
      <c r="AG265" s="11">
        <f t="shared" si="357"/>
        <v>0</v>
      </c>
      <c r="AH265" s="11">
        <f t="shared" si="357"/>
        <v>1615.249</v>
      </c>
      <c r="AI265" s="12" t="s">
        <v>1138</v>
      </c>
    </row>
    <row r="266" s="9" customFormat="1" ht="16" customHeight="1" spans="1:35">
      <c r="A266" s="40">
        <f t="shared" si="332"/>
        <v>263</v>
      </c>
      <c r="B266" s="41" t="s">
        <v>913</v>
      </c>
      <c r="C266" s="48" t="s">
        <v>745</v>
      </c>
      <c r="D266" s="41" t="s">
        <v>746</v>
      </c>
      <c r="E266" s="41">
        <v>3245.4</v>
      </c>
      <c r="F266" s="41">
        <f>VLOOKUP(C266,'[1]9月'!$B:$Q,16,0)</f>
        <v>3245.4</v>
      </c>
      <c r="G266" s="44">
        <v>5664.75</v>
      </c>
      <c r="H266" s="41">
        <v>3245.4</v>
      </c>
      <c r="I266" s="44">
        <v>1790</v>
      </c>
      <c r="J266" s="44"/>
      <c r="K266" s="52">
        <f t="shared" si="333"/>
        <v>58.4172</v>
      </c>
      <c r="L266" s="53">
        <f t="shared" si="334"/>
        <v>519.264</v>
      </c>
      <c r="M266" s="44">
        <f t="shared" si="335"/>
        <v>453.18</v>
      </c>
      <c r="N266" s="41">
        <f t="shared" si="336"/>
        <v>22.7178</v>
      </c>
      <c r="O266" s="44">
        <f t="shared" si="337"/>
        <v>89.5</v>
      </c>
      <c r="P266" s="44">
        <f t="shared" si="338"/>
        <v>0</v>
      </c>
      <c r="Q266" s="44">
        <f t="shared" si="339"/>
        <v>1143.079</v>
      </c>
      <c r="R266" s="41">
        <f t="shared" si="340"/>
        <v>0</v>
      </c>
      <c r="S266" s="41">
        <f t="shared" si="341"/>
        <v>259.63</v>
      </c>
      <c r="T266" s="44">
        <f t="shared" si="342"/>
        <v>113.3</v>
      </c>
      <c r="U266" s="41">
        <f t="shared" si="343"/>
        <v>9.74</v>
      </c>
      <c r="V266" s="44">
        <f t="shared" si="344"/>
        <v>89.5</v>
      </c>
      <c r="W266" s="44">
        <f t="shared" si="345"/>
        <v>0</v>
      </c>
      <c r="X266" s="41">
        <f t="shared" si="346"/>
        <v>472.17</v>
      </c>
      <c r="Y266" s="41">
        <f t="shared" si="347"/>
        <v>1615.249</v>
      </c>
      <c r="Z266" s="41"/>
      <c r="AA266" s="12" t="s">
        <v>23</v>
      </c>
      <c r="AB266" s="11">
        <f t="shared" ref="AB266:AH266" si="358">K266+R266</f>
        <v>58.4172</v>
      </c>
      <c r="AC266" s="11">
        <f t="shared" si="358"/>
        <v>778.894</v>
      </c>
      <c r="AD266" s="11">
        <f t="shared" si="358"/>
        <v>566.48</v>
      </c>
      <c r="AE266" s="11">
        <f t="shared" si="358"/>
        <v>32.4578</v>
      </c>
      <c r="AF266" s="11">
        <f t="shared" si="358"/>
        <v>179</v>
      </c>
      <c r="AG266" s="11">
        <f t="shared" si="358"/>
        <v>0</v>
      </c>
      <c r="AH266" s="11">
        <f t="shared" si="358"/>
        <v>1615.249</v>
      </c>
      <c r="AI266" s="12" t="s">
        <v>1138</v>
      </c>
    </row>
    <row r="267" s="9" customFormat="1" ht="16" customHeight="1" spans="1:35">
      <c r="A267" s="40">
        <f t="shared" si="332"/>
        <v>264</v>
      </c>
      <c r="B267" s="41" t="s">
        <v>913</v>
      </c>
      <c r="C267" s="48" t="s">
        <v>747</v>
      </c>
      <c r="D267" s="41" t="s">
        <v>748</v>
      </c>
      <c r="E267" s="41">
        <v>3245.4</v>
      </c>
      <c r="F267" s="41">
        <f>VLOOKUP(C267,'[1]9月'!$B:$Q,16,0)</f>
        <v>3245.4</v>
      </c>
      <c r="G267" s="44">
        <v>5664.75</v>
      </c>
      <c r="H267" s="41">
        <v>3245.4</v>
      </c>
      <c r="I267" s="44">
        <v>1790</v>
      </c>
      <c r="J267" s="44"/>
      <c r="K267" s="52">
        <f t="shared" si="333"/>
        <v>58.4172</v>
      </c>
      <c r="L267" s="53">
        <f t="shared" si="334"/>
        <v>519.264</v>
      </c>
      <c r="M267" s="44">
        <f t="shared" si="335"/>
        <v>453.18</v>
      </c>
      <c r="N267" s="41">
        <f t="shared" si="336"/>
        <v>22.7178</v>
      </c>
      <c r="O267" s="44">
        <f t="shared" si="337"/>
        <v>89.5</v>
      </c>
      <c r="P267" s="44">
        <f t="shared" si="338"/>
        <v>0</v>
      </c>
      <c r="Q267" s="44">
        <f t="shared" si="339"/>
        <v>1143.079</v>
      </c>
      <c r="R267" s="41">
        <f t="shared" si="340"/>
        <v>0</v>
      </c>
      <c r="S267" s="41">
        <f t="shared" si="341"/>
        <v>259.63</v>
      </c>
      <c r="T267" s="44">
        <f t="shared" si="342"/>
        <v>113.3</v>
      </c>
      <c r="U267" s="41">
        <f t="shared" si="343"/>
        <v>9.74</v>
      </c>
      <c r="V267" s="44">
        <f t="shared" si="344"/>
        <v>89.5</v>
      </c>
      <c r="W267" s="44">
        <f t="shared" si="345"/>
        <v>0</v>
      </c>
      <c r="X267" s="41">
        <f t="shared" si="346"/>
        <v>472.17</v>
      </c>
      <c r="Y267" s="41">
        <f t="shared" si="347"/>
        <v>1615.249</v>
      </c>
      <c r="Z267" s="41"/>
      <c r="AA267" s="12" t="s">
        <v>23</v>
      </c>
      <c r="AB267" s="11">
        <f t="shared" ref="AB267:AH267" si="359">K267+R267</f>
        <v>58.4172</v>
      </c>
      <c r="AC267" s="11">
        <f t="shared" si="359"/>
        <v>778.894</v>
      </c>
      <c r="AD267" s="11">
        <f t="shared" si="359"/>
        <v>566.48</v>
      </c>
      <c r="AE267" s="11">
        <f t="shared" si="359"/>
        <v>32.4578</v>
      </c>
      <c r="AF267" s="11">
        <f t="shared" si="359"/>
        <v>179</v>
      </c>
      <c r="AG267" s="11">
        <f t="shared" si="359"/>
        <v>0</v>
      </c>
      <c r="AH267" s="11">
        <f t="shared" si="359"/>
        <v>1615.249</v>
      </c>
      <c r="AI267" s="12" t="s">
        <v>1138</v>
      </c>
    </row>
    <row r="268" s="9" customFormat="1" ht="16" customHeight="1" spans="1:35">
      <c r="A268" s="40">
        <f t="shared" si="332"/>
        <v>265</v>
      </c>
      <c r="B268" s="41" t="s">
        <v>913</v>
      </c>
      <c r="C268" s="48" t="s">
        <v>749</v>
      </c>
      <c r="D268" s="41" t="s">
        <v>750</v>
      </c>
      <c r="E268" s="41">
        <v>3245.4</v>
      </c>
      <c r="F268" s="41">
        <f>VLOOKUP(C268,'[1]9月'!$B:$Q,16,0)</f>
        <v>3245.4</v>
      </c>
      <c r="G268" s="44">
        <v>5664.75</v>
      </c>
      <c r="H268" s="41">
        <v>3245.4</v>
      </c>
      <c r="I268" s="44">
        <v>1790</v>
      </c>
      <c r="J268" s="44"/>
      <c r="K268" s="52">
        <f t="shared" si="333"/>
        <v>58.4172</v>
      </c>
      <c r="L268" s="53">
        <f t="shared" si="334"/>
        <v>519.264</v>
      </c>
      <c r="M268" s="44">
        <f t="shared" si="335"/>
        <v>453.18</v>
      </c>
      <c r="N268" s="41">
        <f t="shared" si="336"/>
        <v>22.7178</v>
      </c>
      <c r="O268" s="44">
        <f t="shared" si="337"/>
        <v>89.5</v>
      </c>
      <c r="P268" s="44">
        <f t="shared" si="338"/>
        <v>0</v>
      </c>
      <c r="Q268" s="44">
        <f t="shared" si="339"/>
        <v>1143.079</v>
      </c>
      <c r="R268" s="72">
        <f t="shared" si="340"/>
        <v>0</v>
      </c>
      <c r="S268" s="72">
        <f t="shared" si="341"/>
        <v>259.63</v>
      </c>
      <c r="T268" s="69">
        <f t="shared" si="342"/>
        <v>113.3</v>
      </c>
      <c r="U268" s="72">
        <f t="shared" si="343"/>
        <v>9.74</v>
      </c>
      <c r="V268" s="69">
        <f t="shared" si="344"/>
        <v>89.5</v>
      </c>
      <c r="W268" s="69">
        <f t="shared" si="345"/>
        <v>0</v>
      </c>
      <c r="X268" s="41">
        <f t="shared" si="346"/>
        <v>472.17</v>
      </c>
      <c r="Y268" s="41">
        <f t="shared" si="347"/>
        <v>1615.249</v>
      </c>
      <c r="Z268" s="41"/>
      <c r="AA268" s="12" t="s">
        <v>23</v>
      </c>
      <c r="AB268" s="11">
        <f t="shared" ref="AB268:AH268" si="360">K268+R268</f>
        <v>58.4172</v>
      </c>
      <c r="AC268" s="11">
        <f t="shared" si="360"/>
        <v>778.894</v>
      </c>
      <c r="AD268" s="11">
        <f t="shared" si="360"/>
        <v>566.48</v>
      </c>
      <c r="AE268" s="11">
        <f t="shared" si="360"/>
        <v>32.4578</v>
      </c>
      <c r="AF268" s="11">
        <f t="shared" si="360"/>
        <v>179</v>
      </c>
      <c r="AG268" s="11">
        <f t="shared" si="360"/>
        <v>0</v>
      </c>
      <c r="AH268" s="11">
        <f t="shared" si="360"/>
        <v>1615.249</v>
      </c>
      <c r="AI268" s="12" t="s">
        <v>1138</v>
      </c>
    </row>
    <row r="269" s="9" customFormat="1" ht="16" customHeight="1" spans="1:35">
      <c r="A269" s="40">
        <f t="shared" si="332"/>
        <v>266</v>
      </c>
      <c r="B269" s="41" t="s">
        <v>913</v>
      </c>
      <c r="C269" s="48" t="s">
        <v>751</v>
      </c>
      <c r="D269" s="41" t="s">
        <v>752</v>
      </c>
      <c r="E269" s="41">
        <v>3245.4</v>
      </c>
      <c r="F269" s="41">
        <f>VLOOKUP(C269,'[1]9月'!$B:$Q,16,0)</f>
        <v>3245.4</v>
      </c>
      <c r="G269" s="44">
        <v>5664.75</v>
      </c>
      <c r="H269" s="41">
        <v>3245.4</v>
      </c>
      <c r="I269" s="44">
        <v>1790</v>
      </c>
      <c r="J269" s="44"/>
      <c r="K269" s="52">
        <f t="shared" si="333"/>
        <v>58.4172</v>
      </c>
      <c r="L269" s="53">
        <f t="shared" si="334"/>
        <v>519.264</v>
      </c>
      <c r="M269" s="44">
        <f t="shared" si="335"/>
        <v>453.18</v>
      </c>
      <c r="N269" s="41">
        <f t="shared" si="336"/>
        <v>22.7178</v>
      </c>
      <c r="O269" s="44">
        <f t="shared" si="337"/>
        <v>89.5</v>
      </c>
      <c r="P269" s="44">
        <f t="shared" si="338"/>
        <v>0</v>
      </c>
      <c r="Q269" s="44">
        <f t="shared" si="339"/>
        <v>1143.079</v>
      </c>
      <c r="R269" s="41">
        <f t="shared" si="340"/>
        <v>0</v>
      </c>
      <c r="S269" s="41">
        <f t="shared" si="341"/>
        <v>259.63</v>
      </c>
      <c r="T269" s="44">
        <f t="shared" si="342"/>
        <v>113.3</v>
      </c>
      <c r="U269" s="41">
        <f t="shared" si="343"/>
        <v>9.74</v>
      </c>
      <c r="V269" s="44">
        <f t="shared" si="344"/>
        <v>89.5</v>
      </c>
      <c r="W269" s="44">
        <f t="shared" si="345"/>
        <v>0</v>
      </c>
      <c r="X269" s="41">
        <f t="shared" si="346"/>
        <v>472.17</v>
      </c>
      <c r="Y269" s="41">
        <f t="shared" si="347"/>
        <v>1615.249</v>
      </c>
      <c r="Z269" s="41"/>
      <c r="AA269" s="12" t="s">
        <v>23</v>
      </c>
      <c r="AB269" s="11">
        <f t="shared" ref="AB269:AH269" si="361">K269+R269</f>
        <v>58.4172</v>
      </c>
      <c r="AC269" s="11">
        <f t="shared" si="361"/>
        <v>778.894</v>
      </c>
      <c r="AD269" s="11">
        <f t="shared" si="361"/>
        <v>566.48</v>
      </c>
      <c r="AE269" s="11">
        <f t="shared" si="361"/>
        <v>32.4578</v>
      </c>
      <c r="AF269" s="11">
        <f t="shared" si="361"/>
        <v>179</v>
      </c>
      <c r="AG269" s="11">
        <f t="shared" si="361"/>
        <v>0</v>
      </c>
      <c r="AH269" s="11">
        <f t="shared" si="361"/>
        <v>1615.249</v>
      </c>
      <c r="AI269" s="12" t="s">
        <v>1138</v>
      </c>
    </row>
    <row r="270" s="9" customFormat="1" ht="16" customHeight="1" spans="1:35">
      <c r="A270" s="40">
        <f t="shared" si="332"/>
        <v>267</v>
      </c>
      <c r="B270" s="41" t="s">
        <v>913</v>
      </c>
      <c r="C270" s="48" t="s">
        <v>753</v>
      </c>
      <c r="D270" s="41" t="s">
        <v>754</v>
      </c>
      <c r="E270" s="41">
        <v>3245.4</v>
      </c>
      <c r="F270" s="41">
        <f>VLOOKUP(C270,'[1]9月'!$B:$Q,16,0)</f>
        <v>3245.4</v>
      </c>
      <c r="G270" s="44">
        <v>5664.75</v>
      </c>
      <c r="H270" s="41">
        <v>3245.4</v>
      </c>
      <c r="I270" s="44">
        <v>1790</v>
      </c>
      <c r="J270" s="44"/>
      <c r="K270" s="52">
        <f t="shared" si="333"/>
        <v>58.4172</v>
      </c>
      <c r="L270" s="53">
        <f t="shared" si="334"/>
        <v>519.264</v>
      </c>
      <c r="M270" s="44">
        <f t="shared" si="335"/>
        <v>453.18</v>
      </c>
      <c r="N270" s="41">
        <f t="shared" si="336"/>
        <v>22.7178</v>
      </c>
      <c r="O270" s="44">
        <f t="shared" si="337"/>
        <v>89.5</v>
      </c>
      <c r="P270" s="44">
        <f t="shared" si="338"/>
        <v>0</v>
      </c>
      <c r="Q270" s="44">
        <f t="shared" si="339"/>
        <v>1143.079</v>
      </c>
      <c r="R270" s="41">
        <f t="shared" si="340"/>
        <v>0</v>
      </c>
      <c r="S270" s="41">
        <f t="shared" si="341"/>
        <v>259.63</v>
      </c>
      <c r="T270" s="44">
        <f t="shared" si="342"/>
        <v>113.3</v>
      </c>
      <c r="U270" s="41">
        <f t="shared" si="343"/>
        <v>9.74</v>
      </c>
      <c r="V270" s="44">
        <f t="shared" si="344"/>
        <v>89.5</v>
      </c>
      <c r="W270" s="44">
        <f t="shared" si="345"/>
        <v>0</v>
      </c>
      <c r="X270" s="41">
        <f t="shared" si="346"/>
        <v>472.17</v>
      </c>
      <c r="Y270" s="41">
        <f t="shared" si="347"/>
        <v>1615.249</v>
      </c>
      <c r="Z270" s="41"/>
      <c r="AA270" s="12" t="s">
        <v>23</v>
      </c>
      <c r="AB270" s="11">
        <f t="shared" ref="AB270:AH270" si="362">K270+R270</f>
        <v>58.4172</v>
      </c>
      <c r="AC270" s="11">
        <f t="shared" si="362"/>
        <v>778.894</v>
      </c>
      <c r="AD270" s="11">
        <f t="shared" si="362"/>
        <v>566.48</v>
      </c>
      <c r="AE270" s="11">
        <f t="shared" si="362"/>
        <v>32.4578</v>
      </c>
      <c r="AF270" s="11">
        <f t="shared" si="362"/>
        <v>179</v>
      </c>
      <c r="AG270" s="11">
        <f t="shared" si="362"/>
        <v>0</v>
      </c>
      <c r="AH270" s="11">
        <f t="shared" si="362"/>
        <v>1615.249</v>
      </c>
      <c r="AI270" s="12" t="s">
        <v>1138</v>
      </c>
    </row>
    <row r="271" s="9" customFormat="1" ht="16" customHeight="1" spans="1:35">
      <c r="A271" s="40">
        <f t="shared" si="332"/>
        <v>268</v>
      </c>
      <c r="B271" s="41" t="s">
        <v>913</v>
      </c>
      <c r="C271" s="48" t="s">
        <v>755</v>
      </c>
      <c r="D271" s="41" t="s">
        <v>756</v>
      </c>
      <c r="E271" s="41">
        <v>3245.4</v>
      </c>
      <c r="F271" s="41">
        <f>VLOOKUP(C271,'[1]9月'!$B:$Q,16,0)</f>
        <v>3245.4</v>
      </c>
      <c r="G271" s="44">
        <v>5664.75</v>
      </c>
      <c r="H271" s="41">
        <v>3245.4</v>
      </c>
      <c r="I271" s="44">
        <v>1790</v>
      </c>
      <c r="J271" s="44"/>
      <c r="K271" s="52">
        <f t="shared" si="333"/>
        <v>58.4172</v>
      </c>
      <c r="L271" s="53">
        <f t="shared" si="334"/>
        <v>519.264</v>
      </c>
      <c r="M271" s="44">
        <f t="shared" si="335"/>
        <v>453.18</v>
      </c>
      <c r="N271" s="41">
        <f t="shared" si="336"/>
        <v>22.7178</v>
      </c>
      <c r="O271" s="44">
        <f t="shared" si="337"/>
        <v>89.5</v>
      </c>
      <c r="P271" s="44">
        <f t="shared" si="338"/>
        <v>0</v>
      </c>
      <c r="Q271" s="44">
        <f t="shared" si="339"/>
        <v>1143.079</v>
      </c>
      <c r="R271" s="41">
        <f t="shared" si="340"/>
        <v>0</v>
      </c>
      <c r="S271" s="41">
        <f t="shared" si="341"/>
        <v>259.63</v>
      </c>
      <c r="T271" s="44">
        <f t="shared" si="342"/>
        <v>113.3</v>
      </c>
      <c r="U271" s="41">
        <f t="shared" si="343"/>
        <v>9.74</v>
      </c>
      <c r="V271" s="44">
        <f t="shared" si="344"/>
        <v>89.5</v>
      </c>
      <c r="W271" s="44">
        <f t="shared" si="345"/>
        <v>0</v>
      </c>
      <c r="X271" s="41">
        <f t="shared" si="346"/>
        <v>472.17</v>
      </c>
      <c r="Y271" s="41">
        <f t="shared" si="347"/>
        <v>1615.249</v>
      </c>
      <c r="Z271" s="41"/>
      <c r="AA271" s="12" t="s">
        <v>23</v>
      </c>
      <c r="AB271" s="11">
        <f t="shared" ref="AB271:AH271" si="363">K271+R271</f>
        <v>58.4172</v>
      </c>
      <c r="AC271" s="11">
        <f t="shared" si="363"/>
        <v>778.894</v>
      </c>
      <c r="AD271" s="11">
        <f t="shared" si="363"/>
        <v>566.48</v>
      </c>
      <c r="AE271" s="11">
        <f t="shared" si="363"/>
        <v>32.4578</v>
      </c>
      <c r="AF271" s="11">
        <f t="shared" si="363"/>
        <v>179</v>
      </c>
      <c r="AG271" s="11">
        <f t="shared" si="363"/>
        <v>0</v>
      </c>
      <c r="AH271" s="11">
        <f t="shared" si="363"/>
        <v>1615.249</v>
      </c>
      <c r="AI271" s="12" t="s">
        <v>1138</v>
      </c>
    </row>
    <row r="272" s="9" customFormat="1" ht="16" customHeight="1" spans="1:35">
      <c r="A272" s="40">
        <f t="shared" si="332"/>
        <v>269</v>
      </c>
      <c r="B272" s="41" t="s">
        <v>170</v>
      </c>
      <c r="C272" s="48" t="s">
        <v>757</v>
      </c>
      <c r="D272" s="41" t="s">
        <v>758</v>
      </c>
      <c r="E272" s="41">
        <v>3245.4</v>
      </c>
      <c r="F272" s="41">
        <f>VLOOKUP(C272,'[1]9月'!$B:$Q,16,0)</f>
        <v>3245.4</v>
      </c>
      <c r="G272" s="44">
        <v>5664.75</v>
      </c>
      <c r="H272" s="41">
        <v>3245.4</v>
      </c>
      <c r="I272" s="44">
        <v>3180</v>
      </c>
      <c r="J272" s="44"/>
      <c r="K272" s="52">
        <f t="shared" si="333"/>
        <v>58.4172</v>
      </c>
      <c r="L272" s="53">
        <f t="shared" si="334"/>
        <v>519.264</v>
      </c>
      <c r="M272" s="44">
        <f t="shared" si="335"/>
        <v>453.18</v>
      </c>
      <c r="N272" s="41">
        <f t="shared" si="336"/>
        <v>22.7178</v>
      </c>
      <c r="O272" s="44">
        <f t="shared" si="337"/>
        <v>159</v>
      </c>
      <c r="P272" s="44">
        <f t="shared" si="338"/>
        <v>0</v>
      </c>
      <c r="Q272" s="44">
        <f t="shared" si="339"/>
        <v>1212.579</v>
      </c>
      <c r="R272" s="41">
        <f t="shared" si="340"/>
        <v>0</v>
      </c>
      <c r="S272" s="41">
        <f t="shared" si="341"/>
        <v>259.63</v>
      </c>
      <c r="T272" s="44">
        <f t="shared" si="342"/>
        <v>113.3</v>
      </c>
      <c r="U272" s="41">
        <f t="shared" si="343"/>
        <v>9.74</v>
      </c>
      <c r="V272" s="44">
        <f t="shared" si="344"/>
        <v>159</v>
      </c>
      <c r="W272" s="44">
        <f t="shared" si="345"/>
        <v>0</v>
      </c>
      <c r="X272" s="41">
        <f t="shared" si="346"/>
        <v>541.67</v>
      </c>
      <c r="Y272" s="41">
        <f t="shared" si="347"/>
        <v>1754.249</v>
      </c>
      <c r="Z272" s="41"/>
      <c r="AA272" s="12" t="s">
        <v>24</v>
      </c>
      <c r="AB272" s="11">
        <f t="shared" ref="AB272:AH272" si="364">K272+R272</f>
        <v>58.4172</v>
      </c>
      <c r="AC272" s="11">
        <f t="shared" si="364"/>
        <v>778.894</v>
      </c>
      <c r="AD272" s="11">
        <f t="shared" si="364"/>
        <v>566.48</v>
      </c>
      <c r="AE272" s="11">
        <f t="shared" si="364"/>
        <v>32.4578</v>
      </c>
      <c r="AF272" s="11">
        <f t="shared" si="364"/>
        <v>318</v>
      </c>
      <c r="AG272" s="11">
        <f t="shared" si="364"/>
        <v>0</v>
      </c>
      <c r="AH272" s="11">
        <f t="shared" si="364"/>
        <v>1754.249</v>
      </c>
      <c r="AI272" s="12" t="s">
        <v>1138</v>
      </c>
    </row>
    <row r="273" s="9" customFormat="1" ht="16" customHeight="1" spans="1:35">
      <c r="A273" s="40">
        <f t="shared" si="332"/>
        <v>270</v>
      </c>
      <c r="B273" s="41" t="s">
        <v>913</v>
      </c>
      <c r="C273" s="48" t="s">
        <v>759</v>
      </c>
      <c r="D273" s="41" t="s">
        <v>760</v>
      </c>
      <c r="E273" s="41">
        <v>3245.4</v>
      </c>
      <c r="F273" s="41">
        <f>VLOOKUP(C273,'[1]9月'!$B:$Q,16,0)</f>
        <v>3245.4</v>
      </c>
      <c r="G273" s="44">
        <v>5664.75</v>
      </c>
      <c r="H273" s="41">
        <v>3245.4</v>
      </c>
      <c r="I273" s="44">
        <v>1790</v>
      </c>
      <c r="J273" s="44"/>
      <c r="K273" s="52">
        <f t="shared" si="333"/>
        <v>58.4172</v>
      </c>
      <c r="L273" s="53">
        <f t="shared" si="334"/>
        <v>519.264</v>
      </c>
      <c r="M273" s="44">
        <f t="shared" si="335"/>
        <v>453.18</v>
      </c>
      <c r="N273" s="41">
        <f t="shared" si="336"/>
        <v>22.7178</v>
      </c>
      <c r="O273" s="44">
        <f t="shared" si="337"/>
        <v>89.5</v>
      </c>
      <c r="P273" s="44">
        <f t="shared" si="338"/>
        <v>0</v>
      </c>
      <c r="Q273" s="44">
        <f t="shared" si="339"/>
        <v>1143.079</v>
      </c>
      <c r="R273" s="41">
        <f t="shared" si="340"/>
        <v>0</v>
      </c>
      <c r="S273" s="41">
        <f t="shared" si="341"/>
        <v>259.63</v>
      </c>
      <c r="T273" s="44">
        <f t="shared" si="342"/>
        <v>113.3</v>
      </c>
      <c r="U273" s="41">
        <f t="shared" si="343"/>
        <v>9.74</v>
      </c>
      <c r="V273" s="44">
        <f t="shared" si="344"/>
        <v>89.5</v>
      </c>
      <c r="W273" s="44">
        <f t="shared" si="345"/>
        <v>0</v>
      </c>
      <c r="X273" s="41">
        <f t="shared" si="346"/>
        <v>472.17</v>
      </c>
      <c r="Y273" s="41">
        <f t="shared" si="347"/>
        <v>1615.249</v>
      </c>
      <c r="Z273" s="41"/>
      <c r="AA273" s="12" t="s">
        <v>23</v>
      </c>
      <c r="AB273" s="11">
        <f t="shared" ref="AB273:AH273" si="365">K273+R273</f>
        <v>58.4172</v>
      </c>
      <c r="AC273" s="11">
        <f t="shared" si="365"/>
        <v>778.894</v>
      </c>
      <c r="AD273" s="11">
        <f t="shared" si="365"/>
        <v>566.48</v>
      </c>
      <c r="AE273" s="11">
        <f t="shared" si="365"/>
        <v>32.4578</v>
      </c>
      <c r="AF273" s="11">
        <f t="shared" si="365"/>
        <v>179</v>
      </c>
      <c r="AG273" s="11">
        <f t="shared" si="365"/>
        <v>0</v>
      </c>
      <c r="AH273" s="11">
        <f t="shared" si="365"/>
        <v>1615.249</v>
      </c>
      <c r="AI273" s="12" t="s">
        <v>1138</v>
      </c>
    </row>
    <row r="274" s="9" customFormat="1" ht="16" customHeight="1" spans="1:35">
      <c r="A274" s="40">
        <f t="shared" si="332"/>
        <v>271</v>
      </c>
      <c r="B274" s="41" t="s">
        <v>913</v>
      </c>
      <c r="C274" s="48" t="s">
        <v>761</v>
      </c>
      <c r="D274" s="41" t="s">
        <v>762</v>
      </c>
      <c r="E274" s="41">
        <v>3245.4</v>
      </c>
      <c r="F274" s="41">
        <f>VLOOKUP(C274,'[1]9月'!$B:$Q,16,0)</f>
        <v>3245.4</v>
      </c>
      <c r="G274" s="44">
        <v>5664.75</v>
      </c>
      <c r="H274" s="41">
        <v>3245.4</v>
      </c>
      <c r="I274" s="44">
        <v>1790</v>
      </c>
      <c r="J274" s="44"/>
      <c r="K274" s="52">
        <f t="shared" si="333"/>
        <v>58.4172</v>
      </c>
      <c r="L274" s="53">
        <f t="shared" si="334"/>
        <v>519.264</v>
      </c>
      <c r="M274" s="44">
        <f t="shared" si="335"/>
        <v>453.18</v>
      </c>
      <c r="N274" s="41">
        <f t="shared" si="336"/>
        <v>22.7178</v>
      </c>
      <c r="O274" s="44">
        <f t="shared" si="337"/>
        <v>89.5</v>
      </c>
      <c r="P274" s="44">
        <f t="shared" si="338"/>
        <v>0</v>
      </c>
      <c r="Q274" s="44">
        <f t="shared" si="339"/>
        <v>1143.079</v>
      </c>
      <c r="R274" s="41">
        <f t="shared" si="340"/>
        <v>0</v>
      </c>
      <c r="S274" s="41">
        <f t="shared" si="341"/>
        <v>259.63</v>
      </c>
      <c r="T274" s="44">
        <f t="shared" si="342"/>
        <v>113.3</v>
      </c>
      <c r="U274" s="41">
        <f t="shared" si="343"/>
        <v>9.74</v>
      </c>
      <c r="V274" s="44">
        <f t="shared" si="344"/>
        <v>89.5</v>
      </c>
      <c r="W274" s="44">
        <f t="shared" si="345"/>
        <v>0</v>
      </c>
      <c r="X274" s="41">
        <f t="shared" si="346"/>
        <v>472.17</v>
      </c>
      <c r="Y274" s="41">
        <f t="shared" si="347"/>
        <v>1615.249</v>
      </c>
      <c r="Z274" s="41"/>
      <c r="AA274" s="12" t="s">
        <v>23</v>
      </c>
      <c r="AB274" s="11">
        <f t="shared" ref="AB274:AH274" si="366">K274+R274</f>
        <v>58.4172</v>
      </c>
      <c r="AC274" s="11">
        <f t="shared" si="366"/>
        <v>778.894</v>
      </c>
      <c r="AD274" s="11">
        <f t="shared" si="366"/>
        <v>566.48</v>
      </c>
      <c r="AE274" s="11">
        <f t="shared" si="366"/>
        <v>32.4578</v>
      </c>
      <c r="AF274" s="11">
        <f t="shared" si="366"/>
        <v>179</v>
      </c>
      <c r="AG274" s="11">
        <f t="shared" si="366"/>
        <v>0</v>
      </c>
      <c r="AH274" s="11">
        <f t="shared" si="366"/>
        <v>1615.249</v>
      </c>
      <c r="AI274" s="12" t="s">
        <v>1138</v>
      </c>
    </row>
    <row r="275" s="9" customFormat="1" ht="16" customHeight="1" spans="1:35">
      <c r="A275" s="40">
        <f t="shared" si="332"/>
        <v>272</v>
      </c>
      <c r="B275" s="41" t="s">
        <v>913</v>
      </c>
      <c r="C275" s="48" t="s">
        <v>763</v>
      </c>
      <c r="D275" s="41" t="s">
        <v>764</v>
      </c>
      <c r="E275" s="41">
        <v>3245.4</v>
      </c>
      <c r="F275" s="41">
        <f>VLOOKUP(C275,'[1]9月'!$B:$Q,16,0)</f>
        <v>3245.4</v>
      </c>
      <c r="G275" s="44">
        <v>5664.75</v>
      </c>
      <c r="H275" s="41">
        <v>3245.4</v>
      </c>
      <c r="I275" s="44">
        <v>1790</v>
      </c>
      <c r="J275" s="44"/>
      <c r="K275" s="52">
        <f t="shared" si="333"/>
        <v>58.4172</v>
      </c>
      <c r="L275" s="53">
        <f t="shared" si="334"/>
        <v>519.264</v>
      </c>
      <c r="M275" s="44">
        <f t="shared" si="335"/>
        <v>453.18</v>
      </c>
      <c r="N275" s="41">
        <f t="shared" si="336"/>
        <v>22.7178</v>
      </c>
      <c r="O275" s="44">
        <f t="shared" si="337"/>
        <v>89.5</v>
      </c>
      <c r="P275" s="44">
        <f t="shared" si="338"/>
        <v>0</v>
      </c>
      <c r="Q275" s="44">
        <f t="shared" si="339"/>
        <v>1143.079</v>
      </c>
      <c r="R275" s="41">
        <f t="shared" si="340"/>
        <v>0</v>
      </c>
      <c r="S275" s="41">
        <f t="shared" si="341"/>
        <v>259.63</v>
      </c>
      <c r="T275" s="44">
        <f t="shared" si="342"/>
        <v>113.3</v>
      </c>
      <c r="U275" s="41">
        <f t="shared" si="343"/>
        <v>9.74</v>
      </c>
      <c r="V275" s="44">
        <f t="shared" si="344"/>
        <v>89.5</v>
      </c>
      <c r="W275" s="44">
        <f t="shared" si="345"/>
        <v>0</v>
      </c>
      <c r="X275" s="41">
        <f t="shared" si="346"/>
        <v>472.17</v>
      </c>
      <c r="Y275" s="41">
        <f t="shared" si="347"/>
        <v>1615.249</v>
      </c>
      <c r="Z275" s="41"/>
      <c r="AA275" s="12" t="s">
        <v>23</v>
      </c>
      <c r="AB275" s="11">
        <f t="shared" ref="AB275:AH275" si="367">K275+R275</f>
        <v>58.4172</v>
      </c>
      <c r="AC275" s="11">
        <f t="shared" si="367"/>
        <v>778.894</v>
      </c>
      <c r="AD275" s="11">
        <f t="shared" si="367"/>
        <v>566.48</v>
      </c>
      <c r="AE275" s="11">
        <f t="shared" si="367"/>
        <v>32.4578</v>
      </c>
      <c r="AF275" s="11">
        <f t="shared" si="367"/>
        <v>179</v>
      </c>
      <c r="AG275" s="11">
        <f t="shared" si="367"/>
        <v>0</v>
      </c>
      <c r="AH275" s="11">
        <f t="shared" si="367"/>
        <v>1615.249</v>
      </c>
      <c r="AI275" s="12" t="s">
        <v>1138</v>
      </c>
    </row>
    <row r="276" s="9" customFormat="1" ht="16" customHeight="1" spans="1:35">
      <c r="A276" s="40">
        <f t="shared" si="332"/>
        <v>273</v>
      </c>
      <c r="B276" s="41" t="s">
        <v>913</v>
      </c>
      <c r="C276" s="48" t="s">
        <v>765</v>
      </c>
      <c r="D276" s="41" t="s">
        <v>766</v>
      </c>
      <c r="E276" s="41">
        <v>3245.4</v>
      </c>
      <c r="F276" s="41">
        <f>VLOOKUP(C276,'[1]9月'!$B:$Q,16,0)</f>
        <v>3245.4</v>
      </c>
      <c r="G276" s="44">
        <v>5664.75</v>
      </c>
      <c r="H276" s="41">
        <v>3245.4</v>
      </c>
      <c r="I276" s="44">
        <v>1790</v>
      </c>
      <c r="J276" s="44"/>
      <c r="K276" s="52">
        <f t="shared" si="333"/>
        <v>58.4172</v>
      </c>
      <c r="L276" s="53">
        <f t="shared" si="334"/>
        <v>519.264</v>
      </c>
      <c r="M276" s="44">
        <f t="shared" si="335"/>
        <v>453.18</v>
      </c>
      <c r="N276" s="41">
        <f t="shared" si="336"/>
        <v>22.7178</v>
      </c>
      <c r="O276" s="44">
        <f t="shared" si="337"/>
        <v>89.5</v>
      </c>
      <c r="P276" s="44">
        <f t="shared" si="338"/>
        <v>0</v>
      </c>
      <c r="Q276" s="44">
        <f t="shared" si="339"/>
        <v>1143.079</v>
      </c>
      <c r="R276" s="41">
        <f t="shared" si="340"/>
        <v>0</v>
      </c>
      <c r="S276" s="41">
        <f t="shared" si="341"/>
        <v>259.63</v>
      </c>
      <c r="T276" s="44">
        <f t="shared" si="342"/>
        <v>113.3</v>
      </c>
      <c r="U276" s="41">
        <f t="shared" si="343"/>
        <v>9.74</v>
      </c>
      <c r="V276" s="44">
        <f t="shared" si="344"/>
        <v>89.5</v>
      </c>
      <c r="W276" s="44">
        <f t="shared" si="345"/>
        <v>0</v>
      </c>
      <c r="X276" s="41">
        <f t="shared" si="346"/>
        <v>472.17</v>
      </c>
      <c r="Y276" s="41">
        <f t="shared" si="347"/>
        <v>1615.249</v>
      </c>
      <c r="Z276" s="41"/>
      <c r="AA276" s="12" t="s">
        <v>23</v>
      </c>
      <c r="AB276" s="11">
        <f t="shared" ref="AB276:AH276" si="368">K276+R276</f>
        <v>58.4172</v>
      </c>
      <c r="AC276" s="11">
        <f t="shared" si="368"/>
        <v>778.894</v>
      </c>
      <c r="AD276" s="11">
        <f t="shared" si="368"/>
        <v>566.48</v>
      </c>
      <c r="AE276" s="11">
        <f t="shared" si="368"/>
        <v>32.4578</v>
      </c>
      <c r="AF276" s="11">
        <f t="shared" si="368"/>
        <v>179</v>
      </c>
      <c r="AG276" s="11">
        <f t="shared" si="368"/>
        <v>0</v>
      </c>
      <c r="AH276" s="11">
        <f t="shared" si="368"/>
        <v>1615.249</v>
      </c>
      <c r="AI276" s="12" t="s">
        <v>1138</v>
      </c>
    </row>
    <row r="277" s="9" customFormat="1" ht="16" customHeight="1" spans="1:35">
      <c r="A277" s="40">
        <f t="shared" si="332"/>
        <v>274</v>
      </c>
      <c r="B277" s="41" t="s">
        <v>913</v>
      </c>
      <c r="C277" s="48" t="s">
        <v>767</v>
      </c>
      <c r="D277" s="41" t="s">
        <v>768</v>
      </c>
      <c r="E277" s="41">
        <v>3245.4</v>
      </c>
      <c r="F277" s="41">
        <f>VLOOKUP(C277,'[1]9月'!$B:$Q,16,0)</f>
        <v>3245.4</v>
      </c>
      <c r="G277" s="44">
        <v>5664.75</v>
      </c>
      <c r="H277" s="41">
        <v>3245.4</v>
      </c>
      <c r="I277" s="44">
        <v>1790</v>
      </c>
      <c r="J277" s="44"/>
      <c r="K277" s="52">
        <f t="shared" si="333"/>
        <v>58.4172</v>
      </c>
      <c r="L277" s="53">
        <f t="shared" si="334"/>
        <v>519.264</v>
      </c>
      <c r="M277" s="44">
        <f t="shared" si="335"/>
        <v>453.18</v>
      </c>
      <c r="N277" s="41">
        <f t="shared" si="336"/>
        <v>22.7178</v>
      </c>
      <c r="O277" s="44">
        <f t="shared" si="337"/>
        <v>89.5</v>
      </c>
      <c r="P277" s="44">
        <f t="shared" si="338"/>
        <v>0</v>
      </c>
      <c r="Q277" s="44">
        <f t="shared" si="339"/>
        <v>1143.079</v>
      </c>
      <c r="R277" s="41">
        <f t="shared" si="340"/>
        <v>0</v>
      </c>
      <c r="S277" s="41">
        <f t="shared" si="341"/>
        <v>259.63</v>
      </c>
      <c r="T277" s="44">
        <f t="shared" si="342"/>
        <v>113.3</v>
      </c>
      <c r="U277" s="41">
        <f t="shared" si="343"/>
        <v>9.74</v>
      </c>
      <c r="V277" s="44">
        <f t="shared" si="344"/>
        <v>89.5</v>
      </c>
      <c r="W277" s="44">
        <f t="shared" si="345"/>
        <v>0</v>
      </c>
      <c r="X277" s="41">
        <f t="shared" si="346"/>
        <v>472.17</v>
      </c>
      <c r="Y277" s="41">
        <f t="shared" si="347"/>
        <v>1615.249</v>
      </c>
      <c r="Z277" s="41"/>
      <c r="AA277" s="12" t="s">
        <v>23</v>
      </c>
      <c r="AB277" s="11">
        <f t="shared" ref="AB277:AH277" si="369">K277+R277</f>
        <v>58.4172</v>
      </c>
      <c r="AC277" s="11">
        <f t="shared" si="369"/>
        <v>778.894</v>
      </c>
      <c r="AD277" s="11">
        <f t="shared" si="369"/>
        <v>566.48</v>
      </c>
      <c r="AE277" s="11">
        <f t="shared" si="369"/>
        <v>32.4578</v>
      </c>
      <c r="AF277" s="11">
        <f t="shared" si="369"/>
        <v>179</v>
      </c>
      <c r="AG277" s="11">
        <f t="shared" si="369"/>
        <v>0</v>
      </c>
      <c r="AH277" s="11">
        <f t="shared" si="369"/>
        <v>1615.249</v>
      </c>
      <c r="AI277" s="12" t="s">
        <v>1138</v>
      </c>
    </row>
    <row r="278" s="9" customFormat="1" ht="16" customHeight="1" spans="1:35">
      <c r="A278" s="40">
        <f t="shared" si="332"/>
        <v>275</v>
      </c>
      <c r="B278" s="41" t="s">
        <v>913</v>
      </c>
      <c r="C278" s="48" t="s">
        <v>770</v>
      </c>
      <c r="D278" s="41" t="s">
        <v>771</v>
      </c>
      <c r="E278" s="41">
        <v>3245.4</v>
      </c>
      <c r="F278" s="41">
        <f>VLOOKUP(C278,'[1]9月'!$B:$Q,16,0)</f>
        <v>3245.4</v>
      </c>
      <c r="G278" s="44">
        <v>5664.75</v>
      </c>
      <c r="H278" s="41">
        <v>3245.4</v>
      </c>
      <c r="I278" s="44">
        <v>1790</v>
      </c>
      <c r="J278" s="44"/>
      <c r="K278" s="52">
        <f t="shared" si="333"/>
        <v>58.4172</v>
      </c>
      <c r="L278" s="53">
        <f t="shared" si="334"/>
        <v>519.264</v>
      </c>
      <c r="M278" s="44">
        <f t="shared" si="335"/>
        <v>453.18</v>
      </c>
      <c r="N278" s="41">
        <f t="shared" si="336"/>
        <v>22.7178</v>
      </c>
      <c r="O278" s="44">
        <f t="shared" si="337"/>
        <v>89.5</v>
      </c>
      <c r="P278" s="44">
        <f t="shared" si="338"/>
        <v>0</v>
      </c>
      <c r="Q278" s="44">
        <f t="shared" si="339"/>
        <v>1143.079</v>
      </c>
      <c r="R278" s="41">
        <f t="shared" si="340"/>
        <v>0</v>
      </c>
      <c r="S278" s="41">
        <f t="shared" si="341"/>
        <v>259.63</v>
      </c>
      <c r="T278" s="44">
        <f t="shared" si="342"/>
        <v>113.3</v>
      </c>
      <c r="U278" s="41">
        <f t="shared" si="343"/>
        <v>9.74</v>
      </c>
      <c r="V278" s="44">
        <f t="shared" si="344"/>
        <v>89.5</v>
      </c>
      <c r="W278" s="44">
        <f t="shared" si="345"/>
        <v>0</v>
      </c>
      <c r="X278" s="41">
        <f t="shared" si="346"/>
        <v>472.17</v>
      </c>
      <c r="Y278" s="41">
        <f t="shared" si="347"/>
        <v>1615.249</v>
      </c>
      <c r="Z278" s="41"/>
      <c r="AA278" s="12" t="s">
        <v>23</v>
      </c>
      <c r="AB278" s="11">
        <f t="shared" ref="AB278:AH278" si="370">K278+R278</f>
        <v>58.4172</v>
      </c>
      <c r="AC278" s="11">
        <f t="shared" si="370"/>
        <v>778.894</v>
      </c>
      <c r="AD278" s="11">
        <f t="shared" si="370"/>
        <v>566.48</v>
      </c>
      <c r="AE278" s="11">
        <f t="shared" si="370"/>
        <v>32.4578</v>
      </c>
      <c r="AF278" s="11">
        <f t="shared" si="370"/>
        <v>179</v>
      </c>
      <c r="AG278" s="11">
        <f t="shared" si="370"/>
        <v>0</v>
      </c>
      <c r="AH278" s="11">
        <f t="shared" si="370"/>
        <v>1615.249</v>
      </c>
      <c r="AI278" s="12" t="s">
        <v>1138</v>
      </c>
    </row>
    <row r="279" s="9" customFormat="1" ht="16" customHeight="1" spans="1:35">
      <c r="A279" s="40">
        <f t="shared" si="332"/>
        <v>276</v>
      </c>
      <c r="B279" s="41" t="s">
        <v>913</v>
      </c>
      <c r="C279" s="48" t="s">
        <v>773</v>
      </c>
      <c r="D279" s="41" t="s">
        <v>774</v>
      </c>
      <c r="E279" s="41">
        <v>3245.4</v>
      </c>
      <c r="F279" s="41">
        <f>VLOOKUP(C279,'[1]9月'!$B:$Q,16,0)</f>
        <v>3245.4</v>
      </c>
      <c r="G279" s="44">
        <v>5664.75</v>
      </c>
      <c r="H279" s="41">
        <v>3245.4</v>
      </c>
      <c r="I279" s="44">
        <v>0</v>
      </c>
      <c r="J279" s="44"/>
      <c r="K279" s="52">
        <f t="shared" si="333"/>
        <v>58.4172</v>
      </c>
      <c r="L279" s="53">
        <f t="shared" si="334"/>
        <v>519.264</v>
      </c>
      <c r="M279" s="44">
        <f t="shared" si="335"/>
        <v>453.18</v>
      </c>
      <c r="N279" s="41">
        <f t="shared" si="336"/>
        <v>22.7178</v>
      </c>
      <c r="O279" s="44">
        <f t="shared" si="337"/>
        <v>0</v>
      </c>
      <c r="P279" s="44">
        <f t="shared" si="338"/>
        <v>0</v>
      </c>
      <c r="Q279" s="44">
        <f t="shared" si="339"/>
        <v>1053.579</v>
      </c>
      <c r="R279" s="41">
        <f t="shared" si="340"/>
        <v>0</v>
      </c>
      <c r="S279" s="41">
        <f t="shared" si="341"/>
        <v>259.63</v>
      </c>
      <c r="T279" s="44">
        <f t="shared" si="342"/>
        <v>113.3</v>
      </c>
      <c r="U279" s="41">
        <f t="shared" si="343"/>
        <v>9.74</v>
      </c>
      <c r="V279" s="44">
        <f t="shared" si="344"/>
        <v>0</v>
      </c>
      <c r="W279" s="44">
        <f t="shared" si="345"/>
        <v>0</v>
      </c>
      <c r="X279" s="41">
        <f t="shared" si="346"/>
        <v>382.67</v>
      </c>
      <c r="Y279" s="41">
        <f t="shared" si="347"/>
        <v>1436.249</v>
      </c>
      <c r="Z279" s="41"/>
      <c r="AA279" s="12" t="s">
        <v>23</v>
      </c>
      <c r="AB279" s="11">
        <f t="shared" ref="AB279:AH279" si="371">K279+R279</f>
        <v>58.4172</v>
      </c>
      <c r="AC279" s="11">
        <f t="shared" si="371"/>
        <v>778.894</v>
      </c>
      <c r="AD279" s="11">
        <f t="shared" si="371"/>
        <v>566.48</v>
      </c>
      <c r="AE279" s="11">
        <f t="shared" si="371"/>
        <v>32.4578</v>
      </c>
      <c r="AF279" s="11">
        <f t="shared" si="371"/>
        <v>0</v>
      </c>
      <c r="AG279" s="11">
        <f t="shared" si="371"/>
        <v>0</v>
      </c>
      <c r="AH279" s="11">
        <f t="shared" si="371"/>
        <v>1436.249</v>
      </c>
      <c r="AI279" s="12" t="s">
        <v>1138</v>
      </c>
    </row>
    <row r="280" s="9" customFormat="1" ht="16" customHeight="1" spans="1:35">
      <c r="A280" s="40">
        <f t="shared" si="332"/>
        <v>277</v>
      </c>
      <c r="B280" s="41" t="s">
        <v>913</v>
      </c>
      <c r="C280" s="48" t="s">
        <v>776</v>
      </c>
      <c r="D280" s="41" t="s">
        <v>777</v>
      </c>
      <c r="E280" s="41">
        <v>3245.4</v>
      </c>
      <c r="F280" s="41">
        <f>VLOOKUP(C280,'[1]9月'!$B:$Q,16,0)</f>
        <v>3245.4</v>
      </c>
      <c r="G280" s="44">
        <v>5664.75</v>
      </c>
      <c r="H280" s="41">
        <v>3245.4</v>
      </c>
      <c r="I280" s="44">
        <v>0</v>
      </c>
      <c r="J280" s="44"/>
      <c r="K280" s="52">
        <f t="shared" si="333"/>
        <v>58.4172</v>
      </c>
      <c r="L280" s="53">
        <f t="shared" si="334"/>
        <v>519.264</v>
      </c>
      <c r="M280" s="44">
        <f t="shared" si="335"/>
        <v>453.18</v>
      </c>
      <c r="N280" s="41">
        <f t="shared" si="336"/>
        <v>22.7178</v>
      </c>
      <c r="O280" s="44">
        <f t="shared" si="337"/>
        <v>0</v>
      </c>
      <c r="P280" s="44">
        <f t="shared" si="338"/>
        <v>0</v>
      </c>
      <c r="Q280" s="44">
        <f t="shared" si="339"/>
        <v>1053.579</v>
      </c>
      <c r="R280" s="41">
        <f t="shared" si="340"/>
        <v>0</v>
      </c>
      <c r="S280" s="41">
        <f t="shared" si="341"/>
        <v>259.63</v>
      </c>
      <c r="T280" s="44">
        <f t="shared" si="342"/>
        <v>113.3</v>
      </c>
      <c r="U280" s="41">
        <f t="shared" si="343"/>
        <v>9.74</v>
      </c>
      <c r="V280" s="44">
        <f t="shared" si="344"/>
        <v>0</v>
      </c>
      <c r="W280" s="44">
        <f t="shared" si="345"/>
        <v>0</v>
      </c>
      <c r="X280" s="41">
        <f t="shared" si="346"/>
        <v>382.67</v>
      </c>
      <c r="Y280" s="41">
        <f t="shared" si="347"/>
        <v>1436.249</v>
      </c>
      <c r="Z280" s="41"/>
      <c r="AA280" s="12" t="s">
        <v>23</v>
      </c>
      <c r="AB280" s="11">
        <f t="shared" ref="AB280:AH280" si="372">K280+R280</f>
        <v>58.4172</v>
      </c>
      <c r="AC280" s="11">
        <f t="shared" si="372"/>
        <v>778.894</v>
      </c>
      <c r="AD280" s="11">
        <f t="shared" si="372"/>
        <v>566.48</v>
      </c>
      <c r="AE280" s="11">
        <f t="shared" si="372"/>
        <v>32.4578</v>
      </c>
      <c r="AF280" s="11">
        <f t="shared" si="372"/>
        <v>0</v>
      </c>
      <c r="AG280" s="11">
        <f t="shared" si="372"/>
        <v>0</v>
      </c>
      <c r="AH280" s="11">
        <f t="shared" si="372"/>
        <v>1436.249</v>
      </c>
      <c r="AI280" s="12" t="s">
        <v>1138</v>
      </c>
    </row>
    <row r="281" s="9" customFormat="1" ht="16" customHeight="1" spans="1:35">
      <c r="A281" s="40">
        <f t="shared" si="332"/>
        <v>278</v>
      </c>
      <c r="B281" s="41" t="s">
        <v>913</v>
      </c>
      <c r="C281" s="48" t="s">
        <v>779</v>
      </c>
      <c r="D281" s="41" t="s">
        <v>780</v>
      </c>
      <c r="E281" s="41">
        <v>3245.4</v>
      </c>
      <c r="F281" s="41">
        <f>VLOOKUP(C281,'[1]9月'!$B:$Q,16,0)</f>
        <v>3245.4</v>
      </c>
      <c r="G281" s="44">
        <v>5664.75</v>
      </c>
      <c r="H281" s="41">
        <v>3245.4</v>
      </c>
      <c r="I281" s="44">
        <v>1790</v>
      </c>
      <c r="J281" s="44"/>
      <c r="K281" s="52">
        <f t="shared" si="333"/>
        <v>58.4172</v>
      </c>
      <c r="L281" s="53">
        <f t="shared" si="334"/>
        <v>519.264</v>
      </c>
      <c r="M281" s="44">
        <f t="shared" si="335"/>
        <v>453.18</v>
      </c>
      <c r="N281" s="41">
        <f t="shared" si="336"/>
        <v>22.7178</v>
      </c>
      <c r="O281" s="44">
        <f t="shared" si="337"/>
        <v>89.5</v>
      </c>
      <c r="P281" s="44">
        <f t="shared" si="338"/>
        <v>0</v>
      </c>
      <c r="Q281" s="44">
        <f t="shared" si="339"/>
        <v>1143.079</v>
      </c>
      <c r="R281" s="41">
        <f t="shared" si="340"/>
        <v>0</v>
      </c>
      <c r="S281" s="41">
        <f t="shared" si="341"/>
        <v>259.63</v>
      </c>
      <c r="T281" s="44">
        <f t="shared" si="342"/>
        <v>113.3</v>
      </c>
      <c r="U281" s="41">
        <f t="shared" si="343"/>
        <v>9.74</v>
      </c>
      <c r="V281" s="44">
        <f t="shared" si="344"/>
        <v>89.5</v>
      </c>
      <c r="W281" s="44">
        <f t="shared" si="345"/>
        <v>0</v>
      </c>
      <c r="X281" s="41">
        <f t="shared" si="346"/>
        <v>472.17</v>
      </c>
      <c r="Y281" s="41">
        <f t="shared" si="347"/>
        <v>1615.249</v>
      </c>
      <c r="Z281" s="41"/>
      <c r="AA281" s="12" t="s">
        <v>23</v>
      </c>
      <c r="AB281" s="11">
        <f t="shared" ref="AB281:AH281" si="373">K281+R281</f>
        <v>58.4172</v>
      </c>
      <c r="AC281" s="11">
        <f t="shared" si="373"/>
        <v>778.894</v>
      </c>
      <c r="AD281" s="11">
        <f t="shared" si="373"/>
        <v>566.48</v>
      </c>
      <c r="AE281" s="11">
        <f t="shared" si="373"/>
        <v>32.4578</v>
      </c>
      <c r="AF281" s="11">
        <f t="shared" si="373"/>
        <v>179</v>
      </c>
      <c r="AG281" s="11">
        <f t="shared" si="373"/>
        <v>0</v>
      </c>
      <c r="AH281" s="11">
        <f t="shared" si="373"/>
        <v>1615.249</v>
      </c>
      <c r="AI281" s="12" t="s">
        <v>1138</v>
      </c>
    </row>
    <row r="282" s="9" customFormat="1" ht="16" customHeight="1" spans="1:35">
      <c r="A282" s="40">
        <f t="shared" si="332"/>
        <v>279</v>
      </c>
      <c r="B282" s="41" t="s">
        <v>913</v>
      </c>
      <c r="C282" s="48" t="s">
        <v>782</v>
      </c>
      <c r="D282" s="41" t="s">
        <v>783</v>
      </c>
      <c r="E282" s="41">
        <v>3245.4</v>
      </c>
      <c r="F282" s="41">
        <f>VLOOKUP(C282,'[1]9月'!$B:$Q,16,0)</f>
        <v>3245.4</v>
      </c>
      <c r="G282" s="44">
        <v>5664.75</v>
      </c>
      <c r="H282" s="41">
        <v>3245.4</v>
      </c>
      <c r="I282" s="44">
        <v>1790</v>
      </c>
      <c r="J282" s="44"/>
      <c r="K282" s="52">
        <f t="shared" si="333"/>
        <v>58.4172</v>
      </c>
      <c r="L282" s="53">
        <f t="shared" si="334"/>
        <v>519.264</v>
      </c>
      <c r="M282" s="44">
        <f t="shared" si="335"/>
        <v>453.18</v>
      </c>
      <c r="N282" s="41">
        <f t="shared" si="336"/>
        <v>22.7178</v>
      </c>
      <c r="O282" s="44">
        <f t="shared" si="337"/>
        <v>89.5</v>
      </c>
      <c r="P282" s="44">
        <f t="shared" si="338"/>
        <v>0</v>
      </c>
      <c r="Q282" s="44">
        <f t="shared" si="339"/>
        <v>1143.079</v>
      </c>
      <c r="R282" s="41">
        <f t="shared" si="340"/>
        <v>0</v>
      </c>
      <c r="S282" s="41">
        <f t="shared" si="341"/>
        <v>259.63</v>
      </c>
      <c r="T282" s="44">
        <f t="shared" si="342"/>
        <v>113.3</v>
      </c>
      <c r="U282" s="41">
        <f t="shared" si="343"/>
        <v>9.74</v>
      </c>
      <c r="V282" s="44">
        <f t="shared" si="344"/>
        <v>89.5</v>
      </c>
      <c r="W282" s="44">
        <f t="shared" si="345"/>
        <v>0</v>
      </c>
      <c r="X282" s="41">
        <f t="shared" si="346"/>
        <v>472.17</v>
      </c>
      <c r="Y282" s="41">
        <f t="shared" si="347"/>
        <v>1615.249</v>
      </c>
      <c r="Z282" s="41"/>
      <c r="AA282" s="12" t="s">
        <v>23</v>
      </c>
      <c r="AB282" s="11">
        <f t="shared" ref="AB282:AH282" si="374">K282+R282</f>
        <v>58.4172</v>
      </c>
      <c r="AC282" s="11">
        <f t="shared" si="374"/>
        <v>778.894</v>
      </c>
      <c r="AD282" s="11">
        <f t="shared" si="374"/>
        <v>566.48</v>
      </c>
      <c r="AE282" s="11">
        <f t="shared" si="374"/>
        <v>32.4578</v>
      </c>
      <c r="AF282" s="11">
        <f t="shared" si="374"/>
        <v>179</v>
      </c>
      <c r="AG282" s="11">
        <f t="shared" si="374"/>
        <v>0</v>
      </c>
      <c r="AH282" s="11">
        <f t="shared" si="374"/>
        <v>1615.249</v>
      </c>
      <c r="AI282" s="12" t="s">
        <v>1138</v>
      </c>
    </row>
    <row r="283" s="9" customFormat="1" ht="16" customHeight="1" spans="1:35">
      <c r="A283" s="40">
        <f t="shared" si="332"/>
        <v>280</v>
      </c>
      <c r="B283" s="41" t="s">
        <v>913</v>
      </c>
      <c r="C283" s="48" t="s">
        <v>785</v>
      </c>
      <c r="D283" s="41" t="s">
        <v>786</v>
      </c>
      <c r="E283" s="41">
        <v>3245.4</v>
      </c>
      <c r="F283" s="41">
        <f>VLOOKUP(C283,'[1]9月'!$B:$Q,16,0)</f>
        <v>3245.4</v>
      </c>
      <c r="G283" s="44">
        <v>5664.75</v>
      </c>
      <c r="H283" s="41">
        <v>3245.4</v>
      </c>
      <c r="I283" s="44">
        <v>1790</v>
      </c>
      <c r="J283" s="44"/>
      <c r="K283" s="52">
        <f t="shared" si="333"/>
        <v>58.4172</v>
      </c>
      <c r="L283" s="53">
        <f t="shared" si="334"/>
        <v>519.264</v>
      </c>
      <c r="M283" s="44">
        <f t="shared" si="335"/>
        <v>453.18</v>
      </c>
      <c r="N283" s="41">
        <f t="shared" si="336"/>
        <v>22.7178</v>
      </c>
      <c r="O283" s="44">
        <f t="shared" si="337"/>
        <v>89.5</v>
      </c>
      <c r="P283" s="44">
        <f t="shared" si="338"/>
        <v>0</v>
      </c>
      <c r="Q283" s="44">
        <f t="shared" si="339"/>
        <v>1143.079</v>
      </c>
      <c r="R283" s="41">
        <f t="shared" si="340"/>
        <v>0</v>
      </c>
      <c r="S283" s="41">
        <f t="shared" si="341"/>
        <v>259.63</v>
      </c>
      <c r="T283" s="44">
        <f t="shared" si="342"/>
        <v>113.3</v>
      </c>
      <c r="U283" s="41">
        <f t="shared" si="343"/>
        <v>9.74</v>
      </c>
      <c r="V283" s="44">
        <f t="shared" si="344"/>
        <v>89.5</v>
      </c>
      <c r="W283" s="44">
        <f t="shared" si="345"/>
        <v>0</v>
      </c>
      <c r="X283" s="41">
        <f t="shared" si="346"/>
        <v>472.17</v>
      </c>
      <c r="Y283" s="41">
        <f t="shared" si="347"/>
        <v>1615.249</v>
      </c>
      <c r="Z283" s="41"/>
      <c r="AA283" s="12" t="s">
        <v>23</v>
      </c>
      <c r="AB283" s="11">
        <f t="shared" ref="AB283:AH283" si="375">K283+R283</f>
        <v>58.4172</v>
      </c>
      <c r="AC283" s="11">
        <f t="shared" si="375"/>
        <v>778.894</v>
      </c>
      <c r="AD283" s="11">
        <f t="shared" si="375"/>
        <v>566.48</v>
      </c>
      <c r="AE283" s="11">
        <f t="shared" si="375"/>
        <v>32.4578</v>
      </c>
      <c r="AF283" s="11">
        <f t="shared" si="375"/>
        <v>179</v>
      </c>
      <c r="AG283" s="11">
        <f t="shared" si="375"/>
        <v>0</v>
      </c>
      <c r="AH283" s="11">
        <f t="shared" si="375"/>
        <v>1615.249</v>
      </c>
      <c r="AI283" s="12" t="s">
        <v>1138</v>
      </c>
    </row>
    <row r="284" s="9" customFormat="1" ht="16" customHeight="1" spans="1:35">
      <c r="A284" s="40">
        <f t="shared" si="332"/>
        <v>281</v>
      </c>
      <c r="B284" s="41" t="s">
        <v>167</v>
      </c>
      <c r="C284" s="48" t="s">
        <v>788</v>
      </c>
      <c r="D284" s="41" t="s">
        <v>789</v>
      </c>
      <c r="E284" s="41">
        <v>3245.4</v>
      </c>
      <c r="F284" s="41">
        <f>VLOOKUP(C284,'[1]9月'!$B:$Q,16,0)</f>
        <v>3245.4</v>
      </c>
      <c r="G284" s="44">
        <v>5664.75</v>
      </c>
      <c r="H284" s="41">
        <v>3245.4</v>
      </c>
      <c r="I284" s="44">
        <v>1790</v>
      </c>
      <c r="J284" s="44"/>
      <c r="K284" s="52">
        <f t="shared" si="333"/>
        <v>58.4172</v>
      </c>
      <c r="L284" s="53">
        <f t="shared" si="334"/>
        <v>519.264</v>
      </c>
      <c r="M284" s="44">
        <f t="shared" si="335"/>
        <v>453.18</v>
      </c>
      <c r="N284" s="41">
        <f t="shared" si="336"/>
        <v>22.7178</v>
      </c>
      <c r="O284" s="44">
        <f t="shared" si="337"/>
        <v>89.5</v>
      </c>
      <c r="P284" s="44">
        <f t="shared" si="338"/>
        <v>0</v>
      </c>
      <c r="Q284" s="44">
        <f t="shared" si="339"/>
        <v>1143.079</v>
      </c>
      <c r="R284" s="41">
        <f t="shared" si="340"/>
        <v>0</v>
      </c>
      <c r="S284" s="41">
        <f t="shared" si="341"/>
        <v>259.63</v>
      </c>
      <c r="T284" s="44">
        <f t="shared" si="342"/>
        <v>113.3</v>
      </c>
      <c r="U284" s="41">
        <f t="shared" si="343"/>
        <v>9.74</v>
      </c>
      <c r="V284" s="44">
        <f t="shared" si="344"/>
        <v>89.5</v>
      </c>
      <c r="W284" s="44">
        <f t="shared" si="345"/>
        <v>0</v>
      </c>
      <c r="X284" s="41">
        <f t="shared" si="346"/>
        <v>472.17</v>
      </c>
      <c r="Y284" s="41">
        <f t="shared" si="347"/>
        <v>1615.249</v>
      </c>
      <c r="Z284" s="41"/>
      <c r="AA284" s="12" t="s">
        <v>23</v>
      </c>
      <c r="AB284" s="11">
        <f t="shared" ref="AB284:AH284" si="376">K284+R284</f>
        <v>58.4172</v>
      </c>
      <c r="AC284" s="11">
        <f t="shared" si="376"/>
        <v>778.894</v>
      </c>
      <c r="AD284" s="11">
        <f t="shared" si="376"/>
        <v>566.48</v>
      </c>
      <c r="AE284" s="11">
        <f t="shared" si="376"/>
        <v>32.4578</v>
      </c>
      <c r="AF284" s="11">
        <f t="shared" si="376"/>
        <v>179</v>
      </c>
      <c r="AG284" s="11">
        <f t="shared" si="376"/>
        <v>0</v>
      </c>
      <c r="AH284" s="11">
        <f t="shared" si="376"/>
        <v>1615.249</v>
      </c>
      <c r="AI284" s="12" t="s">
        <v>1138</v>
      </c>
    </row>
    <row r="285" s="9" customFormat="1" ht="16" customHeight="1" spans="1:35">
      <c r="A285" s="40">
        <f t="shared" si="332"/>
        <v>282</v>
      </c>
      <c r="B285" s="41" t="s">
        <v>145</v>
      </c>
      <c r="C285" s="48" t="s">
        <v>791</v>
      </c>
      <c r="D285" s="41" t="s">
        <v>792</v>
      </c>
      <c r="E285" s="41">
        <v>3245.4</v>
      </c>
      <c r="F285" s="41">
        <f>VLOOKUP(C285,'[1]9月'!$B:$Q,16,0)</f>
        <v>3245.4</v>
      </c>
      <c r="G285" s="44">
        <v>5664.75</v>
      </c>
      <c r="H285" s="41">
        <v>3245.4</v>
      </c>
      <c r="I285" s="44">
        <v>3180</v>
      </c>
      <c r="J285" s="44"/>
      <c r="K285" s="52">
        <f t="shared" si="333"/>
        <v>58.4172</v>
      </c>
      <c r="L285" s="53">
        <f t="shared" si="334"/>
        <v>519.264</v>
      </c>
      <c r="M285" s="44">
        <f t="shared" si="335"/>
        <v>453.18</v>
      </c>
      <c r="N285" s="41">
        <f t="shared" si="336"/>
        <v>22.7178</v>
      </c>
      <c r="O285" s="44">
        <f t="shared" si="337"/>
        <v>159</v>
      </c>
      <c r="P285" s="44">
        <f t="shared" si="338"/>
        <v>0</v>
      </c>
      <c r="Q285" s="44">
        <f t="shared" si="339"/>
        <v>1212.579</v>
      </c>
      <c r="R285" s="41">
        <f t="shared" si="340"/>
        <v>0</v>
      </c>
      <c r="S285" s="41">
        <f t="shared" si="341"/>
        <v>259.63</v>
      </c>
      <c r="T285" s="44">
        <f t="shared" si="342"/>
        <v>113.3</v>
      </c>
      <c r="U285" s="41">
        <f t="shared" si="343"/>
        <v>9.74</v>
      </c>
      <c r="V285" s="44">
        <f t="shared" si="344"/>
        <v>159</v>
      </c>
      <c r="W285" s="44">
        <f t="shared" si="345"/>
        <v>0</v>
      </c>
      <c r="X285" s="41">
        <f t="shared" si="346"/>
        <v>541.67</v>
      </c>
      <c r="Y285" s="41">
        <f t="shared" si="347"/>
        <v>1754.249</v>
      </c>
      <c r="Z285" s="41"/>
      <c r="AA285" s="12" t="s">
        <v>9</v>
      </c>
      <c r="AB285" s="11">
        <f t="shared" ref="AB285:AH285" si="377">K285+R285</f>
        <v>58.4172</v>
      </c>
      <c r="AC285" s="11">
        <f t="shared" si="377"/>
        <v>778.894</v>
      </c>
      <c r="AD285" s="11">
        <f t="shared" si="377"/>
        <v>566.48</v>
      </c>
      <c r="AE285" s="11">
        <f t="shared" si="377"/>
        <v>32.4578</v>
      </c>
      <c r="AF285" s="11">
        <f t="shared" si="377"/>
        <v>318</v>
      </c>
      <c r="AG285" s="11">
        <f t="shared" si="377"/>
        <v>0</v>
      </c>
      <c r="AH285" s="11">
        <f t="shared" si="377"/>
        <v>1754.249</v>
      </c>
      <c r="AI285" s="12" t="s">
        <v>1136</v>
      </c>
    </row>
    <row r="286" s="9" customFormat="1" ht="16" customHeight="1" spans="1:35">
      <c r="A286" s="40">
        <f t="shared" si="332"/>
        <v>283</v>
      </c>
      <c r="B286" s="41" t="s">
        <v>684</v>
      </c>
      <c r="C286" s="48" t="s">
        <v>794</v>
      </c>
      <c r="D286" s="41" t="s">
        <v>795</v>
      </c>
      <c r="E286" s="41">
        <v>3245.4</v>
      </c>
      <c r="F286" s="41">
        <f>VLOOKUP(C286,'[1]9月'!$B:$Q,16,0)</f>
        <v>3245.4</v>
      </c>
      <c r="G286" s="44">
        <v>5664.75</v>
      </c>
      <c r="H286" s="41">
        <v>3245.4</v>
      </c>
      <c r="I286" s="44">
        <v>1790</v>
      </c>
      <c r="J286" s="44"/>
      <c r="K286" s="52">
        <f t="shared" si="333"/>
        <v>58.4172</v>
      </c>
      <c r="L286" s="53">
        <f t="shared" si="334"/>
        <v>519.264</v>
      </c>
      <c r="M286" s="44">
        <f t="shared" si="335"/>
        <v>453.18</v>
      </c>
      <c r="N286" s="41">
        <f t="shared" si="336"/>
        <v>22.7178</v>
      </c>
      <c r="O286" s="44">
        <f t="shared" si="337"/>
        <v>89.5</v>
      </c>
      <c r="P286" s="44">
        <f t="shared" si="338"/>
        <v>0</v>
      </c>
      <c r="Q286" s="44">
        <f t="shared" si="339"/>
        <v>1143.079</v>
      </c>
      <c r="R286" s="41">
        <f t="shared" si="340"/>
        <v>0</v>
      </c>
      <c r="S286" s="41">
        <f t="shared" si="341"/>
        <v>259.63</v>
      </c>
      <c r="T286" s="44">
        <f t="shared" si="342"/>
        <v>113.3</v>
      </c>
      <c r="U286" s="41">
        <f t="shared" si="343"/>
        <v>9.74</v>
      </c>
      <c r="V286" s="44">
        <f t="shared" si="344"/>
        <v>89.5</v>
      </c>
      <c r="W286" s="44">
        <f t="shared" si="345"/>
        <v>0</v>
      </c>
      <c r="X286" s="41">
        <f t="shared" si="346"/>
        <v>472.17</v>
      </c>
      <c r="Y286" s="41">
        <f t="shared" si="347"/>
        <v>1615.249</v>
      </c>
      <c r="Z286" s="41"/>
      <c r="AA286" s="12" t="s">
        <v>22</v>
      </c>
      <c r="AB286" s="11">
        <f t="shared" ref="AB286:AH286" si="378">K286+R286</f>
        <v>58.4172</v>
      </c>
      <c r="AC286" s="11">
        <f t="shared" si="378"/>
        <v>778.894</v>
      </c>
      <c r="AD286" s="11">
        <f t="shared" si="378"/>
        <v>566.48</v>
      </c>
      <c r="AE286" s="11">
        <f t="shared" si="378"/>
        <v>32.4578</v>
      </c>
      <c r="AF286" s="11">
        <f t="shared" si="378"/>
        <v>179</v>
      </c>
      <c r="AG286" s="11">
        <f t="shared" si="378"/>
        <v>0</v>
      </c>
      <c r="AH286" s="11">
        <f t="shared" si="378"/>
        <v>1615.249</v>
      </c>
      <c r="AI286" s="12" t="s">
        <v>1138</v>
      </c>
    </row>
    <row r="287" s="9" customFormat="1" ht="16" customHeight="1" spans="1:35">
      <c r="A287" s="40">
        <f t="shared" si="332"/>
        <v>284</v>
      </c>
      <c r="B287" s="41" t="s">
        <v>913</v>
      </c>
      <c r="C287" s="48" t="s">
        <v>800</v>
      </c>
      <c r="D287" s="41" t="s">
        <v>801</v>
      </c>
      <c r="E287" s="41">
        <v>3245.4</v>
      </c>
      <c r="F287" s="41">
        <f>VLOOKUP(C287,'[1]9月'!$B:$Q,16,0)</f>
        <v>3245.4</v>
      </c>
      <c r="G287" s="44">
        <v>5664.75</v>
      </c>
      <c r="H287" s="41">
        <v>3245.4</v>
      </c>
      <c r="I287" s="44">
        <v>1790</v>
      </c>
      <c r="J287" s="44"/>
      <c r="K287" s="52">
        <f t="shared" si="333"/>
        <v>58.4172</v>
      </c>
      <c r="L287" s="53">
        <f t="shared" si="334"/>
        <v>519.264</v>
      </c>
      <c r="M287" s="44">
        <f t="shared" si="335"/>
        <v>453.18</v>
      </c>
      <c r="N287" s="41">
        <f t="shared" si="336"/>
        <v>22.7178</v>
      </c>
      <c r="O287" s="44">
        <f t="shared" si="337"/>
        <v>89.5</v>
      </c>
      <c r="P287" s="44">
        <f t="shared" si="338"/>
        <v>0</v>
      </c>
      <c r="Q287" s="44">
        <f t="shared" si="339"/>
        <v>1143.079</v>
      </c>
      <c r="R287" s="41">
        <f t="shared" si="340"/>
        <v>0</v>
      </c>
      <c r="S287" s="41">
        <f t="shared" si="341"/>
        <v>259.63</v>
      </c>
      <c r="T287" s="44">
        <f t="shared" si="342"/>
        <v>113.3</v>
      </c>
      <c r="U287" s="41">
        <f t="shared" si="343"/>
        <v>9.74</v>
      </c>
      <c r="V287" s="44">
        <f t="shared" si="344"/>
        <v>89.5</v>
      </c>
      <c r="W287" s="44">
        <f t="shared" si="345"/>
        <v>0</v>
      </c>
      <c r="X287" s="41">
        <f t="shared" si="346"/>
        <v>472.17</v>
      </c>
      <c r="Y287" s="41">
        <f t="shared" si="347"/>
        <v>1615.249</v>
      </c>
      <c r="Z287" s="41"/>
      <c r="AA287" s="12" t="s">
        <v>23</v>
      </c>
      <c r="AB287" s="11">
        <f t="shared" ref="AB287:AH287" si="379">K287+R287</f>
        <v>58.4172</v>
      </c>
      <c r="AC287" s="11">
        <f t="shared" si="379"/>
        <v>778.894</v>
      </c>
      <c r="AD287" s="11">
        <f t="shared" si="379"/>
        <v>566.48</v>
      </c>
      <c r="AE287" s="11">
        <f t="shared" si="379"/>
        <v>32.4578</v>
      </c>
      <c r="AF287" s="11">
        <f t="shared" si="379"/>
        <v>179</v>
      </c>
      <c r="AG287" s="11">
        <f t="shared" si="379"/>
        <v>0</v>
      </c>
      <c r="AH287" s="11">
        <f t="shared" si="379"/>
        <v>1615.249</v>
      </c>
      <c r="AI287" s="12" t="s">
        <v>1138</v>
      </c>
    </row>
    <row r="288" s="9" customFormat="1" ht="16" customHeight="1" spans="1:35">
      <c r="A288" s="40">
        <f t="shared" si="332"/>
        <v>285</v>
      </c>
      <c r="B288" s="41" t="s">
        <v>913</v>
      </c>
      <c r="C288" s="48" t="s">
        <v>803</v>
      </c>
      <c r="D288" s="41" t="s">
        <v>804</v>
      </c>
      <c r="E288" s="41">
        <v>3245.4</v>
      </c>
      <c r="F288" s="41">
        <f>VLOOKUP(C288,'[1]9月'!$B:$Q,16,0)</f>
        <v>3245.4</v>
      </c>
      <c r="G288" s="44">
        <v>5664.75</v>
      </c>
      <c r="H288" s="41">
        <v>3245.4</v>
      </c>
      <c r="I288" s="44">
        <v>1790</v>
      </c>
      <c r="J288" s="44"/>
      <c r="K288" s="52">
        <f t="shared" si="333"/>
        <v>58.4172</v>
      </c>
      <c r="L288" s="53">
        <f t="shared" si="334"/>
        <v>519.264</v>
      </c>
      <c r="M288" s="44">
        <f t="shared" si="335"/>
        <v>453.18</v>
      </c>
      <c r="N288" s="41">
        <f t="shared" si="336"/>
        <v>22.7178</v>
      </c>
      <c r="O288" s="44">
        <f t="shared" si="337"/>
        <v>89.5</v>
      </c>
      <c r="P288" s="44">
        <f t="shared" si="338"/>
        <v>0</v>
      </c>
      <c r="Q288" s="44">
        <f t="shared" si="339"/>
        <v>1143.079</v>
      </c>
      <c r="R288" s="41">
        <f t="shared" si="340"/>
        <v>0</v>
      </c>
      <c r="S288" s="41">
        <f t="shared" si="341"/>
        <v>259.63</v>
      </c>
      <c r="T288" s="44">
        <f t="shared" si="342"/>
        <v>113.3</v>
      </c>
      <c r="U288" s="41">
        <f t="shared" si="343"/>
        <v>9.74</v>
      </c>
      <c r="V288" s="44">
        <f t="shared" si="344"/>
        <v>89.5</v>
      </c>
      <c r="W288" s="44">
        <f t="shared" si="345"/>
        <v>0</v>
      </c>
      <c r="X288" s="41">
        <f t="shared" si="346"/>
        <v>472.17</v>
      </c>
      <c r="Y288" s="41">
        <f t="shared" si="347"/>
        <v>1615.249</v>
      </c>
      <c r="Z288" s="41"/>
      <c r="AA288" s="12" t="s">
        <v>23</v>
      </c>
      <c r="AB288" s="11">
        <f t="shared" ref="AB288:AH288" si="380">K288+R288</f>
        <v>58.4172</v>
      </c>
      <c r="AC288" s="11">
        <f t="shared" si="380"/>
        <v>778.894</v>
      </c>
      <c r="AD288" s="11">
        <f t="shared" si="380"/>
        <v>566.48</v>
      </c>
      <c r="AE288" s="11">
        <f t="shared" si="380"/>
        <v>32.4578</v>
      </c>
      <c r="AF288" s="11">
        <f t="shared" si="380"/>
        <v>179</v>
      </c>
      <c r="AG288" s="11">
        <f t="shared" si="380"/>
        <v>0</v>
      </c>
      <c r="AH288" s="11">
        <f t="shared" si="380"/>
        <v>1615.249</v>
      </c>
      <c r="AI288" s="12" t="s">
        <v>1138</v>
      </c>
    </row>
    <row r="289" s="9" customFormat="1" ht="16" customHeight="1" spans="1:35">
      <c r="A289" s="40">
        <f t="shared" si="332"/>
        <v>286</v>
      </c>
      <c r="B289" s="41" t="s">
        <v>913</v>
      </c>
      <c r="C289" s="77" t="s">
        <v>806</v>
      </c>
      <c r="D289" s="41" t="s">
        <v>807</v>
      </c>
      <c r="E289" s="41">
        <v>3245.4</v>
      </c>
      <c r="F289" s="41">
        <f>VLOOKUP(C289,'[1]9月'!$B:$Q,16,0)</f>
        <v>3245.4</v>
      </c>
      <c r="G289" s="44">
        <v>5664.75</v>
      </c>
      <c r="H289" s="41">
        <v>3245.4</v>
      </c>
      <c r="I289" s="44">
        <v>1790</v>
      </c>
      <c r="J289" s="44"/>
      <c r="K289" s="52">
        <f t="shared" si="333"/>
        <v>58.4172</v>
      </c>
      <c r="L289" s="53">
        <f t="shared" si="334"/>
        <v>519.264</v>
      </c>
      <c r="M289" s="44">
        <f t="shared" si="335"/>
        <v>453.18</v>
      </c>
      <c r="N289" s="41">
        <f t="shared" si="336"/>
        <v>22.7178</v>
      </c>
      <c r="O289" s="44">
        <f t="shared" si="337"/>
        <v>89.5</v>
      </c>
      <c r="P289" s="44">
        <f t="shared" si="338"/>
        <v>0</v>
      </c>
      <c r="Q289" s="44">
        <f t="shared" si="339"/>
        <v>1143.079</v>
      </c>
      <c r="R289" s="41">
        <f t="shared" si="340"/>
        <v>0</v>
      </c>
      <c r="S289" s="41">
        <f t="shared" si="341"/>
        <v>259.63</v>
      </c>
      <c r="T289" s="44">
        <f t="shared" si="342"/>
        <v>113.3</v>
      </c>
      <c r="U289" s="41">
        <f t="shared" si="343"/>
        <v>9.74</v>
      </c>
      <c r="V289" s="44">
        <f t="shared" si="344"/>
        <v>89.5</v>
      </c>
      <c r="W289" s="44">
        <f t="shared" si="345"/>
        <v>0</v>
      </c>
      <c r="X289" s="41">
        <f t="shared" si="346"/>
        <v>472.17</v>
      </c>
      <c r="Y289" s="41">
        <f t="shared" si="347"/>
        <v>1615.249</v>
      </c>
      <c r="Z289" s="41"/>
      <c r="AA289" s="12" t="s">
        <v>23</v>
      </c>
      <c r="AB289" s="11">
        <f t="shared" ref="AB289:AH289" si="381">K289+R289</f>
        <v>58.4172</v>
      </c>
      <c r="AC289" s="11">
        <f t="shared" si="381"/>
        <v>778.894</v>
      </c>
      <c r="AD289" s="11">
        <f t="shared" si="381"/>
        <v>566.48</v>
      </c>
      <c r="AE289" s="11">
        <f t="shared" si="381"/>
        <v>32.4578</v>
      </c>
      <c r="AF289" s="11">
        <f t="shared" si="381"/>
        <v>179</v>
      </c>
      <c r="AG289" s="11">
        <f t="shared" si="381"/>
        <v>0</v>
      </c>
      <c r="AH289" s="11">
        <f t="shared" si="381"/>
        <v>1615.249</v>
      </c>
      <c r="AI289" s="12" t="s">
        <v>1138</v>
      </c>
    </row>
    <row r="290" s="9" customFormat="1" ht="16" customHeight="1" spans="1:35">
      <c r="A290" s="40">
        <f t="shared" si="332"/>
        <v>287</v>
      </c>
      <c r="B290" s="41" t="s">
        <v>684</v>
      </c>
      <c r="C290" s="46" t="s">
        <v>808</v>
      </c>
      <c r="D290" s="45" t="s">
        <v>809</v>
      </c>
      <c r="E290" s="41">
        <v>3245.4</v>
      </c>
      <c r="F290" s="41">
        <f>VLOOKUP(C290,'[1]9月'!$B:$Q,16,0)</f>
        <v>3245.4</v>
      </c>
      <c r="G290" s="63">
        <v>5664.75</v>
      </c>
      <c r="H290" s="41">
        <v>3245.4</v>
      </c>
      <c r="I290" s="44">
        <v>1790</v>
      </c>
      <c r="J290" s="44"/>
      <c r="K290" s="52">
        <f t="shared" si="333"/>
        <v>58.4172</v>
      </c>
      <c r="L290" s="53">
        <f t="shared" si="334"/>
        <v>519.264</v>
      </c>
      <c r="M290" s="44">
        <f t="shared" si="335"/>
        <v>453.18</v>
      </c>
      <c r="N290" s="41">
        <f t="shared" si="336"/>
        <v>22.7178</v>
      </c>
      <c r="O290" s="44">
        <f t="shared" si="337"/>
        <v>89.5</v>
      </c>
      <c r="P290" s="44">
        <f t="shared" si="338"/>
        <v>0</v>
      </c>
      <c r="Q290" s="44">
        <f t="shared" si="339"/>
        <v>1143.079</v>
      </c>
      <c r="R290" s="41">
        <f t="shared" si="340"/>
        <v>0</v>
      </c>
      <c r="S290" s="41">
        <f t="shared" si="341"/>
        <v>259.63</v>
      </c>
      <c r="T290" s="44">
        <f t="shared" si="342"/>
        <v>113.3</v>
      </c>
      <c r="U290" s="41">
        <f t="shared" si="343"/>
        <v>9.74</v>
      </c>
      <c r="V290" s="44">
        <f t="shared" si="344"/>
        <v>89.5</v>
      </c>
      <c r="W290" s="44">
        <f t="shared" si="345"/>
        <v>0</v>
      </c>
      <c r="X290" s="41">
        <f t="shared" si="346"/>
        <v>472.17</v>
      </c>
      <c r="Y290" s="41">
        <f t="shared" si="347"/>
        <v>1615.249</v>
      </c>
      <c r="Z290" s="41"/>
      <c r="AA290" s="12" t="s">
        <v>22</v>
      </c>
      <c r="AB290" s="11">
        <f t="shared" ref="AB290:AH290" si="382">K290+R290</f>
        <v>58.4172</v>
      </c>
      <c r="AC290" s="11">
        <f t="shared" si="382"/>
        <v>778.894</v>
      </c>
      <c r="AD290" s="11">
        <f t="shared" si="382"/>
        <v>566.48</v>
      </c>
      <c r="AE290" s="11">
        <f t="shared" si="382"/>
        <v>32.4578</v>
      </c>
      <c r="AF290" s="11">
        <f t="shared" si="382"/>
        <v>179</v>
      </c>
      <c r="AG290" s="11">
        <f t="shared" si="382"/>
        <v>0</v>
      </c>
      <c r="AH290" s="11">
        <f t="shared" si="382"/>
        <v>1615.249</v>
      </c>
      <c r="AI290" s="12" t="s">
        <v>1138</v>
      </c>
    </row>
    <row r="291" s="9" customFormat="1" ht="16" customHeight="1" spans="1:35">
      <c r="A291" s="40">
        <f t="shared" si="332"/>
        <v>288</v>
      </c>
      <c r="B291" s="41" t="s">
        <v>913</v>
      </c>
      <c r="C291" s="46" t="s">
        <v>810</v>
      </c>
      <c r="D291" s="45" t="s">
        <v>811</v>
      </c>
      <c r="E291" s="41">
        <v>3245.4</v>
      </c>
      <c r="F291" s="41">
        <f>VLOOKUP(C291,'[1]9月'!$B:$Q,16,0)</f>
        <v>3245.4</v>
      </c>
      <c r="G291" s="63">
        <v>5664.75</v>
      </c>
      <c r="H291" s="41">
        <v>3245.4</v>
      </c>
      <c r="I291" s="44">
        <v>1790</v>
      </c>
      <c r="J291" s="44"/>
      <c r="K291" s="52">
        <f t="shared" si="333"/>
        <v>58.4172</v>
      </c>
      <c r="L291" s="53">
        <f t="shared" si="334"/>
        <v>519.264</v>
      </c>
      <c r="M291" s="44">
        <f t="shared" si="335"/>
        <v>453.18</v>
      </c>
      <c r="N291" s="41">
        <f t="shared" si="336"/>
        <v>22.7178</v>
      </c>
      <c r="O291" s="44">
        <f t="shared" si="337"/>
        <v>89.5</v>
      </c>
      <c r="P291" s="44">
        <f t="shared" si="338"/>
        <v>0</v>
      </c>
      <c r="Q291" s="44">
        <f t="shared" si="339"/>
        <v>1143.079</v>
      </c>
      <c r="R291" s="41">
        <f t="shared" si="340"/>
        <v>0</v>
      </c>
      <c r="S291" s="41">
        <f t="shared" si="341"/>
        <v>259.63</v>
      </c>
      <c r="T291" s="44">
        <f t="shared" si="342"/>
        <v>113.3</v>
      </c>
      <c r="U291" s="41">
        <f t="shared" si="343"/>
        <v>9.74</v>
      </c>
      <c r="V291" s="44">
        <f t="shared" si="344"/>
        <v>89.5</v>
      </c>
      <c r="W291" s="44">
        <f t="shared" si="345"/>
        <v>0</v>
      </c>
      <c r="X291" s="41">
        <f t="shared" si="346"/>
        <v>472.17</v>
      </c>
      <c r="Y291" s="41">
        <f t="shared" si="347"/>
        <v>1615.249</v>
      </c>
      <c r="Z291" s="41"/>
      <c r="AA291" s="12" t="s">
        <v>23</v>
      </c>
      <c r="AB291" s="11">
        <f t="shared" ref="AB291:AH291" si="383">K291+R291</f>
        <v>58.4172</v>
      </c>
      <c r="AC291" s="11">
        <f t="shared" si="383"/>
        <v>778.894</v>
      </c>
      <c r="AD291" s="11">
        <f t="shared" si="383"/>
        <v>566.48</v>
      </c>
      <c r="AE291" s="11">
        <f t="shared" si="383"/>
        <v>32.4578</v>
      </c>
      <c r="AF291" s="11">
        <f t="shared" si="383"/>
        <v>179</v>
      </c>
      <c r="AG291" s="11">
        <f t="shared" si="383"/>
        <v>0</v>
      </c>
      <c r="AH291" s="11">
        <f t="shared" si="383"/>
        <v>1615.249</v>
      </c>
      <c r="AI291" s="12" t="s">
        <v>1138</v>
      </c>
    </row>
    <row r="292" s="9" customFormat="1" ht="16" customHeight="1" spans="1:35">
      <c r="A292" s="40">
        <f t="shared" si="332"/>
        <v>289</v>
      </c>
      <c r="B292" s="41" t="s">
        <v>167</v>
      </c>
      <c r="C292" s="78" t="s">
        <v>814</v>
      </c>
      <c r="D292" s="43" t="s">
        <v>815</v>
      </c>
      <c r="E292" s="41">
        <v>3245.4</v>
      </c>
      <c r="F292" s="41">
        <f>VLOOKUP(C292,'[1]9月'!$B:$Q,16,0)</f>
        <v>3245.4</v>
      </c>
      <c r="G292" s="63">
        <v>5664.75</v>
      </c>
      <c r="H292" s="41">
        <v>3245.4</v>
      </c>
      <c r="I292" s="44">
        <v>3180</v>
      </c>
      <c r="J292" s="44"/>
      <c r="K292" s="52">
        <f t="shared" si="333"/>
        <v>58.4172</v>
      </c>
      <c r="L292" s="53">
        <f t="shared" si="334"/>
        <v>519.264</v>
      </c>
      <c r="M292" s="44">
        <f t="shared" si="335"/>
        <v>453.18</v>
      </c>
      <c r="N292" s="41">
        <f t="shared" si="336"/>
        <v>22.7178</v>
      </c>
      <c r="O292" s="44">
        <f t="shared" si="337"/>
        <v>159</v>
      </c>
      <c r="P292" s="44">
        <f t="shared" si="338"/>
        <v>0</v>
      </c>
      <c r="Q292" s="44">
        <f t="shared" si="339"/>
        <v>1212.579</v>
      </c>
      <c r="R292" s="41">
        <f t="shared" si="340"/>
        <v>0</v>
      </c>
      <c r="S292" s="41">
        <f t="shared" si="341"/>
        <v>259.63</v>
      </c>
      <c r="T292" s="44">
        <f t="shared" si="342"/>
        <v>113.3</v>
      </c>
      <c r="U292" s="41">
        <f t="shared" si="343"/>
        <v>9.74</v>
      </c>
      <c r="V292" s="44">
        <f t="shared" si="344"/>
        <v>159</v>
      </c>
      <c r="W292" s="44">
        <f t="shared" si="345"/>
        <v>0</v>
      </c>
      <c r="X292" s="41">
        <f t="shared" si="346"/>
        <v>541.67</v>
      </c>
      <c r="Y292" s="41">
        <f t="shared" si="347"/>
        <v>1754.249</v>
      </c>
      <c r="Z292" s="41"/>
      <c r="AA292" s="12" t="s">
        <v>12</v>
      </c>
      <c r="AB292" s="11">
        <f t="shared" ref="AB292:AH292" si="384">K292+R292</f>
        <v>58.4172</v>
      </c>
      <c r="AC292" s="11">
        <f t="shared" si="384"/>
        <v>778.894</v>
      </c>
      <c r="AD292" s="11">
        <f t="shared" si="384"/>
        <v>566.48</v>
      </c>
      <c r="AE292" s="11">
        <f t="shared" si="384"/>
        <v>32.4578</v>
      </c>
      <c r="AF292" s="11">
        <f t="shared" si="384"/>
        <v>318</v>
      </c>
      <c r="AG292" s="11">
        <f t="shared" si="384"/>
        <v>0</v>
      </c>
      <c r="AH292" s="11">
        <f t="shared" si="384"/>
        <v>1754.249</v>
      </c>
      <c r="AI292" s="12" t="s">
        <v>1134</v>
      </c>
    </row>
    <row r="293" s="9" customFormat="1" ht="16" customHeight="1" spans="1:35">
      <c r="A293" s="40">
        <f t="shared" si="332"/>
        <v>290</v>
      </c>
      <c r="B293" s="41" t="s">
        <v>715</v>
      </c>
      <c r="C293" s="78" t="s">
        <v>818</v>
      </c>
      <c r="D293" s="43" t="s">
        <v>819</v>
      </c>
      <c r="E293" s="41">
        <v>3245.4</v>
      </c>
      <c r="F293" s="41">
        <v>3245.4</v>
      </c>
      <c r="G293" s="63">
        <v>5664.75</v>
      </c>
      <c r="H293" s="41">
        <v>3245.4</v>
      </c>
      <c r="I293" s="44">
        <v>0</v>
      </c>
      <c r="J293" s="44"/>
      <c r="K293" s="52">
        <f t="shared" si="333"/>
        <v>58.4172</v>
      </c>
      <c r="L293" s="53">
        <f t="shared" si="334"/>
        <v>519.264</v>
      </c>
      <c r="M293" s="44">
        <f t="shared" si="335"/>
        <v>453.18</v>
      </c>
      <c r="N293" s="41">
        <f t="shared" si="336"/>
        <v>22.7178</v>
      </c>
      <c r="O293" s="44">
        <f t="shared" si="337"/>
        <v>0</v>
      </c>
      <c r="P293" s="44">
        <f t="shared" si="338"/>
        <v>0</v>
      </c>
      <c r="Q293" s="44">
        <f t="shared" si="339"/>
        <v>1053.579</v>
      </c>
      <c r="R293" s="41">
        <f t="shared" si="340"/>
        <v>0</v>
      </c>
      <c r="S293" s="41">
        <f t="shared" si="341"/>
        <v>259.63</v>
      </c>
      <c r="T293" s="44">
        <f t="shared" si="342"/>
        <v>113.3</v>
      </c>
      <c r="U293" s="41">
        <f t="shared" si="343"/>
        <v>9.74</v>
      </c>
      <c r="V293" s="44">
        <f t="shared" si="344"/>
        <v>0</v>
      </c>
      <c r="W293" s="44">
        <f t="shared" si="345"/>
        <v>0</v>
      </c>
      <c r="X293" s="41">
        <f t="shared" si="346"/>
        <v>382.67</v>
      </c>
      <c r="Y293" s="41">
        <f t="shared" si="347"/>
        <v>1436.249</v>
      </c>
      <c r="Z293" s="41"/>
      <c r="AA293" s="12" t="s">
        <v>20</v>
      </c>
      <c r="AB293" s="11">
        <f t="shared" ref="AB293:AH293" si="385">K293+R293</f>
        <v>58.4172</v>
      </c>
      <c r="AC293" s="11">
        <f t="shared" si="385"/>
        <v>778.894</v>
      </c>
      <c r="AD293" s="11">
        <f t="shared" si="385"/>
        <v>566.48</v>
      </c>
      <c r="AE293" s="11">
        <f t="shared" si="385"/>
        <v>32.4578</v>
      </c>
      <c r="AF293" s="11">
        <f t="shared" si="385"/>
        <v>0</v>
      </c>
      <c r="AG293" s="11">
        <f t="shared" si="385"/>
        <v>0</v>
      </c>
      <c r="AH293" s="11">
        <f t="shared" si="385"/>
        <v>1436.249</v>
      </c>
      <c r="AI293" s="12" t="s">
        <v>1138</v>
      </c>
    </row>
    <row r="294" s="9" customFormat="1" ht="16" customHeight="1" spans="1:35">
      <c r="A294" s="40">
        <f t="shared" si="332"/>
        <v>291</v>
      </c>
      <c r="B294" s="41" t="s">
        <v>167</v>
      </c>
      <c r="C294" s="78" t="s">
        <v>822</v>
      </c>
      <c r="D294" s="43" t="s">
        <v>823</v>
      </c>
      <c r="E294" s="41">
        <v>3820</v>
      </c>
      <c r="F294" s="41">
        <v>3820</v>
      </c>
      <c r="G294" s="63">
        <v>5664.75</v>
      </c>
      <c r="H294" s="41">
        <v>3820</v>
      </c>
      <c r="I294" s="44">
        <v>4180</v>
      </c>
      <c r="J294" s="44"/>
      <c r="K294" s="52">
        <f t="shared" si="333"/>
        <v>68.76</v>
      </c>
      <c r="L294" s="53">
        <f t="shared" si="334"/>
        <v>611.2</v>
      </c>
      <c r="M294" s="44">
        <f t="shared" si="335"/>
        <v>453.18</v>
      </c>
      <c r="N294" s="41">
        <f t="shared" si="336"/>
        <v>26.74</v>
      </c>
      <c r="O294" s="44">
        <f t="shared" si="337"/>
        <v>209</v>
      </c>
      <c r="P294" s="44">
        <f t="shared" si="338"/>
        <v>0</v>
      </c>
      <c r="Q294" s="44">
        <f t="shared" si="339"/>
        <v>1368.88</v>
      </c>
      <c r="R294" s="41">
        <f t="shared" si="340"/>
        <v>0</v>
      </c>
      <c r="S294" s="41">
        <f t="shared" si="341"/>
        <v>305.6</v>
      </c>
      <c r="T294" s="44">
        <f t="shared" si="342"/>
        <v>113.3</v>
      </c>
      <c r="U294" s="41">
        <f t="shared" si="343"/>
        <v>11.46</v>
      </c>
      <c r="V294" s="44">
        <f t="shared" si="344"/>
        <v>209</v>
      </c>
      <c r="W294" s="44">
        <f t="shared" si="345"/>
        <v>0</v>
      </c>
      <c r="X294" s="41">
        <f t="shared" si="346"/>
        <v>639.36</v>
      </c>
      <c r="Y294" s="41">
        <f t="shared" si="347"/>
        <v>2008.24</v>
      </c>
      <c r="Z294" s="41"/>
      <c r="AA294" s="12" t="s">
        <v>12</v>
      </c>
      <c r="AB294" s="11">
        <f t="shared" ref="AB294:AH294" si="386">K294+R294</f>
        <v>68.76</v>
      </c>
      <c r="AC294" s="11">
        <f t="shared" si="386"/>
        <v>916.8</v>
      </c>
      <c r="AD294" s="11">
        <f t="shared" si="386"/>
        <v>566.48</v>
      </c>
      <c r="AE294" s="11">
        <f t="shared" si="386"/>
        <v>38.2</v>
      </c>
      <c r="AF294" s="11">
        <f t="shared" si="386"/>
        <v>418</v>
      </c>
      <c r="AG294" s="11">
        <f t="shared" si="386"/>
        <v>0</v>
      </c>
      <c r="AH294" s="11">
        <f t="shared" si="386"/>
        <v>2008.24</v>
      </c>
      <c r="AI294" s="12" t="s">
        <v>1134</v>
      </c>
    </row>
    <row r="295" s="9" customFormat="1" ht="16" customHeight="1" spans="1:35">
      <c r="A295" s="40">
        <f t="shared" si="332"/>
        <v>292</v>
      </c>
      <c r="B295" s="41" t="s">
        <v>103</v>
      </c>
      <c r="C295" s="193" t="s">
        <v>826</v>
      </c>
      <c r="D295" s="347" t="s">
        <v>827</v>
      </c>
      <c r="E295" s="41">
        <v>3245.4</v>
      </c>
      <c r="F295" s="41">
        <v>3245.4</v>
      </c>
      <c r="G295" s="63">
        <v>5664.75</v>
      </c>
      <c r="H295" s="41">
        <v>3245.4</v>
      </c>
      <c r="I295" s="44">
        <v>3180</v>
      </c>
      <c r="J295" s="44"/>
      <c r="K295" s="52">
        <f t="shared" si="333"/>
        <v>58.4172</v>
      </c>
      <c r="L295" s="53">
        <f t="shared" si="334"/>
        <v>519.264</v>
      </c>
      <c r="M295" s="44">
        <f t="shared" si="335"/>
        <v>453.18</v>
      </c>
      <c r="N295" s="41">
        <f t="shared" si="336"/>
        <v>22.7178</v>
      </c>
      <c r="O295" s="44">
        <f t="shared" si="337"/>
        <v>159</v>
      </c>
      <c r="P295" s="44">
        <f t="shared" si="338"/>
        <v>0</v>
      </c>
      <c r="Q295" s="44">
        <f t="shared" si="339"/>
        <v>1212.579</v>
      </c>
      <c r="R295" s="41">
        <f t="shared" si="340"/>
        <v>0</v>
      </c>
      <c r="S295" s="41">
        <f t="shared" si="341"/>
        <v>259.63</v>
      </c>
      <c r="T295" s="44">
        <f t="shared" si="342"/>
        <v>113.3</v>
      </c>
      <c r="U295" s="41">
        <f t="shared" si="343"/>
        <v>9.74</v>
      </c>
      <c r="V295" s="44">
        <f t="shared" si="344"/>
        <v>159</v>
      </c>
      <c r="W295" s="44">
        <f t="shared" si="345"/>
        <v>0</v>
      </c>
      <c r="X295" s="41">
        <f t="shared" si="346"/>
        <v>541.67</v>
      </c>
      <c r="Y295" s="41">
        <f t="shared" si="347"/>
        <v>1754.249</v>
      </c>
      <c r="Z295" s="41"/>
      <c r="AA295" s="12" t="s">
        <v>26</v>
      </c>
      <c r="AB295" s="11">
        <f t="shared" ref="AB295:AH295" si="387">K295+R295</f>
        <v>58.4172</v>
      </c>
      <c r="AC295" s="11">
        <f t="shared" si="387"/>
        <v>778.894</v>
      </c>
      <c r="AD295" s="11">
        <f t="shared" si="387"/>
        <v>566.48</v>
      </c>
      <c r="AE295" s="11">
        <f t="shared" si="387"/>
        <v>32.4578</v>
      </c>
      <c r="AF295" s="11">
        <f t="shared" si="387"/>
        <v>318</v>
      </c>
      <c r="AG295" s="11">
        <f t="shared" si="387"/>
        <v>0</v>
      </c>
      <c r="AH295" s="11">
        <f t="shared" si="387"/>
        <v>1754.249</v>
      </c>
      <c r="AI295" s="12" t="s">
        <v>1135</v>
      </c>
    </row>
    <row r="296" s="9" customFormat="1" ht="16" customHeight="1" spans="1:35">
      <c r="A296" s="40">
        <f t="shared" si="332"/>
        <v>293</v>
      </c>
      <c r="B296" s="41" t="s">
        <v>913</v>
      </c>
      <c r="C296" s="46" t="s">
        <v>828</v>
      </c>
      <c r="D296" s="79" t="s">
        <v>829</v>
      </c>
      <c r="E296" s="41">
        <v>3245.4</v>
      </c>
      <c r="F296" s="41">
        <v>3245.4</v>
      </c>
      <c r="G296" s="63">
        <v>5664.75</v>
      </c>
      <c r="H296" s="41">
        <v>3245.4</v>
      </c>
      <c r="I296" s="44">
        <v>1790</v>
      </c>
      <c r="J296" s="44"/>
      <c r="K296" s="52">
        <f t="shared" si="333"/>
        <v>58.4172</v>
      </c>
      <c r="L296" s="53">
        <f t="shared" si="334"/>
        <v>519.264</v>
      </c>
      <c r="M296" s="44">
        <f t="shared" si="335"/>
        <v>453.18</v>
      </c>
      <c r="N296" s="41">
        <f t="shared" si="336"/>
        <v>22.7178</v>
      </c>
      <c r="O296" s="44">
        <f t="shared" si="337"/>
        <v>89.5</v>
      </c>
      <c r="P296" s="44">
        <f t="shared" si="338"/>
        <v>0</v>
      </c>
      <c r="Q296" s="44">
        <f t="shared" si="339"/>
        <v>1143.079</v>
      </c>
      <c r="R296" s="41">
        <f t="shared" si="340"/>
        <v>0</v>
      </c>
      <c r="S296" s="41">
        <f t="shared" si="341"/>
        <v>259.63</v>
      </c>
      <c r="T296" s="44">
        <f t="shared" si="342"/>
        <v>113.3</v>
      </c>
      <c r="U296" s="41">
        <f t="shared" si="343"/>
        <v>9.74</v>
      </c>
      <c r="V296" s="44">
        <f t="shared" si="344"/>
        <v>89.5</v>
      </c>
      <c r="W296" s="44">
        <f t="shared" si="345"/>
        <v>0</v>
      </c>
      <c r="X296" s="41">
        <f t="shared" si="346"/>
        <v>472.17</v>
      </c>
      <c r="Y296" s="41">
        <f t="shared" si="347"/>
        <v>1615.249</v>
      </c>
      <c r="Z296" s="41"/>
      <c r="AA296" s="12" t="s">
        <v>23</v>
      </c>
      <c r="AB296" s="11">
        <f t="shared" ref="AB296:AH296" si="388">K296+R296</f>
        <v>58.4172</v>
      </c>
      <c r="AC296" s="11">
        <f t="shared" si="388"/>
        <v>778.894</v>
      </c>
      <c r="AD296" s="11">
        <f t="shared" si="388"/>
        <v>566.48</v>
      </c>
      <c r="AE296" s="11">
        <f t="shared" si="388"/>
        <v>32.4578</v>
      </c>
      <c r="AF296" s="11">
        <f t="shared" si="388"/>
        <v>179</v>
      </c>
      <c r="AG296" s="11">
        <f t="shared" si="388"/>
        <v>0</v>
      </c>
      <c r="AH296" s="11">
        <f t="shared" si="388"/>
        <v>1615.249</v>
      </c>
      <c r="AI296" s="12" t="s">
        <v>1138</v>
      </c>
    </row>
    <row r="297" s="9" customFormat="1" ht="16" customHeight="1" spans="1:35">
      <c r="A297" s="40">
        <f t="shared" si="332"/>
        <v>294</v>
      </c>
      <c r="B297" s="41" t="s">
        <v>684</v>
      </c>
      <c r="C297" s="46" t="s">
        <v>830</v>
      </c>
      <c r="D297" s="79" t="s">
        <v>831</v>
      </c>
      <c r="E297" s="41">
        <v>3245.4</v>
      </c>
      <c r="F297" s="41">
        <v>3245.4</v>
      </c>
      <c r="G297" s="63">
        <v>5664.75</v>
      </c>
      <c r="H297" s="41">
        <v>3245.4</v>
      </c>
      <c r="I297" s="44">
        <v>1790</v>
      </c>
      <c r="J297" s="44"/>
      <c r="K297" s="52">
        <f t="shared" si="333"/>
        <v>58.4172</v>
      </c>
      <c r="L297" s="53">
        <f t="shared" si="334"/>
        <v>519.264</v>
      </c>
      <c r="M297" s="44">
        <f t="shared" si="335"/>
        <v>453.18</v>
      </c>
      <c r="N297" s="41">
        <f t="shared" si="336"/>
        <v>22.7178</v>
      </c>
      <c r="O297" s="44">
        <f t="shared" si="337"/>
        <v>89.5</v>
      </c>
      <c r="P297" s="44">
        <f t="shared" si="338"/>
        <v>0</v>
      </c>
      <c r="Q297" s="44">
        <f t="shared" si="339"/>
        <v>1143.079</v>
      </c>
      <c r="R297" s="41">
        <f t="shared" si="340"/>
        <v>0</v>
      </c>
      <c r="S297" s="41">
        <f t="shared" si="341"/>
        <v>259.63</v>
      </c>
      <c r="T297" s="44">
        <f t="shared" si="342"/>
        <v>113.3</v>
      </c>
      <c r="U297" s="41">
        <f t="shared" si="343"/>
        <v>9.74</v>
      </c>
      <c r="V297" s="44">
        <f t="shared" si="344"/>
        <v>89.5</v>
      </c>
      <c r="W297" s="44">
        <f t="shared" si="345"/>
        <v>0</v>
      </c>
      <c r="X297" s="41">
        <f t="shared" si="346"/>
        <v>472.17</v>
      </c>
      <c r="Y297" s="41">
        <f t="shared" si="347"/>
        <v>1615.249</v>
      </c>
      <c r="Z297" s="41"/>
      <c r="AA297" s="12" t="s">
        <v>22</v>
      </c>
      <c r="AB297" s="11">
        <f t="shared" ref="AB297:AH297" si="389">K297+R297</f>
        <v>58.4172</v>
      </c>
      <c r="AC297" s="11">
        <f t="shared" si="389"/>
        <v>778.894</v>
      </c>
      <c r="AD297" s="11">
        <f t="shared" si="389"/>
        <v>566.48</v>
      </c>
      <c r="AE297" s="11">
        <f t="shared" si="389"/>
        <v>32.4578</v>
      </c>
      <c r="AF297" s="11">
        <f t="shared" si="389"/>
        <v>179</v>
      </c>
      <c r="AG297" s="11">
        <f t="shared" si="389"/>
        <v>0</v>
      </c>
      <c r="AH297" s="11">
        <f t="shared" si="389"/>
        <v>1615.249</v>
      </c>
      <c r="AI297" s="12" t="s">
        <v>1138</v>
      </c>
    </row>
    <row r="298" s="9" customFormat="1" ht="16" customHeight="1" spans="1:35">
      <c r="A298" s="40">
        <f t="shared" si="332"/>
        <v>295</v>
      </c>
      <c r="B298" s="66" t="s">
        <v>145</v>
      </c>
      <c r="C298" s="80" t="s">
        <v>836</v>
      </c>
      <c r="D298" s="81" t="s">
        <v>837</v>
      </c>
      <c r="E298" s="41">
        <v>3245.4</v>
      </c>
      <c r="F298" s="41">
        <v>3245.5</v>
      </c>
      <c r="G298" s="63">
        <v>5664.75</v>
      </c>
      <c r="H298" s="41">
        <v>3245.4</v>
      </c>
      <c r="I298" s="44">
        <v>0</v>
      </c>
      <c r="J298" s="44"/>
      <c r="K298" s="52">
        <f t="shared" si="333"/>
        <v>58.4172</v>
      </c>
      <c r="L298" s="53">
        <f t="shared" si="334"/>
        <v>519.28</v>
      </c>
      <c r="M298" s="44">
        <f t="shared" si="335"/>
        <v>453.18</v>
      </c>
      <c r="N298" s="41">
        <f t="shared" si="336"/>
        <v>22.7178</v>
      </c>
      <c r="O298" s="44">
        <f t="shared" si="337"/>
        <v>0</v>
      </c>
      <c r="P298" s="44">
        <f t="shared" si="338"/>
        <v>0</v>
      </c>
      <c r="Q298" s="44">
        <f t="shared" si="339"/>
        <v>1053.595</v>
      </c>
      <c r="R298" s="41">
        <f t="shared" si="340"/>
        <v>0</v>
      </c>
      <c r="S298" s="41">
        <f t="shared" si="341"/>
        <v>259.64</v>
      </c>
      <c r="T298" s="44">
        <f t="shared" si="342"/>
        <v>113.3</v>
      </c>
      <c r="U298" s="41">
        <f t="shared" si="343"/>
        <v>9.74</v>
      </c>
      <c r="V298" s="44">
        <f t="shared" si="344"/>
        <v>0</v>
      </c>
      <c r="W298" s="44">
        <f t="shared" si="345"/>
        <v>0</v>
      </c>
      <c r="X298" s="41">
        <f t="shared" si="346"/>
        <v>382.68</v>
      </c>
      <c r="Y298" s="41">
        <f t="shared" si="347"/>
        <v>1436.275</v>
      </c>
      <c r="Z298" s="41"/>
      <c r="AA298" s="12" t="s">
        <v>13</v>
      </c>
      <c r="AB298" s="11">
        <f t="shared" ref="AB298:AH298" si="390">K298+R298</f>
        <v>58.4172</v>
      </c>
      <c r="AC298" s="11">
        <f t="shared" si="390"/>
        <v>778.92</v>
      </c>
      <c r="AD298" s="11">
        <f t="shared" si="390"/>
        <v>566.48</v>
      </c>
      <c r="AE298" s="11">
        <f t="shared" si="390"/>
        <v>32.4578</v>
      </c>
      <c r="AF298" s="11">
        <f t="shared" si="390"/>
        <v>0</v>
      </c>
      <c r="AG298" s="11">
        <f t="shared" si="390"/>
        <v>0</v>
      </c>
      <c r="AH298" s="11">
        <f t="shared" si="390"/>
        <v>1436.275</v>
      </c>
      <c r="AI298" s="12" t="s">
        <v>1134</v>
      </c>
    </row>
    <row r="299" s="9" customFormat="1" ht="16" customHeight="1" spans="1:35">
      <c r="A299" s="40">
        <f t="shared" si="332"/>
        <v>296</v>
      </c>
      <c r="B299" s="66" t="s">
        <v>145</v>
      </c>
      <c r="C299" s="80" t="s">
        <v>838</v>
      </c>
      <c r="D299" s="81" t="s">
        <v>839</v>
      </c>
      <c r="E299" s="41">
        <v>3245.4</v>
      </c>
      <c r="F299" s="41">
        <v>3245.5</v>
      </c>
      <c r="G299" s="63">
        <v>5664.75</v>
      </c>
      <c r="H299" s="41">
        <v>3245.4</v>
      </c>
      <c r="I299" s="44">
        <v>0</v>
      </c>
      <c r="J299" s="44"/>
      <c r="K299" s="52">
        <f t="shared" si="333"/>
        <v>58.4172</v>
      </c>
      <c r="L299" s="53">
        <f t="shared" si="334"/>
        <v>519.28</v>
      </c>
      <c r="M299" s="44">
        <f t="shared" si="335"/>
        <v>453.18</v>
      </c>
      <c r="N299" s="41">
        <f t="shared" si="336"/>
        <v>22.7178</v>
      </c>
      <c r="O299" s="44">
        <f t="shared" si="337"/>
        <v>0</v>
      </c>
      <c r="P299" s="44">
        <f t="shared" si="338"/>
        <v>0</v>
      </c>
      <c r="Q299" s="44">
        <f t="shared" si="339"/>
        <v>1053.595</v>
      </c>
      <c r="R299" s="41">
        <f t="shared" si="340"/>
        <v>0</v>
      </c>
      <c r="S299" s="41">
        <f t="shared" si="341"/>
        <v>259.64</v>
      </c>
      <c r="T299" s="44">
        <f t="shared" si="342"/>
        <v>113.3</v>
      </c>
      <c r="U299" s="41">
        <f t="shared" si="343"/>
        <v>9.74</v>
      </c>
      <c r="V299" s="44">
        <f t="shared" si="344"/>
        <v>0</v>
      </c>
      <c r="W299" s="44">
        <f t="shared" si="345"/>
        <v>0</v>
      </c>
      <c r="X299" s="41">
        <f t="shared" si="346"/>
        <v>382.68</v>
      </c>
      <c r="Y299" s="41">
        <f t="shared" si="347"/>
        <v>1436.275</v>
      </c>
      <c r="Z299" s="41"/>
      <c r="AA299" s="12" t="s">
        <v>13</v>
      </c>
      <c r="AB299" s="11">
        <f t="shared" ref="AB299:AH299" si="391">K299+R299</f>
        <v>58.4172</v>
      </c>
      <c r="AC299" s="11">
        <f t="shared" si="391"/>
        <v>778.92</v>
      </c>
      <c r="AD299" s="11">
        <f t="shared" si="391"/>
        <v>566.48</v>
      </c>
      <c r="AE299" s="11">
        <f t="shared" si="391"/>
        <v>32.4578</v>
      </c>
      <c r="AF299" s="11">
        <f t="shared" si="391"/>
        <v>0</v>
      </c>
      <c r="AG299" s="11">
        <f t="shared" si="391"/>
        <v>0</v>
      </c>
      <c r="AH299" s="11">
        <f t="shared" si="391"/>
        <v>1436.275</v>
      </c>
      <c r="AI299" s="12" t="s">
        <v>1134</v>
      </c>
    </row>
    <row r="300" s="9" customFormat="1" ht="16" customHeight="1" spans="1:35">
      <c r="A300" s="40">
        <f t="shared" si="332"/>
        <v>297</v>
      </c>
      <c r="B300" s="66" t="s">
        <v>145</v>
      </c>
      <c r="C300" s="80" t="s">
        <v>840</v>
      </c>
      <c r="D300" s="81" t="s">
        <v>841</v>
      </c>
      <c r="E300" s="41">
        <v>3245.4</v>
      </c>
      <c r="F300" s="41">
        <v>3245.5</v>
      </c>
      <c r="G300" s="63">
        <v>5664.75</v>
      </c>
      <c r="H300" s="41">
        <v>3245.4</v>
      </c>
      <c r="I300" s="44">
        <v>0</v>
      </c>
      <c r="J300" s="44"/>
      <c r="K300" s="52">
        <f t="shared" si="333"/>
        <v>58.4172</v>
      </c>
      <c r="L300" s="53">
        <f t="shared" si="334"/>
        <v>519.28</v>
      </c>
      <c r="M300" s="44">
        <f t="shared" si="335"/>
        <v>453.18</v>
      </c>
      <c r="N300" s="41">
        <f t="shared" si="336"/>
        <v>22.7178</v>
      </c>
      <c r="O300" s="44">
        <f t="shared" si="337"/>
        <v>0</v>
      </c>
      <c r="P300" s="44">
        <f t="shared" si="338"/>
        <v>0</v>
      </c>
      <c r="Q300" s="44">
        <f t="shared" si="339"/>
        <v>1053.595</v>
      </c>
      <c r="R300" s="41">
        <f t="shared" si="340"/>
        <v>0</v>
      </c>
      <c r="S300" s="41">
        <f t="shared" si="341"/>
        <v>259.64</v>
      </c>
      <c r="T300" s="44">
        <f t="shared" si="342"/>
        <v>113.3</v>
      </c>
      <c r="U300" s="41">
        <f t="shared" si="343"/>
        <v>9.74</v>
      </c>
      <c r="V300" s="44">
        <f t="shared" si="344"/>
        <v>0</v>
      </c>
      <c r="W300" s="44">
        <f t="shared" si="345"/>
        <v>0</v>
      </c>
      <c r="X300" s="41">
        <f t="shared" si="346"/>
        <v>382.68</v>
      </c>
      <c r="Y300" s="41">
        <f t="shared" si="347"/>
        <v>1436.275</v>
      </c>
      <c r="Z300" s="41"/>
      <c r="AA300" s="12" t="s">
        <v>13</v>
      </c>
      <c r="AB300" s="11">
        <f t="shared" ref="AB300:AH300" si="392">K300+R300</f>
        <v>58.4172</v>
      </c>
      <c r="AC300" s="11">
        <f t="shared" si="392"/>
        <v>778.92</v>
      </c>
      <c r="AD300" s="11">
        <f t="shared" si="392"/>
        <v>566.48</v>
      </c>
      <c r="AE300" s="11">
        <f t="shared" si="392"/>
        <v>32.4578</v>
      </c>
      <c r="AF300" s="11">
        <f t="shared" si="392"/>
        <v>0</v>
      </c>
      <c r="AG300" s="11">
        <f t="shared" si="392"/>
        <v>0</v>
      </c>
      <c r="AH300" s="11">
        <f t="shared" si="392"/>
        <v>1436.275</v>
      </c>
      <c r="AI300" s="12" t="s">
        <v>1134</v>
      </c>
    </row>
    <row r="301" s="9" customFormat="1" ht="16" customHeight="1" spans="1:35">
      <c r="A301" s="40">
        <f t="shared" si="332"/>
        <v>298</v>
      </c>
      <c r="B301" s="41" t="s">
        <v>170</v>
      </c>
      <c r="C301" s="46" t="s">
        <v>842</v>
      </c>
      <c r="D301" s="343" t="s">
        <v>843</v>
      </c>
      <c r="E301" s="41">
        <v>3245.4</v>
      </c>
      <c r="F301" s="41">
        <v>3245.5</v>
      </c>
      <c r="G301" s="63">
        <v>5664.75</v>
      </c>
      <c r="H301" s="41">
        <v>3245.4</v>
      </c>
      <c r="I301" s="44">
        <v>4180</v>
      </c>
      <c r="J301" s="44"/>
      <c r="K301" s="52">
        <f t="shared" si="333"/>
        <v>58.4172</v>
      </c>
      <c r="L301" s="53">
        <f t="shared" si="334"/>
        <v>519.28</v>
      </c>
      <c r="M301" s="44">
        <f t="shared" si="335"/>
        <v>453.18</v>
      </c>
      <c r="N301" s="41">
        <f t="shared" si="336"/>
        <v>22.7178</v>
      </c>
      <c r="O301" s="44">
        <f t="shared" si="337"/>
        <v>209</v>
      </c>
      <c r="P301" s="44">
        <f t="shared" si="338"/>
        <v>0</v>
      </c>
      <c r="Q301" s="44">
        <f t="shared" si="339"/>
        <v>1262.595</v>
      </c>
      <c r="R301" s="41">
        <f t="shared" si="340"/>
        <v>0</v>
      </c>
      <c r="S301" s="41">
        <f t="shared" si="341"/>
        <v>259.64</v>
      </c>
      <c r="T301" s="44">
        <f t="shared" si="342"/>
        <v>113.3</v>
      </c>
      <c r="U301" s="41">
        <f t="shared" si="343"/>
        <v>9.74</v>
      </c>
      <c r="V301" s="44">
        <f t="shared" si="344"/>
        <v>209</v>
      </c>
      <c r="W301" s="44">
        <f t="shared" si="345"/>
        <v>0</v>
      </c>
      <c r="X301" s="41">
        <f t="shared" si="346"/>
        <v>591.68</v>
      </c>
      <c r="Y301" s="41">
        <f t="shared" si="347"/>
        <v>1854.275</v>
      </c>
      <c r="Z301" s="41"/>
      <c r="AA301" s="12" t="s">
        <v>24</v>
      </c>
      <c r="AB301" s="11">
        <f t="shared" ref="AB301:AH301" si="393">K301+R301</f>
        <v>58.4172</v>
      </c>
      <c r="AC301" s="11">
        <f t="shared" si="393"/>
        <v>778.92</v>
      </c>
      <c r="AD301" s="11">
        <f t="shared" si="393"/>
        <v>566.48</v>
      </c>
      <c r="AE301" s="11">
        <f t="shared" si="393"/>
        <v>32.4578</v>
      </c>
      <c r="AF301" s="11">
        <f t="shared" si="393"/>
        <v>418</v>
      </c>
      <c r="AG301" s="11">
        <f t="shared" si="393"/>
        <v>0</v>
      </c>
      <c r="AH301" s="11">
        <f t="shared" si="393"/>
        <v>1854.275</v>
      </c>
      <c r="AI301" s="12" t="s">
        <v>1138</v>
      </c>
    </row>
    <row r="302" s="9" customFormat="1" ht="16" customHeight="1" spans="1:35">
      <c r="A302" s="40">
        <f t="shared" si="332"/>
        <v>299</v>
      </c>
      <c r="B302" s="41" t="s">
        <v>443</v>
      </c>
      <c r="C302" s="46" t="s">
        <v>844</v>
      </c>
      <c r="D302" s="343" t="s">
        <v>845</v>
      </c>
      <c r="E302" s="41">
        <v>3245.4</v>
      </c>
      <c r="F302" s="41">
        <v>3245.5</v>
      </c>
      <c r="G302" s="63">
        <v>5664.75</v>
      </c>
      <c r="H302" s="41">
        <v>3245.4</v>
      </c>
      <c r="I302" s="44">
        <v>4180</v>
      </c>
      <c r="J302" s="44"/>
      <c r="K302" s="52">
        <f t="shared" si="333"/>
        <v>58.4172</v>
      </c>
      <c r="L302" s="53">
        <f t="shared" si="334"/>
        <v>519.28</v>
      </c>
      <c r="M302" s="44">
        <f t="shared" si="335"/>
        <v>453.18</v>
      </c>
      <c r="N302" s="41">
        <f t="shared" si="336"/>
        <v>22.7178</v>
      </c>
      <c r="O302" s="44">
        <f t="shared" si="337"/>
        <v>209</v>
      </c>
      <c r="P302" s="44">
        <f t="shared" si="338"/>
        <v>0</v>
      </c>
      <c r="Q302" s="44">
        <f t="shared" si="339"/>
        <v>1262.595</v>
      </c>
      <c r="R302" s="41">
        <f t="shared" si="340"/>
        <v>0</v>
      </c>
      <c r="S302" s="41">
        <f t="shared" si="341"/>
        <v>259.64</v>
      </c>
      <c r="T302" s="44">
        <f t="shared" si="342"/>
        <v>113.3</v>
      </c>
      <c r="U302" s="41">
        <f t="shared" si="343"/>
        <v>9.74</v>
      </c>
      <c r="V302" s="44">
        <f t="shared" si="344"/>
        <v>209</v>
      </c>
      <c r="W302" s="44">
        <f t="shared" si="345"/>
        <v>0</v>
      </c>
      <c r="X302" s="41">
        <f t="shared" si="346"/>
        <v>591.68</v>
      </c>
      <c r="Y302" s="41">
        <f t="shared" si="347"/>
        <v>1854.275</v>
      </c>
      <c r="Z302" s="41"/>
      <c r="AA302" s="12" t="s">
        <v>24</v>
      </c>
      <c r="AB302" s="11">
        <f t="shared" ref="AB302:AH302" si="394">K302+R302</f>
        <v>58.4172</v>
      </c>
      <c r="AC302" s="11">
        <f t="shared" si="394"/>
        <v>778.92</v>
      </c>
      <c r="AD302" s="11">
        <f t="shared" si="394"/>
        <v>566.48</v>
      </c>
      <c r="AE302" s="11">
        <f t="shared" si="394"/>
        <v>32.4578</v>
      </c>
      <c r="AF302" s="11">
        <f t="shared" si="394"/>
        <v>418</v>
      </c>
      <c r="AG302" s="11">
        <f t="shared" si="394"/>
        <v>0</v>
      </c>
      <c r="AH302" s="11">
        <f t="shared" si="394"/>
        <v>1854.275</v>
      </c>
      <c r="AI302" s="12" t="s">
        <v>1138</v>
      </c>
    </row>
    <row r="303" s="9" customFormat="1" ht="16" customHeight="1" spans="1:35">
      <c r="A303" s="40">
        <f t="shared" si="332"/>
        <v>300</v>
      </c>
      <c r="B303" s="41" t="s">
        <v>170</v>
      </c>
      <c r="C303" s="46" t="s">
        <v>846</v>
      </c>
      <c r="D303" s="58" t="s">
        <v>847</v>
      </c>
      <c r="E303" s="82">
        <v>3245.4</v>
      </c>
      <c r="F303" s="82">
        <v>3245.5</v>
      </c>
      <c r="G303" s="185">
        <v>5664.75</v>
      </c>
      <c r="H303" s="82">
        <v>3245.4</v>
      </c>
      <c r="I303" s="68">
        <v>1790</v>
      </c>
      <c r="J303" s="68"/>
      <c r="K303" s="52">
        <f t="shared" si="333"/>
        <v>58.4172</v>
      </c>
      <c r="L303" s="53">
        <f t="shared" si="334"/>
        <v>519.28</v>
      </c>
      <c r="M303" s="44">
        <f t="shared" si="335"/>
        <v>453.18</v>
      </c>
      <c r="N303" s="41">
        <f t="shared" si="336"/>
        <v>22.7178</v>
      </c>
      <c r="O303" s="44">
        <f t="shared" si="337"/>
        <v>89.5</v>
      </c>
      <c r="P303" s="44">
        <f t="shared" si="338"/>
        <v>0</v>
      </c>
      <c r="Q303" s="44">
        <f t="shared" si="339"/>
        <v>1143.095</v>
      </c>
      <c r="R303" s="41">
        <f t="shared" si="340"/>
        <v>0</v>
      </c>
      <c r="S303" s="41">
        <f t="shared" si="341"/>
        <v>259.64</v>
      </c>
      <c r="T303" s="44">
        <f t="shared" si="342"/>
        <v>113.3</v>
      </c>
      <c r="U303" s="41">
        <f t="shared" si="343"/>
        <v>9.74</v>
      </c>
      <c r="V303" s="44">
        <f t="shared" si="344"/>
        <v>89.5</v>
      </c>
      <c r="W303" s="44">
        <f t="shared" si="345"/>
        <v>0</v>
      </c>
      <c r="X303" s="41">
        <f t="shared" si="346"/>
        <v>472.18</v>
      </c>
      <c r="Y303" s="41">
        <f t="shared" si="347"/>
        <v>1615.275</v>
      </c>
      <c r="Z303" s="41"/>
      <c r="AA303" s="12" t="s">
        <v>24</v>
      </c>
      <c r="AB303" s="11">
        <f t="shared" ref="AB303:AH303" si="395">K303+R303</f>
        <v>58.4172</v>
      </c>
      <c r="AC303" s="11">
        <f t="shared" si="395"/>
        <v>778.92</v>
      </c>
      <c r="AD303" s="11">
        <f t="shared" si="395"/>
        <v>566.48</v>
      </c>
      <c r="AE303" s="11">
        <f t="shared" si="395"/>
        <v>32.4578</v>
      </c>
      <c r="AF303" s="11">
        <f t="shared" si="395"/>
        <v>179</v>
      </c>
      <c r="AG303" s="11">
        <f t="shared" si="395"/>
        <v>0</v>
      </c>
      <c r="AH303" s="11">
        <f t="shared" si="395"/>
        <v>1615.275</v>
      </c>
      <c r="AI303" s="12" t="s">
        <v>1138</v>
      </c>
    </row>
    <row r="304" s="9" customFormat="1" ht="16" customHeight="1" spans="1:35">
      <c r="A304" s="40">
        <f t="shared" si="332"/>
        <v>301</v>
      </c>
      <c r="B304" s="41" t="s">
        <v>145</v>
      </c>
      <c r="C304" s="46" t="s">
        <v>848</v>
      </c>
      <c r="D304" s="352" t="s">
        <v>849</v>
      </c>
      <c r="E304" s="82">
        <v>3245.4</v>
      </c>
      <c r="F304" s="82">
        <v>3245.5</v>
      </c>
      <c r="G304" s="185">
        <v>5664.75</v>
      </c>
      <c r="H304" s="82">
        <v>3245.4</v>
      </c>
      <c r="I304" s="68">
        <v>3180</v>
      </c>
      <c r="J304" s="68"/>
      <c r="K304" s="52">
        <f t="shared" si="333"/>
        <v>58.4172</v>
      </c>
      <c r="L304" s="53">
        <f t="shared" si="334"/>
        <v>519.28</v>
      </c>
      <c r="M304" s="44">
        <f t="shared" si="335"/>
        <v>453.18</v>
      </c>
      <c r="N304" s="41">
        <f t="shared" si="336"/>
        <v>22.7178</v>
      </c>
      <c r="O304" s="44">
        <f t="shared" si="337"/>
        <v>159</v>
      </c>
      <c r="P304" s="44">
        <f t="shared" si="338"/>
        <v>0</v>
      </c>
      <c r="Q304" s="44">
        <f t="shared" si="339"/>
        <v>1212.595</v>
      </c>
      <c r="R304" s="41">
        <f t="shared" si="340"/>
        <v>0</v>
      </c>
      <c r="S304" s="41">
        <f t="shared" si="341"/>
        <v>259.64</v>
      </c>
      <c r="T304" s="44">
        <f t="shared" si="342"/>
        <v>113.3</v>
      </c>
      <c r="U304" s="41">
        <f t="shared" si="343"/>
        <v>9.74</v>
      </c>
      <c r="V304" s="44">
        <f t="shared" si="344"/>
        <v>159</v>
      </c>
      <c r="W304" s="44">
        <f t="shared" si="345"/>
        <v>0</v>
      </c>
      <c r="X304" s="41">
        <f t="shared" si="346"/>
        <v>541.68</v>
      </c>
      <c r="Y304" s="41">
        <f t="shared" si="347"/>
        <v>1754.275</v>
      </c>
      <c r="Z304" s="41"/>
      <c r="AA304" s="12" t="s">
        <v>9</v>
      </c>
      <c r="AB304" s="11">
        <f t="shared" ref="AB304:AH304" si="396">K304+R304</f>
        <v>58.4172</v>
      </c>
      <c r="AC304" s="11">
        <f t="shared" si="396"/>
        <v>778.92</v>
      </c>
      <c r="AD304" s="11">
        <f t="shared" si="396"/>
        <v>566.48</v>
      </c>
      <c r="AE304" s="11">
        <f t="shared" si="396"/>
        <v>32.4578</v>
      </c>
      <c r="AF304" s="11">
        <f t="shared" si="396"/>
        <v>318</v>
      </c>
      <c r="AG304" s="11">
        <f t="shared" si="396"/>
        <v>0</v>
      </c>
      <c r="AH304" s="11">
        <f t="shared" si="396"/>
        <v>1754.275</v>
      </c>
      <c r="AI304" s="12" t="s">
        <v>1136</v>
      </c>
    </row>
    <row r="305" s="9" customFormat="1" ht="16" customHeight="1" spans="1:35">
      <c r="A305" s="40">
        <f t="shared" si="332"/>
        <v>302</v>
      </c>
      <c r="B305" s="41" t="s">
        <v>167</v>
      </c>
      <c r="C305" s="61" t="s">
        <v>852</v>
      </c>
      <c r="D305" s="45" t="s">
        <v>853</v>
      </c>
      <c r="E305" s="82">
        <v>3245.4</v>
      </c>
      <c r="F305" s="82">
        <v>3245.5</v>
      </c>
      <c r="G305" s="185">
        <v>5664.75</v>
      </c>
      <c r="H305" s="82">
        <v>3245.4</v>
      </c>
      <c r="I305" s="44">
        <v>3180</v>
      </c>
      <c r="J305" s="68"/>
      <c r="K305" s="52">
        <f t="shared" si="333"/>
        <v>58.4172</v>
      </c>
      <c r="L305" s="53">
        <f t="shared" si="334"/>
        <v>519.28</v>
      </c>
      <c r="M305" s="44">
        <f t="shared" si="335"/>
        <v>453.18</v>
      </c>
      <c r="N305" s="41">
        <f t="shared" si="336"/>
        <v>22.7178</v>
      </c>
      <c r="O305" s="44">
        <f t="shared" si="337"/>
        <v>159</v>
      </c>
      <c r="P305" s="44">
        <f t="shared" si="338"/>
        <v>0</v>
      </c>
      <c r="Q305" s="44">
        <f t="shared" si="339"/>
        <v>1212.595</v>
      </c>
      <c r="R305" s="41">
        <f t="shared" si="340"/>
        <v>0</v>
      </c>
      <c r="S305" s="41">
        <f t="shared" si="341"/>
        <v>259.64</v>
      </c>
      <c r="T305" s="44">
        <f t="shared" si="342"/>
        <v>113.3</v>
      </c>
      <c r="U305" s="41">
        <f t="shared" si="343"/>
        <v>9.74</v>
      </c>
      <c r="V305" s="44">
        <f t="shared" si="344"/>
        <v>159</v>
      </c>
      <c r="W305" s="44">
        <f t="shared" si="345"/>
        <v>0</v>
      </c>
      <c r="X305" s="41">
        <f t="shared" si="346"/>
        <v>541.68</v>
      </c>
      <c r="Y305" s="41">
        <f t="shared" si="347"/>
        <v>1754.275</v>
      </c>
      <c r="Z305" s="41"/>
      <c r="AA305" s="12" t="s">
        <v>12</v>
      </c>
      <c r="AB305" s="11">
        <f t="shared" ref="AB305:AH305" si="397">K305+R305</f>
        <v>58.4172</v>
      </c>
      <c r="AC305" s="11">
        <f t="shared" si="397"/>
        <v>778.92</v>
      </c>
      <c r="AD305" s="11">
        <f t="shared" si="397"/>
        <v>566.48</v>
      </c>
      <c r="AE305" s="11">
        <f t="shared" si="397"/>
        <v>32.4578</v>
      </c>
      <c r="AF305" s="11">
        <f t="shared" si="397"/>
        <v>318</v>
      </c>
      <c r="AG305" s="11">
        <f t="shared" si="397"/>
        <v>0</v>
      </c>
      <c r="AH305" s="11">
        <f t="shared" si="397"/>
        <v>1754.275</v>
      </c>
      <c r="AI305" s="12" t="s">
        <v>1134</v>
      </c>
    </row>
    <row r="306" s="9" customFormat="1" ht="16" customHeight="1" spans="1:35">
      <c r="A306" s="40">
        <f t="shared" si="332"/>
        <v>303</v>
      </c>
      <c r="B306" s="41" t="s">
        <v>167</v>
      </c>
      <c r="C306" s="61" t="s">
        <v>854</v>
      </c>
      <c r="D306" s="45" t="s">
        <v>855</v>
      </c>
      <c r="E306" s="82">
        <v>3245.4</v>
      </c>
      <c r="F306" s="82">
        <v>3245.5</v>
      </c>
      <c r="G306" s="185">
        <v>5664.75</v>
      </c>
      <c r="H306" s="82">
        <v>3245.4</v>
      </c>
      <c r="I306" s="44">
        <v>3180</v>
      </c>
      <c r="J306" s="68"/>
      <c r="K306" s="52">
        <f t="shared" si="333"/>
        <v>58.4172</v>
      </c>
      <c r="L306" s="53">
        <f t="shared" si="334"/>
        <v>519.28</v>
      </c>
      <c r="M306" s="44">
        <f t="shared" si="335"/>
        <v>453.18</v>
      </c>
      <c r="N306" s="41">
        <f t="shared" si="336"/>
        <v>22.7178</v>
      </c>
      <c r="O306" s="44">
        <f t="shared" si="337"/>
        <v>159</v>
      </c>
      <c r="P306" s="44">
        <f t="shared" si="338"/>
        <v>0</v>
      </c>
      <c r="Q306" s="44">
        <f t="shared" si="339"/>
        <v>1212.595</v>
      </c>
      <c r="R306" s="41">
        <f t="shared" si="340"/>
        <v>0</v>
      </c>
      <c r="S306" s="41">
        <f t="shared" si="341"/>
        <v>259.64</v>
      </c>
      <c r="T306" s="44">
        <f t="shared" si="342"/>
        <v>113.3</v>
      </c>
      <c r="U306" s="41">
        <f t="shared" si="343"/>
        <v>9.74</v>
      </c>
      <c r="V306" s="44">
        <f t="shared" si="344"/>
        <v>159</v>
      </c>
      <c r="W306" s="44">
        <f t="shared" si="345"/>
        <v>0</v>
      </c>
      <c r="X306" s="41">
        <f t="shared" si="346"/>
        <v>541.68</v>
      </c>
      <c r="Y306" s="41">
        <f t="shared" si="347"/>
        <v>1754.275</v>
      </c>
      <c r="Z306" s="41"/>
      <c r="AA306" s="12" t="s">
        <v>12</v>
      </c>
      <c r="AB306" s="11">
        <f t="shared" ref="AB306:AH306" si="398">K306+R306</f>
        <v>58.4172</v>
      </c>
      <c r="AC306" s="11">
        <f t="shared" si="398"/>
        <v>778.92</v>
      </c>
      <c r="AD306" s="11">
        <f t="shared" si="398"/>
        <v>566.48</v>
      </c>
      <c r="AE306" s="11">
        <f t="shared" si="398"/>
        <v>32.4578</v>
      </c>
      <c r="AF306" s="11">
        <f t="shared" si="398"/>
        <v>318</v>
      </c>
      <c r="AG306" s="11">
        <f t="shared" si="398"/>
        <v>0</v>
      </c>
      <c r="AH306" s="11">
        <f t="shared" si="398"/>
        <v>1754.275</v>
      </c>
      <c r="AI306" s="12" t="s">
        <v>1134</v>
      </c>
    </row>
    <row r="307" s="9" customFormat="1" ht="16" customHeight="1" spans="1:35">
      <c r="A307" s="40">
        <f t="shared" si="332"/>
        <v>304</v>
      </c>
      <c r="B307" s="41" t="s">
        <v>167</v>
      </c>
      <c r="C307" s="61" t="s">
        <v>632</v>
      </c>
      <c r="D307" s="63" t="s">
        <v>633</v>
      </c>
      <c r="E307" s="68">
        <v>3245.4</v>
      </c>
      <c r="F307" s="68">
        <v>3245.5</v>
      </c>
      <c r="G307" s="68">
        <v>5664.75</v>
      </c>
      <c r="H307" s="68">
        <v>3245.4</v>
      </c>
      <c r="I307" s="44">
        <v>3180</v>
      </c>
      <c r="J307" s="68"/>
      <c r="K307" s="73">
        <f t="shared" si="333"/>
        <v>58.4172</v>
      </c>
      <c r="L307" s="74">
        <f t="shared" si="334"/>
        <v>519.28</v>
      </c>
      <c r="M307" s="44">
        <f t="shared" si="335"/>
        <v>453.18</v>
      </c>
      <c r="N307" s="44">
        <f t="shared" si="336"/>
        <v>22.7178</v>
      </c>
      <c r="O307" s="44">
        <f t="shared" si="337"/>
        <v>159</v>
      </c>
      <c r="P307" s="44">
        <f t="shared" si="338"/>
        <v>0</v>
      </c>
      <c r="Q307" s="44">
        <f t="shared" si="339"/>
        <v>1212.595</v>
      </c>
      <c r="R307" s="41">
        <f t="shared" si="340"/>
        <v>0</v>
      </c>
      <c r="S307" s="44">
        <f t="shared" si="341"/>
        <v>259.64</v>
      </c>
      <c r="T307" s="44">
        <f t="shared" si="342"/>
        <v>113.3</v>
      </c>
      <c r="U307" s="44">
        <f t="shared" si="343"/>
        <v>9.74</v>
      </c>
      <c r="V307" s="44">
        <f t="shared" si="344"/>
        <v>159</v>
      </c>
      <c r="W307" s="44">
        <f t="shared" si="345"/>
        <v>0</v>
      </c>
      <c r="X307" s="41">
        <f t="shared" si="346"/>
        <v>541.68</v>
      </c>
      <c r="Y307" s="44">
        <f t="shared" si="347"/>
        <v>1754.275</v>
      </c>
      <c r="Z307" s="44"/>
      <c r="AA307" s="12" t="s">
        <v>12</v>
      </c>
      <c r="AB307" s="11">
        <f t="shared" ref="AB307:AH307" si="399">K307+R307</f>
        <v>58.4172</v>
      </c>
      <c r="AC307" s="11">
        <f t="shared" si="399"/>
        <v>778.92</v>
      </c>
      <c r="AD307" s="11">
        <f t="shared" si="399"/>
        <v>566.48</v>
      </c>
      <c r="AE307" s="11">
        <f t="shared" si="399"/>
        <v>32.4578</v>
      </c>
      <c r="AF307" s="11">
        <f t="shared" si="399"/>
        <v>318</v>
      </c>
      <c r="AG307" s="11">
        <f t="shared" si="399"/>
        <v>0</v>
      </c>
      <c r="AH307" s="11">
        <f t="shared" si="399"/>
        <v>1754.275</v>
      </c>
      <c r="AI307" s="12" t="s">
        <v>1134</v>
      </c>
    </row>
    <row r="308" s="9" customFormat="1" ht="16" customHeight="1" spans="1:35">
      <c r="A308" s="40">
        <f t="shared" si="332"/>
        <v>305</v>
      </c>
      <c r="B308" s="41" t="s">
        <v>167</v>
      </c>
      <c r="C308" s="61" t="s">
        <v>693</v>
      </c>
      <c r="D308" s="45" t="s">
        <v>858</v>
      </c>
      <c r="E308" s="82">
        <v>3245.4</v>
      </c>
      <c r="F308" s="82">
        <v>3245.5</v>
      </c>
      <c r="G308" s="185">
        <v>5664.75</v>
      </c>
      <c r="H308" s="82">
        <v>3245.4</v>
      </c>
      <c r="I308" s="44">
        <v>3180</v>
      </c>
      <c r="J308" s="68"/>
      <c r="K308" s="52">
        <f t="shared" si="333"/>
        <v>58.4172</v>
      </c>
      <c r="L308" s="53">
        <f t="shared" si="334"/>
        <v>519.28</v>
      </c>
      <c r="M308" s="44">
        <f t="shared" si="335"/>
        <v>453.18</v>
      </c>
      <c r="N308" s="41">
        <f t="shared" si="336"/>
        <v>22.7178</v>
      </c>
      <c r="O308" s="44">
        <f t="shared" si="337"/>
        <v>159</v>
      </c>
      <c r="P308" s="44">
        <f t="shared" si="338"/>
        <v>0</v>
      </c>
      <c r="Q308" s="44">
        <f t="shared" si="339"/>
        <v>1212.595</v>
      </c>
      <c r="R308" s="41">
        <f t="shared" si="340"/>
        <v>0</v>
      </c>
      <c r="S308" s="41">
        <f t="shared" si="341"/>
        <v>259.64</v>
      </c>
      <c r="T308" s="44">
        <f t="shared" si="342"/>
        <v>113.3</v>
      </c>
      <c r="U308" s="41">
        <f t="shared" si="343"/>
        <v>9.74</v>
      </c>
      <c r="V308" s="44">
        <f t="shared" si="344"/>
        <v>159</v>
      </c>
      <c r="W308" s="44">
        <f t="shared" si="345"/>
        <v>0</v>
      </c>
      <c r="X308" s="41">
        <f t="shared" si="346"/>
        <v>541.68</v>
      </c>
      <c r="Y308" s="41">
        <f t="shared" si="347"/>
        <v>1754.275</v>
      </c>
      <c r="Z308" s="41"/>
      <c r="AA308" s="12" t="s">
        <v>12</v>
      </c>
      <c r="AB308" s="11">
        <f t="shared" ref="AB308:AH308" si="400">K308+R308</f>
        <v>58.4172</v>
      </c>
      <c r="AC308" s="11">
        <f t="shared" si="400"/>
        <v>778.92</v>
      </c>
      <c r="AD308" s="11">
        <f t="shared" si="400"/>
        <v>566.48</v>
      </c>
      <c r="AE308" s="11">
        <f t="shared" si="400"/>
        <v>32.4578</v>
      </c>
      <c r="AF308" s="11">
        <f t="shared" si="400"/>
        <v>318</v>
      </c>
      <c r="AG308" s="11">
        <f t="shared" si="400"/>
        <v>0</v>
      </c>
      <c r="AH308" s="11">
        <f t="shared" si="400"/>
        <v>1754.275</v>
      </c>
      <c r="AI308" s="12" t="s">
        <v>1134</v>
      </c>
    </row>
    <row r="309" s="9" customFormat="1" ht="16" customHeight="1" spans="1:35">
      <c r="A309" s="40">
        <f t="shared" si="332"/>
        <v>306</v>
      </c>
      <c r="B309" s="41" t="s">
        <v>503</v>
      </c>
      <c r="C309" s="46" t="s">
        <v>861</v>
      </c>
      <c r="D309" s="352" t="s">
        <v>862</v>
      </c>
      <c r="E309" s="82">
        <v>3245.4</v>
      </c>
      <c r="F309" s="82">
        <v>3245.5</v>
      </c>
      <c r="G309" s="185">
        <v>5664.75</v>
      </c>
      <c r="H309" s="82">
        <v>3245.4</v>
      </c>
      <c r="I309" s="44">
        <v>1790</v>
      </c>
      <c r="J309" s="68"/>
      <c r="K309" s="52">
        <f t="shared" si="333"/>
        <v>58.4172</v>
      </c>
      <c r="L309" s="53">
        <f t="shared" si="334"/>
        <v>519.28</v>
      </c>
      <c r="M309" s="44">
        <f t="shared" si="335"/>
        <v>453.18</v>
      </c>
      <c r="N309" s="41">
        <f t="shared" si="336"/>
        <v>22.7178</v>
      </c>
      <c r="O309" s="44">
        <f t="shared" si="337"/>
        <v>89.5</v>
      </c>
      <c r="P309" s="44">
        <f t="shared" si="338"/>
        <v>0</v>
      </c>
      <c r="Q309" s="44">
        <f t="shared" si="339"/>
        <v>1143.095</v>
      </c>
      <c r="R309" s="41">
        <f t="shared" si="340"/>
        <v>0</v>
      </c>
      <c r="S309" s="41">
        <f t="shared" si="341"/>
        <v>259.64</v>
      </c>
      <c r="T309" s="44">
        <f t="shared" si="342"/>
        <v>113.3</v>
      </c>
      <c r="U309" s="41">
        <f t="shared" si="343"/>
        <v>9.74</v>
      </c>
      <c r="V309" s="44">
        <f t="shared" si="344"/>
        <v>89.5</v>
      </c>
      <c r="W309" s="44">
        <f t="shared" si="345"/>
        <v>0</v>
      </c>
      <c r="X309" s="41">
        <f t="shared" si="346"/>
        <v>472.18</v>
      </c>
      <c r="Y309" s="41">
        <f t="shared" si="347"/>
        <v>1615.275</v>
      </c>
      <c r="Z309" s="41"/>
      <c r="AA309" s="12" t="s">
        <v>18</v>
      </c>
      <c r="AB309" s="11">
        <f t="shared" ref="AB309:AH309" si="401">K309+R309</f>
        <v>58.4172</v>
      </c>
      <c r="AC309" s="11">
        <f t="shared" si="401"/>
        <v>778.92</v>
      </c>
      <c r="AD309" s="11">
        <f t="shared" si="401"/>
        <v>566.48</v>
      </c>
      <c r="AE309" s="11">
        <f t="shared" si="401"/>
        <v>32.4578</v>
      </c>
      <c r="AF309" s="11">
        <f t="shared" si="401"/>
        <v>179</v>
      </c>
      <c r="AG309" s="11">
        <f t="shared" si="401"/>
        <v>0</v>
      </c>
      <c r="AH309" s="11">
        <f t="shared" si="401"/>
        <v>1615.275</v>
      </c>
      <c r="AI309" s="12" t="s">
        <v>1138</v>
      </c>
    </row>
    <row r="310" s="9" customFormat="1" ht="16" customHeight="1" spans="1:35">
      <c r="A310" s="40">
        <f t="shared" si="332"/>
        <v>307</v>
      </c>
      <c r="B310" s="41" t="s">
        <v>443</v>
      </c>
      <c r="C310" s="46" t="s">
        <v>867</v>
      </c>
      <c r="D310" s="352" t="s">
        <v>868</v>
      </c>
      <c r="E310" s="82">
        <v>3245.4</v>
      </c>
      <c r="F310" s="82">
        <v>3245.5</v>
      </c>
      <c r="G310" s="185">
        <v>5664.75</v>
      </c>
      <c r="H310" s="82">
        <v>3245.4</v>
      </c>
      <c r="I310" s="44">
        <v>1790</v>
      </c>
      <c r="J310" s="68"/>
      <c r="K310" s="52">
        <f t="shared" si="333"/>
        <v>58.4172</v>
      </c>
      <c r="L310" s="53">
        <f t="shared" si="334"/>
        <v>519.28</v>
      </c>
      <c r="M310" s="44">
        <f t="shared" si="335"/>
        <v>453.18</v>
      </c>
      <c r="N310" s="41">
        <f t="shared" si="336"/>
        <v>22.7178</v>
      </c>
      <c r="O310" s="44">
        <f t="shared" si="337"/>
        <v>89.5</v>
      </c>
      <c r="P310" s="44">
        <f t="shared" si="338"/>
        <v>0</v>
      </c>
      <c r="Q310" s="44">
        <f t="shared" si="339"/>
        <v>1143.095</v>
      </c>
      <c r="R310" s="41">
        <f t="shared" si="340"/>
        <v>0</v>
      </c>
      <c r="S310" s="41">
        <f t="shared" si="341"/>
        <v>259.64</v>
      </c>
      <c r="T310" s="44">
        <f t="shared" si="342"/>
        <v>113.3</v>
      </c>
      <c r="U310" s="41">
        <f t="shared" si="343"/>
        <v>9.74</v>
      </c>
      <c r="V310" s="44">
        <f t="shared" si="344"/>
        <v>89.5</v>
      </c>
      <c r="W310" s="44">
        <f t="shared" si="345"/>
        <v>0</v>
      </c>
      <c r="X310" s="41">
        <f t="shared" si="346"/>
        <v>472.18</v>
      </c>
      <c r="Y310" s="41">
        <f t="shared" si="347"/>
        <v>1615.275</v>
      </c>
      <c r="Z310" s="41"/>
      <c r="AA310" s="12" t="s">
        <v>15</v>
      </c>
      <c r="AB310" s="11">
        <f t="shared" ref="AB310:AH310" si="402">K310+R310</f>
        <v>58.4172</v>
      </c>
      <c r="AC310" s="11">
        <f t="shared" si="402"/>
        <v>778.92</v>
      </c>
      <c r="AD310" s="11">
        <f t="shared" si="402"/>
        <v>566.48</v>
      </c>
      <c r="AE310" s="11">
        <f t="shared" si="402"/>
        <v>32.4578</v>
      </c>
      <c r="AF310" s="11">
        <f t="shared" si="402"/>
        <v>179</v>
      </c>
      <c r="AG310" s="11">
        <f t="shared" si="402"/>
        <v>0</v>
      </c>
      <c r="AH310" s="11">
        <f t="shared" si="402"/>
        <v>1615.275</v>
      </c>
      <c r="AI310" s="12" t="s">
        <v>1138</v>
      </c>
    </row>
    <row r="311" s="9" customFormat="1" ht="16" customHeight="1" spans="1:35">
      <c r="A311" s="40">
        <f t="shared" si="332"/>
        <v>308</v>
      </c>
      <c r="B311" s="41" t="s">
        <v>217</v>
      </c>
      <c r="C311" s="61" t="s">
        <v>869</v>
      </c>
      <c r="D311" s="343" t="s">
        <v>870</v>
      </c>
      <c r="E311" s="82">
        <v>3245.4</v>
      </c>
      <c r="F311" s="82">
        <v>3245.5</v>
      </c>
      <c r="G311" s="185">
        <v>5664.75</v>
      </c>
      <c r="H311" s="82">
        <v>3245.4</v>
      </c>
      <c r="I311" s="44">
        <v>3180</v>
      </c>
      <c r="J311" s="68"/>
      <c r="K311" s="52">
        <f t="shared" si="333"/>
        <v>58.4172</v>
      </c>
      <c r="L311" s="53">
        <f t="shared" si="334"/>
        <v>519.28</v>
      </c>
      <c r="M311" s="44">
        <f t="shared" si="335"/>
        <v>453.18</v>
      </c>
      <c r="N311" s="41">
        <f t="shared" si="336"/>
        <v>22.7178</v>
      </c>
      <c r="O311" s="44">
        <f t="shared" si="337"/>
        <v>159</v>
      </c>
      <c r="P311" s="44">
        <f t="shared" si="338"/>
        <v>0</v>
      </c>
      <c r="Q311" s="44">
        <f t="shared" si="339"/>
        <v>1212.595</v>
      </c>
      <c r="R311" s="41">
        <f t="shared" si="340"/>
        <v>0</v>
      </c>
      <c r="S311" s="41">
        <f t="shared" si="341"/>
        <v>259.64</v>
      </c>
      <c r="T311" s="44">
        <f t="shared" si="342"/>
        <v>113.3</v>
      </c>
      <c r="U311" s="41">
        <f t="shared" si="343"/>
        <v>9.74</v>
      </c>
      <c r="V311" s="44">
        <f t="shared" si="344"/>
        <v>159</v>
      </c>
      <c r="W311" s="44">
        <f t="shared" si="345"/>
        <v>0</v>
      </c>
      <c r="X311" s="41">
        <f t="shared" si="346"/>
        <v>541.68</v>
      </c>
      <c r="Y311" s="41">
        <f t="shared" si="347"/>
        <v>1754.275</v>
      </c>
      <c r="Z311" s="41"/>
      <c r="AA311" s="12" t="s">
        <v>34</v>
      </c>
      <c r="AB311" s="11">
        <f t="shared" ref="AB311:AH311" si="403">K311+R311</f>
        <v>58.4172</v>
      </c>
      <c r="AC311" s="11">
        <f t="shared" si="403"/>
        <v>778.92</v>
      </c>
      <c r="AD311" s="11">
        <f t="shared" si="403"/>
        <v>566.48</v>
      </c>
      <c r="AE311" s="11">
        <f t="shared" si="403"/>
        <v>32.4578</v>
      </c>
      <c r="AF311" s="11">
        <f t="shared" si="403"/>
        <v>318</v>
      </c>
      <c r="AG311" s="11">
        <f t="shared" si="403"/>
        <v>0</v>
      </c>
      <c r="AH311" s="11">
        <f t="shared" si="403"/>
        <v>1754.275</v>
      </c>
      <c r="AI311" s="12" t="s">
        <v>1139</v>
      </c>
    </row>
    <row r="312" s="9" customFormat="1" ht="16" customHeight="1" spans="1:35">
      <c r="A312" s="40">
        <f t="shared" si="332"/>
        <v>309</v>
      </c>
      <c r="B312" s="41" t="s">
        <v>470</v>
      </c>
      <c r="C312" s="46" t="s">
        <v>871</v>
      </c>
      <c r="D312" s="352" t="s">
        <v>872</v>
      </c>
      <c r="E312" s="82">
        <v>3245.4</v>
      </c>
      <c r="F312" s="82">
        <v>3245.5</v>
      </c>
      <c r="G312" s="185">
        <v>5664.75</v>
      </c>
      <c r="H312" s="82">
        <v>3245.4</v>
      </c>
      <c r="I312" s="44">
        <v>1790</v>
      </c>
      <c r="J312" s="68"/>
      <c r="K312" s="52">
        <f t="shared" si="333"/>
        <v>58.4172</v>
      </c>
      <c r="L312" s="53">
        <f t="shared" si="334"/>
        <v>519.28</v>
      </c>
      <c r="M312" s="44">
        <f t="shared" si="335"/>
        <v>453.18</v>
      </c>
      <c r="N312" s="41">
        <f t="shared" si="336"/>
        <v>22.7178</v>
      </c>
      <c r="O312" s="44">
        <f t="shared" si="337"/>
        <v>89.5</v>
      </c>
      <c r="P312" s="44">
        <f t="shared" si="338"/>
        <v>0</v>
      </c>
      <c r="Q312" s="44">
        <f t="shared" si="339"/>
        <v>1143.095</v>
      </c>
      <c r="R312" s="41">
        <f t="shared" si="340"/>
        <v>0</v>
      </c>
      <c r="S312" s="41">
        <f t="shared" si="341"/>
        <v>259.64</v>
      </c>
      <c r="T312" s="44">
        <f t="shared" si="342"/>
        <v>113.3</v>
      </c>
      <c r="U312" s="41">
        <f t="shared" si="343"/>
        <v>9.74</v>
      </c>
      <c r="V312" s="44">
        <f t="shared" si="344"/>
        <v>89.5</v>
      </c>
      <c r="W312" s="44">
        <f t="shared" si="345"/>
        <v>0</v>
      </c>
      <c r="X312" s="41">
        <f t="shared" si="346"/>
        <v>472.18</v>
      </c>
      <c r="Y312" s="41">
        <f t="shared" si="347"/>
        <v>1615.275</v>
      </c>
      <c r="Z312" s="41"/>
      <c r="AA312" s="12" t="s">
        <v>16</v>
      </c>
      <c r="AB312" s="11">
        <f t="shared" ref="AB312:AH312" si="404">K312+R312</f>
        <v>58.4172</v>
      </c>
      <c r="AC312" s="11">
        <f t="shared" si="404"/>
        <v>778.92</v>
      </c>
      <c r="AD312" s="11">
        <f t="shared" si="404"/>
        <v>566.48</v>
      </c>
      <c r="AE312" s="11">
        <f t="shared" si="404"/>
        <v>32.4578</v>
      </c>
      <c r="AF312" s="11">
        <f t="shared" si="404"/>
        <v>179</v>
      </c>
      <c r="AG312" s="11">
        <f t="shared" si="404"/>
        <v>0</v>
      </c>
      <c r="AH312" s="11">
        <f t="shared" si="404"/>
        <v>1615.275</v>
      </c>
      <c r="AI312" s="12" t="s">
        <v>1138</v>
      </c>
    </row>
    <row r="313" s="9" customFormat="1" ht="16" customHeight="1" spans="1:35">
      <c r="A313" s="40">
        <f t="shared" si="332"/>
        <v>310</v>
      </c>
      <c r="B313" s="41" t="s">
        <v>320</v>
      </c>
      <c r="C313" s="83" t="s">
        <v>873</v>
      </c>
      <c r="D313" s="357" t="s">
        <v>874</v>
      </c>
      <c r="E313" s="82">
        <v>3245.4</v>
      </c>
      <c r="F313" s="82">
        <v>3245.5</v>
      </c>
      <c r="G313" s="185">
        <v>5664.75</v>
      </c>
      <c r="H313" s="82">
        <v>3245.4</v>
      </c>
      <c r="I313" s="44">
        <v>1790</v>
      </c>
      <c r="J313" s="68"/>
      <c r="K313" s="52">
        <f t="shared" si="333"/>
        <v>58.4172</v>
      </c>
      <c r="L313" s="53">
        <f t="shared" si="334"/>
        <v>519.28</v>
      </c>
      <c r="M313" s="44">
        <f t="shared" si="335"/>
        <v>453.18</v>
      </c>
      <c r="N313" s="41">
        <f t="shared" si="336"/>
        <v>22.7178</v>
      </c>
      <c r="O313" s="44">
        <f t="shared" si="337"/>
        <v>89.5</v>
      </c>
      <c r="P313" s="44">
        <f t="shared" si="338"/>
        <v>0</v>
      </c>
      <c r="Q313" s="44">
        <f t="shared" si="339"/>
        <v>1143.095</v>
      </c>
      <c r="R313" s="41">
        <f t="shared" si="340"/>
        <v>0</v>
      </c>
      <c r="S313" s="41">
        <f t="shared" si="341"/>
        <v>259.64</v>
      </c>
      <c r="T313" s="44">
        <f t="shared" si="342"/>
        <v>113.3</v>
      </c>
      <c r="U313" s="41">
        <f t="shared" si="343"/>
        <v>9.74</v>
      </c>
      <c r="V313" s="44">
        <f t="shared" si="344"/>
        <v>89.5</v>
      </c>
      <c r="W313" s="44">
        <f t="shared" si="345"/>
        <v>0</v>
      </c>
      <c r="X313" s="41">
        <f t="shared" si="346"/>
        <v>472.18</v>
      </c>
      <c r="Y313" s="41">
        <f t="shared" si="347"/>
        <v>1615.275</v>
      </c>
      <c r="Z313" s="41"/>
      <c r="AA313" s="12" t="s">
        <v>15</v>
      </c>
      <c r="AB313" s="11">
        <f t="shared" ref="AB313:AH313" si="405">K313+R313</f>
        <v>58.4172</v>
      </c>
      <c r="AC313" s="11">
        <f t="shared" si="405"/>
        <v>778.92</v>
      </c>
      <c r="AD313" s="11">
        <f t="shared" si="405"/>
        <v>566.48</v>
      </c>
      <c r="AE313" s="11">
        <f t="shared" si="405"/>
        <v>32.4578</v>
      </c>
      <c r="AF313" s="11">
        <f t="shared" si="405"/>
        <v>179</v>
      </c>
      <c r="AG313" s="11">
        <f t="shared" si="405"/>
        <v>0</v>
      </c>
      <c r="AH313" s="11">
        <f t="shared" si="405"/>
        <v>1615.275</v>
      </c>
      <c r="AI313" s="12" t="s">
        <v>1138</v>
      </c>
    </row>
    <row r="314" s="30" customFormat="1" ht="16" customHeight="1" spans="1:35">
      <c r="A314" s="40">
        <f t="shared" si="332"/>
        <v>311</v>
      </c>
      <c r="B314" s="41" t="s">
        <v>443</v>
      </c>
      <c r="C314" s="46" t="s">
        <v>875</v>
      </c>
      <c r="D314" s="358" t="s">
        <v>876</v>
      </c>
      <c r="E314" s="41">
        <v>3245.4</v>
      </c>
      <c r="F314" s="41">
        <v>3245.5</v>
      </c>
      <c r="G314" s="63">
        <v>5664.75</v>
      </c>
      <c r="H314" s="41">
        <v>3245.4</v>
      </c>
      <c r="I314" s="44">
        <v>1790</v>
      </c>
      <c r="J314" s="44"/>
      <c r="K314" s="52">
        <f t="shared" si="333"/>
        <v>58.4172</v>
      </c>
      <c r="L314" s="53">
        <f t="shared" si="334"/>
        <v>519.28</v>
      </c>
      <c r="M314" s="44">
        <f t="shared" si="335"/>
        <v>453.18</v>
      </c>
      <c r="N314" s="41">
        <f t="shared" si="336"/>
        <v>22.7178</v>
      </c>
      <c r="O314" s="44">
        <f t="shared" si="337"/>
        <v>89.5</v>
      </c>
      <c r="P314" s="44">
        <f t="shared" si="338"/>
        <v>0</v>
      </c>
      <c r="Q314" s="44">
        <f t="shared" si="339"/>
        <v>1143.095</v>
      </c>
      <c r="R314" s="41">
        <f t="shared" si="340"/>
        <v>0</v>
      </c>
      <c r="S314" s="41">
        <f t="shared" si="341"/>
        <v>259.64</v>
      </c>
      <c r="T314" s="44">
        <f t="shared" si="342"/>
        <v>113.3</v>
      </c>
      <c r="U314" s="41">
        <f t="shared" si="343"/>
        <v>9.74</v>
      </c>
      <c r="V314" s="44">
        <f t="shared" si="344"/>
        <v>89.5</v>
      </c>
      <c r="W314" s="44">
        <f t="shared" si="345"/>
        <v>0</v>
      </c>
      <c r="X314" s="41">
        <f t="shared" si="346"/>
        <v>472.18</v>
      </c>
      <c r="Y314" s="41">
        <f t="shared" si="347"/>
        <v>1615.275</v>
      </c>
      <c r="Z314" s="41"/>
      <c r="AA314" s="12" t="s">
        <v>15</v>
      </c>
      <c r="AB314" s="11">
        <f t="shared" ref="AB314:AH314" si="406">K314+R314</f>
        <v>58.4172</v>
      </c>
      <c r="AC314" s="11">
        <f t="shared" si="406"/>
        <v>778.92</v>
      </c>
      <c r="AD314" s="11">
        <f t="shared" si="406"/>
        <v>566.48</v>
      </c>
      <c r="AE314" s="11">
        <f t="shared" si="406"/>
        <v>32.4578</v>
      </c>
      <c r="AF314" s="11">
        <f t="shared" si="406"/>
        <v>179</v>
      </c>
      <c r="AG314" s="11">
        <f t="shared" si="406"/>
        <v>0</v>
      </c>
      <c r="AH314" s="11">
        <f t="shared" si="406"/>
        <v>1615.275</v>
      </c>
      <c r="AI314" s="12" t="s">
        <v>1138</v>
      </c>
    </row>
    <row r="315" s="9" customFormat="1" ht="16" customHeight="1" spans="1:35">
      <c r="A315" s="40">
        <f t="shared" si="332"/>
        <v>312</v>
      </c>
      <c r="B315" s="41" t="s">
        <v>170</v>
      </c>
      <c r="C315" s="64" t="s">
        <v>916</v>
      </c>
      <c r="D315" s="343" t="s">
        <v>917</v>
      </c>
      <c r="E315" s="82">
        <v>3245.4</v>
      </c>
      <c r="F315" s="82">
        <v>3245.5</v>
      </c>
      <c r="G315" s="185">
        <v>5664.75</v>
      </c>
      <c r="H315" s="82">
        <v>3245.4</v>
      </c>
      <c r="I315" s="44">
        <v>1790</v>
      </c>
      <c r="J315" s="68"/>
      <c r="K315" s="52">
        <f t="shared" si="333"/>
        <v>58.4172</v>
      </c>
      <c r="L315" s="53">
        <f t="shared" si="334"/>
        <v>519.28</v>
      </c>
      <c r="M315" s="44">
        <f t="shared" si="335"/>
        <v>453.18</v>
      </c>
      <c r="N315" s="41">
        <f t="shared" si="336"/>
        <v>22.7178</v>
      </c>
      <c r="O315" s="44">
        <f t="shared" si="337"/>
        <v>89.5</v>
      </c>
      <c r="P315" s="44">
        <f t="shared" si="338"/>
        <v>0</v>
      </c>
      <c r="Q315" s="44">
        <f t="shared" si="339"/>
        <v>1143.095</v>
      </c>
      <c r="R315" s="41">
        <f t="shared" si="340"/>
        <v>0</v>
      </c>
      <c r="S315" s="41">
        <f t="shared" si="341"/>
        <v>259.64</v>
      </c>
      <c r="T315" s="44">
        <f t="shared" si="342"/>
        <v>113.3</v>
      </c>
      <c r="U315" s="41">
        <f t="shared" si="343"/>
        <v>9.74</v>
      </c>
      <c r="V315" s="44">
        <f t="shared" si="344"/>
        <v>89.5</v>
      </c>
      <c r="W315" s="44">
        <f t="shared" si="345"/>
        <v>0</v>
      </c>
      <c r="X315" s="41">
        <f t="shared" si="346"/>
        <v>472.18</v>
      </c>
      <c r="Y315" s="41">
        <f t="shared" si="347"/>
        <v>1615.275</v>
      </c>
      <c r="Z315" s="41"/>
      <c r="AA315" s="12" t="s">
        <v>24</v>
      </c>
      <c r="AB315" s="11">
        <f t="shared" ref="AB315:AH315" si="407">K315+R315</f>
        <v>58.4172</v>
      </c>
      <c r="AC315" s="11">
        <f t="shared" si="407"/>
        <v>778.92</v>
      </c>
      <c r="AD315" s="11">
        <f t="shared" si="407"/>
        <v>566.48</v>
      </c>
      <c r="AE315" s="11">
        <f t="shared" si="407"/>
        <v>32.4578</v>
      </c>
      <c r="AF315" s="11">
        <f t="shared" si="407"/>
        <v>179</v>
      </c>
      <c r="AG315" s="11">
        <f t="shared" si="407"/>
        <v>0</v>
      </c>
      <c r="AH315" s="11">
        <f t="shared" si="407"/>
        <v>1615.275</v>
      </c>
      <c r="AI315" s="12" t="s">
        <v>1138</v>
      </c>
    </row>
    <row r="316" s="9" customFormat="1" ht="16" customHeight="1" spans="1:35">
      <c r="A316" s="40">
        <f t="shared" si="332"/>
        <v>313</v>
      </c>
      <c r="B316" s="41" t="s">
        <v>1046</v>
      </c>
      <c r="C316" s="64" t="s">
        <v>918</v>
      </c>
      <c r="D316" s="45" t="s">
        <v>919</v>
      </c>
      <c r="E316" s="82">
        <v>3245.4</v>
      </c>
      <c r="F316" s="82">
        <v>3245.5</v>
      </c>
      <c r="G316" s="185">
        <v>5664.75</v>
      </c>
      <c r="H316" s="82">
        <v>3245.4</v>
      </c>
      <c r="I316" s="44">
        <v>3180</v>
      </c>
      <c r="J316" s="68"/>
      <c r="K316" s="52">
        <f t="shared" si="333"/>
        <v>58.4172</v>
      </c>
      <c r="L316" s="53">
        <f t="shared" si="334"/>
        <v>519.28</v>
      </c>
      <c r="M316" s="44">
        <f t="shared" si="335"/>
        <v>453.18</v>
      </c>
      <c r="N316" s="41">
        <f t="shared" si="336"/>
        <v>22.7178</v>
      </c>
      <c r="O316" s="44">
        <f t="shared" si="337"/>
        <v>159</v>
      </c>
      <c r="P316" s="44">
        <f t="shared" si="338"/>
        <v>0</v>
      </c>
      <c r="Q316" s="44">
        <f t="shared" si="339"/>
        <v>1212.595</v>
      </c>
      <c r="R316" s="41">
        <f t="shared" si="340"/>
        <v>0</v>
      </c>
      <c r="S316" s="41">
        <f t="shared" si="341"/>
        <v>259.64</v>
      </c>
      <c r="T316" s="44">
        <f t="shared" si="342"/>
        <v>113.3</v>
      </c>
      <c r="U316" s="41">
        <f t="shared" si="343"/>
        <v>9.74</v>
      </c>
      <c r="V316" s="44">
        <f t="shared" si="344"/>
        <v>159</v>
      </c>
      <c r="W316" s="44">
        <f t="shared" si="345"/>
        <v>0</v>
      </c>
      <c r="X316" s="41">
        <f t="shared" si="346"/>
        <v>541.68</v>
      </c>
      <c r="Y316" s="41">
        <f t="shared" si="347"/>
        <v>1754.275</v>
      </c>
      <c r="Z316" s="41"/>
      <c r="AA316" s="12" t="s">
        <v>26</v>
      </c>
      <c r="AB316" s="11">
        <f t="shared" ref="AB316:AH316" si="408">K316+R316</f>
        <v>58.4172</v>
      </c>
      <c r="AC316" s="11">
        <f t="shared" si="408"/>
        <v>778.92</v>
      </c>
      <c r="AD316" s="11">
        <f t="shared" si="408"/>
        <v>566.48</v>
      </c>
      <c r="AE316" s="11">
        <f t="shared" si="408"/>
        <v>32.4578</v>
      </c>
      <c r="AF316" s="11">
        <f t="shared" si="408"/>
        <v>318</v>
      </c>
      <c r="AG316" s="11">
        <f t="shared" si="408"/>
        <v>0</v>
      </c>
      <c r="AH316" s="11">
        <f t="shared" si="408"/>
        <v>1754.275</v>
      </c>
      <c r="AI316" s="12" t="s">
        <v>1135</v>
      </c>
    </row>
    <row r="317" s="9" customFormat="1" ht="16" customHeight="1" spans="1:35">
      <c r="A317" s="40">
        <f t="shared" si="332"/>
        <v>314</v>
      </c>
      <c r="B317" s="41" t="s">
        <v>164</v>
      </c>
      <c r="C317" s="64" t="s">
        <v>920</v>
      </c>
      <c r="D317" s="45" t="s">
        <v>921</v>
      </c>
      <c r="E317" s="82">
        <v>3245.4</v>
      </c>
      <c r="F317" s="82">
        <v>3245.5</v>
      </c>
      <c r="G317" s="185">
        <v>5664.75</v>
      </c>
      <c r="H317" s="82">
        <v>3245.4</v>
      </c>
      <c r="I317" s="44">
        <v>3180</v>
      </c>
      <c r="J317" s="68"/>
      <c r="K317" s="52">
        <f t="shared" si="333"/>
        <v>58.4172</v>
      </c>
      <c r="L317" s="53">
        <f t="shared" si="334"/>
        <v>519.28</v>
      </c>
      <c r="M317" s="44">
        <f t="shared" si="335"/>
        <v>453.18</v>
      </c>
      <c r="N317" s="41">
        <f t="shared" si="336"/>
        <v>22.7178</v>
      </c>
      <c r="O317" s="44">
        <f t="shared" si="337"/>
        <v>159</v>
      </c>
      <c r="P317" s="44">
        <f t="shared" si="338"/>
        <v>0</v>
      </c>
      <c r="Q317" s="44">
        <f t="shared" si="339"/>
        <v>1212.595</v>
      </c>
      <c r="R317" s="41">
        <f t="shared" si="340"/>
        <v>0</v>
      </c>
      <c r="S317" s="41">
        <f t="shared" si="341"/>
        <v>259.64</v>
      </c>
      <c r="T317" s="44">
        <f t="shared" si="342"/>
        <v>113.3</v>
      </c>
      <c r="U317" s="41">
        <f t="shared" si="343"/>
        <v>9.74</v>
      </c>
      <c r="V317" s="44">
        <f t="shared" si="344"/>
        <v>159</v>
      </c>
      <c r="W317" s="44">
        <f t="shared" si="345"/>
        <v>0</v>
      </c>
      <c r="X317" s="41">
        <f t="shared" si="346"/>
        <v>541.68</v>
      </c>
      <c r="Y317" s="41">
        <f t="shared" si="347"/>
        <v>1754.275</v>
      </c>
      <c r="Z317" s="41"/>
      <c r="AA317" s="12" t="s">
        <v>25</v>
      </c>
      <c r="AB317" s="11">
        <f t="shared" ref="AB317:AH317" si="409">K317+R317</f>
        <v>58.4172</v>
      </c>
      <c r="AC317" s="11">
        <f t="shared" si="409"/>
        <v>778.92</v>
      </c>
      <c r="AD317" s="11">
        <f t="shared" si="409"/>
        <v>566.48</v>
      </c>
      <c r="AE317" s="11">
        <f t="shared" si="409"/>
        <v>32.4578</v>
      </c>
      <c r="AF317" s="11">
        <f t="shared" si="409"/>
        <v>318</v>
      </c>
      <c r="AG317" s="11">
        <f t="shared" si="409"/>
        <v>0</v>
      </c>
      <c r="AH317" s="11">
        <f t="shared" si="409"/>
        <v>1754.275</v>
      </c>
      <c r="AI317" s="12" t="s">
        <v>1137</v>
      </c>
    </row>
    <row r="318" s="9" customFormat="1" ht="16" customHeight="1" spans="1:35">
      <c r="A318" s="40">
        <f t="shared" si="332"/>
        <v>315</v>
      </c>
      <c r="B318" s="41" t="s">
        <v>167</v>
      </c>
      <c r="C318" s="64" t="s">
        <v>924</v>
      </c>
      <c r="D318" s="45" t="s">
        <v>925</v>
      </c>
      <c r="E318" s="82">
        <v>3245.4</v>
      </c>
      <c r="F318" s="82">
        <v>3245.5</v>
      </c>
      <c r="G318" s="185">
        <v>5664.75</v>
      </c>
      <c r="H318" s="82">
        <v>3245.4</v>
      </c>
      <c r="I318" s="44">
        <v>3180</v>
      </c>
      <c r="J318" s="68"/>
      <c r="K318" s="52">
        <f t="shared" si="333"/>
        <v>58.4172</v>
      </c>
      <c r="L318" s="53">
        <f t="shared" si="334"/>
        <v>519.28</v>
      </c>
      <c r="M318" s="44">
        <f t="shared" si="335"/>
        <v>453.18</v>
      </c>
      <c r="N318" s="41">
        <f t="shared" si="336"/>
        <v>22.7178</v>
      </c>
      <c r="O318" s="44">
        <f t="shared" si="337"/>
        <v>159</v>
      </c>
      <c r="P318" s="44">
        <f t="shared" si="338"/>
        <v>0</v>
      </c>
      <c r="Q318" s="44">
        <f t="shared" si="339"/>
        <v>1212.595</v>
      </c>
      <c r="R318" s="41">
        <f t="shared" si="340"/>
        <v>0</v>
      </c>
      <c r="S318" s="41">
        <f t="shared" si="341"/>
        <v>259.64</v>
      </c>
      <c r="T318" s="44">
        <f t="shared" si="342"/>
        <v>113.3</v>
      </c>
      <c r="U318" s="41">
        <f t="shared" si="343"/>
        <v>9.74</v>
      </c>
      <c r="V318" s="44">
        <f t="shared" si="344"/>
        <v>159</v>
      </c>
      <c r="W318" s="44">
        <f t="shared" si="345"/>
        <v>0</v>
      </c>
      <c r="X318" s="41">
        <f t="shared" si="346"/>
        <v>541.68</v>
      </c>
      <c r="Y318" s="41">
        <f t="shared" si="347"/>
        <v>1754.275</v>
      </c>
      <c r="Z318" s="41"/>
      <c r="AA318" s="12" t="s">
        <v>12</v>
      </c>
      <c r="AB318" s="11">
        <f t="shared" ref="AB318:AH318" si="410">K318+R318</f>
        <v>58.4172</v>
      </c>
      <c r="AC318" s="11">
        <f t="shared" si="410"/>
        <v>778.92</v>
      </c>
      <c r="AD318" s="11">
        <f t="shared" si="410"/>
        <v>566.48</v>
      </c>
      <c r="AE318" s="11">
        <f t="shared" si="410"/>
        <v>32.4578</v>
      </c>
      <c r="AF318" s="11">
        <f t="shared" si="410"/>
        <v>318</v>
      </c>
      <c r="AG318" s="11">
        <f t="shared" si="410"/>
        <v>0</v>
      </c>
      <c r="AH318" s="11">
        <f t="shared" si="410"/>
        <v>1754.275</v>
      </c>
      <c r="AI318" s="12" t="s">
        <v>1134</v>
      </c>
    </row>
    <row r="319" s="9" customFormat="1" ht="16" customHeight="1" spans="1:35">
      <c r="A319" s="40">
        <f t="shared" si="332"/>
        <v>316</v>
      </c>
      <c r="B319" s="41" t="s">
        <v>167</v>
      </c>
      <c r="C319" s="86" t="s">
        <v>926</v>
      </c>
      <c r="D319" s="86" t="s">
        <v>927</v>
      </c>
      <c r="E319" s="82">
        <v>3245.4</v>
      </c>
      <c r="F319" s="82">
        <v>3245.5</v>
      </c>
      <c r="G319" s="185">
        <v>5664.75</v>
      </c>
      <c r="H319" s="82">
        <v>3245.4</v>
      </c>
      <c r="I319" s="44">
        <v>3180</v>
      </c>
      <c r="J319" s="68"/>
      <c r="K319" s="52">
        <f t="shared" si="333"/>
        <v>58.4172</v>
      </c>
      <c r="L319" s="53">
        <f t="shared" si="334"/>
        <v>519.28</v>
      </c>
      <c r="M319" s="44">
        <f t="shared" si="335"/>
        <v>453.18</v>
      </c>
      <c r="N319" s="41">
        <f t="shared" si="336"/>
        <v>22.7178</v>
      </c>
      <c r="O319" s="44">
        <f t="shared" si="337"/>
        <v>159</v>
      </c>
      <c r="P319" s="44">
        <f t="shared" si="338"/>
        <v>0</v>
      </c>
      <c r="Q319" s="44">
        <f t="shared" si="339"/>
        <v>1212.595</v>
      </c>
      <c r="R319" s="41">
        <f t="shared" si="340"/>
        <v>0</v>
      </c>
      <c r="S319" s="41">
        <f t="shared" si="341"/>
        <v>259.64</v>
      </c>
      <c r="T319" s="44">
        <f t="shared" si="342"/>
        <v>113.3</v>
      </c>
      <c r="U319" s="41">
        <f t="shared" si="343"/>
        <v>9.74</v>
      </c>
      <c r="V319" s="44">
        <f t="shared" si="344"/>
        <v>159</v>
      </c>
      <c r="W319" s="44">
        <f t="shared" si="345"/>
        <v>0</v>
      </c>
      <c r="X319" s="41">
        <f t="shared" si="346"/>
        <v>541.68</v>
      </c>
      <c r="Y319" s="41">
        <f t="shared" si="347"/>
        <v>1754.275</v>
      </c>
      <c r="Z319" s="41"/>
      <c r="AA319" s="12" t="s">
        <v>12</v>
      </c>
      <c r="AB319" s="11">
        <f t="shared" ref="AB319:AH319" si="411">K319+R319</f>
        <v>58.4172</v>
      </c>
      <c r="AC319" s="11">
        <f t="shared" si="411"/>
        <v>778.92</v>
      </c>
      <c r="AD319" s="11">
        <f t="shared" si="411"/>
        <v>566.48</v>
      </c>
      <c r="AE319" s="11">
        <f t="shared" si="411"/>
        <v>32.4578</v>
      </c>
      <c r="AF319" s="11">
        <f t="shared" si="411"/>
        <v>318</v>
      </c>
      <c r="AG319" s="11">
        <f t="shared" si="411"/>
        <v>0</v>
      </c>
      <c r="AH319" s="11">
        <f t="shared" si="411"/>
        <v>1754.275</v>
      </c>
      <c r="AI319" s="12" t="s">
        <v>1134</v>
      </c>
    </row>
    <row r="320" s="9" customFormat="1" ht="16" customHeight="1" spans="1:35">
      <c r="A320" s="40">
        <f t="shared" ref="A320:A341" si="412">ROW()-3</f>
        <v>317</v>
      </c>
      <c r="B320" s="41" t="s">
        <v>103</v>
      </c>
      <c r="C320" s="86" t="s">
        <v>928</v>
      </c>
      <c r="D320" s="351" t="s">
        <v>929</v>
      </c>
      <c r="E320" s="82">
        <v>3245.4</v>
      </c>
      <c r="F320" s="82">
        <v>3245.5</v>
      </c>
      <c r="G320" s="185">
        <v>5664.75</v>
      </c>
      <c r="H320" s="82">
        <v>3245.4</v>
      </c>
      <c r="I320" s="44">
        <v>3180</v>
      </c>
      <c r="J320" s="68"/>
      <c r="K320" s="52">
        <f t="shared" ref="K320:K341" si="413">E320*0.018</f>
        <v>58.4172</v>
      </c>
      <c r="L320" s="53">
        <f t="shared" ref="L320:L341" si="414">F320*0.16</f>
        <v>519.28</v>
      </c>
      <c r="M320" s="44">
        <f t="shared" ref="M320:M341" si="415">ROUND(G320*0.08,2)</f>
        <v>453.18</v>
      </c>
      <c r="N320" s="41">
        <f t="shared" ref="N320:N341" si="416">H320*0.007</f>
        <v>22.7178</v>
      </c>
      <c r="O320" s="44">
        <f t="shared" ref="O320:O341" si="417">I320*5%</f>
        <v>159</v>
      </c>
      <c r="P320" s="44">
        <f t="shared" ref="P320:P341" si="418">J320*50%</f>
        <v>0</v>
      </c>
      <c r="Q320" s="44">
        <f t="shared" ref="Q320:Q341" si="419">SUM(K320:P320)</f>
        <v>1212.595</v>
      </c>
      <c r="R320" s="41">
        <f t="shared" ref="R320:R341" si="420">E320*0</f>
        <v>0</v>
      </c>
      <c r="S320" s="41">
        <f t="shared" ref="S320:S341" si="421">ROUND(F320*0.08,2)</f>
        <v>259.64</v>
      </c>
      <c r="T320" s="44">
        <f t="shared" ref="T320:T341" si="422">ROUND(G320*0.02,2)</f>
        <v>113.3</v>
      </c>
      <c r="U320" s="41">
        <f t="shared" ref="U320:U341" si="423">ROUND(H320*0.003,2)</f>
        <v>9.74</v>
      </c>
      <c r="V320" s="44">
        <f t="shared" ref="V320:V341" si="424">I320*5%</f>
        <v>159</v>
      </c>
      <c r="W320" s="44">
        <f t="shared" ref="W320:W341" si="425">J320*50%</f>
        <v>0</v>
      </c>
      <c r="X320" s="41">
        <f t="shared" ref="X320:X341" si="426">SUM(R320:W320)</f>
        <v>541.68</v>
      </c>
      <c r="Y320" s="41">
        <f t="shared" ref="Y320:Y341" si="427">Q320+X320</f>
        <v>1754.275</v>
      </c>
      <c r="Z320" s="41"/>
      <c r="AA320" s="12" t="s">
        <v>26</v>
      </c>
      <c r="AB320" s="11">
        <f t="shared" ref="AB320:AH320" si="428">K320+R320</f>
        <v>58.4172</v>
      </c>
      <c r="AC320" s="11">
        <f t="shared" si="428"/>
        <v>778.92</v>
      </c>
      <c r="AD320" s="11">
        <f t="shared" si="428"/>
        <v>566.48</v>
      </c>
      <c r="AE320" s="11">
        <f t="shared" si="428"/>
        <v>32.4578</v>
      </c>
      <c r="AF320" s="11">
        <f t="shared" si="428"/>
        <v>318</v>
      </c>
      <c r="AG320" s="11">
        <f t="shared" si="428"/>
        <v>0</v>
      </c>
      <c r="AH320" s="11">
        <f t="shared" si="428"/>
        <v>1754.275</v>
      </c>
      <c r="AI320" s="12" t="s">
        <v>1135</v>
      </c>
    </row>
    <row r="321" s="9" customFormat="1" ht="16" customHeight="1" spans="1:35">
      <c r="A321" s="40">
        <f t="shared" si="412"/>
        <v>318</v>
      </c>
      <c r="B321" s="41" t="s">
        <v>503</v>
      </c>
      <c r="C321" s="64" t="s">
        <v>932</v>
      </c>
      <c r="D321" s="343" t="s">
        <v>933</v>
      </c>
      <c r="E321" s="82">
        <v>3245.4</v>
      </c>
      <c r="F321" s="82">
        <v>3245.5</v>
      </c>
      <c r="G321" s="185">
        <v>5664.75</v>
      </c>
      <c r="H321" s="82">
        <v>3245.4</v>
      </c>
      <c r="I321" s="44">
        <v>1790</v>
      </c>
      <c r="J321" s="68"/>
      <c r="K321" s="52">
        <f t="shared" si="413"/>
        <v>58.4172</v>
      </c>
      <c r="L321" s="53">
        <f t="shared" si="414"/>
        <v>519.28</v>
      </c>
      <c r="M321" s="44">
        <f t="shared" si="415"/>
        <v>453.18</v>
      </c>
      <c r="N321" s="41">
        <f t="shared" si="416"/>
        <v>22.7178</v>
      </c>
      <c r="O321" s="44">
        <f t="shared" si="417"/>
        <v>89.5</v>
      </c>
      <c r="P321" s="44">
        <f t="shared" si="418"/>
        <v>0</v>
      </c>
      <c r="Q321" s="44">
        <f t="shared" si="419"/>
        <v>1143.095</v>
      </c>
      <c r="R321" s="41">
        <f t="shared" si="420"/>
        <v>0</v>
      </c>
      <c r="S321" s="41">
        <f t="shared" si="421"/>
        <v>259.64</v>
      </c>
      <c r="T321" s="44">
        <f t="shared" si="422"/>
        <v>113.3</v>
      </c>
      <c r="U321" s="41">
        <f t="shared" si="423"/>
        <v>9.74</v>
      </c>
      <c r="V321" s="44">
        <f t="shared" si="424"/>
        <v>89.5</v>
      </c>
      <c r="W321" s="44">
        <f t="shared" si="425"/>
        <v>0</v>
      </c>
      <c r="X321" s="41">
        <f t="shared" si="426"/>
        <v>472.18</v>
      </c>
      <c r="Y321" s="41">
        <f t="shared" si="427"/>
        <v>1615.275</v>
      </c>
      <c r="Z321" s="41"/>
      <c r="AA321" s="12" t="s">
        <v>18</v>
      </c>
      <c r="AB321" s="11">
        <f t="shared" ref="AB321:AH321" si="429">K321+R321</f>
        <v>58.4172</v>
      </c>
      <c r="AC321" s="11">
        <f t="shared" si="429"/>
        <v>778.92</v>
      </c>
      <c r="AD321" s="11">
        <f t="shared" si="429"/>
        <v>566.48</v>
      </c>
      <c r="AE321" s="11">
        <f t="shared" si="429"/>
        <v>32.4578</v>
      </c>
      <c r="AF321" s="11">
        <f t="shared" si="429"/>
        <v>179</v>
      </c>
      <c r="AG321" s="11">
        <f t="shared" si="429"/>
        <v>0</v>
      </c>
      <c r="AH321" s="11">
        <f t="shared" si="429"/>
        <v>1615.275</v>
      </c>
      <c r="AI321" s="12" t="s">
        <v>1138</v>
      </c>
    </row>
    <row r="322" s="9" customFormat="1" ht="16" customHeight="1" spans="1:35">
      <c r="A322" s="40">
        <f t="shared" si="412"/>
        <v>319</v>
      </c>
      <c r="B322" s="41" t="s">
        <v>184</v>
      </c>
      <c r="C322" s="86" t="s">
        <v>938</v>
      </c>
      <c r="D322" s="87" t="s">
        <v>939</v>
      </c>
      <c r="E322" s="82">
        <v>3245.4</v>
      </c>
      <c r="F322" s="82">
        <v>3245.5</v>
      </c>
      <c r="G322" s="185">
        <v>5664.75</v>
      </c>
      <c r="H322" s="82">
        <v>3245.4</v>
      </c>
      <c r="I322" s="44">
        <v>3180</v>
      </c>
      <c r="J322" s="68"/>
      <c r="K322" s="52">
        <f t="shared" si="413"/>
        <v>58.4172</v>
      </c>
      <c r="L322" s="53">
        <f t="shared" si="414"/>
        <v>519.28</v>
      </c>
      <c r="M322" s="44">
        <f t="shared" si="415"/>
        <v>453.18</v>
      </c>
      <c r="N322" s="41">
        <f t="shared" si="416"/>
        <v>22.7178</v>
      </c>
      <c r="O322" s="44">
        <f t="shared" si="417"/>
        <v>159</v>
      </c>
      <c r="P322" s="44">
        <f t="shared" si="418"/>
        <v>0</v>
      </c>
      <c r="Q322" s="44">
        <f t="shared" si="419"/>
        <v>1212.595</v>
      </c>
      <c r="R322" s="41">
        <f t="shared" si="420"/>
        <v>0</v>
      </c>
      <c r="S322" s="41">
        <f t="shared" si="421"/>
        <v>259.64</v>
      </c>
      <c r="T322" s="44">
        <f t="shared" si="422"/>
        <v>113.3</v>
      </c>
      <c r="U322" s="41">
        <f t="shared" si="423"/>
        <v>9.74</v>
      </c>
      <c r="V322" s="44">
        <f t="shared" si="424"/>
        <v>159</v>
      </c>
      <c r="W322" s="44">
        <f t="shared" si="425"/>
        <v>0</v>
      </c>
      <c r="X322" s="41">
        <f t="shared" si="426"/>
        <v>541.68</v>
      </c>
      <c r="Y322" s="41">
        <f t="shared" si="427"/>
        <v>1754.275</v>
      </c>
      <c r="Z322" s="41"/>
      <c r="AA322" s="12" t="s">
        <v>11</v>
      </c>
      <c r="AB322" s="11">
        <f t="shared" ref="AB322:AH322" si="430">K322+R322</f>
        <v>58.4172</v>
      </c>
      <c r="AC322" s="11">
        <f t="shared" si="430"/>
        <v>778.92</v>
      </c>
      <c r="AD322" s="11">
        <f t="shared" si="430"/>
        <v>566.48</v>
      </c>
      <c r="AE322" s="11">
        <f t="shared" si="430"/>
        <v>32.4578</v>
      </c>
      <c r="AF322" s="11">
        <f t="shared" si="430"/>
        <v>318</v>
      </c>
      <c r="AG322" s="11">
        <f t="shared" si="430"/>
        <v>0</v>
      </c>
      <c r="AH322" s="11">
        <f t="shared" si="430"/>
        <v>1754.275</v>
      </c>
      <c r="AI322" s="12" t="s">
        <v>1134</v>
      </c>
    </row>
    <row r="323" s="9" customFormat="1" ht="16" customHeight="1" spans="1:35">
      <c r="A323" s="40">
        <f t="shared" si="412"/>
        <v>320</v>
      </c>
      <c r="B323" s="41" t="s">
        <v>320</v>
      </c>
      <c r="C323" s="47" t="s">
        <v>934</v>
      </c>
      <c r="D323" s="343" t="s">
        <v>935</v>
      </c>
      <c r="E323" s="82">
        <v>3245.4</v>
      </c>
      <c r="F323" s="82">
        <v>3245.5</v>
      </c>
      <c r="G323" s="82">
        <v>5664.75</v>
      </c>
      <c r="H323" s="82">
        <v>3245.4</v>
      </c>
      <c r="I323" s="44">
        <v>0</v>
      </c>
      <c r="J323" s="82"/>
      <c r="K323" s="52">
        <f t="shared" si="413"/>
        <v>58.4172</v>
      </c>
      <c r="L323" s="53">
        <f t="shared" si="414"/>
        <v>519.28</v>
      </c>
      <c r="M323" s="44">
        <f t="shared" si="415"/>
        <v>453.18</v>
      </c>
      <c r="N323" s="41">
        <f t="shared" si="416"/>
        <v>22.7178</v>
      </c>
      <c r="O323" s="44">
        <f t="shared" si="417"/>
        <v>0</v>
      </c>
      <c r="P323" s="44">
        <f t="shared" si="418"/>
        <v>0</v>
      </c>
      <c r="Q323" s="44">
        <f t="shared" si="419"/>
        <v>1053.595</v>
      </c>
      <c r="R323" s="41">
        <f t="shared" si="420"/>
        <v>0</v>
      </c>
      <c r="S323" s="41">
        <f t="shared" si="421"/>
        <v>259.64</v>
      </c>
      <c r="T323" s="44">
        <f t="shared" si="422"/>
        <v>113.3</v>
      </c>
      <c r="U323" s="41">
        <f t="shared" si="423"/>
        <v>9.74</v>
      </c>
      <c r="V323" s="44">
        <f t="shared" si="424"/>
        <v>0</v>
      </c>
      <c r="W323" s="44">
        <f t="shared" si="425"/>
        <v>0</v>
      </c>
      <c r="X323" s="41">
        <f t="shared" si="426"/>
        <v>382.68</v>
      </c>
      <c r="Y323" s="41">
        <f t="shared" si="427"/>
        <v>1436.275</v>
      </c>
      <c r="Z323" s="41"/>
      <c r="AA323" s="12" t="s">
        <v>15</v>
      </c>
      <c r="AB323" s="11">
        <f t="shared" ref="AB323:AH323" si="431">K323+R323</f>
        <v>58.4172</v>
      </c>
      <c r="AC323" s="11">
        <f t="shared" si="431"/>
        <v>778.92</v>
      </c>
      <c r="AD323" s="11">
        <f t="shared" si="431"/>
        <v>566.48</v>
      </c>
      <c r="AE323" s="11">
        <f t="shared" si="431"/>
        <v>32.4578</v>
      </c>
      <c r="AF323" s="11">
        <f t="shared" si="431"/>
        <v>0</v>
      </c>
      <c r="AG323" s="11">
        <f t="shared" si="431"/>
        <v>0</v>
      </c>
      <c r="AH323" s="11">
        <f t="shared" si="431"/>
        <v>1436.275</v>
      </c>
      <c r="AI323" s="12" t="s">
        <v>1138</v>
      </c>
    </row>
    <row r="324" s="9" customFormat="1" ht="16" customHeight="1" spans="1:35">
      <c r="A324" s="40">
        <f t="shared" si="412"/>
        <v>321</v>
      </c>
      <c r="B324" s="41" t="s">
        <v>217</v>
      </c>
      <c r="C324" s="64" t="s">
        <v>940</v>
      </c>
      <c r="D324" s="45" t="s">
        <v>941</v>
      </c>
      <c r="E324" s="82">
        <v>3245.4</v>
      </c>
      <c r="F324" s="82">
        <v>3245.5</v>
      </c>
      <c r="G324" s="185">
        <v>5664.75</v>
      </c>
      <c r="H324" s="82">
        <v>3245.4</v>
      </c>
      <c r="I324" s="44">
        <v>3180</v>
      </c>
      <c r="J324" s="68"/>
      <c r="K324" s="52">
        <f t="shared" si="413"/>
        <v>58.4172</v>
      </c>
      <c r="L324" s="53">
        <f t="shared" si="414"/>
        <v>519.28</v>
      </c>
      <c r="M324" s="44">
        <f t="shared" si="415"/>
        <v>453.18</v>
      </c>
      <c r="N324" s="41">
        <f t="shared" si="416"/>
        <v>22.7178</v>
      </c>
      <c r="O324" s="44">
        <f t="shared" si="417"/>
        <v>159</v>
      </c>
      <c r="P324" s="44">
        <f t="shared" si="418"/>
        <v>0</v>
      </c>
      <c r="Q324" s="44">
        <f t="shared" si="419"/>
        <v>1212.595</v>
      </c>
      <c r="R324" s="41">
        <f t="shared" si="420"/>
        <v>0</v>
      </c>
      <c r="S324" s="41">
        <f t="shared" si="421"/>
        <v>259.64</v>
      </c>
      <c r="T324" s="44">
        <f t="shared" si="422"/>
        <v>113.3</v>
      </c>
      <c r="U324" s="41">
        <f t="shared" si="423"/>
        <v>9.74</v>
      </c>
      <c r="V324" s="44">
        <f t="shared" si="424"/>
        <v>159</v>
      </c>
      <c r="W324" s="44">
        <f t="shared" si="425"/>
        <v>0</v>
      </c>
      <c r="X324" s="41">
        <f t="shared" si="426"/>
        <v>541.68</v>
      </c>
      <c r="Y324" s="41">
        <f t="shared" si="427"/>
        <v>1754.275</v>
      </c>
      <c r="Z324" s="41"/>
      <c r="AA324" s="12" t="s">
        <v>35</v>
      </c>
      <c r="AB324" s="11">
        <f t="shared" ref="AB324:AH324" si="432">K324+R324</f>
        <v>58.4172</v>
      </c>
      <c r="AC324" s="11">
        <f t="shared" si="432"/>
        <v>778.92</v>
      </c>
      <c r="AD324" s="11">
        <f t="shared" si="432"/>
        <v>566.48</v>
      </c>
      <c r="AE324" s="11">
        <f t="shared" si="432"/>
        <v>32.4578</v>
      </c>
      <c r="AF324" s="11">
        <f t="shared" si="432"/>
        <v>318</v>
      </c>
      <c r="AG324" s="11">
        <f t="shared" si="432"/>
        <v>0</v>
      </c>
      <c r="AH324" s="11">
        <f t="shared" si="432"/>
        <v>1754.275</v>
      </c>
      <c r="AI324" s="12" t="s">
        <v>1139</v>
      </c>
    </row>
    <row r="325" s="9" customFormat="1" ht="16" customHeight="1" spans="1:35">
      <c r="A325" s="40">
        <f t="shared" si="412"/>
        <v>322</v>
      </c>
      <c r="B325" s="41" t="s">
        <v>320</v>
      </c>
      <c r="C325" s="47" t="s">
        <v>943</v>
      </c>
      <c r="D325" s="342" t="s">
        <v>944</v>
      </c>
      <c r="E325" s="82">
        <v>3245.4</v>
      </c>
      <c r="F325" s="82">
        <v>3245.5</v>
      </c>
      <c r="G325" s="185">
        <v>5664.75</v>
      </c>
      <c r="H325" s="82">
        <v>3245.4</v>
      </c>
      <c r="I325" s="44">
        <v>0</v>
      </c>
      <c r="J325" s="68"/>
      <c r="K325" s="52">
        <f t="shared" si="413"/>
        <v>58.4172</v>
      </c>
      <c r="L325" s="53">
        <f t="shared" si="414"/>
        <v>519.28</v>
      </c>
      <c r="M325" s="44">
        <f t="shared" si="415"/>
        <v>453.18</v>
      </c>
      <c r="N325" s="41">
        <f t="shared" si="416"/>
        <v>22.7178</v>
      </c>
      <c r="O325" s="44">
        <f t="shared" si="417"/>
        <v>0</v>
      </c>
      <c r="P325" s="44">
        <f t="shared" si="418"/>
        <v>0</v>
      </c>
      <c r="Q325" s="44">
        <f t="shared" si="419"/>
        <v>1053.595</v>
      </c>
      <c r="R325" s="41">
        <f t="shared" si="420"/>
        <v>0</v>
      </c>
      <c r="S325" s="41">
        <f t="shared" si="421"/>
        <v>259.64</v>
      </c>
      <c r="T325" s="44">
        <f t="shared" si="422"/>
        <v>113.3</v>
      </c>
      <c r="U325" s="41">
        <f t="shared" si="423"/>
        <v>9.74</v>
      </c>
      <c r="V325" s="44">
        <f t="shared" si="424"/>
        <v>0</v>
      </c>
      <c r="W325" s="44">
        <f t="shared" si="425"/>
        <v>0</v>
      </c>
      <c r="X325" s="41">
        <f t="shared" si="426"/>
        <v>382.68</v>
      </c>
      <c r="Y325" s="41">
        <f t="shared" si="427"/>
        <v>1436.275</v>
      </c>
      <c r="Z325" s="41"/>
      <c r="AA325" s="12" t="s">
        <v>21</v>
      </c>
      <c r="AB325" s="11">
        <f t="shared" ref="AB325:AH325" si="433">K325+R325</f>
        <v>58.4172</v>
      </c>
      <c r="AC325" s="11">
        <f t="shared" si="433"/>
        <v>778.92</v>
      </c>
      <c r="AD325" s="11">
        <f t="shared" si="433"/>
        <v>566.48</v>
      </c>
      <c r="AE325" s="11">
        <f t="shared" si="433"/>
        <v>32.4578</v>
      </c>
      <c r="AF325" s="11">
        <f t="shared" si="433"/>
        <v>0</v>
      </c>
      <c r="AG325" s="11">
        <f t="shared" si="433"/>
        <v>0</v>
      </c>
      <c r="AH325" s="11">
        <f t="shared" si="433"/>
        <v>1436.275</v>
      </c>
      <c r="AI325" s="12" t="s">
        <v>1138</v>
      </c>
    </row>
    <row r="326" s="9" customFormat="1" ht="16" customHeight="1" spans="1:35">
      <c r="A326" s="40">
        <f t="shared" si="412"/>
        <v>323</v>
      </c>
      <c r="B326" s="41" t="s">
        <v>167</v>
      </c>
      <c r="C326" s="47" t="s">
        <v>945</v>
      </c>
      <c r="D326" s="342" t="s">
        <v>946</v>
      </c>
      <c r="E326" s="82">
        <v>3245.4</v>
      </c>
      <c r="F326" s="82">
        <v>3245.5</v>
      </c>
      <c r="G326" s="185">
        <v>5664.75</v>
      </c>
      <c r="H326" s="82">
        <v>3245.4</v>
      </c>
      <c r="I326" s="44">
        <v>3180</v>
      </c>
      <c r="J326" s="68"/>
      <c r="K326" s="52">
        <f t="shared" si="413"/>
        <v>58.4172</v>
      </c>
      <c r="L326" s="53">
        <f t="shared" si="414"/>
        <v>519.28</v>
      </c>
      <c r="M326" s="44">
        <f t="shared" si="415"/>
        <v>453.18</v>
      </c>
      <c r="N326" s="41">
        <f t="shared" si="416"/>
        <v>22.7178</v>
      </c>
      <c r="O326" s="44">
        <f t="shared" si="417"/>
        <v>159</v>
      </c>
      <c r="P326" s="44">
        <f t="shared" si="418"/>
        <v>0</v>
      </c>
      <c r="Q326" s="44">
        <f t="shared" si="419"/>
        <v>1212.595</v>
      </c>
      <c r="R326" s="41">
        <f t="shared" si="420"/>
        <v>0</v>
      </c>
      <c r="S326" s="41">
        <f t="shared" si="421"/>
        <v>259.64</v>
      </c>
      <c r="T326" s="44">
        <f t="shared" si="422"/>
        <v>113.3</v>
      </c>
      <c r="U326" s="41">
        <f t="shared" si="423"/>
        <v>9.74</v>
      </c>
      <c r="V326" s="44">
        <f t="shared" si="424"/>
        <v>159</v>
      </c>
      <c r="W326" s="44">
        <f t="shared" si="425"/>
        <v>0</v>
      </c>
      <c r="X326" s="41">
        <f t="shared" si="426"/>
        <v>541.68</v>
      </c>
      <c r="Y326" s="41">
        <f t="shared" si="427"/>
        <v>1754.275</v>
      </c>
      <c r="Z326" s="41"/>
      <c r="AA326" s="12" t="s">
        <v>12</v>
      </c>
      <c r="AB326" s="11">
        <f t="shared" ref="AB326:AH326" si="434">K326+R326</f>
        <v>58.4172</v>
      </c>
      <c r="AC326" s="11">
        <f t="shared" si="434"/>
        <v>778.92</v>
      </c>
      <c r="AD326" s="11">
        <f t="shared" si="434"/>
        <v>566.48</v>
      </c>
      <c r="AE326" s="11">
        <f t="shared" si="434"/>
        <v>32.4578</v>
      </c>
      <c r="AF326" s="11">
        <f t="shared" si="434"/>
        <v>318</v>
      </c>
      <c r="AG326" s="11">
        <f t="shared" si="434"/>
        <v>0</v>
      </c>
      <c r="AH326" s="11">
        <f t="shared" si="434"/>
        <v>1754.275</v>
      </c>
      <c r="AI326" s="12" t="s">
        <v>1134</v>
      </c>
    </row>
    <row r="327" s="9" customFormat="1" ht="16" customHeight="1" spans="1:35">
      <c r="A327" s="40">
        <f t="shared" si="412"/>
        <v>324</v>
      </c>
      <c r="B327" s="41" t="s">
        <v>170</v>
      </c>
      <c r="C327" s="47" t="s">
        <v>949</v>
      </c>
      <c r="D327" s="45" t="s">
        <v>950</v>
      </c>
      <c r="E327" s="82">
        <v>3245.4</v>
      </c>
      <c r="F327" s="82">
        <v>3245.5</v>
      </c>
      <c r="G327" s="185">
        <v>5664.75</v>
      </c>
      <c r="H327" s="82">
        <v>3245.4</v>
      </c>
      <c r="I327" s="44">
        <v>1790</v>
      </c>
      <c r="J327" s="68"/>
      <c r="K327" s="52">
        <f t="shared" si="413"/>
        <v>58.4172</v>
      </c>
      <c r="L327" s="53">
        <f t="shared" si="414"/>
        <v>519.28</v>
      </c>
      <c r="M327" s="44">
        <f t="shared" si="415"/>
        <v>453.18</v>
      </c>
      <c r="N327" s="41">
        <f t="shared" si="416"/>
        <v>22.7178</v>
      </c>
      <c r="O327" s="44">
        <f t="shared" si="417"/>
        <v>89.5</v>
      </c>
      <c r="P327" s="44">
        <f t="shared" si="418"/>
        <v>0</v>
      </c>
      <c r="Q327" s="44">
        <f t="shared" si="419"/>
        <v>1143.095</v>
      </c>
      <c r="R327" s="41">
        <f t="shared" si="420"/>
        <v>0</v>
      </c>
      <c r="S327" s="41">
        <f t="shared" si="421"/>
        <v>259.64</v>
      </c>
      <c r="T327" s="44">
        <f t="shared" si="422"/>
        <v>113.3</v>
      </c>
      <c r="U327" s="41">
        <f t="shared" si="423"/>
        <v>9.74</v>
      </c>
      <c r="V327" s="44">
        <f t="shared" si="424"/>
        <v>89.5</v>
      </c>
      <c r="W327" s="44">
        <f t="shared" si="425"/>
        <v>0</v>
      </c>
      <c r="X327" s="41">
        <f t="shared" si="426"/>
        <v>472.18</v>
      </c>
      <c r="Y327" s="41">
        <f t="shared" si="427"/>
        <v>1615.275</v>
      </c>
      <c r="Z327" s="41"/>
      <c r="AA327" s="12" t="s">
        <v>24</v>
      </c>
      <c r="AB327" s="11">
        <f t="shared" ref="AB327:AH327" si="435">K327+R327</f>
        <v>58.4172</v>
      </c>
      <c r="AC327" s="11">
        <f t="shared" si="435"/>
        <v>778.92</v>
      </c>
      <c r="AD327" s="11">
        <f t="shared" si="435"/>
        <v>566.48</v>
      </c>
      <c r="AE327" s="11">
        <f t="shared" si="435"/>
        <v>32.4578</v>
      </c>
      <c r="AF327" s="11">
        <f t="shared" si="435"/>
        <v>179</v>
      </c>
      <c r="AG327" s="11">
        <f t="shared" si="435"/>
        <v>0</v>
      </c>
      <c r="AH327" s="11">
        <f t="shared" si="435"/>
        <v>1615.275</v>
      </c>
      <c r="AI327" s="12" t="s">
        <v>1138</v>
      </c>
    </row>
    <row r="328" s="9" customFormat="1" ht="16" customHeight="1" spans="1:35">
      <c r="A328" s="40">
        <f t="shared" si="412"/>
        <v>325</v>
      </c>
      <c r="B328" s="41" t="s">
        <v>715</v>
      </c>
      <c r="C328" s="47" t="s">
        <v>951</v>
      </c>
      <c r="D328" s="45" t="s">
        <v>952</v>
      </c>
      <c r="E328" s="82">
        <v>3245.4</v>
      </c>
      <c r="F328" s="82">
        <v>3245.5</v>
      </c>
      <c r="G328" s="185">
        <v>5664.75</v>
      </c>
      <c r="H328" s="82">
        <v>3245.4</v>
      </c>
      <c r="I328" s="44">
        <v>1790</v>
      </c>
      <c r="J328" s="68"/>
      <c r="K328" s="52">
        <f t="shared" si="413"/>
        <v>58.4172</v>
      </c>
      <c r="L328" s="53">
        <f t="shared" si="414"/>
        <v>519.28</v>
      </c>
      <c r="M328" s="44">
        <f t="shared" si="415"/>
        <v>453.18</v>
      </c>
      <c r="N328" s="41">
        <f t="shared" si="416"/>
        <v>22.7178</v>
      </c>
      <c r="O328" s="44">
        <f t="shared" si="417"/>
        <v>89.5</v>
      </c>
      <c r="P328" s="44">
        <f t="shared" si="418"/>
        <v>0</v>
      </c>
      <c r="Q328" s="44">
        <f t="shared" si="419"/>
        <v>1143.095</v>
      </c>
      <c r="R328" s="41">
        <f t="shared" si="420"/>
        <v>0</v>
      </c>
      <c r="S328" s="41">
        <f t="shared" si="421"/>
        <v>259.64</v>
      </c>
      <c r="T328" s="44">
        <f t="shared" si="422"/>
        <v>113.3</v>
      </c>
      <c r="U328" s="41">
        <f t="shared" si="423"/>
        <v>9.74</v>
      </c>
      <c r="V328" s="44">
        <f t="shared" si="424"/>
        <v>89.5</v>
      </c>
      <c r="W328" s="44">
        <f t="shared" si="425"/>
        <v>0</v>
      </c>
      <c r="X328" s="41">
        <f t="shared" si="426"/>
        <v>472.18</v>
      </c>
      <c r="Y328" s="41">
        <f t="shared" si="427"/>
        <v>1615.275</v>
      </c>
      <c r="Z328" s="41"/>
      <c r="AA328" s="12" t="s">
        <v>20</v>
      </c>
      <c r="AB328" s="11">
        <f t="shared" ref="AB328:AH328" si="436">K328+R328</f>
        <v>58.4172</v>
      </c>
      <c r="AC328" s="11">
        <f t="shared" si="436"/>
        <v>778.92</v>
      </c>
      <c r="AD328" s="11">
        <f t="shared" si="436"/>
        <v>566.48</v>
      </c>
      <c r="AE328" s="11">
        <f t="shared" si="436"/>
        <v>32.4578</v>
      </c>
      <c r="AF328" s="11">
        <f t="shared" si="436"/>
        <v>179</v>
      </c>
      <c r="AG328" s="11">
        <f t="shared" si="436"/>
        <v>0</v>
      </c>
      <c r="AH328" s="11">
        <f t="shared" si="436"/>
        <v>1615.275</v>
      </c>
      <c r="AI328" s="12" t="s">
        <v>1138</v>
      </c>
    </row>
    <row r="329" s="9" customFormat="1" ht="16" customHeight="1" spans="1:35">
      <c r="A329" s="40">
        <f t="shared" si="412"/>
        <v>326</v>
      </c>
      <c r="B329" s="41" t="s">
        <v>715</v>
      </c>
      <c r="C329" s="47" t="s">
        <v>953</v>
      </c>
      <c r="D329" s="342" t="s">
        <v>954</v>
      </c>
      <c r="E329" s="82">
        <v>3245.4</v>
      </c>
      <c r="F329" s="82">
        <v>3245.5</v>
      </c>
      <c r="G329" s="185">
        <v>5664.75</v>
      </c>
      <c r="H329" s="82">
        <v>3245.4</v>
      </c>
      <c r="I329" s="44">
        <v>1790</v>
      </c>
      <c r="J329" s="68"/>
      <c r="K329" s="52">
        <f t="shared" si="413"/>
        <v>58.4172</v>
      </c>
      <c r="L329" s="53">
        <f t="shared" si="414"/>
        <v>519.28</v>
      </c>
      <c r="M329" s="44">
        <f t="shared" si="415"/>
        <v>453.18</v>
      </c>
      <c r="N329" s="41">
        <f t="shared" si="416"/>
        <v>22.7178</v>
      </c>
      <c r="O329" s="44">
        <f t="shared" si="417"/>
        <v>89.5</v>
      </c>
      <c r="P329" s="44">
        <f t="shared" si="418"/>
        <v>0</v>
      </c>
      <c r="Q329" s="44">
        <f t="shared" si="419"/>
        <v>1143.095</v>
      </c>
      <c r="R329" s="41">
        <f t="shared" si="420"/>
        <v>0</v>
      </c>
      <c r="S329" s="41">
        <f t="shared" si="421"/>
        <v>259.64</v>
      </c>
      <c r="T329" s="44">
        <f t="shared" si="422"/>
        <v>113.3</v>
      </c>
      <c r="U329" s="41">
        <f t="shared" si="423"/>
        <v>9.74</v>
      </c>
      <c r="V329" s="44">
        <f t="shared" si="424"/>
        <v>89.5</v>
      </c>
      <c r="W329" s="44">
        <f t="shared" si="425"/>
        <v>0</v>
      </c>
      <c r="X329" s="41">
        <f t="shared" si="426"/>
        <v>472.18</v>
      </c>
      <c r="Y329" s="41">
        <f t="shared" si="427"/>
        <v>1615.275</v>
      </c>
      <c r="Z329" s="41"/>
      <c r="AA329" s="12" t="s">
        <v>20</v>
      </c>
      <c r="AB329" s="11">
        <f t="shared" ref="AB329:AH329" si="437">K329+R329</f>
        <v>58.4172</v>
      </c>
      <c r="AC329" s="11">
        <f t="shared" si="437"/>
        <v>778.92</v>
      </c>
      <c r="AD329" s="11">
        <f t="shared" si="437"/>
        <v>566.48</v>
      </c>
      <c r="AE329" s="11">
        <f t="shared" si="437"/>
        <v>32.4578</v>
      </c>
      <c r="AF329" s="11">
        <f t="shared" si="437"/>
        <v>179</v>
      </c>
      <c r="AG329" s="11">
        <f t="shared" si="437"/>
        <v>0</v>
      </c>
      <c r="AH329" s="11">
        <f t="shared" si="437"/>
        <v>1615.275</v>
      </c>
      <c r="AI329" s="12" t="s">
        <v>1138</v>
      </c>
    </row>
    <row r="330" s="9" customFormat="1" ht="16" customHeight="1" spans="1:35">
      <c r="A330" s="40">
        <f t="shared" si="412"/>
        <v>327</v>
      </c>
      <c r="B330" s="41" t="s">
        <v>170</v>
      </c>
      <c r="C330" s="47" t="s">
        <v>957</v>
      </c>
      <c r="D330" s="342" t="s">
        <v>958</v>
      </c>
      <c r="E330" s="82">
        <v>3245.4</v>
      </c>
      <c r="F330" s="82">
        <v>3245.5</v>
      </c>
      <c r="G330" s="185">
        <v>5664.75</v>
      </c>
      <c r="H330" s="82">
        <v>3245.4</v>
      </c>
      <c r="I330" s="44">
        <v>0</v>
      </c>
      <c r="J330" s="68"/>
      <c r="K330" s="52">
        <f t="shared" si="413"/>
        <v>58.4172</v>
      </c>
      <c r="L330" s="53">
        <f t="shared" si="414"/>
        <v>519.28</v>
      </c>
      <c r="M330" s="44">
        <f t="shared" si="415"/>
        <v>453.18</v>
      </c>
      <c r="N330" s="41">
        <f t="shared" si="416"/>
        <v>22.7178</v>
      </c>
      <c r="O330" s="44">
        <f t="shared" si="417"/>
        <v>0</v>
      </c>
      <c r="P330" s="44">
        <f t="shared" si="418"/>
        <v>0</v>
      </c>
      <c r="Q330" s="44">
        <f t="shared" si="419"/>
        <v>1053.595</v>
      </c>
      <c r="R330" s="41">
        <f t="shared" si="420"/>
        <v>0</v>
      </c>
      <c r="S330" s="41">
        <f t="shared" si="421"/>
        <v>259.64</v>
      </c>
      <c r="T330" s="44">
        <f t="shared" si="422"/>
        <v>113.3</v>
      </c>
      <c r="U330" s="41">
        <f t="shared" si="423"/>
        <v>9.74</v>
      </c>
      <c r="V330" s="44">
        <f t="shared" si="424"/>
        <v>0</v>
      </c>
      <c r="W330" s="44">
        <f t="shared" si="425"/>
        <v>0</v>
      </c>
      <c r="X330" s="41">
        <f t="shared" si="426"/>
        <v>382.68</v>
      </c>
      <c r="Y330" s="41">
        <f t="shared" si="427"/>
        <v>1436.275</v>
      </c>
      <c r="Z330" s="41"/>
      <c r="AA330" s="12" t="s">
        <v>24</v>
      </c>
      <c r="AB330" s="11">
        <f t="shared" ref="AB330:AH330" si="438">K330+R330</f>
        <v>58.4172</v>
      </c>
      <c r="AC330" s="11">
        <f t="shared" si="438"/>
        <v>778.92</v>
      </c>
      <c r="AD330" s="11">
        <f t="shared" si="438"/>
        <v>566.48</v>
      </c>
      <c r="AE330" s="11">
        <f t="shared" si="438"/>
        <v>32.4578</v>
      </c>
      <c r="AF330" s="11">
        <f t="shared" si="438"/>
        <v>0</v>
      </c>
      <c r="AG330" s="11">
        <f t="shared" si="438"/>
        <v>0</v>
      </c>
      <c r="AH330" s="11">
        <f t="shared" si="438"/>
        <v>1436.275</v>
      </c>
      <c r="AI330" s="12" t="s">
        <v>1138</v>
      </c>
    </row>
    <row r="331" s="9" customFormat="1" ht="16" customHeight="1" spans="1:35">
      <c r="A331" s="40">
        <f t="shared" si="412"/>
        <v>328</v>
      </c>
      <c r="B331" s="41" t="s">
        <v>167</v>
      </c>
      <c r="C331" s="47" t="s">
        <v>959</v>
      </c>
      <c r="D331" s="45" t="s">
        <v>960</v>
      </c>
      <c r="E331" s="82">
        <v>3245.4</v>
      </c>
      <c r="F331" s="82">
        <v>3245.5</v>
      </c>
      <c r="G331" s="185">
        <v>5664.75</v>
      </c>
      <c r="H331" s="82">
        <v>3245.4</v>
      </c>
      <c r="I331" s="44">
        <v>3180</v>
      </c>
      <c r="J331" s="68"/>
      <c r="K331" s="52">
        <f t="shared" si="413"/>
        <v>58.4172</v>
      </c>
      <c r="L331" s="53">
        <f t="shared" si="414"/>
        <v>519.28</v>
      </c>
      <c r="M331" s="44">
        <f t="shared" si="415"/>
        <v>453.18</v>
      </c>
      <c r="N331" s="41">
        <f t="shared" si="416"/>
        <v>22.7178</v>
      </c>
      <c r="O331" s="44">
        <f t="shared" si="417"/>
        <v>159</v>
      </c>
      <c r="P331" s="44">
        <f t="shared" si="418"/>
        <v>0</v>
      </c>
      <c r="Q331" s="44">
        <f t="shared" si="419"/>
        <v>1212.595</v>
      </c>
      <c r="R331" s="41">
        <f t="shared" si="420"/>
        <v>0</v>
      </c>
      <c r="S331" s="41">
        <f t="shared" si="421"/>
        <v>259.64</v>
      </c>
      <c r="T331" s="44">
        <f t="shared" si="422"/>
        <v>113.3</v>
      </c>
      <c r="U331" s="41">
        <f t="shared" si="423"/>
        <v>9.74</v>
      </c>
      <c r="V331" s="44">
        <f t="shared" si="424"/>
        <v>159</v>
      </c>
      <c r="W331" s="44">
        <f t="shared" si="425"/>
        <v>0</v>
      </c>
      <c r="X331" s="41">
        <f t="shared" si="426"/>
        <v>541.68</v>
      </c>
      <c r="Y331" s="41">
        <f t="shared" si="427"/>
        <v>1754.275</v>
      </c>
      <c r="Z331" s="41"/>
      <c r="AA331" s="12" t="s">
        <v>12</v>
      </c>
      <c r="AB331" s="11">
        <f t="shared" ref="AB331:AH331" si="439">K331+R331</f>
        <v>58.4172</v>
      </c>
      <c r="AC331" s="11">
        <f t="shared" si="439"/>
        <v>778.92</v>
      </c>
      <c r="AD331" s="11">
        <f t="shared" si="439"/>
        <v>566.48</v>
      </c>
      <c r="AE331" s="11">
        <f t="shared" si="439"/>
        <v>32.4578</v>
      </c>
      <c r="AF331" s="11">
        <f t="shared" si="439"/>
        <v>318</v>
      </c>
      <c r="AG331" s="11">
        <f t="shared" si="439"/>
        <v>0</v>
      </c>
      <c r="AH331" s="11">
        <f t="shared" si="439"/>
        <v>1754.275</v>
      </c>
      <c r="AI331" s="12" t="s">
        <v>1134</v>
      </c>
    </row>
    <row r="332" s="9" customFormat="1" ht="16" customHeight="1" spans="1:35">
      <c r="A332" s="40">
        <f t="shared" si="412"/>
        <v>329</v>
      </c>
      <c r="B332" s="41" t="s">
        <v>167</v>
      </c>
      <c r="C332" s="47" t="s">
        <v>961</v>
      </c>
      <c r="D332" s="45" t="s">
        <v>962</v>
      </c>
      <c r="E332" s="82">
        <v>3245.4</v>
      </c>
      <c r="F332" s="82">
        <v>3245.5</v>
      </c>
      <c r="G332" s="185">
        <v>5664.75</v>
      </c>
      <c r="H332" s="82">
        <v>3245.4</v>
      </c>
      <c r="I332" s="44">
        <v>3180</v>
      </c>
      <c r="J332" s="68"/>
      <c r="K332" s="52">
        <f t="shared" si="413"/>
        <v>58.4172</v>
      </c>
      <c r="L332" s="53">
        <f t="shared" si="414"/>
        <v>519.28</v>
      </c>
      <c r="M332" s="44">
        <f t="shared" si="415"/>
        <v>453.18</v>
      </c>
      <c r="N332" s="41">
        <f t="shared" si="416"/>
        <v>22.7178</v>
      </c>
      <c r="O332" s="44">
        <f t="shared" si="417"/>
        <v>159</v>
      </c>
      <c r="P332" s="44">
        <f t="shared" si="418"/>
        <v>0</v>
      </c>
      <c r="Q332" s="44">
        <f t="shared" si="419"/>
        <v>1212.595</v>
      </c>
      <c r="R332" s="41">
        <f t="shared" si="420"/>
        <v>0</v>
      </c>
      <c r="S332" s="41">
        <f t="shared" si="421"/>
        <v>259.64</v>
      </c>
      <c r="T332" s="44">
        <f t="shared" si="422"/>
        <v>113.3</v>
      </c>
      <c r="U332" s="41">
        <f t="shared" si="423"/>
        <v>9.74</v>
      </c>
      <c r="V332" s="44">
        <f t="shared" si="424"/>
        <v>159</v>
      </c>
      <c r="W332" s="44">
        <f t="shared" si="425"/>
        <v>0</v>
      </c>
      <c r="X332" s="41">
        <f t="shared" si="426"/>
        <v>541.68</v>
      </c>
      <c r="Y332" s="41">
        <f t="shared" si="427"/>
        <v>1754.275</v>
      </c>
      <c r="Z332" s="41"/>
      <c r="AA332" s="12" t="s">
        <v>12</v>
      </c>
      <c r="AB332" s="11">
        <f t="shared" ref="AB332:AH332" si="440">K332+R332</f>
        <v>58.4172</v>
      </c>
      <c r="AC332" s="11">
        <f t="shared" si="440"/>
        <v>778.92</v>
      </c>
      <c r="AD332" s="11">
        <f t="shared" si="440"/>
        <v>566.48</v>
      </c>
      <c r="AE332" s="11">
        <f t="shared" si="440"/>
        <v>32.4578</v>
      </c>
      <c r="AF332" s="11">
        <f t="shared" si="440"/>
        <v>318</v>
      </c>
      <c r="AG332" s="11">
        <f t="shared" si="440"/>
        <v>0</v>
      </c>
      <c r="AH332" s="11">
        <f t="shared" si="440"/>
        <v>1754.275</v>
      </c>
      <c r="AI332" s="12" t="s">
        <v>1134</v>
      </c>
    </row>
    <row r="333" s="9" customFormat="1" ht="16" customHeight="1" spans="1:35">
      <c r="A333" s="40">
        <f t="shared" si="412"/>
        <v>330</v>
      </c>
      <c r="B333" s="41" t="s">
        <v>443</v>
      </c>
      <c r="C333" s="47" t="s">
        <v>963</v>
      </c>
      <c r="D333" s="45" t="s">
        <v>964</v>
      </c>
      <c r="E333" s="82">
        <v>3245.4</v>
      </c>
      <c r="F333" s="82">
        <v>3245.5</v>
      </c>
      <c r="G333" s="185">
        <v>5664.75</v>
      </c>
      <c r="H333" s="82">
        <v>3245.4</v>
      </c>
      <c r="I333" s="44">
        <v>1790</v>
      </c>
      <c r="J333" s="68"/>
      <c r="K333" s="52">
        <f t="shared" si="413"/>
        <v>58.4172</v>
      </c>
      <c r="L333" s="53">
        <f t="shared" si="414"/>
        <v>519.28</v>
      </c>
      <c r="M333" s="44">
        <f t="shared" si="415"/>
        <v>453.18</v>
      </c>
      <c r="N333" s="41">
        <f t="shared" si="416"/>
        <v>22.7178</v>
      </c>
      <c r="O333" s="44">
        <f t="shared" si="417"/>
        <v>89.5</v>
      </c>
      <c r="P333" s="44">
        <f t="shared" si="418"/>
        <v>0</v>
      </c>
      <c r="Q333" s="44">
        <f t="shared" si="419"/>
        <v>1143.095</v>
      </c>
      <c r="R333" s="41">
        <f t="shared" si="420"/>
        <v>0</v>
      </c>
      <c r="S333" s="41">
        <f t="shared" si="421"/>
        <v>259.64</v>
      </c>
      <c r="T333" s="44">
        <f t="shared" si="422"/>
        <v>113.3</v>
      </c>
      <c r="U333" s="41">
        <f t="shared" si="423"/>
        <v>9.74</v>
      </c>
      <c r="V333" s="44">
        <f t="shared" si="424"/>
        <v>89.5</v>
      </c>
      <c r="W333" s="44">
        <f t="shared" si="425"/>
        <v>0</v>
      </c>
      <c r="X333" s="41">
        <f t="shared" si="426"/>
        <v>472.18</v>
      </c>
      <c r="Y333" s="41">
        <f t="shared" si="427"/>
        <v>1615.275</v>
      </c>
      <c r="Z333" s="41"/>
      <c r="AA333" s="12" t="s">
        <v>15</v>
      </c>
      <c r="AB333" s="11">
        <f t="shared" ref="AB333:AH333" si="441">K333+R333</f>
        <v>58.4172</v>
      </c>
      <c r="AC333" s="11">
        <f t="shared" si="441"/>
        <v>778.92</v>
      </c>
      <c r="AD333" s="11">
        <f t="shared" si="441"/>
        <v>566.48</v>
      </c>
      <c r="AE333" s="11">
        <f t="shared" si="441"/>
        <v>32.4578</v>
      </c>
      <c r="AF333" s="11">
        <f t="shared" si="441"/>
        <v>179</v>
      </c>
      <c r="AG333" s="11">
        <f t="shared" si="441"/>
        <v>0</v>
      </c>
      <c r="AH333" s="11">
        <f t="shared" si="441"/>
        <v>1615.275</v>
      </c>
      <c r="AI333" s="12" t="s">
        <v>1138</v>
      </c>
    </row>
    <row r="334" s="9" customFormat="1" ht="16" customHeight="1" spans="1:35">
      <c r="A334" s="40">
        <f t="shared" si="412"/>
        <v>331</v>
      </c>
      <c r="B334" s="41" t="s">
        <v>170</v>
      </c>
      <c r="C334" s="47" t="s">
        <v>965</v>
      </c>
      <c r="D334" s="45" t="s">
        <v>966</v>
      </c>
      <c r="E334" s="82">
        <v>3245.4</v>
      </c>
      <c r="F334" s="82">
        <v>3245.5</v>
      </c>
      <c r="G334" s="185">
        <v>5664.75</v>
      </c>
      <c r="H334" s="82">
        <v>3245.4</v>
      </c>
      <c r="I334" s="44">
        <v>1790</v>
      </c>
      <c r="J334" s="68"/>
      <c r="K334" s="52">
        <f t="shared" si="413"/>
        <v>58.4172</v>
      </c>
      <c r="L334" s="53">
        <f t="shared" si="414"/>
        <v>519.28</v>
      </c>
      <c r="M334" s="44">
        <f t="shared" si="415"/>
        <v>453.18</v>
      </c>
      <c r="N334" s="41">
        <f t="shared" si="416"/>
        <v>22.7178</v>
      </c>
      <c r="O334" s="44">
        <f t="shared" si="417"/>
        <v>89.5</v>
      </c>
      <c r="P334" s="44">
        <f t="shared" si="418"/>
        <v>0</v>
      </c>
      <c r="Q334" s="44">
        <f t="shared" si="419"/>
        <v>1143.095</v>
      </c>
      <c r="R334" s="41">
        <f t="shared" si="420"/>
        <v>0</v>
      </c>
      <c r="S334" s="41">
        <f t="shared" si="421"/>
        <v>259.64</v>
      </c>
      <c r="T334" s="44">
        <f t="shared" si="422"/>
        <v>113.3</v>
      </c>
      <c r="U334" s="41">
        <f t="shared" si="423"/>
        <v>9.74</v>
      </c>
      <c r="V334" s="44">
        <f t="shared" si="424"/>
        <v>89.5</v>
      </c>
      <c r="W334" s="44">
        <f t="shared" si="425"/>
        <v>0</v>
      </c>
      <c r="X334" s="41">
        <f t="shared" si="426"/>
        <v>472.18</v>
      </c>
      <c r="Y334" s="41">
        <f t="shared" si="427"/>
        <v>1615.275</v>
      </c>
      <c r="Z334" s="41"/>
      <c r="AA334" s="12" t="s">
        <v>24</v>
      </c>
      <c r="AB334" s="11">
        <f t="shared" ref="AB334:AH334" si="442">K334+R334</f>
        <v>58.4172</v>
      </c>
      <c r="AC334" s="11">
        <f t="shared" si="442"/>
        <v>778.92</v>
      </c>
      <c r="AD334" s="11">
        <f t="shared" si="442"/>
        <v>566.48</v>
      </c>
      <c r="AE334" s="11">
        <f t="shared" si="442"/>
        <v>32.4578</v>
      </c>
      <c r="AF334" s="11">
        <f t="shared" si="442"/>
        <v>179</v>
      </c>
      <c r="AG334" s="11">
        <f t="shared" si="442"/>
        <v>0</v>
      </c>
      <c r="AH334" s="11">
        <f t="shared" si="442"/>
        <v>1615.275</v>
      </c>
      <c r="AI334" s="12" t="s">
        <v>1138</v>
      </c>
    </row>
    <row r="335" s="9" customFormat="1" ht="16" customHeight="1" spans="1:35">
      <c r="A335" s="40">
        <f t="shared" si="412"/>
        <v>332</v>
      </c>
      <c r="B335" s="41" t="s">
        <v>170</v>
      </c>
      <c r="C335" s="47" t="s">
        <v>967</v>
      </c>
      <c r="D335" s="45" t="s">
        <v>968</v>
      </c>
      <c r="E335" s="82">
        <v>3245.4</v>
      </c>
      <c r="F335" s="82">
        <v>3245.5</v>
      </c>
      <c r="G335" s="82">
        <v>5664.75</v>
      </c>
      <c r="H335" s="82">
        <v>3245.4</v>
      </c>
      <c r="I335" s="44">
        <v>1790</v>
      </c>
      <c r="J335" s="68"/>
      <c r="K335" s="52">
        <f t="shared" si="413"/>
        <v>58.4172</v>
      </c>
      <c r="L335" s="53">
        <f t="shared" si="414"/>
        <v>519.28</v>
      </c>
      <c r="M335" s="44">
        <f t="shared" si="415"/>
        <v>453.18</v>
      </c>
      <c r="N335" s="41">
        <f t="shared" si="416"/>
        <v>22.7178</v>
      </c>
      <c r="O335" s="44">
        <f t="shared" si="417"/>
        <v>89.5</v>
      </c>
      <c r="P335" s="44">
        <f t="shared" si="418"/>
        <v>0</v>
      </c>
      <c r="Q335" s="44">
        <f t="shared" si="419"/>
        <v>1143.095</v>
      </c>
      <c r="R335" s="41">
        <f t="shared" si="420"/>
        <v>0</v>
      </c>
      <c r="S335" s="41">
        <f t="shared" si="421"/>
        <v>259.64</v>
      </c>
      <c r="T335" s="44">
        <f t="shared" si="422"/>
        <v>113.3</v>
      </c>
      <c r="U335" s="41">
        <f t="shared" si="423"/>
        <v>9.74</v>
      </c>
      <c r="V335" s="44">
        <f t="shared" si="424"/>
        <v>89.5</v>
      </c>
      <c r="W335" s="44">
        <f t="shared" si="425"/>
        <v>0</v>
      </c>
      <c r="X335" s="41">
        <f t="shared" si="426"/>
        <v>472.18</v>
      </c>
      <c r="Y335" s="41">
        <f t="shared" si="427"/>
        <v>1615.275</v>
      </c>
      <c r="Z335" s="41"/>
      <c r="AA335" s="12" t="s">
        <v>24</v>
      </c>
      <c r="AB335" s="11">
        <f t="shared" ref="AB335:AH335" si="443">K335+R335</f>
        <v>58.4172</v>
      </c>
      <c r="AC335" s="11">
        <f t="shared" si="443"/>
        <v>778.92</v>
      </c>
      <c r="AD335" s="11">
        <f t="shared" si="443"/>
        <v>566.48</v>
      </c>
      <c r="AE335" s="11">
        <f t="shared" si="443"/>
        <v>32.4578</v>
      </c>
      <c r="AF335" s="11">
        <f t="shared" si="443"/>
        <v>179</v>
      </c>
      <c r="AG335" s="11">
        <f t="shared" si="443"/>
        <v>0</v>
      </c>
      <c r="AH335" s="11">
        <f t="shared" si="443"/>
        <v>1615.275</v>
      </c>
      <c r="AI335" s="12" t="s">
        <v>1138</v>
      </c>
    </row>
    <row r="336" s="9" customFormat="1" ht="16" customHeight="1" spans="1:35">
      <c r="A336" s="40">
        <f t="shared" si="412"/>
        <v>333</v>
      </c>
      <c r="B336" s="41" t="s">
        <v>170</v>
      </c>
      <c r="C336" s="47" t="s">
        <v>969</v>
      </c>
      <c r="D336" s="45" t="s">
        <v>970</v>
      </c>
      <c r="E336" s="82">
        <v>3245.4</v>
      </c>
      <c r="F336" s="82">
        <v>3245.5</v>
      </c>
      <c r="G336" s="82">
        <v>5664.75</v>
      </c>
      <c r="H336" s="82">
        <v>3245.4</v>
      </c>
      <c r="I336" s="44">
        <v>1790</v>
      </c>
      <c r="J336" s="68"/>
      <c r="K336" s="52">
        <f t="shared" si="413"/>
        <v>58.4172</v>
      </c>
      <c r="L336" s="53">
        <f t="shared" si="414"/>
        <v>519.28</v>
      </c>
      <c r="M336" s="44">
        <f t="shared" si="415"/>
        <v>453.18</v>
      </c>
      <c r="N336" s="41">
        <f t="shared" si="416"/>
        <v>22.7178</v>
      </c>
      <c r="O336" s="44">
        <f t="shared" si="417"/>
        <v>89.5</v>
      </c>
      <c r="P336" s="44">
        <f t="shared" si="418"/>
        <v>0</v>
      </c>
      <c r="Q336" s="44">
        <f t="shared" si="419"/>
        <v>1143.095</v>
      </c>
      <c r="R336" s="41">
        <f t="shared" si="420"/>
        <v>0</v>
      </c>
      <c r="S336" s="41">
        <f t="shared" si="421"/>
        <v>259.64</v>
      </c>
      <c r="T336" s="44">
        <f t="shared" si="422"/>
        <v>113.3</v>
      </c>
      <c r="U336" s="41">
        <f t="shared" si="423"/>
        <v>9.74</v>
      </c>
      <c r="V336" s="44">
        <f t="shared" si="424"/>
        <v>89.5</v>
      </c>
      <c r="W336" s="44">
        <f t="shared" si="425"/>
        <v>0</v>
      </c>
      <c r="X336" s="41">
        <f t="shared" si="426"/>
        <v>472.18</v>
      </c>
      <c r="Y336" s="41">
        <f t="shared" si="427"/>
        <v>1615.275</v>
      </c>
      <c r="Z336" s="41"/>
      <c r="AA336" s="12" t="s">
        <v>24</v>
      </c>
      <c r="AB336" s="11">
        <f t="shared" ref="AB336:AH336" si="444">K336+R336</f>
        <v>58.4172</v>
      </c>
      <c r="AC336" s="11">
        <f t="shared" si="444"/>
        <v>778.92</v>
      </c>
      <c r="AD336" s="11">
        <f t="shared" si="444"/>
        <v>566.48</v>
      </c>
      <c r="AE336" s="11">
        <f t="shared" si="444"/>
        <v>32.4578</v>
      </c>
      <c r="AF336" s="11">
        <f t="shared" si="444"/>
        <v>179</v>
      </c>
      <c r="AG336" s="11">
        <f t="shared" si="444"/>
        <v>0</v>
      </c>
      <c r="AH336" s="11">
        <f t="shared" si="444"/>
        <v>1615.275</v>
      </c>
      <c r="AI336" s="12" t="s">
        <v>1138</v>
      </c>
    </row>
    <row r="337" s="9" customFormat="1" ht="16" customHeight="1" spans="1:35">
      <c r="A337" s="40">
        <f t="shared" si="412"/>
        <v>334</v>
      </c>
      <c r="B337" s="41" t="s">
        <v>170</v>
      </c>
      <c r="C337" s="47" t="s">
        <v>973</v>
      </c>
      <c r="D337" s="45" t="s">
        <v>974</v>
      </c>
      <c r="E337" s="82">
        <v>3245.4</v>
      </c>
      <c r="F337" s="82">
        <v>3245.5</v>
      </c>
      <c r="G337" s="185">
        <v>5664.75</v>
      </c>
      <c r="H337" s="82">
        <v>3245.4</v>
      </c>
      <c r="I337" s="44">
        <v>1790</v>
      </c>
      <c r="J337" s="68"/>
      <c r="K337" s="52">
        <f t="shared" si="413"/>
        <v>58.4172</v>
      </c>
      <c r="L337" s="53">
        <f t="shared" si="414"/>
        <v>519.28</v>
      </c>
      <c r="M337" s="44">
        <f t="shared" si="415"/>
        <v>453.18</v>
      </c>
      <c r="N337" s="41">
        <f t="shared" si="416"/>
        <v>22.7178</v>
      </c>
      <c r="O337" s="44">
        <f t="shared" si="417"/>
        <v>89.5</v>
      </c>
      <c r="P337" s="44">
        <f t="shared" si="418"/>
        <v>0</v>
      </c>
      <c r="Q337" s="44">
        <f t="shared" si="419"/>
        <v>1143.095</v>
      </c>
      <c r="R337" s="41">
        <f t="shared" si="420"/>
        <v>0</v>
      </c>
      <c r="S337" s="41">
        <f t="shared" si="421"/>
        <v>259.64</v>
      </c>
      <c r="T337" s="44">
        <f t="shared" si="422"/>
        <v>113.3</v>
      </c>
      <c r="U337" s="41">
        <f t="shared" si="423"/>
        <v>9.74</v>
      </c>
      <c r="V337" s="44">
        <f t="shared" si="424"/>
        <v>89.5</v>
      </c>
      <c r="W337" s="44">
        <f t="shared" si="425"/>
        <v>0</v>
      </c>
      <c r="X337" s="41">
        <f t="shared" si="426"/>
        <v>472.18</v>
      </c>
      <c r="Y337" s="41">
        <f t="shared" si="427"/>
        <v>1615.275</v>
      </c>
      <c r="Z337" s="41"/>
      <c r="AA337" s="12" t="s">
        <v>24</v>
      </c>
      <c r="AB337" s="11">
        <f t="shared" ref="AB337:AH337" si="445">K337+R337</f>
        <v>58.4172</v>
      </c>
      <c r="AC337" s="11">
        <f t="shared" si="445"/>
        <v>778.92</v>
      </c>
      <c r="AD337" s="11">
        <f t="shared" si="445"/>
        <v>566.48</v>
      </c>
      <c r="AE337" s="11">
        <f t="shared" si="445"/>
        <v>32.4578</v>
      </c>
      <c r="AF337" s="11">
        <f t="shared" si="445"/>
        <v>179</v>
      </c>
      <c r="AG337" s="11">
        <f t="shared" si="445"/>
        <v>0</v>
      </c>
      <c r="AH337" s="11">
        <f t="shared" si="445"/>
        <v>1615.275</v>
      </c>
      <c r="AI337" s="12" t="s">
        <v>1138</v>
      </c>
    </row>
    <row r="338" s="9" customFormat="1" ht="16" customHeight="1" spans="1:35">
      <c r="A338" s="40">
        <f t="shared" si="412"/>
        <v>335</v>
      </c>
      <c r="B338" s="41" t="s">
        <v>170</v>
      </c>
      <c r="C338" s="47" t="s">
        <v>975</v>
      </c>
      <c r="D338" s="45" t="s">
        <v>976</v>
      </c>
      <c r="E338" s="82">
        <v>3245.4</v>
      </c>
      <c r="F338" s="82">
        <v>3245.5</v>
      </c>
      <c r="G338" s="185">
        <v>5664.75</v>
      </c>
      <c r="H338" s="82">
        <v>3245.4</v>
      </c>
      <c r="I338" s="44">
        <v>1790</v>
      </c>
      <c r="J338" s="68"/>
      <c r="K338" s="52">
        <f t="shared" si="413"/>
        <v>58.4172</v>
      </c>
      <c r="L338" s="53">
        <f t="shared" si="414"/>
        <v>519.28</v>
      </c>
      <c r="M338" s="44">
        <f t="shared" si="415"/>
        <v>453.18</v>
      </c>
      <c r="N338" s="41">
        <f t="shared" si="416"/>
        <v>22.7178</v>
      </c>
      <c r="O338" s="44">
        <f t="shared" si="417"/>
        <v>89.5</v>
      </c>
      <c r="P338" s="44">
        <f t="shared" si="418"/>
        <v>0</v>
      </c>
      <c r="Q338" s="44">
        <f t="shared" si="419"/>
        <v>1143.095</v>
      </c>
      <c r="R338" s="41">
        <f t="shared" si="420"/>
        <v>0</v>
      </c>
      <c r="S338" s="41">
        <f t="shared" si="421"/>
        <v>259.64</v>
      </c>
      <c r="T338" s="44">
        <f t="shared" si="422"/>
        <v>113.3</v>
      </c>
      <c r="U338" s="41">
        <f t="shared" si="423"/>
        <v>9.74</v>
      </c>
      <c r="V338" s="44">
        <f t="shared" si="424"/>
        <v>89.5</v>
      </c>
      <c r="W338" s="44">
        <f t="shared" si="425"/>
        <v>0</v>
      </c>
      <c r="X338" s="41">
        <f t="shared" si="426"/>
        <v>472.18</v>
      </c>
      <c r="Y338" s="41">
        <f t="shared" si="427"/>
        <v>1615.275</v>
      </c>
      <c r="Z338" s="41"/>
      <c r="AA338" s="12" t="s">
        <v>24</v>
      </c>
      <c r="AB338" s="11">
        <f t="shared" ref="AB338:AH338" si="446">K338+R338</f>
        <v>58.4172</v>
      </c>
      <c r="AC338" s="11">
        <f t="shared" si="446"/>
        <v>778.92</v>
      </c>
      <c r="AD338" s="11">
        <f t="shared" si="446"/>
        <v>566.48</v>
      </c>
      <c r="AE338" s="11">
        <f t="shared" si="446"/>
        <v>32.4578</v>
      </c>
      <c r="AF338" s="11">
        <f t="shared" si="446"/>
        <v>179</v>
      </c>
      <c r="AG338" s="11">
        <f t="shared" si="446"/>
        <v>0</v>
      </c>
      <c r="AH338" s="11">
        <f t="shared" si="446"/>
        <v>1615.275</v>
      </c>
      <c r="AI338" s="12" t="s">
        <v>1138</v>
      </c>
    </row>
    <row r="339" s="9" customFormat="1" ht="16" customHeight="1" spans="1:35">
      <c r="A339" s="40">
        <f t="shared" si="412"/>
        <v>336</v>
      </c>
      <c r="B339" s="41" t="s">
        <v>170</v>
      </c>
      <c r="C339" s="47" t="s">
        <v>977</v>
      </c>
      <c r="D339" s="45" t="s">
        <v>978</v>
      </c>
      <c r="E339" s="82">
        <v>3245.4</v>
      </c>
      <c r="F339" s="82">
        <v>3245.5</v>
      </c>
      <c r="G339" s="82">
        <v>5664.75</v>
      </c>
      <c r="H339" s="82">
        <v>3245.4</v>
      </c>
      <c r="I339" s="44">
        <v>1790</v>
      </c>
      <c r="J339" s="68"/>
      <c r="K339" s="52">
        <f t="shared" si="413"/>
        <v>58.4172</v>
      </c>
      <c r="L339" s="53">
        <f t="shared" si="414"/>
        <v>519.28</v>
      </c>
      <c r="M339" s="44">
        <f t="shared" si="415"/>
        <v>453.18</v>
      </c>
      <c r="N339" s="41">
        <f t="shared" si="416"/>
        <v>22.7178</v>
      </c>
      <c r="O339" s="44">
        <f t="shared" si="417"/>
        <v>89.5</v>
      </c>
      <c r="P339" s="44">
        <f t="shared" si="418"/>
        <v>0</v>
      </c>
      <c r="Q339" s="44">
        <f t="shared" si="419"/>
        <v>1143.095</v>
      </c>
      <c r="R339" s="41">
        <f t="shared" si="420"/>
        <v>0</v>
      </c>
      <c r="S339" s="41">
        <f t="shared" si="421"/>
        <v>259.64</v>
      </c>
      <c r="T339" s="44">
        <f t="shared" si="422"/>
        <v>113.3</v>
      </c>
      <c r="U339" s="41">
        <f t="shared" si="423"/>
        <v>9.74</v>
      </c>
      <c r="V339" s="44">
        <f t="shared" si="424"/>
        <v>89.5</v>
      </c>
      <c r="W339" s="44">
        <f t="shared" si="425"/>
        <v>0</v>
      </c>
      <c r="X339" s="41">
        <f t="shared" si="426"/>
        <v>472.18</v>
      </c>
      <c r="Y339" s="41">
        <f t="shared" si="427"/>
        <v>1615.275</v>
      </c>
      <c r="Z339" s="41"/>
      <c r="AA339" s="12" t="s">
        <v>24</v>
      </c>
      <c r="AB339" s="11">
        <f t="shared" ref="AB339:AH339" si="447">K339+R339</f>
        <v>58.4172</v>
      </c>
      <c r="AC339" s="11">
        <f t="shared" si="447"/>
        <v>778.92</v>
      </c>
      <c r="AD339" s="11">
        <f t="shared" si="447"/>
        <v>566.48</v>
      </c>
      <c r="AE339" s="11">
        <f t="shared" si="447"/>
        <v>32.4578</v>
      </c>
      <c r="AF339" s="11">
        <f t="shared" si="447"/>
        <v>179</v>
      </c>
      <c r="AG339" s="11">
        <f t="shared" si="447"/>
        <v>0</v>
      </c>
      <c r="AH339" s="11">
        <f t="shared" si="447"/>
        <v>1615.275</v>
      </c>
      <c r="AI339" s="12" t="s">
        <v>1138</v>
      </c>
    </row>
    <row r="340" s="9" customFormat="1" ht="16" customHeight="1" spans="1:35">
      <c r="A340" s="40">
        <f t="shared" si="412"/>
        <v>337</v>
      </c>
      <c r="B340" s="41" t="s">
        <v>170</v>
      </c>
      <c r="C340" s="47" t="s">
        <v>979</v>
      </c>
      <c r="D340" s="45" t="s">
        <v>980</v>
      </c>
      <c r="E340" s="82">
        <v>3245.4</v>
      </c>
      <c r="F340" s="82">
        <v>3245.5</v>
      </c>
      <c r="G340" s="185">
        <v>5664.75</v>
      </c>
      <c r="H340" s="82">
        <v>3245.4</v>
      </c>
      <c r="I340" s="44">
        <v>1790</v>
      </c>
      <c r="J340" s="68"/>
      <c r="K340" s="52">
        <f t="shared" si="413"/>
        <v>58.4172</v>
      </c>
      <c r="L340" s="53">
        <f t="shared" si="414"/>
        <v>519.28</v>
      </c>
      <c r="M340" s="44">
        <f t="shared" si="415"/>
        <v>453.18</v>
      </c>
      <c r="N340" s="41">
        <f t="shared" si="416"/>
        <v>22.7178</v>
      </c>
      <c r="O340" s="44">
        <f t="shared" si="417"/>
        <v>89.5</v>
      </c>
      <c r="P340" s="44">
        <f t="shared" si="418"/>
        <v>0</v>
      </c>
      <c r="Q340" s="44">
        <f t="shared" si="419"/>
        <v>1143.095</v>
      </c>
      <c r="R340" s="41">
        <f t="shared" si="420"/>
        <v>0</v>
      </c>
      <c r="S340" s="41">
        <f t="shared" si="421"/>
        <v>259.64</v>
      </c>
      <c r="T340" s="44">
        <f t="shared" si="422"/>
        <v>113.3</v>
      </c>
      <c r="U340" s="41">
        <f t="shared" si="423"/>
        <v>9.74</v>
      </c>
      <c r="V340" s="44">
        <f t="shared" si="424"/>
        <v>89.5</v>
      </c>
      <c r="W340" s="44">
        <f t="shared" si="425"/>
        <v>0</v>
      </c>
      <c r="X340" s="41">
        <f t="shared" si="426"/>
        <v>472.18</v>
      </c>
      <c r="Y340" s="41">
        <f t="shared" si="427"/>
        <v>1615.275</v>
      </c>
      <c r="Z340" s="41"/>
      <c r="AA340" s="12" t="s">
        <v>24</v>
      </c>
      <c r="AB340" s="11">
        <f t="shared" ref="AB340:AH340" si="448">K340+R340</f>
        <v>58.4172</v>
      </c>
      <c r="AC340" s="11">
        <f t="shared" si="448"/>
        <v>778.92</v>
      </c>
      <c r="AD340" s="11">
        <f t="shared" si="448"/>
        <v>566.48</v>
      </c>
      <c r="AE340" s="11">
        <f t="shared" si="448"/>
        <v>32.4578</v>
      </c>
      <c r="AF340" s="11">
        <f t="shared" si="448"/>
        <v>179</v>
      </c>
      <c r="AG340" s="11">
        <f t="shared" si="448"/>
        <v>0</v>
      </c>
      <c r="AH340" s="11">
        <f t="shared" si="448"/>
        <v>1615.275</v>
      </c>
      <c r="AI340" s="12" t="s">
        <v>1138</v>
      </c>
    </row>
    <row r="341" s="9" customFormat="1" ht="16" customHeight="1" spans="1:35">
      <c r="A341" s="40">
        <f t="shared" si="412"/>
        <v>338</v>
      </c>
      <c r="B341" s="41" t="s">
        <v>217</v>
      </c>
      <c r="C341" s="47" t="s">
        <v>981</v>
      </c>
      <c r="D341" s="45" t="s">
        <v>982</v>
      </c>
      <c r="E341" s="82">
        <v>3245.4</v>
      </c>
      <c r="F341" s="82">
        <v>3245.5</v>
      </c>
      <c r="G341" s="185">
        <v>5664.75</v>
      </c>
      <c r="H341" s="82">
        <v>3245.4</v>
      </c>
      <c r="I341" s="44">
        <v>3180</v>
      </c>
      <c r="J341" s="68"/>
      <c r="K341" s="52">
        <f t="shared" si="413"/>
        <v>58.4172</v>
      </c>
      <c r="L341" s="53">
        <f t="shared" si="414"/>
        <v>519.28</v>
      </c>
      <c r="M341" s="44">
        <f t="shared" si="415"/>
        <v>453.18</v>
      </c>
      <c r="N341" s="41">
        <f t="shared" si="416"/>
        <v>22.7178</v>
      </c>
      <c r="O341" s="44">
        <f t="shared" si="417"/>
        <v>159</v>
      </c>
      <c r="P341" s="44">
        <f t="shared" si="418"/>
        <v>0</v>
      </c>
      <c r="Q341" s="44">
        <f t="shared" si="419"/>
        <v>1212.595</v>
      </c>
      <c r="R341" s="41">
        <f t="shared" si="420"/>
        <v>0</v>
      </c>
      <c r="S341" s="41">
        <f t="shared" si="421"/>
        <v>259.64</v>
      </c>
      <c r="T341" s="44">
        <f t="shared" si="422"/>
        <v>113.3</v>
      </c>
      <c r="U341" s="41">
        <f t="shared" si="423"/>
        <v>9.74</v>
      </c>
      <c r="V341" s="44">
        <f t="shared" si="424"/>
        <v>159</v>
      </c>
      <c r="W341" s="44">
        <f t="shared" si="425"/>
        <v>0</v>
      </c>
      <c r="X341" s="41">
        <f t="shared" si="426"/>
        <v>541.68</v>
      </c>
      <c r="Y341" s="41">
        <f t="shared" si="427"/>
        <v>1754.275</v>
      </c>
      <c r="Z341" s="41"/>
      <c r="AA341" s="12" t="s">
        <v>30</v>
      </c>
      <c r="AB341" s="11">
        <f t="shared" ref="AB341:AH341" si="449">K341+R341</f>
        <v>58.4172</v>
      </c>
      <c r="AC341" s="11">
        <f t="shared" si="449"/>
        <v>778.92</v>
      </c>
      <c r="AD341" s="11">
        <f t="shared" si="449"/>
        <v>566.48</v>
      </c>
      <c r="AE341" s="11">
        <f t="shared" si="449"/>
        <v>32.4578</v>
      </c>
      <c r="AF341" s="11">
        <f t="shared" si="449"/>
        <v>318</v>
      </c>
      <c r="AG341" s="11">
        <f t="shared" si="449"/>
        <v>0</v>
      </c>
      <c r="AH341" s="11">
        <f t="shared" si="449"/>
        <v>1754.275</v>
      </c>
      <c r="AI341" s="12" t="s">
        <v>1139</v>
      </c>
    </row>
    <row r="342" s="9" customFormat="1" ht="16" customHeight="1" spans="1:35">
      <c r="A342" s="40">
        <f t="shared" ref="A342:A380" si="450">ROW()-3</f>
        <v>339</v>
      </c>
      <c r="B342" s="41" t="s">
        <v>167</v>
      </c>
      <c r="C342" s="64" t="s">
        <v>985</v>
      </c>
      <c r="D342" s="45" t="s">
        <v>986</v>
      </c>
      <c r="E342" s="82">
        <v>3245.4</v>
      </c>
      <c r="F342" s="82">
        <v>3245.5</v>
      </c>
      <c r="G342" s="185">
        <v>5664.75</v>
      </c>
      <c r="H342" s="82">
        <v>3245.4</v>
      </c>
      <c r="I342" s="44">
        <v>3180</v>
      </c>
      <c r="J342" s="68"/>
      <c r="K342" s="52">
        <f t="shared" ref="K342:K380" si="451">E342*0.018</f>
        <v>58.4172</v>
      </c>
      <c r="L342" s="53">
        <f t="shared" ref="L342:L380" si="452">F342*0.16</f>
        <v>519.28</v>
      </c>
      <c r="M342" s="44">
        <f t="shared" ref="M342:M380" si="453">ROUND(G342*0.08,2)</f>
        <v>453.18</v>
      </c>
      <c r="N342" s="41">
        <f t="shared" ref="N342:N380" si="454">H342*0.007</f>
        <v>22.7178</v>
      </c>
      <c r="O342" s="44">
        <f t="shared" ref="O342:O380" si="455">I342*5%</f>
        <v>159</v>
      </c>
      <c r="P342" s="44">
        <f t="shared" ref="P342:P380" si="456">J342*50%</f>
        <v>0</v>
      </c>
      <c r="Q342" s="44">
        <f t="shared" ref="Q342:Q380" si="457">SUM(K342:P342)</f>
        <v>1212.595</v>
      </c>
      <c r="R342" s="41">
        <f t="shared" ref="R342:R380" si="458">E342*0</f>
        <v>0</v>
      </c>
      <c r="S342" s="41">
        <f t="shared" ref="S342:S380" si="459">ROUND(F342*0.08,2)</f>
        <v>259.64</v>
      </c>
      <c r="T342" s="44">
        <f t="shared" ref="T342:T380" si="460">ROUND(G342*0.02,2)</f>
        <v>113.3</v>
      </c>
      <c r="U342" s="41">
        <f t="shared" ref="U342:U380" si="461">ROUND(H342*0.003,2)</f>
        <v>9.74</v>
      </c>
      <c r="V342" s="44">
        <f t="shared" ref="V342:V380" si="462">I342*5%</f>
        <v>159</v>
      </c>
      <c r="W342" s="44">
        <f t="shared" ref="W342:W380" si="463">J342*50%</f>
        <v>0</v>
      </c>
      <c r="X342" s="41">
        <f t="shared" ref="X342:X380" si="464">SUM(R342:W342)</f>
        <v>541.68</v>
      </c>
      <c r="Y342" s="41">
        <f t="shared" ref="Y342:Y380" si="465">Q342+X342</f>
        <v>1754.275</v>
      </c>
      <c r="Z342" s="41"/>
      <c r="AA342" s="12" t="s">
        <v>12</v>
      </c>
      <c r="AB342" s="11">
        <f t="shared" ref="AB342:AH342" si="466">K342+R342</f>
        <v>58.4172</v>
      </c>
      <c r="AC342" s="11">
        <f t="shared" si="466"/>
        <v>778.92</v>
      </c>
      <c r="AD342" s="11">
        <f t="shared" si="466"/>
        <v>566.48</v>
      </c>
      <c r="AE342" s="11">
        <f t="shared" si="466"/>
        <v>32.4578</v>
      </c>
      <c r="AF342" s="11">
        <f t="shared" si="466"/>
        <v>318</v>
      </c>
      <c r="AG342" s="11">
        <f t="shared" si="466"/>
        <v>0</v>
      </c>
      <c r="AH342" s="11">
        <f t="shared" si="466"/>
        <v>1754.275</v>
      </c>
      <c r="AI342" s="12" t="s">
        <v>1134</v>
      </c>
    </row>
    <row r="343" s="9" customFormat="1" ht="16" customHeight="1" spans="1:35">
      <c r="A343" s="40">
        <f t="shared" si="450"/>
        <v>340</v>
      </c>
      <c r="B343" s="41" t="s">
        <v>913</v>
      </c>
      <c r="C343" s="64" t="s">
        <v>987</v>
      </c>
      <c r="D343" s="45" t="s">
        <v>988</v>
      </c>
      <c r="E343" s="82">
        <v>3245.4</v>
      </c>
      <c r="F343" s="82">
        <v>3245.5</v>
      </c>
      <c r="G343" s="185">
        <v>5664.75</v>
      </c>
      <c r="H343" s="82">
        <v>3245.4</v>
      </c>
      <c r="I343" s="44">
        <v>1790</v>
      </c>
      <c r="J343" s="68"/>
      <c r="K343" s="52">
        <f t="shared" si="451"/>
        <v>58.4172</v>
      </c>
      <c r="L343" s="53">
        <f t="shared" si="452"/>
        <v>519.28</v>
      </c>
      <c r="M343" s="44">
        <f t="shared" si="453"/>
        <v>453.18</v>
      </c>
      <c r="N343" s="41">
        <f t="shared" si="454"/>
        <v>22.7178</v>
      </c>
      <c r="O343" s="44">
        <f t="shared" si="455"/>
        <v>89.5</v>
      </c>
      <c r="P343" s="44">
        <f t="shared" si="456"/>
        <v>0</v>
      </c>
      <c r="Q343" s="44">
        <f t="shared" si="457"/>
        <v>1143.095</v>
      </c>
      <c r="R343" s="41">
        <f t="shared" si="458"/>
        <v>0</v>
      </c>
      <c r="S343" s="41">
        <f t="shared" si="459"/>
        <v>259.64</v>
      </c>
      <c r="T343" s="44">
        <f t="shared" si="460"/>
        <v>113.3</v>
      </c>
      <c r="U343" s="41">
        <f t="shared" si="461"/>
        <v>9.74</v>
      </c>
      <c r="V343" s="44">
        <f t="shared" si="462"/>
        <v>89.5</v>
      </c>
      <c r="W343" s="44">
        <f t="shared" si="463"/>
        <v>0</v>
      </c>
      <c r="X343" s="41">
        <f t="shared" si="464"/>
        <v>472.18</v>
      </c>
      <c r="Y343" s="41">
        <f t="shared" si="465"/>
        <v>1615.275</v>
      </c>
      <c r="Z343" s="41"/>
      <c r="AA343" s="12" t="s">
        <v>23</v>
      </c>
      <c r="AB343" s="11">
        <f t="shared" ref="AB343:AH343" si="467">K343+R343</f>
        <v>58.4172</v>
      </c>
      <c r="AC343" s="11">
        <f t="shared" si="467"/>
        <v>778.92</v>
      </c>
      <c r="AD343" s="11">
        <f t="shared" si="467"/>
        <v>566.48</v>
      </c>
      <c r="AE343" s="11">
        <f t="shared" si="467"/>
        <v>32.4578</v>
      </c>
      <c r="AF343" s="11">
        <f t="shared" si="467"/>
        <v>179</v>
      </c>
      <c r="AG343" s="11">
        <f t="shared" si="467"/>
        <v>0</v>
      </c>
      <c r="AH343" s="11">
        <f t="shared" si="467"/>
        <v>1615.275</v>
      </c>
      <c r="AI343" s="12" t="s">
        <v>1138</v>
      </c>
    </row>
    <row r="344" s="9" customFormat="1" ht="16" customHeight="1" spans="1:35">
      <c r="A344" s="40">
        <f t="shared" si="450"/>
        <v>341</v>
      </c>
      <c r="B344" s="41" t="s">
        <v>170</v>
      </c>
      <c r="C344" s="64" t="s">
        <v>989</v>
      </c>
      <c r="D344" s="45" t="s">
        <v>990</v>
      </c>
      <c r="E344" s="82">
        <v>3245.4</v>
      </c>
      <c r="F344" s="82">
        <v>3245.5</v>
      </c>
      <c r="G344" s="185">
        <v>5664.75</v>
      </c>
      <c r="H344" s="82">
        <v>3245.4</v>
      </c>
      <c r="I344" s="44">
        <v>1790</v>
      </c>
      <c r="J344" s="68"/>
      <c r="K344" s="52">
        <f t="shared" si="451"/>
        <v>58.4172</v>
      </c>
      <c r="L344" s="53">
        <f t="shared" si="452"/>
        <v>519.28</v>
      </c>
      <c r="M344" s="44">
        <f t="shared" si="453"/>
        <v>453.18</v>
      </c>
      <c r="N344" s="41">
        <f t="shared" si="454"/>
        <v>22.7178</v>
      </c>
      <c r="O344" s="44">
        <f t="shared" si="455"/>
        <v>89.5</v>
      </c>
      <c r="P344" s="44">
        <f t="shared" si="456"/>
        <v>0</v>
      </c>
      <c r="Q344" s="44">
        <f t="shared" si="457"/>
        <v>1143.095</v>
      </c>
      <c r="R344" s="41">
        <f t="shared" si="458"/>
        <v>0</v>
      </c>
      <c r="S344" s="41">
        <f t="shared" si="459"/>
        <v>259.64</v>
      </c>
      <c r="T344" s="44">
        <f t="shared" si="460"/>
        <v>113.3</v>
      </c>
      <c r="U344" s="41">
        <f t="shared" si="461"/>
        <v>9.74</v>
      </c>
      <c r="V344" s="44">
        <f t="shared" si="462"/>
        <v>89.5</v>
      </c>
      <c r="W344" s="44">
        <f t="shared" si="463"/>
        <v>0</v>
      </c>
      <c r="X344" s="41">
        <f t="shared" si="464"/>
        <v>472.18</v>
      </c>
      <c r="Y344" s="41">
        <f t="shared" si="465"/>
        <v>1615.275</v>
      </c>
      <c r="Z344" s="41"/>
      <c r="AA344" s="12" t="s">
        <v>24</v>
      </c>
      <c r="AB344" s="11">
        <f t="shared" ref="AB344:AH344" si="468">K344+R344</f>
        <v>58.4172</v>
      </c>
      <c r="AC344" s="11">
        <f t="shared" si="468"/>
        <v>778.92</v>
      </c>
      <c r="AD344" s="11">
        <f t="shared" si="468"/>
        <v>566.48</v>
      </c>
      <c r="AE344" s="11">
        <f t="shared" si="468"/>
        <v>32.4578</v>
      </c>
      <c r="AF344" s="11">
        <f t="shared" si="468"/>
        <v>179</v>
      </c>
      <c r="AG344" s="11">
        <f t="shared" si="468"/>
        <v>0</v>
      </c>
      <c r="AH344" s="11">
        <f t="shared" si="468"/>
        <v>1615.275</v>
      </c>
      <c r="AI344" s="12" t="s">
        <v>1138</v>
      </c>
    </row>
    <row r="345" s="9" customFormat="1" ht="16" customHeight="1" spans="1:35">
      <c r="A345" s="40">
        <f t="shared" si="450"/>
        <v>342</v>
      </c>
      <c r="B345" s="41" t="s">
        <v>170</v>
      </c>
      <c r="C345" s="64" t="s">
        <v>993</v>
      </c>
      <c r="D345" s="45" t="s">
        <v>994</v>
      </c>
      <c r="E345" s="82">
        <v>3245.4</v>
      </c>
      <c r="F345" s="82">
        <v>3245.5</v>
      </c>
      <c r="G345" s="185">
        <v>5664.75</v>
      </c>
      <c r="H345" s="82">
        <v>3245.4</v>
      </c>
      <c r="I345" s="44">
        <v>1790</v>
      </c>
      <c r="J345" s="68"/>
      <c r="K345" s="52">
        <f t="shared" si="451"/>
        <v>58.4172</v>
      </c>
      <c r="L345" s="53">
        <f t="shared" si="452"/>
        <v>519.28</v>
      </c>
      <c r="M345" s="44">
        <f t="shared" si="453"/>
        <v>453.18</v>
      </c>
      <c r="N345" s="41">
        <f t="shared" si="454"/>
        <v>22.7178</v>
      </c>
      <c r="O345" s="44">
        <f t="shared" si="455"/>
        <v>89.5</v>
      </c>
      <c r="P345" s="44">
        <f t="shared" si="456"/>
        <v>0</v>
      </c>
      <c r="Q345" s="44">
        <f t="shared" si="457"/>
        <v>1143.095</v>
      </c>
      <c r="R345" s="41">
        <f t="shared" si="458"/>
        <v>0</v>
      </c>
      <c r="S345" s="41">
        <f t="shared" si="459"/>
        <v>259.64</v>
      </c>
      <c r="T345" s="44">
        <f t="shared" si="460"/>
        <v>113.3</v>
      </c>
      <c r="U345" s="41">
        <f t="shared" si="461"/>
        <v>9.74</v>
      </c>
      <c r="V345" s="44">
        <f t="shared" si="462"/>
        <v>89.5</v>
      </c>
      <c r="W345" s="44">
        <f t="shared" si="463"/>
        <v>0</v>
      </c>
      <c r="X345" s="41">
        <f t="shared" si="464"/>
        <v>472.18</v>
      </c>
      <c r="Y345" s="41">
        <f t="shared" si="465"/>
        <v>1615.275</v>
      </c>
      <c r="Z345" s="41"/>
      <c r="AA345" s="12" t="s">
        <v>24</v>
      </c>
      <c r="AB345" s="11">
        <f t="shared" ref="AB345:AH345" si="469">K345+R345</f>
        <v>58.4172</v>
      </c>
      <c r="AC345" s="11">
        <f t="shared" si="469"/>
        <v>778.92</v>
      </c>
      <c r="AD345" s="11">
        <f t="shared" si="469"/>
        <v>566.48</v>
      </c>
      <c r="AE345" s="11">
        <f t="shared" si="469"/>
        <v>32.4578</v>
      </c>
      <c r="AF345" s="11">
        <f t="shared" si="469"/>
        <v>179</v>
      </c>
      <c r="AG345" s="11">
        <f t="shared" si="469"/>
        <v>0</v>
      </c>
      <c r="AH345" s="11">
        <f t="shared" si="469"/>
        <v>1615.275</v>
      </c>
      <c r="AI345" s="12" t="s">
        <v>1138</v>
      </c>
    </row>
    <row r="346" s="9" customFormat="1" ht="16" customHeight="1" spans="1:35">
      <c r="A346" s="40">
        <f t="shared" si="450"/>
        <v>343</v>
      </c>
      <c r="B346" s="41" t="s">
        <v>167</v>
      </c>
      <c r="C346" s="64" t="s">
        <v>997</v>
      </c>
      <c r="D346" s="45" t="s">
        <v>998</v>
      </c>
      <c r="E346" s="82">
        <v>3245.4</v>
      </c>
      <c r="F346" s="82">
        <v>3245.5</v>
      </c>
      <c r="G346" s="185">
        <v>5664.75</v>
      </c>
      <c r="H346" s="82">
        <v>3245.4</v>
      </c>
      <c r="I346" s="44">
        <v>3180</v>
      </c>
      <c r="J346" s="68"/>
      <c r="K346" s="52">
        <f t="shared" si="451"/>
        <v>58.4172</v>
      </c>
      <c r="L346" s="53">
        <f t="shared" si="452"/>
        <v>519.28</v>
      </c>
      <c r="M346" s="44">
        <f t="shared" si="453"/>
        <v>453.18</v>
      </c>
      <c r="N346" s="41">
        <f t="shared" si="454"/>
        <v>22.7178</v>
      </c>
      <c r="O346" s="44">
        <f t="shared" si="455"/>
        <v>159</v>
      </c>
      <c r="P346" s="44">
        <f t="shared" si="456"/>
        <v>0</v>
      </c>
      <c r="Q346" s="44">
        <f t="shared" si="457"/>
        <v>1212.595</v>
      </c>
      <c r="R346" s="41">
        <f t="shared" si="458"/>
        <v>0</v>
      </c>
      <c r="S346" s="41">
        <f t="shared" si="459"/>
        <v>259.64</v>
      </c>
      <c r="T346" s="44">
        <f t="shared" si="460"/>
        <v>113.3</v>
      </c>
      <c r="U346" s="41">
        <f t="shared" si="461"/>
        <v>9.74</v>
      </c>
      <c r="V346" s="44">
        <f t="shared" si="462"/>
        <v>159</v>
      </c>
      <c r="W346" s="44">
        <f t="shared" si="463"/>
        <v>0</v>
      </c>
      <c r="X346" s="41">
        <f t="shared" si="464"/>
        <v>541.68</v>
      </c>
      <c r="Y346" s="41">
        <f t="shared" si="465"/>
        <v>1754.275</v>
      </c>
      <c r="Z346" s="41"/>
      <c r="AA346" s="12" t="s">
        <v>12</v>
      </c>
      <c r="AB346" s="11">
        <f t="shared" ref="AB346:AH346" si="470">K346+R346</f>
        <v>58.4172</v>
      </c>
      <c r="AC346" s="11">
        <f t="shared" si="470"/>
        <v>778.92</v>
      </c>
      <c r="AD346" s="11">
        <f t="shared" si="470"/>
        <v>566.48</v>
      </c>
      <c r="AE346" s="11">
        <f t="shared" si="470"/>
        <v>32.4578</v>
      </c>
      <c r="AF346" s="11">
        <f t="shared" si="470"/>
        <v>318</v>
      </c>
      <c r="AG346" s="11">
        <f t="shared" si="470"/>
        <v>0</v>
      </c>
      <c r="AH346" s="11">
        <f t="shared" si="470"/>
        <v>1754.275</v>
      </c>
      <c r="AI346" s="12" t="s">
        <v>1134</v>
      </c>
    </row>
    <row r="347" s="9" customFormat="1" ht="16" customHeight="1" spans="1:35">
      <c r="A347" s="40">
        <f t="shared" si="450"/>
        <v>344</v>
      </c>
      <c r="B347" s="41" t="s">
        <v>170</v>
      </c>
      <c r="C347" s="64" t="s">
        <v>1001</v>
      </c>
      <c r="D347" s="45" t="s">
        <v>1002</v>
      </c>
      <c r="E347" s="82">
        <v>3245.4</v>
      </c>
      <c r="F347" s="82">
        <v>3245.5</v>
      </c>
      <c r="G347" s="185">
        <v>5664.75</v>
      </c>
      <c r="H347" s="82">
        <v>3245.4</v>
      </c>
      <c r="I347" s="44">
        <v>1790</v>
      </c>
      <c r="J347" s="68"/>
      <c r="K347" s="52">
        <f t="shared" si="451"/>
        <v>58.4172</v>
      </c>
      <c r="L347" s="53">
        <f t="shared" si="452"/>
        <v>519.28</v>
      </c>
      <c r="M347" s="44">
        <f t="shared" si="453"/>
        <v>453.18</v>
      </c>
      <c r="N347" s="41">
        <f t="shared" si="454"/>
        <v>22.7178</v>
      </c>
      <c r="O347" s="44">
        <f t="shared" si="455"/>
        <v>89.5</v>
      </c>
      <c r="P347" s="44">
        <f t="shared" si="456"/>
        <v>0</v>
      </c>
      <c r="Q347" s="44">
        <f t="shared" si="457"/>
        <v>1143.095</v>
      </c>
      <c r="R347" s="41">
        <f t="shared" si="458"/>
        <v>0</v>
      </c>
      <c r="S347" s="41">
        <f t="shared" si="459"/>
        <v>259.64</v>
      </c>
      <c r="T347" s="44">
        <f t="shared" si="460"/>
        <v>113.3</v>
      </c>
      <c r="U347" s="41">
        <f t="shared" si="461"/>
        <v>9.74</v>
      </c>
      <c r="V347" s="44">
        <f t="shared" si="462"/>
        <v>89.5</v>
      </c>
      <c r="W347" s="44">
        <f t="shared" si="463"/>
        <v>0</v>
      </c>
      <c r="X347" s="41">
        <f t="shared" si="464"/>
        <v>472.18</v>
      </c>
      <c r="Y347" s="41">
        <f t="shared" si="465"/>
        <v>1615.275</v>
      </c>
      <c r="Z347" s="41"/>
      <c r="AA347" s="12" t="s">
        <v>24</v>
      </c>
      <c r="AB347" s="11">
        <f t="shared" ref="AB347:AH347" si="471">K347+R347</f>
        <v>58.4172</v>
      </c>
      <c r="AC347" s="11">
        <f t="shared" si="471"/>
        <v>778.92</v>
      </c>
      <c r="AD347" s="11">
        <f t="shared" si="471"/>
        <v>566.48</v>
      </c>
      <c r="AE347" s="11">
        <f t="shared" si="471"/>
        <v>32.4578</v>
      </c>
      <c r="AF347" s="11">
        <f t="shared" si="471"/>
        <v>179</v>
      </c>
      <c r="AG347" s="11">
        <f t="shared" si="471"/>
        <v>0</v>
      </c>
      <c r="AH347" s="11">
        <f t="shared" si="471"/>
        <v>1615.275</v>
      </c>
      <c r="AI347" s="12" t="s">
        <v>1138</v>
      </c>
    </row>
    <row r="348" s="9" customFormat="1" ht="16" customHeight="1" spans="1:35">
      <c r="A348" s="40">
        <f t="shared" si="450"/>
        <v>345</v>
      </c>
      <c r="B348" s="41" t="s">
        <v>170</v>
      </c>
      <c r="C348" s="64" t="s">
        <v>1005</v>
      </c>
      <c r="D348" s="45" t="s">
        <v>1006</v>
      </c>
      <c r="E348" s="82">
        <v>3245.4</v>
      </c>
      <c r="F348" s="82">
        <v>3245.5</v>
      </c>
      <c r="G348" s="185">
        <v>5664.75</v>
      </c>
      <c r="H348" s="82">
        <v>3245.4</v>
      </c>
      <c r="I348" s="44">
        <v>1790</v>
      </c>
      <c r="J348" s="68"/>
      <c r="K348" s="52">
        <f t="shared" si="451"/>
        <v>58.4172</v>
      </c>
      <c r="L348" s="53">
        <f t="shared" si="452"/>
        <v>519.28</v>
      </c>
      <c r="M348" s="44">
        <f t="shared" si="453"/>
        <v>453.18</v>
      </c>
      <c r="N348" s="41">
        <f t="shared" si="454"/>
        <v>22.7178</v>
      </c>
      <c r="O348" s="44">
        <f t="shared" si="455"/>
        <v>89.5</v>
      </c>
      <c r="P348" s="44">
        <f t="shared" si="456"/>
        <v>0</v>
      </c>
      <c r="Q348" s="44">
        <f t="shared" si="457"/>
        <v>1143.095</v>
      </c>
      <c r="R348" s="41">
        <f t="shared" si="458"/>
        <v>0</v>
      </c>
      <c r="S348" s="41">
        <f t="shared" si="459"/>
        <v>259.64</v>
      </c>
      <c r="T348" s="44">
        <f t="shared" si="460"/>
        <v>113.3</v>
      </c>
      <c r="U348" s="41">
        <f t="shared" si="461"/>
        <v>9.74</v>
      </c>
      <c r="V348" s="44">
        <f t="shared" si="462"/>
        <v>89.5</v>
      </c>
      <c r="W348" s="44">
        <f t="shared" si="463"/>
        <v>0</v>
      </c>
      <c r="X348" s="41">
        <f t="shared" si="464"/>
        <v>472.18</v>
      </c>
      <c r="Y348" s="41">
        <f t="shared" si="465"/>
        <v>1615.275</v>
      </c>
      <c r="Z348" s="41"/>
      <c r="AA348" s="12" t="s">
        <v>24</v>
      </c>
      <c r="AB348" s="11">
        <f t="shared" ref="AB348:AH348" si="472">K348+R348</f>
        <v>58.4172</v>
      </c>
      <c r="AC348" s="11">
        <f t="shared" si="472"/>
        <v>778.92</v>
      </c>
      <c r="AD348" s="11">
        <f t="shared" si="472"/>
        <v>566.48</v>
      </c>
      <c r="AE348" s="11">
        <f t="shared" si="472"/>
        <v>32.4578</v>
      </c>
      <c r="AF348" s="11">
        <f t="shared" si="472"/>
        <v>179</v>
      </c>
      <c r="AG348" s="11">
        <f t="shared" si="472"/>
        <v>0</v>
      </c>
      <c r="AH348" s="11">
        <f t="shared" si="472"/>
        <v>1615.275</v>
      </c>
      <c r="AI348" s="12" t="s">
        <v>1138</v>
      </c>
    </row>
    <row r="349" s="9" customFormat="1" ht="16" customHeight="1" spans="1:35">
      <c r="A349" s="40">
        <f t="shared" si="450"/>
        <v>346</v>
      </c>
      <c r="B349" s="41" t="s">
        <v>170</v>
      </c>
      <c r="C349" s="64" t="s">
        <v>1007</v>
      </c>
      <c r="D349" s="45" t="s">
        <v>1008</v>
      </c>
      <c r="E349" s="82">
        <v>3245.4</v>
      </c>
      <c r="F349" s="82">
        <v>3245.5</v>
      </c>
      <c r="G349" s="185">
        <v>5664.75</v>
      </c>
      <c r="H349" s="82">
        <v>3245.4</v>
      </c>
      <c r="I349" s="44">
        <v>1790</v>
      </c>
      <c r="J349" s="68"/>
      <c r="K349" s="52">
        <f t="shared" si="451"/>
        <v>58.4172</v>
      </c>
      <c r="L349" s="53">
        <f t="shared" si="452"/>
        <v>519.28</v>
      </c>
      <c r="M349" s="44">
        <f t="shared" si="453"/>
        <v>453.18</v>
      </c>
      <c r="N349" s="41">
        <f t="shared" si="454"/>
        <v>22.7178</v>
      </c>
      <c r="O349" s="44">
        <f t="shared" si="455"/>
        <v>89.5</v>
      </c>
      <c r="P349" s="44">
        <f t="shared" si="456"/>
        <v>0</v>
      </c>
      <c r="Q349" s="44">
        <f t="shared" si="457"/>
        <v>1143.095</v>
      </c>
      <c r="R349" s="41">
        <f t="shared" si="458"/>
        <v>0</v>
      </c>
      <c r="S349" s="41">
        <f t="shared" si="459"/>
        <v>259.64</v>
      </c>
      <c r="T349" s="44">
        <f t="shared" si="460"/>
        <v>113.3</v>
      </c>
      <c r="U349" s="41">
        <f t="shared" si="461"/>
        <v>9.74</v>
      </c>
      <c r="V349" s="44">
        <f t="shared" si="462"/>
        <v>89.5</v>
      </c>
      <c r="W349" s="44">
        <f t="shared" si="463"/>
        <v>0</v>
      </c>
      <c r="X349" s="41">
        <f t="shared" si="464"/>
        <v>472.18</v>
      </c>
      <c r="Y349" s="41">
        <f t="shared" si="465"/>
        <v>1615.275</v>
      </c>
      <c r="Z349" s="41"/>
      <c r="AA349" s="12" t="s">
        <v>24</v>
      </c>
      <c r="AB349" s="11">
        <f t="shared" ref="AB349:AH349" si="473">K349+R349</f>
        <v>58.4172</v>
      </c>
      <c r="AC349" s="11">
        <f t="shared" si="473"/>
        <v>778.92</v>
      </c>
      <c r="AD349" s="11">
        <f t="shared" si="473"/>
        <v>566.48</v>
      </c>
      <c r="AE349" s="11">
        <f t="shared" si="473"/>
        <v>32.4578</v>
      </c>
      <c r="AF349" s="11">
        <f t="shared" si="473"/>
        <v>179</v>
      </c>
      <c r="AG349" s="11">
        <f t="shared" si="473"/>
        <v>0</v>
      </c>
      <c r="AH349" s="11">
        <f t="shared" si="473"/>
        <v>1615.275</v>
      </c>
      <c r="AI349" s="12" t="s">
        <v>1138</v>
      </c>
    </row>
    <row r="350" s="9" customFormat="1" ht="16" customHeight="1" spans="1:35">
      <c r="A350" s="40">
        <f t="shared" si="450"/>
        <v>347</v>
      </c>
      <c r="B350" s="41" t="s">
        <v>170</v>
      </c>
      <c r="C350" s="47" t="s">
        <v>1009</v>
      </c>
      <c r="D350" s="58" t="s">
        <v>1010</v>
      </c>
      <c r="E350" s="82">
        <v>3245.4</v>
      </c>
      <c r="F350" s="82">
        <v>3245.5</v>
      </c>
      <c r="G350" s="185">
        <v>5664.75</v>
      </c>
      <c r="H350" s="82">
        <v>3245.4</v>
      </c>
      <c r="I350" s="44">
        <v>1790</v>
      </c>
      <c r="J350" s="68"/>
      <c r="K350" s="52">
        <f t="shared" si="451"/>
        <v>58.4172</v>
      </c>
      <c r="L350" s="53">
        <f t="shared" si="452"/>
        <v>519.28</v>
      </c>
      <c r="M350" s="44">
        <f t="shared" si="453"/>
        <v>453.18</v>
      </c>
      <c r="N350" s="41">
        <f t="shared" si="454"/>
        <v>22.7178</v>
      </c>
      <c r="O350" s="44">
        <f t="shared" si="455"/>
        <v>89.5</v>
      </c>
      <c r="P350" s="44">
        <f t="shared" si="456"/>
        <v>0</v>
      </c>
      <c r="Q350" s="44">
        <f t="shared" si="457"/>
        <v>1143.095</v>
      </c>
      <c r="R350" s="41">
        <f t="shared" si="458"/>
        <v>0</v>
      </c>
      <c r="S350" s="41">
        <f t="shared" si="459"/>
        <v>259.64</v>
      </c>
      <c r="T350" s="44">
        <f t="shared" si="460"/>
        <v>113.3</v>
      </c>
      <c r="U350" s="41">
        <f t="shared" si="461"/>
        <v>9.74</v>
      </c>
      <c r="V350" s="44">
        <f t="shared" si="462"/>
        <v>89.5</v>
      </c>
      <c r="W350" s="44">
        <f t="shared" si="463"/>
        <v>0</v>
      </c>
      <c r="X350" s="41">
        <f t="shared" si="464"/>
        <v>472.18</v>
      </c>
      <c r="Y350" s="41">
        <f t="shared" si="465"/>
        <v>1615.275</v>
      </c>
      <c r="Z350" s="41"/>
      <c r="AA350" s="12" t="s">
        <v>24</v>
      </c>
      <c r="AB350" s="11">
        <f t="shared" ref="AB350:AH350" si="474">K350+R350</f>
        <v>58.4172</v>
      </c>
      <c r="AC350" s="11">
        <f t="shared" si="474"/>
        <v>778.92</v>
      </c>
      <c r="AD350" s="11">
        <f t="shared" si="474"/>
        <v>566.48</v>
      </c>
      <c r="AE350" s="11">
        <f t="shared" si="474"/>
        <v>32.4578</v>
      </c>
      <c r="AF350" s="11">
        <f t="shared" si="474"/>
        <v>179</v>
      </c>
      <c r="AG350" s="11">
        <f t="shared" si="474"/>
        <v>0</v>
      </c>
      <c r="AH350" s="11">
        <f t="shared" si="474"/>
        <v>1615.275</v>
      </c>
      <c r="AI350" s="12" t="s">
        <v>1138</v>
      </c>
    </row>
    <row r="351" s="9" customFormat="1" ht="16" customHeight="1" spans="1:35">
      <c r="A351" s="40">
        <f t="shared" si="450"/>
        <v>348</v>
      </c>
      <c r="B351" s="41" t="s">
        <v>170</v>
      </c>
      <c r="C351" s="47" t="s">
        <v>1011</v>
      </c>
      <c r="D351" s="58" t="s">
        <v>1012</v>
      </c>
      <c r="E351" s="82">
        <v>3245.4</v>
      </c>
      <c r="F351" s="82">
        <v>3245.5</v>
      </c>
      <c r="G351" s="185">
        <v>5664.75</v>
      </c>
      <c r="H351" s="82">
        <v>3245.4</v>
      </c>
      <c r="I351" s="44">
        <v>0</v>
      </c>
      <c r="J351" s="68"/>
      <c r="K351" s="52">
        <f t="shared" si="451"/>
        <v>58.4172</v>
      </c>
      <c r="L351" s="53">
        <f t="shared" si="452"/>
        <v>519.28</v>
      </c>
      <c r="M351" s="44">
        <f t="shared" si="453"/>
        <v>453.18</v>
      </c>
      <c r="N351" s="41">
        <f t="shared" si="454"/>
        <v>22.7178</v>
      </c>
      <c r="O351" s="44">
        <f t="shared" si="455"/>
        <v>0</v>
      </c>
      <c r="P351" s="44">
        <f t="shared" si="456"/>
        <v>0</v>
      </c>
      <c r="Q351" s="44">
        <f t="shared" si="457"/>
        <v>1053.595</v>
      </c>
      <c r="R351" s="41">
        <f t="shared" si="458"/>
        <v>0</v>
      </c>
      <c r="S351" s="41">
        <f t="shared" si="459"/>
        <v>259.64</v>
      </c>
      <c r="T351" s="44">
        <f t="shared" si="460"/>
        <v>113.3</v>
      </c>
      <c r="U351" s="41">
        <f t="shared" si="461"/>
        <v>9.74</v>
      </c>
      <c r="V351" s="44">
        <f t="shared" si="462"/>
        <v>0</v>
      </c>
      <c r="W351" s="44">
        <f t="shared" si="463"/>
        <v>0</v>
      </c>
      <c r="X351" s="41">
        <f t="shared" si="464"/>
        <v>382.68</v>
      </c>
      <c r="Y351" s="41">
        <f t="shared" si="465"/>
        <v>1436.275</v>
      </c>
      <c r="Z351" s="41"/>
      <c r="AA351" s="12" t="s">
        <v>24</v>
      </c>
      <c r="AB351" s="11">
        <f t="shared" ref="AB351:AH351" si="475">K351+R351</f>
        <v>58.4172</v>
      </c>
      <c r="AC351" s="11">
        <f t="shared" si="475"/>
        <v>778.92</v>
      </c>
      <c r="AD351" s="11">
        <f t="shared" si="475"/>
        <v>566.48</v>
      </c>
      <c r="AE351" s="11">
        <f t="shared" si="475"/>
        <v>32.4578</v>
      </c>
      <c r="AF351" s="11">
        <f t="shared" si="475"/>
        <v>0</v>
      </c>
      <c r="AG351" s="11">
        <f t="shared" si="475"/>
        <v>0</v>
      </c>
      <c r="AH351" s="11">
        <f t="shared" si="475"/>
        <v>1436.275</v>
      </c>
      <c r="AI351" s="12" t="s">
        <v>1138</v>
      </c>
    </row>
    <row r="352" s="9" customFormat="1" ht="16" customHeight="1" spans="1:35">
      <c r="A352" s="40">
        <f t="shared" si="450"/>
        <v>349</v>
      </c>
      <c r="B352" s="41" t="s">
        <v>98</v>
      </c>
      <c r="C352" s="47" t="s">
        <v>1013</v>
      </c>
      <c r="D352" s="58" t="s">
        <v>1014</v>
      </c>
      <c r="E352" s="82">
        <v>3245.4</v>
      </c>
      <c r="F352" s="82">
        <v>3245.5</v>
      </c>
      <c r="G352" s="185">
        <v>5664.75</v>
      </c>
      <c r="H352" s="82">
        <v>3245.4</v>
      </c>
      <c r="I352" s="44">
        <v>3180</v>
      </c>
      <c r="J352" s="68"/>
      <c r="K352" s="52">
        <f t="shared" si="451"/>
        <v>58.4172</v>
      </c>
      <c r="L352" s="53">
        <f t="shared" si="452"/>
        <v>519.28</v>
      </c>
      <c r="M352" s="44">
        <f t="shared" si="453"/>
        <v>453.18</v>
      </c>
      <c r="N352" s="41">
        <f t="shared" si="454"/>
        <v>22.7178</v>
      </c>
      <c r="O352" s="44">
        <f t="shared" si="455"/>
        <v>159</v>
      </c>
      <c r="P352" s="44">
        <f t="shared" si="456"/>
        <v>0</v>
      </c>
      <c r="Q352" s="44">
        <f t="shared" si="457"/>
        <v>1212.595</v>
      </c>
      <c r="R352" s="41">
        <f t="shared" si="458"/>
        <v>0</v>
      </c>
      <c r="S352" s="41">
        <f t="shared" si="459"/>
        <v>259.64</v>
      </c>
      <c r="T352" s="44">
        <f t="shared" si="460"/>
        <v>113.3</v>
      </c>
      <c r="U352" s="41">
        <f t="shared" si="461"/>
        <v>9.74</v>
      </c>
      <c r="V352" s="44">
        <f t="shared" si="462"/>
        <v>159</v>
      </c>
      <c r="W352" s="44">
        <f t="shared" si="463"/>
        <v>0</v>
      </c>
      <c r="X352" s="41">
        <f t="shared" si="464"/>
        <v>541.68</v>
      </c>
      <c r="Y352" s="41">
        <f t="shared" si="465"/>
        <v>1754.275</v>
      </c>
      <c r="Z352" s="41"/>
      <c r="AA352" s="12" t="s">
        <v>26</v>
      </c>
      <c r="AB352" s="11">
        <f t="shared" ref="AB352:AH352" si="476">K352+R352</f>
        <v>58.4172</v>
      </c>
      <c r="AC352" s="11">
        <f t="shared" si="476"/>
        <v>778.92</v>
      </c>
      <c r="AD352" s="11">
        <f t="shared" si="476"/>
        <v>566.48</v>
      </c>
      <c r="AE352" s="11">
        <f t="shared" si="476"/>
        <v>32.4578</v>
      </c>
      <c r="AF352" s="11">
        <f t="shared" si="476"/>
        <v>318</v>
      </c>
      <c r="AG352" s="11">
        <f t="shared" si="476"/>
        <v>0</v>
      </c>
      <c r="AH352" s="11">
        <f t="shared" si="476"/>
        <v>1754.275</v>
      </c>
      <c r="AI352" s="12" t="s">
        <v>1135</v>
      </c>
    </row>
    <row r="353" s="9" customFormat="1" ht="16" customHeight="1" spans="1:35">
      <c r="A353" s="40">
        <f t="shared" si="450"/>
        <v>350</v>
      </c>
      <c r="B353" s="41" t="s">
        <v>98</v>
      </c>
      <c r="C353" s="47" t="s">
        <v>1015</v>
      </c>
      <c r="D353" s="352" t="s">
        <v>1016</v>
      </c>
      <c r="E353" s="82">
        <v>3245.4</v>
      </c>
      <c r="F353" s="82">
        <v>3245.5</v>
      </c>
      <c r="G353" s="185">
        <v>5664.75</v>
      </c>
      <c r="H353" s="82">
        <v>3245.4</v>
      </c>
      <c r="I353" s="44">
        <v>3180</v>
      </c>
      <c r="J353" s="68"/>
      <c r="K353" s="52">
        <f t="shared" si="451"/>
        <v>58.4172</v>
      </c>
      <c r="L353" s="53">
        <f t="shared" si="452"/>
        <v>519.28</v>
      </c>
      <c r="M353" s="44">
        <f t="shared" si="453"/>
        <v>453.18</v>
      </c>
      <c r="N353" s="41">
        <f t="shared" si="454"/>
        <v>22.7178</v>
      </c>
      <c r="O353" s="44">
        <f t="shared" si="455"/>
        <v>159</v>
      </c>
      <c r="P353" s="44">
        <f t="shared" si="456"/>
        <v>0</v>
      </c>
      <c r="Q353" s="44">
        <f t="shared" si="457"/>
        <v>1212.595</v>
      </c>
      <c r="R353" s="41">
        <f t="shared" si="458"/>
        <v>0</v>
      </c>
      <c r="S353" s="41">
        <f t="shared" si="459"/>
        <v>259.64</v>
      </c>
      <c r="T353" s="44">
        <f t="shared" si="460"/>
        <v>113.3</v>
      </c>
      <c r="U353" s="41">
        <f t="shared" si="461"/>
        <v>9.74</v>
      </c>
      <c r="V353" s="44">
        <f t="shared" si="462"/>
        <v>159</v>
      </c>
      <c r="W353" s="44">
        <f t="shared" si="463"/>
        <v>0</v>
      </c>
      <c r="X353" s="41">
        <f t="shared" si="464"/>
        <v>541.68</v>
      </c>
      <c r="Y353" s="41">
        <f t="shared" si="465"/>
        <v>1754.275</v>
      </c>
      <c r="Z353" s="41"/>
      <c r="AA353" s="12" t="s">
        <v>26</v>
      </c>
      <c r="AB353" s="11">
        <f t="shared" ref="AB353:AH353" si="477">K353+R353</f>
        <v>58.4172</v>
      </c>
      <c r="AC353" s="11">
        <f t="shared" si="477"/>
        <v>778.92</v>
      </c>
      <c r="AD353" s="11">
        <f t="shared" si="477"/>
        <v>566.48</v>
      </c>
      <c r="AE353" s="11">
        <f t="shared" si="477"/>
        <v>32.4578</v>
      </c>
      <c r="AF353" s="11">
        <f t="shared" si="477"/>
        <v>318</v>
      </c>
      <c r="AG353" s="11">
        <f t="shared" si="477"/>
        <v>0</v>
      </c>
      <c r="AH353" s="11">
        <f t="shared" si="477"/>
        <v>1754.275</v>
      </c>
      <c r="AI353" s="12" t="s">
        <v>1135</v>
      </c>
    </row>
    <row r="354" s="9" customFormat="1" ht="16" customHeight="1" spans="1:35">
      <c r="A354" s="40">
        <f t="shared" si="450"/>
        <v>351</v>
      </c>
      <c r="B354" s="41" t="s">
        <v>913</v>
      </c>
      <c r="C354" s="47" t="s">
        <v>1017</v>
      </c>
      <c r="D354" s="58" t="s">
        <v>1018</v>
      </c>
      <c r="E354" s="82">
        <v>3245.4</v>
      </c>
      <c r="F354" s="82">
        <v>3245.5</v>
      </c>
      <c r="G354" s="185">
        <v>5664.75</v>
      </c>
      <c r="H354" s="82">
        <v>3245.4</v>
      </c>
      <c r="I354" s="44">
        <v>1790</v>
      </c>
      <c r="J354" s="68"/>
      <c r="K354" s="52">
        <f t="shared" si="451"/>
        <v>58.4172</v>
      </c>
      <c r="L354" s="53">
        <f t="shared" si="452"/>
        <v>519.28</v>
      </c>
      <c r="M354" s="44">
        <f t="shared" si="453"/>
        <v>453.18</v>
      </c>
      <c r="N354" s="41">
        <f t="shared" si="454"/>
        <v>22.7178</v>
      </c>
      <c r="O354" s="44">
        <f t="shared" si="455"/>
        <v>89.5</v>
      </c>
      <c r="P354" s="44">
        <f t="shared" si="456"/>
        <v>0</v>
      </c>
      <c r="Q354" s="44">
        <f t="shared" si="457"/>
        <v>1143.095</v>
      </c>
      <c r="R354" s="41">
        <f t="shared" si="458"/>
        <v>0</v>
      </c>
      <c r="S354" s="41">
        <f t="shared" si="459"/>
        <v>259.64</v>
      </c>
      <c r="T354" s="44">
        <f t="shared" si="460"/>
        <v>113.3</v>
      </c>
      <c r="U354" s="41">
        <f t="shared" si="461"/>
        <v>9.74</v>
      </c>
      <c r="V354" s="44">
        <f t="shared" si="462"/>
        <v>89.5</v>
      </c>
      <c r="W354" s="44">
        <f t="shared" si="463"/>
        <v>0</v>
      </c>
      <c r="X354" s="41">
        <f t="shared" si="464"/>
        <v>472.18</v>
      </c>
      <c r="Y354" s="41">
        <f t="shared" si="465"/>
        <v>1615.275</v>
      </c>
      <c r="Z354" s="41"/>
      <c r="AA354" s="12" t="s">
        <v>23</v>
      </c>
      <c r="AB354" s="11">
        <f t="shared" ref="AB354:AH354" si="478">K354+R354</f>
        <v>58.4172</v>
      </c>
      <c r="AC354" s="11">
        <f t="shared" si="478"/>
        <v>778.92</v>
      </c>
      <c r="AD354" s="11">
        <f t="shared" si="478"/>
        <v>566.48</v>
      </c>
      <c r="AE354" s="11">
        <f t="shared" si="478"/>
        <v>32.4578</v>
      </c>
      <c r="AF354" s="11">
        <f t="shared" si="478"/>
        <v>179</v>
      </c>
      <c r="AG354" s="11">
        <f t="shared" si="478"/>
        <v>0</v>
      </c>
      <c r="AH354" s="11">
        <f t="shared" si="478"/>
        <v>1615.275</v>
      </c>
      <c r="AI354" s="12" t="s">
        <v>1138</v>
      </c>
    </row>
    <row r="355" s="9" customFormat="1" ht="16" customHeight="1" spans="1:35">
      <c r="A355" s="40">
        <f t="shared" si="450"/>
        <v>352</v>
      </c>
      <c r="B355" s="41" t="s">
        <v>170</v>
      </c>
      <c r="C355" s="47" t="s">
        <v>1020</v>
      </c>
      <c r="D355" s="352" t="s">
        <v>1021</v>
      </c>
      <c r="E355" s="82">
        <v>3245.4</v>
      </c>
      <c r="F355" s="82">
        <v>3245.5</v>
      </c>
      <c r="G355" s="185">
        <v>5664.75</v>
      </c>
      <c r="H355" s="82">
        <v>3245.4</v>
      </c>
      <c r="I355" s="44">
        <v>1790</v>
      </c>
      <c r="J355" s="68"/>
      <c r="K355" s="52">
        <f t="shared" si="451"/>
        <v>58.4172</v>
      </c>
      <c r="L355" s="53">
        <f t="shared" si="452"/>
        <v>519.28</v>
      </c>
      <c r="M355" s="44">
        <f t="shared" si="453"/>
        <v>453.18</v>
      </c>
      <c r="N355" s="41">
        <f t="shared" si="454"/>
        <v>22.7178</v>
      </c>
      <c r="O355" s="44">
        <f t="shared" si="455"/>
        <v>89.5</v>
      </c>
      <c r="P355" s="44">
        <f t="shared" si="456"/>
        <v>0</v>
      </c>
      <c r="Q355" s="44">
        <f t="shared" si="457"/>
        <v>1143.095</v>
      </c>
      <c r="R355" s="41">
        <f t="shared" si="458"/>
        <v>0</v>
      </c>
      <c r="S355" s="41">
        <f t="shared" si="459"/>
        <v>259.64</v>
      </c>
      <c r="T355" s="44">
        <f t="shared" si="460"/>
        <v>113.3</v>
      </c>
      <c r="U355" s="41">
        <f t="shared" si="461"/>
        <v>9.74</v>
      </c>
      <c r="V355" s="44">
        <f t="shared" si="462"/>
        <v>89.5</v>
      </c>
      <c r="W355" s="44">
        <f t="shared" si="463"/>
        <v>0</v>
      </c>
      <c r="X355" s="41">
        <f t="shared" si="464"/>
        <v>472.18</v>
      </c>
      <c r="Y355" s="41">
        <f t="shared" si="465"/>
        <v>1615.275</v>
      </c>
      <c r="Z355" s="41"/>
      <c r="AA355" s="12" t="s">
        <v>24</v>
      </c>
      <c r="AB355" s="11">
        <f t="shared" ref="AB355:AH355" si="479">K355+R355</f>
        <v>58.4172</v>
      </c>
      <c r="AC355" s="11">
        <f t="shared" si="479"/>
        <v>778.92</v>
      </c>
      <c r="AD355" s="11">
        <f t="shared" si="479"/>
        <v>566.48</v>
      </c>
      <c r="AE355" s="11">
        <f t="shared" si="479"/>
        <v>32.4578</v>
      </c>
      <c r="AF355" s="11">
        <f t="shared" si="479"/>
        <v>179</v>
      </c>
      <c r="AG355" s="11">
        <f t="shared" si="479"/>
        <v>0</v>
      </c>
      <c r="AH355" s="11">
        <f t="shared" si="479"/>
        <v>1615.275</v>
      </c>
      <c r="AI355" s="12" t="s">
        <v>1138</v>
      </c>
    </row>
    <row r="356" s="9" customFormat="1" ht="16" customHeight="1" spans="1:35">
      <c r="A356" s="40">
        <f t="shared" si="450"/>
        <v>353</v>
      </c>
      <c r="B356" s="41" t="s">
        <v>170</v>
      </c>
      <c r="C356" s="47" t="s">
        <v>1022</v>
      </c>
      <c r="D356" s="58" t="s">
        <v>1023</v>
      </c>
      <c r="E356" s="82">
        <v>3245.4</v>
      </c>
      <c r="F356" s="82">
        <v>3245.5</v>
      </c>
      <c r="G356" s="185">
        <v>5664.75</v>
      </c>
      <c r="H356" s="82">
        <v>3245.4</v>
      </c>
      <c r="I356" s="44">
        <v>1790</v>
      </c>
      <c r="J356" s="68"/>
      <c r="K356" s="52">
        <f t="shared" si="451"/>
        <v>58.4172</v>
      </c>
      <c r="L356" s="53">
        <f t="shared" si="452"/>
        <v>519.28</v>
      </c>
      <c r="M356" s="44">
        <f t="shared" si="453"/>
        <v>453.18</v>
      </c>
      <c r="N356" s="41">
        <f t="shared" si="454"/>
        <v>22.7178</v>
      </c>
      <c r="O356" s="44">
        <f t="shared" si="455"/>
        <v>89.5</v>
      </c>
      <c r="P356" s="44">
        <f t="shared" si="456"/>
        <v>0</v>
      </c>
      <c r="Q356" s="44">
        <f t="shared" si="457"/>
        <v>1143.095</v>
      </c>
      <c r="R356" s="41">
        <f t="shared" si="458"/>
        <v>0</v>
      </c>
      <c r="S356" s="41">
        <f t="shared" si="459"/>
        <v>259.64</v>
      </c>
      <c r="T356" s="44">
        <f t="shared" si="460"/>
        <v>113.3</v>
      </c>
      <c r="U356" s="41">
        <f t="shared" si="461"/>
        <v>9.74</v>
      </c>
      <c r="V356" s="44">
        <f t="shared" si="462"/>
        <v>89.5</v>
      </c>
      <c r="W356" s="44">
        <f t="shared" si="463"/>
        <v>0</v>
      </c>
      <c r="X356" s="41">
        <f t="shared" si="464"/>
        <v>472.18</v>
      </c>
      <c r="Y356" s="41">
        <f t="shared" si="465"/>
        <v>1615.275</v>
      </c>
      <c r="Z356" s="41"/>
      <c r="AA356" s="12" t="s">
        <v>24</v>
      </c>
      <c r="AB356" s="11">
        <f t="shared" ref="AB356:AH356" si="480">K356+R356</f>
        <v>58.4172</v>
      </c>
      <c r="AC356" s="11">
        <f t="shared" si="480"/>
        <v>778.92</v>
      </c>
      <c r="AD356" s="11">
        <f t="shared" si="480"/>
        <v>566.48</v>
      </c>
      <c r="AE356" s="11">
        <f t="shared" si="480"/>
        <v>32.4578</v>
      </c>
      <c r="AF356" s="11">
        <f t="shared" si="480"/>
        <v>179</v>
      </c>
      <c r="AG356" s="11">
        <f t="shared" si="480"/>
        <v>0</v>
      </c>
      <c r="AH356" s="11">
        <f t="shared" si="480"/>
        <v>1615.275</v>
      </c>
      <c r="AI356" s="12" t="s">
        <v>1138</v>
      </c>
    </row>
    <row r="357" s="9" customFormat="1" ht="16" customHeight="1" spans="1:35">
      <c r="A357" s="40">
        <f t="shared" si="450"/>
        <v>354</v>
      </c>
      <c r="B357" s="41" t="s">
        <v>170</v>
      </c>
      <c r="C357" s="47" t="s">
        <v>1024</v>
      </c>
      <c r="D357" s="58" t="s">
        <v>1025</v>
      </c>
      <c r="E357" s="82">
        <v>3245.4</v>
      </c>
      <c r="F357" s="82">
        <v>3245.5</v>
      </c>
      <c r="G357" s="185">
        <v>5664.75</v>
      </c>
      <c r="H357" s="82">
        <v>3245.4</v>
      </c>
      <c r="I357" s="44">
        <v>1790</v>
      </c>
      <c r="J357" s="68"/>
      <c r="K357" s="52">
        <f t="shared" si="451"/>
        <v>58.4172</v>
      </c>
      <c r="L357" s="53">
        <f t="shared" si="452"/>
        <v>519.28</v>
      </c>
      <c r="M357" s="44">
        <f t="shared" si="453"/>
        <v>453.18</v>
      </c>
      <c r="N357" s="41">
        <f t="shared" si="454"/>
        <v>22.7178</v>
      </c>
      <c r="O357" s="44">
        <f t="shared" si="455"/>
        <v>89.5</v>
      </c>
      <c r="P357" s="44">
        <f t="shared" si="456"/>
        <v>0</v>
      </c>
      <c r="Q357" s="44">
        <f t="shared" si="457"/>
        <v>1143.095</v>
      </c>
      <c r="R357" s="41">
        <f t="shared" si="458"/>
        <v>0</v>
      </c>
      <c r="S357" s="41">
        <f t="shared" si="459"/>
        <v>259.64</v>
      </c>
      <c r="T357" s="44">
        <f t="shared" si="460"/>
        <v>113.3</v>
      </c>
      <c r="U357" s="41">
        <f t="shared" si="461"/>
        <v>9.74</v>
      </c>
      <c r="V357" s="44">
        <f t="shared" si="462"/>
        <v>89.5</v>
      </c>
      <c r="W357" s="44">
        <f t="shared" si="463"/>
        <v>0</v>
      </c>
      <c r="X357" s="41">
        <f t="shared" si="464"/>
        <v>472.18</v>
      </c>
      <c r="Y357" s="41">
        <f t="shared" si="465"/>
        <v>1615.275</v>
      </c>
      <c r="Z357" s="41"/>
      <c r="AA357" s="12" t="s">
        <v>24</v>
      </c>
      <c r="AB357" s="11">
        <f t="shared" ref="AB357:AH357" si="481">K357+R357</f>
        <v>58.4172</v>
      </c>
      <c r="AC357" s="11">
        <f t="shared" si="481"/>
        <v>778.92</v>
      </c>
      <c r="AD357" s="11">
        <f t="shared" si="481"/>
        <v>566.48</v>
      </c>
      <c r="AE357" s="11">
        <f t="shared" si="481"/>
        <v>32.4578</v>
      </c>
      <c r="AF357" s="11">
        <f t="shared" si="481"/>
        <v>179</v>
      </c>
      <c r="AG357" s="11">
        <f t="shared" si="481"/>
        <v>0</v>
      </c>
      <c r="AH357" s="11">
        <f t="shared" si="481"/>
        <v>1615.275</v>
      </c>
      <c r="AI357" s="12" t="s">
        <v>1138</v>
      </c>
    </row>
    <row r="358" s="9" customFormat="1" ht="16" customHeight="1" spans="1:35">
      <c r="A358" s="40">
        <f t="shared" si="450"/>
        <v>355</v>
      </c>
      <c r="B358" s="41" t="s">
        <v>170</v>
      </c>
      <c r="C358" s="47" t="s">
        <v>1026</v>
      </c>
      <c r="D358" s="58" t="s">
        <v>1027</v>
      </c>
      <c r="E358" s="82">
        <v>3245.4</v>
      </c>
      <c r="F358" s="82">
        <v>3245.5</v>
      </c>
      <c r="G358" s="185">
        <v>5664.75</v>
      </c>
      <c r="H358" s="82">
        <v>3245.4</v>
      </c>
      <c r="I358" s="44">
        <v>1790</v>
      </c>
      <c r="J358" s="68"/>
      <c r="K358" s="52">
        <f t="shared" si="451"/>
        <v>58.4172</v>
      </c>
      <c r="L358" s="53">
        <f t="shared" si="452"/>
        <v>519.28</v>
      </c>
      <c r="M358" s="44">
        <f t="shared" si="453"/>
        <v>453.18</v>
      </c>
      <c r="N358" s="41">
        <f t="shared" si="454"/>
        <v>22.7178</v>
      </c>
      <c r="O358" s="44">
        <f t="shared" si="455"/>
        <v>89.5</v>
      </c>
      <c r="P358" s="44">
        <f t="shared" si="456"/>
        <v>0</v>
      </c>
      <c r="Q358" s="44">
        <f t="shared" si="457"/>
        <v>1143.095</v>
      </c>
      <c r="R358" s="41">
        <f t="shared" si="458"/>
        <v>0</v>
      </c>
      <c r="S358" s="41">
        <f t="shared" si="459"/>
        <v>259.64</v>
      </c>
      <c r="T358" s="44">
        <f t="shared" si="460"/>
        <v>113.3</v>
      </c>
      <c r="U358" s="41">
        <f t="shared" si="461"/>
        <v>9.74</v>
      </c>
      <c r="V358" s="44">
        <f t="shared" si="462"/>
        <v>89.5</v>
      </c>
      <c r="W358" s="44">
        <f t="shared" si="463"/>
        <v>0</v>
      </c>
      <c r="X358" s="41">
        <f t="shared" si="464"/>
        <v>472.18</v>
      </c>
      <c r="Y358" s="41">
        <f t="shared" si="465"/>
        <v>1615.275</v>
      </c>
      <c r="Z358" s="41"/>
      <c r="AA358" s="12" t="s">
        <v>24</v>
      </c>
      <c r="AB358" s="11">
        <f t="shared" ref="AB358:AH358" si="482">K358+R358</f>
        <v>58.4172</v>
      </c>
      <c r="AC358" s="11">
        <f t="shared" si="482"/>
        <v>778.92</v>
      </c>
      <c r="AD358" s="11">
        <f t="shared" si="482"/>
        <v>566.48</v>
      </c>
      <c r="AE358" s="11">
        <f t="shared" si="482"/>
        <v>32.4578</v>
      </c>
      <c r="AF358" s="11">
        <f t="shared" si="482"/>
        <v>179</v>
      </c>
      <c r="AG358" s="11">
        <f t="shared" si="482"/>
        <v>0</v>
      </c>
      <c r="AH358" s="11">
        <f t="shared" si="482"/>
        <v>1615.275</v>
      </c>
      <c r="AI358" s="12" t="s">
        <v>1138</v>
      </c>
    </row>
    <row r="359" s="9" customFormat="1" ht="16" customHeight="1" spans="1:35">
      <c r="A359" s="40">
        <f t="shared" si="450"/>
        <v>356</v>
      </c>
      <c r="B359" s="41" t="s">
        <v>170</v>
      </c>
      <c r="C359" s="47" t="s">
        <v>1028</v>
      </c>
      <c r="D359" s="58" t="s">
        <v>1029</v>
      </c>
      <c r="E359" s="82">
        <v>3245.4</v>
      </c>
      <c r="F359" s="82">
        <v>3245.5</v>
      </c>
      <c r="G359" s="185">
        <v>5664.75</v>
      </c>
      <c r="H359" s="82">
        <v>3245.4</v>
      </c>
      <c r="I359" s="44">
        <v>1790</v>
      </c>
      <c r="J359" s="68"/>
      <c r="K359" s="52">
        <f t="shared" si="451"/>
        <v>58.4172</v>
      </c>
      <c r="L359" s="53">
        <f t="shared" si="452"/>
        <v>519.28</v>
      </c>
      <c r="M359" s="44">
        <f t="shared" si="453"/>
        <v>453.18</v>
      </c>
      <c r="N359" s="41">
        <f t="shared" si="454"/>
        <v>22.7178</v>
      </c>
      <c r="O359" s="44">
        <f t="shared" si="455"/>
        <v>89.5</v>
      </c>
      <c r="P359" s="44">
        <f t="shared" si="456"/>
        <v>0</v>
      </c>
      <c r="Q359" s="44">
        <f t="shared" si="457"/>
        <v>1143.095</v>
      </c>
      <c r="R359" s="41">
        <f t="shared" si="458"/>
        <v>0</v>
      </c>
      <c r="S359" s="41">
        <f t="shared" si="459"/>
        <v>259.64</v>
      </c>
      <c r="T359" s="44">
        <f t="shared" si="460"/>
        <v>113.3</v>
      </c>
      <c r="U359" s="41">
        <f t="shared" si="461"/>
        <v>9.74</v>
      </c>
      <c r="V359" s="44">
        <f t="shared" si="462"/>
        <v>89.5</v>
      </c>
      <c r="W359" s="44">
        <f t="shared" si="463"/>
        <v>0</v>
      </c>
      <c r="X359" s="41">
        <f t="shared" si="464"/>
        <v>472.18</v>
      </c>
      <c r="Y359" s="41">
        <f t="shared" si="465"/>
        <v>1615.275</v>
      </c>
      <c r="Z359" s="41"/>
      <c r="AA359" s="12" t="s">
        <v>24</v>
      </c>
      <c r="AB359" s="11">
        <f t="shared" ref="AB359:AH359" si="483">K359+R359</f>
        <v>58.4172</v>
      </c>
      <c r="AC359" s="11">
        <f t="shared" si="483"/>
        <v>778.92</v>
      </c>
      <c r="AD359" s="11">
        <f t="shared" si="483"/>
        <v>566.48</v>
      </c>
      <c r="AE359" s="11">
        <f t="shared" si="483"/>
        <v>32.4578</v>
      </c>
      <c r="AF359" s="11">
        <f t="shared" si="483"/>
        <v>179</v>
      </c>
      <c r="AG359" s="11">
        <f t="shared" si="483"/>
        <v>0</v>
      </c>
      <c r="AH359" s="11">
        <f t="shared" si="483"/>
        <v>1615.275</v>
      </c>
      <c r="AI359" s="12" t="s">
        <v>1138</v>
      </c>
    </row>
    <row r="360" s="9" customFormat="1" ht="16" customHeight="1" spans="1:35">
      <c r="A360" s="40">
        <f t="shared" si="450"/>
        <v>357</v>
      </c>
      <c r="B360" s="41" t="s">
        <v>170</v>
      </c>
      <c r="C360" s="47" t="s">
        <v>1030</v>
      </c>
      <c r="D360" s="58" t="s">
        <v>1031</v>
      </c>
      <c r="E360" s="82">
        <v>3245.4</v>
      </c>
      <c r="F360" s="82">
        <v>3245.5</v>
      </c>
      <c r="G360" s="185">
        <v>5664.75</v>
      </c>
      <c r="H360" s="82">
        <v>3245.4</v>
      </c>
      <c r="I360" s="44">
        <v>1790</v>
      </c>
      <c r="J360" s="68"/>
      <c r="K360" s="52">
        <f t="shared" si="451"/>
        <v>58.4172</v>
      </c>
      <c r="L360" s="53">
        <f t="shared" si="452"/>
        <v>519.28</v>
      </c>
      <c r="M360" s="44">
        <f t="shared" si="453"/>
        <v>453.18</v>
      </c>
      <c r="N360" s="41">
        <f t="shared" si="454"/>
        <v>22.7178</v>
      </c>
      <c r="O360" s="44">
        <f t="shared" si="455"/>
        <v>89.5</v>
      </c>
      <c r="P360" s="44">
        <f t="shared" si="456"/>
        <v>0</v>
      </c>
      <c r="Q360" s="44">
        <f t="shared" si="457"/>
        <v>1143.095</v>
      </c>
      <c r="R360" s="41">
        <f t="shared" si="458"/>
        <v>0</v>
      </c>
      <c r="S360" s="41">
        <f t="shared" si="459"/>
        <v>259.64</v>
      </c>
      <c r="T360" s="44">
        <f t="shared" si="460"/>
        <v>113.3</v>
      </c>
      <c r="U360" s="41">
        <f t="shared" si="461"/>
        <v>9.74</v>
      </c>
      <c r="V360" s="44">
        <f t="shared" si="462"/>
        <v>89.5</v>
      </c>
      <c r="W360" s="44">
        <f t="shared" si="463"/>
        <v>0</v>
      </c>
      <c r="X360" s="41">
        <f t="shared" si="464"/>
        <v>472.18</v>
      </c>
      <c r="Y360" s="41">
        <f t="shared" si="465"/>
        <v>1615.275</v>
      </c>
      <c r="Z360" s="41"/>
      <c r="AA360" s="12" t="s">
        <v>24</v>
      </c>
      <c r="AB360" s="11">
        <f t="shared" ref="AB360:AH360" si="484">K360+R360</f>
        <v>58.4172</v>
      </c>
      <c r="AC360" s="11">
        <f t="shared" si="484"/>
        <v>778.92</v>
      </c>
      <c r="AD360" s="11">
        <f t="shared" si="484"/>
        <v>566.48</v>
      </c>
      <c r="AE360" s="11">
        <f t="shared" si="484"/>
        <v>32.4578</v>
      </c>
      <c r="AF360" s="11">
        <f t="shared" si="484"/>
        <v>179</v>
      </c>
      <c r="AG360" s="11">
        <f t="shared" si="484"/>
        <v>0</v>
      </c>
      <c r="AH360" s="11">
        <f t="shared" si="484"/>
        <v>1615.275</v>
      </c>
      <c r="AI360" s="12" t="s">
        <v>1138</v>
      </c>
    </row>
    <row r="361" s="9" customFormat="1" ht="16" customHeight="1" spans="1:35">
      <c r="A361" s="40">
        <f t="shared" si="450"/>
        <v>358</v>
      </c>
      <c r="B361" s="41" t="s">
        <v>170</v>
      </c>
      <c r="C361" s="47" t="s">
        <v>614</v>
      </c>
      <c r="D361" s="352" t="s">
        <v>615</v>
      </c>
      <c r="E361" s="82">
        <v>3245.4</v>
      </c>
      <c r="F361" s="82">
        <v>3245.5</v>
      </c>
      <c r="G361" s="185">
        <v>5664.75</v>
      </c>
      <c r="H361" s="82">
        <v>3245.4</v>
      </c>
      <c r="I361" s="44">
        <v>1790</v>
      </c>
      <c r="J361" s="68"/>
      <c r="K361" s="52">
        <f t="shared" si="451"/>
        <v>58.4172</v>
      </c>
      <c r="L361" s="53">
        <f t="shared" si="452"/>
        <v>519.28</v>
      </c>
      <c r="M361" s="44">
        <f t="shared" si="453"/>
        <v>453.18</v>
      </c>
      <c r="N361" s="41">
        <f t="shared" si="454"/>
        <v>22.7178</v>
      </c>
      <c r="O361" s="44">
        <f t="shared" si="455"/>
        <v>89.5</v>
      </c>
      <c r="P361" s="44">
        <f t="shared" si="456"/>
        <v>0</v>
      </c>
      <c r="Q361" s="44">
        <f t="shared" si="457"/>
        <v>1143.095</v>
      </c>
      <c r="R361" s="41">
        <f t="shared" si="458"/>
        <v>0</v>
      </c>
      <c r="S361" s="41">
        <f t="shared" si="459"/>
        <v>259.64</v>
      </c>
      <c r="T361" s="44">
        <f t="shared" si="460"/>
        <v>113.3</v>
      </c>
      <c r="U361" s="41">
        <f t="shared" si="461"/>
        <v>9.74</v>
      </c>
      <c r="V361" s="44">
        <f t="shared" si="462"/>
        <v>89.5</v>
      </c>
      <c r="W361" s="44">
        <f t="shared" si="463"/>
        <v>0</v>
      </c>
      <c r="X361" s="41">
        <f t="shared" si="464"/>
        <v>472.18</v>
      </c>
      <c r="Y361" s="41">
        <f t="shared" si="465"/>
        <v>1615.275</v>
      </c>
      <c r="Z361" s="41"/>
      <c r="AA361" s="12" t="s">
        <v>24</v>
      </c>
      <c r="AB361" s="11">
        <f t="shared" ref="AB361:AH361" si="485">K361+R361</f>
        <v>58.4172</v>
      </c>
      <c r="AC361" s="11">
        <f t="shared" si="485"/>
        <v>778.92</v>
      </c>
      <c r="AD361" s="11">
        <f t="shared" si="485"/>
        <v>566.48</v>
      </c>
      <c r="AE361" s="11">
        <f t="shared" si="485"/>
        <v>32.4578</v>
      </c>
      <c r="AF361" s="11">
        <f t="shared" si="485"/>
        <v>179</v>
      </c>
      <c r="AG361" s="11">
        <f t="shared" si="485"/>
        <v>0</v>
      </c>
      <c r="AH361" s="11">
        <f t="shared" si="485"/>
        <v>1615.275</v>
      </c>
      <c r="AI361" s="12" t="s">
        <v>1138</v>
      </c>
    </row>
    <row r="362" s="9" customFormat="1" ht="16" customHeight="1" spans="1:35">
      <c r="A362" s="40">
        <f t="shared" si="450"/>
        <v>359</v>
      </c>
      <c r="B362" s="41" t="s">
        <v>170</v>
      </c>
      <c r="C362" s="47" t="s">
        <v>1038</v>
      </c>
      <c r="D362" s="58" t="s">
        <v>1039</v>
      </c>
      <c r="E362" s="82">
        <v>3245.4</v>
      </c>
      <c r="F362" s="82">
        <v>3245.5</v>
      </c>
      <c r="G362" s="185">
        <v>5664.75</v>
      </c>
      <c r="H362" s="82">
        <v>3245.4</v>
      </c>
      <c r="I362" s="88">
        <v>1790</v>
      </c>
      <c r="J362" s="68"/>
      <c r="K362" s="52">
        <f t="shared" si="451"/>
        <v>58.4172</v>
      </c>
      <c r="L362" s="53">
        <f t="shared" si="452"/>
        <v>519.28</v>
      </c>
      <c r="M362" s="44">
        <f t="shared" si="453"/>
        <v>453.18</v>
      </c>
      <c r="N362" s="41">
        <f t="shared" si="454"/>
        <v>22.7178</v>
      </c>
      <c r="O362" s="44">
        <f t="shared" si="455"/>
        <v>89.5</v>
      </c>
      <c r="P362" s="44">
        <f t="shared" si="456"/>
        <v>0</v>
      </c>
      <c r="Q362" s="44">
        <f t="shared" si="457"/>
        <v>1143.095</v>
      </c>
      <c r="R362" s="41">
        <f t="shared" si="458"/>
        <v>0</v>
      </c>
      <c r="S362" s="41">
        <f t="shared" si="459"/>
        <v>259.64</v>
      </c>
      <c r="T362" s="44">
        <f t="shared" si="460"/>
        <v>113.3</v>
      </c>
      <c r="U362" s="41">
        <f t="shared" si="461"/>
        <v>9.74</v>
      </c>
      <c r="V362" s="44">
        <f t="shared" si="462"/>
        <v>89.5</v>
      </c>
      <c r="W362" s="44">
        <f t="shared" si="463"/>
        <v>0</v>
      </c>
      <c r="X362" s="41">
        <f t="shared" si="464"/>
        <v>472.18</v>
      </c>
      <c r="Y362" s="41">
        <f t="shared" si="465"/>
        <v>1615.275</v>
      </c>
      <c r="Z362" s="41"/>
      <c r="AA362" s="12" t="s">
        <v>24</v>
      </c>
      <c r="AB362" s="11">
        <f t="shared" ref="AB362:AH362" si="486">K362+R362</f>
        <v>58.4172</v>
      </c>
      <c r="AC362" s="11">
        <f t="shared" si="486"/>
        <v>778.92</v>
      </c>
      <c r="AD362" s="11">
        <f t="shared" si="486"/>
        <v>566.48</v>
      </c>
      <c r="AE362" s="11">
        <f t="shared" si="486"/>
        <v>32.4578</v>
      </c>
      <c r="AF362" s="11">
        <f t="shared" si="486"/>
        <v>179</v>
      </c>
      <c r="AG362" s="11">
        <f t="shared" si="486"/>
        <v>0</v>
      </c>
      <c r="AH362" s="11">
        <f t="shared" si="486"/>
        <v>1615.275</v>
      </c>
      <c r="AI362" s="12" t="s">
        <v>1138</v>
      </c>
    </row>
    <row r="363" s="9" customFormat="1" ht="16" customHeight="1" spans="1:35">
      <c r="A363" s="40">
        <f t="shared" si="450"/>
        <v>360</v>
      </c>
      <c r="B363" s="41" t="s">
        <v>170</v>
      </c>
      <c r="C363" s="47" t="s">
        <v>784</v>
      </c>
      <c r="D363" s="58" t="s">
        <v>902</v>
      </c>
      <c r="E363" s="82">
        <v>3245.4</v>
      </c>
      <c r="F363" s="82">
        <v>3245.5</v>
      </c>
      <c r="G363" s="185">
        <v>5664.75</v>
      </c>
      <c r="H363" s="82">
        <v>3245.4</v>
      </c>
      <c r="I363" s="88">
        <v>1790</v>
      </c>
      <c r="J363" s="68"/>
      <c r="K363" s="52">
        <f t="shared" si="451"/>
        <v>58.4172</v>
      </c>
      <c r="L363" s="53">
        <f t="shared" si="452"/>
        <v>519.28</v>
      </c>
      <c r="M363" s="44">
        <f t="shared" si="453"/>
        <v>453.18</v>
      </c>
      <c r="N363" s="41">
        <f t="shared" si="454"/>
        <v>22.7178</v>
      </c>
      <c r="O363" s="44">
        <f t="shared" si="455"/>
        <v>89.5</v>
      </c>
      <c r="P363" s="44">
        <f t="shared" si="456"/>
        <v>0</v>
      </c>
      <c r="Q363" s="44">
        <f t="shared" si="457"/>
        <v>1143.095</v>
      </c>
      <c r="R363" s="41">
        <f t="shared" si="458"/>
        <v>0</v>
      </c>
      <c r="S363" s="41">
        <f t="shared" si="459"/>
        <v>259.64</v>
      </c>
      <c r="T363" s="44">
        <f t="shared" si="460"/>
        <v>113.3</v>
      </c>
      <c r="U363" s="41">
        <f t="shared" si="461"/>
        <v>9.74</v>
      </c>
      <c r="V363" s="44">
        <f t="shared" si="462"/>
        <v>89.5</v>
      </c>
      <c r="W363" s="44">
        <f t="shared" si="463"/>
        <v>0</v>
      </c>
      <c r="X363" s="41">
        <f t="shared" si="464"/>
        <v>472.18</v>
      </c>
      <c r="Y363" s="41">
        <f t="shared" si="465"/>
        <v>1615.275</v>
      </c>
      <c r="Z363" s="41"/>
      <c r="AA363" s="12" t="s">
        <v>24</v>
      </c>
      <c r="AB363" s="11">
        <f t="shared" ref="AB363:AH363" si="487">K363+R363</f>
        <v>58.4172</v>
      </c>
      <c r="AC363" s="11">
        <f t="shared" si="487"/>
        <v>778.92</v>
      </c>
      <c r="AD363" s="11">
        <f t="shared" si="487"/>
        <v>566.48</v>
      </c>
      <c r="AE363" s="11">
        <f t="shared" si="487"/>
        <v>32.4578</v>
      </c>
      <c r="AF363" s="11">
        <f t="shared" si="487"/>
        <v>179</v>
      </c>
      <c r="AG363" s="11">
        <f t="shared" si="487"/>
        <v>0</v>
      </c>
      <c r="AH363" s="11">
        <f t="shared" si="487"/>
        <v>1615.275</v>
      </c>
      <c r="AI363" s="12" t="s">
        <v>1138</v>
      </c>
    </row>
    <row r="364" s="9" customFormat="1" ht="16" customHeight="1" spans="1:35">
      <c r="A364" s="40">
        <f t="shared" si="450"/>
        <v>361</v>
      </c>
      <c r="B364" s="41" t="s">
        <v>1046</v>
      </c>
      <c r="C364" s="47" t="s">
        <v>1047</v>
      </c>
      <c r="D364" s="352" t="s">
        <v>1048</v>
      </c>
      <c r="E364" s="82">
        <v>3245.4</v>
      </c>
      <c r="F364" s="82">
        <v>3245.5</v>
      </c>
      <c r="G364" s="185">
        <v>5664.75</v>
      </c>
      <c r="H364" s="82">
        <v>3245.4</v>
      </c>
      <c r="I364" s="44">
        <v>3180</v>
      </c>
      <c r="J364" s="68"/>
      <c r="K364" s="52">
        <f t="shared" si="451"/>
        <v>58.4172</v>
      </c>
      <c r="L364" s="53">
        <f t="shared" si="452"/>
        <v>519.28</v>
      </c>
      <c r="M364" s="44">
        <f t="shared" si="453"/>
        <v>453.18</v>
      </c>
      <c r="N364" s="41">
        <f t="shared" si="454"/>
        <v>22.7178</v>
      </c>
      <c r="O364" s="44">
        <f t="shared" si="455"/>
        <v>159</v>
      </c>
      <c r="P364" s="44">
        <f t="shared" si="456"/>
        <v>0</v>
      </c>
      <c r="Q364" s="44">
        <f t="shared" si="457"/>
        <v>1212.595</v>
      </c>
      <c r="R364" s="41">
        <f t="shared" si="458"/>
        <v>0</v>
      </c>
      <c r="S364" s="41">
        <f t="shared" si="459"/>
        <v>259.64</v>
      </c>
      <c r="T364" s="44">
        <f t="shared" si="460"/>
        <v>113.3</v>
      </c>
      <c r="U364" s="41">
        <f t="shared" si="461"/>
        <v>9.74</v>
      </c>
      <c r="V364" s="44">
        <f t="shared" si="462"/>
        <v>159</v>
      </c>
      <c r="W364" s="44">
        <f t="shared" si="463"/>
        <v>0</v>
      </c>
      <c r="X364" s="41">
        <f t="shared" si="464"/>
        <v>541.68</v>
      </c>
      <c r="Y364" s="41">
        <f t="shared" si="465"/>
        <v>1754.275</v>
      </c>
      <c r="Z364" s="41"/>
      <c r="AA364" s="12" t="s">
        <v>26</v>
      </c>
      <c r="AB364" s="11">
        <f t="shared" ref="AB364:AH364" si="488">K364+R364</f>
        <v>58.4172</v>
      </c>
      <c r="AC364" s="11">
        <f t="shared" si="488"/>
        <v>778.92</v>
      </c>
      <c r="AD364" s="11">
        <f t="shared" si="488"/>
        <v>566.48</v>
      </c>
      <c r="AE364" s="11">
        <f t="shared" si="488"/>
        <v>32.4578</v>
      </c>
      <c r="AF364" s="11">
        <f t="shared" si="488"/>
        <v>318</v>
      </c>
      <c r="AG364" s="11">
        <f t="shared" si="488"/>
        <v>0</v>
      </c>
      <c r="AH364" s="11">
        <f t="shared" si="488"/>
        <v>1754.275</v>
      </c>
      <c r="AI364" s="12" t="s">
        <v>1135</v>
      </c>
    </row>
    <row r="365" s="9" customFormat="1" ht="16" customHeight="1" spans="1:35">
      <c r="A365" s="40">
        <f t="shared" si="450"/>
        <v>362</v>
      </c>
      <c r="B365" s="41" t="s">
        <v>164</v>
      </c>
      <c r="C365" s="47" t="s">
        <v>1049</v>
      </c>
      <c r="D365" s="352" t="s">
        <v>1050</v>
      </c>
      <c r="E365" s="82">
        <v>3245.4</v>
      </c>
      <c r="F365" s="82">
        <v>3245.5</v>
      </c>
      <c r="G365" s="185">
        <v>5664.75</v>
      </c>
      <c r="H365" s="82">
        <v>3245.4</v>
      </c>
      <c r="I365" s="44">
        <v>0</v>
      </c>
      <c r="J365" s="68"/>
      <c r="K365" s="52">
        <f t="shared" si="451"/>
        <v>58.4172</v>
      </c>
      <c r="L365" s="53">
        <f t="shared" si="452"/>
        <v>519.28</v>
      </c>
      <c r="M365" s="44">
        <f t="shared" si="453"/>
        <v>453.18</v>
      </c>
      <c r="N365" s="41">
        <f t="shared" si="454"/>
        <v>22.7178</v>
      </c>
      <c r="O365" s="44">
        <f t="shared" si="455"/>
        <v>0</v>
      </c>
      <c r="P365" s="44">
        <f t="shared" si="456"/>
        <v>0</v>
      </c>
      <c r="Q365" s="44">
        <f t="shared" si="457"/>
        <v>1053.595</v>
      </c>
      <c r="R365" s="41">
        <f t="shared" si="458"/>
        <v>0</v>
      </c>
      <c r="S365" s="41">
        <f t="shared" si="459"/>
        <v>259.64</v>
      </c>
      <c r="T365" s="44">
        <f t="shared" si="460"/>
        <v>113.3</v>
      </c>
      <c r="U365" s="41">
        <f t="shared" si="461"/>
        <v>9.74</v>
      </c>
      <c r="V365" s="44">
        <f t="shared" si="462"/>
        <v>0</v>
      </c>
      <c r="W365" s="44">
        <f t="shared" si="463"/>
        <v>0</v>
      </c>
      <c r="X365" s="41">
        <f t="shared" si="464"/>
        <v>382.68</v>
      </c>
      <c r="Y365" s="41">
        <f t="shared" si="465"/>
        <v>1436.275</v>
      </c>
      <c r="Z365" s="41"/>
      <c r="AA365" s="12" t="s">
        <v>25</v>
      </c>
      <c r="AB365" s="11">
        <f t="shared" ref="AB365:AH365" si="489">K365+R365</f>
        <v>58.4172</v>
      </c>
      <c r="AC365" s="11">
        <f t="shared" si="489"/>
        <v>778.92</v>
      </c>
      <c r="AD365" s="11">
        <f t="shared" si="489"/>
        <v>566.48</v>
      </c>
      <c r="AE365" s="11">
        <f t="shared" si="489"/>
        <v>32.4578</v>
      </c>
      <c r="AF365" s="11">
        <f t="shared" si="489"/>
        <v>0</v>
      </c>
      <c r="AG365" s="11">
        <f t="shared" si="489"/>
        <v>0</v>
      </c>
      <c r="AH365" s="11">
        <f t="shared" si="489"/>
        <v>1436.275</v>
      </c>
      <c r="AI365" s="12" t="s">
        <v>1137</v>
      </c>
    </row>
    <row r="366" s="9" customFormat="1" ht="16" customHeight="1" spans="1:35">
      <c r="A366" s="40">
        <f t="shared" si="450"/>
        <v>363</v>
      </c>
      <c r="B366" s="41" t="s">
        <v>212</v>
      </c>
      <c r="C366" s="47" t="s">
        <v>1051</v>
      </c>
      <c r="D366" s="58" t="s">
        <v>1052</v>
      </c>
      <c r="E366" s="82">
        <v>3245.4</v>
      </c>
      <c r="F366" s="82">
        <v>3245.5</v>
      </c>
      <c r="G366" s="68">
        <v>5664.75</v>
      </c>
      <c r="H366" s="82">
        <v>3245.4</v>
      </c>
      <c r="I366" s="44">
        <v>3180</v>
      </c>
      <c r="J366" s="68"/>
      <c r="K366" s="52">
        <f t="shared" si="451"/>
        <v>58.4172</v>
      </c>
      <c r="L366" s="53">
        <f t="shared" si="452"/>
        <v>519.28</v>
      </c>
      <c r="M366" s="44">
        <f t="shared" si="453"/>
        <v>453.18</v>
      </c>
      <c r="N366" s="41">
        <f t="shared" si="454"/>
        <v>22.7178</v>
      </c>
      <c r="O366" s="44">
        <f t="shared" si="455"/>
        <v>159</v>
      </c>
      <c r="P366" s="44">
        <f t="shared" si="456"/>
        <v>0</v>
      </c>
      <c r="Q366" s="44">
        <f t="shared" si="457"/>
        <v>1212.595</v>
      </c>
      <c r="R366" s="41">
        <f t="shared" si="458"/>
        <v>0</v>
      </c>
      <c r="S366" s="41">
        <f t="shared" si="459"/>
        <v>259.64</v>
      </c>
      <c r="T366" s="44">
        <f t="shared" si="460"/>
        <v>113.3</v>
      </c>
      <c r="U366" s="41">
        <f t="shared" si="461"/>
        <v>9.74</v>
      </c>
      <c r="V366" s="44">
        <f t="shared" si="462"/>
        <v>159</v>
      </c>
      <c r="W366" s="44">
        <f t="shared" si="463"/>
        <v>0</v>
      </c>
      <c r="X366" s="41">
        <f t="shared" si="464"/>
        <v>541.68</v>
      </c>
      <c r="Y366" s="41">
        <f t="shared" si="465"/>
        <v>1754.275</v>
      </c>
      <c r="Z366" s="41"/>
      <c r="AA366" s="12" t="s">
        <v>10</v>
      </c>
      <c r="AB366" s="11">
        <f t="shared" ref="AB366:AH366" si="490">K366+R366</f>
        <v>58.4172</v>
      </c>
      <c r="AC366" s="11">
        <f t="shared" si="490"/>
        <v>778.92</v>
      </c>
      <c r="AD366" s="11">
        <f t="shared" si="490"/>
        <v>566.48</v>
      </c>
      <c r="AE366" s="11">
        <f t="shared" si="490"/>
        <v>32.4578</v>
      </c>
      <c r="AF366" s="11">
        <f t="shared" si="490"/>
        <v>318</v>
      </c>
      <c r="AG366" s="11">
        <f t="shared" si="490"/>
        <v>0</v>
      </c>
      <c r="AH366" s="11">
        <f t="shared" si="490"/>
        <v>1754.275</v>
      </c>
      <c r="AI366" s="12" t="s">
        <v>1134</v>
      </c>
    </row>
    <row r="367" s="9" customFormat="1" ht="16" customHeight="1" spans="1:35">
      <c r="A367" s="40">
        <f t="shared" si="450"/>
        <v>364</v>
      </c>
      <c r="B367" s="47" t="s">
        <v>320</v>
      </c>
      <c r="C367" s="47" t="s">
        <v>112</v>
      </c>
      <c r="D367" s="58" t="s">
        <v>1053</v>
      </c>
      <c r="E367" s="82">
        <v>3245.4</v>
      </c>
      <c r="F367" s="82">
        <v>3245.5</v>
      </c>
      <c r="G367" s="185">
        <v>5664.75</v>
      </c>
      <c r="H367" s="82">
        <v>3245.4</v>
      </c>
      <c r="I367" s="88">
        <v>3180</v>
      </c>
      <c r="J367" s="68"/>
      <c r="K367" s="52">
        <f t="shared" si="451"/>
        <v>58.4172</v>
      </c>
      <c r="L367" s="53">
        <f t="shared" si="452"/>
        <v>519.28</v>
      </c>
      <c r="M367" s="44">
        <f t="shared" si="453"/>
        <v>453.18</v>
      </c>
      <c r="N367" s="41">
        <f t="shared" si="454"/>
        <v>22.7178</v>
      </c>
      <c r="O367" s="44">
        <f t="shared" si="455"/>
        <v>159</v>
      </c>
      <c r="P367" s="44">
        <f t="shared" si="456"/>
        <v>0</v>
      </c>
      <c r="Q367" s="44">
        <f t="shared" si="457"/>
        <v>1212.595</v>
      </c>
      <c r="R367" s="41">
        <f t="shared" si="458"/>
        <v>0</v>
      </c>
      <c r="S367" s="41">
        <f t="shared" si="459"/>
        <v>259.64</v>
      </c>
      <c r="T367" s="44">
        <f t="shared" si="460"/>
        <v>113.3</v>
      </c>
      <c r="U367" s="41">
        <f t="shared" si="461"/>
        <v>9.74</v>
      </c>
      <c r="V367" s="44">
        <f t="shared" si="462"/>
        <v>159</v>
      </c>
      <c r="W367" s="44">
        <f t="shared" si="463"/>
        <v>0</v>
      </c>
      <c r="X367" s="41">
        <f t="shared" si="464"/>
        <v>541.68</v>
      </c>
      <c r="Y367" s="41">
        <f t="shared" si="465"/>
        <v>1754.275</v>
      </c>
      <c r="Z367" s="41"/>
      <c r="AA367" s="12" t="s">
        <v>26</v>
      </c>
      <c r="AB367" s="11">
        <f t="shared" ref="AB367:AH367" si="491">K367+R367</f>
        <v>58.4172</v>
      </c>
      <c r="AC367" s="11">
        <f t="shared" si="491"/>
        <v>778.92</v>
      </c>
      <c r="AD367" s="11">
        <f t="shared" si="491"/>
        <v>566.48</v>
      </c>
      <c r="AE367" s="11">
        <f t="shared" si="491"/>
        <v>32.4578</v>
      </c>
      <c r="AF367" s="11">
        <f t="shared" si="491"/>
        <v>318</v>
      </c>
      <c r="AG367" s="11">
        <f t="shared" si="491"/>
        <v>0</v>
      </c>
      <c r="AH367" s="11">
        <f t="shared" si="491"/>
        <v>1754.275</v>
      </c>
      <c r="AI367" s="12" t="s">
        <v>1135</v>
      </c>
    </row>
    <row r="368" s="9" customFormat="1" ht="16" customHeight="1" spans="1:35">
      <c r="A368" s="40">
        <f t="shared" si="450"/>
        <v>365</v>
      </c>
      <c r="B368" s="41" t="s">
        <v>167</v>
      </c>
      <c r="C368" s="47" t="s">
        <v>1054</v>
      </c>
      <c r="D368" s="58" t="s">
        <v>1055</v>
      </c>
      <c r="E368" s="82">
        <v>3245.4</v>
      </c>
      <c r="F368" s="82">
        <v>3245.5</v>
      </c>
      <c r="G368" s="185">
        <v>5664.75</v>
      </c>
      <c r="H368" s="82">
        <v>3245.4</v>
      </c>
      <c r="I368" s="44">
        <v>3180</v>
      </c>
      <c r="J368" s="68"/>
      <c r="K368" s="52">
        <f t="shared" si="451"/>
        <v>58.4172</v>
      </c>
      <c r="L368" s="53">
        <f t="shared" si="452"/>
        <v>519.28</v>
      </c>
      <c r="M368" s="44">
        <f t="shared" si="453"/>
        <v>453.18</v>
      </c>
      <c r="N368" s="41">
        <f t="shared" si="454"/>
        <v>22.7178</v>
      </c>
      <c r="O368" s="44">
        <f t="shared" si="455"/>
        <v>159</v>
      </c>
      <c r="P368" s="44">
        <f t="shared" si="456"/>
        <v>0</v>
      </c>
      <c r="Q368" s="44">
        <f t="shared" si="457"/>
        <v>1212.595</v>
      </c>
      <c r="R368" s="41">
        <f t="shared" si="458"/>
        <v>0</v>
      </c>
      <c r="S368" s="41">
        <f t="shared" si="459"/>
        <v>259.64</v>
      </c>
      <c r="T368" s="44">
        <f t="shared" si="460"/>
        <v>113.3</v>
      </c>
      <c r="U368" s="41">
        <f t="shared" si="461"/>
        <v>9.74</v>
      </c>
      <c r="V368" s="44">
        <f t="shared" si="462"/>
        <v>159</v>
      </c>
      <c r="W368" s="44">
        <f t="shared" si="463"/>
        <v>0</v>
      </c>
      <c r="X368" s="41">
        <f t="shared" si="464"/>
        <v>541.68</v>
      </c>
      <c r="Y368" s="41">
        <f t="shared" si="465"/>
        <v>1754.275</v>
      </c>
      <c r="Z368" s="41"/>
      <c r="AA368" s="12" t="s">
        <v>12</v>
      </c>
      <c r="AB368" s="11">
        <f t="shared" ref="AB368:AH368" si="492">K368+R368</f>
        <v>58.4172</v>
      </c>
      <c r="AC368" s="11">
        <f t="shared" si="492"/>
        <v>778.92</v>
      </c>
      <c r="AD368" s="11">
        <f t="shared" si="492"/>
        <v>566.48</v>
      </c>
      <c r="AE368" s="11">
        <f t="shared" si="492"/>
        <v>32.4578</v>
      </c>
      <c r="AF368" s="11">
        <f t="shared" si="492"/>
        <v>318</v>
      </c>
      <c r="AG368" s="11">
        <f t="shared" si="492"/>
        <v>0</v>
      </c>
      <c r="AH368" s="11">
        <f t="shared" si="492"/>
        <v>1754.275</v>
      </c>
      <c r="AI368" s="12" t="s">
        <v>1134</v>
      </c>
    </row>
    <row r="369" s="9" customFormat="1" ht="16" customHeight="1" spans="1:35">
      <c r="A369" s="40">
        <f t="shared" si="450"/>
        <v>366</v>
      </c>
      <c r="B369" s="41" t="s">
        <v>167</v>
      </c>
      <c r="C369" s="47" t="s">
        <v>1057</v>
      </c>
      <c r="D369" s="352" t="s">
        <v>1058</v>
      </c>
      <c r="E369" s="82">
        <v>3245.4</v>
      </c>
      <c r="F369" s="82">
        <v>3245.5</v>
      </c>
      <c r="G369" s="185">
        <v>5664.75</v>
      </c>
      <c r="H369" s="82">
        <v>3245.4</v>
      </c>
      <c r="I369" s="44">
        <v>3180</v>
      </c>
      <c r="J369" s="68"/>
      <c r="K369" s="52">
        <f t="shared" si="451"/>
        <v>58.4172</v>
      </c>
      <c r="L369" s="53">
        <f t="shared" si="452"/>
        <v>519.28</v>
      </c>
      <c r="M369" s="44">
        <f t="shared" si="453"/>
        <v>453.18</v>
      </c>
      <c r="N369" s="41">
        <f t="shared" si="454"/>
        <v>22.7178</v>
      </c>
      <c r="O369" s="44">
        <f t="shared" si="455"/>
        <v>159</v>
      </c>
      <c r="P369" s="44">
        <f t="shared" si="456"/>
        <v>0</v>
      </c>
      <c r="Q369" s="44">
        <f t="shared" si="457"/>
        <v>1212.595</v>
      </c>
      <c r="R369" s="41">
        <f t="shared" si="458"/>
        <v>0</v>
      </c>
      <c r="S369" s="41">
        <f t="shared" si="459"/>
        <v>259.64</v>
      </c>
      <c r="T369" s="44">
        <f t="shared" si="460"/>
        <v>113.3</v>
      </c>
      <c r="U369" s="41">
        <f t="shared" si="461"/>
        <v>9.74</v>
      </c>
      <c r="V369" s="44">
        <f t="shared" si="462"/>
        <v>159</v>
      </c>
      <c r="W369" s="44">
        <f t="shared" si="463"/>
        <v>0</v>
      </c>
      <c r="X369" s="41">
        <f t="shared" si="464"/>
        <v>541.68</v>
      </c>
      <c r="Y369" s="41">
        <f t="shared" si="465"/>
        <v>1754.275</v>
      </c>
      <c r="Z369" s="41"/>
      <c r="AA369" s="12" t="s">
        <v>12</v>
      </c>
      <c r="AB369" s="11">
        <f t="shared" ref="AB369:AH369" si="493">K369+R369</f>
        <v>58.4172</v>
      </c>
      <c r="AC369" s="11">
        <f t="shared" si="493"/>
        <v>778.92</v>
      </c>
      <c r="AD369" s="11">
        <f t="shared" si="493"/>
        <v>566.48</v>
      </c>
      <c r="AE369" s="11">
        <f t="shared" si="493"/>
        <v>32.4578</v>
      </c>
      <c r="AF369" s="11">
        <f t="shared" si="493"/>
        <v>318</v>
      </c>
      <c r="AG369" s="11">
        <f t="shared" si="493"/>
        <v>0</v>
      </c>
      <c r="AH369" s="11">
        <f t="shared" si="493"/>
        <v>1754.275</v>
      </c>
      <c r="AI369" s="12" t="s">
        <v>1134</v>
      </c>
    </row>
    <row r="370" s="9" customFormat="1" ht="16" customHeight="1" spans="1:35">
      <c r="A370" s="40">
        <f t="shared" si="450"/>
        <v>367</v>
      </c>
      <c r="B370" s="41" t="s">
        <v>167</v>
      </c>
      <c r="C370" s="47" t="s">
        <v>1059</v>
      </c>
      <c r="D370" s="352" t="s">
        <v>1060</v>
      </c>
      <c r="E370" s="82">
        <v>3245.4</v>
      </c>
      <c r="F370" s="82">
        <v>3245.5</v>
      </c>
      <c r="G370" s="185">
        <v>5664.75</v>
      </c>
      <c r="H370" s="82">
        <v>3245.4</v>
      </c>
      <c r="I370" s="44">
        <v>3180</v>
      </c>
      <c r="J370" s="68"/>
      <c r="K370" s="52">
        <f t="shared" si="451"/>
        <v>58.4172</v>
      </c>
      <c r="L370" s="53">
        <f t="shared" si="452"/>
        <v>519.28</v>
      </c>
      <c r="M370" s="44">
        <f t="shared" si="453"/>
        <v>453.18</v>
      </c>
      <c r="N370" s="41">
        <f t="shared" si="454"/>
        <v>22.7178</v>
      </c>
      <c r="O370" s="44">
        <f t="shared" si="455"/>
        <v>159</v>
      </c>
      <c r="P370" s="44">
        <f t="shared" si="456"/>
        <v>0</v>
      </c>
      <c r="Q370" s="44">
        <f t="shared" si="457"/>
        <v>1212.595</v>
      </c>
      <c r="R370" s="41">
        <f t="shared" si="458"/>
        <v>0</v>
      </c>
      <c r="S370" s="41">
        <f t="shared" si="459"/>
        <v>259.64</v>
      </c>
      <c r="T370" s="44">
        <f t="shared" si="460"/>
        <v>113.3</v>
      </c>
      <c r="U370" s="41">
        <f t="shared" si="461"/>
        <v>9.74</v>
      </c>
      <c r="V370" s="44">
        <f t="shared" si="462"/>
        <v>159</v>
      </c>
      <c r="W370" s="44">
        <f t="shared" si="463"/>
        <v>0</v>
      </c>
      <c r="X370" s="41">
        <f t="shared" si="464"/>
        <v>541.68</v>
      </c>
      <c r="Y370" s="41">
        <f t="shared" si="465"/>
        <v>1754.275</v>
      </c>
      <c r="Z370" s="41"/>
      <c r="AA370" s="12" t="s">
        <v>12</v>
      </c>
      <c r="AB370" s="11">
        <f t="shared" ref="AB370:AH370" si="494">K370+R370</f>
        <v>58.4172</v>
      </c>
      <c r="AC370" s="11">
        <f t="shared" si="494"/>
        <v>778.92</v>
      </c>
      <c r="AD370" s="11">
        <f t="shared" si="494"/>
        <v>566.48</v>
      </c>
      <c r="AE370" s="11">
        <f t="shared" si="494"/>
        <v>32.4578</v>
      </c>
      <c r="AF370" s="11">
        <f t="shared" si="494"/>
        <v>318</v>
      </c>
      <c r="AG370" s="11">
        <f t="shared" si="494"/>
        <v>0</v>
      </c>
      <c r="AH370" s="11">
        <f t="shared" si="494"/>
        <v>1754.275</v>
      </c>
      <c r="AI370" s="12" t="s">
        <v>1134</v>
      </c>
    </row>
    <row r="371" s="9" customFormat="1" ht="16" customHeight="1" spans="1:35">
      <c r="A371" s="40">
        <f t="shared" si="450"/>
        <v>368</v>
      </c>
      <c r="B371" s="41" t="s">
        <v>715</v>
      </c>
      <c r="C371" s="47" t="s">
        <v>1063</v>
      </c>
      <c r="D371" s="58" t="s">
        <v>1064</v>
      </c>
      <c r="E371" s="82">
        <v>3245.4</v>
      </c>
      <c r="F371" s="82">
        <v>3245.5</v>
      </c>
      <c r="G371" s="185">
        <v>5664.75</v>
      </c>
      <c r="H371" s="82">
        <v>3245.4</v>
      </c>
      <c r="I371" s="44">
        <v>1790</v>
      </c>
      <c r="J371" s="68"/>
      <c r="K371" s="52">
        <f t="shared" si="451"/>
        <v>58.4172</v>
      </c>
      <c r="L371" s="53">
        <f t="shared" si="452"/>
        <v>519.28</v>
      </c>
      <c r="M371" s="44">
        <f t="shared" si="453"/>
        <v>453.18</v>
      </c>
      <c r="N371" s="41">
        <f t="shared" si="454"/>
        <v>22.7178</v>
      </c>
      <c r="O371" s="44">
        <f t="shared" si="455"/>
        <v>89.5</v>
      </c>
      <c r="P371" s="44">
        <f t="shared" si="456"/>
        <v>0</v>
      </c>
      <c r="Q371" s="44">
        <f t="shared" si="457"/>
        <v>1143.095</v>
      </c>
      <c r="R371" s="41">
        <f t="shared" si="458"/>
        <v>0</v>
      </c>
      <c r="S371" s="41">
        <f t="shared" si="459"/>
        <v>259.64</v>
      </c>
      <c r="T371" s="44">
        <f t="shared" si="460"/>
        <v>113.3</v>
      </c>
      <c r="U371" s="41">
        <f t="shared" si="461"/>
        <v>9.74</v>
      </c>
      <c r="V371" s="44">
        <f t="shared" si="462"/>
        <v>89.5</v>
      </c>
      <c r="W371" s="44">
        <f t="shared" si="463"/>
        <v>0</v>
      </c>
      <c r="X371" s="41">
        <f t="shared" si="464"/>
        <v>472.18</v>
      </c>
      <c r="Y371" s="41">
        <f t="shared" si="465"/>
        <v>1615.275</v>
      </c>
      <c r="Z371" s="41"/>
      <c r="AA371" s="12" t="s">
        <v>20</v>
      </c>
      <c r="AB371" s="11">
        <f t="shared" ref="AB371:AH371" si="495">K371+R371</f>
        <v>58.4172</v>
      </c>
      <c r="AC371" s="11">
        <f t="shared" si="495"/>
        <v>778.92</v>
      </c>
      <c r="AD371" s="11">
        <f t="shared" si="495"/>
        <v>566.48</v>
      </c>
      <c r="AE371" s="11">
        <f t="shared" si="495"/>
        <v>32.4578</v>
      </c>
      <c r="AF371" s="11">
        <f t="shared" si="495"/>
        <v>179</v>
      </c>
      <c r="AG371" s="11">
        <f t="shared" si="495"/>
        <v>0</v>
      </c>
      <c r="AH371" s="11">
        <f t="shared" si="495"/>
        <v>1615.275</v>
      </c>
      <c r="AI371" s="12" t="s">
        <v>1138</v>
      </c>
    </row>
    <row r="372" s="9" customFormat="1" ht="16" customHeight="1" spans="1:35">
      <c r="A372" s="40">
        <f t="shared" si="450"/>
        <v>369</v>
      </c>
      <c r="B372" s="41" t="s">
        <v>103</v>
      </c>
      <c r="C372" s="47" t="s">
        <v>1069</v>
      </c>
      <c r="D372" s="352" t="s">
        <v>1070</v>
      </c>
      <c r="E372" s="82">
        <v>3245.4</v>
      </c>
      <c r="F372" s="82">
        <v>3245.5</v>
      </c>
      <c r="G372" s="185">
        <v>5664.75</v>
      </c>
      <c r="H372" s="82">
        <v>3245.4</v>
      </c>
      <c r="I372" s="88">
        <v>3180</v>
      </c>
      <c r="J372" s="68"/>
      <c r="K372" s="52">
        <f t="shared" si="451"/>
        <v>58.4172</v>
      </c>
      <c r="L372" s="53">
        <f t="shared" si="452"/>
        <v>519.28</v>
      </c>
      <c r="M372" s="44">
        <f t="shared" si="453"/>
        <v>453.18</v>
      </c>
      <c r="N372" s="41">
        <f t="shared" si="454"/>
        <v>22.7178</v>
      </c>
      <c r="O372" s="44">
        <f t="shared" si="455"/>
        <v>159</v>
      </c>
      <c r="P372" s="44">
        <f t="shared" si="456"/>
        <v>0</v>
      </c>
      <c r="Q372" s="44">
        <f t="shared" si="457"/>
        <v>1212.595</v>
      </c>
      <c r="R372" s="41">
        <f t="shared" si="458"/>
        <v>0</v>
      </c>
      <c r="S372" s="41">
        <f t="shared" si="459"/>
        <v>259.64</v>
      </c>
      <c r="T372" s="44">
        <f t="shared" si="460"/>
        <v>113.3</v>
      </c>
      <c r="U372" s="41">
        <f t="shared" si="461"/>
        <v>9.74</v>
      </c>
      <c r="V372" s="44">
        <f t="shared" si="462"/>
        <v>159</v>
      </c>
      <c r="W372" s="44">
        <f t="shared" si="463"/>
        <v>0</v>
      </c>
      <c r="X372" s="41">
        <f t="shared" si="464"/>
        <v>541.68</v>
      </c>
      <c r="Y372" s="41">
        <f t="shared" si="465"/>
        <v>1754.275</v>
      </c>
      <c r="Z372" s="41"/>
      <c r="AA372" s="12" t="s">
        <v>26</v>
      </c>
      <c r="AB372" s="11">
        <f t="shared" ref="AB372:AH372" si="496">K372+R372</f>
        <v>58.4172</v>
      </c>
      <c r="AC372" s="11">
        <f t="shared" si="496"/>
        <v>778.92</v>
      </c>
      <c r="AD372" s="11">
        <f t="shared" si="496"/>
        <v>566.48</v>
      </c>
      <c r="AE372" s="11">
        <f t="shared" si="496"/>
        <v>32.4578</v>
      </c>
      <c r="AF372" s="11">
        <f t="shared" si="496"/>
        <v>318</v>
      </c>
      <c r="AG372" s="11">
        <f t="shared" si="496"/>
        <v>0</v>
      </c>
      <c r="AH372" s="11">
        <f t="shared" si="496"/>
        <v>1754.275</v>
      </c>
      <c r="AI372" s="12" t="s">
        <v>1135</v>
      </c>
    </row>
    <row r="373" s="9" customFormat="1" ht="16" customHeight="1" spans="1:35">
      <c r="A373" s="40">
        <f t="shared" si="450"/>
        <v>370</v>
      </c>
      <c r="B373" s="41" t="s">
        <v>913</v>
      </c>
      <c r="C373" s="47" t="s">
        <v>1071</v>
      </c>
      <c r="D373" s="58" t="s">
        <v>1072</v>
      </c>
      <c r="E373" s="82">
        <v>3245.4</v>
      </c>
      <c r="F373" s="82">
        <v>3245.5</v>
      </c>
      <c r="G373" s="185">
        <v>5664.75</v>
      </c>
      <c r="H373" s="82">
        <v>3245.4</v>
      </c>
      <c r="I373" s="44">
        <v>1790</v>
      </c>
      <c r="J373" s="68"/>
      <c r="K373" s="52">
        <f t="shared" si="451"/>
        <v>58.4172</v>
      </c>
      <c r="L373" s="53">
        <f t="shared" si="452"/>
        <v>519.28</v>
      </c>
      <c r="M373" s="44">
        <f t="shared" si="453"/>
        <v>453.18</v>
      </c>
      <c r="N373" s="41">
        <f t="shared" si="454"/>
        <v>22.7178</v>
      </c>
      <c r="O373" s="44">
        <f t="shared" si="455"/>
        <v>89.5</v>
      </c>
      <c r="P373" s="44">
        <f t="shared" si="456"/>
        <v>0</v>
      </c>
      <c r="Q373" s="44">
        <f t="shared" si="457"/>
        <v>1143.095</v>
      </c>
      <c r="R373" s="41">
        <f t="shared" si="458"/>
        <v>0</v>
      </c>
      <c r="S373" s="41">
        <f t="shared" si="459"/>
        <v>259.64</v>
      </c>
      <c r="T373" s="44">
        <f t="shared" si="460"/>
        <v>113.3</v>
      </c>
      <c r="U373" s="41">
        <f t="shared" si="461"/>
        <v>9.74</v>
      </c>
      <c r="V373" s="44">
        <f t="shared" si="462"/>
        <v>89.5</v>
      </c>
      <c r="W373" s="44">
        <f t="shared" si="463"/>
        <v>0</v>
      </c>
      <c r="X373" s="41">
        <f t="shared" si="464"/>
        <v>472.18</v>
      </c>
      <c r="Y373" s="41">
        <f t="shared" si="465"/>
        <v>1615.275</v>
      </c>
      <c r="Z373" s="41"/>
      <c r="AA373" s="12" t="s">
        <v>23</v>
      </c>
      <c r="AB373" s="11">
        <f t="shared" ref="AB373:AH373" si="497">K373+R373</f>
        <v>58.4172</v>
      </c>
      <c r="AC373" s="11">
        <f t="shared" si="497"/>
        <v>778.92</v>
      </c>
      <c r="AD373" s="11">
        <f t="shared" si="497"/>
        <v>566.48</v>
      </c>
      <c r="AE373" s="11">
        <f t="shared" si="497"/>
        <v>32.4578</v>
      </c>
      <c r="AF373" s="11">
        <f t="shared" si="497"/>
        <v>179</v>
      </c>
      <c r="AG373" s="11">
        <f t="shared" si="497"/>
        <v>0</v>
      </c>
      <c r="AH373" s="11">
        <f t="shared" si="497"/>
        <v>1615.275</v>
      </c>
      <c r="AI373" s="12" t="s">
        <v>1138</v>
      </c>
    </row>
    <row r="374" s="9" customFormat="1" ht="16" customHeight="1" spans="1:35">
      <c r="A374" s="40">
        <f t="shared" si="450"/>
        <v>371</v>
      </c>
      <c r="B374" s="41" t="s">
        <v>913</v>
      </c>
      <c r="C374" s="47" t="s">
        <v>1075</v>
      </c>
      <c r="D374" s="58" t="s">
        <v>1076</v>
      </c>
      <c r="E374" s="82">
        <v>3245.4</v>
      </c>
      <c r="F374" s="82">
        <v>3245.5</v>
      </c>
      <c r="G374" s="185">
        <v>5664.75</v>
      </c>
      <c r="H374" s="82">
        <v>3245.4</v>
      </c>
      <c r="I374" s="44">
        <v>1790</v>
      </c>
      <c r="J374" s="68"/>
      <c r="K374" s="52">
        <f t="shared" si="451"/>
        <v>58.4172</v>
      </c>
      <c r="L374" s="53">
        <f t="shared" si="452"/>
        <v>519.28</v>
      </c>
      <c r="M374" s="44">
        <f t="shared" si="453"/>
        <v>453.18</v>
      </c>
      <c r="N374" s="41">
        <f t="shared" si="454"/>
        <v>22.7178</v>
      </c>
      <c r="O374" s="44">
        <f t="shared" si="455"/>
        <v>89.5</v>
      </c>
      <c r="P374" s="44">
        <f t="shared" si="456"/>
        <v>0</v>
      </c>
      <c r="Q374" s="44">
        <f t="shared" si="457"/>
        <v>1143.095</v>
      </c>
      <c r="R374" s="41">
        <f t="shared" si="458"/>
        <v>0</v>
      </c>
      <c r="S374" s="41">
        <f t="shared" si="459"/>
        <v>259.64</v>
      </c>
      <c r="T374" s="44">
        <f t="shared" si="460"/>
        <v>113.3</v>
      </c>
      <c r="U374" s="41">
        <f t="shared" si="461"/>
        <v>9.74</v>
      </c>
      <c r="V374" s="44">
        <f t="shared" si="462"/>
        <v>89.5</v>
      </c>
      <c r="W374" s="44">
        <f t="shared" si="463"/>
        <v>0</v>
      </c>
      <c r="X374" s="41">
        <f t="shared" si="464"/>
        <v>472.18</v>
      </c>
      <c r="Y374" s="41">
        <f t="shared" si="465"/>
        <v>1615.275</v>
      </c>
      <c r="Z374" s="41"/>
      <c r="AA374" s="12" t="s">
        <v>23</v>
      </c>
      <c r="AB374" s="11">
        <f t="shared" ref="AB374:AH374" si="498">K374+R374</f>
        <v>58.4172</v>
      </c>
      <c r="AC374" s="11">
        <f t="shared" si="498"/>
        <v>778.92</v>
      </c>
      <c r="AD374" s="11">
        <f t="shared" si="498"/>
        <v>566.48</v>
      </c>
      <c r="AE374" s="11">
        <f t="shared" si="498"/>
        <v>32.4578</v>
      </c>
      <c r="AF374" s="11">
        <f t="shared" si="498"/>
        <v>179</v>
      </c>
      <c r="AG374" s="11">
        <f t="shared" si="498"/>
        <v>0</v>
      </c>
      <c r="AH374" s="11">
        <f t="shared" si="498"/>
        <v>1615.275</v>
      </c>
      <c r="AI374" s="12" t="s">
        <v>1138</v>
      </c>
    </row>
    <row r="375" s="9" customFormat="1" ht="16" customHeight="1" spans="1:35">
      <c r="A375" s="40">
        <f t="shared" si="450"/>
        <v>372</v>
      </c>
      <c r="B375" s="41" t="s">
        <v>124</v>
      </c>
      <c r="C375" s="47" t="s">
        <v>1079</v>
      </c>
      <c r="D375" s="58" t="s">
        <v>1080</v>
      </c>
      <c r="E375" s="82">
        <v>3245.4</v>
      </c>
      <c r="F375" s="82">
        <v>3245.5</v>
      </c>
      <c r="G375" s="185">
        <v>5664.75</v>
      </c>
      <c r="H375" s="82">
        <v>3245.4</v>
      </c>
      <c r="I375" s="44">
        <v>1790</v>
      </c>
      <c r="J375" s="68"/>
      <c r="K375" s="52">
        <f t="shared" si="451"/>
        <v>58.4172</v>
      </c>
      <c r="L375" s="53">
        <f t="shared" si="452"/>
        <v>519.28</v>
      </c>
      <c r="M375" s="44">
        <f t="shared" si="453"/>
        <v>453.18</v>
      </c>
      <c r="N375" s="41">
        <f t="shared" si="454"/>
        <v>22.7178</v>
      </c>
      <c r="O375" s="44">
        <f t="shared" si="455"/>
        <v>89.5</v>
      </c>
      <c r="P375" s="44">
        <f t="shared" si="456"/>
        <v>0</v>
      </c>
      <c r="Q375" s="44">
        <f t="shared" si="457"/>
        <v>1143.095</v>
      </c>
      <c r="R375" s="41">
        <f t="shared" si="458"/>
        <v>0</v>
      </c>
      <c r="S375" s="41">
        <f t="shared" si="459"/>
        <v>259.64</v>
      </c>
      <c r="T375" s="44">
        <f t="shared" si="460"/>
        <v>113.3</v>
      </c>
      <c r="U375" s="41">
        <f t="shared" si="461"/>
        <v>9.74</v>
      </c>
      <c r="V375" s="44">
        <f t="shared" si="462"/>
        <v>89.5</v>
      </c>
      <c r="W375" s="44">
        <f t="shared" si="463"/>
        <v>0</v>
      </c>
      <c r="X375" s="41">
        <f t="shared" si="464"/>
        <v>472.18</v>
      </c>
      <c r="Y375" s="41">
        <f t="shared" si="465"/>
        <v>1615.275</v>
      </c>
      <c r="Z375" s="41"/>
      <c r="AA375" s="12" t="s">
        <v>19</v>
      </c>
      <c r="AB375" s="11">
        <f t="shared" ref="AB375:AH375" si="499">K375+R375</f>
        <v>58.4172</v>
      </c>
      <c r="AC375" s="11">
        <f t="shared" si="499"/>
        <v>778.92</v>
      </c>
      <c r="AD375" s="11">
        <f t="shared" si="499"/>
        <v>566.48</v>
      </c>
      <c r="AE375" s="11">
        <f t="shared" si="499"/>
        <v>32.4578</v>
      </c>
      <c r="AF375" s="11">
        <f t="shared" si="499"/>
        <v>179</v>
      </c>
      <c r="AG375" s="11">
        <f t="shared" si="499"/>
        <v>0</v>
      </c>
      <c r="AH375" s="11">
        <f t="shared" si="499"/>
        <v>1615.275</v>
      </c>
      <c r="AI375" s="12" t="s">
        <v>1138</v>
      </c>
    </row>
    <row r="376" s="9" customFormat="1" ht="16" customHeight="1" spans="1:35">
      <c r="A376" s="40">
        <f t="shared" si="450"/>
        <v>373</v>
      </c>
      <c r="B376" s="41" t="s">
        <v>124</v>
      </c>
      <c r="C376" s="47" t="s">
        <v>1083</v>
      </c>
      <c r="D376" s="58" t="s">
        <v>1084</v>
      </c>
      <c r="E376" s="82">
        <v>3245.4</v>
      </c>
      <c r="F376" s="82">
        <v>3245.5</v>
      </c>
      <c r="G376" s="185">
        <v>5664.75</v>
      </c>
      <c r="H376" s="82">
        <v>3245.4</v>
      </c>
      <c r="I376" s="44">
        <v>1790</v>
      </c>
      <c r="J376" s="68"/>
      <c r="K376" s="52">
        <f t="shared" si="451"/>
        <v>58.4172</v>
      </c>
      <c r="L376" s="53">
        <f t="shared" si="452"/>
        <v>519.28</v>
      </c>
      <c r="M376" s="44">
        <f t="shared" si="453"/>
        <v>453.18</v>
      </c>
      <c r="N376" s="41">
        <f t="shared" si="454"/>
        <v>22.7178</v>
      </c>
      <c r="O376" s="44">
        <f t="shared" si="455"/>
        <v>89.5</v>
      </c>
      <c r="P376" s="44">
        <f t="shared" si="456"/>
        <v>0</v>
      </c>
      <c r="Q376" s="44">
        <f t="shared" si="457"/>
        <v>1143.095</v>
      </c>
      <c r="R376" s="41">
        <f t="shared" si="458"/>
        <v>0</v>
      </c>
      <c r="S376" s="41">
        <f t="shared" si="459"/>
        <v>259.64</v>
      </c>
      <c r="T376" s="44">
        <f t="shared" si="460"/>
        <v>113.3</v>
      </c>
      <c r="U376" s="41">
        <f t="shared" si="461"/>
        <v>9.74</v>
      </c>
      <c r="V376" s="44">
        <f t="shared" si="462"/>
        <v>89.5</v>
      </c>
      <c r="W376" s="44">
        <f t="shared" si="463"/>
        <v>0</v>
      </c>
      <c r="X376" s="41">
        <f t="shared" si="464"/>
        <v>472.18</v>
      </c>
      <c r="Y376" s="41">
        <f t="shared" si="465"/>
        <v>1615.275</v>
      </c>
      <c r="Z376" s="41"/>
      <c r="AA376" s="12" t="s">
        <v>19</v>
      </c>
      <c r="AB376" s="11">
        <f t="shared" ref="AB376:AH376" si="500">K376+R376</f>
        <v>58.4172</v>
      </c>
      <c r="AC376" s="11">
        <f t="shared" si="500"/>
        <v>778.92</v>
      </c>
      <c r="AD376" s="11">
        <f t="shared" si="500"/>
        <v>566.48</v>
      </c>
      <c r="AE376" s="11">
        <f t="shared" si="500"/>
        <v>32.4578</v>
      </c>
      <c r="AF376" s="11">
        <f t="shared" si="500"/>
        <v>179</v>
      </c>
      <c r="AG376" s="11">
        <f t="shared" si="500"/>
        <v>0</v>
      </c>
      <c r="AH376" s="11">
        <f t="shared" si="500"/>
        <v>1615.275</v>
      </c>
      <c r="AI376" s="12" t="s">
        <v>1138</v>
      </c>
    </row>
    <row r="377" s="9" customFormat="1" ht="16" customHeight="1" spans="1:35">
      <c r="A377" s="40">
        <f t="shared" si="450"/>
        <v>374</v>
      </c>
      <c r="B377" s="41" t="s">
        <v>238</v>
      </c>
      <c r="C377" s="47" t="s">
        <v>1090</v>
      </c>
      <c r="D377" s="58" t="s">
        <v>1091</v>
      </c>
      <c r="E377" s="82">
        <v>3245.4</v>
      </c>
      <c r="F377" s="82">
        <v>3245.5</v>
      </c>
      <c r="G377" s="185">
        <v>5664.75</v>
      </c>
      <c r="H377" s="82">
        <v>3245.4</v>
      </c>
      <c r="I377" s="44">
        <v>1790</v>
      </c>
      <c r="J377" s="68"/>
      <c r="K377" s="52">
        <f t="shared" si="451"/>
        <v>58.4172</v>
      </c>
      <c r="L377" s="53">
        <f t="shared" si="452"/>
        <v>519.28</v>
      </c>
      <c r="M377" s="44">
        <f t="shared" si="453"/>
        <v>453.18</v>
      </c>
      <c r="N377" s="41">
        <f t="shared" si="454"/>
        <v>22.7178</v>
      </c>
      <c r="O377" s="44">
        <f t="shared" si="455"/>
        <v>89.5</v>
      </c>
      <c r="P377" s="44">
        <f t="shared" si="456"/>
        <v>0</v>
      </c>
      <c r="Q377" s="44">
        <f t="shared" si="457"/>
        <v>1143.095</v>
      </c>
      <c r="R377" s="41">
        <f t="shared" si="458"/>
        <v>0</v>
      </c>
      <c r="S377" s="41">
        <f t="shared" si="459"/>
        <v>259.64</v>
      </c>
      <c r="T377" s="44">
        <f t="shared" si="460"/>
        <v>113.3</v>
      </c>
      <c r="U377" s="41">
        <f t="shared" si="461"/>
        <v>9.74</v>
      </c>
      <c r="V377" s="44">
        <f t="shared" si="462"/>
        <v>89.5</v>
      </c>
      <c r="W377" s="44">
        <f t="shared" si="463"/>
        <v>0</v>
      </c>
      <c r="X377" s="41">
        <f t="shared" si="464"/>
        <v>472.18</v>
      </c>
      <c r="Y377" s="41">
        <f t="shared" si="465"/>
        <v>1615.275</v>
      </c>
      <c r="Z377" s="41"/>
      <c r="AA377" s="12" t="s">
        <v>17</v>
      </c>
      <c r="AB377" s="11">
        <f t="shared" ref="AB377:AH377" si="501">K377+R377</f>
        <v>58.4172</v>
      </c>
      <c r="AC377" s="11">
        <f t="shared" si="501"/>
        <v>778.92</v>
      </c>
      <c r="AD377" s="11">
        <f t="shared" si="501"/>
        <v>566.48</v>
      </c>
      <c r="AE377" s="11">
        <f t="shared" si="501"/>
        <v>32.4578</v>
      </c>
      <c r="AF377" s="11">
        <f t="shared" si="501"/>
        <v>179</v>
      </c>
      <c r="AG377" s="11">
        <f t="shared" si="501"/>
        <v>0</v>
      </c>
      <c r="AH377" s="11">
        <f t="shared" si="501"/>
        <v>1615.275</v>
      </c>
      <c r="AI377" s="12" t="s">
        <v>1138</v>
      </c>
    </row>
    <row r="378" s="9" customFormat="1" ht="16" customHeight="1" spans="1:35">
      <c r="A378" s="40">
        <f t="shared" ref="A378:A402" si="502">ROW()-3</f>
        <v>375</v>
      </c>
      <c r="B378" s="41" t="s">
        <v>170</v>
      </c>
      <c r="C378" s="47" t="s">
        <v>1094</v>
      </c>
      <c r="D378" s="58" t="s">
        <v>1095</v>
      </c>
      <c r="E378" s="82">
        <v>3245.4</v>
      </c>
      <c r="F378" s="82">
        <v>3245.5</v>
      </c>
      <c r="G378" s="185">
        <v>5664.75</v>
      </c>
      <c r="H378" s="82">
        <v>3245.4</v>
      </c>
      <c r="I378" s="44">
        <v>0</v>
      </c>
      <c r="J378" s="68"/>
      <c r="K378" s="52">
        <f t="shared" ref="K378:K402" si="503">E378*0.018</f>
        <v>58.4172</v>
      </c>
      <c r="L378" s="53">
        <f t="shared" ref="L378:L402" si="504">F378*0.16</f>
        <v>519.28</v>
      </c>
      <c r="M378" s="44">
        <f t="shared" ref="M378:M402" si="505">ROUND(G378*0.08,2)</f>
        <v>453.18</v>
      </c>
      <c r="N378" s="41">
        <f t="shared" ref="N378:N402" si="506">H378*0.007</f>
        <v>22.7178</v>
      </c>
      <c r="O378" s="44">
        <f t="shared" ref="O378:O402" si="507">I378*5%</f>
        <v>0</v>
      </c>
      <c r="P378" s="44">
        <f t="shared" ref="P378:P402" si="508">J378*50%</f>
        <v>0</v>
      </c>
      <c r="Q378" s="44">
        <f t="shared" ref="Q378:Q402" si="509">SUM(K378:P378)</f>
        <v>1053.595</v>
      </c>
      <c r="R378" s="41">
        <f t="shared" ref="R378:R402" si="510">E378*0</f>
        <v>0</v>
      </c>
      <c r="S378" s="41">
        <f t="shared" ref="S378:S402" si="511">ROUND(F378*0.08,2)</f>
        <v>259.64</v>
      </c>
      <c r="T378" s="44">
        <f t="shared" ref="T378:T402" si="512">ROUND(G378*0.02,2)</f>
        <v>113.3</v>
      </c>
      <c r="U378" s="41">
        <f t="shared" ref="U378:U402" si="513">ROUND(H378*0.003,2)</f>
        <v>9.74</v>
      </c>
      <c r="V378" s="44">
        <f t="shared" ref="V378:V402" si="514">I378*5%</f>
        <v>0</v>
      </c>
      <c r="W378" s="44">
        <f t="shared" ref="W378:W402" si="515">J378*50%</f>
        <v>0</v>
      </c>
      <c r="X378" s="41">
        <f t="shared" ref="X378:X402" si="516">SUM(R378:W378)</f>
        <v>382.68</v>
      </c>
      <c r="Y378" s="41">
        <f t="shared" ref="Y378:Y402" si="517">Q378+X378</f>
        <v>1436.275</v>
      </c>
      <c r="Z378" s="41"/>
      <c r="AA378" s="12" t="s">
        <v>15</v>
      </c>
      <c r="AB378" s="11">
        <f t="shared" ref="AB378:AH378" si="518">K378+R378</f>
        <v>58.4172</v>
      </c>
      <c r="AC378" s="11">
        <f t="shared" si="518"/>
        <v>778.92</v>
      </c>
      <c r="AD378" s="11">
        <f t="shared" si="518"/>
        <v>566.48</v>
      </c>
      <c r="AE378" s="11">
        <f t="shared" si="518"/>
        <v>32.4578</v>
      </c>
      <c r="AF378" s="11">
        <f t="shared" si="518"/>
        <v>0</v>
      </c>
      <c r="AG378" s="11">
        <f t="shared" si="518"/>
        <v>0</v>
      </c>
      <c r="AH378" s="11">
        <f t="shared" si="518"/>
        <v>1436.275</v>
      </c>
      <c r="AI378" s="12" t="s">
        <v>1138</v>
      </c>
    </row>
    <row r="379" s="9" customFormat="1" ht="16" customHeight="1" spans="1:35">
      <c r="A379" s="40">
        <f t="shared" si="502"/>
        <v>376</v>
      </c>
      <c r="B379" s="41" t="s">
        <v>170</v>
      </c>
      <c r="C379" s="47" t="s">
        <v>1096</v>
      </c>
      <c r="D379" s="58" t="s">
        <v>1097</v>
      </c>
      <c r="E379" s="82">
        <v>3245.4</v>
      </c>
      <c r="F379" s="82">
        <v>3245.5</v>
      </c>
      <c r="G379" s="185">
        <v>5664.75</v>
      </c>
      <c r="H379" s="82">
        <v>3245.4</v>
      </c>
      <c r="I379" s="44">
        <v>1790</v>
      </c>
      <c r="J379" s="68"/>
      <c r="K379" s="52">
        <f t="shared" si="503"/>
        <v>58.4172</v>
      </c>
      <c r="L379" s="53">
        <f t="shared" si="504"/>
        <v>519.28</v>
      </c>
      <c r="M379" s="44">
        <f t="shared" si="505"/>
        <v>453.18</v>
      </c>
      <c r="N379" s="41">
        <f t="shared" si="506"/>
        <v>22.7178</v>
      </c>
      <c r="O379" s="44">
        <f t="shared" si="507"/>
        <v>89.5</v>
      </c>
      <c r="P379" s="44">
        <f t="shared" si="508"/>
        <v>0</v>
      </c>
      <c r="Q379" s="44">
        <f t="shared" si="509"/>
        <v>1143.095</v>
      </c>
      <c r="R379" s="41">
        <f t="shared" si="510"/>
        <v>0</v>
      </c>
      <c r="S379" s="41">
        <f t="shared" si="511"/>
        <v>259.64</v>
      </c>
      <c r="T379" s="44">
        <f t="shared" si="512"/>
        <v>113.3</v>
      </c>
      <c r="U379" s="41">
        <f t="shared" si="513"/>
        <v>9.74</v>
      </c>
      <c r="V379" s="44">
        <f t="shared" si="514"/>
        <v>89.5</v>
      </c>
      <c r="W379" s="44">
        <f t="shared" si="515"/>
        <v>0</v>
      </c>
      <c r="X379" s="41">
        <f t="shared" si="516"/>
        <v>472.18</v>
      </c>
      <c r="Y379" s="41">
        <f t="shared" si="517"/>
        <v>1615.275</v>
      </c>
      <c r="Z379" s="41"/>
      <c r="AA379" s="12" t="s">
        <v>34</v>
      </c>
      <c r="AB379" s="11">
        <f t="shared" ref="AB379:AH379" si="519">K379+R379</f>
        <v>58.4172</v>
      </c>
      <c r="AC379" s="11">
        <f t="shared" si="519"/>
        <v>778.92</v>
      </c>
      <c r="AD379" s="11">
        <f t="shared" si="519"/>
        <v>566.48</v>
      </c>
      <c r="AE379" s="11">
        <f t="shared" si="519"/>
        <v>32.4578</v>
      </c>
      <c r="AF379" s="11">
        <f t="shared" si="519"/>
        <v>179</v>
      </c>
      <c r="AG379" s="11">
        <f t="shared" si="519"/>
        <v>0</v>
      </c>
      <c r="AH379" s="11">
        <f t="shared" si="519"/>
        <v>1615.275</v>
      </c>
      <c r="AI379" s="12" t="s">
        <v>1139</v>
      </c>
    </row>
    <row r="380" s="9" customFormat="1" ht="16" customHeight="1" spans="1:35">
      <c r="A380" s="40">
        <f t="shared" si="502"/>
        <v>377</v>
      </c>
      <c r="B380" s="41" t="s">
        <v>167</v>
      </c>
      <c r="C380" s="47" t="s">
        <v>1098</v>
      </c>
      <c r="D380" s="352" t="s">
        <v>1099</v>
      </c>
      <c r="E380" s="82">
        <v>3820</v>
      </c>
      <c r="F380" s="82">
        <v>3820</v>
      </c>
      <c r="G380" s="185">
        <v>5664.75</v>
      </c>
      <c r="H380" s="82">
        <v>3820</v>
      </c>
      <c r="I380" s="44">
        <v>4180</v>
      </c>
      <c r="J380" s="68"/>
      <c r="K380" s="52">
        <f t="shared" si="503"/>
        <v>68.76</v>
      </c>
      <c r="L380" s="53">
        <f t="shared" si="504"/>
        <v>611.2</v>
      </c>
      <c r="M380" s="44">
        <f t="shared" si="505"/>
        <v>453.18</v>
      </c>
      <c r="N380" s="41">
        <f t="shared" si="506"/>
        <v>26.74</v>
      </c>
      <c r="O380" s="44">
        <f t="shared" si="507"/>
        <v>209</v>
      </c>
      <c r="P380" s="44">
        <f t="shared" si="508"/>
        <v>0</v>
      </c>
      <c r="Q380" s="44">
        <f t="shared" si="509"/>
        <v>1368.88</v>
      </c>
      <c r="R380" s="41">
        <f t="shared" si="510"/>
        <v>0</v>
      </c>
      <c r="S380" s="41">
        <f t="shared" si="511"/>
        <v>305.6</v>
      </c>
      <c r="T380" s="44">
        <f t="shared" si="512"/>
        <v>113.3</v>
      </c>
      <c r="U380" s="41">
        <f t="shared" si="513"/>
        <v>11.46</v>
      </c>
      <c r="V380" s="44">
        <f t="shared" si="514"/>
        <v>209</v>
      </c>
      <c r="W380" s="44">
        <f t="shared" si="515"/>
        <v>0</v>
      </c>
      <c r="X380" s="41">
        <f t="shared" si="516"/>
        <v>639.36</v>
      </c>
      <c r="Y380" s="41">
        <f t="shared" si="517"/>
        <v>2008.24</v>
      </c>
      <c r="Z380" s="41"/>
      <c r="AA380" s="12" t="s">
        <v>12</v>
      </c>
      <c r="AB380" s="11">
        <f t="shared" ref="AB380:AH380" si="520">K380+R380</f>
        <v>68.76</v>
      </c>
      <c r="AC380" s="11">
        <f t="shared" si="520"/>
        <v>916.8</v>
      </c>
      <c r="AD380" s="11">
        <f t="shared" si="520"/>
        <v>566.48</v>
      </c>
      <c r="AE380" s="11">
        <f t="shared" si="520"/>
        <v>38.2</v>
      </c>
      <c r="AF380" s="11">
        <f t="shared" si="520"/>
        <v>418</v>
      </c>
      <c r="AG380" s="11">
        <f t="shared" si="520"/>
        <v>0</v>
      </c>
      <c r="AH380" s="11">
        <f t="shared" si="520"/>
        <v>2008.24</v>
      </c>
      <c r="AI380" s="12" t="s">
        <v>1134</v>
      </c>
    </row>
    <row r="381" s="9" customFormat="1" ht="16" customHeight="1" spans="1:35">
      <c r="A381" s="40">
        <f t="shared" si="502"/>
        <v>378</v>
      </c>
      <c r="B381" s="41" t="s">
        <v>167</v>
      </c>
      <c r="C381" s="47" t="s">
        <v>1100</v>
      </c>
      <c r="D381" s="352" t="s">
        <v>1101</v>
      </c>
      <c r="E381" s="82">
        <v>3820</v>
      </c>
      <c r="F381" s="82">
        <v>3820</v>
      </c>
      <c r="G381" s="185">
        <v>5664.75</v>
      </c>
      <c r="H381" s="82">
        <v>3820</v>
      </c>
      <c r="I381" s="44">
        <v>4180</v>
      </c>
      <c r="J381" s="68"/>
      <c r="K381" s="52">
        <f t="shared" si="503"/>
        <v>68.76</v>
      </c>
      <c r="L381" s="53">
        <f t="shared" si="504"/>
        <v>611.2</v>
      </c>
      <c r="M381" s="44">
        <f t="shared" si="505"/>
        <v>453.18</v>
      </c>
      <c r="N381" s="41">
        <f t="shared" si="506"/>
        <v>26.74</v>
      </c>
      <c r="O381" s="44">
        <f t="shared" si="507"/>
        <v>209</v>
      </c>
      <c r="P381" s="44">
        <f t="shared" si="508"/>
        <v>0</v>
      </c>
      <c r="Q381" s="44">
        <f t="shared" si="509"/>
        <v>1368.88</v>
      </c>
      <c r="R381" s="41">
        <f t="shared" si="510"/>
        <v>0</v>
      </c>
      <c r="S381" s="41">
        <f t="shared" si="511"/>
        <v>305.6</v>
      </c>
      <c r="T381" s="44">
        <f t="shared" si="512"/>
        <v>113.3</v>
      </c>
      <c r="U381" s="41">
        <f t="shared" si="513"/>
        <v>11.46</v>
      </c>
      <c r="V381" s="44">
        <f t="shared" si="514"/>
        <v>209</v>
      </c>
      <c r="W381" s="44">
        <f t="shared" si="515"/>
        <v>0</v>
      </c>
      <c r="X381" s="41">
        <f t="shared" si="516"/>
        <v>639.36</v>
      </c>
      <c r="Y381" s="41">
        <f t="shared" si="517"/>
        <v>2008.24</v>
      </c>
      <c r="Z381" s="41"/>
      <c r="AA381" s="12" t="s">
        <v>12</v>
      </c>
      <c r="AB381" s="11">
        <f t="shared" ref="AB381:AH381" si="521">K381+R381</f>
        <v>68.76</v>
      </c>
      <c r="AC381" s="11">
        <f t="shared" si="521"/>
        <v>916.8</v>
      </c>
      <c r="AD381" s="11">
        <f t="shared" si="521"/>
        <v>566.48</v>
      </c>
      <c r="AE381" s="11">
        <f t="shared" si="521"/>
        <v>38.2</v>
      </c>
      <c r="AF381" s="11">
        <f t="shared" si="521"/>
        <v>418</v>
      </c>
      <c r="AG381" s="11">
        <f t="shared" si="521"/>
        <v>0</v>
      </c>
      <c r="AH381" s="11">
        <f t="shared" si="521"/>
        <v>2008.24</v>
      </c>
      <c r="AI381" s="12" t="s">
        <v>1134</v>
      </c>
    </row>
    <row r="382" s="9" customFormat="1" ht="16" customHeight="1" spans="1:35">
      <c r="A382" s="40">
        <f t="shared" si="502"/>
        <v>379</v>
      </c>
      <c r="B382" s="41" t="s">
        <v>913</v>
      </c>
      <c r="C382" s="47" t="s">
        <v>1102</v>
      </c>
      <c r="D382" s="58" t="s">
        <v>1103</v>
      </c>
      <c r="E382" s="82">
        <v>3245.4</v>
      </c>
      <c r="F382" s="82">
        <v>3245.5</v>
      </c>
      <c r="G382" s="185">
        <v>5664.75</v>
      </c>
      <c r="H382" s="82">
        <v>3245.4</v>
      </c>
      <c r="I382" s="88">
        <v>4180</v>
      </c>
      <c r="J382" s="68"/>
      <c r="K382" s="52">
        <f t="shared" si="503"/>
        <v>58.4172</v>
      </c>
      <c r="L382" s="53">
        <f t="shared" si="504"/>
        <v>519.28</v>
      </c>
      <c r="M382" s="44">
        <f t="shared" si="505"/>
        <v>453.18</v>
      </c>
      <c r="N382" s="41">
        <f t="shared" si="506"/>
        <v>22.7178</v>
      </c>
      <c r="O382" s="44">
        <f t="shared" si="507"/>
        <v>209</v>
      </c>
      <c r="P382" s="44">
        <f t="shared" si="508"/>
        <v>0</v>
      </c>
      <c r="Q382" s="44">
        <f t="shared" si="509"/>
        <v>1262.595</v>
      </c>
      <c r="R382" s="41">
        <f t="shared" si="510"/>
        <v>0</v>
      </c>
      <c r="S382" s="41">
        <f t="shared" si="511"/>
        <v>259.64</v>
      </c>
      <c r="T382" s="44">
        <f t="shared" si="512"/>
        <v>113.3</v>
      </c>
      <c r="U382" s="41">
        <f t="shared" si="513"/>
        <v>9.74</v>
      </c>
      <c r="V382" s="44">
        <f t="shared" si="514"/>
        <v>209</v>
      </c>
      <c r="W382" s="44">
        <f t="shared" si="515"/>
        <v>0</v>
      </c>
      <c r="X382" s="41">
        <f t="shared" si="516"/>
        <v>591.68</v>
      </c>
      <c r="Y382" s="41">
        <f t="shared" si="517"/>
        <v>1854.275</v>
      </c>
      <c r="Z382" s="41"/>
      <c r="AA382" s="12" t="s">
        <v>24</v>
      </c>
      <c r="AB382" s="11">
        <f t="shared" ref="AB382:AH382" si="522">K382+R382</f>
        <v>58.4172</v>
      </c>
      <c r="AC382" s="11">
        <f t="shared" si="522"/>
        <v>778.92</v>
      </c>
      <c r="AD382" s="11">
        <f t="shared" si="522"/>
        <v>566.48</v>
      </c>
      <c r="AE382" s="11">
        <f t="shared" si="522"/>
        <v>32.4578</v>
      </c>
      <c r="AF382" s="11">
        <f t="shared" si="522"/>
        <v>418</v>
      </c>
      <c r="AG382" s="11">
        <f t="shared" si="522"/>
        <v>0</v>
      </c>
      <c r="AH382" s="11">
        <f t="shared" si="522"/>
        <v>1854.275</v>
      </c>
      <c r="AI382" s="12" t="s">
        <v>1138</v>
      </c>
    </row>
    <row r="383" s="9" customFormat="1" ht="16" customHeight="1" spans="1:35">
      <c r="A383" s="40">
        <f t="shared" si="502"/>
        <v>380</v>
      </c>
      <c r="B383" s="41" t="s">
        <v>684</v>
      </c>
      <c r="C383" s="47" t="s">
        <v>1104</v>
      </c>
      <c r="D383" s="352" t="s">
        <v>1105</v>
      </c>
      <c r="E383" s="82">
        <v>3245.4</v>
      </c>
      <c r="F383" s="82">
        <v>3245.5</v>
      </c>
      <c r="G383" s="185">
        <v>5664.75</v>
      </c>
      <c r="H383" s="82">
        <v>3245.4</v>
      </c>
      <c r="I383" s="88">
        <v>3180</v>
      </c>
      <c r="J383" s="68"/>
      <c r="K383" s="52">
        <f t="shared" si="503"/>
        <v>58.4172</v>
      </c>
      <c r="L383" s="53">
        <f t="shared" si="504"/>
        <v>519.28</v>
      </c>
      <c r="M383" s="44">
        <f t="shared" si="505"/>
        <v>453.18</v>
      </c>
      <c r="N383" s="41">
        <f t="shared" si="506"/>
        <v>22.7178</v>
      </c>
      <c r="O383" s="44">
        <f t="shared" si="507"/>
        <v>159</v>
      </c>
      <c r="P383" s="44">
        <f t="shared" si="508"/>
        <v>0</v>
      </c>
      <c r="Q383" s="44">
        <f t="shared" si="509"/>
        <v>1212.595</v>
      </c>
      <c r="R383" s="41">
        <f t="shared" si="510"/>
        <v>0</v>
      </c>
      <c r="S383" s="41">
        <f t="shared" si="511"/>
        <v>259.64</v>
      </c>
      <c r="T383" s="44">
        <f t="shared" si="512"/>
        <v>113.3</v>
      </c>
      <c r="U383" s="41">
        <f t="shared" si="513"/>
        <v>9.74</v>
      </c>
      <c r="V383" s="44">
        <f t="shared" si="514"/>
        <v>159</v>
      </c>
      <c r="W383" s="44">
        <f t="shared" si="515"/>
        <v>0</v>
      </c>
      <c r="X383" s="41">
        <f t="shared" si="516"/>
        <v>541.68</v>
      </c>
      <c r="Y383" s="41">
        <f t="shared" si="517"/>
        <v>1754.275</v>
      </c>
      <c r="Z383" s="41"/>
      <c r="AA383" s="12" t="s">
        <v>22</v>
      </c>
      <c r="AB383" s="11">
        <f t="shared" ref="AB383:AH383" si="523">K383+R383</f>
        <v>58.4172</v>
      </c>
      <c r="AC383" s="11">
        <f t="shared" si="523"/>
        <v>778.92</v>
      </c>
      <c r="AD383" s="11">
        <f t="shared" si="523"/>
        <v>566.48</v>
      </c>
      <c r="AE383" s="11">
        <f t="shared" si="523"/>
        <v>32.4578</v>
      </c>
      <c r="AF383" s="11">
        <f t="shared" si="523"/>
        <v>318</v>
      </c>
      <c r="AG383" s="11">
        <f t="shared" si="523"/>
        <v>0</v>
      </c>
      <c r="AH383" s="11">
        <f t="shared" si="523"/>
        <v>1754.275</v>
      </c>
      <c r="AI383" s="12" t="s">
        <v>1138</v>
      </c>
    </row>
    <row r="384" s="9" customFormat="1" ht="16" customHeight="1" spans="1:35">
      <c r="A384" s="40">
        <f t="shared" si="502"/>
        <v>381</v>
      </c>
      <c r="B384" s="41" t="s">
        <v>170</v>
      </c>
      <c r="C384" s="47" t="s">
        <v>1106</v>
      </c>
      <c r="D384" s="58" t="s">
        <v>1107</v>
      </c>
      <c r="E384" s="82">
        <v>3245.4</v>
      </c>
      <c r="F384" s="82">
        <v>3245.5</v>
      </c>
      <c r="G384" s="82">
        <v>5664.75</v>
      </c>
      <c r="H384" s="82">
        <v>3245.4</v>
      </c>
      <c r="I384" s="44">
        <v>1790</v>
      </c>
      <c r="J384" s="68"/>
      <c r="K384" s="52">
        <f t="shared" si="503"/>
        <v>58.4172</v>
      </c>
      <c r="L384" s="53">
        <f t="shared" si="504"/>
        <v>519.28</v>
      </c>
      <c r="M384" s="44">
        <f t="shared" si="505"/>
        <v>453.18</v>
      </c>
      <c r="N384" s="41">
        <f t="shared" si="506"/>
        <v>22.7178</v>
      </c>
      <c r="O384" s="44">
        <f t="shared" si="507"/>
        <v>89.5</v>
      </c>
      <c r="P384" s="44">
        <f t="shared" si="508"/>
        <v>0</v>
      </c>
      <c r="Q384" s="44">
        <f t="shared" si="509"/>
        <v>1143.095</v>
      </c>
      <c r="R384" s="41">
        <f t="shared" si="510"/>
        <v>0</v>
      </c>
      <c r="S384" s="41">
        <f t="shared" si="511"/>
        <v>259.64</v>
      </c>
      <c r="T384" s="44">
        <f t="shared" si="512"/>
        <v>113.3</v>
      </c>
      <c r="U384" s="41">
        <f t="shared" si="513"/>
        <v>9.74</v>
      </c>
      <c r="V384" s="44">
        <f t="shared" si="514"/>
        <v>89.5</v>
      </c>
      <c r="W384" s="44">
        <f t="shared" si="515"/>
        <v>0</v>
      </c>
      <c r="X384" s="41">
        <f t="shared" si="516"/>
        <v>472.18</v>
      </c>
      <c r="Y384" s="41">
        <f t="shared" si="517"/>
        <v>1615.275</v>
      </c>
      <c r="Z384" s="41"/>
      <c r="AA384" s="12" t="s">
        <v>24</v>
      </c>
      <c r="AB384" s="11">
        <f t="shared" ref="AB384:AH384" si="524">K384+R384</f>
        <v>58.4172</v>
      </c>
      <c r="AC384" s="11">
        <f t="shared" si="524"/>
        <v>778.92</v>
      </c>
      <c r="AD384" s="11">
        <f t="shared" si="524"/>
        <v>566.48</v>
      </c>
      <c r="AE384" s="11">
        <f t="shared" si="524"/>
        <v>32.4578</v>
      </c>
      <c r="AF384" s="11">
        <f t="shared" si="524"/>
        <v>179</v>
      </c>
      <c r="AG384" s="11">
        <f t="shared" si="524"/>
        <v>0</v>
      </c>
      <c r="AH384" s="11">
        <f t="shared" si="524"/>
        <v>1615.275</v>
      </c>
      <c r="AI384" s="12" t="s">
        <v>1138</v>
      </c>
    </row>
    <row r="385" s="9" customFormat="1" ht="16" customHeight="1" spans="1:35">
      <c r="A385" s="40">
        <f t="shared" si="502"/>
        <v>382</v>
      </c>
      <c r="B385" s="41" t="s">
        <v>170</v>
      </c>
      <c r="C385" s="47" t="s">
        <v>1108</v>
      </c>
      <c r="D385" s="58" t="s">
        <v>1109</v>
      </c>
      <c r="E385" s="82">
        <v>3245.4</v>
      </c>
      <c r="F385" s="82">
        <v>3245.5</v>
      </c>
      <c r="G385" s="82">
        <v>5664.75</v>
      </c>
      <c r="H385" s="82">
        <v>3245.4</v>
      </c>
      <c r="I385" s="44">
        <v>1790</v>
      </c>
      <c r="J385" s="68"/>
      <c r="K385" s="52">
        <f t="shared" si="503"/>
        <v>58.4172</v>
      </c>
      <c r="L385" s="53">
        <f t="shared" si="504"/>
        <v>519.28</v>
      </c>
      <c r="M385" s="44">
        <f t="shared" si="505"/>
        <v>453.18</v>
      </c>
      <c r="N385" s="41">
        <f t="shared" si="506"/>
        <v>22.7178</v>
      </c>
      <c r="O385" s="44">
        <f t="shared" si="507"/>
        <v>89.5</v>
      </c>
      <c r="P385" s="44">
        <f t="shared" si="508"/>
        <v>0</v>
      </c>
      <c r="Q385" s="44">
        <f t="shared" si="509"/>
        <v>1143.095</v>
      </c>
      <c r="R385" s="41">
        <f t="shared" si="510"/>
        <v>0</v>
      </c>
      <c r="S385" s="41">
        <f t="shared" si="511"/>
        <v>259.64</v>
      </c>
      <c r="T385" s="44">
        <f t="shared" si="512"/>
        <v>113.3</v>
      </c>
      <c r="U385" s="41">
        <f t="shared" si="513"/>
        <v>9.74</v>
      </c>
      <c r="V385" s="44">
        <f t="shared" si="514"/>
        <v>89.5</v>
      </c>
      <c r="W385" s="44">
        <f t="shared" si="515"/>
        <v>0</v>
      </c>
      <c r="X385" s="41">
        <f t="shared" si="516"/>
        <v>472.18</v>
      </c>
      <c r="Y385" s="41">
        <f t="shared" si="517"/>
        <v>1615.275</v>
      </c>
      <c r="Z385" s="41"/>
      <c r="AA385" s="12" t="s">
        <v>24</v>
      </c>
      <c r="AB385" s="11">
        <f t="shared" ref="AB385:AH385" si="525">K385+R385</f>
        <v>58.4172</v>
      </c>
      <c r="AC385" s="11">
        <f t="shared" si="525"/>
        <v>778.92</v>
      </c>
      <c r="AD385" s="11">
        <f t="shared" si="525"/>
        <v>566.48</v>
      </c>
      <c r="AE385" s="11">
        <f t="shared" si="525"/>
        <v>32.4578</v>
      </c>
      <c r="AF385" s="11">
        <f t="shared" si="525"/>
        <v>179</v>
      </c>
      <c r="AG385" s="11">
        <f t="shared" si="525"/>
        <v>0</v>
      </c>
      <c r="AH385" s="11">
        <f t="shared" si="525"/>
        <v>1615.275</v>
      </c>
      <c r="AI385" s="12" t="s">
        <v>1138</v>
      </c>
    </row>
    <row r="386" s="9" customFormat="1" ht="16" customHeight="1" spans="1:35">
      <c r="A386" s="40">
        <f t="shared" si="502"/>
        <v>383</v>
      </c>
      <c r="B386" s="41" t="s">
        <v>170</v>
      </c>
      <c r="C386" s="47" t="s">
        <v>1110</v>
      </c>
      <c r="D386" s="58" t="s">
        <v>1111</v>
      </c>
      <c r="E386" s="82">
        <v>3245.4</v>
      </c>
      <c r="F386" s="82">
        <v>3245.5</v>
      </c>
      <c r="G386" s="82">
        <v>5664.75</v>
      </c>
      <c r="H386" s="82">
        <v>3245.4</v>
      </c>
      <c r="I386" s="44">
        <v>1790</v>
      </c>
      <c r="J386" s="68"/>
      <c r="K386" s="52">
        <f t="shared" si="503"/>
        <v>58.4172</v>
      </c>
      <c r="L386" s="53">
        <f t="shared" si="504"/>
        <v>519.28</v>
      </c>
      <c r="M386" s="44">
        <f t="shared" si="505"/>
        <v>453.18</v>
      </c>
      <c r="N386" s="41">
        <f t="shared" si="506"/>
        <v>22.7178</v>
      </c>
      <c r="O386" s="44">
        <f t="shared" si="507"/>
        <v>89.5</v>
      </c>
      <c r="P386" s="44">
        <f t="shared" si="508"/>
        <v>0</v>
      </c>
      <c r="Q386" s="44">
        <f t="shared" si="509"/>
        <v>1143.095</v>
      </c>
      <c r="R386" s="41">
        <f t="shared" si="510"/>
        <v>0</v>
      </c>
      <c r="S386" s="41">
        <f t="shared" si="511"/>
        <v>259.64</v>
      </c>
      <c r="T386" s="44">
        <f t="shared" si="512"/>
        <v>113.3</v>
      </c>
      <c r="U386" s="41">
        <f t="shared" si="513"/>
        <v>9.74</v>
      </c>
      <c r="V386" s="44">
        <f t="shared" si="514"/>
        <v>89.5</v>
      </c>
      <c r="W386" s="44">
        <f t="shared" si="515"/>
        <v>0</v>
      </c>
      <c r="X386" s="41">
        <f t="shared" si="516"/>
        <v>472.18</v>
      </c>
      <c r="Y386" s="41">
        <f t="shared" si="517"/>
        <v>1615.275</v>
      </c>
      <c r="Z386" s="41"/>
      <c r="AA386" s="12" t="s">
        <v>24</v>
      </c>
      <c r="AB386" s="11">
        <f t="shared" ref="AB386:AH386" si="526">K386+R386</f>
        <v>58.4172</v>
      </c>
      <c r="AC386" s="11">
        <f t="shared" si="526"/>
        <v>778.92</v>
      </c>
      <c r="AD386" s="11">
        <f t="shared" si="526"/>
        <v>566.48</v>
      </c>
      <c r="AE386" s="11">
        <f t="shared" si="526"/>
        <v>32.4578</v>
      </c>
      <c r="AF386" s="11">
        <f t="shared" si="526"/>
        <v>179</v>
      </c>
      <c r="AG386" s="11">
        <f t="shared" si="526"/>
        <v>0</v>
      </c>
      <c r="AH386" s="11">
        <f t="shared" si="526"/>
        <v>1615.275</v>
      </c>
      <c r="AI386" s="12" t="s">
        <v>1138</v>
      </c>
    </row>
    <row r="387" s="9" customFormat="1" ht="16" customHeight="1" spans="1:35">
      <c r="A387" s="40">
        <f t="shared" si="502"/>
        <v>384</v>
      </c>
      <c r="B387" s="41" t="s">
        <v>684</v>
      </c>
      <c r="C387" s="47" t="s">
        <v>834</v>
      </c>
      <c r="D387" s="352" t="s">
        <v>835</v>
      </c>
      <c r="E387" s="82">
        <v>3245.4</v>
      </c>
      <c r="F387" s="82">
        <v>3245.5</v>
      </c>
      <c r="G387" s="82">
        <v>5664.75</v>
      </c>
      <c r="H387" s="82">
        <v>3245.4</v>
      </c>
      <c r="I387" s="44">
        <v>1790</v>
      </c>
      <c r="J387" s="68"/>
      <c r="K387" s="52">
        <f t="shared" si="503"/>
        <v>58.4172</v>
      </c>
      <c r="L387" s="53">
        <f t="shared" si="504"/>
        <v>519.28</v>
      </c>
      <c r="M387" s="44">
        <f t="shared" si="505"/>
        <v>453.18</v>
      </c>
      <c r="N387" s="41">
        <f t="shared" si="506"/>
        <v>22.7178</v>
      </c>
      <c r="O387" s="44">
        <f t="shared" si="507"/>
        <v>89.5</v>
      </c>
      <c r="P387" s="44">
        <f t="shared" si="508"/>
        <v>0</v>
      </c>
      <c r="Q387" s="44">
        <f t="shared" si="509"/>
        <v>1143.095</v>
      </c>
      <c r="R387" s="41">
        <f t="shared" si="510"/>
        <v>0</v>
      </c>
      <c r="S387" s="41">
        <f t="shared" si="511"/>
        <v>259.64</v>
      </c>
      <c r="T387" s="44">
        <f t="shared" si="512"/>
        <v>113.3</v>
      </c>
      <c r="U387" s="41">
        <f t="shared" si="513"/>
        <v>9.74</v>
      </c>
      <c r="V387" s="44">
        <f t="shared" si="514"/>
        <v>89.5</v>
      </c>
      <c r="W387" s="44">
        <f t="shared" si="515"/>
        <v>0</v>
      </c>
      <c r="X387" s="41">
        <f t="shared" si="516"/>
        <v>472.18</v>
      </c>
      <c r="Y387" s="41">
        <f t="shared" si="517"/>
        <v>1615.275</v>
      </c>
      <c r="Z387" s="41"/>
      <c r="AA387" s="12" t="s">
        <v>22</v>
      </c>
      <c r="AB387" s="11">
        <f t="shared" ref="AB387:AH387" si="527">K387+R387</f>
        <v>58.4172</v>
      </c>
      <c r="AC387" s="11">
        <f t="shared" si="527"/>
        <v>778.92</v>
      </c>
      <c r="AD387" s="11">
        <f t="shared" si="527"/>
        <v>566.48</v>
      </c>
      <c r="AE387" s="11">
        <f t="shared" si="527"/>
        <v>32.4578</v>
      </c>
      <c r="AF387" s="11">
        <f t="shared" si="527"/>
        <v>179</v>
      </c>
      <c r="AG387" s="11">
        <f t="shared" si="527"/>
        <v>0</v>
      </c>
      <c r="AH387" s="11">
        <f t="shared" si="527"/>
        <v>1615.275</v>
      </c>
      <c r="AI387" s="12" t="s">
        <v>1138</v>
      </c>
    </row>
    <row r="388" s="9" customFormat="1" ht="16" customHeight="1" spans="1:35">
      <c r="A388" s="40">
        <f t="shared" si="502"/>
        <v>385</v>
      </c>
      <c r="B388" s="41" t="s">
        <v>167</v>
      </c>
      <c r="C388" s="47" t="s">
        <v>1114</v>
      </c>
      <c r="D388" s="352" t="s">
        <v>1115</v>
      </c>
      <c r="E388" s="82">
        <v>3245.4</v>
      </c>
      <c r="F388" s="82">
        <v>3245.5</v>
      </c>
      <c r="G388" s="82">
        <v>5664.75</v>
      </c>
      <c r="H388" s="82">
        <v>3245.4</v>
      </c>
      <c r="I388" s="194">
        <v>3180</v>
      </c>
      <c r="J388" s="59"/>
      <c r="K388" s="52">
        <f t="shared" si="503"/>
        <v>58.4172</v>
      </c>
      <c r="L388" s="53">
        <f t="shared" si="504"/>
        <v>519.28</v>
      </c>
      <c r="M388" s="44">
        <f t="shared" si="505"/>
        <v>453.18</v>
      </c>
      <c r="N388" s="41">
        <f t="shared" si="506"/>
        <v>22.7178</v>
      </c>
      <c r="O388" s="44">
        <f t="shared" si="507"/>
        <v>159</v>
      </c>
      <c r="P388" s="44">
        <f t="shared" si="508"/>
        <v>0</v>
      </c>
      <c r="Q388" s="44">
        <f t="shared" si="509"/>
        <v>1212.595</v>
      </c>
      <c r="R388" s="41">
        <f t="shared" si="510"/>
        <v>0</v>
      </c>
      <c r="S388" s="41">
        <f t="shared" si="511"/>
        <v>259.64</v>
      </c>
      <c r="T388" s="44">
        <f t="shared" si="512"/>
        <v>113.3</v>
      </c>
      <c r="U388" s="41">
        <f t="shared" si="513"/>
        <v>9.74</v>
      </c>
      <c r="V388" s="44">
        <f t="shared" si="514"/>
        <v>159</v>
      </c>
      <c r="W388" s="44">
        <f t="shared" si="515"/>
        <v>0</v>
      </c>
      <c r="X388" s="41">
        <f t="shared" si="516"/>
        <v>541.68</v>
      </c>
      <c r="Y388" s="41">
        <f t="shared" si="517"/>
        <v>1754.275</v>
      </c>
      <c r="Z388" s="54"/>
      <c r="AA388" s="12" t="s">
        <v>12</v>
      </c>
      <c r="AB388" s="11">
        <f t="shared" ref="AB388:AH388" si="528">K388+R388</f>
        <v>58.4172</v>
      </c>
      <c r="AC388" s="11">
        <f t="shared" si="528"/>
        <v>778.92</v>
      </c>
      <c r="AD388" s="11">
        <f t="shared" si="528"/>
        <v>566.48</v>
      </c>
      <c r="AE388" s="11">
        <f t="shared" si="528"/>
        <v>32.4578</v>
      </c>
      <c r="AF388" s="11">
        <f t="shared" si="528"/>
        <v>318</v>
      </c>
      <c r="AG388" s="11">
        <f t="shared" si="528"/>
        <v>0</v>
      </c>
      <c r="AH388" s="11">
        <f t="shared" si="528"/>
        <v>1754.275</v>
      </c>
      <c r="AI388" s="12" t="s">
        <v>1134</v>
      </c>
    </row>
    <row r="389" s="9" customFormat="1" ht="16" customHeight="1" spans="1:35">
      <c r="A389" s="40">
        <f t="shared" si="502"/>
        <v>386</v>
      </c>
      <c r="B389" s="41" t="s">
        <v>238</v>
      </c>
      <c r="C389" s="47" t="s">
        <v>1122</v>
      </c>
      <c r="D389" s="58" t="s">
        <v>1123</v>
      </c>
      <c r="E389" s="82">
        <v>3245.4</v>
      </c>
      <c r="F389" s="82">
        <v>3245.5</v>
      </c>
      <c r="G389" s="82">
        <v>5664.75</v>
      </c>
      <c r="H389" s="82">
        <v>3245.4</v>
      </c>
      <c r="I389" s="54">
        <v>0</v>
      </c>
      <c r="J389" s="59"/>
      <c r="K389" s="52">
        <f t="shared" si="503"/>
        <v>58.4172</v>
      </c>
      <c r="L389" s="53">
        <f t="shared" si="504"/>
        <v>519.28</v>
      </c>
      <c r="M389" s="44">
        <f t="shared" si="505"/>
        <v>453.18</v>
      </c>
      <c r="N389" s="41">
        <f t="shared" si="506"/>
        <v>22.7178</v>
      </c>
      <c r="O389" s="44">
        <f t="shared" si="507"/>
        <v>0</v>
      </c>
      <c r="P389" s="44">
        <f t="shared" si="508"/>
        <v>0</v>
      </c>
      <c r="Q389" s="44">
        <f t="shared" si="509"/>
        <v>1053.595</v>
      </c>
      <c r="R389" s="41">
        <f t="shared" si="510"/>
        <v>0</v>
      </c>
      <c r="S389" s="41">
        <f t="shared" si="511"/>
        <v>259.64</v>
      </c>
      <c r="T389" s="44">
        <f t="shared" si="512"/>
        <v>113.3</v>
      </c>
      <c r="U389" s="41">
        <f t="shared" si="513"/>
        <v>9.74</v>
      </c>
      <c r="V389" s="44">
        <f t="shared" si="514"/>
        <v>0</v>
      </c>
      <c r="W389" s="44">
        <f t="shared" si="515"/>
        <v>0</v>
      </c>
      <c r="X389" s="41">
        <f t="shared" si="516"/>
        <v>382.68</v>
      </c>
      <c r="Y389" s="41">
        <f t="shared" si="517"/>
        <v>1436.275</v>
      </c>
      <c r="Z389" s="54"/>
      <c r="AA389" s="12" t="s">
        <v>17</v>
      </c>
      <c r="AB389" s="11">
        <f t="shared" ref="AB389:AH389" si="529">K389+R389</f>
        <v>58.4172</v>
      </c>
      <c r="AC389" s="11">
        <f t="shared" si="529"/>
        <v>778.92</v>
      </c>
      <c r="AD389" s="11">
        <f t="shared" si="529"/>
        <v>566.48</v>
      </c>
      <c r="AE389" s="11">
        <f t="shared" si="529"/>
        <v>32.4578</v>
      </c>
      <c r="AF389" s="11">
        <f t="shared" si="529"/>
        <v>0</v>
      </c>
      <c r="AG389" s="11">
        <f t="shared" si="529"/>
        <v>0</v>
      </c>
      <c r="AH389" s="11">
        <f t="shared" si="529"/>
        <v>1436.275</v>
      </c>
      <c r="AI389" s="12" t="s">
        <v>1138</v>
      </c>
    </row>
    <row r="390" s="9" customFormat="1" ht="16" customHeight="1" spans="1:35">
      <c r="A390" s="40">
        <f t="shared" si="502"/>
        <v>387</v>
      </c>
      <c r="B390" s="41" t="s">
        <v>443</v>
      </c>
      <c r="C390" s="47" t="s">
        <v>1126</v>
      </c>
      <c r="D390" s="58" t="s">
        <v>1127</v>
      </c>
      <c r="E390" s="82">
        <v>3245.4</v>
      </c>
      <c r="F390" s="82">
        <v>3245.5</v>
      </c>
      <c r="G390" s="82">
        <v>5664.75</v>
      </c>
      <c r="H390" s="82">
        <v>3245.4</v>
      </c>
      <c r="I390" s="54">
        <v>1790</v>
      </c>
      <c r="J390" s="59"/>
      <c r="K390" s="52">
        <f t="shared" si="503"/>
        <v>58.4172</v>
      </c>
      <c r="L390" s="53">
        <f t="shared" si="504"/>
        <v>519.28</v>
      </c>
      <c r="M390" s="44">
        <f t="shared" si="505"/>
        <v>453.18</v>
      </c>
      <c r="N390" s="41">
        <f t="shared" si="506"/>
        <v>22.7178</v>
      </c>
      <c r="O390" s="44">
        <f t="shared" si="507"/>
        <v>89.5</v>
      </c>
      <c r="P390" s="44">
        <f t="shared" si="508"/>
        <v>0</v>
      </c>
      <c r="Q390" s="44">
        <f t="shared" si="509"/>
        <v>1143.095</v>
      </c>
      <c r="R390" s="41">
        <f t="shared" si="510"/>
        <v>0</v>
      </c>
      <c r="S390" s="41">
        <f t="shared" si="511"/>
        <v>259.64</v>
      </c>
      <c r="T390" s="44">
        <f t="shared" si="512"/>
        <v>113.3</v>
      </c>
      <c r="U390" s="41">
        <f t="shared" si="513"/>
        <v>9.74</v>
      </c>
      <c r="V390" s="44">
        <f t="shared" si="514"/>
        <v>89.5</v>
      </c>
      <c r="W390" s="44">
        <f t="shared" si="515"/>
        <v>0</v>
      </c>
      <c r="X390" s="41">
        <f t="shared" si="516"/>
        <v>472.18</v>
      </c>
      <c r="Y390" s="41">
        <f t="shared" si="517"/>
        <v>1615.275</v>
      </c>
      <c r="Z390" s="54"/>
      <c r="AA390" s="12" t="s">
        <v>15</v>
      </c>
      <c r="AB390" s="11">
        <f t="shared" ref="AB390:AH390" si="530">K390+R390</f>
        <v>58.4172</v>
      </c>
      <c r="AC390" s="11">
        <f t="shared" si="530"/>
        <v>778.92</v>
      </c>
      <c r="AD390" s="11">
        <f t="shared" si="530"/>
        <v>566.48</v>
      </c>
      <c r="AE390" s="11">
        <f t="shared" si="530"/>
        <v>32.4578</v>
      </c>
      <c r="AF390" s="11">
        <f t="shared" si="530"/>
        <v>179</v>
      </c>
      <c r="AG390" s="11">
        <f t="shared" si="530"/>
        <v>0</v>
      </c>
      <c r="AH390" s="11">
        <f t="shared" si="530"/>
        <v>1615.275</v>
      </c>
      <c r="AI390" s="12" t="s">
        <v>1138</v>
      </c>
    </row>
    <row r="391" s="9" customFormat="1" ht="16" customHeight="1" spans="1:35">
      <c r="A391" s="40">
        <f t="shared" si="502"/>
        <v>388</v>
      </c>
      <c r="B391" s="41" t="s">
        <v>217</v>
      </c>
      <c r="C391" s="47" t="s">
        <v>1128</v>
      </c>
      <c r="D391" s="58" t="s">
        <v>1129</v>
      </c>
      <c r="E391" s="82">
        <v>3245.4</v>
      </c>
      <c r="F391" s="82">
        <v>3245.5</v>
      </c>
      <c r="G391" s="82">
        <v>5664.75</v>
      </c>
      <c r="H391" s="82">
        <v>3245.4</v>
      </c>
      <c r="I391" s="54">
        <v>3180</v>
      </c>
      <c r="J391" s="59"/>
      <c r="K391" s="52">
        <f t="shared" si="503"/>
        <v>58.4172</v>
      </c>
      <c r="L391" s="53">
        <f t="shared" si="504"/>
        <v>519.28</v>
      </c>
      <c r="M391" s="44">
        <f t="shared" si="505"/>
        <v>453.18</v>
      </c>
      <c r="N391" s="41">
        <f t="shared" si="506"/>
        <v>22.7178</v>
      </c>
      <c r="O391" s="44">
        <f t="shared" si="507"/>
        <v>159</v>
      </c>
      <c r="P391" s="44">
        <f t="shared" si="508"/>
        <v>0</v>
      </c>
      <c r="Q391" s="44">
        <f t="shared" si="509"/>
        <v>1212.595</v>
      </c>
      <c r="R391" s="41">
        <f t="shared" si="510"/>
        <v>0</v>
      </c>
      <c r="S391" s="41">
        <f t="shared" si="511"/>
        <v>259.64</v>
      </c>
      <c r="T391" s="44">
        <f t="shared" si="512"/>
        <v>113.3</v>
      </c>
      <c r="U391" s="41">
        <f t="shared" si="513"/>
        <v>9.74</v>
      </c>
      <c r="V391" s="44">
        <f t="shared" si="514"/>
        <v>159</v>
      </c>
      <c r="W391" s="44">
        <f t="shared" si="515"/>
        <v>0</v>
      </c>
      <c r="X391" s="41">
        <f t="shared" si="516"/>
        <v>541.68</v>
      </c>
      <c r="Y391" s="41">
        <f t="shared" si="517"/>
        <v>1754.275</v>
      </c>
      <c r="Z391" s="54"/>
      <c r="AA391" s="12" t="s">
        <v>35</v>
      </c>
      <c r="AB391" s="11">
        <f t="shared" ref="AB391:AH391" si="531">K391+R391</f>
        <v>58.4172</v>
      </c>
      <c r="AC391" s="11">
        <f t="shared" si="531"/>
        <v>778.92</v>
      </c>
      <c r="AD391" s="11">
        <f t="shared" si="531"/>
        <v>566.48</v>
      </c>
      <c r="AE391" s="11">
        <f t="shared" si="531"/>
        <v>32.4578</v>
      </c>
      <c r="AF391" s="11">
        <f t="shared" si="531"/>
        <v>318</v>
      </c>
      <c r="AG391" s="11">
        <f t="shared" si="531"/>
        <v>0</v>
      </c>
      <c r="AH391" s="11">
        <f t="shared" si="531"/>
        <v>1754.275</v>
      </c>
      <c r="AI391" s="12" t="s">
        <v>1139</v>
      </c>
    </row>
    <row r="392" s="9" customFormat="1" ht="16" customHeight="1" spans="1:35">
      <c r="A392" s="40">
        <f t="shared" si="502"/>
        <v>389</v>
      </c>
      <c r="B392" s="41" t="s">
        <v>170</v>
      </c>
      <c r="C392" s="47" t="s">
        <v>1140</v>
      </c>
      <c r="D392" s="343" t="s">
        <v>1141</v>
      </c>
      <c r="E392" s="82">
        <v>3245.4</v>
      </c>
      <c r="F392" s="82">
        <v>3245.5</v>
      </c>
      <c r="G392" s="82">
        <v>5664.75</v>
      </c>
      <c r="H392" s="82">
        <v>3245.4</v>
      </c>
      <c r="I392" s="108">
        <v>1790</v>
      </c>
      <c r="J392" s="59"/>
      <c r="K392" s="52">
        <f t="shared" si="503"/>
        <v>58.4172</v>
      </c>
      <c r="L392" s="53">
        <f t="shared" si="504"/>
        <v>519.28</v>
      </c>
      <c r="M392" s="44">
        <f t="shared" si="505"/>
        <v>453.18</v>
      </c>
      <c r="N392" s="41">
        <f t="shared" si="506"/>
        <v>22.7178</v>
      </c>
      <c r="O392" s="44">
        <f t="shared" si="507"/>
        <v>89.5</v>
      </c>
      <c r="P392" s="44">
        <f t="shared" si="508"/>
        <v>0</v>
      </c>
      <c r="Q392" s="44">
        <f t="shared" si="509"/>
        <v>1143.095</v>
      </c>
      <c r="R392" s="41">
        <f t="shared" si="510"/>
        <v>0</v>
      </c>
      <c r="S392" s="41">
        <f t="shared" si="511"/>
        <v>259.64</v>
      </c>
      <c r="T392" s="44">
        <f t="shared" si="512"/>
        <v>113.3</v>
      </c>
      <c r="U392" s="41">
        <f t="shared" si="513"/>
        <v>9.74</v>
      </c>
      <c r="V392" s="44">
        <f t="shared" si="514"/>
        <v>89.5</v>
      </c>
      <c r="W392" s="44">
        <f t="shared" si="515"/>
        <v>0</v>
      </c>
      <c r="X392" s="41">
        <f t="shared" si="516"/>
        <v>472.18</v>
      </c>
      <c r="Y392" s="41">
        <f t="shared" si="517"/>
        <v>1615.275</v>
      </c>
      <c r="Z392" s="54"/>
      <c r="AA392" s="12" t="s">
        <v>24</v>
      </c>
      <c r="AB392" s="11">
        <f t="shared" ref="AB392:AH392" si="532">K392+R392</f>
        <v>58.4172</v>
      </c>
      <c r="AC392" s="11">
        <f t="shared" si="532"/>
        <v>778.92</v>
      </c>
      <c r="AD392" s="11">
        <f t="shared" si="532"/>
        <v>566.48</v>
      </c>
      <c r="AE392" s="11">
        <f t="shared" si="532"/>
        <v>32.4578</v>
      </c>
      <c r="AF392" s="11">
        <f t="shared" si="532"/>
        <v>179</v>
      </c>
      <c r="AG392" s="11">
        <f t="shared" si="532"/>
        <v>0</v>
      </c>
      <c r="AH392" s="11">
        <f t="shared" si="532"/>
        <v>1615.275</v>
      </c>
      <c r="AI392" s="12" t="s">
        <v>1138</v>
      </c>
    </row>
    <row r="393" s="9" customFormat="1" ht="16" customHeight="1" spans="1:35">
      <c r="A393" s="40">
        <f t="shared" si="502"/>
        <v>390</v>
      </c>
      <c r="B393" s="41" t="s">
        <v>170</v>
      </c>
      <c r="C393" s="47" t="s">
        <v>1142</v>
      </c>
      <c r="D393" s="343" t="s">
        <v>1143</v>
      </c>
      <c r="E393" s="82">
        <v>3245.4</v>
      </c>
      <c r="F393" s="82">
        <v>3245.5</v>
      </c>
      <c r="G393" s="82">
        <v>5664.75</v>
      </c>
      <c r="H393" s="82">
        <v>3245.4</v>
      </c>
      <c r="I393" s="59"/>
      <c r="J393" s="59"/>
      <c r="K393" s="52">
        <f t="shared" si="503"/>
        <v>58.4172</v>
      </c>
      <c r="L393" s="53">
        <f t="shared" si="504"/>
        <v>519.28</v>
      </c>
      <c r="M393" s="44">
        <f t="shared" si="505"/>
        <v>453.18</v>
      </c>
      <c r="N393" s="41">
        <f t="shared" si="506"/>
        <v>22.7178</v>
      </c>
      <c r="O393" s="44">
        <f t="shared" si="507"/>
        <v>0</v>
      </c>
      <c r="P393" s="44">
        <f t="shared" si="508"/>
        <v>0</v>
      </c>
      <c r="Q393" s="44">
        <f t="shared" si="509"/>
        <v>1053.595</v>
      </c>
      <c r="R393" s="41">
        <f t="shared" si="510"/>
        <v>0</v>
      </c>
      <c r="S393" s="41">
        <f t="shared" si="511"/>
        <v>259.64</v>
      </c>
      <c r="T393" s="44">
        <f t="shared" si="512"/>
        <v>113.3</v>
      </c>
      <c r="U393" s="41">
        <f t="shared" si="513"/>
        <v>9.74</v>
      </c>
      <c r="V393" s="44">
        <f t="shared" si="514"/>
        <v>0</v>
      </c>
      <c r="W393" s="44">
        <f t="shared" si="515"/>
        <v>0</v>
      </c>
      <c r="X393" s="41">
        <f t="shared" si="516"/>
        <v>382.68</v>
      </c>
      <c r="Y393" s="41">
        <f t="shared" si="517"/>
        <v>1436.275</v>
      </c>
      <c r="Z393" s="54"/>
      <c r="AA393" s="12" t="s">
        <v>24</v>
      </c>
      <c r="AB393" s="11">
        <f t="shared" ref="AB393:AH393" si="533">K393+R393</f>
        <v>58.4172</v>
      </c>
      <c r="AC393" s="11">
        <f t="shared" si="533"/>
        <v>778.92</v>
      </c>
      <c r="AD393" s="11">
        <f t="shared" si="533"/>
        <v>566.48</v>
      </c>
      <c r="AE393" s="11">
        <f t="shared" si="533"/>
        <v>32.4578</v>
      </c>
      <c r="AF393" s="11">
        <f t="shared" si="533"/>
        <v>0</v>
      </c>
      <c r="AG393" s="11">
        <f t="shared" si="533"/>
        <v>0</v>
      </c>
      <c r="AH393" s="11">
        <f t="shared" si="533"/>
        <v>1436.275</v>
      </c>
      <c r="AI393" s="12" t="s">
        <v>1138</v>
      </c>
    </row>
    <row r="394" s="9" customFormat="1" ht="16" customHeight="1" spans="1:35">
      <c r="A394" s="40">
        <f t="shared" si="502"/>
        <v>391</v>
      </c>
      <c r="B394" s="41" t="s">
        <v>170</v>
      </c>
      <c r="C394" s="47" t="s">
        <v>1144</v>
      </c>
      <c r="D394" s="343" t="s">
        <v>1145</v>
      </c>
      <c r="E394" s="82">
        <v>3245.4</v>
      </c>
      <c r="F394" s="82">
        <v>3245.5</v>
      </c>
      <c r="G394" s="82">
        <v>5664.75</v>
      </c>
      <c r="H394" s="82">
        <v>3245.4</v>
      </c>
      <c r="I394" s="59">
        <v>1790</v>
      </c>
      <c r="J394" s="59"/>
      <c r="K394" s="52">
        <f t="shared" si="503"/>
        <v>58.4172</v>
      </c>
      <c r="L394" s="53">
        <f t="shared" si="504"/>
        <v>519.28</v>
      </c>
      <c r="M394" s="44">
        <f t="shared" si="505"/>
        <v>453.18</v>
      </c>
      <c r="N394" s="41">
        <f t="shared" si="506"/>
        <v>22.7178</v>
      </c>
      <c r="O394" s="44">
        <f t="shared" si="507"/>
        <v>89.5</v>
      </c>
      <c r="P394" s="44">
        <f t="shared" si="508"/>
        <v>0</v>
      </c>
      <c r="Q394" s="44">
        <f t="shared" si="509"/>
        <v>1143.095</v>
      </c>
      <c r="R394" s="41">
        <f t="shared" si="510"/>
        <v>0</v>
      </c>
      <c r="S394" s="41">
        <f t="shared" si="511"/>
        <v>259.64</v>
      </c>
      <c r="T394" s="44">
        <f t="shared" si="512"/>
        <v>113.3</v>
      </c>
      <c r="U394" s="41">
        <f t="shared" si="513"/>
        <v>9.74</v>
      </c>
      <c r="V394" s="44">
        <f t="shared" si="514"/>
        <v>89.5</v>
      </c>
      <c r="W394" s="44">
        <f t="shared" si="515"/>
        <v>0</v>
      </c>
      <c r="X394" s="41">
        <f t="shared" si="516"/>
        <v>472.18</v>
      </c>
      <c r="Y394" s="41">
        <f t="shared" si="517"/>
        <v>1615.275</v>
      </c>
      <c r="Z394" s="54"/>
      <c r="AA394" s="12" t="s">
        <v>24</v>
      </c>
      <c r="AB394" s="11">
        <f t="shared" ref="AB394:AH394" si="534">K394+R394</f>
        <v>58.4172</v>
      </c>
      <c r="AC394" s="11">
        <f t="shared" si="534"/>
        <v>778.92</v>
      </c>
      <c r="AD394" s="11">
        <f t="shared" si="534"/>
        <v>566.48</v>
      </c>
      <c r="AE394" s="11">
        <f t="shared" si="534"/>
        <v>32.4578</v>
      </c>
      <c r="AF394" s="11">
        <f t="shared" si="534"/>
        <v>179</v>
      </c>
      <c r="AG394" s="11">
        <f t="shared" si="534"/>
        <v>0</v>
      </c>
      <c r="AH394" s="11">
        <f t="shared" si="534"/>
        <v>1615.275</v>
      </c>
      <c r="AI394" s="12" t="s">
        <v>1138</v>
      </c>
    </row>
    <row r="395" s="9" customFormat="1" ht="16" customHeight="1" spans="1:35">
      <c r="A395" s="40">
        <f t="shared" si="502"/>
        <v>392</v>
      </c>
      <c r="B395" s="41" t="s">
        <v>170</v>
      </c>
      <c r="C395" s="47" t="s">
        <v>1146</v>
      </c>
      <c r="D395" s="343" t="s">
        <v>1147</v>
      </c>
      <c r="E395" s="82">
        <v>3245.4</v>
      </c>
      <c r="F395" s="82">
        <v>3245.5</v>
      </c>
      <c r="G395" s="82">
        <v>5664.75</v>
      </c>
      <c r="H395" s="82">
        <v>3245.4</v>
      </c>
      <c r="I395" s="108">
        <v>1790</v>
      </c>
      <c r="J395" s="59"/>
      <c r="K395" s="52">
        <f t="shared" si="503"/>
        <v>58.4172</v>
      </c>
      <c r="L395" s="53">
        <f t="shared" si="504"/>
        <v>519.28</v>
      </c>
      <c r="M395" s="44">
        <f t="shared" si="505"/>
        <v>453.18</v>
      </c>
      <c r="N395" s="41">
        <f t="shared" si="506"/>
        <v>22.7178</v>
      </c>
      <c r="O395" s="44">
        <f t="shared" si="507"/>
        <v>89.5</v>
      </c>
      <c r="P395" s="44">
        <f t="shared" si="508"/>
        <v>0</v>
      </c>
      <c r="Q395" s="44">
        <f t="shared" si="509"/>
        <v>1143.095</v>
      </c>
      <c r="R395" s="41">
        <f t="shared" si="510"/>
        <v>0</v>
      </c>
      <c r="S395" s="41">
        <f t="shared" si="511"/>
        <v>259.64</v>
      </c>
      <c r="T395" s="44">
        <f t="shared" si="512"/>
        <v>113.3</v>
      </c>
      <c r="U395" s="41">
        <f t="shared" si="513"/>
        <v>9.74</v>
      </c>
      <c r="V395" s="44">
        <f t="shared" si="514"/>
        <v>89.5</v>
      </c>
      <c r="W395" s="44">
        <f t="shared" si="515"/>
        <v>0</v>
      </c>
      <c r="X395" s="41">
        <f t="shared" si="516"/>
        <v>472.18</v>
      </c>
      <c r="Y395" s="41">
        <f t="shared" si="517"/>
        <v>1615.275</v>
      </c>
      <c r="Z395" s="54"/>
      <c r="AA395" s="12" t="s">
        <v>24</v>
      </c>
      <c r="AB395" s="11">
        <f t="shared" ref="AB395:AH395" si="535">K395+R395</f>
        <v>58.4172</v>
      </c>
      <c r="AC395" s="11">
        <f t="shared" si="535"/>
        <v>778.92</v>
      </c>
      <c r="AD395" s="11">
        <f t="shared" si="535"/>
        <v>566.48</v>
      </c>
      <c r="AE395" s="11">
        <f t="shared" si="535"/>
        <v>32.4578</v>
      </c>
      <c r="AF395" s="11">
        <f t="shared" si="535"/>
        <v>179</v>
      </c>
      <c r="AG395" s="11">
        <f t="shared" si="535"/>
        <v>0</v>
      </c>
      <c r="AH395" s="11">
        <f t="shared" si="535"/>
        <v>1615.275</v>
      </c>
      <c r="AI395" s="12" t="s">
        <v>1138</v>
      </c>
    </row>
    <row r="396" s="9" customFormat="1" ht="16" customHeight="1" spans="1:35">
      <c r="A396" s="40">
        <f t="shared" si="502"/>
        <v>393</v>
      </c>
      <c r="B396" s="41" t="s">
        <v>170</v>
      </c>
      <c r="C396" s="47" t="s">
        <v>1148</v>
      </c>
      <c r="D396" s="343" t="s">
        <v>1149</v>
      </c>
      <c r="E396" s="82">
        <v>3245.4</v>
      </c>
      <c r="F396" s="82">
        <v>3245.5</v>
      </c>
      <c r="G396" s="82">
        <v>5664.75</v>
      </c>
      <c r="H396" s="82">
        <v>3245.4</v>
      </c>
      <c r="I396" s="108">
        <v>1790</v>
      </c>
      <c r="J396" s="59"/>
      <c r="K396" s="52">
        <f t="shared" si="503"/>
        <v>58.4172</v>
      </c>
      <c r="L396" s="53">
        <f t="shared" si="504"/>
        <v>519.28</v>
      </c>
      <c r="M396" s="44">
        <f t="shared" si="505"/>
        <v>453.18</v>
      </c>
      <c r="N396" s="41">
        <f t="shared" si="506"/>
        <v>22.7178</v>
      </c>
      <c r="O396" s="44">
        <f t="shared" si="507"/>
        <v>89.5</v>
      </c>
      <c r="P396" s="44">
        <f t="shared" si="508"/>
        <v>0</v>
      </c>
      <c r="Q396" s="44">
        <f t="shared" si="509"/>
        <v>1143.095</v>
      </c>
      <c r="R396" s="41">
        <f t="shared" si="510"/>
        <v>0</v>
      </c>
      <c r="S396" s="41">
        <f t="shared" si="511"/>
        <v>259.64</v>
      </c>
      <c r="T396" s="44">
        <f t="shared" si="512"/>
        <v>113.3</v>
      </c>
      <c r="U396" s="41">
        <f t="shared" si="513"/>
        <v>9.74</v>
      </c>
      <c r="V396" s="44">
        <f t="shared" si="514"/>
        <v>89.5</v>
      </c>
      <c r="W396" s="44">
        <f t="shared" si="515"/>
        <v>0</v>
      </c>
      <c r="X396" s="41">
        <f t="shared" si="516"/>
        <v>472.18</v>
      </c>
      <c r="Y396" s="41">
        <f t="shared" si="517"/>
        <v>1615.275</v>
      </c>
      <c r="Z396" s="54"/>
      <c r="AA396" s="12" t="s">
        <v>24</v>
      </c>
      <c r="AB396" s="11">
        <f t="shared" ref="AB396:AH396" si="536">K396+R396</f>
        <v>58.4172</v>
      </c>
      <c r="AC396" s="11">
        <f t="shared" si="536"/>
        <v>778.92</v>
      </c>
      <c r="AD396" s="11">
        <f t="shared" si="536"/>
        <v>566.48</v>
      </c>
      <c r="AE396" s="11">
        <f t="shared" si="536"/>
        <v>32.4578</v>
      </c>
      <c r="AF396" s="11">
        <f t="shared" si="536"/>
        <v>179</v>
      </c>
      <c r="AG396" s="11">
        <f t="shared" si="536"/>
        <v>0</v>
      </c>
      <c r="AH396" s="11">
        <f t="shared" si="536"/>
        <v>1615.275</v>
      </c>
      <c r="AI396" s="12" t="s">
        <v>1138</v>
      </c>
    </row>
    <row r="397" s="31" customFormat="1" ht="16" customHeight="1" spans="1:35">
      <c r="A397" s="94">
        <f t="shared" si="502"/>
        <v>394</v>
      </c>
      <c r="B397" s="95" t="s">
        <v>170</v>
      </c>
      <c r="C397" s="97" t="s">
        <v>1150</v>
      </c>
      <c r="D397" s="370" t="s">
        <v>1151</v>
      </c>
      <c r="E397" s="98">
        <v>3245.4</v>
      </c>
      <c r="F397" s="98">
        <v>0</v>
      </c>
      <c r="G397" s="98">
        <v>0</v>
      </c>
      <c r="H397" s="98">
        <v>0</v>
      </c>
      <c r="I397" s="104">
        <v>0</v>
      </c>
      <c r="J397" s="104"/>
      <c r="K397" s="105">
        <f t="shared" si="503"/>
        <v>58.4172</v>
      </c>
      <c r="L397" s="106">
        <f t="shared" si="504"/>
        <v>0</v>
      </c>
      <c r="M397" s="107">
        <f t="shared" si="505"/>
        <v>0</v>
      </c>
      <c r="N397" s="95">
        <f t="shared" si="506"/>
        <v>0</v>
      </c>
      <c r="O397" s="107">
        <f t="shared" si="507"/>
        <v>0</v>
      </c>
      <c r="P397" s="107">
        <f t="shared" si="508"/>
        <v>0</v>
      </c>
      <c r="Q397" s="107">
        <f t="shared" si="509"/>
        <v>58.4172</v>
      </c>
      <c r="R397" s="95">
        <f t="shared" si="510"/>
        <v>0</v>
      </c>
      <c r="S397" s="95">
        <f t="shared" si="511"/>
        <v>0</v>
      </c>
      <c r="T397" s="107">
        <f t="shared" si="512"/>
        <v>0</v>
      </c>
      <c r="U397" s="95">
        <f t="shared" si="513"/>
        <v>0</v>
      </c>
      <c r="V397" s="107">
        <f t="shared" si="514"/>
        <v>0</v>
      </c>
      <c r="W397" s="107">
        <f t="shared" si="515"/>
        <v>0</v>
      </c>
      <c r="X397" s="95">
        <f t="shared" si="516"/>
        <v>0</v>
      </c>
      <c r="Y397" s="95">
        <f t="shared" si="517"/>
        <v>58.4172</v>
      </c>
      <c r="Z397" s="109"/>
      <c r="AA397" s="16" t="s">
        <v>24</v>
      </c>
      <c r="AB397" s="15">
        <f t="shared" ref="AB397:AH397" si="537">K397+R397</f>
        <v>58.4172</v>
      </c>
      <c r="AC397" s="15">
        <f t="shared" si="537"/>
        <v>0</v>
      </c>
      <c r="AD397" s="15">
        <f t="shared" si="537"/>
        <v>0</v>
      </c>
      <c r="AE397" s="15">
        <f t="shared" si="537"/>
        <v>0</v>
      </c>
      <c r="AF397" s="15">
        <f t="shared" si="537"/>
        <v>0</v>
      </c>
      <c r="AG397" s="15">
        <f t="shared" si="537"/>
        <v>0</v>
      </c>
      <c r="AH397" s="15">
        <f t="shared" si="537"/>
        <v>58.4172</v>
      </c>
      <c r="AI397" s="16" t="s">
        <v>1138</v>
      </c>
    </row>
    <row r="398" s="9" customFormat="1" ht="16" customHeight="1" spans="1:35">
      <c r="A398" s="40">
        <f t="shared" si="502"/>
        <v>395</v>
      </c>
      <c r="B398" s="41" t="s">
        <v>170</v>
      </c>
      <c r="C398" s="47" t="s">
        <v>1154</v>
      </c>
      <c r="D398" s="362" t="s">
        <v>1155</v>
      </c>
      <c r="E398" s="82">
        <v>3245.4</v>
      </c>
      <c r="F398" s="82">
        <v>3245.5</v>
      </c>
      <c r="G398" s="82">
        <v>5664.75</v>
      </c>
      <c r="H398" s="82">
        <v>3245.4</v>
      </c>
      <c r="I398" s="108">
        <v>3180</v>
      </c>
      <c r="J398" s="59"/>
      <c r="K398" s="52">
        <f t="shared" si="503"/>
        <v>58.4172</v>
      </c>
      <c r="L398" s="53">
        <f t="shared" si="504"/>
        <v>519.28</v>
      </c>
      <c r="M398" s="44">
        <f t="shared" si="505"/>
        <v>453.18</v>
      </c>
      <c r="N398" s="41">
        <f t="shared" si="506"/>
        <v>22.7178</v>
      </c>
      <c r="O398" s="44">
        <f t="shared" si="507"/>
        <v>159</v>
      </c>
      <c r="P398" s="44">
        <f t="shared" si="508"/>
        <v>0</v>
      </c>
      <c r="Q398" s="44">
        <f t="shared" si="509"/>
        <v>1212.595</v>
      </c>
      <c r="R398" s="41">
        <f t="shared" si="510"/>
        <v>0</v>
      </c>
      <c r="S398" s="41">
        <f t="shared" si="511"/>
        <v>259.64</v>
      </c>
      <c r="T398" s="44">
        <f t="shared" si="512"/>
        <v>113.3</v>
      </c>
      <c r="U398" s="41">
        <f t="shared" si="513"/>
        <v>9.74</v>
      </c>
      <c r="V398" s="44">
        <f t="shared" si="514"/>
        <v>159</v>
      </c>
      <c r="W398" s="44">
        <f t="shared" si="515"/>
        <v>0</v>
      </c>
      <c r="X398" s="41">
        <f t="shared" si="516"/>
        <v>541.68</v>
      </c>
      <c r="Y398" s="41">
        <f t="shared" si="517"/>
        <v>1754.275</v>
      </c>
      <c r="Z398" s="54"/>
      <c r="AA398" s="12" t="s">
        <v>24</v>
      </c>
      <c r="AB398" s="11">
        <f t="shared" ref="AB398:AH398" si="538">K398+R398</f>
        <v>58.4172</v>
      </c>
      <c r="AC398" s="11">
        <f t="shared" si="538"/>
        <v>778.92</v>
      </c>
      <c r="AD398" s="11">
        <f t="shared" si="538"/>
        <v>566.48</v>
      </c>
      <c r="AE398" s="11">
        <f t="shared" si="538"/>
        <v>32.4578</v>
      </c>
      <c r="AF398" s="11">
        <f t="shared" si="538"/>
        <v>318</v>
      </c>
      <c r="AG398" s="11">
        <f t="shared" si="538"/>
        <v>0</v>
      </c>
      <c r="AH398" s="11">
        <f t="shared" si="538"/>
        <v>1754.275</v>
      </c>
      <c r="AI398" s="12" t="s">
        <v>1138</v>
      </c>
    </row>
    <row r="399" s="9" customFormat="1" ht="16" customHeight="1" spans="1:35">
      <c r="A399" s="40">
        <f t="shared" si="502"/>
        <v>396</v>
      </c>
      <c r="B399" s="41" t="s">
        <v>170</v>
      </c>
      <c r="C399" s="47" t="s">
        <v>1156</v>
      </c>
      <c r="D399" s="343" t="s">
        <v>1157</v>
      </c>
      <c r="E399" s="82">
        <v>3245.4</v>
      </c>
      <c r="F399" s="82">
        <v>3245.5</v>
      </c>
      <c r="G399" s="82">
        <v>5664.75</v>
      </c>
      <c r="H399" s="82">
        <v>3245.4</v>
      </c>
      <c r="I399" s="59"/>
      <c r="J399" s="59"/>
      <c r="K399" s="52">
        <f t="shared" si="503"/>
        <v>58.4172</v>
      </c>
      <c r="L399" s="53">
        <f t="shared" si="504"/>
        <v>519.28</v>
      </c>
      <c r="M399" s="44">
        <f t="shared" si="505"/>
        <v>453.18</v>
      </c>
      <c r="N399" s="41">
        <f t="shared" si="506"/>
        <v>22.7178</v>
      </c>
      <c r="O399" s="44">
        <f t="shared" si="507"/>
        <v>0</v>
      </c>
      <c r="P399" s="44">
        <f t="shared" si="508"/>
        <v>0</v>
      </c>
      <c r="Q399" s="44">
        <f t="shared" si="509"/>
        <v>1053.595</v>
      </c>
      <c r="R399" s="41">
        <f t="shared" si="510"/>
        <v>0</v>
      </c>
      <c r="S399" s="41">
        <f t="shared" si="511"/>
        <v>259.64</v>
      </c>
      <c r="T399" s="44">
        <f t="shared" si="512"/>
        <v>113.3</v>
      </c>
      <c r="U399" s="41">
        <f t="shared" si="513"/>
        <v>9.74</v>
      </c>
      <c r="V399" s="44">
        <f t="shared" si="514"/>
        <v>0</v>
      </c>
      <c r="W399" s="44">
        <f t="shared" si="515"/>
        <v>0</v>
      </c>
      <c r="X399" s="41">
        <f t="shared" si="516"/>
        <v>382.68</v>
      </c>
      <c r="Y399" s="41">
        <f t="shared" si="517"/>
        <v>1436.275</v>
      </c>
      <c r="Z399" s="54"/>
      <c r="AA399" s="12" t="s">
        <v>24</v>
      </c>
      <c r="AB399" s="11">
        <f t="shared" ref="AB399:AH399" si="539">K399+R399</f>
        <v>58.4172</v>
      </c>
      <c r="AC399" s="11">
        <f t="shared" si="539"/>
        <v>778.92</v>
      </c>
      <c r="AD399" s="11">
        <f t="shared" si="539"/>
        <v>566.48</v>
      </c>
      <c r="AE399" s="11">
        <f t="shared" si="539"/>
        <v>32.4578</v>
      </c>
      <c r="AF399" s="11">
        <f t="shared" si="539"/>
        <v>0</v>
      </c>
      <c r="AG399" s="11">
        <f t="shared" si="539"/>
        <v>0</v>
      </c>
      <c r="AH399" s="11">
        <f t="shared" si="539"/>
        <v>1436.275</v>
      </c>
      <c r="AI399" s="12" t="s">
        <v>1138</v>
      </c>
    </row>
    <row r="400" s="9" customFormat="1" ht="16" customHeight="1" spans="1:35">
      <c r="A400" s="40">
        <f t="shared" si="502"/>
        <v>397</v>
      </c>
      <c r="B400" s="41" t="s">
        <v>320</v>
      </c>
      <c r="C400" s="47" t="s">
        <v>1160</v>
      </c>
      <c r="D400" s="343" t="s">
        <v>1161</v>
      </c>
      <c r="E400" s="82">
        <v>3245.4</v>
      </c>
      <c r="F400" s="82">
        <v>3245.5</v>
      </c>
      <c r="G400" s="82">
        <v>5664.75</v>
      </c>
      <c r="H400" s="82">
        <v>3245.4</v>
      </c>
      <c r="I400" s="59"/>
      <c r="J400" s="59"/>
      <c r="K400" s="52">
        <f t="shared" si="503"/>
        <v>58.4172</v>
      </c>
      <c r="L400" s="53">
        <f t="shared" si="504"/>
        <v>519.28</v>
      </c>
      <c r="M400" s="44">
        <f t="shared" si="505"/>
        <v>453.18</v>
      </c>
      <c r="N400" s="41">
        <f t="shared" si="506"/>
        <v>22.7178</v>
      </c>
      <c r="O400" s="44">
        <f t="shared" si="507"/>
        <v>0</v>
      </c>
      <c r="P400" s="44">
        <f t="shared" si="508"/>
        <v>0</v>
      </c>
      <c r="Q400" s="44">
        <f t="shared" si="509"/>
        <v>1053.595</v>
      </c>
      <c r="R400" s="41">
        <f t="shared" si="510"/>
        <v>0</v>
      </c>
      <c r="S400" s="41">
        <f t="shared" si="511"/>
        <v>259.64</v>
      </c>
      <c r="T400" s="44">
        <f t="shared" si="512"/>
        <v>113.3</v>
      </c>
      <c r="U400" s="41">
        <f t="shared" si="513"/>
        <v>9.74</v>
      </c>
      <c r="V400" s="44">
        <f t="shared" si="514"/>
        <v>0</v>
      </c>
      <c r="W400" s="44">
        <f t="shared" si="515"/>
        <v>0</v>
      </c>
      <c r="X400" s="41">
        <f t="shared" si="516"/>
        <v>382.68</v>
      </c>
      <c r="Y400" s="41">
        <f t="shared" si="517"/>
        <v>1436.275</v>
      </c>
      <c r="Z400" s="54"/>
      <c r="AA400" s="12" t="s">
        <v>21</v>
      </c>
      <c r="AB400" s="11">
        <f t="shared" ref="AB400:AH400" si="540">K400+R400</f>
        <v>58.4172</v>
      </c>
      <c r="AC400" s="11">
        <f t="shared" si="540"/>
        <v>778.92</v>
      </c>
      <c r="AD400" s="11">
        <f t="shared" si="540"/>
        <v>566.48</v>
      </c>
      <c r="AE400" s="11">
        <f t="shared" si="540"/>
        <v>32.4578</v>
      </c>
      <c r="AF400" s="11">
        <f t="shared" si="540"/>
        <v>0</v>
      </c>
      <c r="AG400" s="11">
        <f t="shared" si="540"/>
        <v>0</v>
      </c>
      <c r="AH400" s="11">
        <f t="shared" si="540"/>
        <v>1436.275</v>
      </c>
      <c r="AI400" s="12" t="s">
        <v>1138</v>
      </c>
    </row>
    <row r="401" s="9" customFormat="1" ht="16" customHeight="1" spans="1:35">
      <c r="A401" s="40">
        <f t="shared" ref="A401:A436" si="541">ROW()-3</f>
        <v>398</v>
      </c>
      <c r="B401" s="41" t="s">
        <v>320</v>
      </c>
      <c r="C401" s="47" t="s">
        <v>1164</v>
      </c>
      <c r="D401" s="45" t="s">
        <v>1165</v>
      </c>
      <c r="E401" s="82">
        <v>3245.4</v>
      </c>
      <c r="F401" s="82">
        <v>3245.5</v>
      </c>
      <c r="G401" s="82">
        <v>5664.75</v>
      </c>
      <c r="H401" s="82">
        <v>3245.4</v>
      </c>
      <c r="I401" s="59">
        <v>1790</v>
      </c>
      <c r="J401" s="59"/>
      <c r="K401" s="52">
        <f t="shared" ref="K401:K436" si="542">E401*0.018</f>
        <v>58.4172</v>
      </c>
      <c r="L401" s="53">
        <f t="shared" ref="L401:L436" si="543">F401*0.16</f>
        <v>519.28</v>
      </c>
      <c r="M401" s="44">
        <f t="shared" ref="M401:M436" si="544">ROUND(G401*0.08,2)</f>
        <v>453.18</v>
      </c>
      <c r="N401" s="41">
        <f t="shared" ref="N401:N436" si="545">H401*0.007</f>
        <v>22.7178</v>
      </c>
      <c r="O401" s="44">
        <f t="shared" ref="O401:O436" si="546">I401*5%</f>
        <v>89.5</v>
      </c>
      <c r="P401" s="44">
        <f t="shared" ref="P401:P436" si="547">J401*50%</f>
        <v>0</v>
      </c>
      <c r="Q401" s="44">
        <f t="shared" ref="Q401:Q436" si="548">SUM(K401:P401)</f>
        <v>1143.095</v>
      </c>
      <c r="R401" s="41">
        <f t="shared" ref="R401:R436" si="549">E401*0</f>
        <v>0</v>
      </c>
      <c r="S401" s="41">
        <f t="shared" ref="S401:S436" si="550">ROUND(F401*0.08,2)</f>
        <v>259.64</v>
      </c>
      <c r="T401" s="44">
        <f t="shared" ref="T401:T436" si="551">ROUND(G401*0.02,2)</f>
        <v>113.3</v>
      </c>
      <c r="U401" s="41">
        <f t="shared" ref="U401:U436" si="552">ROUND(H401*0.003,2)</f>
        <v>9.74</v>
      </c>
      <c r="V401" s="44">
        <f t="shared" ref="V401:V436" si="553">I401*5%</f>
        <v>89.5</v>
      </c>
      <c r="W401" s="44">
        <f t="shared" ref="W401:W436" si="554">J401*50%</f>
        <v>0</v>
      </c>
      <c r="X401" s="41">
        <f t="shared" ref="X401:X436" si="555">SUM(R401:W401)</f>
        <v>472.18</v>
      </c>
      <c r="Y401" s="41">
        <f t="shared" ref="Y401:Y436" si="556">Q401+X401</f>
        <v>1615.275</v>
      </c>
      <c r="Z401" s="54"/>
      <c r="AA401" s="12" t="s">
        <v>21</v>
      </c>
      <c r="AB401" s="11">
        <f t="shared" ref="AB401:AH401" si="557">K401+R401</f>
        <v>58.4172</v>
      </c>
      <c r="AC401" s="11">
        <f t="shared" si="557"/>
        <v>778.92</v>
      </c>
      <c r="AD401" s="11">
        <f t="shared" si="557"/>
        <v>566.48</v>
      </c>
      <c r="AE401" s="11">
        <f t="shared" si="557"/>
        <v>32.4578</v>
      </c>
      <c r="AF401" s="11">
        <f t="shared" si="557"/>
        <v>179</v>
      </c>
      <c r="AG401" s="11">
        <f t="shared" si="557"/>
        <v>0</v>
      </c>
      <c r="AH401" s="11">
        <f t="shared" si="557"/>
        <v>1615.275</v>
      </c>
      <c r="AI401" s="12" t="s">
        <v>1138</v>
      </c>
    </row>
    <row r="402" s="9" customFormat="1" ht="16" customHeight="1" spans="1:35">
      <c r="A402" s="40">
        <f t="shared" si="541"/>
        <v>399</v>
      </c>
      <c r="B402" s="41" t="s">
        <v>167</v>
      </c>
      <c r="C402" s="47" t="s">
        <v>1166</v>
      </c>
      <c r="D402" s="343" t="s">
        <v>1167</v>
      </c>
      <c r="E402" s="82">
        <v>3820</v>
      </c>
      <c r="F402" s="82">
        <v>3820</v>
      </c>
      <c r="G402" s="82">
        <v>5664.75</v>
      </c>
      <c r="H402" s="82">
        <v>3820</v>
      </c>
      <c r="I402" s="59">
        <v>4180</v>
      </c>
      <c r="J402" s="59"/>
      <c r="K402" s="52">
        <f t="shared" si="542"/>
        <v>68.76</v>
      </c>
      <c r="L402" s="53">
        <f t="shared" si="543"/>
        <v>611.2</v>
      </c>
      <c r="M402" s="44">
        <f t="shared" si="544"/>
        <v>453.18</v>
      </c>
      <c r="N402" s="41">
        <f t="shared" si="545"/>
        <v>26.74</v>
      </c>
      <c r="O402" s="44">
        <f t="shared" si="546"/>
        <v>209</v>
      </c>
      <c r="P402" s="44">
        <f t="shared" si="547"/>
        <v>0</v>
      </c>
      <c r="Q402" s="44">
        <f t="shared" si="548"/>
        <v>1368.88</v>
      </c>
      <c r="R402" s="41">
        <f t="shared" si="549"/>
        <v>0</v>
      </c>
      <c r="S402" s="41">
        <f t="shared" si="550"/>
        <v>305.6</v>
      </c>
      <c r="T402" s="44">
        <f t="shared" si="551"/>
        <v>113.3</v>
      </c>
      <c r="U402" s="41">
        <f t="shared" si="552"/>
        <v>11.46</v>
      </c>
      <c r="V402" s="44">
        <f t="shared" si="553"/>
        <v>209</v>
      </c>
      <c r="W402" s="44">
        <f t="shared" si="554"/>
        <v>0</v>
      </c>
      <c r="X402" s="41">
        <f t="shared" si="555"/>
        <v>639.36</v>
      </c>
      <c r="Y402" s="41">
        <f t="shared" si="556"/>
        <v>2008.24</v>
      </c>
      <c r="Z402" s="54"/>
      <c r="AA402" s="12" t="s">
        <v>12</v>
      </c>
      <c r="AB402" s="11">
        <f t="shared" ref="AB402:AH402" si="558">K402+R402</f>
        <v>68.76</v>
      </c>
      <c r="AC402" s="11">
        <f t="shared" si="558"/>
        <v>916.8</v>
      </c>
      <c r="AD402" s="11">
        <f t="shared" si="558"/>
        <v>566.48</v>
      </c>
      <c r="AE402" s="11">
        <f t="shared" si="558"/>
        <v>38.2</v>
      </c>
      <c r="AF402" s="11">
        <f t="shared" si="558"/>
        <v>418</v>
      </c>
      <c r="AG402" s="11">
        <f t="shared" si="558"/>
        <v>0</v>
      </c>
      <c r="AH402" s="11">
        <f t="shared" si="558"/>
        <v>2008.24</v>
      </c>
      <c r="AI402" s="12" t="s">
        <v>1134</v>
      </c>
    </row>
    <row r="403" s="9" customFormat="1" ht="16" customHeight="1" spans="1:35">
      <c r="A403" s="40">
        <f t="shared" si="541"/>
        <v>400</v>
      </c>
      <c r="B403" s="41" t="s">
        <v>167</v>
      </c>
      <c r="C403" s="47" t="s">
        <v>1169</v>
      </c>
      <c r="D403" s="362" t="s">
        <v>1170</v>
      </c>
      <c r="E403" s="82">
        <v>3245.4</v>
      </c>
      <c r="F403" s="82">
        <v>3245.5</v>
      </c>
      <c r="G403" s="82">
        <v>5664.75</v>
      </c>
      <c r="H403" s="82">
        <v>3245.4</v>
      </c>
      <c r="I403" s="108">
        <v>3180</v>
      </c>
      <c r="J403" s="59"/>
      <c r="K403" s="52">
        <f t="shared" si="542"/>
        <v>58.4172</v>
      </c>
      <c r="L403" s="53">
        <f t="shared" si="543"/>
        <v>519.28</v>
      </c>
      <c r="M403" s="44">
        <f t="shared" si="544"/>
        <v>453.18</v>
      </c>
      <c r="N403" s="41">
        <f t="shared" si="545"/>
        <v>22.7178</v>
      </c>
      <c r="O403" s="44">
        <f t="shared" si="546"/>
        <v>159</v>
      </c>
      <c r="P403" s="44">
        <f t="shared" si="547"/>
        <v>0</v>
      </c>
      <c r="Q403" s="44">
        <f t="shared" si="548"/>
        <v>1212.595</v>
      </c>
      <c r="R403" s="41">
        <f t="shared" si="549"/>
        <v>0</v>
      </c>
      <c r="S403" s="41">
        <f t="shared" si="550"/>
        <v>259.64</v>
      </c>
      <c r="T403" s="44">
        <f t="shared" si="551"/>
        <v>113.3</v>
      </c>
      <c r="U403" s="41">
        <f t="shared" si="552"/>
        <v>9.74</v>
      </c>
      <c r="V403" s="44">
        <f t="shared" si="553"/>
        <v>159</v>
      </c>
      <c r="W403" s="44">
        <f t="shared" si="554"/>
        <v>0</v>
      </c>
      <c r="X403" s="41">
        <f t="shared" si="555"/>
        <v>541.68</v>
      </c>
      <c r="Y403" s="41">
        <f t="shared" si="556"/>
        <v>1754.275</v>
      </c>
      <c r="Z403" s="54"/>
      <c r="AA403" s="12" t="s">
        <v>12</v>
      </c>
      <c r="AB403" s="11">
        <f t="shared" ref="AB403:AH403" si="559">K403+R403</f>
        <v>58.4172</v>
      </c>
      <c r="AC403" s="11">
        <f t="shared" si="559"/>
        <v>778.92</v>
      </c>
      <c r="AD403" s="11">
        <f t="shared" si="559"/>
        <v>566.48</v>
      </c>
      <c r="AE403" s="11">
        <f t="shared" si="559"/>
        <v>32.4578</v>
      </c>
      <c r="AF403" s="11">
        <f t="shared" si="559"/>
        <v>318</v>
      </c>
      <c r="AG403" s="11">
        <f t="shared" si="559"/>
        <v>0</v>
      </c>
      <c r="AH403" s="11">
        <f t="shared" si="559"/>
        <v>1754.275</v>
      </c>
      <c r="AI403" s="12" t="s">
        <v>1134</v>
      </c>
    </row>
    <row r="404" s="9" customFormat="1" ht="16" customHeight="1" spans="1:35">
      <c r="A404" s="40">
        <f t="shared" si="541"/>
        <v>401</v>
      </c>
      <c r="B404" s="41" t="s">
        <v>167</v>
      </c>
      <c r="C404" s="47" t="s">
        <v>1171</v>
      </c>
      <c r="D404" s="362" t="s">
        <v>1172</v>
      </c>
      <c r="E404" s="82">
        <v>3245.4</v>
      </c>
      <c r="F404" s="82">
        <v>3245.5</v>
      </c>
      <c r="G404" s="82">
        <v>5664.75</v>
      </c>
      <c r="H404" s="82">
        <v>3245.4</v>
      </c>
      <c r="I404" s="108">
        <v>3180</v>
      </c>
      <c r="J404" s="59"/>
      <c r="K404" s="52">
        <f t="shared" si="542"/>
        <v>58.4172</v>
      </c>
      <c r="L404" s="53">
        <f t="shared" si="543"/>
        <v>519.28</v>
      </c>
      <c r="M404" s="44">
        <f t="shared" si="544"/>
        <v>453.18</v>
      </c>
      <c r="N404" s="41">
        <f t="shared" si="545"/>
        <v>22.7178</v>
      </c>
      <c r="O404" s="44">
        <f t="shared" si="546"/>
        <v>159</v>
      </c>
      <c r="P404" s="44">
        <f t="shared" si="547"/>
        <v>0</v>
      </c>
      <c r="Q404" s="44">
        <f t="shared" si="548"/>
        <v>1212.595</v>
      </c>
      <c r="R404" s="41">
        <f t="shared" si="549"/>
        <v>0</v>
      </c>
      <c r="S404" s="41">
        <f t="shared" si="550"/>
        <v>259.64</v>
      </c>
      <c r="T404" s="44">
        <f t="shared" si="551"/>
        <v>113.3</v>
      </c>
      <c r="U404" s="41">
        <f t="shared" si="552"/>
        <v>9.74</v>
      </c>
      <c r="V404" s="44">
        <f t="shared" si="553"/>
        <v>159</v>
      </c>
      <c r="W404" s="44">
        <f t="shared" si="554"/>
        <v>0</v>
      </c>
      <c r="X404" s="41">
        <f t="shared" si="555"/>
        <v>541.68</v>
      </c>
      <c r="Y404" s="41">
        <f t="shared" si="556"/>
        <v>1754.275</v>
      </c>
      <c r="Z404" s="54"/>
      <c r="AA404" s="12" t="s">
        <v>12</v>
      </c>
      <c r="AB404" s="11">
        <f t="shared" ref="AB404:AH404" si="560">K404+R404</f>
        <v>58.4172</v>
      </c>
      <c r="AC404" s="11">
        <f t="shared" si="560"/>
        <v>778.92</v>
      </c>
      <c r="AD404" s="11">
        <f t="shared" si="560"/>
        <v>566.48</v>
      </c>
      <c r="AE404" s="11">
        <f t="shared" si="560"/>
        <v>32.4578</v>
      </c>
      <c r="AF404" s="11">
        <f t="shared" si="560"/>
        <v>318</v>
      </c>
      <c r="AG404" s="11">
        <f t="shared" si="560"/>
        <v>0</v>
      </c>
      <c r="AH404" s="11">
        <f t="shared" si="560"/>
        <v>1754.275</v>
      </c>
      <c r="AI404" s="12" t="s">
        <v>1134</v>
      </c>
    </row>
    <row r="405" s="9" customFormat="1" ht="16" customHeight="1" spans="1:35">
      <c r="A405" s="40">
        <f t="shared" si="541"/>
        <v>402</v>
      </c>
      <c r="B405" s="41" t="s">
        <v>167</v>
      </c>
      <c r="C405" s="47" t="s">
        <v>1173</v>
      </c>
      <c r="D405" s="362" t="s">
        <v>1174</v>
      </c>
      <c r="E405" s="82">
        <v>3245.4</v>
      </c>
      <c r="F405" s="82">
        <v>3245.5</v>
      </c>
      <c r="G405" s="82">
        <v>5664.75</v>
      </c>
      <c r="H405" s="82">
        <v>3245.4</v>
      </c>
      <c r="I405" s="108">
        <v>3180</v>
      </c>
      <c r="J405" s="59"/>
      <c r="K405" s="52">
        <f t="shared" si="542"/>
        <v>58.4172</v>
      </c>
      <c r="L405" s="53">
        <f t="shared" si="543"/>
        <v>519.28</v>
      </c>
      <c r="M405" s="44">
        <f t="shared" si="544"/>
        <v>453.18</v>
      </c>
      <c r="N405" s="41">
        <f t="shared" si="545"/>
        <v>22.7178</v>
      </c>
      <c r="O405" s="44">
        <f t="shared" si="546"/>
        <v>159</v>
      </c>
      <c r="P405" s="44">
        <f t="shared" si="547"/>
        <v>0</v>
      </c>
      <c r="Q405" s="44">
        <f t="shared" si="548"/>
        <v>1212.595</v>
      </c>
      <c r="R405" s="41">
        <f t="shared" si="549"/>
        <v>0</v>
      </c>
      <c r="S405" s="41">
        <f t="shared" si="550"/>
        <v>259.64</v>
      </c>
      <c r="T405" s="44">
        <f t="shared" si="551"/>
        <v>113.3</v>
      </c>
      <c r="U405" s="41">
        <f t="shared" si="552"/>
        <v>9.74</v>
      </c>
      <c r="V405" s="44">
        <f t="shared" si="553"/>
        <v>159</v>
      </c>
      <c r="W405" s="44">
        <f t="shared" si="554"/>
        <v>0</v>
      </c>
      <c r="X405" s="41">
        <f t="shared" si="555"/>
        <v>541.68</v>
      </c>
      <c r="Y405" s="41">
        <f t="shared" si="556"/>
        <v>1754.275</v>
      </c>
      <c r="Z405" s="54"/>
      <c r="AA405" s="12" t="s">
        <v>12</v>
      </c>
      <c r="AB405" s="11">
        <f t="shared" ref="AB405:AH405" si="561">K405+R405</f>
        <v>58.4172</v>
      </c>
      <c r="AC405" s="11">
        <f t="shared" si="561"/>
        <v>778.92</v>
      </c>
      <c r="AD405" s="11">
        <f t="shared" si="561"/>
        <v>566.48</v>
      </c>
      <c r="AE405" s="11">
        <f t="shared" si="561"/>
        <v>32.4578</v>
      </c>
      <c r="AF405" s="11">
        <f t="shared" si="561"/>
        <v>318</v>
      </c>
      <c r="AG405" s="11">
        <f t="shared" si="561"/>
        <v>0</v>
      </c>
      <c r="AH405" s="11">
        <f t="shared" si="561"/>
        <v>1754.275</v>
      </c>
      <c r="AI405" s="12" t="s">
        <v>1134</v>
      </c>
    </row>
    <row r="406" s="9" customFormat="1" ht="16" customHeight="1" spans="1:35">
      <c r="A406" s="40">
        <f t="shared" si="541"/>
        <v>403</v>
      </c>
      <c r="B406" s="41" t="s">
        <v>715</v>
      </c>
      <c r="C406" s="47" t="s">
        <v>1175</v>
      </c>
      <c r="D406" s="343" t="s">
        <v>1176</v>
      </c>
      <c r="E406" s="82">
        <v>3245.4</v>
      </c>
      <c r="F406" s="82">
        <v>3245.5</v>
      </c>
      <c r="G406" s="82">
        <v>5664.75</v>
      </c>
      <c r="H406" s="82">
        <v>3245.4</v>
      </c>
      <c r="I406" s="59"/>
      <c r="J406" s="59"/>
      <c r="K406" s="52">
        <f t="shared" si="542"/>
        <v>58.4172</v>
      </c>
      <c r="L406" s="53">
        <f t="shared" si="543"/>
        <v>519.28</v>
      </c>
      <c r="M406" s="44">
        <f t="shared" si="544"/>
        <v>453.18</v>
      </c>
      <c r="N406" s="41">
        <f t="shared" si="545"/>
        <v>22.7178</v>
      </c>
      <c r="O406" s="44">
        <f t="shared" si="546"/>
        <v>0</v>
      </c>
      <c r="P406" s="44">
        <f t="shared" si="547"/>
        <v>0</v>
      </c>
      <c r="Q406" s="44">
        <f t="shared" si="548"/>
        <v>1053.595</v>
      </c>
      <c r="R406" s="41">
        <f t="shared" si="549"/>
        <v>0</v>
      </c>
      <c r="S406" s="41">
        <f t="shared" si="550"/>
        <v>259.64</v>
      </c>
      <c r="T406" s="44">
        <f t="shared" si="551"/>
        <v>113.3</v>
      </c>
      <c r="U406" s="41">
        <f t="shared" si="552"/>
        <v>9.74</v>
      </c>
      <c r="V406" s="44">
        <f t="shared" si="553"/>
        <v>0</v>
      </c>
      <c r="W406" s="44">
        <f t="shared" si="554"/>
        <v>0</v>
      </c>
      <c r="X406" s="41">
        <f t="shared" si="555"/>
        <v>382.68</v>
      </c>
      <c r="Y406" s="41">
        <f t="shared" si="556"/>
        <v>1436.275</v>
      </c>
      <c r="Z406" s="54"/>
      <c r="AA406" s="12" t="s">
        <v>20</v>
      </c>
      <c r="AB406" s="11">
        <f t="shared" ref="AB406:AH406" si="562">K406+R406</f>
        <v>58.4172</v>
      </c>
      <c r="AC406" s="11">
        <f t="shared" si="562"/>
        <v>778.92</v>
      </c>
      <c r="AD406" s="11">
        <f t="shared" si="562"/>
        <v>566.48</v>
      </c>
      <c r="AE406" s="11">
        <f t="shared" si="562"/>
        <v>32.4578</v>
      </c>
      <c r="AF406" s="11">
        <f t="shared" si="562"/>
        <v>0</v>
      </c>
      <c r="AG406" s="11">
        <f t="shared" si="562"/>
        <v>0</v>
      </c>
      <c r="AH406" s="11">
        <f t="shared" si="562"/>
        <v>1436.275</v>
      </c>
      <c r="AI406" s="12" t="s">
        <v>1138</v>
      </c>
    </row>
    <row r="407" s="9" customFormat="1" ht="16" customHeight="1" spans="1:35">
      <c r="A407" s="40">
        <f t="shared" si="541"/>
        <v>404</v>
      </c>
      <c r="B407" s="41" t="s">
        <v>103</v>
      </c>
      <c r="C407" s="47" t="s">
        <v>1177</v>
      </c>
      <c r="D407" s="343" t="s">
        <v>1178</v>
      </c>
      <c r="E407" s="82">
        <v>3245.4</v>
      </c>
      <c r="F407" s="82">
        <v>3245.5</v>
      </c>
      <c r="G407" s="82">
        <v>5664.75</v>
      </c>
      <c r="H407" s="82">
        <v>3245.4</v>
      </c>
      <c r="I407" s="59"/>
      <c r="J407" s="59"/>
      <c r="K407" s="52">
        <f t="shared" si="542"/>
        <v>58.4172</v>
      </c>
      <c r="L407" s="53">
        <f t="shared" si="543"/>
        <v>519.28</v>
      </c>
      <c r="M407" s="44">
        <f t="shared" si="544"/>
        <v>453.18</v>
      </c>
      <c r="N407" s="41">
        <f t="shared" si="545"/>
        <v>22.7178</v>
      </c>
      <c r="O407" s="44">
        <f t="shared" si="546"/>
        <v>0</v>
      </c>
      <c r="P407" s="44">
        <f t="shared" si="547"/>
        <v>0</v>
      </c>
      <c r="Q407" s="44">
        <f t="shared" si="548"/>
        <v>1053.595</v>
      </c>
      <c r="R407" s="41">
        <f t="shared" si="549"/>
        <v>0</v>
      </c>
      <c r="S407" s="41">
        <f t="shared" si="550"/>
        <v>259.64</v>
      </c>
      <c r="T407" s="44">
        <f t="shared" si="551"/>
        <v>113.3</v>
      </c>
      <c r="U407" s="41">
        <f t="shared" si="552"/>
        <v>9.74</v>
      </c>
      <c r="V407" s="44">
        <f t="shared" si="553"/>
        <v>0</v>
      </c>
      <c r="W407" s="44">
        <f t="shared" si="554"/>
        <v>0</v>
      </c>
      <c r="X407" s="41">
        <f t="shared" si="555"/>
        <v>382.68</v>
      </c>
      <c r="Y407" s="41">
        <f t="shared" si="556"/>
        <v>1436.275</v>
      </c>
      <c r="Z407" s="54"/>
      <c r="AA407" s="12" t="s">
        <v>26</v>
      </c>
      <c r="AB407" s="11">
        <f t="shared" ref="AB407:AH407" si="563">K407+R407</f>
        <v>58.4172</v>
      </c>
      <c r="AC407" s="11">
        <f t="shared" si="563"/>
        <v>778.92</v>
      </c>
      <c r="AD407" s="11">
        <f t="shared" si="563"/>
        <v>566.48</v>
      </c>
      <c r="AE407" s="11">
        <f t="shared" si="563"/>
        <v>32.4578</v>
      </c>
      <c r="AF407" s="11">
        <f t="shared" si="563"/>
        <v>0</v>
      </c>
      <c r="AG407" s="11">
        <f t="shared" si="563"/>
        <v>0</v>
      </c>
      <c r="AH407" s="11">
        <f t="shared" si="563"/>
        <v>1436.275</v>
      </c>
      <c r="AI407" s="12" t="s">
        <v>1135</v>
      </c>
    </row>
    <row r="408" s="9" customFormat="1" ht="16" customHeight="1" spans="1:35">
      <c r="A408" s="40">
        <f t="shared" si="541"/>
        <v>405</v>
      </c>
      <c r="B408" s="41" t="s">
        <v>170</v>
      </c>
      <c r="C408" s="186" t="s">
        <v>1179</v>
      </c>
      <c r="D408" s="89" t="s">
        <v>1180</v>
      </c>
      <c r="E408" s="82">
        <v>3245.4</v>
      </c>
      <c r="F408" s="82">
        <v>3245.5</v>
      </c>
      <c r="G408" s="82">
        <v>5664.75</v>
      </c>
      <c r="H408" s="82">
        <v>3245.4</v>
      </c>
      <c r="I408" s="59"/>
      <c r="J408" s="59"/>
      <c r="K408" s="52">
        <f t="shared" si="542"/>
        <v>58.4172</v>
      </c>
      <c r="L408" s="53">
        <f t="shared" si="543"/>
        <v>519.28</v>
      </c>
      <c r="M408" s="44">
        <f t="shared" si="544"/>
        <v>453.18</v>
      </c>
      <c r="N408" s="41">
        <f t="shared" si="545"/>
        <v>22.7178</v>
      </c>
      <c r="O408" s="44">
        <f t="shared" si="546"/>
        <v>0</v>
      </c>
      <c r="P408" s="44">
        <f t="shared" si="547"/>
        <v>0</v>
      </c>
      <c r="Q408" s="44">
        <f t="shared" si="548"/>
        <v>1053.595</v>
      </c>
      <c r="R408" s="41">
        <f t="shared" si="549"/>
        <v>0</v>
      </c>
      <c r="S408" s="41">
        <f t="shared" si="550"/>
        <v>259.64</v>
      </c>
      <c r="T408" s="44">
        <f t="shared" si="551"/>
        <v>113.3</v>
      </c>
      <c r="U408" s="41">
        <f t="shared" si="552"/>
        <v>9.74</v>
      </c>
      <c r="V408" s="44">
        <f t="shared" si="553"/>
        <v>0</v>
      </c>
      <c r="W408" s="44">
        <f t="shared" si="554"/>
        <v>0</v>
      </c>
      <c r="X408" s="41">
        <f t="shared" si="555"/>
        <v>382.68</v>
      </c>
      <c r="Y408" s="41">
        <f t="shared" si="556"/>
        <v>1436.275</v>
      </c>
      <c r="Z408" s="54"/>
      <c r="AA408" s="12" t="s">
        <v>24</v>
      </c>
      <c r="AB408" s="11">
        <f t="shared" ref="AB408:AH408" si="564">K408+R408</f>
        <v>58.4172</v>
      </c>
      <c r="AC408" s="11">
        <f t="shared" si="564"/>
        <v>778.92</v>
      </c>
      <c r="AD408" s="11">
        <f t="shared" si="564"/>
        <v>566.48</v>
      </c>
      <c r="AE408" s="11">
        <f t="shared" si="564"/>
        <v>32.4578</v>
      </c>
      <c r="AF408" s="11">
        <f t="shared" si="564"/>
        <v>0</v>
      </c>
      <c r="AG408" s="11">
        <f t="shared" si="564"/>
        <v>0</v>
      </c>
      <c r="AH408" s="11">
        <f t="shared" si="564"/>
        <v>1436.275</v>
      </c>
      <c r="AI408" s="12" t="s">
        <v>1138</v>
      </c>
    </row>
    <row r="409" s="9" customFormat="1" ht="16" customHeight="1" spans="1:35">
      <c r="A409" s="40">
        <f t="shared" si="541"/>
        <v>406</v>
      </c>
      <c r="B409" s="41" t="s">
        <v>103</v>
      </c>
      <c r="C409" s="47" t="s">
        <v>1181</v>
      </c>
      <c r="D409" s="343" t="s">
        <v>1182</v>
      </c>
      <c r="E409" s="82">
        <v>3245.4</v>
      </c>
      <c r="F409" s="82">
        <v>3245.5</v>
      </c>
      <c r="G409" s="82">
        <v>5664.75</v>
      </c>
      <c r="H409" s="82">
        <v>3245.4</v>
      </c>
      <c r="I409" s="59"/>
      <c r="J409" s="59"/>
      <c r="K409" s="52">
        <f t="shared" si="542"/>
        <v>58.4172</v>
      </c>
      <c r="L409" s="53">
        <f t="shared" si="543"/>
        <v>519.28</v>
      </c>
      <c r="M409" s="44">
        <f t="shared" si="544"/>
        <v>453.18</v>
      </c>
      <c r="N409" s="41">
        <f t="shared" si="545"/>
        <v>22.7178</v>
      </c>
      <c r="O409" s="44">
        <f t="shared" si="546"/>
        <v>0</v>
      </c>
      <c r="P409" s="44">
        <f t="shared" si="547"/>
        <v>0</v>
      </c>
      <c r="Q409" s="44">
        <f t="shared" si="548"/>
        <v>1053.595</v>
      </c>
      <c r="R409" s="41">
        <f t="shared" si="549"/>
        <v>0</v>
      </c>
      <c r="S409" s="41">
        <f t="shared" si="550"/>
        <v>259.64</v>
      </c>
      <c r="T409" s="44">
        <f t="shared" si="551"/>
        <v>113.3</v>
      </c>
      <c r="U409" s="41">
        <f t="shared" si="552"/>
        <v>9.74</v>
      </c>
      <c r="V409" s="44">
        <f t="shared" si="553"/>
        <v>0</v>
      </c>
      <c r="W409" s="44">
        <f t="shared" si="554"/>
        <v>0</v>
      </c>
      <c r="X409" s="41">
        <f t="shared" si="555"/>
        <v>382.68</v>
      </c>
      <c r="Y409" s="41">
        <f t="shared" si="556"/>
        <v>1436.275</v>
      </c>
      <c r="Z409" s="54"/>
      <c r="AA409" s="12" t="s">
        <v>26</v>
      </c>
      <c r="AB409" s="11">
        <f t="shared" ref="AB409:AH409" si="565">K409+R409</f>
        <v>58.4172</v>
      </c>
      <c r="AC409" s="11">
        <f t="shared" si="565"/>
        <v>778.92</v>
      </c>
      <c r="AD409" s="11">
        <f t="shared" si="565"/>
        <v>566.48</v>
      </c>
      <c r="AE409" s="11">
        <f t="shared" si="565"/>
        <v>32.4578</v>
      </c>
      <c r="AF409" s="11">
        <f t="shared" si="565"/>
        <v>0</v>
      </c>
      <c r="AG409" s="11">
        <f t="shared" si="565"/>
        <v>0</v>
      </c>
      <c r="AH409" s="11">
        <f t="shared" si="565"/>
        <v>1436.275</v>
      </c>
      <c r="AI409" s="12" t="s">
        <v>1135</v>
      </c>
    </row>
    <row r="410" s="9" customFormat="1" ht="16" customHeight="1" spans="1:35">
      <c r="A410" s="40">
        <f t="shared" si="541"/>
        <v>407</v>
      </c>
      <c r="B410" s="41" t="s">
        <v>103</v>
      </c>
      <c r="C410" s="47" t="s">
        <v>1183</v>
      </c>
      <c r="D410" s="343" t="s">
        <v>1184</v>
      </c>
      <c r="E410" s="82">
        <v>3820</v>
      </c>
      <c r="F410" s="82">
        <v>3820</v>
      </c>
      <c r="G410" s="82">
        <v>5664.75</v>
      </c>
      <c r="H410" s="82">
        <v>3820</v>
      </c>
      <c r="I410" s="59">
        <v>4180</v>
      </c>
      <c r="J410" s="59"/>
      <c r="K410" s="52">
        <f t="shared" si="542"/>
        <v>68.76</v>
      </c>
      <c r="L410" s="53">
        <f t="shared" si="543"/>
        <v>611.2</v>
      </c>
      <c r="M410" s="44">
        <f t="shared" si="544"/>
        <v>453.18</v>
      </c>
      <c r="N410" s="41">
        <f t="shared" si="545"/>
        <v>26.74</v>
      </c>
      <c r="O410" s="44">
        <f t="shared" si="546"/>
        <v>209</v>
      </c>
      <c r="P410" s="44">
        <f t="shared" si="547"/>
        <v>0</v>
      </c>
      <c r="Q410" s="44">
        <f t="shared" si="548"/>
        <v>1368.88</v>
      </c>
      <c r="R410" s="41">
        <f t="shared" si="549"/>
        <v>0</v>
      </c>
      <c r="S410" s="41">
        <f t="shared" si="550"/>
        <v>305.6</v>
      </c>
      <c r="T410" s="44">
        <f t="shared" si="551"/>
        <v>113.3</v>
      </c>
      <c r="U410" s="41">
        <f t="shared" si="552"/>
        <v>11.46</v>
      </c>
      <c r="V410" s="44">
        <f t="shared" si="553"/>
        <v>209</v>
      </c>
      <c r="W410" s="44">
        <f t="shared" si="554"/>
        <v>0</v>
      </c>
      <c r="X410" s="41">
        <f t="shared" si="555"/>
        <v>639.36</v>
      </c>
      <c r="Y410" s="41">
        <f t="shared" si="556"/>
        <v>2008.24</v>
      </c>
      <c r="Z410" s="54"/>
      <c r="AA410" s="12" t="s">
        <v>26</v>
      </c>
      <c r="AB410" s="11">
        <f t="shared" ref="AB410:AH410" si="566">K410+R410</f>
        <v>68.76</v>
      </c>
      <c r="AC410" s="11">
        <f t="shared" si="566"/>
        <v>916.8</v>
      </c>
      <c r="AD410" s="11">
        <f t="shared" si="566"/>
        <v>566.48</v>
      </c>
      <c r="AE410" s="11">
        <f t="shared" si="566"/>
        <v>38.2</v>
      </c>
      <c r="AF410" s="11">
        <f t="shared" si="566"/>
        <v>418</v>
      </c>
      <c r="AG410" s="11">
        <f t="shared" si="566"/>
        <v>0</v>
      </c>
      <c r="AH410" s="11">
        <f t="shared" si="566"/>
        <v>2008.24</v>
      </c>
      <c r="AI410" s="12" t="s">
        <v>1135</v>
      </c>
    </row>
    <row r="411" s="9" customFormat="1" ht="16" customHeight="1" spans="1:35">
      <c r="A411" s="40">
        <f t="shared" si="541"/>
        <v>408</v>
      </c>
      <c r="B411" s="41" t="s">
        <v>124</v>
      </c>
      <c r="C411" s="47" t="s">
        <v>1185</v>
      </c>
      <c r="D411" s="343" t="s">
        <v>1186</v>
      </c>
      <c r="E411" s="82">
        <v>3245.4</v>
      </c>
      <c r="F411" s="82">
        <v>3245.5</v>
      </c>
      <c r="G411" s="82">
        <v>5664.75</v>
      </c>
      <c r="H411" s="82">
        <v>3245.4</v>
      </c>
      <c r="I411" s="59"/>
      <c r="J411" s="59"/>
      <c r="K411" s="52">
        <f t="shared" si="542"/>
        <v>58.4172</v>
      </c>
      <c r="L411" s="53">
        <f t="shared" si="543"/>
        <v>519.28</v>
      </c>
      <c r="M411" s="44">
        <f t="shared" si="544"/>
        <v>453.18</v>
      </c>
      <c r="N411" s="41">
        <f t="shared" si="545"/>
        <v>22.7178</v>
      </c>
      <c r="O411" s="44">
        <f t="shared" si="546"/>
        <v>0</v>
      </c>
      <c r="P411" s="44">
        <f t="shared" si="547"/>
        <v>0</v>
      </c>
      <c r="Q411" s="44">
        <f t="shared" si="548"/>
        <v>1053.595</v>
      </c>
      <c r="R411" s="41">
        <f t="shared" si="549"/>
        <v>0</v>
      </c>
      <c r="S411" s="41">
        <f t="shared" si="550"/>
        <v>259.64</v>
      </c>
      <c r="T411" s="44">
        <f t="shared" si="551"/>
        <v>113.3</v>
      </c>
      <c r="U411" s="41">
        <f t="shared" si="552"/>
        <v>9.74</v>
      </c>
      <c r="V411" s="44">
        <f t="shared" si="553"/>
        <v>0</v>
      </c>
      <c r="W411" s="44">
        <f t="shared" si="554"/>
        <v>0</v>
      </c>
      <c r="X411" s="41">
        <f t="shared" si="555"/>
        <v>382.68</v>
      </c>
      <c r="Y411" s="41">
        <f t="shared" si="556"/>
        <v>1436.275</v>
      </c>
      <c r="Z411" s="54"/>
      <c r="AA411" s="12" t="s">
        <v>19</v>
      </c>
      <c r="AB411" s="11">
        <f t="shared" ref="AB411:AH411" si="567">K411+R411</f>
        <v>58.4172</v>
      </c>
      <c r="AC411" s="11">
        <f t="shared" si="567"/>
        <v>778.92</v>
      </c>
      <c r="AD411" s="11">
        <f t="shared" si="567"/>
        <v>566.48</v>
      </c>
      <c r="AE411" s="11">
        <f t="shared" si="567"/>
        <v>32.4578</v>
      </c>
      <c r="AF411" s="11">
        <f t="shared" si="567"/>
        <v>0</v>
      </c>
      <c r="AG411" s="11">
        <f t="shared" si="567"/>
        <v>0</v>
      </c>
      <c r="AH411" s="11">
        <f t="shared" si="567"/>
        <v>1436.275</v>
      </c>
      <c r="AI411" s="12" t="s">
        <v>1138</v>
      </c>
    </row>
    <row r="412" s="9" customFormat="1" ht="16" customHeight="1" spans="1:35">
      <c r="A412" s="40">
        <f t="shared" si="541"/>
        <v>409</v>
      </c>
      <c r="B412" s="41" t="s">
        <v>1232</v>
      </c>
      <c r="C412" s="47" t="s">
        <v>1187</v>
      </c>
      <c r="D412" s="362" t="s">
        <v>1188</v>
      </c>
      <c r="E412" s="82">
        <v>3245.4</v>
      </c>
      <c r="F412" s="82">
        <v>3245.5</v>
      </c>
      <c r="G412" s="82">
        <v>5664.75</v>
      </c>
      <c r="H412" s="82">
        <v>3245.4</v>
      </c>
      <c r="I412" s="108">
        <v>1790</v>
      </c>
      <c r="J412" s="59"/>
      <c r="K412" s="52">
        <f t="shared" si="542"/>
        <v>58.4172</v>
      </c>
      <c r="L412" s="53">
        <f t="shared" si="543"/>
        <v>519.28</v>
      </c>
      <c r="M412" s="44">
        <f t="shared" si="544"/>
        <v>453.18</v>
      </c>
      <c r="N412" s="41">
        <f t="shared" si="545"/>
        <v>22.7178</v>
      </c>
      <c r="O412" s="44">
        <f t="shared" si="546"/>
        <v>89.5</v>
      </c>
      <c r="P412" s="44">
        <f t="shared" si="547"/>
        <v>0</v>
      </c>
      <c r="Q412" s="44">
        <f t="shared" si="548"/>
        <v>1143.095</v>
      </c>
      <c r="R412" s="41">
        <f t="shared" si="549"/>
        <v>0</v>
      </c>
      <c r="S412" s="41">
        <f t="shared" si="550"/>
        <v>259.64</v>
      </c>
      <c r="T412" s="44">
        <f t="shared" si="551"/>
        <v>113.3</v>
      </c>
      <c r="U412" s="41">
        <f t="shared" si="552"/>
        <v>9.74</v>
      </c>
      <c r="V412" s="44">
        <f t="shared" si="553"/>
        <v>89.5</v>
      </c>
      <c r="W412" s="44">
        <f t="shared" si="554"/>
        <v>0</v>
      </c>
      <c r="X412" s="41">
        <f t="shared" si="555"/>
        <v>472.18</v>
      </c>
      <c r="Y412" s="41">
        <f t="shared" si="556"/>
        <v>1615.275</v>
      </c>
      <c r="Z412" s="54"/>
      <c r="AA412" s="12" t="s">
        <v>18</v>
      </c>
      <c r="AB412" s="11">
        <f t="shared" ref="AB412:AH412" si="568">K412+R412</f>
        <v>58.4172</v>
      </c>
      <c r="AC412" s="11">
        <f t="shared" si="568"/>
        <v>778.92</v>
      </c>
      <c r="AD412" s="11">
        <f t="shared" si="568"/>
        <v>566.48</v>
      </c>
      <c r="AE412" s="11">
        <f t="shared" si="568"/>
        <v>32.4578</v>
      </c>
      <c r="AF412" s="11">
        <f t="shared" si="568"/>
        <v>179</v>
      </c>
      <c r="AG412" s="11">
        <f t="shared" si="568"/>
        <v>0</v>
      </c>
      <c r="AH412" s="11">
        <f t="shared" si="568"/>
        <v>1615.275</v>
      </c>
      <c r="AI412" s="12" t="s">
        <v>1138</v>
      </c>
    </row>
    <row r="413" s="9" customFormat="1" ht="16" customHeight="1" spans="1:35">
      <c r="A413" s="40">
        <f t="shared" si="541"/>
        <v>410</v>
      </c>
      <c r="B413" s="41" t="s">
        <v>1232</v>
      </c>
      <c r="C413" s="47" t="s">
        <v>1189</v>
      </c>
      <c r="D413" s="362" t="s">
        <v>1190</v>
      </c>
      <c r="E413" s="82">
        <v>3245.4</v>
      </c>
      <c r="F413" s="82">
        <v>3245.5</v>
      </c>
      <c r="G413" s="82">
        <v>5664.75</v>
      </c>
      <c r="H413" s="82">
        <v>3245.4</v>
      </c>
      <c r="I413" s="59">
        <v>1790</v>
      </c>
      <c r="J413" s="59"/>
      <c r="K413" s="52">
        <f t="shared" si="542"/>
        <v>58.4172</v>
      </c>
      <c r="L413" s="53">
        <f t="shared" si="543"/>
        <v>519.28</v>
      </c>
      <c r="M413" s="44">
        <f t="shared" si="544"/>
        <v>453.18</v>
      </c>
      <c r="N413" s="41">
        <f t="shared" si="545"/>
        <v>22.7178</v>
      </c>
      <c r="O413" s="44">
        <f t="shared" si="546"/>
        <v>89.5</v>
      </c>
      <c r="P413" s="44">
        <f t="shared" si="547"/>
        <v>0</v>
      </c>
      <c r="Q413" s="44">
        <f t="shared" si="548"/>
        <v>1143.095</v>
      </c>
      <c r="R413" s="41">
        <f t="shared" si="549"/>
        <v>0</v>
      </c>
      <c r="S413" s="41">
        <f t="shared" si="550"/>
        <v>259.64</v>
      </c>
      <c r="T413" s="44">
        <f t="shared" si="551"/>
        <v>113.3</v>
      </c>
      <c r="U413" s="41">
        <f t="shared" si="552"/>
        <v>9.74</v>
      </c>
      <c r="V413" s="44">
        <f t="shared" si="553"/>
        <v>89.5</v>
      </c>
      <c r="W413" s="44">
        <f t="shared" si="554"/>
        <v>0</v>
      </c>
      <c r="X413" s="41">
        <f t="shared" si="555"/>
        <v>472.18</v>
      </c>
      <c r="Y413" s="41">
        <f t="shared" si="556"/>
        <v>1615.275</v>
      </c>
      <c r="Z413" s="54"/>
      <c r="AA413" s="12" t="s">
        <v>18</v>
      </c>
      <c r="AB413" s="11">
        <f t="shared" ref="AB413:AH413" si="569">K413+R413</f>
        <v>58.4172</v>
      </c>
      <c r="AC413" s="11">
        <f t="shared" si="569"/>
        <v>778.92</v>
      </c>
      <c r="AD413" s="11">
        <f t="shared" si="569"/>
        <v>566.48</v>
      </c>
      <c r="AE413" s="11">
        <f t="shared" si="569"/>
        <v>32.4578</v>
      </c>
      <c r="AF413" s="11">
        <f t="shared" si="569"/>
        <v>179</v>
      </c>
      <c r="AG413" s="11">
        <f t="shared" si="569"/>
        <v>0</v>
      </c>
      <c r="AH413" s="11">
        <f t="shared" si="569"/>
        <v>1615.275</v>
      </c>
      <c r="AI413" s="12" t="s">
        <v>1138</v>
      </c>
    </row>
    <row r="414" s="9" customFormat="1" ht="16" customHeight="1" spans="1:35">
      <c r="A414" s="40">
        <f t="shared" si="541"/>
        <v>411</v>
      </c>
      <c r="B414" s="41" t="s">
        <v>238</v>
      </c>
      <c r="C414" s="47" t="s">
        <v>1191</v>
      </c>
      <c r="D414" s="343" t="s">
        <v>1192</v>
      </c>
      <c r="E414" s="82">
        <v>3245.4</v>
      </c>
      <c r="F414" s="82">
        <v>3245.5</v>
      </c>
      <c r="G414" s="82">
        <v>5664.75</v>
      </c>
      <c r="H414" s="82">
        <v>3245.4</v>
      </c>
      <c r="I414" s="59"/>
      <c r="J414" s="59"/>
      <c r="K414" s="52">
        <f t="shared" si="542"/>
        <v>58.4172</v>
      </c>
      <c r="L414" s="53">
        <f t="shared" si="543"/>
        <v>519.28</v>
      </c>
      <c r="M414" s="44">
        <f t="shared" si="544"/>
        <v>453.18</v>
      </c>
      <c r="N414" s="41">
        <f t="shared" si="545"/>
        <v>22.7178</v>
      </c>
      <c r="O414" s="44">
        <f t="shared" si="546"/>
        <v>0</v>
      </c>
      <c r="P414" s="44">
        <f t="shared" si="547"/>
        <v>0</v>
      </c>
      <c r="Q414" s="44">
        <f t="shared" si="548"/>
        <v>1053.595</v>
      </c>
      <c r="R414" s="41">
        <f t="shared" si="549"/>
        <v>0</v>
      </c>
      <c r="S414" s="41">
        <f t="shared" si="550"/>
        <v>259.64</v>
      </c>
      <c r="T414" s="44">
        <f t="shared" si="551"/>
        <v>113.3</v>
      </c>
      <c r="U414" s="41">
        <f t="shared" si="552"/>
        <v>9.74</v>
      </c>
      <c r="V414" s="44">
        <f t="shared" si="553"/>
        <v>0</v>
      </c>
      <c r="W414" s="44">
        <f t="shared" si="554"/>
        <v>0</v>
      </c>
      <c r="X414" s="41">
        <f t="shared" si="555"/>
        <v>382.68</v>
      </c>
      <c r="Y414" s="41">
        <f t="shared" si="556"/>
        <v>1436.275</v>
      </c>
      <c r="Z414" s="54"/>
      <c r="AA414" s="12" t="s">
        <v>17</v>
      </c>
      <c r="AB414" s="11">
        <f t="shared" ref="AB414:AH414" si="570">K414+R414</f>
        <v>58.4172</v>
      </c>
      <c r="AC414" s="11">
        <f t="shared" si="570"/>
        <v>778.92</v>
      </c>
      <c r="AD414" s="11">
        <f t="shared" si="570"/>
        <v>566.48</v>
      </c>
      <c r="AE414" s="11">
        <f t="shared" si="570"/>
        <v>32.4578</v>
      </c>
      <c r="AF414" s="11">
        <f t="shared" si="570"/>
        <v>0</v>
      </c>
      <c r="AG414" s="11">
        <f t="shared" si="570"/>
        <v>0</v>
      </c>
      <c r="AH414" s="11">
        <f t="shared" si="570"/>
        <v>1436.275</v>
      </c>
      <c r="AI414" s="12" t="s">
        <v>1138</v>
      </c>
    </row>
    <row r="415" s="9" customFormat="1" ht="16" customHeight="1" spans="1:35">
      <c r="A415" s="40">
        <f t="shared" si="541"/>
        <v>412</v>
      </c>
      <c r="B415" s="41" t="s">
        <v>170</v>
      </c>
      <c r="C415" s="47" t="s">
        <v>1193</v>
      </c>
      <c r="D415" s="343" t="s">
        <v>1194</v>
      </c>
      <c r="E415" s="82">
        <v>3245.4</v>
      </c>
      <c r="F415" s="82">
        <v>3245.5</v>
      </c>
      <c r="G415" s="82">
        <v>5664.75</v>
      </c>
      <c r="H415" s="82">
        <v>3245.4</v>
      </c>
      <c r="I415" s="59"/>
      <c r="J415" s="59"/>
      <c r="K415" s="52">
        <f t="shared" si="542"/>
        <v>58.4172</v>
      </c>
      <c r="L415" s="53">
        <f t="shared" si="543"/>
        <v>519.28</v>
      </c>
      <c r="M415" s="44">
        <f t="shared" si="544"/>
        <v>453.18</v>
      </c>
      <c r="N415" s="41">
        <f t="shared" si="545"/>
        <v>22.7178</v>
      </c>
      <c r="O415" s="44">
        <f t="shared" si="546"/>
        <v>0</v>
      </c>
      <c r="P415" s="44">
        <f t="shared" si="547"/>
        <v>0</v>
      </c>
      <c r="Q415" s="44">
        <f t="shared" si="548"/>
        <v>1053.595</v>
      </c>
      <c r="R415" s="41">
        <f t="shared" si="549"/>
        <v>0</v>
      </c>
      <c r="S415" s="41">
        <f t="shared" si="550"/>
        <v>259.64</v>
      </c>
      <c r="T415" s="44">
        <f t="shared" si="551"/>
        <v>113.3</v>
      </c>
      <c r="U415" s="41">
        <f t="shared" si="552"/>
        <v>9.74</v>
      </c>
      <c r="V415" s="44">
        <f t="shared" si="553"/>
        <v>0</v>
      </c>
      <c r="W415" s="44">
        <f t="shared" si="554"/>
        <v>0</v>
      </c>
      <c r="X415" s="41">
        <f t="shared" si="555"/>
        <v>382.68</v>
      </c>
      <c r="Y415" s="41">
        <f t="shared" si="556"/>
        <v>1436.275</v>
      </c>
      <c r="Z415" s="54"/>
      <c r="AA415" s="12" t="s">
        <v>15</v>
      </c>
      <c r="AB415" s="11">
        <f t="shared" ref="AB415:AH415" si="571">K415+R415</f>
        <v>58.4172</v>
      </c>
      <c r="AC415" s="11">
        <f t="shared" si="571"/>
        <v>778.92</v>
      </c>
      <c r="AD415" s="11">
        <f t="shared" si="571"/>
        <v>566.48</v>
      </c>
      <c r="AE415" s="11">
        <f t="shared" si="571"/>
        <v>32.4578</v>
      </c>
      <c r="AF415" s="11">
        <f t="shared" si="571"/>
        <v>0</v>
      </c>
      <c r="AG415" s="11">
        <f t="shared" si="571"/>
        <v>0</v>
      </c>
      <c r="AH415" s="11">
        <f t="shared" si="571"/>
        <v>1436.275</v>
      </c>
      <c r="AI415" s="12" t="s">
        <v>1138</v>
      </c>
    </row>
    <row r="416" s="9" customFormat="1" ht="16" customHeight="1" spans="1:35">
      <c r="A416" s="40">
        <f t="shared" si="541"/>
        <v>413</v>
      </c>
      <c r="B416" s="41" t="s">
        <v>443</v>
      </c>
      <c r="C416" s="47" t="s">
        <v>1195</v>
      </c>
      <c r="D416" s="362" t="s">
        <v>1196</v>
      </c>
      <c r="E416" s="82">
        <v>3245.4</v>
      </c>
      <c r="F416" s="82">
        <v>3245.5</v>
      </c>
      <c r="G416" s="82">
        <v>5664.75</v>
      </c>
      <c r="H416" s="82">
        <v>3245.4</v>
      </c>
      <c r="I416" s="108">
        <v>1790</v>
      </c>
      <c r="J416" s="59"/>
      <c r="K416" s="52">
        <f t="shared" si="542"/>
        <v>58.4172</v>
      </c>
      <c r="L416" s="53">
        <f t="shared" si="543"/>
        <v>519.28</v>
      </c>
      <c r="M416" s="44">
        <f t="shared" si="544"/>
        <v>453.18</v>
      </c>
      <c r="N416" s="41">
        <f t="shared" si="545"/>
        <v>22.7178</v>
      </c>
      <c r="O416" s="44">
        <f t="shared" si="546"/>
        <v>89.5</v>
      </c>
      <c r="P416" s="44">
        <f t="shared" si="547"/>
        <v>0</v>
      </c>
      <c r="Q416" s="44">
        <f t="shared" si="548"/>
        <v>1143.095</v>
      </c>
      <c r="R416" s="41">
        <f t="shared" si="549"/>
        <v>0</v>
      </c>
      <c r="S416" s="41">
        <f t="shared" si="550"/>
        <v>259.64</v>
      </c>
      <c r="T416" s="44">
        <f t="shared" si="551"/>
        <v>113.3</v>
      </c>
      <c r="U416" s="41">
        <f t="shared" si="552"/>
        <v>9.74</v>
      </c>
      <c r="V416" s="44">
        <f t="shared" si="553"/>
        <v>89.5</v>
      </c>
      <c r="W416" s="44">
        <f t="shared" si="554"/>
        <v>0</v>
      </c>
      <c r="X416" s="41">
        <f t="shared" si="555"/>
        <v>472.18</v>
      </c>
      <c r="Y416" s="41">
        <f t="shared" si="556"/>
        <v>1615.275</v>
      </c>
      <c r="Z416" s="54"/>
      <c r="AA416" s="12" t="s">
        <v>15</v>
      </c>
      <c r="AB416" s="11">
        <f t="shared" ref="AB416:AH416" si="572">K416+R416</f>
        <v>58.4172</v>
      </c>
      <c r="AC416" s="11">
        <f t="shared" si="572"/>
        <v>778.92</v>
      </c>
      <c r="AD416" s="11">
        <f t="shared" si="572"/>
        <v>566.48</v>
      </c>
      <c r="AE416" s="11">
        <f t="shared" si="572"/>
        <v>32.4578</v>
      </c>
      <c r="AF416" s="11">
        <f t="shared" si="572"/>
        <v>179</v>
      </c>
      <c r="AG416" s="11">
        <f t="shared" si="572"/>
        <v>0</v>
      </c>
      <c r="AH416" s="11">
        <f t="shared" si="572"/>
        <v>1615.275</v>
      </c>
      <c r="AI416" s="12" t="s">
        <v>1138</v>
      </c>
    </row>
    <row r="417" s="9" customFormat="1" ht="16" customHeight="1" spans="1:35">
      <c r="A417" s="40">
        <f t="shared" si="541"/>
        <v>414</v>
      </c>
      <c r="B417" s="41" t="s">
        <v>103</v>
      </c>
      <c r="C417" s="47" t="s">
        <v>118</v>
      </c>
      <c r="D417" s="343" t="s">
        <v>119</v>
      </c>
      <c r="E417" s="82">
        <v>3820</v>
      </c>
      <c r="F417" s="82">
        <v>3820</v>
      </c>
      <c r="G417" s="82">
        <v>5664.75</v>
      </c>
      <c r="H417" s="82">
        <v>3820</v>
      </c>
      <c r="I417" s="59">
        <v>4180</v>
      </c>
      <c r="J417" s="59"/>
      <c r="K417" s="52">
        <f t="shared" si="542"/>
        <v>68.76</v>
      </c>
      <c r="L417" s="53">
        <f t="shared" si="543"/>
        <v>611.2</v>
      </c>
      <c r="M417" s="44">
        <f t="shared" si="544"/>
        <v>453.18</v>
      </c>
      <c r="N417" s="41">
        <f t="shared" si="545"/>
        <v>26.74</v>
      </c>
      <c r="O417" s="44">
        <f t="shared" si="546"/>
        <v>209</v>
      </c>
      <c r="P417" s="44">
        <f t="shared" si="547"/>
        <v>0</v>
      </c>
      <c r="Q417" s="44">
        <f t="shared" si="548"/>
        <v>1368.88</v>
      </c>
      <c r="R417" s="41">
        <f t="shared" si="549"/>
        <v>0</v>
      </c>
      <c r="S417" s="41">
        <f t="shared" si="550"/>
        <v>305.6</v>
      </c>
      <c r="T417" s="44">
        <f t="shared" si="551"/>
        <v>113.3</v>
      </c>
      <c r="U417" s="41">
        <f t="shared" si="552"/>
        <v>11.46</v>
      </c>
      <c r="V417" s="44">
        <f t="shared" si="553"/>
        <v>209</v>
      </c>
      <c r="W417" s="44">
        <f t="shared" si="554"/>
        <v>0</v>
      </c>
      <c r="X417" s="41">
        <f t="shared" si="555"/>
        <v>639.36</v>
      </c>
      <c r="Y417" s="41">
        <f t="shared" si="556"/>
        <v>2008.24</v>
      </c>
      <c r="Z417" s="54"/>
      <c r="AA417" s="12" t="s">
        <v>26</v>
      </c>
      <c r="AB417" s="11">
        <f t="shared" ref="AB417:AH417" si="573">K417+R417</f>
        <v>68.76</v>
      </c>
      <c r="AC417" s="11">
        <f t="shared" si="573"/>
        <v>916.8</v>
      </c>
      <c r="AD417" s="11">
        <f t="shared" si="573"/>
        <v>566.48</v>
      </c>
      <c r="AE417" s="11">
        <f t="shared" si="573"/>
        <v>38.2</v>
      </c>
      <c r="AF417" s="11">
        <f t="shared" si="573"/>
        <v>418</v>
      </c>
      <c r="AG417" s="11">
        <f t="shared" si="573"/>
        <v>0</v>
      </c>
      <c r="AH417" s="11">
        <f t="shared" si="573"/>
        <v>2008.24</v>
      </c>
      <c r="AI417" s="12" t="s">
        <v>1135</v>
      </c>
    </row>
    <row r="418" s="9" customFormat="1" ht="16" customHeight="1" spans="1:35">
      <c r="A418" s="40">
        <f t="shared" si="541"/>
        <v>415</v>
      </c>
      <c r="B418" s="41" t="s">
        <v>98</v>
      </c>
      <c r="C418" s="47" t="s">
        <v>1198</v>
      </c>
      <c r="D418" s="362" t="s">
        <v>1199</v>
      </c>
      <c r="E418" s="82">
        <v>3245.4</v>
      </c>
      <c r="F418" s="82">
        <v>3245.5</v>
      </c>
      <c r="G418" s="82">
        <v>5664.75</v>
      </c>
      <c r="H418" s="82">
        <v>3245.4</v>
      </c>
      <c r="I418" s="59"/>
      <c r="J418" s="59"/>
      <c r="K418" s="52">
        <f t="shared" si="542"/>
        <v>58.4172</v>
      </c>
      <c r="L418" s="53">
        <f t="shared" si="543"/>
        <v>519.28</v>
      </c>
      <c r="M418" s="44">
        <f t="shared" si="544"/>
        <v>453.18</v>
      </c>
      <c r="N418" s="41">
        <f t="shared" si="545"/>
        <v>22.7178</v>
      </c>
      <c r="O418" s="44">
        <f t="shared" si="546"/>
        <v>0</v>
      </c>
      <c r="P418" s="44">
        <f t="shared" si="547"/>
        <v>0</v>
      </c>
      <c r="Q418" s="44">
        <f t="shared" si="548"/>
        <v>1053.595</v>
      </c>
      <c r="R418" s="41">
        <f t="shared" si="549"/>
        <v>0</v>
      </c>
      <c r="S418" s="41">
        <f t="shared" si="550"/>
        <v>259.64</v>
      </c>
      <c r="T418" s="44">
        <f t="shared" si="551"/>
        <v>113.3</v>
      </c>
      <c r="U418" s="41">
        <f t="shared" si="552"/>
        <v>9.74</v>
      </c>
      <c r="V418" s="44">
        <f t="shared" si="553"/>
        <v>0</v>
      </c>
      <c r="W418" s="44">
        <f t="shared" si="554"/>
        <v>0</v>
      </c>
      <c r="X418" s="41">
        <f t="shared" si="555"/>
        <v>382.68</v>
      </c>
      <c r="Y418" s="41">
        <f t="shared" si="556"/>
        <v>1436.275</v>
      </c>
      <c r="Z418" s="54"/>
      <c r="AA418" s="12" t="s">
        <v>26</v>
      </c>
      <c r="AB418" s="11">
        <f t="shared" ref="AB418:AH418" si="574">K418+R418</f>
        <v>58.4172</v>
      </c>
      <c r="AC418" s="11">
        <f t="shared" si="574"/>
        <v>778.92</v>
      </c>
      <c r="AD418" s="11">
        <f t="shared" si="574"/>
        <v>566.48</v>
      </c>
      <c r="AE418" s="11">
        <f t="shared" si="574"/>
        <v>32.4578</v>
      </c>
      <c r="AF418" s="11">
        <f t="shared" si="574"/>
        <v>0</v>
      </c>
      <c r="AG418" s="11">
        <f t="shared" si="574"/>
        <v>0</v>
      </c>
      <c r="AH418" s="11">
        <f t="shared" si="574"/>
        <v>1436.275</v>
      </c>
      <c r="AI418" s="12" t="s">
        <v>1135</v>
      </c>
    </row>
    <row r="419" s="9" customFormat="1" ht="16" customHeight="1" spans="1:35">
      <c r="A419" s="40">
        <f t="shared" si="541"/>
        <v>416</v>
      </c>
      <c r="B419" s="41" t="s">
        <v>103</v>
      </c>
      <c r="C419" s="47" t="s">
        <v>1200</v>
      </c>
      <c r="D419" s="343" t="s">
        <v>1201</v>
      </c>
      <c r="E419" s="82">
        <v>3245.4</v>
      </c>
      <c r="F419" s="82">
        <v>0</v>
      </c>
      <c r="G419" s="82">
        <v>0</v>
      </c>
      <c r="H419" s="82">
        <v>0</v>
      </c>
      <c r="I419" s="59"/>
      <c r="J419" s="59"/>
      <c r="K419" s="52">
        <f t="shared" si="542"/>
        <v>58.4172</v>
      </c>
      <c r="L419" s="53">
        <f t="shared" si="543"/>
        <v>0</v>
      </c>
      <c r="M419" s="44">
        <f t="shared" si="544"/>
        <v>0</v>
      </c>
      <c r="N419" s="41">
        <f t="shared" si="545"/>
        <v>0</v>
      </c>
      <c r="O419" s="44">
        <f t="shared" si="546"/>
        <v>0</v>
      </c>
      <c r="P419" s="44">
        <f t="shared" si="547"/>
        <v>0</v>
      </c>
      <c r="Q419" s="44">
        <f t="shared" si="548"/>
        <v>58.4172</v>
      </c>
      <c r="R419" s="41">
        <f t="shared" si="549"/>
        <v>0</v>
      </c>
      <c r="S419" s="41">
        <f t="shared" si="550"/>
        <v>0</v>
      </c>
      <c r="T419" s="44">
        <f t="shared" si="551"/>
        <v>0</v>
      </c>
      <c r="U419" s="41">
        <f t="shared" si="552"/>
        <v>0</v>
      </c>
      <c r="V419" s="44">
        <f t="shared" si="553"/>
        <v>0</v>
      </c>
      <c r="W419" s="44">
        <f t="shared" si="554"/>
        <v>0</v>
      </c>
      <c r="X419" s="41">
        <f t="shared" si="555"/>
        <v>0</v>
      </c>
      <c r="Y419" s="41">
        <f t="shared" si="556"/>
        <v>58.4172</v>
      </c>
      <c r="Z419" s="54"/>
      <c r="AA419" s="12" t="s">
        <v>12</v>
      </c>
      <c r="AB419" s="11">
        <f t="shared" ref="AB419:AH419" si="575">K419+R419</f>
        <v>58.4172</v>
      </c>
      <c r="AC419" s="11">
        <f t="shared" si="575"/>
        <v>0</v>
      </c>
      <c r="AD419" s="11">
        <f t="shared" si="575"/>
        <v>0</v>
      </c>
      <c r="AE419" s="11">
        <f t="shared" si="575"/>
        <v>0</v>
      </c>
      <c r="AF419" s="11">
        <f t="shared" si="575"/>
        <v>0</v>
      </c>
      <c r="AG419" s="11">
        <f t="shared" si="575"/>
        <v>0</v>
      </c>
      <c r="AH419" s="11">
        <f t="shared" si="575"/>
        <v>58.4172</v>
      </c>
      <c r="AI419" s="12" t="s">
        <v>1134</v>
      </c>
    </row>
    <row r="420" s="9" customFormat="1" ht="16" customHeight="1" spans="1:35">
      <c r="A420" s="40">
        <f t="shared" si="541"/>
        <v>417</v>
      </c>
      <c r="B420" s="41" t="s">
        <v>238</v>
      </c>
      <c r="C420" s="64" t="s">
        <v>1204</v>
      </c>
      <c r="D420" s="89" t="s">
        <v>1205</v>
      </c>
      <c r="E420" s="82">
        <v>3245.4</v>
      </c>
      <c r="F420" s="82">
        <v>3245.5</v>
      </c>
      <c r="G420" s="82">
        <v>5664.75</v>
      </c>
      <c r="H420" s="82">
        <v>3245.4</v>
      </c>
      <c r="I420" s="59"/>
      <c r="J420" s="59"/>
      <c r="K420" s="52">
        <f t="shared" si="542"/>
        <v>58.4172</v>
      </c>
      <c r="L420" s="53">
        <f t="shared" si="543"/>
        <v>519.28</v>
      </c>
      <c r="M420" s="44">
        <f t="shared" si="544"/>
        <v>453.18</v>
      </c>
      <c r="N420" s="41">
        <f t="shared" si="545"/>
        <v>22.7178</v>
      </c>
      <c r="O420" s="44">
        <f t="shared" si="546"/>
        <v>0</v>
      </c>
      <c r="P420" s="44">
        <f t="shared" si="547"/>
        <v>0</v>
      </c>
      <c r="Q420" s="44">
        <f t="shared" si="548"/>
        <v>1053.595</v>
      </c>
      <c r="R420" s="41">
        <f t="shared" si="549"/>
        <v>0</v>
      </c>
      <c r="S420" s="41">
        <f t="shared" si="550"/>
        <v>259.64</v>
      </c>
      <c r="T420" s="44">
        <f t="shared" si="551"/>
        <v>113.3</v>
      </c>
      <c r="U420" s="41">
        <f t="shared" si="552"/>
        <v>9.74</v>
      </c>
      <c r="V420" s="44">
        <f t="shared" si="553"/>
        <v>0</v>
      </c>
      <c r="W420" s="44">
        <f t="shared" si="554"/>
        <v>0</v>
      </c>
      <c r="X420" s="41">
        <f t="shared" si="555"/>
        <v>382.68</v>
      </c>
      <c r="Y420" s="41">
        <f t="shared" si="556"/>
        <v>1436.275</v>
      </c>
      <c r="Z420" s="54"/>
      <c r="AA420" s="12" t="s">
        <v>17</v>
      </c>
      <c r="AB420" s="11">
        <f t="shared" ref="AB420:AH420" si="576">K420+R420</f>
        <v>58.4172</v>
      </c>
      <c r="AC420" s="11">
        <f t="shared" si="576"/>
        <v>778.92</v>
      </c>
      <c r="AD420" s="11">
        <f t="shared" si="576"/>
        <v>566.48</v>
      </c>
      <c r="AE420" s="11">
        <f t="shared" si="576"/>
        <v>32.4578</v>
      </c>
      <c r="AF420" s="11">
        <f t="shared" si="576"/>
        <v>0</v>
      </c>
      <c r="AG420" s="11">
        <f t="shared" si="576"/>
        <v>0</v>
      </c>
      <c r="AH420" s="11">
        <f t="shared" si="576"/>
        <v>1436.275</v>
      </c>
      <c r="AI420" s="12" t="s">
        <v>1138</v>
      </c>
    </row>
    <row r="421" s="9" customFormat="1" ht="16" customHeight="1" spans="1:35">
      <c r="A421" s="40">
        <f t="shared" si="541"/>
        <v>418</v>
      </c>
      <c r="B421" s="41" t="s">
        <v>238</v>
      </c>
      <c r="C421" s="64" t="s">
        <v>1206</v>
      </c>
      <c r="D421" s="367" t="s">
        <v>1207</v>
      </c>
      <c r="E421" s="82">
        <v>3245.4</v>
      </c>
      <c r="F421" s="82">
        <v>3245.5</v>
      </c>
      <c r="G421" s="82">
        <v>5664.75</v>
      </c>
      <c r="H421" s="82">
        <v>3245.4</v>
      </c>
      <c r="I421" s="59"/>
      <c r="J421" s="59"/>
      <c r="K421" s="52">
        <f t="shared" si="542"/>
        <v>58.4172</v>
      </c>
      <c r="L421" s="53">
        <f t="shared" si="543"/>
        <v>519.28</v>
      </c>
      <c r="M421" s="44">
        <f t="shared" si="544"/>
        <v>453.18</v>
      </c>
      <c r="N421" s="41">
        <f t="shared" si="545"/>
        <v>22.7178</v>
      </c>
      <c r="O421" s="44">
        <f t="shared" si="546"/>
        <v>0</v>
      </c>
      <c r="P421" s="44">
        <f t="shared" si="547"/>
        <v>0</v>
      </c>
      <c r="Q421" s="44">
        <f t="shared" si="548"/>
        <v>1053.595</v>
      </c>
      <c r="R421" s="41">
        <f t="shared" si="549"/>
        <v>0</v>
      </c>
      <c r="S421" s="41">
        <f t="shared" si="550"/>
        <v>259.64</v>
      </c>
      <c r="T421" s="44">
        <f t="shared" si="551"/>
        <v>113.3</v>
      </c>
      <c r="U421" s="41">
        <f t="shared" si="552"/>
        <v>9.74</v>
      </c>
      <c r="V421" s="44">
        <f t="shared" si="553"/>
        <v>0</v>
      </c>
      <c r="W421" s="44">
        <f t="shared" si="554"/>
        <v>0</v>
      </c>
      <c r="X421" s="41">
        <f t="shared" si="555"/>
        <v>382.68</v>
      </c>
      <c r="Y421" s="41">
        <f t="shared" si="556"/>
        <v>1436.275</v>
      </c>
      <c r="Z421" s="54"/>
      <c r="AA421" s="12" t="s">
        <v>17</v>
      </c>
      <c r="AB421" s="11">
        <f t="shared" ref="AB421:AH421" si="577">K421+R421</f>
        <v>58.4172</v>
      </c>
      <c r="AC421" s="11">
        <f t="shared" si="577"/>
        <v>778.92</v>
      </c>
      <c r="AD421" s="11">
        <f t="shared" si="577"/>
        <v>566.48</v>
      </c>
      <c r="AE421" s="11">
        <f t="shared" si="577"/>
        <v>32.4578</v>
      </c>
      <c r="AF421" s="11">
        <f t="shared" si="577"/>
        <v>0</v>
      </c>
      <c r="AG421" s="11">
        <f t="shared" si="577"/>
        <v>0</v>
      </c>
      <c r="AH421" s="11">
        <f t="shared" si="577"/>
        <v>1436.275</v>
      </c>
      <c r="AI421" s="12" t="s">
        <v>1138</v>
      </c>
    </row>
    <row r="422" s="9" customFormat="1" ht="16" customHeight="1" spans="1:35">
      <c r="A422" s="40">
        <f t="shared" si="541"/>
        <v>419</v>
      </c>
      <c r="B422" s="41" t="s">
        <v>238</v>
      </c>
      <c r="C422" s="64" t="s">
        <v>1208</v>
      </c>
      <c r="D422" s="367" t="s">
        <v>1209</v>
      </c>
      <c r="E422" s="82">
        <v>3245.4</v>
      </c>
      <c r="F422" s="82">
        <v>3245.5</v>
      </c>
      <c r="G422" s="82">
        <v>5664.75</v>
      </c>
      <c r="H422" s="82">
        <v>3245.4</v>
      </c>
      <c r="I422" s="59"/>
      <c r="J422" s="59"/>
      <c r="K422" s="52">
        <f t="shared" si="542"/>
        <v>58.4172</v>
      </c>
      <c r="L422" s="53">
        <f t="shared" si="543"/>
        <v>519.28</v>
      </c>
      <c r="M422" s="44">
        <f t="shared" si="544"/>
        <v>453.18</v>
      </c>
      <c r="N422" s="41">
        <f t="shared" si="545"/>
        <v>22.7178</v>
      </c>
      <c r="O422" s="44">
        <f t="shared" si="546"/>
        <v>0</v>
      </c>
      <c r="P422" s="44">
        <f t="shared" si="547"/>
        <v>0</v>
      </c>
      <c r="Q422" s="44">
        <f t="shared" si="548"/>
        <v>1053.595</v>
      </c>
      <c r="R422" s="41">
        <f t="shared" si="549"/>
        <v>0</v>
      </c>
      <c r="S422" s="41">
        <f t="shared" si="550"/>
        <v>259.64</v>
      </c>
      <c r="T422" s="44">
        <f t="shared" si="551"/>
        <v>113.3</v>
      </c>
      <c r="U422" s="41">
        <f t="shared" si="552"/>
        <v>9.74</v>
      </c>
      <c r="V422" s="44">
        <f t="shared" si="553"/>
        <v>0</v>
      </c>
      <c r="W422" s="44">
        <f t="shared" si="554"/>
        <v>0</v>
      </c>
      <c r="X422" s="41">
        <f t="shared" si="555"/>
        <v>382.68</v>
      </c>
      <c r="Y422" s="41">
        <f t="shared" si="556"/>
        <v>1436.275</v>
      </c>
      <c r="Z422" s="54"/>
      <c r="AA422" s="12" t="s">
        <v>17</v>
      </c>
      <c r="AB422" s="11">
        <f t="shared" ref="AB422:AH422" si="578">K422+R422</f>
        <v>58.4172</v>
      </c>
      <c r="AC422" s="11">
        <f t="shared" si="578"/>
        <v>778.92</v>
      </c>
      <c r="AD422" s="11">
        <f t="shared" si="578"/>
        <v>566.48</v>
      </c>
      <c r="AE422" s="11">
        <f t="shared" si="578"/>
        <v>32.4578</v>
      </c>
      <c r="AF422" s="11">
        <f t="shared" si="578"/>
        <v>0</v>
      </c>
      <c r="AG422" s="11">
        <f t="shared" si="578"/>
        <v>0</v>
      </c>
      <c r="AH422" s="11">
        <f t="shared" si="578"/>
        <v>1436.275</v>
      </c>
      <c r="AI422" s="12" t="s">
        <v>1138</v>
      </c>
    </row>
    <row r="423" s="9" customFormat="1" ht="16" customHeight="1" spans="1:35">
      <c r="A423" s="40">
        <f t="shared" si="541"/>
        <v>420</v>
      </c>
      <c r="B423" s="41" t="s">
        <v>913</v>
      </c>
      <c r="C423" s="64" t="s">
        <v>1210</v>
      </c>
      <c r="D423" s="367" t="s">
        <v>1211</v>
      </c>
      <c r="E423" s="82">
        <v>3245.4</v>
      </c>
      <c r="F423" s="82">
        <v>3245.5</v>
      </c>
      <c r="G423" s="82">
        <v>5664.75</v>
      </c>
      <c r="H423" s="82">
        <v>3245.4</v>
      </c>
      <c r="I423" s="59"/>
      <c r="J423" s="59"/>
      <c r="K423" s="52">
        <f t="shared" si="542"/>
        <v>58.4172</v>
      </c>
      <c r="L423" s="53">
        <f t="shared" si="543"/>
        <v>519.28</v>
      </c>
      <c r="M423" s="44">
        <f t="shared" si="544"/>
        <v>453.18</v>
      </c>
      <c r="N423" s="41">
        <f t="shared" si="545"/>
        <v>22.7178</v>
      </c>
      <c r="O423" s="44">
        <f t="shared" si="546"/>
        <v>0</v>
      </c>
      <c r="P423" s="44">
        <f t="shared" si="547"/>
        <v>0</v>
      </c>
      <c r="Q423" s="44">
        <f t="shared" si="548"/>
        <v>1053.595</v>
      </c>
      <c r="R423" s="41">
        <f t="shared" si="549"/>
        <v>0</v>
      </c>
      <c r="S423" s="41">
        <f t="shared" si="550"/>
        <v>259.64</v>
      </c>
      <c r="T423" s="44">
        <f t="shared" si="551"/>
        <v>113.3</v>
      </c>
      <c r="U423" s="41">
        <f t="shared" si="552"/>
        <v>9.74</v>
      </c>
      <c r="V423" s="44">
        <f t="shared" si="553"/>
        <v>0</v>
      </c>
      <c r="W423" s="44">
        <f t="shared" si="554"/>
        <v>0</v>
      </c>
      <c r="X423" s="41">
        <f t="shared" si="555"/>
        <v>382.68</v>
      </c>
      <c r="Y423" s="41">
        <f t="shared" si="556"/>
        <v>1436.275</v>
      </c>
      <c r="Z423" s="54"/>
      <c r="AA423" s="12" t="s">
        <v>23</v>
      </c>
      <c r="AB423" s="11">
        <f t="shared" ref="AB423:AH423" si="579">K423+R423</f>
        <v>58.4172</v>
      </c>
      <c r="AC423" s="11">
        <f t="shared" si="579"/>
        <v>778.92</v>
      </c>
      <c r="AD423" s="11">
        <f t="shared" si="579"/>
        <v>566.48</v>
      </c>
      <c r="AE423" s="11">
        <f t="shared" si="579"/>
        <v>32.4578</v>
      </c>
      <c r="AF423" s="11">
        <f t="shared" si="579"/>
        <v>0</v>
      </c>
      <c r="AG423" s="11">
        <f t="shared" si="579"/>
        <v>0</v>
      </c>
      <c r="AH423" s="11">
        <f t="shared" si="579"/>
        <v>1436.275</v>
      </c>
      <c r="AI423" s="12" t="s">
        <v>1138</v>
      </c>
    </row>
    <row r="424" s="9" customFormat="1" ht="16" customHeight="1" spans="1:35">
      <c r="A424" s="40">
        <f t="shared" si="541"/>
        <v>421</v>
      </c>
      <c r="B424" s="41" t="s">
        <v>913</v>
      </c>
      <c r="C424" s="64" t="s">
        <v>1212</v>
      </c>
      <c r="D424" s="89" t="s">
        <v>1213</v>
      </c>
      <c r="E424" s="82">
        <v>3245.4</v>
      </c>
      <c r="F424" s="82">
        <v>3245.5</v>
      </c>
      <c r="G424" s="82">
        <v>5664.75</v>
      </c>
      <c r="H424" s="82">
        <v>3245.4</v>
      </c>
      <c r="I424" s="59"/>
      <c r="J424" s="59"/>
      <c r="K424" s="52">
        <f t="shared" si="542"/>
        <v>58.4172</v>
      </c>
      <c r="L424" s="53">
        <f t="shared" si="543"/>
        <v>519.28</v>
      </c>
      <c r="M424" s="44">
        <f t="shared" si="544"/>
        <v>453.18</v>
      </c>
      <c r="N424" s="41">
        <f t="shared" si="545"/>
        <v>22.7178</v>
      </c>
      <c r="O424" s="44">
        <f t="shared" si="546"/>
        <v>0</v>
      </c>
      <c r="P424" s="44">
        <f t="shared" si="547"/>
        <v>0</v>
      </c>
      <c r="Q424" s="44">
        <f t="shared" si="548"/>
        <v>1053.595</v>
      </c>
      <c r="R424" s="41">
        <f t="shared" si="549"/>
        <v>0</v>
      </c>
      <c r="S424" s="41">
        <f t="shared" si="550"/>
        <v>259.64</v>
      </c>
      <c r="T424" s="44">
        <f t="shared" si="551"/>
        <v>113.3</v>
      </c>
      <c r="U424" s="41">
        <f t="shared" si="552"/>
        <v>9.74</v>
      </c>
      <c r="V424" s="44">
        <f t="shared" si="553"/>
        <v>0</v>
      </c>
      <c r="W424" s="44">
        <f t="shared" si="554"/>
        <v>0</v>
      </c>
      <c r="X424" s="41">
        <f t="shared" si="555"/>
        <v>382.68</v>
      </c>
      <c r="Y424" s="41">
        <f t="shared" si="556"/>
        <v>1436.275</v>
      </c>
      <c r="Z424" s="54"/>
      <c r="AA424" s="12" t="s">
        <v>23</v>
      </c>
      <c r="AB424" s="11">
        <f t="shared" ref="AB424:AH424" si="580">K424+R424</f>
        <v>58.4172</v>
      </c>
      <c r="AC424" s="11">
        <f t="shared" si="580"/>
        <v>778.92</v>
      </c>
      <c r="AD424" s="11">
        <f t="shared" si="580"/>
        <v>566.48</v>
      </c>
      <c r="AE424" s="11">
        <f t="shared" si="580"/>
        <v>32.4578</v>
      </c>
      <c r="AF424" s="11">
        <f t="shared" si="580"/>
        <v>0</v>
      </c>
      <c r="AG424" s="11">
        <f t="shared" si="580"/>
        <v>0</v>
      </c>
      <c r="AH424" s="11">
        <f t="shared" si="580"/>
        <v>1436.275</v>
      </c>
      <c r="AI424" s="12" t="s">
        <v>1138</v>
      </c>
    </row>
    <row r="425" s="9" customFormat="1" ht="16" customHeight="1" spans="1:35">
      <c r="A425" s="40">
        <f t="shared" si="541"/>
        <v>422</v>
      </c>
      <c r="B425" s="41" t="s">
        <v>715</v>
      </c>
      <c r="C425" s="64" t="s">
        <v>1214</v>
      </c>
      <c r="D425" s="89" t="s">
        <v>1215</v>
      </c>
      <c r="E425" s="82">
        <v>3245.4</v>
      </c>
      <c r="F425" s="82">
        <v>3245.5</v>
      </c>
      <c r="G425" s="82">
        <v>5664.75</v>
      </c>
      <c r="H425" s="82">
        <v>3245.4</v>
      </c>
      <c r="I425" s="59"/>
      <c r="J425" s="59"/>
      <c r="K425" s="52">
        <f t="shared" si="542"/>
        <v>58.4172</v>
      </c>
      <c r="L425" s="53">
        <f t="shared" si="543"/>
        <v>519.28</v>
      </c>
      <c r="M425" s="44">
        <f t="shared" si="544"/>
        <v>453.18</v>
      </c>
      <c r="N425" s="41">
        <f t="shared" si="545"/>
        <v>22.7178</v>
      </c>
      <c r="O425" s="44">
        <f t="shared" si="546"/>
        <v>0</v>
      </c>
      <c r="P425" s="44">
        <f t="shared" si="547"/>
        <v>0</v>
      </c>
      <c r="Q425" s="44">
        <f t="shared" si="548"/>
        <v>1053.595</v>
      </c>
      <c r="R425" s="41">
        <f t="shared" si="549"/>
        <v>0</v>
      </c>
      <c r="S425" s="41">
        <f t="shared" si="550"/>
        <v>259.64</v>
      </c>
      <c r="T425" s="44">
        <f t="shared" si="551"/>
        <v>113.3</v>
      </c>
      <c r="U425" s="41">
        <f t="shared" si="552"/>
        <v>9.74</v>
      </c>
      <c r="V425" s="44">
        <f t="shared" si="553"/>
        <v>0</v>
      </c>
      <c r="W425" s="44">
        <f t="shared" si="554"/>
        <v>0</v>
      </c>
      <c r="X425" s="41">
        <f t="shared" si="555"/>
        <v>382.68</v>
      </c>
      <c r="Y425" s="41">
        <f t="shared" si="556"/>
        <v>1436.275</v>
      </c>
      <c r="Z425" s="54"/>
      <c r="AA425" s="12" t="s">
        <v>20</v>
      </c>
      <c r="AB425" s="11">
        <f t="shared" ref="AB425:AH425" si="581">K425+R425</f>
        <v>58.4172</v>
      </c>
      <c r="AC425" s="11">
        <f t="shared" si="581"/>
        <v>778.92</v>
      </c>
      <c r="AD425" s="11">
        <f t="shared" si="581"/>
        <v>566.48</v>
      </c>
      <c r="AE425" s="11">
        <f t="shared" si="581"/>
        <v>32.4578</v>
      </c>
      <c r="AF425" s="11">
        <f t="shared" si="581"/>
        <v>0</v>
      </c>
      <c r="AG425" s="11">
        <f t="shared" si="581"/>
        <v>0</v>
      </c>
      <c r="AH425" s="11">
        <f t="shared" si="581"/>
        <v>1436.275</v>
      </c>
      <c r="AI425" s="12" t="s">
        <v>1138</v>
      </c>
    </row>
    <row r="426" s="9" customFormat="1" ht="16" customHeight="1" spans="1:35">
      <c r="A426" s="40">
        <f t="shared" si="541"/>
        <v>423</v>
      </c>
      <c r="B426" s="41" t="s">
        <v>320</v>
      </c>
      <c r="C426" s="64" t="s">
        <v>1218</v>
      </c>
      <c r="D426" s="367" t="s">
        <v>1219</v>
      </c>
      <c r="E426" s="82">
        <v>3245.4</v>
      </c>
      <c r="F426" s="82">
        <v>3245.5</v>
      </c>
      <c r="G426" s="82">
        <v>5664.75</v>
      </c>
      <c r="H426" s="82">
        <v>3245.4</v>
      </c>
      <c r="I426" s="59"/>
      <c r="J426" s="59"/>
      <c r="K426" s="52">
        <f t="shared" si="542"/>
        <v>58.4172</v>
      </c>
      <c r="L426" s="53">
        <f t="shared" si="543"/>
        <v>519.28</v>
      </c>
      <c r="M426" s="44">
        <f t="shared" si="544"/>
        <v>453.18</v>
      </c>
      <c r="N426" s="41">
        <f t="shared" si="545"/>
        <v>22.7178</v>
      </c>
      <c r="O426" s="44">
        <f t="shared" si="546"/>
        <v>0</v>
      </c>
      <c r="P426" s="44">
        <f t="shared" si="547"/>
        <v>0</v>
      </c>
      <c r="Q426" s="44">
        <f t="shared" si="548"/>
        <v>1053.595</v>
      </c>
      <c r="R426" s="41">
        <f t="shared" si="549"/>
        <v>0</v>
      </c>
      <c r="S426" s="41">
        <f t="shared" si="550"/>
        <v>259.64</v>
      </c>
      <c r="T426" s="44">
        <f t="shared" si="551"/>
        <v>113.3</v>
      </c>
      <c r="U426" s="41">
        <f t="shared" si="552"/>
        <v>9.74</v>
      </c>
      <c r="V426" s="44">
        <f t="shared" si="553"/>
        <v>0</v>
      </c>
      <c r="W426" s="44">
        <f t="shared" si="554"/>
        <v>0</v>
      </c>
      <c r="X426" s="41">
        <f t="shared" si="555"/>
        <v>382.68</v>
      </c>
      <c r="Y426" s="41">
        <f t="shared" si="556"/>
        <v>1436.275</v>
      </c>
      <c r="Z426" s="54"/>
      <c r="AA426" s="12" t="s">
        <v>21</v>
      </c>
      <c r="AB426" s="11">
        <f t="shared" ref="AB426:AH426" si="582">K426+R426</f>
        <v>58.4172</v>
      </c>
      <c r="AC426" s="11">
        <f t="shared" si="582"/>
        <v>778.92</v>
      </c>
      <c r="AD426" s="11">
        <f t="shared" si="582"/>
        <v>566.48</v>
      </c>
      <c r="AE426" s="11">
        <f t="shared" si="582"/>
        <v>32.4578</v>
      </c>
      <c r="AF426" s="11">
        <f t="shared" si="582"/>
        <v>0</v>
      </c>
      <c r="AG426" s="11">
        <f t="shared" si="582"/>
        <v>0</v>
      </c>
      <c r="AH426" s="11">
        <f t="shared" si="582"/>
        <v>1436.275</v>
      </c>
      <c r="AI426" s="12" t="s">
        <v>1138</v>
      </c>
    </row>
    <row r="427" s="9" customFormat="1" ht="16" customHeight="1" spans="1:35">
      <c r="A427" s="40">
        <f t="shared" si="541"/>
        <v>424</v>
      </c>
      <c r="B427" s="41" t="s">
        <v>443</v>
      </c>
      <c r="C427" s="47" t="s">
        <v>1220</v>
      </c>
      <c r="D427" s="47" t="s">
        <v>1221</v>
      </c>
      <c r="E427" s="82">
        <v>3245.4</v>
      </c>
      <c r="F427" s="82">
        <v>3245.5</v>
      </c>
      <c r="G427" s="82">
        <v>5664.75</v>
      </c>
      <c r="H427" s="82">
        <v>3245.4</v>
      </c>
      <c r="I427" s="59">
        <v>1790</v>
      </c>
      <c r="J427" s="59"/>
      <c r="K427" s="52">
        <f t="shared" si="542"/>
        <v>58.4172</v>
      </c>
      <c r="L427" s="53">
        <f t="shared" si="543"/>
        <v>519.28</v>
      </c>
      <c r="M427" s="44">
        <f t="shared" si="544"/>
        <v>453.18</v>
      </c>
      <c r="N427" s="41">
        <f t="shared" si="545"/>
        <v>22.7178</v>
      </c>
      <c r="O427" s="44">
        <f t="shared" si="546"/>
        <v>89.5</v>
      </c>
      <c r="P427" s="44">
        <f t="shared" si="547"/>
        <v>0</v>
      </c>
      <c r="Q427" s="44">
        <f t="shared" si="548"/>
        <v>1143.095</v>
      </c>
      <c r="R427" s="41">
        <f t="shared" si="549"/>
        <v>0</v>
      </c>
      <c r="S427" s="41">
        <f t="shared" si="550"/>
        <v>259.64</v>
      </c>
      <c r="T427" s="44">
        <f t="shared" si="551"/>
        <v>113.3</v>
      </c>
      <c r="U427" s="41">
        <f t="shared" si="552"/>
        <v>9.74</v>
      </c>
      <c r="V427" s="44">
        <f t="shared" si="553"/>
        <v>89.5</v>
      </c>
      <c r="W427" s="44">
        <f t="shared" si="554"/>
        <v>0</v>
      </c>
      <c r="X427" s="41">
        <f t="shared" si="555"/>
        <v>472.18</v>
      </c>
      <c r="Y427" s="41">
        <f t="shared" si="556"/>
        <v>1615.275</v>
      </c>
      <c r="Z427" s="54"/>
      <c r="AA427" s="12" t="s">
        <v>15</v>
      </c>
      <c r="AB427" s="11">
        <f t="shared" ref="AB427:AH427" si="583">K427+R427</f>
        <v>58.4172</v>
      </c>
      <c r="AC427" s="11">
        <f t="shared" si="583"/>
        <v>778.92</v>
      </c>
      <c r="AD427" s="11">
        <f t="shared" si="583"/>
        <v>566.48</v>
      </c>
      <c r="AE427" s="11">
        <f t="shared" si="583"/>
        <v>32.4578</v>
      </c>
      <c r="AF427" s="11">
        <f t="shared" si="583"/>
        <v>179</v>
      </c>
      <c r="AG427" s="11">
        <f t="shared" si="583"/>
        <v>0</v>
      </c>
      <c r="AH427" s="11">
        <f t="shared" si="583"/>
        <v>1615.275</v>
      </c>
      <c r="AI427" s="12" t="s">
        <v>1138</v>
      </c>
    </row>
    <row r="428" s="9" customFormat="1" ht="16" customHeight="1" spans="1:35">
      <c r="A428" s="40">
        <f t="shared" si="541"/>
        <v>425</v>
      </c>
      <c r="B428" s="41" t="s">
        <v>217</v>
      </c>
      <c r="C428" s="64" t="s">
        <v>1233</v>
      </c>
      <c r="D428" s="89" t="s">
        <v>1234</v>
      </c>
      <c r="E428" s="82">
        <v>3245.4</v>
      </c>
      <c r="F428" s="82">
        <v>3245.5</v>
      </c>
      <c r="G428" s="82">
        <v>5664.75</v>
      </c>
      <c r="H428" s="82">
        <v>3245.4</v>
      </c>
      <c r="I428" s="59"/>
      <c r="J428" s="59"/>
      <c r="K428" s="52">
        <f t="shared" si="542"/>
        <v>58.4172</v>
      </c>
      <c r="L428" s="53">
        <f t="shared" si="543"/>
        <v>519.28</v>
      </c>
      <c r="M428" s="44">
        <f t="shared" si="544"/>
        <v>453.18</v>
      </c>
      <c r="N428" s="41">
        <f t="shared" si="545"/>
        <v>22.7178</v>
      </c>
      <c r="O428" s="44">
        <f t="shared" si="546"/>
        <v>0</v>
      </c>
      <c r="P428" s="44">
        <f t="shared" si="547"/>
        <v>0</v>
      </c>
      <c r="Q428" s="44">
        <f t="shared" si="548"/>
        <v>1053.595</v>
      </c>
      <c r="R428" s="41">
        <f t="shared" si="549"/>
        <v>0</v>
      </c>
      <c r="S428" s="41">
        <f t="shared" si="550"/>
        <v>259.64</v>
      </c>
      <c r="T428" s="44">
        <f t="shared" si="551"/>
        <v>113.3</v>
      </c>
      <c r="U428" s="41">
        <f t="shared" si="552"/>
        <v>9.74</v>
      </c>
      <c r="V428" s="44">
        <f t="shared" si="553"/>
        <v>0</v>
      </c>
      <c r="W428" s="44">
        <f t="shared" si="554"/>
        <v>0</v>
      </c>
      <c r="X428" s="41">
        <f t="shared" si="555"/>
        <v>382.68</v>
      </c>
      <c r="Y428" s="41">
        <f t="shared" si="556"/>
        <v>1436.275</v>
      </c>
      <c r="Z428" s="54"/>
      <c r="AA428" s="12" t="s">
        <v>27</v>
      </c>
      <c r="AB428" s="11">
        <f t="shared" ref="AB428:AH428" si="584">K428+R428</f>
        <v>58.4172</v>
      </c>
      <c r="AC428" s="11">
        <f t="shared" si="584"/>
        <v>778.92</v>
      </c>
      <c r="AD428" s="11">
        <f t="shared" si="584"/>
        <v>566.48</v>
      </c>
      <c r="AE428" s="11">
        <f t="shared" si="584"/>
        <v>32.4578</v>
      </c>
      <c r="AF428" s="11">
        <f t="shared" si="584"/>
        <v>0</v>
      </c>
      <c r="AG428" s="11">
        <f t="shared" si="584"/>
        <v>0</v>
      </c>
      <c r="AH428" s="11">
        <f t="shared" si="584"/>
        <v>1436.275</v>
      </c>
      <c r="AI428" s="12" t="s">
        <v>1139</v>
      </c>
    </row>
    <row r="429" s="9" customFormat="1" ht="16" customHeight="1" spans="1:35">
      <c r="A429" s="40">
        <f t="shared" si="541"/>
        <v>426</v>
      </c>
      <c r="B429" s="41" t="s">
        <v>285</v>
      </c>
      <c r="C429" s="64" t="s">
        <v>1235</v>
      </c>
      <c r="D429" s="367" t="s">
        <v>1236</v>
      </c>
      <c r="E429" s="82">
        <v>3820</v>
      </c>
      <c r="F429" s="82">
        <v>3820</v>
      </c>
      <c r="G429" s="82">
        <v>5664.75</v>
      </c>
      <c r="H429" s="82">
        <v>3820</v>
      </c>
      <c r="I429" s="59"/>
      <c r="J429" s="59"/>
      <c r="K429" s="52">
        <f t="shared" si="542"/>
        <v>68.76</v>
      </c>
      <c r="L429" s="53">
        <f t="shared" si="543"/>
        <v>611.2</v>
      </c>
      <c r="M429" s="44">
        <f t="shared" si="544"/>
        <v>453.18</v>
      </c>
      <c r="N429" s="41">
        <f t="shared" si="545"/>
        <v>26.74</v>
      </c>
      <c r="O429" s="44">
        <f t="shared" si="546"/>
        <v>0</v>
      </c>
      <c r="P429" s="44">
        <f t="shared" si="547"/>
        <v>0</v>
      </c>
      <c r="Q429" s="44">
        <f t="shared" si="548"/>
        <v>1159.88</v>
      </c>
      <c r="R429" s="41">
        <f t="shared" si="549"/>
        <v>0</v>
      </c>
      <c r="S429" s="41">
        <f t="shared" si="550"/>
        <v>305.6</v>
      </c>
      <c r="T429" s="44">
        <f t="shared" si="551"/>
        <v>113.3</v>
      </c>
      <c r="U429" s="41">
        <f t="shared" si="552"/>
        <v>11.46</v>
      </c>
      <c r="V429" s="44">
        <f t="shared" si="553"/>
        <v>0</v>
      </c>
      <c r="W429" s="44">
        <f t="shared" si="554"/>
        <v>0</v>
      </c>
      <c r="X429" s="41">
        <f t="shared" si="555"/>
        <v>430.36</v>
      </c>
      <c r="Y429" s="41">
        <f t="shared" si="556"/>
        <v>1590.24</v>
      </c>
      <c r="Z429" s="54"/>
      <c r="AA429" s="12" t="s">
        <v>30</v>
      </c>
      <c r="AB429" s="11">
        <f t="shared" ref="AB429:AH429" si="585">K429+R429</f>
        <v>68.76</v>
      </c>
      <c r="AC429" s="11">
        <f t="shared" si="585"/>
        <v>916.8</v>
      </c>
      <c r="AD429" s="11">
        <f t="shared" si="585"/>
        <v>566.48</v>
      </c>
      <c r="AE429" s="11">
        <f t="shared" si="585"/>
        <v>38.2</v>
      </c>
      <c r="AF429" s="11">
        <f t="shared" si="585"/>
        <v>0</v>
      </c>
      <c r="AG429" s="11">
        <f t="shared" si="585"/>
        <v>0</v>
      </c>
      <c r="AH429" s="11">
        <f t="shared" si="585"/>
        <v>1590.24</v>
      </c>
      <c r="AI429" s="12" t="s">
        <v>1139</v>
      </c>
    </row>
    <row r="430" s="9" customFormat="1" ht="16" customHeight="1" spans="1:35">
      <c r="A430" s="40">
        <f t="shared" si="541"/>
        <v>427</v>
      </c>
      <c r="B430" s="41" t="s">
        <v>1046</v>
      </c>
      <c r="C430" s="64" t="s">
        <v>1237</v>
      </c>
      <c r="D430" s="367" t="s">
        <v>1238</v>
      </c>
      <c r="E430" s="82">
        <v>3245.4</v>
      </c>
      <c r="F430" s="82">
        <v>3245.5</v>
      </c>
      <c r="G430" s="82">
        <v>5664.75</v>
      </c>
      <c r="H430" s="82">
        <v>3245.4</v>
      </c>
      <c r="I430" s="59"/>
      <c r="J430" s="59"/>
      <c r="K430" s="52">
        <f t="shared" si="542"/>
        <v>58.4172</v>
      </c>
      <c r="L430" s="53">
        <f t="shared" si="543"/>
        <v>519.28</v>
      </c>
      <c r="M430" s="44">
        <f t="shared" si="544"/>
        <v>453.18</v>
      </c>
      <c r="N430" s="41">
        <f t="shared" si="545"/>
        <v>22.7178</v>
      </c>
      <c r="O430" s="44">
        <f t="shared" si="546"/>
        <v>0</v>
      </c>
      <c r="P430" s="44">
        <f t="shared" si="547"/>
        <v>0</v>
      </c>
      <c r="Q430" s="44">
        <f t="shared" si="548"/>
        <v>1053.595</v>
      </c>
      <c r="R430" s="41">
        <f t="shared" si="549"/>
        <v>0</v>
      </c>
      <c r="S430" s="41">
        <f t="shared" si="550"/>
        <v>259.64</v>
      </c>
      <c r="T430" s="44">
        <f t="shared" si="551"/>
        <v>113.3</v>
      </c>
      <c r="U430" s="41">
        <f t="shared" si="552"/>
        <v>9.74</v>
      </c>
      <c r="V430" s="44">
        <f t="shared" si="553"/>
        <v>0</v>
      </c>
      <c r="W430" s="44">
        <f t="shared" si="554"/>
        <v>0</v>
      </c>
      <c r="X430" s="41">
        <f t="shared" si="555"/>
        <v>382.68</v>
      </c>
      <c r="Y430" s="41">
        <f t="shared" si="556"/>
        <v>1436.275</v>
      </c>
      <c r="Z430" s="54"/>
      <c r="AA430" s="12" t="s">
        <v>26</v>
      </c>
      <c r="AB430" s="11">
        <f t="shared" ref="AB430:AH430" si="586">K430+R430</f>
        <v>58.4172</v>
      </c>
      <c r="AC430" s="11">
        <f t="shared" si="586"/>
        <v>778.92</v>
      </c>
      <c r="AD430" s="11">
        <f t="shared" si="586"/>
        <v>566.48</v>
      </c>
      <c r="AE430" s="11">
        <f t="shared" si="586"/>
        <v>32.4578</v>
      </c>
      <c r="AF430" s="11">
        <f t="shared" si="586"/>
        <v>0</v>
      </c>
      <c r="AG430" s="11">
        <f t="shared" si="586"/>
        <v>0</v>
      </c>
      <c r="AH430" s="11">
        <f t="shared" si="586"/>
        <v>1436.275</v>
      </c>
      <c r="AI430" s="12" t="s">
        <v>1135</v>
      </c>
    </row>
    <row r="431" s="9" customFormat="1" ht="16" customHeight="1" spans="1:35">
      <c r="A431" s="40">
        <f t="shared" si="541"/>
        <v>428</v>
      </c>
      <c r="B431" s="41" t="s">
        <v>238</v>
      </c>
      <c r="C431" s="64" t="s">
        <v>1239</v>
      </c>
      <c r="D431" s="367" t="s">
        <v>1240</v>
      </c>
      <c r="E431" s="82">
        <v>3245.4</v>
      </c>
      <c r="F431" s="82">
        <v>3245.5</v>
      </c>
      <c r="G431" s="82">
        <v>5664.75</v>
      </c>
      <c r="H431" s="82">
        <v>3245.4</v>
      </c>
      <c r="I431" s="59"/>
      <c r="J431" s="59"/>
      <c r="K431" s="52">
        <f t="shared" si="542"/>
        <v>58.4172</v>
      </c>
      <c r="L431" s="53">
        <f t="shared" si="543"/>
        <v>519.28</v>
      </c>
      <c r="M431" s="44">
        <f t="shared" si="544"/>
        <v>453.18</v>
      </c>
      <c r="N431" s="41">
        <f t="shared" si="545"/>
        <v>22.7178</v>
      </c>
      <c r="O431" s="44">
        <f t="shared" si="546"/>
        <v>0</v>
      </c>
      <c r="P431" s="44">
        <f t="shared" si="547"/>
        <v>0</v>
      </c>
      <c r="Q431" s="44">
        <f t="shared" si="548"/>
        <v>1053.595</v>
      </c>
      <c r="R431" s="41">
        <f t="shared" si="549"/>
        <v>0</v>
      </c>
      <c r="S431" s="41">
        <f t="shared" si="550"/>
        <v>259.64</v>
      </c>
      <c r="T431" s="44">
        <f t="shared" si="551"/>
        <v>113.3</v>
      </c>
      <c r="U431" s="41">
        <f t="shared" si="552"/>
        <v>9.74</v>
      </c>
      <c r="V431" s="44">
        <f t="shared" si="553"/>
        <v>0</v>
      </c>
      <c r="W431" s="44">
        <f t="shared" si="554"/>
        <v>0</v>
      </c>
      <c r="X431" s="41">
        <f t="shared" si="555"/>
        <v>382.68</v>
      </c>
      <c r="Y431" s="41">
        <f t="shared" si="556"/>
        <v>1436.275</v>
      </c>
      <c r="Z431" s="54"/>
      <c r="AA431" s="12" t="s">
        <v>17</v>
      </c>
      <c r="AB431" s="11">
        <f t="shared" ref="AB431:AH431" si="587">K431+R431</f>
        <v>58.4172</v>
      </c>
      <c r="AC431" s="11">
        <f t="shared" si="587"/>
        <v>778.92</v>
      </c>
      <c r="AD431" s="11">
        <f t="shared" si="587"/>
        <v>566.48</v>
      </c>
      <c r="AE431" s="11">
        <f t="shared" si="587"/>
        <v>32.4578</v>
      </c>
      <c r="AF431" s="11">
        <f t="shared" si="587"/>
        <v>0</v>
      </c>
      <c r="AG431" s="11">
        <f t="shared" si="587"/>
        <v>0</v>
      </c>
      <c r="AH431" s="11">
        <f t="shared" si="587"/>
        <v>1436.275</v>
      </c>
      <c r="AI431" s="12" t="s">
        <v>1138</v>
      </c>
    </row>
    <row r="432" s="9" customFormat="1" ht="16" customHeight="1" spans="1:35">
      <c r="A432" s="40">
        <f t="shared" si="541"/>
        <v>429</v>
      </c>
      <c r="B432" s="41" t="s">
        <v>715</v>
      </c>
      <c r="C432" s="64" t="s">
        <v>1245</v>
      </c>
      <c r="D432" s="367" t="s">
        <v>1246</v>
      </c>
      <c r="E432" s="82">
        <v>3245.4</v>
      </c>
      <c r="F432" s="82">
        <v>3245.5</v>
      </c>
      <c r="G432" s="82">
        <v>5664.75</v>
      </c>
      <c r="H432" s="82">
        <v>3245.4</v>
      </c>
      <c r="I432" s="59"/>
      <c r="J432" s="59"/>
      <c r="K432" s="52">
        <f t="shared" si="542"/>
        <v>58.4172</v>
      </c>
      <c r="L432" s="53">
        <f t="shared" si="543"/>
        <v>519.28</v>
      </c>
      <c r="M432" s="44">
        <f t="shared" si="544"/>
        <v>453.18</v>
      </c>
      <c r="N432" s="41">
        <f t="shared" si="545"/>
        <v>22.7178</v>
      </c>
      <c r="O432" s="44">
        <f t="shared" si="546"/>
        <v>0</v>
      </c>
      <c r="P432" s="44">
        <f t="shared" si="547"/>
        <v>0</v>
      </c>
      <c r="Q432" s="44">
        <f t="shared" si="548"/>
        <v>1053.595</v>
      </c>
      <c r="R432" s="41">
        <f t="shared" si="549"/>
        <v>0</v>
      </c>
      <c r="S432" s="41">
        <f t="shared" si="550"/>
        <v>259.64</v>
      </c>
      <c r="T432" s="44">
        <f t="shared" si="551"/>
        <v>113.3</v>
      </c>
      <c r="U432" s="41">
        <f t="shared" si="552"/>
        <v>9.74</v>
      </c>
      <c r="V432" s="44">
        <f t="shared" si="553"/>
        <v>0</v>
      </c>
      <c r="W432" s="44">
        <f t="shared" si="554"/>
        <v>0</v>
      </c>
      <c r="X432" s="41">
        <f t="shared" si="555"/>
        <v>382.68</v>
      </c>
      <c r="Y432" s="41">
        <f t="shared" si="556"/>
        <v>1436.275</v>
      </c>
      <c r="Z432" s="54"/>
      <c r="AA432" s="12" t="s">
        <v>20</v>
      </c>
      <c r="AB432" s="11">
        <f t="shared" ref="AB432:AH432" si="588">K432+R432</f>
        <v>58.4172</v>
      </c>
      <c r="AC432" s="11">
        <f t="shared" si="588"/>
        <v>778.92</v>
      </c>
      <c r="AD432" s="11">
        <f t="shared" si="588"/>
        <v>566.48</v>
      </c>
      <c r="AE432" s="11">
        <f t="shared" si="588"/>
        <v>32.4578</v>
      </c>
      <c r="AF432" s="11">
        <f t="shared" si="588"/>
        <v>0</v>
      </c>
      <c r="AG432" s="11">
        <f t="shared" si="588"/>
        <v>0</v>
      </c>
      <c r="AH432" s="11">
        <f t="shared" si="588"/>
        <v>1436.275</v>
      </c>
      <c r="AI432" s="12" t="s">
        <v>1138</v>
      </c>
    </row>
    <row r="433" s="9" customFormat="1" ht="16" customHeight="1" spans="1:35">
      <c r="A433" s="40">
        <f t="shared" si="541"/>
        <v>430</v>
      </c>
      <c r="B433" s="41" t="s">
        <v>167</v>
      </c>
      <c r="C433" s="64" t="s">
        <v>1251</v>
      </c>
      <c r="D433" s="367" t="s">
        <v>1252</v>
      </c>
      <c r="E433" s="82">
        <v>3245.4</v>
      </c>
      <c r="F433" s="82">
        <v>3245.5</v>
      </c>
      <c r="G433" s="82">
        <v>5664.75</v>
      </c>
      <c r="H433" s="82">
        <v>3245.4</v>
      </c>
      <c r="I433" s="59"/>
      <c r="J433" s="59"/>
      <c r="K433" s="52">
        <f t="shared" si="542"/>
        <v>58.4172</v>
      </c>
      <c r="L433" s="53">
        <f t="shared" si="543"/>
        <v>519.28</v>
      </c>
      <c r="M433" s="44">
        <f t="shared" si="544"/>
        <v>453.18</v>
      </c>
      <c r="N433" s="41">
        <f t="shared" si="545"/>
        <v>22.7178</v>
      </c>
      <c r="O433" s="44">
        <f t="shared" si="546"/>
        <v>0</v>
      </c>
      <c r="P433" s="44">
        <f t="shared" si="547"/>
        <v>0</v>
      </c>
      <c r="Q433" s="44">
        <f t="shared" si="548"/>
        <v>1053.595</v>
      </c>
      <c r="R433" s="41">
        <f t="shared" si="549"/>
        <v>0</v>
      </c>
      <c r="S433" s="41">
        <f t="shared" si="550"/>
        <v>259.64</v>
      </c>
      <c r="T433" s="44">
        <f t="shared" si="551"/>
        <v>113.3</v>
      </c>
      <c r="U433" s="41">
        <f t="shared" si="552"/>
        <v>9.74</v>
      </c>
      <c r="V433" s="44">
        <f t="shared" si="553"/>
        <v>0</v>
      </c>
      <c r="W433" s="44">
        <f t="shared" si="554"/>
        <v>0</v>
      </c>
      <c r="X433" s="41">
        <f t="shared" si="555"/>
        <v>382.68</v>
      </c>
      <c r="Y433" s="41">
        <f t="shared" si="556"/>
        <v>1436.275</v>
      </c>
      <c r="Z433" s="54"/>
      <c r="AA433" s="12" t="s">
        <v>12</v>
      </c>
      <c r="AB433" s="11">
        <f t="shared" ref="AB433:AH433" si="589">K433+R433</f>
        <v>58.4172</v>
      </c>
      <c r="AC433" s="11">
        <f t="shared" si="589"/>
        <v>778.92</v>
      </c>
      <c r="AD433" s="11">
        <f t="shared" si="589"/>
        <v>566.48</v>
      </c>
      <c r="AE433" s="11">
        <f t="shared" si="589"/>
        <v>32.4578</v>
      </c>
      <c r="AF433" s="11">
        <f t="shared" si="589"/>
        <v>0</v>
      </c>
      <c r="AG433" s="11">
        <f t="shared" si="589"/>
        <v>0</v>
      </c>
      <c r="AH433" s="11">
        <f t="shared" si="589"/>
        <v>1436.275</v>
      </c>
      <c r="AI433" s="12" t="s">
        <v>1134</v>
      </c>
    </row>
    <row r="434" s="9" customFormat="1" ht="16" customHeight="1" spans="1:35">
      <c r="A434" s="40">
        <f t="shared" ref="A434:A443" si="590">ROW()-3</f>
        <v>431</v>
      </c>
      <c r="B434" s="41" t="s">
        <v>167</v>
      </c>
      <c r="C434" s="64" t="s">
        <v>1255</v>
      </c>
      <c r="D434" s="367" t="s">
        <v>1256</v>
      </c>
      <c r="E434" s="82">
        <v>3245.4</v>
      </c>
      <c r="F434" s="82">
        <v>3245.5</v>
      </c>
      <c r="G434" s="82">
        <v>5664.75</v>
      </c>
      <c r="H434" s="82">
        <v>3245.4</v>
      </c>
      <c r="I434" s="59"/>
      <c r="J434" s="59"/>
      <c r="K434" s="52">
        <f t="shared" ref="K434:K443" si="591">E434*0.018</f>
        <v>58.4172</v>
      </c>
      <c r="L434" s="53">
        <f t="shared" ref="L434:L443" si="592">F434*0.16</f>
        <v>519.28</v>
      </c>
      <c r="M434" s="44">
        <f t="shared" ref="M434:M443" si="593">ROUND(G434*0.08,2)</f>
        <v>453.18</v>
      </c>
      <c r="N434" s="41">
        <f t="shared" ref="N434:N443" si="594">H434*0.007</f>
        <v>22.7178</v>
      </c>
      <c r="O434" s="44">
        <f t="shared" ref="O434:O443" si="595">I434*5%</f>
        <v>0</v>
      </c>
      <c r="P434" s="44">
        <f t="shared" ref="P434:P443" si="596">J434*50%</f>
        <v>0</v>
      </c>
      <c r="Q434" s="44">
        <f t="shared" ref="Q434:Q443" si="597">SUM(K434:P434)</f>
        <v>1053.595</v>
      </c>
      <c r="R434" s="41">
        <f t="shared" ref="R434:R443" si="598">E434*0</f>
        <v>0</v>
      </c>
      <c r="S434" s="41">
        <f t="shared" ref="S434:S443" si="599">ROUND(F434*0.08,2)</f>
        <v>259.64</v>
      </c>
      <c r="T434" s="44">
        <f t="shared" ref="T434:T443" si="600">ROUND(G434*0.02,2)</f>
        <v>113.3</v>
      </c>
      <c r="U434" s="41">
        <f t="shared" ref="U434:U443" si="601">ROUND(H434*0.003,2)</f>
        <v>9.74</v>
      </c>
      <c r="V434" s="44">
        <f t="shared" ref="V434:V443" si="602">I434*5%</f>
        <v>0</v>
      </c>
      <c r="W434" s="44">
        <f t="shared" ref="W434:W443" si="603">J434*50%</f>
        <v>0</v>
      </c>
      <c r="X434" s="41">
        <f t="shared" ref="X434:X443" si="604">SUM(R434:W434)</f>
        <v>382.68</v>
      </c>
      <c r="Y434" s="41">
        <f t="shared" ref="Y434:Y443" si="605">Q434+X434</f>
        <v>1436.275</v>
      </c>
      <c r="Z434" s="54"/>
      <c r="AA434" s="12" t="s">
        <v>12</v>
      </c>
      <c r="AB434" s="11">
        <f t="shared" ref="AB434:AH434" si="606">K434+R434</f>
        <v>58.4172</v>
      </c>
      <c r="AC434" s="11">
        <f t="shared" si="606"/>
        <v>778.92</v>
      </c>
      <c r="AD434" s="11">
        <f t="shared" si="606"/>
        <v>566.48</v>
      </c>
      <c r="AE434" s="11">
        <f t="shared" si="606"/>
        <v>32.4578</v>
      </c>
      <c r="AF434" s="11">
        <f t="shared" si="606"/>
        <v>0</v>
      </c>
      <c r="AG434" s="11">
        <f t="shared" si="606"/>
        <v>0</v>
      </c>
      <c r="AH434" s="11">
        <f t="shared" si="606"/>
        <v>1436.275</v>
      </c>
      <c r="AI434" s="12" t="s">
        <v>1134</v>
      </c>
    </row>
    <row r="435" s="9" customFormat="1" ht="16" customHeight="1" spans="1:35">
      <c r="A435" s="40">
        <f t="shared" si="590"/>
        <v>432</v>
      </c>
      <c r="B435" s="41" t="s">
        <v>320</v>
      </c>
      <c r="C435" s="64" t="s">
        <v>1257</v>
      </c>
      <c r="D435" s="367" t="s">
        <v>1258</v>
      </c>
      <c r="E435" s="82">
        <v>3245.4</v>
      </c>
      <c r="F435" s="82">
        <v>3245.5</v>
      </c>
      <c r="G435" s="82">
        <v>5664.75</v>
      </c>
      <c r="H435" s="82">
        <v>3245.4</v>
      </c>
      <c r="I435" s="59"/>
      <c r="J435" s="59"/>
      <c r="K435" s="52">
        <f t="shared" si="591"/>
        <v>58.4172</v>
      </c>
      <c r="L435" s="53">
        <f t="shared" si="592"/>
        <v>519.28</v>
      </c>
      <c r="M435" s="44">
        <f t="shared" si="593"/>
        <v>453.18</v>
      </c>
      <c r="N435" s="41">
        <f t="shared" si="594"/>
        <v>22.7178</v>
      </c>
      <c r="O435" s="44">
        <f t="shared" si="595"/>
        <v>0</v>
      </c>
      <c r="P435" s="44">
        <f t="shared" si="596"/>
        <v>0</v>
      </c>
      <c r="Q435" s="44">
        <f t="shared" si="597"/>
        <v>1053.595</v>
      </c>
      <c r="R435" s="41">
        <f t="shared" si="598"/>
        <v>0</v>
      </c>
      <c r="S435" s="41">
        <f t="shared" si="599"/>
        <v>259.64</v>
      </c>
      <c r="T435" s="44">
        <f t="shared" si="600"/>
        <v>113.3</v>
      </c>
      <c r="U435" s="41">
        <f t="shared" si="601"/>
        <v>9.74</v>
      </c>
      <c r="V435" s="44">
        <f t="shared" si="602"/>
        <v>0</v>
      </c>
      <c r="W435" s="44">
        <f t="shared" si="603"/>
        <v>0</v>
      </c>
      <c r="X435" s="41">
        <f t="shared" si="604"/>
        <v>382.68</v>
      </c>
      <c r="Y435" s="41">
        <f t="shared" si="605"/>
        <v>1436.275</v>
      </c>
      <c r="Z435" s="54"/>
      <c r="AA435" s="12" t="s">
        <v>21</v>
      </c>
      <c r="AB435" s="11">
        <f t="shared" ref="AB435:AH435" si="607">K435+R435</f>
        <v>58.4172</v>
      </c>
      <c r="AC435" s="11">
        <f t="shared" si="607"/>
        <v>778.92</v>
      </c>
      <c r="AD435" s="11">
        <f t="shared" si="607"/>
        <v>566.48</v>
      </c>
      <c r="AE435" s="11">
        <f t="shared" si="607"/>
        <v>32.4578</v>
      </c>
      <c r="AF435" s="11">
        <f t="shared" si="607"/>
        <v>0</v>
      </c>
      <c r="AG435" s="11">
        <f t="shared" si="607"/>
        <v>0</v>
      </c>
      <c r="AH435" s="11">
        <f t="shared" si="607"/>
        <v>1436.275</v>
      </c>
      <c r="AI435" s="12" t="s">
        <v>1138</v>
      </c>
    </row>
    <row r="436" s="9" customFormat="1" ht="16" customHeight="1" spans="1:35">
      <c r="A436" s="40">
        <f t="shared" si="590"/>
        <v>433</v>
      </c>
      <c r="B436" s="41" t="s">
        <v>320</v>
      </c>
      <c r="C436" s="64" t="s">
        <v>1259</v>
      </c>
      <c r="D436" s="367" t="s">
        <v>1260</v>
      </c>
      <c r="E436" s="82">
        <v>3245.4</v>
      </c>
      <c r="F436" s="82">
        <v>3245.5</v>
      </c>
      <c r="G436" s="82">
        <v>5664.75</v>
      </c>
      <c r="H436" s="82">
        <v>3245.4</v>
      </c>
      <c r="I436" s="59"/>
      <c r="J436" s="59"/>
      <c r="K436" s="52">
        <f t="shared" si="591"/>
        <v>58.4172</v>
      </c>
      <c r="L436" s="53">
        <f t="shared" si="592"/>
        <v>519.28</v>
      </c>
      <c r="M436" s="44">
        <f t="shared" si="593"/>
        <v>453.18</v>
      </c>
      <c r="N436" s="41">
        <f t="shared" si="594"/>
        <v>22.7178</v>
      </c>
      <c r="O436" s="44">
        <f t="shared" si="595"/>
        <v>0</v>
      </c>
      <c r="P436" s="44">
        <f t="shared" si="596"/>
        <v>0</v>
      </c>
      <c r="Q436" s="44">
        <f t="shared" si="597"/>
        <v>1053.595</v>
      </c>
      <c r="R436" s="41">
        <f t="shared" si="598"/>
        <v>0</v>
      </c>
      <c r="S436" s="41">
        <f t="shared" si="599"/>
        <v>259.64</v>
      </c>
      <c r="T436" s="44">
        <f t="shared" si="600"/>
        <v>113.3</v>
      </c>
      <c r="U436" s="41">
        <f t="shared" si="601"/>
        <v>9.74</v>
      </c>
      <c r="V436" s="44">
        <f t="shared" si="602"/>
        <v>0</v>
      </c>
      <c r="W436" s="44">
        <f t="shared" si="603"/>
        <v>0</v>
      </c>
      <c r="X436" s="41">
        <f t="shared" si="604"/>
        <v>382.68</v>
      </c>
      <c r="Y436" s="41">
        <f t="shared" si="605"/>
        <v>1436.275</v>
      </c>
      <c r="Z436" s="54"/>
      <c r="AA436" s="12" t="s">
        <v>21</v>
      </c>
      <c r="AB436" s="11">
        <f t="shared" ref="AB436:AH436" si="608">K436+R436</f>
        <v>58.4172</v>
      </c>
      <c r="AC436" s="11">
        <f t="shared" si="608"/>
        <v>778.92</v>
      </c>
      <c r="AD436" s="11">
        <f t="shared" si="608"/>
        <v>566.48</v>
      </c>
      <c r="AE436" s="11">
        <f t="shared" si="608"/>
        <v>32.4578</v>
      </c>
      <c r="AF436" s="11">
        <f t="shared" si="608"/>
        <v>0</v>
      </c>
      <c r="AG436" s="11">
        <f t="shared" si="608"/>
        <v>0</v>
      </c>
      <c r="AH436" s="11">
        <f t="shared" si="608"/>
        <v>1436.275</v>
      </c>
      <c r="AI436" s="12" t="s">
        <v>1138</v>
      </c>
    </row>
    <row r="437" s="9" customFormat="1" ht="16" customHeight="1" spans="1:35">
      <c r="A437" s="40">
        <f t="shared" si="590"/>
        <v>434</v>
      </c>
      <c r="B437" s="41" t="s">
        <v>684</v>
      </c>
      <c r="C437" s="64" t="s">
        <v>1261</v>
      </c>
      <c r="D437" s="367" t="s">
        <v>1262</v>
      </c>
      <c r="E437" s="82">
        <v>3245.4</v>
      </c>
      <c r="F437" s="82">
        <v>3245.5</v>
      </c>
      <c r="G437" s="82">
        <v>5664.75</v>
      </c>
      <c r="H437" s="82">
        <v>3245.4</v>
      </c>
      <c r="I437" s="59"/>
      <c r="J437" s="59"/>
      <c r="K437" s="52">
        <f t="shared" si="591"/>
        <v>58.4172</v>
      </c>
      <c r="L437" s="53">
        <f t="shared" si="592"/>
        <v>519.28</v>
      </c>
      <c r="M437" s="44">
        <f t="shared" si="593"/>
        <v>453.18</v>
      </c>
      <c r="N437" s="41">
        <f t="shared" si="594"/>
        <v>22.7178</v>
      </c>
      <c r="O437" s="44">
        <f t="shared" si="595"/>
        <v>0</v>
      </c>
      <c r="P437" s="44">
        <f t="shared" si="596"/>
        <v>0</v>
      </c>
      <c r="Q437" s="44">
        <f t="shared" si="597"/>
        <v>1053.595</v>
      </c>
      <c r="R437" s="41">
        <f t="shared" si="598"/>
        <v>0</v>
      </c>
      <c r="S437" s="41">
        <f t="shared" si="599"/>
        <v>259.64</v>
      </c>
      <c r="T437" s="44">
        <f t="shared" si="600"/>
        <v>113.3</v>
      </c>
      <c r="U437" s="41">
        <f t="shared" si="601"/>
        <v>9.74</v>
      </c>
      <c r="V437" s="44">
        <f t="shared" si="602"/>
        <v>0</v>
      </c>
      <c r="W437" s="44">
        <f t="shared" si="603"/>
        <v>0</v>
      </c>
      <c r="X437" s="41">
        <f t="shared" si="604"/>
        <v>382.68</v>
      </c>
      <c r="Y437" s="41">
        <f t="shared" si="605"/>
        <v>1436.275</v>
      </c>
      <c r="Z437" s="54"/>
      <c r="AA437" s="12" t="s">
        <v>22</v>
      </c>
      <c r="AB437" s="11">
        <f t="shared" ref="AB437:AH437" si="609">K437+R437</f>
        <v>58.4172</v>
      </c>
      <c r="AC437" s="11">
        <f t="shared" si="609"/>
        <v>778.92</v>
      </c>
      <c r="AD437" s="11">
        <f t="shared" si="609"/>
        <v>566.48</v>
      </c>
      <c r="AE437" s="11">
        <f t="shared" si="609"/>
        <v>32.4578</v>
      </c>
      <c r="AF437" s="11">
        <f t="shared" si="609"/>
        <v>0</v>
      </c>
      <c r="AG437" s="11">
        <f t="shared" si="609"/>
        <v>0</v>
      </c>
      <c r="AH437" s="11">
        <f t="shared" si="609"/>
        <v>1436.275</v>
      </c>
      <c r="AI437" s="12" t="s">
        <v>1138</v>
      </c>
    </row>
    <row r="438" s="9" customFormat="1" ht="16" customHeight="1" spans="1:35">
      <c r="A438" s="40">
        <f t="shared" si="590"/>
        <v>435</v>
      </c>
      <c r="B438" s="41" t="s">
        <v>170</v>
      </c>
      <c r="C438" s="64" t="s">
        <v>1263</v>
      </c>
      <c r="D438" s="367" t="s">
        <v>1264</v>
      </c>
      <c r="E438" s="82">
        <v>3245.4</v>
      </c>
      <c r="F438" s="82">
        <v>3245.5</v>
      </c>
      <c r="G438" s="82">
        <v>5664.75</v>
      </c>
      <c r="H438" s="82">
        <v>3245.4</v>
      </c>
      <c r="I438" s="59"/>
      <c r="J438" s="59"/>
      <c r="K438" s="52">
        <f t="shared" si="591"/>
        <v>58.4172</v>
      </c>
      <c r="L438" s="53">
        <f t="shared" si="592"/>
        <v>519.28</v>
      </c>
      <c r="M438" s="44">
        <f t="shared" si="593"/>
        <v>453.18</v>
      </c>
      <c r="N438" s="41">
        <f t="shared" si="594"/>
        <v>22.7178</v>
      </c>
      <c r="O438" s="44">
        <f t="shared" si="595"/>
        <v>0</v>
      </c>
      <c r="P438" s="44">
        <f t="shared" si="596"/>
        <v>0</v>
      </c>
      <c r="Q438" s="44">
        <f t="shared" si="597"/>
        <v>1053.595</v>
      </c>
      <c r="R438" s="41">
        <f t="shared" si="598"/>
        <v>0</v>
      </c>
      <c r="S438" s="41">
        <f t="shared" si="599"/>
        <v>259.64</v>
      </c>
      <c r="T438" s="44">
        <f t="shared" si="600"/>
        <v>113.3</v>
      </c>
      <c r="U438" s="41">
        <f t="shared" si="601"/>
        <v>9.74</v>
      </c>
      <c r="V438" s="44">
        <f t="shared" si="602"/>
        <v>0</v>
      </c>
      <c r="W438" s="44">
        <f t="shared" si="603"/>
        <v>0</v>
      </c>
      <c r="X438" s="41">
        <f t="shared" si="604"/>
        <v>382.68</v>
      </c>
      <c r="Y438" s="41">
        <f t="shared" si="605"/>
        <v>1436.275</v>
      </c>
      <c r="Z438" s="54"/>
      <c r="AA438" s="12" t="s">
        <v>24</v>
      </c>
      <c r="AB438" s="11">
        <f t="shared" ref="AB438:AH438" si="610">K438+R438</f>
        <v>58.4172</v>
      </c>
      <c r="AC438" s="11">
        <f t="shared" si="610"/>
        <v>778.92</v>
      </c>
      <c r="AD438" s="11">
        <f t="shared" si="610"/>
        <v>566.48</v>
      </c>
      <c r="AE438" s="11">
        <f t="shared" si="610"/>
        <v>32.4578</v>
      </c>
      <c r="AF438" s="11">
        <f t="shared" si="610"/>
        <v>0</v>
      </c>
      <c r="AG438" s="11">
        <f t="shared" si="610"/>
        <v>0</v>
      </c>
      <c r="AH438" s="11">
        <f t="shared" si="610"/>
        <v>1436.275</v>
      </c>
      <c r="AI438" s="12" t="s">
        <v>1138</v>
      </c>
    </row>
    <row r="439" s="9" customFormat="1" ht="16" customHeight="1" spans="1:35">
      <c r="A439" s="40">
        <f t="shared" si="590"/>
        <v>436</v>
      </c>
      <c r="B439" s="41" t="s">
        <v>170</v>
      </c>
      <c r="C439" s="64" t="s">
        <v>1265</v>
      </c>
      <c r="D439" s="367" t="s">
        <v>1266</v>
      </c>
      <c r="E439" s="82">
        <v>3245.4</v>
      </c>
      <c r="F439" s="82">
        <v>3245.5</v>
      </c>
      <c r="G439" s="82">
        <v>5664.75</v>
      </c>
      <c r="H439" s="82">
        <v>3245.4</v>
      </c>
      <c r="I439" s="59"/>
      <c r="J439" s="59"/>
      <c r="K439" s="52">
        <f t="shared" si="591"/>
        <v>58.4172</v>
      </c>
      <c r="L439" s="53">
        <f t="shared" si="592"/>
        <v>519.28</v>
      </c>
      <c r="M439" s="44">
        <f t="shared" si="593"/>
        <v>453.18</v>
      </c>
      <c r="N439" s="41">
        <f t="shared" si="594"/>
        <v>22.7178</v>
      </c>
      <c r="O439" s="44">
        <f t="shared" si="595"/>
        <v>0</v>
      </c>
      <c r="P439" s="44">
        <f t="shared" si="596"/>
        <v>0</v>
      </c>
      <c r="Q439" s="44">
        <f t="shared" si="597"/>
        <v>1053.595</v>
      </c>
      <c r="R439" s="41">
        <f t="shared" si="598"/>
        <v>0</v>
      </c>
      <c r="S439" s="41">
        <f t="shared" si="599"/>
        <v>259.64</v>
      </c>
      <c r="T439" s="44">
        <f t="shared" si="600"/>
        <v>113.3</v>
      </c>
      <c r="U439" s="41">
        <f t="shared" si="601"/>
        <v>9.74</v>
      </c>
      <c r="V439" s="44">
        <f t="shared" si="602"/>
        <v>0</v>
      </c>
      <c r="W439" s="44">
        <f t="shared" si="603"/>
        <v>0</v>
      </c>
      <c r="X439" s="41">
        <f t="shared" si="604"/>
        <v>382.68</v>
      </c>
      <c r="Y439" s="41">
        <f t="shared" si="605"/>
        <v>1436.275</v>
      </c>
      <c r="Z439" s="54"/>
      <c r="AA439" s="12" t="s">
        <v>24</v>
      </c>
      <c r="AB439" s="11">
        <f t="shared" ref="AB439:AH439" si="611">K439+R439</f>
        <v>58.4172</v>
      </c>
      <c r="AC439" s="11">
        <f t="shared" si="611"/>
        <v>778.92</v>
      </c>
      <c r="AD439" s="11">
        <f t="shared" si="611"/>
        <v>566.48</v>
      </c>
      <c r="AE439" s="11">
        <f t="shared" si="611"/>
        <v>32.4578</v>
      </c>
      <c r="AF439" s="11">
        <f t="shared" si="611"/>
        <v>0</v>
      </c>
      <c r="AG439" s="11">
        <f t="shared" si="611"/>
        <v>0</v>
      </c>
      <c r="AH439" s="11">
        <f t="shared" si="611"/>
        <v>1436.275</v>
      </c>
      <c r="AI439" s="12" t="s">
        <v>1138</v>
      </c>
    </row>
    <row r="440" s="31" customFormat="1" ht="16" customHeight="1" spans="1:35">
      <c r="A440" s="94">
        <f t="shared" si="590"/>
        <v>437</v>
      </c>
      <c r="B440" s="95" t="s">
        <v>184</v>
      </c>
      <c r="C440" s="96" t="s">
        <v>1267</v>
      </c>
      <c r="D440" s="371" t="s">
        <v>1268</v>
      </c>
      <c r="E440" s="98">
        <v>3820</v>
      </c>
      <c r="F440" s="98">
        <v>0</v>
      </c>
      <c r="G440" s="98">
        <v>0</v>
      </c>
      <c r="H440" s="98">
        <v>0</v>
      </c>
      <c r="I440" s="104"/>
      <c r="J440" s="104"/>
      <c r="K440" s="105">
        <f t="shared" si="591"/>
        <v>68.76</v>
      </c>
      <c r="L440" s="106">
        <f t="shared" si="592"/>
        <v>0</v>
      </c>
      <c r="M440" s="107">
        <f t="shared" si="593"/>
        <v>0</v>
      </c>
      <c r="N440" s="95">
        <f t="shared" si="594"/>
        <v>0</v>
      </c>
      <c r="O440" s="107">
        <f t="shared" si="595"/>
        <v>0</v>
      </c>
      <c r="P440" s="107">
        <f t="shared" si="596"/>
        <v>0</v>
      </c>
      <c r="Q440" s="107">
        <f t="shared" si="597"/>
        <v>68.76</v>
      </c>
      <c r="R440" s="95">
        <f t="shared" si="598"/>
        <v>0</v>
      </c>
      <c r="S440" s="95">
        <f t="shared" si="599"/>
        <v>0</v>
      </c>
      <c r="T440" s="107">
        <f t="shared" si="600"/>
        <v>0</v>
      </c>
      <c r="U440" s="95">
        <f t="shared" si="601"/>
        <v>0</v>
      </c>
      <c r="V440" s="107">
        <f t="shared" si="602"/>
        <v>0</v>
      </c>
      <c r="W440" s="107">
        <f t="shared" si="603"/>
        <v>0</v>
      </c>
      <c r="X440" s="95">
        <f t="shared" si="604"/>
        <v>0</v>
      </c>
      <c r="Y440" s="95">
        <f t="shared" si="605"/>
        <v>68.76</v>
      </c>
      <c r="Z440" s="109"/>
      <c r="AA440" s="16" t="s">
        <v>11</v>
      </c>
      <c r="AB440" s="15">
        <f t="shared" ref="AB440:AH440" si="612">K440+R440</f>
        <v>68.76</v>
      </c>
      <c r="AC440" s="15">
        <f t="shared" si="612"/>
        <v>0</v>
      </c>
      <c r="AD440" s="15">
        <f t="shared" si="612"/>
        <v>0</v>
      </c>
      <c r="AE440" s="15">
        <f t="shared" si="612"/>
        <v>0</v>
      </c>
      <c r="AF440" s="15">
        <f t="shared" si="612"/>
        <v>0</v>
      </c>
      <c r="AG440" s="15">
        <f t="shared" si="612"/>
        <v>0</v>
      </c>
      <c r="AH440" s="15">
        <f t="shared" si="612"/>
        <v>68.76</v>
      </c>
      <c r="AI440" s="16" t="s">
        <v>1134</v>
      </c>
    </row>
    <row r="441" s="9" customFormat="1" ht="16" customHeight="1" spans="1:35">
      <c r="A441" s="40">
        <f t="shared" si="590"/>
        <v>438</v>
      </c>
      <c r="B441" s="41" t="s">
        <v>184</v>
      </c>
      <c r="C441" s="64" t="s">
        <v>1269</v>
      </c>
      <c r="D441" s="367" t="s">
        <v>1270</v>
      </c>
      <c r="E441" s="82">
        <v>3245.4</v>
      </c>
      <c r="F441" s="82">
        <v>3245.5</v>
      </c>
      <c r="G441" s="82">
        <v>5664.75</v>
      </c>
      <c r="H441" s="82">
        <v>3245.4</v>
      </c>
      <c r="I441" s="59"/>
      <c r="J441" s="59"/>
      <c r="K441" s="52">
        <f t="shared" si="591"/>
        <v>58.4172</v>
      </c>
      <c r="L441" s="53">
        <f t="shared" si="592"/>
        <v>519.28</v>
      </c>
      <c r="M441" s="44">
        <f t="shared" si="593"/>
        <v>453.18</v>
      </c>
      <c r="N441" s="41">
        <f t="shared" si="594"/>
        <v>22.7178</v>
      </c>
      <c r="O441" s="44">
        <f t="shared" si="595"/>
        <v>0</v>
      </c>
      <c r="P441" s="44">
        <f t="shared" si="596"/>
        <v>0</v>
      </c>
      <c r="Q441" s="44">
        <f t="shared" si="597"/>
        <v>1053.595</v>
      </c>
      <c r="R441" s="41">
        <f t="shared" si="598"/>
        <v>0</v>
      </c>
      <c r="S441" s="41">
        <f t="shared" si="599"/>
        <v>259.64</v>
      </c>
      <c r="T441" s="44">
        <f t="shared" si="600"/>
        <v>113.3</v>
      </c>
      <c r="U441" s="41">
        <f t="shared" si="601"/>
        <v>9.74</v>
      </c>
      <c r="V441" s="44">
        <f t="shared" si="602"/>
        <v>0</v>
      </c>
      <c r="W441" s="44">
        <f t="shared" si="603"/>
        <v>0</v>
      </c>
      <c r="X441" s="41">
        <f t="shared" si="604"/>
        <v>382.68</v>
      </c>
      <c r="Y441" s="41">
        <f t="shared" si="605"/>
        <v>1436.275</v>
      </c>
      <c r="Z441" s="54"/>
      <c r="AA441" s="12" t="s">
        <v>11</v>
      </c>
      <c r="AB441" s="11">
        <f t="shared" ref="AB441:AH441" si="613">K441+R441</f>
        <v>58.4172</v>
      </c>
      <c r="AC441" s="11">
        <f t="shared" si="613"/>
        <v>778.92</v>
      </c>
      <c r="AD441" s="11">
        <f t="shared" si="613"/>
        <v>566.48</v>
      </c>
      <c r="AE441" s="11">
        <f t="shared" si="613"/>
        <v>32.4578</v>
      </c>
      <c r="AF441" s="11">
        <f t="shared" si="613"/>
        <v>0</v>
      </c>
      <c r="AG441" s="11">
        <f t="shared" si="613"/>
        <v>0</v>
      </c>
      <c r="AH441" s="11">
        <f t="shared" si="613"/>
        <v>1436.275</v>
      </c>
      <c r="AI441" s="12" t="s">
        <v>1134</v>
      </c>
    </row>
    <row r="442" s="31" customFormat="1" ht="16" customHeight="1" spans="1:35">
      <c r="A442" s="94">
        <f t="shared" si="590"/>
        <v>439</v>
      </c>
      <c r="B442" s="95" t="s">
        <v>167</v>
      </c>
      <c r="C442" s="96" t="s">
        <v>1271</v>
      </c>
      <c r="D442" s="371" t="s">
        <v>1272</v>
      </c>
      <c r="E442" s="98">
        <v>3245.4</v>
      </c>
      <c r="F442" s="98">
        <v>0</v>
      </c>
      <c r="G442" s="98">
        <v>0</v>
      </c>
      <c r="H442" s="98">
        <v>0</v>
      </c>
      <c r="I442" s="104"/>
      <c r="J442" s="104"/>
      <c r="K442" s="105">
        <f t="shared" si="591"/>
        <v>58.4172</v>
      </c>
      <c r="L442" s="106">
        <f t="shared" si="592"/>
        <v>0</v>
      </c>
      <c r="M442" s="107">
        <f t="shared" si="593"/>
        <v>0</v>
      </c>
      <c r="N442" s="95">
        <f t="shared" si="594"/>
        <v>0</v>
      </c>
      <c r="O442" s="107">
        <f t="shared" si="595"/>
        <v>0</v>
      </c>
      <c r="P442" s="107">
        <f t="shared" si="596"/>
        <v>0</v>
      </c>
      <c r="Q442" s="107">
        <f t="shared" si="597"/>
        <v>58.4172</v>
      </c>
      <c r="R442" s="95">
        <f t="shared" si="598"/>
        <v>0</v>
      </c>
      <c r="S442" s="95">
        <f t="shared" si="599"/>
        <v>0</v>
      </c>
      <c r="T442" s="107">
        <f t="shared" si="600"/>
        <v>0</v>
      </c>
      <c r="U442" s="95">
        <f t="shared" si="601"/>
        <v>0</v>
      </c>
      <c r="V442" s="107">
        <f t="shared" si="602"/>
        <v>0</v>
      </c>
      <c r="W442" s="107">
        <f t="shared" si="603"/>
        <v>0</v>
      </c>
      <c r="X442" s="95">
        <f t="shared" si="604"/>
        <v>0</v>
      </c>
      <c r="Y442" s="95">
        <f t="shared" si="605"/>
        <v>58.4172</v>
      </c>
      <c r="Z442" s="109"/>
      <c r="AA442" s="16" t="s">
        <v>12</v>
      </c>
      <c r="AB442" s="15">
        <f t="shared" ref="AB442:AH442" si="614">K442+R442</f>
        <v>58.4172</v>
      </c>
      <c r="AC442" s="15">
        <f t="shared" si="614"/>
        <v>0</v>
      </c>
      <c r="AD442" s="15">
        <f t="shared" si="614"/>
        <v>0</v>
      </c>
      <c r="AE442" s="15">
        <f t="shared" si="614"/>
        <v>0</v>
      </c>
      <c r="AF442" s="15">
        <f t="shared" si="614"/>
        <v>0</v>
      </c>
      <c r="AG442" s="15">
        <f t="shared" si="614"/>
        <v>0</v>
      </c>
      <c r="AH442" s="15">
        <f t="shared" si="614"/>
        <v>58.4172</v>
      </c>
      <c r="AI442" s="16" t="s">
        <v>1134</v>
      </c>
    </row>
    <row r="443" s="9" customFormat="1" ht="16" customHeight="1" spans="1:35">
      <c r="A443" s="40">
        <f t="shared" si="590"/>
        <v>440</v>
      </c>
      <c r="B443" s="41" t="s">
        <v>167</v>
      </c>
      <c r="C443" s="114" t="s">
        <v>1202</v>
      </c>
      <c r="D443" s="362" t="s">
        <v>1203</v>
      </c>
      <c r="E443" s="113">
        <v>3820</v>
      </c>
      <c r="F443" s="113">
        <v>3820</v>
      </c>
      <c r="G443" s="113">
        <v>5664.75</v>
      </c>
      <c r="H443" s="113">
        <v>3820</v>
      </c>
      <c r="I443" s="59"/>
      <c r="J443" s="59">
        <v>108</v>
      </c>
      <c r="K443" s="52">
        <f t="shared" si="591"/>
        <v>68.76</v>
      </c>
      <c r="L443" s="53">
        <f t="shared" si="592"/>
        <v>611.2</v>
      </c>
      <c r="M443" s="44">
        <f t="shared" si="593"/>
        <v>453.18</v>
      </c>
      <c r="N443" s="41">
        <f t="shared" si="594"/>
        <v>26.74</v>
      </c>
      <c r="O443" s="44">
        <f t="shared" si="595"/>
        <v>0</v>
      </c>
      <c r="P443" s="44">
        <f t="shared" si="596"/>
        <v>54</v>
      </c>
      <c r="Q443" s="44">
        <f t="shared" si="597"/>
        <v>1213.88</v>
      </c>
      <c r="R443" s="41">
        <f t="shared" si="598"/>
        <v>0</v>
      </c>
      <c r="S443" s="41">
        <f t="shared" si="599"/>
        <v>305.6</v>
      </c>
      <c r="T443" s="44">
        <f t="shared" si="600"/>
        <v>113.3</v>
      </c>
      <c r="U443" s="41">
        <f t="shared" si="601"/>
        <v>11.46</v>
      </c>
      <c r="V443" s="44">
        <f t="shared" si="602"/>
        <v>0</v>
      </c>
      <c r="W443" s="44">
        <f t="shared" si="603"/>
        <v>54</v>
      </c>
      <c r="X443" s="41">
        <f t="shared" si="604"/>
        <v>484.36</v>
      </c>
      <c r="Y443" s="41">
        <f t="shared" si="605"/>
        <v>1698.24</v>
      </c>
      <c r="Z443" s="54"/>
      <c r="AA443" s="12" t="s">
        <v>12</v>
      </c>
      <c r="AB443" s="11">
        <f t="shared" ref="AB443:AH443" si="615">K443+R443</f>
        <v>68.76</v>
      </c>
      <c r="AC443" s="11">
        <f t="shared" si="615"/>
        <v>916.8</v>
      </c>
      <c r="AD443" s="11">
        <f t="shared" si="615"/>
        <v>566.48</v>
      </c>
      <c r="AE443" s="11">
        <f t="shared" si="615"/>
        <v>38.2</v>
      </c>
      <c r="AF443" s="11">
        <f t="shared" si="615"/>
        <v>0</v>
      </c>
      <c r="AG443" s="11">
        <f t="shared" si="615"/>
        <v>108</v>
      </c>
      <c r="AH443" s="11">
        <f t="shared" si="615"/>
        <v>1698.24</v>
      </c>
      <c r="AI443" s="12" t="s">
        <v>1134</v>
      </c>
    </row>
    <row r="444" s="31" customFormat="1" ht="16" customHeight="1" spans="1:35">
      <c r="A444" s="94">
        <f t="shared" ref="A444:A453" si="616">ROW()-3</f>
        <v>441</v>
      </c>
      <c r="B444" s="95" t="s">
        <v>1274</v>
      </c>
      <c r="C444" s="97" t="s">
        <v>1275</v>
      </c>
      <c r="D444" s="102" t="s">
        <v>1276</v>
      </c>
      <c r="E444" s="95">
        <v>3820</v>
      </c>
      <c r="F444" s="95">
        <v>0</v>
      </c>
      <c r="G444" s="95">
        <v>0</v>
      </c>
      <c r="H444" s="95">
        <v>0</v>
      </c>
      <c r="I444" s="104"/>
      <c r="J444" s="104"/>
      <c r="K444" s="105">
        <f t="shared" ref="K444:K467" si="617">E444*0.018</f>
        <v>68.76</v>
      </c>
      <c r="L444" s="106">
        <f t="shared" ref="L444:L467" si="618">F444*0.16</f>
        <v>0</v>
      </c>
      <c r="M444" s="107">
        <f t="shared" ref="M444:M467" si="619">ROUND(G444*0.08,2)</f>
        <v>0</v>
      </c>
      <c r="N444" s="95">
        <f t="shared" ref="N444:N467" si="620">H444*0.007</f>
        <v>0</v>
      </c>
      <c r="O444" s="107">
        <f t="shared" ref="O444:O467" si="621">I444*5%</f>
        <v>0</v>
      </c>
      <c r="P444" s="107">
        <f t="shared" ref="P444:P467" si="622">J444*50%</f>
        <v>0</v>
      </c>
      <c r="Q444" s="107">
        <f t="shared" ref="Q444:Q467" si="623">SUM(K444:P444)</f>
        <v>68.76</v>
      </c>
      <c r="R444" s="95">
        <f t="shared" ref="R444:R467" si="624">E444*0</f>
        <v>0</v>
      </c>
      <c r="S444" s="95">
        <f t="shared" ref="S444:S467" si="625">ROUND(F444*0.08,2)</f>
        <v>0</v>
      </c>
      <c r="T444" s="107">
        <f t="shared" ref="T444:T467" si="626">ROUND(G444*0.02,2)</f>
        <v>0</v>
      </c>
      <c r="U444" s="95">
        <f t="shared" ref="U444:U467" si="627">ROUND(H444*0.003,2)</f>
        <v>0</v>
      </c>
      <c r="V444" s="107">
        <f t="shared" ref="V444:V467" si="628">I444*5%</f>
        <v>0</v>
      </c>
      <c r="W444" s="107">
        <f t="shared" ref="W444:W467" si="629">J444*50%</f>
        <v>0</v>
      </c>
      <c r="X444" s="95">
        <f t="shared" ref="X444:X467" si="630">SUM(R444:W444)</f>
        <v>0</v>
      </c>
      <c r="Y444" s="95">
        <f t="shared" ref="Y444:Y467" si="631">Q444+X444</f>
        <v>68.76</v>
      </c>
      <c r="Z444" s="109"/>
      <c r="AA444" s="16" t="s">
        <v>10</v>
      </c>
      <c r="AB444" s="15">
        <f t="shared" ref="AB444:AB467" si="632">K444+R444</f>
        <v>68.76</v>
      </c>
      <c r="AC444" s="15">
        <f t="shared" ref="AC444:AC467" si="633">L444+S444</f>
        <v>0</v>
      </c>
      <c r="AD444" s="15">
        <f t="shared" ref="AD444:AD467" si="634">M444+T444</f>
        <v>0</v>
      </c>
      <c r="AE444" s="15">
        <f t="shared" ref="AE444:AE467" si="635">N444+U444</f>
        <v>0</v>
      </c>
      <c r="AF444" s="15">
        <f t="shared" ref="AF444:AF467" si="636">O444+V444</f>
        <v>0</v>
      </c>
      <c r="AG444" s="15">
        <f t="shared" ref="AG444:AG467" si="637">P444+W444</f>
        <v>0</v>
      </c>
      <c r="AH444" s="15">
        <f t="shared" ref="AH444:AH467" si="638">Q444+X444</f>
        <v>68.76</v>
      </c>
      <c r="AI444" s="16" t="s">
        <v>1134</v>
      </c>
    </row>
    <row r="445" s="9" customFormat="1" ht="16" customHeight="1" spans="1:35">
      <c r="A445" s="40">
        <f t="shared" si="616"/>
        <v>442</v>
      </c>
      <c r="B445" s="41" t="s">
        <v>715</v>
      </c>
      <c r="C445" s="114" t="s">
        <v>1277</v>
      </c>
      <c r="D445" s="342" t="s">
        <v>1278</v>
      </c>
      <c r="E445" s="113">
        <v>3245.4</v>
      </c>
      <c r="F445" s="82"/>
      <c r="G445" s="113">
        <v>5664.75</v>
      </c>
      <c r="H445" s="113">
        <v>3245.5</v>
      </c>
      <c r="I445" s="59"/>
      <c r="J445" s="59">
        <v>108</v>
      </c>
      <c r="K445" s="52">
        <f t="shared" si="617"/>
        <v>58.4172</v>
      </c>
      <c r="L445" s="53">
        <f t="shared" si="618"/>
        <v>0</v>
      </c>
      <c r="M445" s="44">
        <f t="shared" si="619"/>
        <v>453.18</v>
      </c>
      <c r="N445" s="41">
        <f t="shared" si="620"/>
        <v>22.7185</v>
      </c>
      <c r="O445" s="44">
        <f t="shared" si="621"/>
        <v>0</v>
      </c>
      <c r="P445" s="44">
        <f t="shared" si="622"/>
        <v>54</v>
      </c>
      <c r="Q445" s="44">
        <f t="shared" si="623"/>
        <v>588.3157</v>
      </c>
      <c r="R445" s="41">
        <f t="shared" si="624"/>
        <v>0</v>
      </c>
      <c r="S445" s="41">
        <f t="shared" si="625"/>
        <v>0</v>
      </c>
      <c r="T445" s="44">
        <f t="shared" si="626"/>
        <v>113.3</v>
      </c>
      <c r="U445" s="41">
        <f t="shared" si="627"/>
        <v>9.74</v>
      </c>
      <c r="V445" s="44">
        <f t="shared" si="628"/>
        <v>0</v>
      </c>
      <c r="W445" s="44">
        <f t="shared" si="629"/>
        <v>54</v>
      </c>
      <c r="X445" s="41">
        <f t="shared" si="630"/>
        <v>177.04</v>
      </c>
      <c r="Y445" s="41">
        <f t="shared" si="631"/>
        <v>765.3557</v>
      </c>
      <c r="Z445" s="54"/>
      <c r="AA445" s="12" t="s">
        <v>20</v>
      </c>
      <c r="AB445" s="11">
        <f t="shared" si="632"/>
        <v>58.4172</v>
      </c>
      <c r="AC445" s="11">
        <f t="shared" si="633"/>
        <v>0</v>
      </c>
      <c r="AD445" s="11">
        <f t="shared" si="634"/>
        <v>566.48</v>
      </c>
      <c r="AE445" s="11">
        <f t="shared" si="635"/>
        <v>32.4585</v>
      </c>
      <c r="AF445" s="11">
        <f t="shared" si="636"/>
        <v>0</v>
      </c>
      <c r="AG445" s="11">
        <f t="shared" si="637"/>
        <v>108</v>
      </c>
      <c r="AH445" s="11">
        <f t="shared" si="638"/>
        <v>765.3557</v>
      </c>
      <c r="AI445" s="12" t="s">
        <v>1138</v>
      </c>
    </row>
    <row r="446" s="9" customFormat="1" ht="16" customHeight="1" spans="1:35">
      <c r="A446" s="40">
        <f t="shared" si="616"/>
        <v>443</v>
      </c>
      <c r="B446" s="41" t="s">
        <v>167</v>
      </c>
      <c r="C446" s="114" t="s">
        <v>1279</v>
      </c>
      <c r="D446" s="342" t="s">
        <v>1280</v>
      </c>
      <c r="E446" s="113">
        <v>3245.4</v>
      </c>
      <c r="F446" s="113">
        <v>3245.5</v>
      </c>
      <c r="G446" s="113">
        <v>5664.75</v>
      </c>
      <c r="H446" s="113">
        <v>3245.5</v>
      </c>
      <c r="I446" s="108">
        <v>3180</v>
      </c>
      <c r="J446" s="59">
        <v>108</v>
      </c>
      <c r="K446" s="52">
        <f t="shared" si="617"/>
        <v>58.4172</v>
      </c>
      <c r="L446" s="53">
        <f t="shared" si="618"/>
        <v>519.28</v>
      </c>
      <c r="M446" s="44">
        <f t="shared" si="619"/>
        <v>453.18</v>
      </c>
      <c r="N446" s="41">
        <f t="shared" si="620"/>
        <v>22.7185</v>
      </c>
      <c r="O446" s="44">
        <f t="shared" si="621"/>
        <v>159</v>
      </c>
      <c r="P446" s="44">
        <f t="shared" si="622"/>
        <v>54</v>
      </c>
      <c r="Q446" s="44">
        <f t="shared" si="623"/>
        <v>1266.5957</v>
      </c>
      <c r="R446" s="41">
        <f t="shared" si="624"/>
        <v>0</v>
      </c>
      <c r="S446" s="41">
        <f t="shared" si="625"/>
        <v>259.64</v>
      </c>
      <c r="T446" s="44">
        <f t="shared" si="626"/>
        <v>113.3</v>
      </c>
      <c r="U446" s="41">
        <f t="shared" si="627"/>
        <v>9.74</v>
      </c>
      <c r="V446" s="44">
        <f t="shared" si="628"/>
        <v>159</v>
      </c>
      <c r="W446" s="44">
        <f t="shared" si="629"/>
        <v>54</v>
      </c>
      <c r="X446" s="41">
        <f t="shared" si="630"/>
        <v>595.68</v>
      </c>
      <c r="Y446" s="41">
        <f t="shared" si="631"/>
        <v>1862.2757</v>
      </c>
      <c r="Z446" s="54"/>
      <c r="AA446" s="12" t="s">
        <v>12</v>
      </c>
      <c r="AB446" s="11">
        <f t="shared" si="632"/>
        <v>58.4172</v>
      </c>
      <c r="AC446" s="11">
        <f t="shared" si="633"/>
        <v>778.92</v>
      </c>
      <c r="AD446" s="11">
        <f t="shared" si="634"/>
        <v>566.48</v>
      </c>
      <c r="AE446" s="11">
        <f t="shared" si="635"/>
        <v>32.4585</v>
      </c>
      <c r="AF446" s="11">
        <f t="shared" si="636"/>
        <v>318</v>
      </c>
      <c r="AG446" s="11">
        <f t="shared" si="637"/>
        <v>108</v>
      </c>
      <c r="AH446" s="11">
        <f t="shared" si="638"/>
        <v>1862.2757</v>
      </c>
      <c r="AI446" s="12" t="s">
        <v>1134</v>
      </c>
    </row>
    <row r="447" s="9" customFormat="1" ht="16" customHeight="1" spans="1:35">
      <c r="A447" s="40">
        <f t="shared" si="616"/>
        <v>444</v>
      </c>
      <c r="B447" s="41" t="s">
        <v>167</v>
      </c>
      <c r="C447" s="114" t="s">
        <v>1281</v>
      </c>
      <c r="D447" s="342" t="s">
        <v>1282</v>
      </c>
      <c r="E447" s="113">
        <v>3245.4</v>
      </c>
      <c r="F447" s="113">
        <v>3245.5</v>
      </c>
      <c r="G447" s="113">
        <v>5664.75</v>
      </c>
      <c r="H447" s="113">
        <v>3245.5</v>
      </c>
      <c r="I447" s="59"/>
      <c r="J447" s="59">
        <v>108</v>
      </c>
      <c r="K447" s="52">
        <f t="shared" si="617"/>
        <v>58.4172</v>
      </c>
      <c r="L447" s="53">
        <f t="shared" si="618"/>
        <v>519.28</v>
      </c>
      <c r="M447" s="44">
        <f t="shared" si="619"/>
        <v>453.18</v>
      </c>
      <c r="N447" s="41">
        <f t="shared" si="620"/>
        <v>22.7185</v>
      </c>
      <c r="O447" s="44">
        <f t="shared" si="621"/>
        <v>0</v>
      </c>
      <c r="P447" s="44">
        <f t="shared" si="622"/>
        <v>54</v>
      </c>
      <c r="Q447" s="44">
        <f t="shared" si="623"/>
        <v>1107.5957</v>
      </c>
      <c r="R447" s="41">
        <f t="shared" si="624"/>
        <v>0</v>
      </c>
      <c r="S447" s="41">
        <f t="shared" si="625"/>
        <v>259.64</v>
      </c>
      <c r="T447" s="44">
        <f t="shared" si="626"/>
        <v>113.3</v>
      </c>
      <c r="U447" s="41">
        <f t="shared" si="627"/>
        <v>9.74</v>
      </c>
      <c r="V447" s="44">
        <f t="shared" si="628"/>
        <v>0</v>
      </c>
      <c r="W447" s="44">
        <f t="shared" si="629"/>
        <v>54</v>
      </c>
      <c r="X447" s="41">
        <f t="shared" si="630"/>
        <v>436.68</v>
      </c>
      <c r="Y447" s="41">
        <f t="shared" si="631"/>
        <v>1544.2757</v>
      </c>
      <c r="Z447" s="54"/>
      <c r="AA447" s="12" t="s">
        <v>12</v>
      </c>
      <c r="AB447" s="11">
        <f t="shared" si="632"/>
        <v>58.4172</v>
      </c>
      <c r="AC447" s="11">
        <f t="shared" si="633"/>
        <v>778.92</v>
      </c>
      <c r="AD447" s="11">
        <f t="shared" si="634"/>
        <v>566.48</v>
      </c>
      <c r="AE447" s="11">
        <f t="shared" si="635"/>
        <v>32.4585</v>
      </c>
      <c r="AF447" s="11">
        <f t="shared" si="636"/>
        <v>0</v>
      </c>
      <c r="AG447" s="11">
        <f t="shared" si="637"/>
        <v>108</v>
      </c>
      <c r="AH447" s="11">
        <f t="shared" si="638"/>
        <v>1544.2757</v>
      </c>
      <c r="AI447" s="12" t="s">
        <v>1134</v>
      </c>
    </row>
    <row r="448" s="9" customFormat="1" ht="16" customHeight="1" spans="1:35">
      <c r="A448" s="40">
        <f t="shared" si="616"/>
        <v>445</v>
      </c>
      <c r="B448" s="41" t="s">
        <v>167</v>
      </c>
      <c r="C448" s="114" t="s">
        <v>1283</v>
      </c>
      <c r="D448" s="45" t="s">
        <v>1284</v>
      </c>
      <c r="E448" s="113">
        <v>3245.4</v>
      </c>
      <c r="F448" s="82"/>
      <c r="G448" s="113">
        <v>5664.75</v>
      </c>
      <c r="H448" s="113">
        <v>3245.5</v>
      </c>
      <c r="I448" s="59"/>
      <c r="J448" s="59">
        <v>108</v>
      </c>
      <c r="K448" s="52">
        <f t="shared" si="617"/>
        <v>58.4172</v>
      </c>
      <c r="L448" s="53">
        <f t="shared" si="618"/>
        <v>0</v>
      </c>
      <c r="M448" s="44">
        <f t="shared" si="619"/>
        <v>453.18</v>
      </c>
      <c r="N448" s="41">
        <f t="shared" si="620"/>
        <v>22.7185</v>
      </c>
      <c r="O448" s="44">
        <f t="shared" si="621"/>
        <v>0</v>
      </c>
      <c r="P448" s="44">
        <f t="shared" si="622"/>
        <v>54</v>
      </c>
      <c r="Q448" s="44">
        <f t="shared" si="623"/>
        <v>588.3157</v>
      </c>
      <c r="R448" s="41">
        <f t="shared" si="624"/>
        <v>0</v>
      </c>
      <c r="S448" s="41">
        <f t="shared" si="625"/>
        <v>0</v>
      </c>
      <c r="T448" s="44">
        <f t="shared" si="626"/>
        <v>113.3</v>
      </c>
      <c r="U448" s="41">
        <f t="shared" si="627"/>
        <v>9.74</v>
      </c>
      <c r="V448" s="44">
        <f t="shared" si="628"/>
        <v>0</v>
      </c>
      <c r="W448" s="44">
        <f t="shared" si="629"/>
        <v>54</v>
      </c>
      <c r="X448" s="41">
        <f t="shared" si="630"/>
        <v>177.04</v>
      </c>
      <c r="Y448" s="41">
        <f t="shared" si="631"/>
        <v>765.3557</v>
      </c>
      <c r="Z448" s="54"/>
      <c r="AA448" s="12" t="s">
        <v>12</v>
      </c>
      <c r="AB448" s="11">
        <f t="shared" si="632"/>
        <v>58.4172</v>
      </c>
      <c r="AC448" s="11">
        <f t="shared" si="633"/>
        <v>0</v>
      </c>
      <c r="AD448" s="11">
        <f t="shared" si="634"/>
        <v>566.48</v>
      </c>
      <c r="AE448" s="11">
        <f t="shared" si="635"/>
        <v>32.4585</v>
      </c>
      <c r="AF448" s="11">
        <f t="shared" si="636"/>
        <v>0</v>
      </c>
      <c r="AG448" s="11">
        <f t="shared" si="637"/>
        <v>108</v>
      </c>
      <c r="AH448" s="11">
        <f t="shared" si="638"/>
        <v>765.3557</v>
      </c>
      <c r="AI448" s="12" t="s">
        <v>1134</v>
      </c>
    </row>
    <row r="449" s="9" customFormat="1" ht="16" customHeight="1" spans="1:35">
      <c r="A449" s="40">
        <f t="shared" si="616"/>
        <v>446</v>
      </c>
      <c r="B449" s="41" t="s">
        <v>167</v>
      </c>
      <c r="C449" s="114" t="s">
        <v>1285</v>
      </c>
      <c r="D449" s="45" t="s">
        <v>1286</v>
      </c>
      <c r="E449" s="113">
        <v>3245.4</v>
      </c>
      <c r="F449" s="113">
        <v>3245.5</v>
      </c>
      <c r="G449" s="113">
        <v>5664.75</v>
      </c>
      <c r="H449" s="113">
        <v>3245.5</v>
      </c>
      <c r="I449" s="59"/>
      <c r="J449" s="59">
        <v>108</v>
      </c>
      <c r="K449" s="52">
        <f t="shared" si="617"/>
        <v>58.4172</v>
      </c>
      <c r="L449" s="53">
        <f t="shared" si="618"/>
        <v>519.28</v>
      </c>
      <c r="M449" s="44">
        <f t="shared" si="619"/>
        <v>453.18</v>
      </c>
      <c r="N449" s="41">
        <f t="shared" si="620"/>
        <v>22.7185</v>
      </c>
      <c r="O449" s="44">
        <f t="shared" si="621"/>
        <v>0</v>
      </c>
      <c r="P449" s="44">
        <f t="shared" si="622"/>
        <v>54</v>
      </c>
      <c r="Q449" s="44">
        <f t="shared" si="623"/>
        <v>1107.5957</v>
      </c>
      <c r="R449" s="41">
        <f t="shared" si="624"/>
        <v>0</v>
      </c>
      <c r="S449" s="41">
        <f t="shared" si="625"/>
        <v>259.64</v>
      </c>
      <c r="T449" s="44">
        <f t="shared" si="626"/>
        <v>113.3</v>
      </c>
      <c r="U449" s="41">
        <f t="shared" si="627"/>
        <v>9.74</v>
      </c>
      <c r="V449" s="44">
        <f t="shared" si="628"/>
        <v>0</v>
      </c>
      <c r="W449" s="44">
        <f t="shared" si="629"/>
        <v>54</v>
      </c>
      <c r="X449" s="41">
        <f t="shared" si="630"/>
        <v>436.68</v>
      </c>
      <c r="Y449" s="41">
        <f t="shared" si="631"/>
        <v>1544.2757</v>
      </c>
      <c r="Z449" s="54"/>
      <c r="AA449" s="12" t="s">
        <v>12</v>
      </c>
      <c r="AB449" s="11">
        <f t="shared" si="632"/>
        <v>58.4172</v>
      </c>
      <c r="AC449" s="11">
        <f t="shared" si="633"/>
        <v>778.92</v>
      </c>
      <c r="AD449" s="11">
        <f t="shared" si="634"/>
        <v>566.48</v>
      </c>
      <c r="AE449" s="11">
        <f t="shared" si="635"/>
        <v>32.4585</v>
      </c>
      <c r="AF449" s="11">
        <f t="shared" si="636"/>
        <v>0</v>
      </c>
      <c r="AG449" s="11">
        <f t="shared" si="637"/>
        <v>108</v>
      </c>
      <c r="AH449" s="11">
        <f t="shared" si="638"/>
        <v>1544.2757</v>
      </c>
      <c r="AI449" s="12" t="s">
        <v>1134</v>
      </c>
    </row>
    <row r="450" s="9" customFormat="1" ht="16" customHeight="1" spans="1:35">
      <c r="A450" s="40">
        <f t="shared" si="616"/>
        <v>447</v>
      </c>
      <c r="B450" s="41" t="s">
        <v>320</v>
      </c>
      <c r="C450" s="114" t="s">
        <v>1287</v>
      </c>
      <c r="D450" s="45" t="s">
        <v>1288</v>
      </c>
      <c r="E450" s="113">
        <v>3245.4</v>
      </c>
      <c r="F450" s="113">
        <v>3245.5</v>
      </c>
      <c r="G450" s="113">
        <v>5664.75</v>
      </c>
      <c r="H450" s="113">
        <v>3245.5</v>
      </c>
      <c r="I450" s="59"/>
      <c r="J450" s="59"/>
      <c r="K450" s="52">
        <f t="shared" si="617"/>
        <v>58.4172</v>
      </c>
      <c r="L450" s="53">
        <f t="shared" si="618"/>
        <v>519.28</v>
      </c>
      <c r="M450" s="44">
        <f t="shared" si="619"/>
        <v>453.18</v>
      </c>
      <c r="N450" s="41">
        <f t="shared" si="620"/>
        <v>22.7185</v>
      </c>
      <c r="O450" s="44">
        <f t="shared" si="621"/>
        <v>0</v>
      </c>
      <c r="P450" s="44">
        <f t="shared" si="622"/>
        <v>0</v>
      </c>
      <c r="Q450" s="44">
        <f t="shared" si="623"/>
        <v>1053.5957</v>
      </c>
      <c r="R450" s="41">
        <f t="shared" si="624"/>
        <v>0</v>
      </c>
      <c r="S450" s="41">
        <f t="shared" si="625"/>
        <v>259.64</v>
      </c>
      <c r="T450" s="44">
        <f t="shared" si="626"/>
        <v>113.3</v>
      </c>
      <c r="U450" s="41">
        <f t="shared" si="627"/>
        <v>9.74</v>
      </c>
      <c r="V450" s="44">
        <f t="shared" si="628"/>
        <v>0</v>
      </c>
      <c r="W450" s="44">
        <f t="shared" si="629"/>
        <v>0</v>
      </c>
      <c r="X450" s="41">
        <f t="shared" si="630"/>
        <v>382.68</v>
      </c>
      <c r="Y450" s="41">
        <f t="shared" si="631"/>
        <v>1436.2757</v>
      </c>
      <c r="Z450" s="54"/>
      <c r="AA450" s="12" t="s">
        <v>21</v>
      </c>
      <c r="AB450" s="11">
        <f t="shared" si="632"/>
        <v>58.4172</v>
      </c>
      <c r="AC450" s="11">
        <f t="shared" si="633"/>
        <v>778.92</v>
      </c>
      <c r="AD450" s="11">
        <f t="shared" si="634"/>
        <v>566.48</v>
      </c>
      <c r="AE450" s="11">
        <f t="shared" si="635"/>
        <v>32.4585</v>
      </c>
      <c r="AF450" s="11">
        <f t="shared" si="636"/>
        <v>0</v>
      </c>
      <c r="AG450" s="11">
        <f t="shared" si="637"/>
        <v>0</v>
      </c>
      <c r="AH450" s="11">
        <f t="shared" si="638"/>
        <v>1436.2757</v>
      </c>
      <c r="AI450" s="12" t="s">
        <v>1138</v>
      </c>
    </row>
    <row r="451" s="9" customFormat="1" ht="16" customHeight="1" spans="1:35">
      <c r="A451" s="40">
        <f t="shared" si="616"/>
        <v>448</v>
      </c>
      <c r="B451" s="41" t="s">
        <v>320</v>
      </c>
      <c r="C451" s="114" t="s">
        <v>1289</v>
      </c>
      <c r="D451" s="45" t="s">
        <v>1290</v>
      </c>
      <c r="E451" s="113">
        <v>3245.4</v>
      </c>
      <c r="F451" s="113">
        <v>3245.5</v>
      </c>
      <c r="G451" s="113">
        <v>5664.75</v>
      </c>
      <c r="H451" s="113">
        <v>3245.5</v>
      </c>
      <c r="I451" s="59"/>
      <c r="J451" s="59">
        <v>108</v>
      </c>
      <c r="K451" s="52">
        <f t="shared" si="617"/>
        <v>58.4172</v>
      </c>
      <c r="L451" s="53">
        <f t="shared" si="618"/>
        <v>519.28</v>
      </c>
      <c r="M451" s="44">
        <f t="shared" si="619"/>
        <v>453.18</v>
      </c>
      <c r="N451" s="41">
        <f t="shared" si="620"/>
        <v>22.7185</v>
      </c>
      <c r="O451" s="44">
        <f t="shared" si="621"/>
        <v>0</v>
      </c>
      <c r="P451" s="44">
        <f t="shared" si="622"/>
        <v>54</v>
      </c>
      <c r="Q451" s="44">
        <f t="shared" si="623"/>
        <v>1107.5957</v>
      </c>
      <c r="R451" s="41">
        <f t="shared" si="624"/>
        <v>0</v>
      </c>
      <c r="S451" s="41">
        <f t="shared" si="625"/>
        <v>259.64</v>
      </c>
      <c r="T451" s="44">
        <f t="shared" si="626"/>
        <v>113.3</v>
      </c>
      <c r="U451" s="41">
        <f t="shared" si="627"/>
        <v>9.74</v>
      </c>
      <c r="V451" s="44">
        <f t="shared" si="628"/>
        <v>0</v>
      </c>
      <c r="W451" s="44">
        <f t="shared" si="629"/>
        <v>54</v>
      </c>
      <c r="X451" s="41">
        <f t="shared" si="630"/>
        <v>436.68</v>
      </c>
      <c r="Y451" s="41">
        <f t="shared" si="631"/>
        <v>1544.2757</v>
      </c>
      <c r="Z451" s="54"/>
      <c r="AA451" s="12" t="s">
        <v>21</v>
      </c>
      <c r="AB451" s="11">
        <f t="shared" si="632"/>
        <v>58.4172</v>
      </c>
      <c r="AC451" s="11">
        <f t="shared" si="633"/>
        <v>778.92</v>
      </c>
      <c r="AD451" s="11">
        <f t="shared" si="634"/>
        <v>566.48</v>
      </c>
      <c r="AE451" s="11">
        <f t="shared" si="635"/>
        <v>32.4585</v>
      </c>
      <c r="AF451" s="11">
        <f t="shared" si="636"/>
        <v>0</v>
      </c>
      <c r="AG451" s="11">
        <f t="shared" si="637"/>
        <v>108</v>
      </c>
      <c r="AH451" s="11">
        <f t="shared" si="638"/>
        <v>1544.2757</v>
      </c>
      <c r="AI451" s="12" t="s">
        <v>1138</v>
      </c>
    </row>
    <row r="452" s="9" customFormat="1" ht="16" customHeight="1" spans="1:35">
      <c r="A452" s="40">
        <f t="shared" si="616"/>
        <v>449</v>
      </c>
      <c r="B452" s="41" t="s">
        <v>320</v>
      </c>
      <c r="C452" s="114" t="s">
        <v>1291</v>
      </c>
      <c r="D452" s="45" t="s">
        <v>1292</v>
      </c>
      <c r="E452" s="113">
        <v>3245.4</v>
      </c>
      <c r="F452" s="113">
        <v>3245.5</v>
      </c>
      <c r="G452" s="113">
        <v>5664.75</v>
      </c>
      <c r="H452" s="113">
        <v>3245.5</v>
      </c>
      <c r="I452" s="59"/>
      <c r="J452" s="59">
        <v>108</v>
      </c>
      <c r="K452" s="52">
        <f t="shared" si="617"/>
        <v>58.4172</v>
      </c>
      <c r="L452" s="53">
        <f t="shared" si="618"/>
        <v>519.28</v>
      </c>
      <c r="M452" s="44">
        <f t="shared" si="619"/>
        <v>453.18</v>
      </c>
      <c r="N452" s="41">
        <f t="shared" si="620"/>
        <v>22.7185</v>
      </c>
      <c r="O452" s="44">
        <f t="shared" si="621"/>
        <v>0</v>
      </c>
      <c r="P452" s="44">
        <f t="shared" si="622"/>
        <v>54</v>
      </c>
      <c r="Q452" s="44">
        <f t="shared" si="623"/>
        <v>1107.5957</v>
      </c>
      <c r="R452" s="41">
        <f t="shared" si="624"/>
        <v>0</v>
      </c>
      <c r="S452" s="41">
        <f t="shared" si="625"/>
        <v>259.64</v>
      </c>
      <c r="T452" s="44">
        <f t="shared" si="626"/>
        <v>113.3</v>
      </c>
      <c r="U452" s="41">
        <f t="shared" si="627"/>
        <v>9.74</v>
      </c>
      <c r="V452" s="44">
        <f t="shared" si="628"/>
        <v>0</v>
      </c>
      <c r="W452" s="44">
        <f t="shared" si="629"/>
        <v>54</v>
      </c>
      <c r="X452" s="41">
        <f t="shared" si="630"/>
        <v>436.68</v>
      </c>
      <c r="Y452" s="41">
        <f t="shared" si="631"/>
        <v>1544.2757</v>
      </c>
      <c r="Z452" s="54"/>
      <c r="AA452" s="12" t="s">
        <v>21</v>
      </c>
      <c r="AB452" s="11">
        <f t="shared" si="632"/>
        <v>58.4172</v>
      </c>
      <c r="AC452" s="11">
        <f t="shared" si="633"/>
        <v>778.92</v>
      </c>
      <c r="AD452" s="11">
        <f t="shared" si="634"/>
        <v>566.48</v>
      </c>
      <c r="AE452" s="11">
        <f t="shared" si="635"/>
        <v>32.4585</v>
      </c>
      <c r="AF452" s="11">
        <f t="shared" si="636"/>
        <v>0</v>
      </c>
      <c r="AG452" s="11">
        <f t="shared" si="637"/>
        <v>108</v>
      </c>
      <c r="AH452" s="11">
        <f t="shared" si="638"/>
        <v>1544.2757</v>
      </c>
      <c r="AI452" s="12" t="s">
        <v>1138</v>
      </c>
    </row>
    <row r="453" s="9" customFormat="1" ht="16" customHeight="1" spans="1:35">
      <c r="A453" s="40">
        <f t="shared" si="616"/>
        <v>450</v>
      </c>
      <c r="B453" s="41" t="s">
        <v>320</v>
      </c>
      <c r="C453" s="195" t="s">
        <v>1293</v>
      </c>
      <c r="D453" s="367" t="s">
        <v>1294</v>
      </c>
      <c r="E453" s="113">
        <v>3245.4</v>
      </c>
      <c r="F453" s="113">
        <v>3245.5</v>
      </c>
      <c r="G453" s="113">
        <v>5664.75</v>
      </c>
      <c r="H453" s="113">
        <v>3245.5</v>
      </c>
      <c r="I453" s="59"/>
      <c r="J453" s="59">
        <v>108</v>
      </c>
      <c r="K453" s="52">
        <f t="shared" si="617"/>
        <v>58.4172</v>
      </c>
      <c r="L453" s="53">
        <f t="shared" si="618"/>
        <v>519.28</v>
      </c>
      <c r="M453" s="44">
        <f t="shared" si="619"/>
        <v>453.18</v>
      </c>
      <c r="N453" s="41">
        <f t="shared" si="620"/>
        <v>22.7185</v>
      </c>
      <c r="O453" s="44">
        <f t="shared" si="621"/>
        <v>0</v>
      </c>
      <c r="P453" s="44">
        <f t="shared" si="622"/>
        <v>54</v>
      </c>
      <c r="Q453" s="44">
        <f t="shared" si="623"/>
        <v>1107.5957</v>
      </c>
      <c r="R453" s="41">
        <f t="shared" si="624"/>
        <v>0</v>
      </c>
      <c r="S453" s="41">
        <f t="shared" si="625"/>
        <v>259.64</v>
      </c>
      <c r="T453" s="44">
        <f t="shared" si="626"/>
        <v>113.3</v>
      </c>
      <c r="U453" s="41">
        <f t="shared" si="627"/>
        <v>9.74</v>
      </c>
      <c r="V453" s="44">
        <f t="shared" si="628"/>
        <v>0</v>
      </c>
      <c r="W453" s="44">
        <f t="shared" si="629"/>
        <v>54</v>
      </c>
      <c r="X453" s="41">
        <f t="shared" si="630"/>
        <v>436.68</v>
      </c>
      <c r="Y453" s="41">
        <f t="shared" si="631"/>
        <v>1544.2757</v>
      </c>
      <c r="Z453" s="54"/>
      <c r="AA453" s="12" t="s">
        <v>21</v>
      </c>
      <c r="AB453" s="11">
        <f t="shared" si="632"/>
        <v>58.4172</v>
      </c>
      <c r="AC453" s="11">
        <f t="shared" si="633"/>
        <v>778.92</v>
      </c>
      <c r="AD453" s="11">
        <f t="shared" si="634"/>
        <v>566.48</v>
      </c>
      <c r="AE453" s="11">
        <f t="shared" si="635"/>
        <v>32.4585</v>
      </c>
      <c r="AF453" s="11">
        <f t="shared" si="636"/>
        <v>0</v>
      </c>
      <c r="AG453" s="11">
        <f t="shared" si="637"/>
        <v>108</v>
      </c>
      <c r="AH453" s="11">
        <f t="shared" si="638"/>
        <v>1544.2757</v>
      </c>
      <c r="AI453" s="12" t="s">
        <v>1138</v>
      </c>
    </row>
    <row r="454" s="9" customFormat="1" ht="16" customHeight="1" spans="1:35">
      <c r="A454" s="40">
        <f t="shared" ref="A454:A467" si="639">ROW()-3</f>
        <v>451</v>
      </c>
      <c r="B454" s="41" t="s">
        <v>285</v>
      </c>
      <c r="C454" s="114" t="s">
        <v>1295</v>
      </c>
      <c r="D454" s="45" t="s">
        <v>1296</v>
      </c>
      <c r="E454" s="113">
        <v>3820</v>
      </c>
      <c r="F454" s="113">
        <v>3820</v>
      </c>
      <c r="G454" s="113">
        <v>5664.75</v>
      </c>
      <c r="H454" s="113">
        <v>3820</v>
      </c>
      <c r="I454" s="59"/>
      <c r="J454" s="59">
        <v>108</v>
      </c>
      <c r="K454" s="52">
        <f t="shared" si="617"/>
        <v>68.76</v>
      </c>
      <c r="L454" s="53">
        <f t="shared" si="618"/>
        <v>611.2</v>
      </c>
      <c r="M454" s="44">
        <f t="shared" si="619"/>
        <v>453.18</v>
      </c>
      <c r="N454" s="41">
        <f t="shared" si="620"/>
        <v>26.74</v>
      </c>
      <c r="O454" s="44">
        <f t="shared" si="621"/>
        <v>0</v>
      </c>
      <c r="P454" s="44">
        <f t="shared" si="622"/>
        <v>54</v>
      </c>
      <c r="Q454" s="44">
        <f t="shared" si="623"/>
        <v>1213.88</v>
      </c>
      <c r="R454" s="41">
        <f t="shared" si="624"/>
        <v>0</v>
      </c>
      <c r="S454" s="41">
        <f t="shared" si="625"/>
        <v>305.6</v>
      </c>
      <c r="T454" s="44">
        <f t="shared" si="626"/>
        <v>113.3</v>
      </c>
      <c r="U454" s="41">
        <f t="shared" si="627"/>
        <v>11.46</v>
      </c>
      <c r="V454" s="44">
        <f t="shared" si="628"/>
        <v>0</v>
      </c>
      <c r="W454" s="44">
        <f t="shared" si="629"/>
        <v>54</v>
      </c>
      <c r="X454" s="41">
        <f t="shared" si="630"/>
        <v>484.36</v>
      </c>
      <c r="Y454" s="41">
        <f t="shared" si="631"/>
        <v>1698.24</v>
      </c>
      <c r="Z454" s="54"/>
      <c r="AA454" s="12" t="s">
        <v>30</v>
      </c>
      <c r="AB454" s="11">
        <f t="shared" si="632"/>
        <v>68.76</v>
      </c>
      <c r="AC454" s="11">
        <f t="shared" si="633"/>
        <v>916.8</v>
      </c>
      <c r="AD454" s="11">
        <f t="shared" si="634"/>
        <v>566.48</v>
      </c>
      <c r="AE454" s="11">
        <f t="shared" si="635"/>
        <v>38.2</v>
      </c>
      <c r="AF454" s="11">
        <f t="shared" si="636"/>
        <v>0</v>
      </c>
      <c r="AG454" s="11">
        <f t="shared" si="637"/>
        <v>108</v>
      </c>
      <c r="AH454" s="11">
        <f t="shared" si="638"/>
        <v>1698.24</v>
      </c>
      <c r="AI454" s="12" t="s">
        <v>1139</v>
      </c>
    </row>
    <row r="455" s="9" customFormat="1" ht="16" customHeight="1" spans="1:35">
      <c r="A455" s="40">
        <f t="shared" si="639"/>
        <v>452</v>
      </c>
      <c r="B455" s="41" t="s">
        <v>98</v>
      </c>
      <c r="C455" s="114" t="s">
        <v>1297</v>
      </c>
      <c r="D455" s="342" t="s">
        <v>1298</v>
      </c>
      <c r="E455" s="113">
        <v>3820</v>
      </c>
      <c r="F455" s="113">
        <v>3820</v>
      </c>
      <c r="G455" s="113">
        <v>5664.75</v>
      </c>
      <c r="H455" s="113">
        <v>3820</v>
      </c>
      <c r="I455" s="59"/>
      <c r="J455" s="59"/>
      <c r="K455" s="52">
        <f t="shared" si="617"/>
        <v>68.76</v>
      </c>
      <c r="L455" s="53">
        <f t="shared" si="618"/>
        <v>611.2</v>
      </c>
      <c r="M455" s="44">
        <f t="shared" si="619"/>
        <v>453.18</v>
      </c>
      <c r="N455" s="41">
        <f t="shared" si="620"/>
        <v>26.74</v>
      </c>
      <c r="O455" s="44">
        <f t="shared" si="621"/>
        <v>0</v>
      </c>
      <c r="P455" s="44">
        <f t="shared" si="622"/>
        <v>0</v>
      </c>
      <c r="Q455" s="44">
        <f t="shared" si="623"/>
        <v>1159.88</v>
      </c>
      <c r="R455" s="41">
        <f t="shared" si="624"/>
        <v>0</v>
      </c>
      <c r="S455" s="41">
        <f t="shared" si="625"/>
        <v>305.6</v>
      </c>
      <c r="T455" s="44">
        <f t="shared" si="626"/>
        <v>113.3</v>
      </c>
      <c r="U455" s="41">
        <f t="shared" si="627"/>
        <v>11.46</v>
      </c>
      <c r="V455" s="44">
        <f t="shared" si="628"/>
        <v>0</v>
      </c>
      <c r="W455" s="44">
        <f t="shared" si="629"/>
        <v>0</v>
      </c>
      <c r="X455" s="41">
        <f t="shared" si="630"/>
        <v>430.36</v>
      </c>
      <c r="Y455" s="41">
        <f t="shared" si="631"/>
        <v>1590.24</v>
      </c>
      <c r="Z455" s="54"/>
      <c r="AA455" s="12" t="s">
        <v>26</v>
      </c>
      <c r="AB455" s="11">
        <f t="shared" si="632"/>
        <v>68.76</v>
      </c>
      <c r="AC455" s="11">
        <f t="shared" si="633"/>
        <v>916.8</v>
      </c>
      <c r="AD455" s="11">
        <f t="shared" si="634"/>
        <v>566.48</v>
      </c>
      <c r="AE455" s="11">
        <f t="shared" si="635"/>
        <v>38.2</v>
      </c>
      <c r="AF455" s="11">
        <f t="shared" si="636"/>
        <v>0</v>
      </c>
      <c r="AG455" s="11">
        <f t="shared" si="637"/>
        <v>0</v>
      </c>
      <c r="AH455" s="11">
        <f t="shared" si="638"/>
        <v>1590.24</v>
      </c>
      <c r="AI455" s="12" t="s">
        <v>1135</v>
      </c>
    </row>
    <row r="456" s="31" customFormat="1" ht="16" customHeight="1" spans="1:35">
      <c r="A456" s="94">
        <f t="shared" si="639"/>
        <v>453</v>
      </c>
      <c r="B456" s="95" t="s">
        <v>1299</v>
      </c>
      <c r="C456" s="97" t="s">
        <v>1300</v>
      </c>
      <c r="D456" s="102" t="s">
        <v>1301</v>
      </c>
      <c r="E456" s="113">
        <v>3245.4</v>
      </c>
      <c r="F456" s="95">
        <v>0</v>
      </c>
      <c r="G456" s="95">
        <v>0</v>
      </c>
      <c r="H456" s="95">
        <v>0</v>
      </c>
      <c r="I456" s="104">
        <v>0</v>
      </c>
      <c r="J456" s="104"/>
      <c r="K456" s="105">
        <f t="shared" si="617"/>
        <v>58.4172</v>
      </c>
      <c r="L456" s="106">
        <f t="shared" si="618"/>
        <v>0</v>
      </c>
      <c r="M456" s="107">
        <f t="shared" si="619"/>
        <v>0</v>
      </c>
      <c r="N456" s="95">
        <f t="shared" si="620"/>
        <v>0</v>
      </c>
      <c r="O456" s="107">
        <f t="shared" si="621"/>
        <v>0</v>
      </c>
      <c r="P456" s="107">
        <f t="shared" si="622"/>
        <v>0</v>
      </c>
      <c r="Q456" s="107">
        <f t="shared" si="623"/>
        <v>58.4172</v>
      </c>
      <c r="R456" s="95">
        <f t="shared" si="624"/>
        <v>0</v>
      </c>
      <c r="S456" s="95">
        <f t="shared" si="625"/>
        <v>0</v>
      </c>
      <c r="T456" s="107">
        <f t="shared" si="626"/>
        <v>0</v>
      </c>
      <c r="U456" s="95">
        <f t="shared" si="627"/>
        <v>0</v>
      </c>
      <c r="V456" s="107">
        <f t="shared" si="628"/>
        <v>0</v>
      </c>
      <c r="W456" s="107">
        <f t="shared" si="629"/>
        <v>0</v>
      </c>
      <c r="X456" s="95">
        <f t="shared" si="630"/>
        <v>0</v>
      </c>
      <c r="Y456" s="95">
        <f t="shared" si="631"/>
        <v>58.4172</v>
      </c>
      <c r="Z456" s="109"/>
      <c r="AA456" s="16" t="s">
        <v>22</v>
      </c>
      <c r="AB456" s="15">
        <f t="shared" si="632"/>
        <v>58.4172</v>
      </c>
      <c r="AC456" s="15">
        <f t="shared" si="633"/>
        <v>0</v>
      </c>
      <c r="AD456" s="15">
        <f t="shared" si="634"/>
        <v>0</v>
      </c>
      <c r="AE456" s="15">
        <f t="shared" si="635"/>
        <v>0</v>
      </c>
      <c r="AF456" s="15">
        <f t="shared" si="636"/>
        <v>0</v>
      </c>
      <c r="AG456" s="15">
        <f t="shared" si="637"/>
        <v>0</v>
      </c>
      <c r="AH456" s="15">
        <f t="shared" si="638"/>
        <v>58.4172</v>
      </c>
      <c r="AI456" s="16" t="s">
        <v>1138</v>
      </c>
    </row>
    <row r="457" s="9" customFormat="1" ht="16" customHeight="1" spans="1:35">
      <c r="A457" s="40">
        <f t="shared" si="639"/>
        <v>454</v>
      </c>
      <c r="B457" s="41" t="s">
        <v>684</v>
      </c>
      <c r="C457" s="114" t="s">
        <v>1302</v>
      </c>
      <c r="D457" s="342" t="s">
        <v>1303</v>
      </c>
      <c r="E457" s="113">
        <v>3245.4</v>
      </c>
      <c r="F457" s="113">
        <v>3245.5</v>
      </c>
      <c r="G457" s="113">
        <v>5664.75</v>
      </c>
      <c r="H457" s="113">
        <v>3245.5</v>
      </c>
      <c r="I457" s="59"/>
      <c r="J457" s="59">
        <v>108</v>
      </c>
      <c r="K457" s="52">
        <f t="shared" si="617"/>
        <v>58.4172</v>
      </c>
      <c r="L457" s="53">
        <f t="shared" si="618"/>
        <v>519.28</v>
      </c>
      <c r="M457" s="44">
        <f t="shared" si="619"/>
        <v>453.18</v>
      </c>
      <c r="N457" s="41">
        <f t="shared" si="620"/>
        <v>22.7185</v>
      </c>
      <c r="O457" s="44">
        <f t="shared" si="621"/>
        <v>0</v>
      </c>
      <c r="P457" s="44">
        <f t="shared" si="622"/>
        <v>54</v>
      </c>
      <c r="Q457" s="44">
        <f t="shared" si="623"/>
        <v>1107.5957</v>
      </c>
      <c r="R457" s="41">
        <f t="shared" si="624"/>
        <v>0</v>
      </c>
      <c r="S457" s="41">
        <f t="shared" si="625"/>
        <v>259.64</v>
      </c>
      <c r="T457" s="44">
        <f t="shared" si="626"/>
        <v>113.3</v>
      </c>
      <c r="U457" s="41">
        <f t="shared" si="627"/>
        <v>9.74</v>
      </c>
      <c r="V457" s="44">
        <f t="shared" si="628"/>
        <v>0</v>
      </c>
      <c r="W457" s="44">
        <f t="shared" si="629"/>
        <v>54</v>
      </c>
      <c r="X457" s="41">
        <f t="shared" si="630"/>
        <v>436.68</v>
      </c>
      <c r="Y457" s="41">
        <f t="shared" si="631"/>
        <v>1544.2757</v>
      </c>
      <c r="Z457" s="54"/>
      <c r="AA457" s="12" t="s">
        <v>22</v>
      </c>
      <c r="AB457" s="11">
        <f t="shared" si="632"/>
        <v>58.4172</v>
      </c>
      <c r="AC457" s="11">
        <f t="shared" si="633"/>
        <v>778.92</v>
      </c>
      <c r="AD457" s="11">
        <f t="shared" si="634"/>
        <v>566.48</v>
      </c>
      <c r="AE457" s="11">
        <f t="shared" si="635"/>
        <v>32.4585</v>
      </c>
      <c r="AF457" s="11">
        <f t="shared" si="636"/>
        <v>0</v>
      </c>
      <c r="AG457" s="11">
        <f t="shared" si="637"/>
        <v>108</v>
      </c>
      <c r="AH457" s="11">
        <f t="shared" si="638"/>
        <v>1544.2757</v>
      </c>
      <c r="AI457" s="12" t="s">
        <v>1138</v>
      </c>
    </row>
    <row r="458" s="9" customFormat="1" ht="16" customHeight="1" spans="1:35">
      <c r="A458" s="40">
        <f t="shared" si="639"/>
        <v>455</v>
      </c>
      <c r="B458" s="41" t="s">
        <v>684</v>
      </c>
      <c r="C458" s="114" t="s">
        <v>1304</v>
      </c>
      <c r="D458" s="45" t="s">
        <v>1305</v>
      </c>
      <c r="E458" s="113">
        <v>3245.4</v>
      </c>
      <c r="F458" s="113">
        <v>3245.5</v>
      </c>
      <c r="G458" s="113">
        <v>5664.75</v>
      </c>
      <c r="H458" s="113">
        <v>3245.5</v>
      </c>
      <c r="I458" s="59"/>
      <c r="J458" s="59">
        <v>108</v>
      </c>
      <c r="K458" s="52">
        <f t="shared" si="617"/>
        <v>58.4172</v>
      </c>
      <c r="L458" s="53">
        <f t="shared" si="618"/>
        <v>519.28</v>
      </c>
      <c r="M458" s="44">
        <f t="shared" si="619"/>
        <v>453.18</v>
      </c>
      <c r="N458" s="41">
        <f t="shared" si="620"/>
        <v>22.7185</v>
      </c>
      <c r="O458" s="44">
        <f t="shared" si="621"/>
        <v>0</v>
      </c>
      <c r="P458" s="44">
        <f t="shared" si="622"/>
        <v>54</v>
      </c>
      <c r="Q458" s="44">
        <f t="shared" si="623"/>
        <v>1107.5957</v>
      </c>
      <c r="R458" s="41">
        <f t="shared" si="624"/>
        <v>0</v>
      </c>
      <c r="S458" s="41">
        <f t="shared" si="625"/>
        <v>259.64</v>
      </c>
      <c r="T458" s="44">
        <f t="shared" si="626"/>
        <v>113.3</v>
      </c>
      <c r="U458" s="41">
        <f t="shared" si="627"/>
        <v>9.74</v>
      </c>
      <c r="V458" s="44">
        <f t="shared" si="628"/>
        <v>0</v>
      </c>
      <c r="W458" s="44">
        <f t="shared" si="629"/>
        <v>54</v>
      </c>
      <c r="X458" s="41">
        <f t="shared" si="630"/>
        <v>436.68</v>
      </c>
      <c r="Y458" s="41">
        <f t="shared" si="631"/>
        <v>1544.2757</v>
      </c>
      <c r="Z458" s="54"/>
      <c r="AA458" s="12" t="s">
        <v>22</v>
      </c>
      <c r="AB458" s="11">
        <f t="shared" si="632"/>
        <v>58.4172</v>
      </c>
      <c r="AC458" s="11">
        <f t="shared" si="633"/>
        <v>778.92</v>
      </c>
      <c r="AD458" s="11">
        <f t="shared" si="634"/>
        <v>566.48</v>
      </c>
      <c r="AE458" s="11">
        <f t="shared" si="635"/>
        <v>32.4585</v>
      </c>
      <c r="AF458" s="11">
        <f t="shared" si="636"/>
        <v>0</v>
      </c>
      <c r="AG458" s="11">
        <f t="shared" si="637"/>
        <v>108</v>
      </c>
      <c r="AH458" s="11">
        <f t="shared" si="638"/>
        <v>1544.2757</v>
      </c>
      <c r="AI458" s="12" t="s">
        <v>1138</v>
      </c>
    </row>
    <row r="459" s="9" customFormat="1" ht="16" customHeight="1" spans="1:35">
      <c r="A459" s="40">
        <f t="shared" si="639"/>
        <v>456</v>
      </c>
      <c r="B459" s="41" t="s">
        <v>1306</v>
      </c>
      <c r="C459" s="114" t="s">
        <v>1307</v>
      </c>
      <c r="D459" s="45" t="s">
        <v>1308</v>
      </c>
      <c r="E459" s="113">
        <v>3245.4</v>
      </c>
      <c r="F459" s="113">
        <v>3245.5</v>
      </c>
      <c r="G459" s="113">
        <v>5664.75</v>
      </c>
      <c r="H459" s="113">
        <v>3245.5</v>
      </c>
      <c r="I459" s="59"/>
      <c r="J459" s="59">
        <v>108</v>
      </c>
      <c r="K459" s="52">
        <f t="shared" si="617"/>
        <v>58.4172</v>
      </c>
      <c r="L459" s="53">
        <f t="shared" si="618"/>
        <v>519.28</v>
      </c>
      <c r="M459" s="44">
        <f t="shared" si="619"/>
        <v>453.18</v>
      </c>
      <c r="N459" s="41">
        <f t="shared" si="620"/>
        <v>22.7185</v>
      </c>
      <c r="O459" s="44">
        <f t="shared" si="621"/>
        <v>0</v>
      </c>
      <c r="P459" s="44">
        <f t="shared" si="622"/>
        <v>54</v>
      </c>
      <c r="Q459" s="44">
        <f t="shared" si="623"/>
        <v>1107.5957</v>
      </c>
      <c r="R459" s="41">
        <f t="shared" si="624"/>
        <v>0</v>
      </c>
      <c r="S459" s="41">
        <f t="shared" si="625"/>
        <v>259.64</v>
      </c>
      <c r="T459" s="44">
        <f t="shared" si="626"/>
        <v>113.3</v>
      </c>
      <c r="U459" s="41">
        <f t="shared" si="627"/>
        <v>9.74</v>
      </c>
      <c r="V459" s="44">
        <f t="shared" si="628"/>
        <v>0</v>
      </c>
      <c r="W459" s="44">
        <f t="shared" si="629"/>
        <v>54</v>
      </c>
      <c r="X459" s="41">
        <f t="shared" si="630"/>
        <v>436.68</v>
      </c>
      <c r="Y459" s="41">
        <f t="shared" si="631"/>
        <v>1544.2757</v>
      </c>
      <c r="Z459" s="54"/>
      <c r="AA459" s="12" t="s">
        <v>24</v>
      </c>
      <c r="AB459" s="11">
        <f t="shared" si="632"/>
        <v>58.4172</v>
      </c>
      <c r="AC459" s="11">
        <f t="shared" si="633"/>
        <v>778.92</v>
      </c>
      <c r="AD459" s="11">
        <f t="shared" si="634"/>
        <v>566.48</v>
      </c>
      <c r="AE459" s="11">
        <f t="shared" si="635"/>
        <v>32.4585</v>
      </c>
      <c r="AF459" s="11">
        <f t="shared" si="636"/>
        <v>0</v>
      </c>
      <c r="AG459" s="11">
        <f t="shared" si="637"/>
        <v>108</v>
      </c>
      <c r="AH459" s="11">
        <f t="shared" si="638"/>
        <v>1544.2757</v>
      </c>
      <c r="AI459" s="12" t="s">
        <v>1138</v>
      </c>
    </row>
    <row r="460" s="31" customFormat="1" ht="16" customHeight="1" spans="1:35">
      <c r="A460" s="94">
        <f t="shared" si="639"/>
        <v>457</v>
      </c>
      <c r="B460" s="95" t="s">
        <v>320</v>
      </c>
      <c r="C460" s="97" t="s">
        <v>1309</v>
      </c>
      <c r="D460" s="102" t="s">
        <v>1310</v>
      </c>
      <c r="E460" s="113">
        <v>3245.4</v>
      </c>
      <c r="F460" s="95">
        <v>0</v>
      </c>
      <c r="G460" s="95">
        <v>0</v>
      </c>
      <c r="H460" s="95">
        <v>0</v>
      </c>
      <c r="I460" s="104">
        <v>0</v>
      </c>
      <c r="J460" s="104"/>
      <c r="K460" s="105">
        <f t="shared" si="617"/>
        <v>58.4172</v>
      </c>
      <c r="L460" s="106">
        <f t="shared" si="618"/>
        <v>0</v>
      </c>
      <c r="M460" s="107">
        <f t="shared" si="619"/>
        <v>0</v>
      </c>
      <c r="N460" s="95">
        <f t="shared" si="620"/>
        <v>0</v>
      </c>
      <c r="O460" s="107">
        <f t="shared" si="621"/>
        <v>0</v>
      </c>
      <c r="P460" s="107">
        <f t="shared" si="622"/>
        <v>0</v>
      </c>
      <c r="Q460" s="107">
        <f t="shared" si="623"/>
        <v>58.4172</v>
      </c>
      <c r="R460" s="95">
        <f t="shared" si="624"/>
        <v>0</v>
      </c>
      <c r="S460" s="95">
        <f t="shared" si="625"/>
        <v>0</v>
      </c>
      <c r="T460" s="107">
        <f t="shared" si="626"/>
        <v>0</v>
      </c>
      <c r="U460" s="95">
        <f t="shared" si="627"/>
        <v>0</v>
      </c>
      <c r="V460" s="107">
        <f t="shared" si="628"/>
        <v>0</v>
      </c>
      <c r="W460" s="107">
        <f t="shared" si="629"/>
        <v>0</v>
      </c>
      <c r="X460" s="95">
        <f t="shared" si="630"/>
        <v>0</v>
      </c>
      <c r="Y460" s="95">
        <f t="shared" si="631"/>
        <v>58.4172</v>
      </c>
      <c r="Z460" s="109"/>
      <c r="AA460" s="16" t="s">
        <v>21</v>
      </c>
      <c r="AB460" s="15">
        <f t="shared" si="632"/>
        <v>58.4172</v>
      </c>
      <c r="AC460" s="15">
        <f t="shared" si="633"/>
        <v>0</v>
      </c>
      <c r="AD460" s="15">
        <f t="shared" si="634"/>
        <v>0</v>
      </c>
      <c r="AE460" s="15">
        <f t="shared" si="635"/>
        <v>0</v>
      </c>
      <c r="AF460" s="15">
        <f t="shared" si="636"/>
        <v>0</v>
      </c>
      <c r="AG460" s="15">
        <f t="shared" si="637"/>
        <v>0</v>
      </c>
      <c r="AH460" s="15">
        <f t="shared" si="638"/>
        <v>58.4172</v>
      </c>
      <c r="AI460" s="16" t="s">
        <v>1138</v>
      </c>
    </row>
    <row r="461" s="9" customFormat="1" ht="16" customHeight="1" spans="1:35">
      <c r="A461" s="40">
        <f t="shared" si="639"/>
        <v>458</v>
      </c>
      <c r="B461" s="41" t="s">
        <v>170</v>
      </c>
      <c r="C461" s="114" t="s">
        <v>1311</v>
      </c>
      <c r="D461" s="342" t="s">
        <v>1312</v>
      </c>
      <c r="E461" s="113">
        <v>3245.4</v>
      </c>
      <c r="F461" s="113">
        <v>3245.5</v>
      </c>
      <c r="G461" s="113">
        <v>5664.75</v>
      </c>
      <c r="H461" s="113">
        <v>3245.5</v>
      </c>
      <c r="I461" s="59"/>
      <c r="J461" s="59">
        <v>108</v>
      </c>
      <c r="K461" s="52">
        <f t="shared" si="617"/>
        <v>58.4172</v>
      </c>
      <c r="L461" s="53">
        <f t="shared" si="618"/>
        <v>519.28</v>
      </c>
      <c r="M461" s="44">
        <f t="shared" si="619"/>
        <v>453.18</v>
      </c>
      <c r="N461" s="41">
        <f t="shared" si="620"/>
        <v>22.7185</v>
      </c>
      <c r="O461" s="44">
        <f t="shared" si="621"/>
        <v>0</v>
      </c>
      <c r="P461" s="44">
        <f t="shared" si="622"/>
        <v>54</v>
      </c>
      <c r="Q461" s="44">
        <f t="shared" si="623"/>
        <v>1107.5957</v>
      </c>
      <c r="R461" s="41">
        <f t="shared" si="624"/>
        <v>0</v>
      </c>
      <c r="S461" s="41">
        <f t="shared" si="625"/>
        <v>259.64</v>
      </c>
      <c r="T461" s="44">
        <f t="shared" si="626"/>
        <v>113.3</v>
      </c>
      <c r="U461" s="41">
        <f t="shared" si="627"/>
        <v>9.74</v>
      </c>
      <c r="V461" s="44">
        <f t="shared" si="628"/>
        <v>0</v>
      </c>
      <c r="W461" s="44">
        <f t="shared" si="629"/>
        <v>54</v>
      </c>
      <c r="X461" s="41">
        <f t="shared" si="630"/>
        <v>436.68</v>
      </c>
      <c r="Y461" s="41">
        <f t="shared" si="631"/>
        <v>1544.2757</v>
      </c>
      <c r="Z461" s="54"/>
      <c r="AA461" s="12" t="s">
        <v>24</v>
      </c>
      <c r="AB461" s="11">
        <f t="shared" si="632"/>
        <v>58.4172</v>
      </c>
      <c r="AC461" s="11">
        <f t="shared" si="633"/>
        <v>778.92</v>
      </c>
      <c r="AD461" s="11">
        <f t="shared" si="634"/>
        <v>566.48</v>
      </c>
      <c r="AE461" s="11">
        <f t="shared" si="635"/>
        <v>32.4585</v>
      </c>
      <c r="AF461" s="11">
        <f t="shared" si="636"/>
        <v>0</v>
      </c>
      <c r="AG461" s="11">
        <f t="shared" si="637"/>
        <v>108</v>
      </c>
      <c r="AH461" s="11">
        <f t="shared" si="638"/>
        <v>1544.2757</v>
      </c>
      <c r="AI461" s="12" t="s">
        <v>1138</v>
      </c>
    </row>
    <row r="462" s="9" customFormat="1" ht="16" customHeight="1" spans="1:35">
      <c r="A462" s="40">
        <f t="shared" si="639"/>
        <v>459</v>
      </c>
      <c r="B462" s="41" t="s">
        <v>170</v>
      </c>
      <c r="C462" s="114" t="s">
        <v>1313</v>
      </c>
      <c r="D462" s="342" t="s">
        <v>1314</v>
      </c>
      <c r="E462" s="113">
        <v>3245.4</v>
      </c>
      <c r="F462" s="82"/>
      <c r="G462" s="113">
        <v>5664.75</v>
      </c>
      <c r="H462" s="113">
        <v>3245.5</v>
      </c>
      <c r="I462" s="59"/>
      <c r="J462" s="59">
        <v>108</v>
      </c>
      <c r="K462" s="52">
        <f t="shared" si="617"/>
        <v>58.4172</v>
      </c>
      <c r="L462" s="53">
        <f t="shared" si="618"/>
        <v>0</v>
      </c>
      <c r="M462" s="44">
        <f t="shared" si="619"/>
        <v>453.18</v>
      </c>
      <c r="N462" s="41">
        <f t="shared" si="620"/>
        <v>22.7185</v>
      </c>
      <c r="O462" s="44">
        <f t="shared" si="621"/>
        <v>0</v>
      </c>
      <c r="P462" s="44">
        <f t="shared" si="622"/>
        <v>54</v>
      </c>
      <c r="Q462" s="44">
        <f t="shared" si="623"/>
        <v>588.3157</v>
      </c>
      <c r="R462" s="41">
        <f t="shared" si="624"/>
        <v>0</v>
      </c>
      <c r="S462" s="41">
        <f t="shared" si="625"/>
        <v>0</v>
      </c>
      <c r="T462" s="44">
        <f t="shared" si="626"/>
        <v>113.3</v>
      </c>
      <c r="U462" s="41">
        <f t="shared" si="627"/>
        <v>9.74</v>
      </c>
      <c r="V462" s="44">
        <f t="shared" si="628"/>
        <v>0</v>
      </c>
      <c r="W462" s="44">
        <f t="shared" si="629"/>
        <v>54</v>
      </c>
      <c r="X462" s="41">
        <f t="shared" si="630"/>
        <v>177.04</v>
      </c>
      <c r="Y462" s="41">
        <f t="shared" si="631"/>
        <v>765.3557</v>
      </c>
      <c r="Z462" s="54"/>
      <c r="AA462" s="12" t="s">
        <v>24</v>
      </c>
      <c r="AB462" s="11">
        <f t="shared" si="632"/>
        <v>58.4172</v>
      </c>
      <c r="AC462" s="11">
        <f t="shared" si="633"/>
        <v>0</v>
      </c>
      <c r="AD462" s="11">
        <f t="shared" si="634"/>
        <v>566.48</v>
      </c>
      <c r="AE462" s="11">
        <f t="shared" si="635"/>
        <v>32.4585</v>
      </c>
      <c r="AF462" s="11">
        <f t="shared" si="636"/>
        <v>0</v>
      </c>
      <c r="AG462" s="11">
        <f t="shared" si="637"/>
        <v>108</v>
      </c>
      <c r="AH462" s="11">
        <f t="shared" si="638"/>
        <v>765.3557</v>
      </c>
      <c r="AI462" s="12" t="s">
        <v>1138</v>
      </c>
    </row>
    <row r="463" s="9" customFormat="1" ht="16" customHeight="1" spans="1:35">
      <c r="A463" s="40">
        <f t="shared" si="639"/>
        <v>460</v>
      </c>
      <c r="B463" s="41" t="s">
        <v>170</v>
      </c>
      <c r="C463" s="114" t="s">
        <v>1315</v>
      </c>
      <c r="D463" s="342" t="s">
        <v>1316</v>
      </c>
      <c r="E463" s="113">
        <v>3245.4</v>
      </c>
      <c r="F463" s="82"/>
      <c r="G463" s="113">
        <v>5664.75</v>
      </c>
      <c r="H463" s="113">
        <v>3245.5</v>
      </c>
      <c r="I463" s="59"/>
      <c r="J463" s="59"/>
      <c r="K463" s="52">
        <f t="shared" si="617"/>
        <v>58.4172</v>
      </c>
      <c r="L463" s="53">
        <f t="shared" si="618"/>
        <v>0</v>
      </c>
      <c r="M463" s="44">
        <f t="shared" si="619"/>
        <v>453.18</v>
      </c>
      <c r="N463" s="41">
        <f t="shared" si="620"/>
        <v>22.7185</v>
      </c>
      <c r="O463" s="44">
        <f t="shared" si="621"/>
        <v>0</v>
      </c>
      <c r="P463" s="44">
        <f t="shared" si="622"/>
        <v>0</v>
      </c>
      <c r="Q463" s="44">
        <f t="shared" si="623"/>
        <v>534.3157</v>
      </c>
      <c r="R463" s="41">
        <f t="shared" si="624"/>
        <v>0</v>
      </c>
      <c r="S463" s="41">
        <f t="shared" si="625"/>
        <v>0</v>
      </c>
      <c r="T463" s="44">
        <f t="shared" si="626"/>
        <v>113.3</v>
      </c>
      <c r="U463" s="41">
        <f t="shared" si="627"/>
        <v>9.74</v>
      </c>
      <c r="V463" s="44">
        <f t="shared" si="628"/>
        <v>0</v>
      </c>
      <c r="W463" s="44">
        <f t="shared" si="629"/>
        <v>0</v>
      </c>
      <c r="X463" s="41">
        <f t="shared" si="630"/>
        <v>123.04</v>
      </c>
      <c r="Y463" s="41">
        <f t="shared" si="631"/>
        <v>657.3557</v>
      </c>
      <c r="Z463" s="54"/>
      <c r="AA463" s="12" t="s">
        <v>24</v>
      </c>
      <c r="AB463" s="11">
        <f t="shared" si="632"/>
        <v>58.4172</v>
      </c>
      <c r="AC463" s="11">
        <f t="shared" si="633"/>
        <v>0</v>
      </c>
      <c r="AD463" s="11">
        <f t="shared" si="634"/>
        <v>566.48</v>
      </c>
      <c r="AE463" s="11">
        <f t="shared" si="635"/>
        <v>32.4585</v>
      </c>
      <c r="AF463" s="11">
        <f t="shared" si="636"/>
        <v>0</v>
      </c>
      <c r="AG463" s="11">
        <f t="shared" si="637"/>
        <v>0</v>
      </c>
      <c r="AH463" s="11">
        <f t="shared" si="638"/>
        <v>657.3557</v>
      </c>
      <c r="AI463" s="12" t="s">
        <v>1138</v>
      </c>
    </row>
    <row r="464" s="9" customFormat="1" ht="16" customHeight="1" spans="1:35">
      <c r="A464" s="40">
        <f t="shared" si="639"/>
        <v>461</v>
      </c>
      <c r="B464" s="41" t="s">
        <v>170</v>
      </c>
      <c r="C464" s="114" t="s">
        <v>1317</v>
      </c>
      <c r="D464" s="342" t="s">
        <v>1318</v>
      </c>
      <c r="E464" s="113">
        <v>3245.4</v>
      </c>
      <c r="F464" s="113">
        <v>3245.5</v>
      </c>
      <c r="G464" s="113">
        <v>5664.75</v>
      </c>
      <c r="H464" s="113">
        <v>3245.5</v>
      </c>
      <c r="I464" s="59"/>
      <c r="J464" s="59"/>
      <c r="K464" s="52">
        <f t="shared" si="617"/>
        <v>58.4172</v>
      </c>
      <c r="L464" s="53">
        <f t="shared" si="618"/>
        <v>519.28</v>
      </c>
      <c r="M464" s="44">
        <f t="shared" si="619"/>
        <v>453.18</v>
      </c>
      <c r="N464" s="41">
        <f t="shared" si="620"/>
        <v>22.7185</v>
      </c>
      <c r="O464" s="44">
        <f t="shared" si="621"/>
        <v>0</v>
      </c>
      <c r="P464" s="44">
        <f t="shared" si="622"/>
        <v>0</v>
      </c>
      <c r="Q464" s="44">
        <f t="shared" si="623"/>
        <v>1053.5957</v>
      </c>
      <c r="R464" s="41">
        <f t="shared" si="624"/>
        <v>0</v>
      </c>
      <c r="S464" s="41">
        <f t="shared" si="625"/>
        <v>259.64</v>
      </c>
      <c r="T464" s="44">
        <f t="shared" si="626"/>
        <v>113.3</v>
      </c>
      <c r="U464" s="41">
        <f t="shared" si="627"/>
        <v>9.74</v>
      </c>
      <c r="V464" s="44">
        <f t="shared" si="628"/>
        <v>0</v>
      </c>
      <c r="W464" s="44">
        <f t="shared" si="629"/>
        <v>0</v>
      </c>
      <c r="X464" s="41">
        <f t="shared" si="630"/>
        <v>382.68</v>
      </c>
      <c r="Y464" s="41">
        <f t="shared" si="631"/>
        <v>1436.2757</v>
      </c>
      <c r="Z464" s="54"/>
      <c r="AA464" s="12" t="s">
        <v>24</v>
      </c>
      <c r="AB464" s="11">
        <f t="shared" si="632"/>
        <v>58.4172</v>
      </c>
      <c r="AC464" s="11">
        <f t="shared" si="633"/>
        <v>778.92</v>
      </c>
      <c r="AD464" s="11">
        <f t="shared" si="634"/>
        <v>566.48</v>
      </c>
      <c r="AE464" s="11">
        <f t="shared" si="635"/>
        <v>32.4585</v>
      </c>
      <c r="AF464" s="11">
        <f t="shared" si="636"/>
        <v>0</v>
      </c>
      <c r="AG464" s="11">
        <f t="shared" si="637"/>
        <v>0</v>
      </c>
      <c r="AH464" s="11">
        <f t="shared" si="638"/>
        <v>1436.2757</v>
      </c>
      <c r="AI464" s="12" t="s">
        <v>1138</v>
      </c>
    </row>
    <row r="465" s="9" customFormat="1" ht="16" customHeight="1" spans="1:35">
      <c r="A465" s="40">
        <f t="shared" si="639"/>
        <v>462</v>
      </c>
      <c r="B465" s="47" t="s">
        <v>1306</v>
      </c>
      <c r="C465" s="114" t="s">
        <v>1319</v>
      </c>
      <c r="D465" s="342" t="s">
        <v>1320</v>
      </c>
      <c r="E465" s="113">
        <v>3245.4</v>
      </c>
      <c r="F465" s="113">
        <v>3245.5</v>
      </c>
      <c r="G465" s="113">
        <v>5664.75</v>
      </c>
      <c r="H465" s="113">
        <v>3245.5</v>
      </c>
      <c r="I465" s="59"/>
      <c r="J465" s="59">
        <v>108</v>
      </c>
      <c r="K465" s="52">
        <f t="shared" si="617"/>
        <v>58.4172</v>
      </c>
      <c r="L465" s="53">
        <f t="shared" si="618"/>
        <v>519.28</v>
      </c>
      <c r="M465" s="44">
        <f t="shared" si="619"/>
        <v>453.18</v>
      </c>
      <c r="N465" s="41">
        <f t="shared" si="620"/>
        <v>22.7185</v>
      </c>
      <c r="O465" s="44">
        <f t="shared" si="621"/>
        <v>0</v>
      </c>
      <c r="P465" s="44">
        <f t="shared" si="622"/>
        <v>54</v>
      </c>
      <c r="Q465" s="44">
        <f t="shared" si="623"/>
        <v>1107.5957</v>
      </c>
      <c r="R465" s="41">
        <f t="shared" si="624"/>
        <v>0</v>
      </c>
      <c r="S465" s="41">
        <f t="shared" si="625"/>
        <v>259.64</v>
      </c>
      <c r="T465" s="44">
        <f t="shared" si="626"/>
        <v>113.3</v>
      </c>
      <c r="U465" s="41">
        <f t="shared" si="627"/>
        <v>9.74</v>
      </c>
      <c r="V465" s="44">
        <f t="shared" si="628"/>
        <v>0</v>
      </c>
      <c r="W465" s="44">
        <f t="shared" si="629"/>
        <v>54</v>
      </c>
      <c r="X465" s="41">
        <f t="shared" si="630"/>
        <v>436.68</v>
      </c>
      <c r="Y465" s="41">
        <f t="shared" si="631"/>
        <v>1544.2757</v>
      </c>
      <c r="Z465" s="54"/>
      <c r="AA465" s="12" t="s">
        <v>24</v>
      </c>
      <c r="AB465" s="11">
        <f t="shared" si="632"/>
        <v>58.4172</v>
      </c>
      <c r="AC465" s="11">
        <f t="shared" si="633"/>
        <v>778.92</v>
      </c>
      <c r="AD465" s="11">
        <f t="shared" si="634"/>
        <v>566.48</v>
      </c>
      <c r="AE465" s="11">
        <f t="shared" si="635"/>
        <v>32.4585</v>
      </c>
      <c r="AF465" s="11">
        <f t="shared" si="636"/>
        <v>0</v>
      </c>
      <c r="AG465" s="11">
        <f t="shared" si="637"/>
        <v>108</v>
      </c>
      <c r="AH465" s="11">
        <f t="shared" si="638"/>
        <v>1544.2757</v>
      </c>
      <c r="AI465" s="12" t="s">
        <v>1138</v>
      </c>
    </row>
    <row r="466" s="9" customFormat="1" ht="16" customHeight="1" spans="1:35">
      <c r="A466" s="40">
        <f t="shared" si="639"/>
        <v>463</v>
      </c>
      <c r="B466" s="47" t="s">
        <v>1306</v>
      </c>
      <c r="C466" s="195" t="s">
        <v>1321</v>
      </c>
      <c r="D466" s="367" t="s">
        <v>1322</v>
      </c>
      <c r="E466" s="113">
        <v>3245.4</v>
      </c>
      <c r="F466" s="82"/>
      <c r="G466" s="113">
        <v>5664.75</v>
      </c>
      <c r="H466" s="113">
        <v>3245.5</v>
      </c>
      <c r="I466" s="59"/>
      <c r="J466" s="59"/>
      <c r="K466" s="52">
        <f t="shared" si="617"/>
        <v>58.4172</v>
      </c>
      <c r="L466" s="53">
        <f t="shared" si="618"/>
        <v>0</v>
      </c>
      <c r="M466" s="44">
        <f t="shared" si="619"/>
        <v>453.18</v>
      </c>
      <c r="N466" s="41">
        <f t="shared" si="620"/>
        <v>22.7185</v>
      </c>
      <c r="O466" s="44">
        <f t="shared" si="621"/>
        <v>0</v>
      </c>
      <c r="P466" s="44">
        <f t="shared" si="622"/>
        <v>0</v>
      </c>
      <c r="Q466" s="44">
        <f t="shared" si="623"/>
        <v>534.3157</v>
      </c>
      <c r="R466" s="41">
        <f t="shared" si="624"/>
        <v>0</v>
      </c>
      <c r="S466" s="41">
        <f t="shared" si="625"/>
        <v>0</v>
      </c>
      <c r="T466" s="44">
        <f t="shared" si="626"/>
        <v>113.3</v>
      </c>
      <c r="U466" s="41">
        <f t="shared" si="627"/>
        <v>9.74</v>
      </c>
      <c r="V466" s="44">
        <f t="shared" si="628"/>
        <v>0</v>
      </c>
      <c r="W466" s="44">
        <f t="shared" si="629"/>
        <v>0</v>
      </c>
      <c r="X466" s="41">
        <f t="shared" si="630"/>
        <v>123.04</v>
      </c>
      <c r="Y466" s="41">
        <f t="shared" si="631"/>
        <v>657.3557</v>
      </c>
      <c r="Z466" s="54"/>
      <c r="AA466" s="12" t="s">
        <v>24</v>
      </c>
      <c r="AB466" s="11">
        <f t="shared" si="632"/>
        <v>58.4172</v>
      </c>
      <c r="AC466" s="11">
        <f t="shared" si="633"/>
        <v>0</v>
      </c>
      <c r="AD466" s="11">
        <f t="shared" si="634"/>
        <v>566.48</v>
      </c>
      <c r="AE466" s="11">
        <f t="shared" si="635"/>
        <v>32.4585</v>
      </c>
      <c r="AF466" s="11">
        <f t="shared" si="636"/>
        <v>0</v>
      </c>
      <c r="AG466" s="11">
        <f t="shared" si="637"/>
        <v>0</v>
      </c>
      <c r="AH466" s="11">
        <f t="shared" si="638"/>
        <v>657.3557</v>
      </c>
      <c r="AI466" s="12" t="s">
        <v>1138</v>
      </c>
    </row>
    <row r="467" s="9" customFormat="1" ht="16" customHeight="1" spans="1:35">
      <c r="A467" s="40">
        <f t="shared" si="639"/>
        <v>464</v>
      </c>
      <c r="B467" s="41" t="s">
        <v>170</v>
      </c>
      <c r="C467" s="114" t="s">
        <v>1323</v>
      </c>
      <c r="D467" s="342" t="s">
        <v>1324</v>
      </c>
      <c r="E467" s="113">
        <v>3245.4</v>
      </c>
      <c r="F467" s="113">
        <v>3245.5</v>
      </c>
      <c r="G467" s="113">
        <v>5664.75</v>
      </c>
      <c r="H467" s="113">
        <v>3245.5</v>
      </c>
      <c r="I467" s="59"/>
      <c r="J467" s="59">
        <v>108</v>
      </c>
      <c r="K467" s="52">
        <f t="shared" si="617"/>
        <v>58.4172</v>
      </c>
      <c r="L467" s="53">
        <f t="shared" si="618"/>
        <v>519.28</v>
      </c>
      <c r="M467" s="44">
        <f t="shared" si="619"/>
        <v>453.18</v>
      </c>
      <c r="N467" s="41">
        <f t="shared" si="620"/>
        <v>22.7185</v>
      </c>
      <c r="O467" s="44">
        <f t="shared" si="621"/>
        <v>0</v>
      </c>
      <c r="P467" s="44">
        <f t="shared" si="622"/>
        <v>54</v>
      </c>
      <c r="Q467" s="44">
        <f t="shared" si="623"/>
        <v>1107.5957</v>
      </c>
      <c r="R467" s="41">
        <f t="shared" si="624"/>
        <v>0</v>
      </c>
      <c r="S467" s="41">
        <f t="shared" si="625"/>
        <v>259.64</v>
      </c>
      <c r="T467" s="44">
        <f t="shared" si="626"/>
        <v>113.3</v>
      </c>
      <c r="U467" s="41">
        <f t="shared" si="627"/>
        <v>9.74</v>
      </c>
      <c r="V467" s="44">
        <f t="shared" si="628"/>
        <v>0</v>
      </c>
      <c r="W467" s="44">
        <f t="shared" si="629"/>
        <v>54</v>
      </c>
      <c r="X467" s="41">
        <f t="shared" si="630"/>
        <v>436.68</v>
      </c>
      <c r="Y467" s="41">
        <f t="shared" si="631"/>
        <v>1544.2757</v>
      </c>
      <c r="Z467" s="54"/>
      <c r="AA467" s="12" t="s">
        <v>24</v>
      </c>
      <c r="AB467" s="11">
        <f t="shared" si="632"/>
        <v>58.4172</v>
      </c>
      <c r="AC467" s="11">
        <f t="shared" si="633"/>
        <v>778.92</v>
      </c>
      <c r="AD467" s="11">
        <f t="shared" si="634"/>
        <v>566.48</v>
      </c>
      <c r="AE467" s="11">
        <f t="shared" si="635"/>
        <v>32.4585</v>
      </c>
      <c r="AF467" s="11">
        <f t="shared" si="636"/>
        <v>0</v>
      </c>
      <c r="AG467" s="11">
        <f t="shared" si="637"/>
        <v>108</v>
      </c>
      <c r="AH467" s="11">
        <f t="shared" si="638"/>
        <v>1544.2757</v>
      </c>
      <c r="AI467" s="12" t="s">
        <v>1138</v>
      </c>
    </row>
    <row r="468" s="32" customFormat="1" spans="1:35">
      <c r="A468" s="40" t="s">
        <v>45</v>
      </c>
      <c r="B468" s="40"/>
      <c r="C468" s="117"/>
      <c r="D468" s="118"/>
      <c r="E468" s="119">
        <f>SUM(E4:E467)</f>
        <v>1520327.88999999</v>
      </c>
      <c r="F468" s="119">
        <f t="shared" ref="F468:Y468" si="640">SUM(F4:F467)</f>
        <v>1473758.89</v>
      </c>
      <c r="G468" s="119">
        <f t="shared" si="640"/>
        <v>2571796.5</v>
      </c>
      <c r="H468" s="119">
        <f t="shared" si="640"/>
        <v>1489971.99</v>
      </c>
      <c r="I468" s="119">
        <f t="shared" si="640"/>
        <v>970332</v>
      </c>
      <c r="J468" s="119">
        <f t="shared" si="640"/>
        <v>1836</v>
      </c>
      <c r="K468" s="119">
        <f t="shared" si="640"/>
        <v>27365.9020199999</v>
      </c>
      <c r="L468" s="119">
        <f t="shared" si="640"/>
        <v>235801.422399999</v>
      </c>
      <c r="M468" s="119">
        <f t="shared" si="640"/>
        <v>205743.719999998</v>
      </c>
      <c r="N468" s="196">
        <v>10429.79</v>
      </c>
      <c r="O468" s="119">
        <f>SUM(O4:O467)</f>
        <v>48516.6</v>
      </c>
      <c r="P468" s="119">
        <f>SUM(P4:P467)</f>
        <v>918</v>
      </c>
      <c r="Q468" s="119">
        <f t="shared" si="640"/>
        <v>528775.448349998</v>
      </c>
      <c r="R468" s="119">
        <f t="shared" si="640"/>
        <v>0</v>
      </c>
      <c r="S468" s="119">
        <f t="shared" si="640"/>
        <v>117900.18</v>
      </c>
      <c r="T468" s="119">
        <f t="shared" si="640"/>
        <v>51438.2000000003</v>
      </c>
      <c r="U468" s="119">
        <f t="shared" si="640"/>
        <v>4471.54999999995</v>
      </c>
      <c r="V468" s="119">
        <f t="shared" si="640"/>
        <v>48516.6</v>
      </c>
      <c r="W468" s="119">
        <f t="shared" si="640"/>
        <v>918</v>
      </c>
      <c r="X468" s="119">
        <f t="shared" si="640"/>
        <v>223244.529999999</v>
      </c>
      <c r="Y468" s="55">
        <f t="shared" si="640"/>
        <v>752019.978350005</v>
      </c>
      <c r="Z468" s="54"/>
      <c r="AA468" s="143"/>
      <c r="AB468" s="161"/>
      <c r="AC468" s="161"/>
      <c r="AD468" s="161"/>
      <c r="AE468" s="161"/>
      <c r="AF468" s="161"/>
      <c r="AG468" s="161"/>
      <c r="AH468" s="161"/>
      <c r="AI468" s="143"/>
    </row>
    <row r="469" spans="1:30">
      <c r="A469" s="120"/>
      <c r="B469" s="120"/>
      <c r="E469" s="120"/>
      <c r="AD469" s="141"/>
    </row>
    <row r="470" spans="1:30">
      <c r="A470" s="121" t="s">
        <v>877</v>
      </c>
      <c r="B470" s="121"/>
      <c r="C470" s="122" t="s">
        <v>878</v>
      </c>
      <c r="D470" s="122"/>
      <c r="E470" s="121" t="s">
        <v>879</v>
      </c>
      <c r="AD470" s="142"/>
    </row>
    <row r="471" spans="1:29">
      <c r="A471" s="121" t="s">
        <v>880</v>
      </c>
      <c r="B471" s="121"/>
      <c r="C471" s="124">
        <f>K468</f>
        <v>27365.9020199999</v>
      </c>
      <c r="D471" s="125"/>
      <c r="E471" s="126">
        <f>COUNTIFS(E4:E467,"&lt;&gt;",E4:E467,"&lt;&gt;0")</f>
        <v>464</v>
      </c>
      <c r="Z471" s="9"/>
      <c r="AC471" s="141"/>
    </row>
    <row r="472" spans="1:30">
      <c r="A472" s="121" t="s">
        <v>881</v>
      </c>
      <c r="B472" s="121"/>
      <c r="C472" s="124">
        <f>L468+S468</f>
        <v>353701.602399999</v>
      </c>
      <c r="D472" s="125"/>
      <c r="E472" s="126">
        <f>COUNTIFS(F4:F467,"&lt;&gt;",F4:F467,"&lt;&gt;0")</f>
        <v>450</v>
      </c>
      <c r="F472" s="160"/>
      <c r="G472" s="160"/>
      <c r="H472" s="160"/>
      <c r="AD472" s="141"/>
    </row>
    <row r="473" spans="1:8">
      <c r="A473" s="121" t="s">
        <v>882</v>
      </c>
      <c r="B473" s="121"/>
      <c r="C473" s="124">
        <f>N468+U468</f>
        <v>14901.34</v>
      </c>
      <c r="D473" s="125"/>
      <c r="E473" s="126">
        <f>COUNTIFS(H4:H467,"&lt;&gt;",H4:H467,"&lt;&gt;0")</f>
        <v>455</v>
      </c>
      <c r="F473" s="160"/>
      <c r="G473" s="160"/>
      <c r="H473" s="160"/>
    </row>
    <row r="474" spans="1:26">
      <c r="A474" s="123" t="s">
        <v>883</v>
      </c>
      <c r="B474" s="123"/>
      <c r="C474" s="124">
        <f>M468+T468</f>
        <v>257181.919999998</v>
      </c>
      <c r="D474" s="125"/>
      <c r="E474" s="126">
        <f>COUNTIFS(G4:G467,"&lt;&gt;",G4:G467,"&lt;&gt;0")</f>
        <v>454</v>
      </c>
      <c r="Z474" s="9"/>
    </row>
    <row r="475" spans="1:5">
      <c r="A475" s="123" t="s">
        <v>884</v>
      </c>
      <c r="B475" s="123"/>
      <c r="C475" s="124">
        <f>P468+W468</f>
        <v>1836</v>
      </c>
      <c r="D475" s="125"/>
      <c r="E475" s="126">
        <f>COUNTIFS(J4:J467,"&lt;&gt;",J4:J467,"&lt;&gt;0")</f>
        <v>17</v>
      </c>
    </row>
    <row r="476" spans="1:5">
      <c r="A476" s="123" t="s">
        <v>885</v>
      </c>
      <c r="B476" s="123"/>
      <c r="C476" s="128">
        <f>O468+V468</f>
        <v>97033.2</v>
      </c>
      <c r="D476" s="129"/>
      <c r="E476" s="126">
        <f>COUNTIFS(I4:I467,"&lt;&gt;",I4:I467,"&lt;&gt;0")</f>
        <v>383</v>
      </c>
    </row>
    <row r="477" spans="1:5">
      <c r="A477" s="123" t="s">
        <v>886</v>
      </c>
      <c r="B477" s="123"/>
      <c r="C477" s="128">
        <f>SUM(C471:D476)</f>
        <v>752019.964419997</v>
      </c>
      <c r="D477" s="125"/>
      <c r="E477" s="130"/>
    </row>
    <row r="478" spans="1:35">
      <c r="A478" s="18" t="s">
        <v>887</v>
      </c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</row>
    <row r="479" spans="1:3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</row>
    <row r="480" spans="1:3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</row>
    <row r="481" spans="1:3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</row>
    <row r="482" spans="1:3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</row>
    <row r="483" spans="1:26">
      <c r="A483" s="18"/>
      <c r="B483" s="132"/>
      <c r="C483" s="133"/>
      <c r="D483" s="134"/>
      <c r="E483" s="18"/>
      <c r="F483" s="18"/>
      <c r="G483" s="18"/>
      <c r="H483" s="18"/>
      <c r="I483" s="18"/>
      <c r="J483" s="18"/>
      <c r="K483" s="140"/>
      <c r="L483" s="18"/>
      <c r="M483" s="18"/>
      <c r="N483" s="18"/>
      <c r="O483" s="18"/>
      <c r="P483" s="18"/>
      <c r="Q483" s="18"/>
      <c r="R483" s="18"/>
      <c r="S483" s="18"/>
      <c r="U483" s="9"/>
      <c r="V483" s="9"/>
      <c r="W483" s="9"/>
      <c r="X483" s="9"/>
      <c r="Y483" s="9"/>
      <c r="Z483" s="9"/>
    </row>
    <row r="484" spans="1:26">
      <c r="A484" s="18"/>
      <c r="B484" s="132"/>
      <c r="C484" s="133"/>
      <c r="D484" s="134"/>
      <c r="E484" s="18"/>
      <c r="F484" s="18"/>
      <c r="G484" s="18"/>
      <c r="H484" s="18"/>
      <c r="I484" s="18"/>
      <c r="J484" s="18"/>
      <c r="K484" s="140"/>
      <c r="L484" s="18"/>
      <c r="M484" s="18"/>
      <c r="N484" s="18"/>
      <c r="O484" s="18"/>
      <c r="P484" s="18"/>
      <c r="Q484" s="18"/>
      <c r="R484" s="18"/>
      <c r="S484" s="18"/>
      <c r="U484" s="9"/>
      <c r="V484" s="9"/>
      <c r="W484" s="9"/>
      <c r="X484" s="9"/>
      <c r="Y484" s="9"/>
      <c r="Z484" s="9"/>
    </row>
    <row r="485" spans="1:26">
      <c r="A485" s="18"/>
      <c r="B485" s="132"/>
      <c r="C485" s="133"/>
      <c r="D485" s="134"/>
      <c r="E485" s="18"/>
      <c r="F485" s="18"/>
      <c r="G485" s="18"/>
      <c r="H485" s="18"/>
      <c r="I485" s="18"/>
      <c r="J485" s="18"/>
      <c r="K485" s="140"/>
      <c r="L485" s="18"/>
      <c r="M485" s="18"/>
      <c r="N485" s="18"/>
      <c r="O485" s="18"/>
      <c r="P485" s="18"/>
      <c r="Q485" s="18"/>
      <c r="R485" s="18"/>
      <c r="S485" s="18"/>
      <c r="U485" s="9"/>
      <c r="V485" s="9"/>
      <c r="W485" s="9"/>
      <c r="X485" s="9"/>
      <c r="Y485" s="9"/>
      <c r="Z485" s="9"/>
    </row>
    <row r="486" spans="1:26">
      <c r="A486" s="135" t="s">
        <v>888</v>
      </c>
      <c r="B486" s="135"/>
      <c r="C486" s="136"/>
      <c r="D486" s="134"/>
      <c r="E486" s="18"/>
      <c r="F486" s="18"/>
      <c r="G486" s="18"/>
      <c r="H486" s="18"/>
      <c r="I486" s="18"/>
      <c r="J486" s="18"/>
      <c r="K486" s="140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Z486" s="9"/>
    </row>
    <row r="487" spans="1:26">
      <c r="A487" s="135"/>
      <c r="B487" s="135"/>
      <c r="C487" s="136"/>
      <c r="K487" s="139"/>
      <c r="L487" s="33"/>
      <c r="Z487" s="9"/>
    </row>
    <row r="488" s="31" customFormat="1" spans="1:35">
      <c r="A488" s="94">
        <f t="shared" ref="A488:A511" si="641">ROW()-3</f>
        <v>485</v>
      </c>
      <c r="B488" s="95" t="s">
        <v>320</v>
      </c>
      <c r="C488" s="97" t="s">
        <v>1162</v>
      </c>
      <c r="D488" s="366" t="s">
        <v>1163</v>
      </c>
      <c r="E488" s="98">
        <v>3245.4</v>
      </c>
      <c r="F488" s="98">
        <v>0</v>
      </c>
      <c r="G488" s="98">
        <v>0</v>
      </c>
      <c r="H488" s="98">
        <v>0</v>
      </c>
      <c r="I488" s="104"/>
      <c r="J488" s="104"/>
      <c r="K488" s="105">
        <f t="shared" ref="K488:K511" si="642">E488*0.018</f>
        <v>58.4172</v>
      </c>
      <c r="L488" s="106">
        <f t="shared" ref="L488:L511" si="643">F488*0.16</f>
        <v>0</v>
      </c>
      <c r="M488" s="107">
        <f t="shared" ref="M488:M511" si="644">ROUND(G488*0.08,2)</f>
        <v>0</v>
      </c>
      <c r="N488" s="95">
        <f t="shared" ref="N488:N511" si="645">H488*0.007</f>
        <v>0</v>
      </c>
      <c r="O488" s="107">
        <f t="shared" ref="O488:O511" si="646">I488*5%</f>
        <v>0</v>
      </c>
      <c r="P488" s="107">
        <f t="shared" ref="P488:P511" si="647">J488*50%</f>
        <v>0</v>
      </c>
      <c r="Q488" s="107">
        <f t="shared" ref="Q488:Q511" si="648">SUM(K488:P488)</f>
        <v>58.4172</v>
      </c>
      <c r="R488" s="95">
        <f t="shared" ref="R488:R511" si="649">E488*0</f>
        <v>0</v>
      </c>
      <c r="S488" s="95">
        <f t="shared" ref="S488:S511" si="650">ROUND(F488*0.08,2)</f>
        <v>0</v>
      </c>
      <c r="T488" s="107">
        <f t="shared" ref="T488:T511" si="651">ROUND(G488*0.02,2)</f>
        <v>0</v>
      </c>
      <c r="U488" s="95">
        <f t="shared" ref="U488:U511" si="652">ROUND(H488*0.003,2)</f>
        <v>0</v>
      </c>
      <c r="V488" s="107">
        <f t="shared" ref="V488:V511" si="653">I488*5%</f>
        <v>0</v>
      </c>
      <c r="W488" s="107">
        <f t="shared" ref="W488:W511" si="654">J488*50%</f>
        <v>0</v>
      </c>
      <c r="X488" s="95">
        <f t="shared" ref="X488:X511" si="655">SUM(R488:W488)</f>
        <v>0</v>
      </c>
      <c r="Y488" s="95">
        <f t="shared" ref="Y488:Y511" si="656">Q488+X488</f>
        <v>58.4172</v>
      </c>
      <c r="Z488" s="197"/>
      <c r="AA488" s="198" t="s">
        <v>21</v>
      </c>
      <c r="AB488" s="199">
        <f t="shared" ref="AB488:AH488" si="657">K488+R488</f>
        <v>58.4172</v>
      </c>
      <c r="AC488" s="199">
        <f t="shared" si="657"/>
        <v>0</v>
      </c>
      <c r="AD488" s="199">
        <f t="shared" si="657"/>
        <v>0</v>
      </c>
      <c r="AE488" s="199">
        <f t="shared" si="657"/>
        <v>0</v>
      </c>
      <c r="AF488" s="199">
        <f t="shared" si="657"/>
        <v>0</v>
      </c>
      <c r="AG488" s="199">
        <f t="shared" si="657"/>
        <v>0</v>
      </c>
      <c r="AH488" s="199">
        <f t="shared" si="657"/>
        <v>58.4172</v>
      </c>
      <c r="AI488" s="198" t="s">
        <v>1138</v>
      </c>
    </row>
    <row r="489" s="31" customFormat="1" spans="1:35">
      <c r="A489" s="94">
        <f t="shared" si="641"/>
        <v>486</v>
      </c>
      <c r="B489" s="95" t="s">
        <v>913</v>
      </c>
      <c r="C489" s="97" t="s">
        <v>1073</v>
      </c>
      <c r="D489" s="365" t="s">
        <v>1074</v>
      </c>
      <c r="E489" s="98">
        <v>3245.4</v>
      </c>
      <c r="F489" s="98">
        <v>0</v>
      </c>
      <c r="G489" s="98">
        <v>0</v>
      </c>
      <c r="H489" s="98">
        <v>0</v>
      </c>
      <c r="I489" s="107"/>
      <c r="J489" s="150"/>
      <c r="K489" s="105">
        <f t="shared" si="642"/>
        <v>58.4172</v>
      </c>
      <c r="L489" s="106">
        <f t="shared" si="643"/>
        <v>0</v>
      </c>
      <c r="M489" s="107">
        <f t="shared" si="644"/>
        <v>0</v>
      </c>
      <c r="N489" s="95">
        <f t="shared" si="645"/>
        <v>0</v>
      </c>
      <c r="O489" s="107">
        <f t="shared" si="646"/>
        <v>0</v>
      </c>
      <c r="P489" s="107">
        <f t="shared" si="647"/>
        <v>0</v>
      </c>
      <c r="Q489" s="107">
        <f t="shared" si="648"/>
        <v>58.4172</v>
      </c>
      <c r="R489" s="95">
        <f t="shared" si="649"/>
        <v>0</v>
      </c>
      <c r="S489" s="95">
        <f t="shared" si="650"/>
        <v>0</v>
      </c>
      <c r="T489" s="107">
        <f t="shared" si="651"/>
        <v>0</v>
      </c>
      <c r="U489" s="95">
        <f t="shared" si="652"/>
        <v>0</v>
      </c>
      <c r="V489" s="107">
        <f t="shared" si="653"/>
        <v>0</v>
      </c>
      <c r="W489" s="107">
        <f t="shared" si="654"/>
        <v>0</v>
      </c>
      <c r="X489" s="95">
        <f t="shared" si="655"/>
        <v>0</v>
      </c>
      <c r="Y489" s="95">
        <f t="shared" si="656"/>
        <v>58.4172</v>
      </c>
      <c r="Z489" s="200"/>
      <c r="AA489" s="198" t="s">
        <v>23</v>
      </c>
      <c r="AB489" s="199">
        <f t="shared" ref="AB489:AH489" si="658">K489+R489</f>
        <v>58.4172</v>
      </c>
      <c r="AC489" s="199">
        <f t="shared" si="658"/>
        <v>0</v>
      </c>
      <c r="AD489" s="199">
        <f t="shared" si="658"/>
        <v>0</v>
      </c>
      <c r="AE489" s="199">
        <f t="shared" si="658"/>
        <v>0</v>
      </c>
      <c r="AF489" s="199">
        <f t="shared" si="658"/>
        <v>0</v>
      </c>
      <c r="AG489" s="199">
        <f t="shared" si="658"/>
        <v>0</v>
      </c>
      <c r="AH489" s="199">
        <f t="shared" si="658"/>
        <v>58.4172</v>
      </c>
      <c r="AI489" s="198" t="s">
        <v>1138</v>
      </c>
    </row>
    <row r="490" s="31" customFormat="1" spans="1:35">
      <c r="A490" s="94">
        <f t="shared" si="641"/>
        <v>487</v>
      </c>
      <c r="B490" s="95" t="s">
        <v>170</v>
      </c>
      <c r="C490" s="97" t="s">
        <v>1034</v>
      </c>
      <c r="D490" s="365" t="s">
        <v>1035</v>
      </c>
      <c r="E490" s="98">
        <v>3245.4</v>
      </c>
      <c r="F490" s="98">
        <v>0</v>
      </c>
      <c r="G490" s="98">
        <v>0</v>
      </c>
      <c r="H490" s="98">
        <v>0</v>
      </c>
      <c r="I490" s="107"/>
      <c r="J490" s="150"/>
      <c r="K490" s="105">
        <f t="shared" si="642"/>
        <v>58.4172</v>
      </c>
      <c r="L490" s="106">
        <f t="shared" si="643"/>
        <v>0</v>
      </c>
      <c r="M490" s="107">
        <f t="shared" si="644"/>
        <v>0</v>
      </c>
      <c r="N490" s="95">
        <f t="shared" si="645"/>
        <v>0</v>
      </c>
      <c r="O490" s="107">
        <f t="shared" si="646"/>
        <v>0</v>
      </c>
      <c r="P490" s="107">
        <f t="shared" si="647"/>
        <v>0</v>
      </c>
      <c r="Q490" s="107">
        <f t="shared" si="648"/>
        <v>58.4172</v>
      </c>
      <c r="R490" s="95">
        <f t="shared" si="649"/>
        <v>0</v>
      </c>
      <c r="S490" s="95">
        <f t="shared" si="650"/>
        <v>0</v>
      </c>
      <c r="T490" s="107">
        <f t="shared" si="651"/>
        <v>0</v>
      </c>
      <c r="U490" s="95">
        <f t="shared" si="652"/>
        <v>0</v>
      </c>
      <c r="V490" s="107">
        <f t="shared" si="653"/>
        <v>0</v>
      </c>
      <c r="W490" s="107">
        <f t="shared" si="654"/>
        <v>0</v>
      </c>
      <c r="X490" s="95">
        <f t="shared" si="655"/>
        <v>0</v>
      </c>
      <c r="Y490" s="95">
        <f t="shared" si="656"/>
        <v>58.4172</v>
      </c>
      <c r="Z490" s="200"/>
      <c r="AA490" s="198" t="s">
        <v>24</v>
      </c>
      <c r="AB490" s="199">
        <f t="shared" ref="AB490:AH490" si="659">K490+R490</f>
        <v>58.4172</v>
      </c>
      <c r="AC490" s="199">
        <f t="shared" si="659"/>
        <v>0</v>
      </c>
      <c r="AD490" s="199">
        <f t="shared" si="659"/>
        <v>0</v>
      </c>
      <c r="AE490" s="199">
        <f t="shared" si="659"/>
        <v>0</v>
      </c>
      <c r="AF490" s="199">
        <f t="shared" si="659"/>
        <v>0</v>
      </c>
      <c r="AG490" s="199">
        <f t="shared" si="659"/>
        <v>0</v>
      </c>
      <c r="AH490" s="199">
        <f t="shared" si="659"/>
        <v>58.4172</v>
      </c>
      <c r="AI490" s="198" t="s">
        <v>1138</v>
      </c>
    </row>
    <row r="491" s="9" customFormat="1" spans="1:35">
      <c r="A491" s="40">
        <f t="shared" si="641"/>
        <v>488</v>
      </c>
      <c r="B491" s="41" t="s">
        <v>167</v>
      </c>
      <c r="C491" s="46" t="s">
        <v>850</v>
      </c>
      <c r="D491" s="45" t="s">
        <v>851</v>
      </c>
      <c r="E491" s="82">
        <v>3245.4</v>
      </c>
      <c r="F491" s="82">
        <v>3245.5</v>
      </c>
      <c r="G491" s="185">
        <v>5228.42</v>
      </c>
      <c r="H491" s="41">
        <v>3245.4</v>
      </c>
      <c r="I491" s="44">
        <v>3180</v>
      </c>
      <c r="J491" s="68"/>
      <c r="K491" s="52">
        <f t="shared" si="642"/>
        <v>58.4172</v>
      </c>
      <c r="L491" s="53">
        <f t="shared" si="643"/>
        <v>519.28</v>
      </c>
      <c r="M491" s="44">
        <f t="shared" si="644"/>
        <v>418.27</v>
      </c>
      <c r="N491" s="41">
        <f t="shared" si="645"/>
        <v>22.7178</v>
      </c>
      <c r="O491" s="44">
        <f t="shared" si="646"/>
        <v>159</v>
      </c>
      <c r="P491" s="44">
        <f t="shared" si="647"/>
        <v>0</v>
      </c>
      <c r="Q491" s="44">
        <f t="shared" si="648"/>
        <v>1177.685</v>
      </c>
      <c r="R491" s="41">
        <f t="shared" si="649"/>
        <v>0</v>
      </c>
      <c r="S491" s="41">
        <f t="shared" si="650"/>
        <v>259.64</v>
      </c>
      <c r="T491" s="44">
        <f t="shared" si="651"/>
        <v>104.57</v>
      </c>
      <c r="U491" s="41">
        <f t="shared" si="652"/>
        <v>9.74</v>
      </c>
      <c r="V491" s="44">
        <f t="shared" si="653"/>
        <v>159</v>
      </c>
      <c r="W491" s="44">
        <f t="shared" si="654"/>
        <v>0</v>
      </c>
      <c r="X491" s="41">
        <f t="shared" si="655"/>
        <v>532.95</v>
      </c>
      <c r="Y491" s="41">
        <f t="shared" si="656"/>
        <v>1710.635</v>
      </c>
      <c r="Z491" s="66"/>
      <c r="AA491" s="143" t="s">
        <v>12</v>
      </c>
      <c r="AB491" s="161">
        <f t="shared" ref="AB491:AH491" si="660">K491+R491</f>
        <v>58.4172</v>
      </c>
      <c r="AC491" s="161">
        <f t="shared" si="660"/>
        <v>778.92</v>
      </c>
      <c r="AD491" s="161">
        <f t="shared" si="660"/>
        <v>522.84</v>
      </c>
      <c r="AE491" s="161">
        <f t="shared" si="660"/>
        <v>32.4578</v>
      </c>
      <c r="AF491" s="161">
        <f t="shared" si="660"/>
        <v>318</v>
      </c>
      <c r="AG491" s="161">
        <f t="shared" si="660"/>
        <v>0</v>
      </c>
      <c r="AH491" s="161">
        <f t="shared" si="660"/>
        <v>1710.635</v>
      </c>
      <c r="AI491" s="143" t="s">
        <v>1134</v>
      </c>
    </row>
    <row r="492" s="9" customFormat="1" spans="1:35">
      <c r="A492" s="40">
        <f t="shared" si="641"/>
        <v>489</v>
      </c>
      <c r="B492" s="41" t="s">
        <v>199</v>
      </c>
      <c r="C492" s="42" t="s">
        <v>202</v>
      </c>
      <c r="D492" s="41" t="s">
        <v>203</v>
      </c>
      <c r="E492" s="41">
        <v>3820</v>
      </c>
      <c r="F492" s="41">
        <f>VLOOKUP(C492,'[1]9月'!$B:$Q,16,0)</f>
        <v>3820</v>
      </c>
      <c r="G492" s="44">
        <v>5228.42</v>
      </c>
      <c r="H492" s="41">
        <v>3820</v>
      </c>
      <c r="I492" s="44">
        <v>4180</v>
      </c>
      <c r="J492" s="44"/>
      <c r="K492" s="52">
        <f t="shared" si="642"/>
        <v>68.76</v>
      </c>
      <c r="L492" s="53">
        <f t="shared" si="643"/>
        <v>611.2</v>
      </c>
      <c r="M492" s="44">
        <f t="shared" si="644"/>
        <v>418.27</v>
      </c>
      <c r="N492" s="41">
        <f t="shared" si="645"/>
        <v>26.74</v>
      </c>
      <c r="O492" s="44">
        <f t="shared" si="646"/>
        <v>209</v>
      </c>
      <c r="P492" s="44">
        <f t="shared" si="647"/>
        <v>0</v>
      </c>
      <c r="Q492" s="44">
        <f t="shared" si="648"/>
        <v>1333.97</v>
      </c>
      <c r="R492" s="41">
        <f t="shared" si="649"/>
        <v>0</v>
      </c>
      <c r="S492" s="41">
        <f t="shared" si="650"/>
        <v>305.6</v>
      </c>
      <c r="T492" s="44">
        <f t="shared" si="651"/>
        <v>104.57</v>
      </c>
      <c r="U492" s="41">
        <f t="shared" si="652"/>
        <v>11.46</v>
      </c>
      <c r="V492" s="44">
        <f t="shared" si="653"/>
        <v>209</v>
      </c>
      <c r="W492" s="44">
        <f t="shared" si="654"/>
        <v>0</v>
      </c>
      <c r="X492" s="41">
        <f t="shared" si="655"/>
        <v>630.63</v>
      </c>
      <c r="Y492" s="41">
        <f t="shared" si="656"/>
        <v>1964.6</v>
      </c>
      <c r="Z492" s="66"/>
      <c r="AA492" s="143" t="s">
        <v>25</v>
      </c>
      <c r="AB492" s="161">
        <f t="shared" ref="AB492:AH492" si="661">K492+R492</f>
        <v>68.76</v>
      </c>
      <c r="AC492" s="161">
        <f t="shared" si="661"/>
        <v>916.8</v>
      </c>
      <c r="AD492" s="161">
        <f t="shared" si="661"/>
        <v>522.84</v>
      </c>
      <c r="AE492" s="161">
        <f t="shared" si="661"/>
        <v>38.2</v>
      </c>
      <c r="AF492" s="161">
        <f t="shared" si="661"/>
        <v>418</v>
      </c>
      <c r="AG492" s="161">
        <f t="shared" si="661"/>
        <v>0</v>
      </c>
      <c r="AH492" s="161">
        <f t="shared" si="661"/>
        <v>1964.6</v>
      </c>
      <c r="AI492" s="143" t="s">
        <v>1137</v>
      </c>
    </row>
    <row r="493" s="9" customFormat="1" spans="1:35">
      <c r="A493" s="40">
        <f t="shared" si="641"/>
        <v>490</v>
      </c>
      <c r="B493" s="41" t="s">
        <v>167</v>
      </c>
      <c r="C493" s="42" t="s">
        <v>243</v>
      </c>
      <c r="D493" s="41" t="s">
        <v>244</v>
      </c>
      <c r="E493" s="41">
        <v>3245.4</v>
      </c>
      <c r="F493" s="41">
        <f>VLOOKUP(C493,'[1]9月'!$B:$Q,16,0)</f>
        <v>3245.4</v>
      </c>
      <c r="G493" s="44">
        <v>5228.42</v>
      </c>
      <c r="H493" s="41">
        <v>3245.4</v>
      </c>
      <c r="I493" s="44">
        <v>3180</v>
      </c>
      <c r="J493" s="44"/>
      <c r="K493" s="52">
        <f t="shared" si="642"/>
        <v>58.4172</v>
      </c>
      <c r="L493" s="53">
        <f t="shared" si="643"/>
        <v>519.264</v>
      </c>
      <c r="M493" s="44">
        <f t="shared" si="644"/>
        <v>418.27</v>
      </c>
      <c r="N493" s="41">
        <f t="shared" si="645"/>
        <v>22.7178</v>
      </c>
      <c r="O493" s="44">
        <f t="shared" si="646"/>
        <v>159</v>
      </c>
      <c r="P493" s="44">
        <f t="shared" si="647"/>
        <v>0</v>
      </c>
      <c r="Q493" s="44">
        <f t="shared" si="648"/>
        <v>1177.669</v>
      </c>
      <c r="R493" s="41">
        <f t="shared" si="649"/>
        <v>0</v>
      </c>
      <c r="S493" s="41">
        <f t="shared" si="650"/>
        <v>259.63</v>
      </c>
      <c r="T493" s="44">
        <f t="shared" si="651"/>
        <v>104.57</v>
      </c>
      <c r="U493" s="41">
        <f t="shared" si="652"/>
        <v>9.74</v>
      </c>
      <c r="V493" s="44">
        <f t="shared" si="653"/>
        <v>159</v>
      </c>
      <c r="W493" s="44">
        <f t="shared" si="654"/>
        <v>0</v>
      </c>
      <c r="X493" s="41">
        <f t="shared" si="655"/>
        <v>532.94</v>
      </c>
      <c r="Y493" s="41">
        <f t="shared" si="656"/>
        <v>1710.609</v>
      </c>
      <c r="Z493" s="66"/>
      <c r="AA493" s="143" t="s">
        <v>12</v>
      </c>
      <c r="AB493" s="161">
        <f t="shared" ref="AB493:AH493" si="662">K493+R493</f>
        <v>58.4172</v>
      </c>
      <c r="AC493" s="161">
        <f t="shared" si="662"/>
        <v>778.894</v>
      </c>
      <c r="AD493" s="161">
        <f t="shared" si="662"/>
        <v>522.84</v>
      </c>
      <c r="AE493" s="161">
        <f t="shared" si="662"/>
        <v>32.4578</v>
      </c>
      <c r="AF493" s="161">
        <f t="shared" si="662"/>
        <v>318</v>
      </c>
      <c r="AG493" s="161">
        <f t="shared" si="662"/>
        <v>0</v>
      </c>
      <c r="AH493" s="161">
        <f t="shared" si="662"/>
        <v>1710.609</v>
      </c>
      <c r="AI493" s="143" t="s">
        <v>1134</v>
      </c>
    </row>
    <row r="494" s="9" customFormat="1" spans="1:35">
      <c r="A494" s="40">
        <f t="shared" si="641"/>
        <v>491</v>
      </c>
      <c r="B494" s="41" t="s">
        <v>170</v>
      </c>
      <c r="C494" s="47" t="s">
        <v>1044</v>
      </c>
      <c r="D494" s="352" t="s">
        <v>1045</v>
      </c>
      <c r="E494" s="82">
        <v>3245.4</v>
      </c>
      <c r="F494" s="82">
        <v>3245.5</v>
      </c>
      <c r="G494" s="185">
        <v>5228.42</v>
      </c>
      <c r="H494" s="82">
        <v>3245.4</v>
      </c>
      <c r="I494" s="44"/>
      <c r="J494" s="68"/>
      <c r="K494" s="52">
        <f t="shared" si="642"/>
        <v>58.4172</v>
      </c>
      <c r="L494" s="53">
        <f t="shared" si="643"/>
        <v>519.28</v>
      </c>
      <c r="M494" s="44">
        <f t="shared" si="644"/>
        <v>418.27</v>
      </c>
      <c r="N494" s="41">
        <f t="shared" si="645"/>
        <v>22.7178</v>
      </c>
      <c r="O494" s="44">
        <f t="shared" si="646"/>
        <v>0</v>
      </c>
      <c r="P494" s="44">
        <f t="shared" si="647"/>
        <v>0</v>
      </c>
      <c r="Q494" s="44">
        <f t="shared" si="648"/>
        <v>1018.685</v>
      </c>
      <c r="R494" s="41">
        <f t="shared" si="649"/>
        <v>0</v>
      </c>
      <c r="S494" s="41">
        <f t="shared" si="650"/>
        <v>259.64</v>
      </c>
      <c r="T494" s="44">
        <f t="shared" si="651"/>
        <v>104.57</v>
      </c>
      <c r="U494" s="41">
        <f t="shared" si="652"/>
        <v>9.74</v>
      </c>
      <c r="V494" s="44">
        <f t="shared" si="653"/>
        <v>0</v>
      </c>
      <c r="W494" s="44">
        <f t="shared" si="654"/>
        <v>0</v>
      </c>
      <c r="X494" s="41">
        <f t="shared" si="655"/>
        <v>373.95</v>
      </c>
      <c r="Y494" s="41">
        <f t="shared" si="656"/>
        <v>1392.635</v>
      </c>
      <c r="Z494" s="66"/>
      <c r="AA494" s="143" t="s">
        <v>24</v>
      </c>
      <c r="AB494" s="161">
        <f t="shared" ref="AB494:AH494" si="663">K494+R494</f>
        <v>58.4172</v>
      </c>
      <c r="AC494" s="161">
        <f t="shared" si="663"/>
        <v>778.92</v>
      </c>
      <c r="AD494" s="161">
        <f t="shared" si="663"/>
        <v>522.84</v>
      </c>
      <c r="AE494" s="161">
        <f t="shared" si="663"/>
        <v>32.4578</v>
      </c>
      <c r="AF494" s="161">
        <f t="shared" si="663"/>
        <v>0</v>
      </c>
      <c r="AG494" s="161">
        <f t="shared" si="663"/>
        <v>0</v>
      </c>
      <c r="AH494" s="161">
        <f t="shared" si="663"/>
        <v>1392.635</v>
      </c>
      <c r="AI494" s="143" t="s">
        <v>1138</v>
      </c>
    </row>
    <row r="495" s="9" customFormat="1" spans="1:35">
      <c r="A495" s="40">
        <f t="shared" si="641"/>
        <v>492</v>
      </c>
      <c r="B495" s="41" t="s">
        <v>684</v>
      </c>
      <c r="C495" s="47" t="s">
        <v>983</v>
      </c>
      <c r="D495" s="45" t="s">
        <v>984</v>
      </c>
      <c r="E495" s="82">
        <v>3245.4</v>
      </c>
      <c r="F495" s="82">
        <v>3245.5</v>
      </c>
      <c r="G495" s="185">
        <v>5228.42</v>
      </c>
      <c r="H495" s="82">
        <v>3245.4</v>
      </c>
      <c r="I495" s="44">
        <v>1790</v>
      </c>
      <c r="J495" s="68"/>
      <c r="K495" s="52">
        <f t="shared" si="642"/>
        <v>58.4172</v>
      </c>
      <c r="L495" s="53">
        <f t="shared" si="643"/>
        <v>519.28</v>
      </c>
      <c r="M495" s="44">
        <f t="shared" si="644"/>
        <v>418.27</v>
      </c>
      <c r="N495" s="41">
        <f t="shared" si="645"/>
        <v>22.7178</v>
      </c>
      <c r="O495" s="44">
        <f t="shared" si="646"/>
        <v>89.5</v>
      </c>
      <c r="P495" s="44">
        <f t="shared" si="647"/>
        <v>0</v>
      </c>
      <c r="Q495" s="44">
        <f t="shared" si="648"/>
        <v>1108.185</v>
      </c>
      <c r="R495" s="41">
        <f t="shared" si="649"/>
        <v>0</v>
      </c>
      <c r="S495" s="41">
        <f t="shared" si="650"/>
        <v>259.64</v>
      </c>
      <c r="T495" s="44">
        <f t="shared" si="651"/>
        <v>104.57</v>
      </c>
      <c r="U495" s="41">
        <f t="shared" si="652"/>
        <v>9.74</v>
      </c>
      <c r="V495" s="44">
        <f t="shared" si="653"/>
        <v>89.5</v>
      </c>
      <c r="W495" s="44">
        <f t="shared" si="654"/>
        <v>0</v>
      </c>
      <c r="X495" s="41">
        <f t="shared" si="655"/>
        <v>463.45</v>
      </c>
      <c r="Y495" s="41">
        <f t="shared" si="656"/>
        <v>1571.635</v>
      </c>
      <c r="Z495" s="66"/>
      <c r="AA495" s="143" t="s">
        <v>22</v>
      </c>
      <c r="AB495" s="161">
        <f t="shared" ref="AB495:AH495" si="664">K495+R495</f>
        <v>58.4172</v>
      </c>
      <c r="AC495" s="161">
        <f t="shared" si="664"/>
        <v>778.92</v>
      </c>
      <c r="AD495" s="161">
        <f t="shared" si="664"/>
        <v>522.84</v>
      </c>
      <c r="AE495" s="161">
        <f t="shared" si="664"/>
        <v>32.4578</v>
      </c>
      <c r="AF495" s="161">
        <f t="shared" si="664"/>
        <v>179</v>
      </c>
      <c r="AG495" s="161">
        <f t="shared" si="664"/>
        <v>0</v>
      </c>
      <c r="AH495" s="161">
        <f t="shared" si="664"/>
        <v>1571.635</v>
      </c>
      <c r="AI495" s="143" t="s">
        <v>1138</v>
      </c>
    </row>
    <row r="496" s="9" customFormat="1" spans="1:35">
      <c r="A496" s="40">
        <f t="shared" si="641"/>
        <v>493</v>
      </c>
      <c r="B496" s="41" t="s">
        <v>124</v>
      </c>
      <c r="C496" s="47" t="s">
        <v>1077</v>
      </c>
      <c r="D496" s="58" t="s">
        <v>1078</v>
      </c>
      <c r="E496" s="82">
        <v>3245.4</v>
      </c>
      <c r="F496" s="82">
        <v>3245.5</v>
      </c>
      <c r="G496" s="185">
        <v>5228.42</v>
      </c>
      <c r="H496" s="82">
        <v>3245.4</v>
      </c>
      <c r="I496" s="44"/>
      <c r="J496" s="68"/>
      <c r="K496" s="52">
        <f t="shared" si="642"/>
        <v>58.4172</v>
      </c>
      <c r="L496" s="53">
        <f t="shared" si="643"/>
        <v>519.28</v>
      </c>
      <c r="M496" s="44">
        <f t="shared" si="644"/>
        <v>418.27</v>
      </c>
      <c r="N496" s="41">
        <f t="shared" si="645"/>
        <v>22.7178</v>
      </c>
      <c r="O496" s="44">
        <f t="shared" si="646"/>
        <v>0</v>
      </c>
      <c r="P496" s="44">
        <f t="shared" si="647"/>
        <v>0</v>
      </c>
      <c r="Q496" s="44">
        <f t="shared" si="648"/>
        <v>1018.685</v>
      </c>
      <c r="R496" s="41">
        <f t="shared" si="649"/>
        <v>0</v>
      </c>
      <c r="S496" s="41">
        <f t="shared" si="650"/>
        <v>259.64</v>
      </c>
      <c r="T496" s="44">
        <f t="shared" si="651"/>
        <v>104.57</v>
      </c>
      <c r="U496" s="41">
        <f t="shared" si="652"/>
        <v>9.74</v>
      </c>
      <c r="V496" s="44">
        <f t="shared" si="653"/>
        <v>0</v>
      </c>
      <c r="W496" s="44">
        <f t="shared" si="654"/>
        <v>0</v>
      </c>
      <c r="X496" s="41">
        <f t="shared" si="655"/>
        <v>373.95</v>
      </c>
      <c r="Y496" s="41">
        <f t="shared" si="656"/>
        <v>1392.635</v>
      </c>
      <c r="Z496" s="66"/>
      <c r="AA496" s="143" t="s">
        <v>19</v>
      </c>
      <c r="AB496" s="161">
        <f t="shared" ref="AB496:AH496" si="665">K496+R496</f>
        <v>58.4172</v>
      </c>
      <c r="AC496" s="161">
        <f t="shared" si="665"/>
        <v>778.92</v>
      </c>
      <c r="AD496" s="161">
        <f t="shared" si="665"/>
        <v>522.84</v>
      </c>
      <c r="AE496" s="161">
        <f t="shared" si="665"/>
        <v>32.4578</v>
      </c>
      <c r="AF496" s="161">
        <f t="shared" si="665"/>
        <v>0</v>
      </c>
      <c r="AG496" s="161">
        <f t="shared" si="665"/>
        <v>0</v>
      </c>
      <c r="AH496" s="161">
        <f t="shared" si="665"/>
        <v>1392.635</v>
      </c>
      <c r="AI496" s="143" t="s">
        <v>1138</v>
      </c>
    </row>
    <row r="497" s="9" customFormat="1" spans="1:35">
      <c r="A497" s="40">
        <f t="shared" si="641"/>
        <v>494</v>
      </c>
      <c r="B497" s="41" t="s">
        <v>684</v>
      </c>
      <c r="C497" s="47" t="s">
        <v>1158</v>
      </c>
      <c r="D497" s="343" t="s">
        <v>1159</v>
      </c>
      <c r="E497" s="82">
        <v>3245.4</v>
      </c>
      <c r="F497" s="82">
        <v>3245.5</v>
      </c>
      <c r="G497" s="82">
        <v>5228.42</v>
      </c>
      <c r="H497" s="82">
        <v>3245.4</v>
      </c>
      <c r="I497" s="59"/>
      <c r="J497" s="59"/>
      <c r="K497" s="52">
        <f t="shared" si="642"/>
        <v>58.4172</v>
      </c>
      <c r="L497" s="53">
        <f t="shared" si="643"/>
        <v>519.28</v>
      </c>
      <c r="M497" s="44">
        <f t="shared" si="644"/>
        <v>418.27</v>
      </c>
      <c r="N497" s="41">
        <f t="shared" si="645"/>
        <v>22.7178</v>
      </c>
      <c r="O497" s="44">
        <f t="shared" si="646"/>
        <v>0</v>
      </c>
      <c r="P497" s="44">
        <f t="shared" si="647"/>
        <v>0</v>
      </c>
      <c r="Q497" s="44">
        <f t="shared" si="648"/>
        <v>1018.685</v>
      </c>
      <c r="R497" s="41">
        <f t="shared" si="649"/>
        <v>0</v>
      </c>
      <c r="S497" s="41">
        <f t="shared" si="650"/>
        <v>259.64</v>
      </c>
      <c r="T497" s="44">
        <f t="shared" si="651"/>
        <v>104.57</v>
      </c>
      <c r="U497" s="41">
        <f t="shared" si="652"/>
        <v>9.74</v>
      </c>
      <c r="V497" s="44">
        <f t="shared" si="653"/>
        <v>0</v>
      </c>
      <c r="W497" s="44">
        <f t="shared" si="654"/>
        <v>0</v>
      </c>
      <c r="X497" s="41">
        <f t="shared" si="655"/>
        <v>373.95</v>
      </c>
      <c r="Y497" s="41">
        <f t="shared" si="656"/>
        <v>1392.635</v>
      </c>
      <c r="Z497" s="201"/>
      <c r="AA497" s="143" t="s">
        <v>22</v>
      </c>
      <c r="AB497" s="161">
        <f t="shared" ref="AB497:AH497" si="666">K497+R497</f>
        <v>58.4172</v>
      </c>
      <c r="AC497" s="161">
        <f t="shared" si="666"/>
        <v>778.92</v>
      </c>
      <c r="AD497" s="161">
        <f t="shared" si="666"/>
        <v>522.84</v>
      </c>
      <c r="AE497" s="161">
        <f t="shared" si="666"/>
        <v>32.4578</v>
      </c>
      <c r="AF497" s="161">
        <f t="shared" si="666"/>
        <v>0</v>
      </c>
      <c r="AG497" s="161">
        <f t="shared" si="666"/>
        <v>0</v>
      </c>
      <c r="AH497" s="161">
        <f t="shared" si="666"/>
        <v>1392.635</v>
      </c>
      <c r="AI497" s="143" t="s">
        <v>1138</v>
      </c>
    </row>
    <row r="498" s="9" customFormat="1" spans="1:35">
      <c r="A498" s="40">
        <f t="shared" si="641"/>
        <v>495</v>
      </c>
      <c r="B498" s="41" t="s">
        <v>715</v>
      </c>
      <c r="C498" s="47" t="s">
        <v>947</v>
      </c>
      <c r="D498" s="45" t="s">
        <v>948</v>
      </c>
      <c r="E498" s="82">
        <v>3245.4</v>
      </c>
      <c r="F498" s="82">
        <v>3245.5</v>
      </c>
      <c r="G498" s="82">
        <v>5228.42</v>
      </c>
      <c r="H498" s="82">
        <v>3245.4</v>
      </c>
      <c r="I498" s="44">
        <v>0</v>
      </c>
      <c r="J498" s="68"/>
      <c r="K498" s="52">
        <f t="shared" si="642"/>
        <v>58.4172</v>
      </c>
      <c r="L498" s="53">
        <f t="shared" si="643"/>
        <v>519.28</v>
      </c>
      <c r="M498" s="44">
        <f t="shared" si="644"/>
        <v>418.27</v>
      </c>
      <c r="N498" s="41">
        <f t="shared" si="645"/>
        <v>22.7178</v>
      </c>
      <c r="O498" s="44">
        <f t="shared" si="646"/>
        <v>0</v>
      </c>
      <c r="P498" s="44">
        <f t="shared" si="647"/>
        <v>0</v>
      </c>
      <c r="Q498" s="44">
        <f t="shared" si="648"/>
        <v>1018.685</v>
      </c>
      <c r="R498" s="41">
        <f t="shared" si="649"/>
        <v>0</v>
      </c>
      <c r="S498" s="41">
        <f t="shared" si="650"/>
        <v>259.64</v>
      </c>
      <c r="T498" s="44">
        <f t="shared" si="651"/>
        <v>104.57</v>
      </c>
      <c r="U498" s="41">
        <f t="shared" si="652"/>
        <v>9.74</v>
      </c>
      <c r="V498" s="44">
        <f t="shared" si="653"/>
        <v>0</v>
      </c>
      <c r="W498" s="44">
        <f t="shared" si="654"/>
        <v>0</v>
      </c>
      <c r="X498" s="41">
        <f t="shared" si="655"/>
        <v>373.95</v>
      </c>
      <c r="Y498" s="41">
        <f t="shared" si="656"/>
        <v>1392.635</v>
      </c>
      <c r="Z498" s="66"/>
      <c r="AA498" s="143" t="s">
        <v>20</v>
      </c>
      <c r="AB498" s="161">
        <f t="shared" ref="AB498:AH498" si="667">K498+R498</f>
        <v>58.4172</v>
      </c>
      <c r="AC498" s="161">
        <f t="shared" si="667"/>
        <v>778.92</v>
      </c>
      <c r="AD498" s="161">
        <f t="shared" si="667"/>
        <v>522.84</v>
      </c>
      <c r="AE498" s="161">
        <f t="shared" si="667"/>
        <v>32.4578</v>
      </c>
      <c r="AF498" s="161">
        <f t="shared" si="667"/>
        <v>0</v>
      </c>
      <c r="AG498" s="161">
        <f t="shared" si="667"/>
        <v>0</v>
      </c>
      <c r="AH498" s="161">
        <f t="shared" si="667"/>
        <v>1392.635</v>
      </c>
      <c r="AI498" s="143" t="s">
        <v>1138</v>
      </c>
    </row>
    <row r="499" s="9" customFormat="1" spans="1:35">
      <c r="A499" s="40">
        <f t="shared" si="641"/>
        <v>496</v>
      </c>
      <c r="B499" s="41" t="s">
        <v>238</v>
      </c>
      <c r="C499" s="64" t="s">
        <v>1241</v>
      </c>
      <c r="D499" s="367" t="s">
        <v>1242</v>
      </c>
      <c r="E499" s="82">
        <v>3245.4</v>
      </c>
      <c r="F499" s="82">
        <v>3245.5</v>
      </c>
      <c r="G499" s="82">
        <v>5228.42</v>
      </c>
      <c r="H499" s="82">
        <v>3245.4</v>
      </c>
      <c r="I499" s="59"/>
      <c r="J499" s="59">
        <v>108</v>
      </c>
      <c r="K499" s="52">
        <f t="shared" si="642"/>
        <v>58.4172</v>
      </c>
      <c r="L499" s="53">
        <f t="shared" si="643"/>
        <v>519.28</v>
      </c>
      <c r="M499" s="44">
        <f t="shared" si="644"/>
        <v>418.27</v>
      </c>
      <c r="N499" s="41">
        <f t="shared" si="645"/>
        <v>22.7178</v>
      </c>
      <c r="O499" s="44">
        <f t="shared" si="646"/>
        <v>0</v>
      </c>
      <c r="P499" s="44">
        <f t="shared" si="647"/>
        <v>54</v>
      </c>
      <c r="Q499" s="44">
        <f t="shared" si="648"/>
        <v>1072.685</v>
      </c>
      <c r="R499" s="41">
        <f t="shared" si="649"/>
        <v>0</v>
      </c>
      <c r="S499" s="41">
        <f t="shared" si="650"/>
        <v>259.64</v>
      </c>
      <c r="T499" s="44">
        <f t="shared" si="651"/>
        <v>104.57</v>
      </c>
      <c r="U499" s="41">
        <f t="shared" si="652"/>
        <v>9.74</v>
      </c>
      <c r="V499" s="44">
        <f t="shared" si="653"/>
        <v>0</v>
      </c>
      <c r="W499" s="44">
        <f t="shared" si="654"/>
        <v>54</v>
      </c>
      <c r="X499" s="41">
        <f t="shared" si="655"/>
        <v>427.95</v>
      </c>
      <c r="Y499" s="41">
        <f t="shared" si="656"/>
        <v>1500.635</v>
      </c>
      <c r="Z499" s="201"/>
      <c r="AA499" s="143" t="s">
        <v>17</v>
      </c>
      <c r="AB499" s="161">
        <f t="shared" ref="AB499:AH499" si="668">K499+R499</f>
        <v>58.4172</v>
      </c>
      <c r="AC499" s="161">
        <f t="shared" si="668"/>
        <v>778.92</v>
      </c>
      <c r="AD499" s="161">
        <f t="shared" si="668"/>
        <v>522.84</v>
      </c>
      <c r="AE499" s="161">
        <f t="shared" si="668"/>
        <v>32.4578</v>
      </c>
      <c r="AF499" s="161">
        <f t="shared" si="668"/>
        <v>0</v>
      </c>
      <c r="AG499" s="161">
        <f t="shared" si="668"/>
        <v>108</v>
      </c>
      <c r="AH499" s="161">
        <f t="shared" si="668"/>
        <v>1500.635</v>
      </c>
      <c r="AI499" s="143" t="s">
        <v>1138</v>
      </c>
    </row>
    <row r="500" s="9" customFormat="1" spans="1:35">
      <c r="A500" s="40">
        <f t="shared" si="641"/>
        <v>497</v>
      </c>
      <c r="B500" s="41" t="s">
        <v>238</v>
      </c>
      <c r="C500" s="64" t="s">
        <v>1243</v>
      </c>
      <c r="D500" s="367" t="s">
        <v>1244</v>
      </c>
      <c r="E500" s="82">
        <v>3245.4</v>
      </c>
      <c r="F500" s="82">
        <v>3245.5</v>
      </c>
      <c r="G500" s="82">
        <v>5228.42</v>
      </c>
      <c r="H500" s="82">
        <v>3245.4</v>
      </c>
      <c r="I500" s="59"/>
      <c r="J500" s="59">
        <v>108</v>
      </c>
      <c r="K500" s="52">
        <f t="shared" si="642"/>
        <v>58.4172</v>
      </c>
      <c r="L500" s="53">
        <f t="shared" si="643"/>
        <v>519.28</v>
      </c>
      <c r="M500" s="44">
        <f t="shared" si="644"/>
        <v>418.27</v>
      </c>
      <c r="N500" s="41">
        <f t="shared" si="645"/>
        <v>22.7178</v>
      </c>
      <c r="O500" s="44">
        <f t="shared" si="646"/>
        <v>0</v>
      </c>
      <c r="P500" s="44">
        <f t="shared" si="647"/>
        <v>54</v>
      </c>
      <c r="Q500" s="44">
        <f t="shared" si="648"/>
        <v>1072.685</v>
      </c>
      <c r="R500" s="41">
        <f t="shared" si="649"/>
        <v>0</v>
      </c>
      <c r="S500" s="41">
        <f t="shared" si="650"/>
        <v>259.64</v>
      </c>
      <c r="T500" s="44">
        <f t="shared" si="651"/>
        <v>104.57</v>
      </c>
      <c r="U500" s="41">
        <f t="shared" si="652"/>
        <v>9.74</v>
      </c>
      <c r="V500" s="44">
        <f t="shared" si="653"/>
        <v>0</v>
      </c>
      <c r="W500" s="44">
        <f t="shared" si="654"/>
        <v>54</v>
      </c>
      <c r="X500" s="41">
        <f t="shared" si="655"/>
        <v>427.95</v>
      </c>
      <c r="Y500" s="41">
        <f t="shared" si="656"/>
        <v>1500.635</v>
      </c>
      <c r="Z500" s="201"/>
      <c r="AA500" s="143" t="s">
        <v>17</v>
      </c>
      <c r="AB500" s="161">
        <f t="shared" ref="AB500:AH500" si="669">K500+R500</f>
        <v>58.4172</v>
      </c>
      <c r="AC500" s="161">
        <f t="shared" si="669"/>
        <v>778.92</v>
      </c>
      <c r="AD500" s="161">
        <f t="shared" si="669"/>
        <v>522.84</v>
      </c>
      <c r="AE500" s="161">
        <f t="shared" si="669"/>
        <v>32.4578</v>
      </c>
      <c r="AF500" s="161">
        <f t="shared" si="669"/>
        <v>0</v>
      </c>
      <c r="AG500" s="161">
        <f t="shared" si="669"/>
        <v>108</v>
      </c>
      <c r="AH500" s="161">
        <f t="shared" si="669"/>
        <v>1500.635</v>
      </c>
      <c r="AI500" s="143" t="s">
        <v>1138</v>
      </c>
    </row>
    <row r="501" s="9" customFormat="1" spans="1:35">
      <c r="A501" s="40">
        <f t="shared" si="641"/>
        <v>498</v>
      </c>
      <c r="B501" s="41" t="s">
        <v>167</v>
      </c>
      <c r="C501" s="64" t="s">
        <v>1247</v>
      </c>
      <c r="D501" s="89" t="s">
        <v>1248</v>
      </c>
      <c r="E501" s="82">
        <v>3245.4</v>
      </c>
      <c r="F501" s="82">
        <v>3245.5</v>
      </c>
      <c r="G501" s="82">
        <v>5228.42</v>
      </c>
      <c r="H501" s="82">
        <v>3245.4</v>
      </c>
      <c r="I501" s="59"/>
      <c r="J501" s="59"/>
      <c r="K501" s="52">
        <f t="shared" si="642"/>
        <v>58.4172</v>
      </c>
      <c r="L501" s="53">
        <f t="shared" si="643"/>
        <v>519.28</v>
      </c>
      <c r="M501" s="44">
        <f t="shared" si="644"/>
        <v>418.27</v>
      </c>
      <c r="N501" s="41">
        <f t="shared" si="645"/>
        <v>22.7178</v>
      </c>
      <c r="O501" s="44">
        <f t="shared" si="646"/>
        <v>0</v>
      </c>
      <c r="P501" s="44">
        <f t="shared" si="647"/>
        <v>0</v>
      </c>
      <c r="Q501" s="44">
        <f t="shared" si="648"/>
        <v>1018.685</v>
      </c>
      <c r="R501" s="41">
        <f t="shared" si="649"/>
        <v>0</v>
      </c>
      <c r="S501" s="41">
        <f t="shared" si="650"/>
        <v>259.64</v>
      </c>
      <c r="T501" s="44">
        <f t="shared" si="651"/>
        <v>104.57</v>
      </c>
      <c r="U501" s="41">
        <f t="shared" si="652"/>
        <v>9.74</v>
      </c>
      <c r="V501" s="44">
        <f t="shared" si="653"/>
        <v>0</v>
      </c>
      <c r="W501" s="44">
        <f t="shared" si="654"/>
        <v>0</v>
      </c>
      <c r="X501" s="41">
        <f t="shared" si="655"/>
        <v>373.95</v>
      </c>
      <c r="Y501" s="41">
        <f t="shared" si="656"/>
        <v>1392.635</v>
      </c>
      <c r="Z501" s="201"/>
      <c r="AA501" s="143" t="s">
        <v>12</v>
      </c>
      <c r="AB501" s="161">
        <f t="shared" ref="AB501:AH501" si="670">K501+R501</f>
        <v>58.4172</v>
      </c>
      <c r="AC501" s="161">
        <f t="shared" si="670"/>
        <v>778.92</v>
      </c>
      <c r="AD501" s="161">
        <f t="shared" si="670"/>
        <v>522.84</v>
      </c>
      <c r="AE501" s="161">
        <f t="shared" si="670"/>
        <v>32.4578</v>
      </c>
      <c r="AF501" s="161">
        <f t="shared" si="670"/>
        <v>0</v>
      </c>
      <c r="AG501" s="161">
        <f t="shared" si="670"/>
        <v>0</v>
      </c>
      <c r="AH501" s="161">
        <f t="shared" si="670"/>
        <v>1392.635</v>
      </c>
      <c r="AI501" s="143" t="s">
        <v>1134</v>
      </c>
    </row>
    <row r="502" s="9" customFormat="1" spans="1:35">
      <c r="A502" s="40">
        <f t="shared" si="641"/>
        <v>499</v>
      </c>
      <c r="B502" s="41" t="s">
        <v>167</v>
      </c>
      <c r="C502" s="64" t="s">
        <v>1249</v>
      </c>
      <c r="D502" s="89" t="s">
        <v>1250</v>
      </c>
      <c r="E502" s="82">
        <v>3245.4</v>
      </c>
      <c r="F502" s="82">
        <v>3245.5</v>
      </c>
      <c r="G502" s="82">
        <v>5228.42</v>
      </c>
      <c r="H502" s="82">
        <v>3245.4</v>
      </c>
      <c r="I502" s="59"/>
      <c r="J502" s="59">
        <v>108</v>
      </c>
      <c r="K502" s="52">
        <f t="shared" si="642"/>
        <v>58.4172</v>
      </c>
      <c r="L502" s="53">
        <f t="shared" si="643"/>
        <v>519.28</v>
      </c>
      <c r="M502" s="44">
        <f t="shared" si="644"/>
        <v>418.27</v>
      </c>
      <c r="N502" s="41">
        <f t="shared" si="645"/>
        <v>22.7178</v>
      </c>
      <c r="O502" s="44">
        <f t="shared" si="646"/>
        <v>0</v>
      </c>
      <c r="P502" s="44">
        <f t="shared" si="647"/>
        <v>54</v>
      </c>
      <c r="Q502" s="44">
        <f t="shared" si="648"/>
        <v>1072.685</v>
      </c>
      <c r="R502" s="41">
        <f t="shared" si="649"/>
        <v>0</v>
      </c>
      <c r="S502" s="41">
        <f t="shared" si="650"/>
        <v>259.64</v>
      </c>
      <c r="T502" s="44">
        <f t="shared" si="651"/>
        <v>104.57</v>
      </c>
      <c r="U502" s="41">
        <f t="shared" si="652"/>
        <v>9.74</v>
      </c>
      <c r="V502" s="44">
        <f t="shared" si="653"/>
        <v>0</v>
      </c>
      <c r="W502" s="44">
        <f t="shared" si="654"/>
        <v>54</v>
      </c>
      <c r="X502" s="41">
        <f t="shared" si="655"/>
        <v>427.95</v>
      </c>
      <c r="Y502" s="41">
        <f t="shared" si="656"/>
        <v>1500.635</v>
      </c>
      <c r="Z502" s="201"/>
      <c r="AA502" s="143" t="s">
        <v>12</v>
      </c>
      <c r="AB502" s="161">
        <f t="shared" ref="AB502:AH502" si="671">K502+R502</f>
        <v>58.4172</v>
      </c>
      <c r="AC502" s="161">
        <f t="shared" si="671"/>
        <v>778.92</v>
      </c>
      <c r="AD502" s="161">
        <f t="shared" si="671"/>
        <v>522.84</v>
      </c>
      <c r="AE502" s="161">
        <f t="shared" si="671"/>
        <v>32.4578</v>
      </c>
      <c r="AF502" s="161">
        <f t="shared" si="671"/>
        <v>0</v>
      </c>
      <c r="AG502" s="161">
        <f t="shared" si="671"/>
        <v>108</v>
      </c>
      <c r="AH502" s="161">
        <f t="shared" si="671"/>
        <v>1500.635</v>
      </c>
      <c r="AI502" s="143" t="s">
        <v>1134</v>
      </c>
    </row>
    <row r="503" s="9" customFormat="1" spans="1:35">
      <c r="A503" s="40">
        <f t="shared" si="641"/>
        <v>500</v>
      </c>
      <c r="B503" s="41" t="s">
        <v>167</v>
      </c>
      <c r="C503" s="64" t="s">
        <v>1253</v>
      </c>
      <c r="D503" s="89" t="s">
        <v>1254</v>
      </c>
      <c r="E503" s="82">
        <v>3245.4</v>
      </c>
      <c r="F503" s="82">
        <v>3245.5</v>
      </c>
      <c r="G503" s="82">
        <v>5228.42</v>
      </c>
      <c r="H503" s="82">
        <v>3245.4</v>
      </c>
      <c r="I503" s="59"/>
      <c r="J503" s="59">
        <v>108</v>
      </c>
      <c r="K503" s="52">
        <f t="shared" si="642"/>
        <v>58.4172</v>
      </c>
      <c r="L503" s="53">
        <f t="shared" si="643"/>
        <v>519.28</v>
      </c>
      <c r="M503" s="44">
        <f t="shared" si="644"/>
        <v>418.27</v>
      </c>
      <c r="N503" s="41">
        <f t="shared" si="645"/>
        <v>22.7178</v>
      </c>
      <c r="O503" s="44">
        <f t="shared" si="646"/>
        <v>0</v>
      </c>
      <c r="P503" s="44">
        <f t="shared" si="647"/>
        <v>54</v>
      </c>
      <c r="Q503" s="44">
        <f t="shared" si="648"/>
        <v>1072.685</v>
      </c>
      <c r="R503" s="41">
        <f t="shared" si="649"/>
        <v>0</v>
      </c>
      <c r="S503" s="41">
        <f t="shared" si="650"/>
        <v>259.64</v>
      </c>
      <c r="T503" s="44">
        <f t="shared" si="651"/>
        <v>104.57</v>
      </c>
      <c r="U503" s="41">
        <f t="shared" si="652"/>
        <v>9.74</v>
      </c>
      <c r="V503" s="44">
        <f t="shared" si="653"/>
        <v>0</v>
      </c>
      <c r="W503" s="44">
        <f t="shared" si="654"/>
        <v>54</v>
      </c>
      <c r="X503" s="41">
        <f t="shared" si="655"/>
        <v>427.95</v>
      </c>
      <c r="Y503" s="41">
        <f t="shared" si="656"/>
        <v>1500.635</v>
      </c>
      <c r="Z503" s="201"/>
      <c r="AA503" s="143" t="s">
        <v>12</v>
      </c>
      <c r="AB503" s="161">
        <f t="shared" ref="AB503:AH503" si="672">K503+R503</f>
        <v>58.4172</v>
      </c>
      <c r="AC503" s="161">
        <f t="shared" si="672"/>
        <v>778.92</v>
      </c>
      <c r="AD503" s="161">
        <f t="shared" si="672"/>
        <v>522.84</v>
      </c>
      <c r="AE503" s="161">
        <f t="shared" si="672"/>
        <v>32.4578</v>
      </c>
      <c r="AF503" s="161">
        <f t="shared" si="672"/>
        <v>0</v>
      </c>
      <c r="AG503" s="161">
        <f t="shared" si="672"/>
        <v>108</v>
      </c>
      <c r="AH503" s="161">
        <f t="shared" si="672"/>
        <v>1500.635</v>
      </c>
      <c r="AI503" s="143" t="s">
        <v>1134</v>
      </c>
    </row>
    <row r="504" s="9" customFormat="1" spans="1:35">
      <c r="A504" s="40">
        <f t="shared" si="641"/>
        <v>501</v>
      </c>
      <c r="B504" s="41" t="s">
        <v>124</v>
      </c>
      <c r="C504" s="47" t="s">
        <v>1081</v>
      </c>
      <c r="D504" s="58" t="s">
        <v>1082</v>
      </c>
      <c r="E504" s="82">
        <v>3245.4</v>
      </c>
      <c r="F504" s="82">
        <v>3245.5</v>
      </c>
      <c r="G504" s="185">
        <v>5228.42</v>
      </c>
      <c r="H504" s="82">
        <v>3245.4</v>
      </c>
      <c r="I504" s="44">
        <v>1790</v>
      </c>
      <c r="J504" s="68"/>
      <c r="K504" s="52">
        <f t="shared" si="642"/>
        <v>58.4172</v>
      </c>
      <c r="L504" s="53">
        <f t="shared" si="643"/>
        <v>519.28</v>
      </c>
      <c r="M504" s="44">
        <f t="shared" si="644"/>
        <v>418.27</v>
      </c>
      <c r="N504" s="41">
        <f t="shared" si="645"/>
        <v>22.7178</v>
      </c>
      <c r="O504" s="44">
        <f t="shared" si="646"/>
        <v>89.5</v>
      </c>
      <c r="P504" s="44">
        <f t="shared" si="647"/>
        <v>0</v>
      </c>
      <c r="Q504" s="44">
        <f t="shared" si="648"/>
        <v>1108.185</v>
      </c>
      <c r="R504" s="41">
        <f t="shared" si="649"/>
        <v>0</v>
      </c>
      <c r="S504" s="41">
        <f t="shared" si="650"/>
        <v>259.64</v>
      </c>
      <c r="T504" s="44">
        <f t="shared" si="651"/>
        <v>104.57</v>
      </c>
      <c r="U504" s="41">
        <f t="shared" si="652"/>
        <v>9.74</v>
      </c>
      <c r="V504" s="44">
        <f t="shared" si="653"/>
        <v>89.5</v>
      </c>
      <c r="W504" s="44">
        <f t="shared" si="654"/>
        <v>0</v>
      </c>
      <c r="X504" s="41">
        <f t="shared" si="655"/>
        <v>463.45</v>
      </c>
      <c r="Y504" s="41">
        <f t="shared" si="656"/>
        <v>1571.635</v>
      </c>
      <c r="Z504" s="66"/>
      <c r="AA504" s="143" t="s">
        <v>19</v>
      </c>
      <c r="AB504" s="161">
        <f t="shared" ref="AB504:AH504" si="673">K504+R504</f>
        <v>58.4172</v>
      </c>
      <c r="AC504" s="161">
        <f t="shared" si="673"/>
        <v>778.92</v>
      </c>
      <c r="AD504" s="161">
        <f t="shared" si="673"/>
        <v>522.84</v>
      </c>
      <c r="AE504" s="161">
        <f t="shared" si="673"/>
        <v>32.4578</v>
      </c>
      <c r="AF504" s="161">
        <f t="shared" si="673"/>
        <v>179</v>
      </c>
      <c r="AG504" s="161">
        <f t="shared" si="673"/>
        <v>0</v>
      </c>
      <c r="AH504" s="161">
        <f t="shared" si="673"/>
        <v>1571.635</v>
      </c>
      <c r="AI504" s="143" t="s">
        <v>1138</v>
      </c>
    </row>
    <row r="505" s="9" customFormat="1" spans="1:35">
      <c r="A505" s="40">
        <f t="shared" si="641"/>
        <v>502</v>
      </c>
      <c r="B505" s="41" t="s">
        <v>285</v>
      </c>
      <c r="C505" s="46" t="s">
        <v>331</v>
      </c>
      <c r="D505" s="45" t="s">
        <v>332</v>
      </c>
      <c r="E505" s="41">
        <v>3245.4</v>
      </c>
      <c r="F505" s="41">
        <v>3245.4</v>
      </c>
      <c r="G505" s="44">
        <v>5228.42</v>
      </c>
      <c r="H505" s="41">
        <v>3245.4</v>
      </c>
      <c r="I505" s="44">
        <v>4180</v>
      </c>
      <c r="J505" s="44"/>
      <c r="K505" s="52">
        <f t="shared" si="642"/>
        <v>58.4172</v>
      </c>
      <c r="L505" s="53">
        <f t="shared" si="643"/>
        <v>519.264</v>
      </c>
      <c r="M505" s="44">
        <f t="shared" si="644"/>
        <v>418.27</v>
      </c>
      <c r="N505" s="41">
        <f t="shared" si="645"/>
        <v>22.7178</v>
      </c>
      <c r="O505" s="44">
        <f t="shared" si="646"/>
        <v>209</v>
      </c>
      <c r="P505" s="44">
        <f t="shared" si="647"/>
        <v>0</v>
      </c>
      <c r="Q505" s="44">
        <f t="shared" si="648"/>
        <v>1227.669</v>
      </c>
      <c r="R505" s="41">
        <f t="shared" si="649"/>
        <v>0</v>
      </c>
      <c r="S505" s="41">
        <f t="shared" si="650"/>
        <v>259.63</v>
      </c>
      <c r="T505" s="44">
        <f t="shared" si="651"/>
        <v>104.57</v>
      </c>
      <c r="U505" s="41">
        <f t="shared" si="652"/>
        <v>9.74</v>
      </c>
      <c r="V505" s="44">
        <f t="shared" si="653"/>
        <v>209</v>
      </c>
      <c r="W505" s="44">
        <f t="shared" si="654"/>
        <v>0</v>
      </c>
      <c r="X505" s="41">
        <f t="shared" si="655"/>
        <v>582.94</v>
      </c>
      <c r="Y505" s="41">
        <f t="shared" si="656"/>
        <v>1810.609</v>
      </c>
      <c r="Z505" s="66"/>
      <c r="AA505" s="143" t="s">
        <v>28</v>
      </c>
      <c r="AB505" s="161">
        <f t="shared" ref="AB505:AH505" si="674">K505+R505</f>
        <v>58.4172</v>
      </c>
      <c r="AC505" s="161">
        <f t="shared" si="674"/>
        <v>778.894</v>
      </c>
      <c r="AD505" s="161">
        <f t="shared" si="674"/>
        <v>522.84</v>
      </c>
      <c r="AE505" s="161">
        <f t="shared" si="674"/>
        <v>32.4578</v>
      </c>
      <c r="AF505" s="161">
        <f t="shared" si="674"/>
        <v>418</v>
      </c>
      <c r="AG505" s="161">
        <f t="shared" si="674"/>
        <v>0</v>
      </c>
      <c r="AH505" s="161">
        <f t="shared" si="674"/>
        <v>1810.609</v>
      </c>
      <c r="AI505" s="143" t="s">
        <v>1139</v>
      </c>
    </row>
    <row r="506" s="9" customFormat="1" spans="1:35">
      <c r="A506" s="40">
        <f t="shared" si="641"/>
        <v>503</v>
      </c>
      <c r="B506" s="41" t="s">
        <v>238</v>
      </c>
      <c r="C506" s="46" t="s">
        <v>501</v>
      </c>
      <c r="D506" s="45" t="s">
        <v>502</v>
      </c>
      <c r="E506" s="41">
        <v>3245.4</v>
      </c>
      <c r="F506" s="41">
        <f>VLOOKUP(C506,'[1]9月'!$B:$Q,16,0)</f>
        <v>3245.4</v>
      </c>
      <c r="G506" s="44">
        <v>5228.42</v>
      </c>
      <c r="H506" s="41">
        <v>3245.4</v>
      </c>
      <c r="I506" s="44">
        <v>1790</v>
      </c>
      <c r="J506" s="44"/>
      <c r="K506" s="52">
        <f t="shared" si="642"/>
        <v>58.4172</v>
      </c>
      <c r="L506" s="53">
        <f t="shared" si="643"/>
        <v>519.264</v>
      </c>
      <c r="M506" s="44">
        <f t="shared" si="644"/>
        <v>418.27</v>
      </c>
      <c r="N506" s="41">
        <f t="shared" si="645"/>
        <v>22.7178</v>
      </c>
      <c r="O506" s="44">
        <f t="shared" si="646"/>
        <v>89.5</v>
      </c>
      <c r="P506" s="44">
        <f t="shared" si="647"/>
        <v>0</v>
      </c>
      <c r="Q506" s="44">
        <f t="shared" si="648"/>
        <v>1108.169</v>
      </c>
      <c r="R506" s="41">
        <f t="shared" si="649"/>
        <v>0</v>
      </c>
      <c r="S506" s="41">
        <f t="shared" si="650"/>
        <v>259.63</v>
      </c>
      <c r="T506" s="44">
        <f t="shared" si="651"/>
        <v>104.57</v>
      </c>
      <c r="U506" s="41">
        <f t="shared" si="652"/>
        <v>9.74</v>
      </c>
      <c r="V506" s="44">
        <f t="shared" si="653"/>
        <v>89.5</v>
      </c>
      <c r="W506" s="44">
        <f t="shared" si="654"/>
        <v>0</v>
      </c>
      <c r="X506" s="41">
        <f t="shared" si="655"/>
        <v>463.44</v>
      </c>
      <c r="Y506" s="41">
        <f t="shared" si="656"/>
        <v>1571.609</v>
      </c>
      <c r="Z506" s="201"/>
      <c r="AA506" s="143" t="s">
        <v>17</v>
      </c>
      <c r="AB506" s="161">
        <f t="shared" ref="AB506:AH506" si="675">K506+R506</f>
        <v>58.4172</v>
      </c>
      <c r="AC506" s="161">
        <f t="shared" si="675"/>
        <v>778.894</v>
      </c>
      <c r="AD506" s="161">
        <f t="shared" si="675"/>
        <v>522.84</v>
      </c>
      <c r="AE506" s="161">
        <f t="shared" si="675"/>
        <v>32.4578</v>
      </c>
      <c r="AF506" s="161">
        <f t="shared" si="675"/>
        <v>179</v>
      </c>
      <c r="AG506" s="161">
        <f t="shared" si="675"/>
        <v>0</v>
      </c>
      <c r="AH506" s="161">
        <f t="shared" si="675"/>
        <v>1571.609</v>
      </c>
      <c r="AI506" s="143" t="s">
        <v>1138</v>
      </c>
    </row>
    <row r="507" s="9" customFormat="1" spans="1:35">
      <c r="A507" s="40">
        <f t="shared" si="641"/>
        <v>504</v>
      </c>
      <c r="B507" s="41" t="s">
        <v>170</v>
      </c>
      <c r="C507" s="47" t="s">
        <v>1152</v>
      </c>
      <c r="D507" s="47" t="s">
        <v>1153</v>
      </c>
      <c r="E507" s="82">
        <v>3245.4</v>
      </c>
      <c r="F507" s="82">
        <v>3245.5</v>
      </c>
      <c r="G507" s="82">
        <v>5228.42</v>
      </c>
      <c r="H507" s="82">
        <v>3245.4</v>
      </c>
      <c r="I507" s="59"/>
      <c r="J507" s="59"/>
      <c r="K507" s="52">
        <f t="shared" si="642"/>
        <v>58.4172</v>
      </c>
      <c r="L507" s="53">
        <f t="shared" si="643"/>
        <v>519.28</v>
      </c>
      <c r="M507" s="44">
        <f t="shared" si="644"/>
        <v>418.27</v>
      </c>
      <c r="N507" s="41">
        <f t="shared" si="645"/>
        <v>22.7178</v>
      </c>
      <c r="O507" s="44">
        <f t="shared" si="646"/>
        <v>0</v>
      </c>
      <c r="P507" s="44">
        <f t="shared" si="647"/>
        <v>0</v>
      </c>
      <c r="Q507" s="44">
        <f t="shared" si="648"/>
        <v>1018.685</v>
      </c>
      <c r="R507" s="41">
        <f t="shared" si="649"/>
        <v>0</v>
      </c>
      <c r="S507" s="41">
        <f t="shared" si="650"/>
        <v>259.64</v>
      </c>
      <c r="T507" s="44">
        <f t="shared" si="651"/>
        <v>104.57</v>
      </c>
      <c r="U507" s="41">
        <f t="shared" si="652"/>
        <v>9.74</v>
      </c>
      <c r="V507" s="44">
        <f t="shared" si="653"/>
        <v>0</v>
      </c>
      <c r="W507" s="44">
        <f t="shared" si="654"/>
        <v>0</v>
      </c>
      <c r="X507" s="41">
        <f t="shared" si="655"/>
        <v>373.95</v>
      </c>
      <c r="Y507" s="41">
        <f t="shared" si="656"/>
        <v>1392.635</v>
      </c>
      <c r="Z507" s="201"/>
      <c r="AA507" s="143" t="s">
        <v>24</v>
      </c>
      <c r="AB507" s="161">
        <f t="shared" ref="AB507:AH507" si="676">K507+R507</f>
        <v>58.4172</v>
      </c>
      <c r="AC507" s="161">
        <f t="shared" si="676"/>
        <v>778.92</v>
      </c>
      <c r="AD507" s="161">
        <f t="shared" si="676"/>
        <v>522.84</v>
      </c>
      <c r="AE507" s="161">
        <f t="shared" si="676"/>
        <v>32.4578</v>
      </c>
      <c r="AF507" s="161">
        <f t="shared" si="676"/>
        <v>0</v>
      </c>
      <c r="AG507" s="161">
        <f t="shared" si="676"/>
        <v>0</v>
      </c>
      <c r="AH507" s="161">
        <f t="shared" si="676"/>
        <v>1392.635</v>
      </c>
      <c r="AI507" s="143" t="s">
        <v>1138</v>
      </c>
    </row>
    <row r="508" s="31" customFormat="1" spans="1:35">
      <c r="A508" s="94">
        <f t="shared" si="641"/>
        <v>505</v>
      </c>
      <c r="B508" s="95" t="s">
        <v>167</v>
      </c>
      <c r="C508" s="96" t="s">
        <v>1271</v>
      </c>
      <c r="D508" s="371" t="s">
        <v>1272</v>
      </c>
      <c r="E508" s="98">
        <v>0</v>
      </c>
      <c r="F508" s="98">
        <v>3245.5</v>
      </c>
      <c r="G508" s="98">
        <v>5228.42</v>
      </c>
      <c r="H508" s="98">
        <v>3245.4</v>
      </c>
      <c r="I508" s="104"/>
      <c r="J508" s="104"/>
      <c r="K508" s="105">
        <f t="shared" si="642"/>
        <v>0</v>
      </c>
      <c r="L508" s="106">
        <f t="shared" si="643"/>
        <v>519.28</v>
      </c>
      <c r="M508" s="107">
        <f t="shared" si="644"/>
        <v>418.27</v>
      </c>
      <c r="N508" s="95">
        <f t="shared" si="645"/>
        <v>22.7178</v>
      </c>
      <c r="O508" s="107">
        <f t="shared" si="646"/>
        <v>0</v>
      </c>
      <c r="P508" s="107">
        <f t="shared" si="647"/>
        <v>0</v>
      </c>
      <c r="Q508" s="107">
        <f t="shared" si="648"/>
        <v>960.2678</v>
      </c>
      <c r="R508" s="95">
        <f t="shared" si="649"/>
        <v>0</v>
      </c>
      <c r="S508" s="95">
        <f t="shared" si="650"/>
        <v>259.64</v>
      </c>
      <c r="T508" s="107">
        <f t="shared" si="651"/>
        <v>104.57</v>
      </c>
      <c r="U508" s="95">
        <f t="shared" si="652"/>
        <v>9.74</v>
      </c>
      <c r="V508" s="107">
        <f t="shared" si="653"/>
        <v>0</v>
      </c>
      <c r="W508" s="107">
        <f t="shared" si="654"/>
        <v>0</v>
      </c>
      <c r="X508" s="95">
        <f t="shared" si="655"/>
        <v>373.95</v>
      </c>
      <c r="Y508" s="95">
        <f t="shared" si="656"/>
        <v>1334.2178</v>
      </c>
      <c r="Z508" s="197"/>
      <c r="AA508" s="198" t="s">
        <v>12</v>
      </c>
      <c r="AB508" s="199">
        <f t="shared" ref="AB508:AH508" si="677">K508+R508</f>
        <v>0</v>
      </c>
      <c r="AC508" s="199">
        <f t="shared" si="677"/>
        <v>778.92</v>
      </c>
      <c r="AD508" s="199">
        <f t="shared" si="677"/>
        <v>522.84</v>
      </c>
      <c r="AE508" s="199">
        <f t="shared" si="677"/>
        <v>32.4578</v>
      </c>
      <c r="AF508" s="199">
        <f t="shared" si="677"/>
        <v>0</v>
      </c>
      <c r="AG508" s="199">
        <f t="shared" si="677"/>
        <v>0</v>
      </c>
      <c r="AH508" s="199">
        <f t="shared" si="677"/>
        <v>1334.2178</v>
      </c>
      <c r="AI508" s="198" t="s">
        <v>1134</v>
      </c>
    </row>
    <row r="509" s="31" customFormat="1" spans="1:35">
      <c r="A509" s="94">
        <f t="shared" si="641"/>
        <v>506</v>
      </c>
      <c r="B509" s="95" t="s">
        <v>124</v>
      </c>
      <c r="C509" s="189" t="s">
        <v>417</v>
      </c>
      <c r="D509" s="372" t="s">
        <v>418</v>
      </c>
      <c r="E509" s="95">
        <v>0</v>
      </c>
      <c r="F509" s="95">
        <f>VLOOKUP(C509,'[1]9月'!$B:$Q,16,0)</f>
        <v>3245.4</v>
      </c>
      <c r="G509" s="107">
        <v>5664.75</v>
      </c>
      <c r="H509" s="95">
        <v>3245.4</v>
      </c>
      <c r="I509" s="107">
        <v>1790</v>
      </c>
      <c r="J509" s="107"/>
      <c r="K509" s="105">
        <f t="shared" si="642"/>
        <v>0</v>
      </c>
      <c r="L509" s="106">
        <f t="shared" si="643"/>
        <v>519.264</v>
      </c>
      <c r="M509" s="107">
        <f t="shared" si="644"/>
        <v>453.18</v>
      </c>
      <c r="N509" s="95">
        <f t="shared" si="645"/>
        <v>22.7178</v>
      </c>
      <c r="O509" s="107">
        <f t="shared" si="646"/>
        <v>89.5</v>
      </c>
      <c r="P509" s="107">
        <f t="shared" si="647"/>
        <v>0</v>
      </c>
      <c r="Q509" s="107">
        <f t="shared" si="648"/>
        <v>1084.6618</v>
      </c>
      <c r="R509" s="95">
        <f t="shared" si="649"/>
        <v>0</v>
      </c>
      <c r="S509" s="95">
        <f t="shared" si="650"/>
        <v>259.63</v>
      </c>
      <c r="T509" s="107">
        <f t="shared" si="651"/>
        <v>113.3</v>
      </c>
      <c r="U509" s="95">
        <f t="shared" si="652"/>
        <v>9.74</v>
      </c>
      <c r="V509" s="107">
        <f t="shared" si="653"/>
        <v>89.5</v>
      </c>
      <c r="W509" s="107">
        <f t="shared" si="654"/>
        <v>0</v>
      </c>
      <c r="X509" s="95">
        <f t="shared" si="655"/>
        <v>472.17</v>
      </c>
      <c r="Y509" s="95">
        <f t="shared" si="656"/>
        <v>1556.8318</v>
      </c>
      <c r="Z509" s="200"/>
      <c r="AA509" s="198" t="s">
        <v>19</v>
      </c>
      <c r="AB509" s="199">
        <f t="shared" ref="AB509:AH509" si="678">K509+R509</f>
        <v>0</v>
      </c>
      <c r="AC509" s="199">
        <f t="shared" si="678"/>
        <v>778.894</v>
      </c>
      <c r="AD509" s="199">
        <f t="shared" si="678"/>
        <v>566.48</v>
      </c>
      <c r="AE509" s="199">
        <f t="shared" si="678"/>
        <v>32.4578</v>
      </c>
      <c r="AF509" s="199">
        <f t="shared" si="678"/>
        <v>179</v>
      </c>
      <c r="AG509" s="199">
        <f t="shared" si="678"/>
        <v>0</v>
      </c>
      <c r="AH509" s="199">
        <f t="shared" si="678"/>
        <v>1556.8318</v>
      </c>
      <c r="AI509" s="198" t="s">
        <v>1138</v>
      </c>
    </row>
    <row r="510" s="31" customFormat="1" spans="1:35">
      <c r="A510" s="94">
        <f t="shared" si="641"/>
        <v>507</v>
      </c>
      <c r="B510" s="95" t="s">
        <v>170</v>
      </c>
      <c r="C510" s="97" t="s">
        <v>1150</v>
      </c>
      <c r="D510" s="370" t="s">
        <v>1151</v>
      </c>
      <c r="E510" s="98">
        <v>0</v>
      </c>
      <c r="F510" s="98">
        <v>3245.5</v>
      </c>
      <c r="G510" s="98">
        <v>5664.75</v>
      </c>
      <c r="H510" s="98">
        <v>3245.4</v>
      </c>
      <c r="I510" s="104">
        <v>1790</v>
      </c>
      <c r="J510" s="104"/>
      <c r="K510" s="105">
        <f t="shared" si="642"/>
        <v>0</v>
      </c>
      <c r="L510" s="106">
        <f t="shared" si="643"/>
        <v>519.28</v>
      </c>
      <c r="M510" s="107">
        <f t="shared" si="644"/>
        <v>453.18</v>
      </c>
      <c r="N510" s="95">
        <f t="shared" si="645"/>
        <v>22.7178</v>
      </c>
      <c r="O510" s="107">
        <f t="shared" si="646"/>
        <v>89.5</v>
      </c>
      <c r="P510" s="107">
        <f t="shared" si="647"/>
        <v>0</v>
      </c>
      <c r="Q510" s="107">
        <f t="shared" si="648"/>
        <v>1084.6778</v>
      </c>
      <c r="R510" s="95">
        <f t="shared" si="649"/>
        <v>0</v>
      </c>
      <c r="S510" s="95">
        <f t="shared" si="650"/>
        <v>259.64</v>
      </c>
      <c r="T510" s="107">
        <f t="shared" si="651"/>
        <v>113.3</v>
      </c>
      <c r="U510" s="95">
        <f t="shared" si="652"/>
        <v>9.74</v>
      </c>
      <c r="V510" s="107">
        <f t="shared" si="653"/>
        <v>89.5</v>
      </c>
      <c r="W510" s="107">
        <f t="shared" si="654"/>
        <v>0</v>
      </c>
      <c r="X510" s="95">
        <f t="shared" si="655"/>
        <v>472.18</v>
      </c>
      <c r="Y510" s="95">
        <f t="shared" si="656"/>
        <v>1556.8578</v>
      </c>
      <c r="Z510" s="197"/>
      <c r="AA510" s="198" t="s">
        <v>24</v>
      </c>
      <c r="AB510" s="199">
        <f t="shared" ref="AB510:AH510" si="679">K510+R510</f>
        <v>0</v>
      </c>
      <c r="AC510" s="199">
        <f t="shared" si="679"/>
        <v>778.92</v>
      </c>
      <c r="AD510" s="199">
        <f t="shared" si="679"/>
        <v>566.48</v>
      </c>
      <c r="AE510" s="199">
        <f t="shared" si="679"/>
        <v>32.4578</v>
      </c>
      <c r="AF510" s="199">
        <f t="shared" si="679"/>
        <v>179</v>
      </c>
      <c r="AG510" s="199">
        <f t="shared" si="679"/>
        <v>0</v>
      </c>
      <c r="AH510" s="199">
        <f t="shared" si="679"/>
        <v>1556.8578</v>
      </c>
      <c r="AI510" s="198" t="s">
        <v>1138</v>
      </c>
    </row>
    <row r="511" s="31" customFormat="1" spans="1:35">
      <c r="A511" s="94">
        <f t="shared" si="641"/>
        <v>508</v>
      </c>
      <c r="B511" s="95" t="s">
        <v>184</v>
      </c>
      <c r="C511" s="96" t="s">
        <v>1267</v>
      </c>
      <c r="D511" s="371" t="s">
        <v>1268</v>
      </c>
      <c r="E511" s="98">
        <v>0</v>
      </c>
      <c r="F511" s="98">
        <v>3820</v>
      </c>
      <c r="G511" s="98">
        <v>5664.75</v>
      </c>
      <c r="H511" s="98">
        <v>3820</v>
      </c>
      <c r="I511" s="104"/>
      <c r="J511" s="104"/>
      <c r="K511" s="105">
        <f t="shared" si="642"/>
        <v>0</v>
      </c>
      <c r="L511" s="106">
        <f t="shared" si="643"/>
        <v>611.2</v>
      </c>
      <c r="M511" s="107">
        <f t="shared" si="644"/>
        <v>453.18</v>
      </c>
      <c r="N511" s="95">
        <f t="shared" si="645"/>
        <v>26.74</v>
      </c>
      <c r="O511" s="107">
        <f t="shared" si="646"/>
        <v>0</v>
      </c>
      <c r="P511" s="107">
        <f t="shared" si="647"/>
        <v>0</v>
      </c>
      <c r="Q511" s="107">
        <f t="shared" si="648"/>
        <v>1091.12</v>
      </c>
      <c r="R511" s="95">
        <f t="shared" si="649"/>
        <v>0</v>
      </c>
      <c r="S511" s="95">
        <f t="shared" si="650"/>
        <v>305.6</v>
      </c>
      <c r="T511" s="107">
        <f t="shared" si="651"/>
        <v>113.3</v>
      </c>
      <c r="U511" s="95">
        <f t="shared" si="652"/>
        <v>11.46</v>
      </c>
      <c r="V511" s="107">
        <f t="shared" si="653"/>
        <v>0</v>
      </c>
      <c r="W511" s="107">
        <f t="shared" si="654"/>
        <v>0</v>
      </c>
      <c r="X511" s="95">
        <f t="shared" si="655"/>
        <v>430.36</v>
      </c>
      <c r="Y511" s="95">
        <f t="shared" si="656"/>
        <v>1521.48</v>
      </c>
      <c r="Z511" s="197"/>
      <c r="AA511" s="198" t="s">
        <v>11</v>
      </c>
      <c r="AB511" s="199">
        <f t="shared" ref="AB511:AH511" si="680">K511+R511</f>
        <v>0</v>
      </c>
      <c r="AC511" s="199">
        <f t="shared" si="680"/>
        <v>916.8</v>
      </c>
      <c r="AD511" s="199">
        <f t="shared" si="680"/>
        <v>566.48</v>
      </c>
      <c r="AE511" s="199">
        <f t="shared" si="680"/>
        <v>38.2</v>
      </c>
      <c r="AF511" s="199">
        <f t="shared" si="680"/>
        <v>0</v>
      </c>
      <c r="AG511" s="199">
        <f t="shared" si="680"/>
        <v>0</v>
      </c>
      <c r="AH511" s="199">
        <f t="shared" si="680"/>
        <v>1521.48</v>
      </c>
      <c r="AI511" s="198" t="s">
        <v>1134</v>
      </c>
    </row>
    <row r="512" spans="11:26">
      <c r="K512" s="139"/>
      <c r="L512" s="33"/>
      <c r="Z512" s="9"/>
    </row>
    <row r="513" spans="4:26">
      <c r="D513" s="33"/>
      <c r="I513" s="139"/>
      <c r="L513" s="33"/>
      <c r="X513" s="9"/>
      <c r="Y513" s="9"/>
      <c r="Z513" s="9"/>
    </row>
    <row r="514" spans="4:26">
      <c r="D514" s="33"/>
      <c r="I514" s="139"/>
      <c r="L514" s="33"/>
      <c r="X514" s="9"/>
      <c r="Y514" s="9"/>
      <c r="Z514" s="9"/>
    </row>
    <row r="515" spans="4:26">
      <c r="D515" s="33"/>
      <c r="I515" s="139"/>
      <c r="L515" s="33"/>
      <c r="X515" s="9"/>
      <c r="Y515" s="9"/>
      <c r="Z515" s="9"/>
    </row>
    <row r="516" spans="4:26">
      <c r="D516" s="33"/>
      <c r="I516" s="139"/>
      <c r="L516" s="33"/>
      <c r="X516" s="9"/>
      <c r="Y516" s="9"/>
      <c r="Z516" s="9"/>
    </row>
    <row r="517" spans="4:26">
      <c r="D517" s="33"/>
      <c r="H517" s="139"/>
      <c r="L517" s="33"/>
      <c r="W517" s="9"/>
      <c r="X517" s="9"/>
      <c r="Y517" s="9"/>
      <c r="Z517" s="9"/>
    </row>
    <row r="518" spans="4:26">
      <c r="D518" s="33"/>
      <c r="H518" s="139"/>
      <c r="L518" s="33"/>
      <c r="W518" s="9"/>
      <c r="X518" s="9"/>
      <c r="Y518" s="9"/>
      <c r="Z518" s="9"/>
    </row>
    <row r="519" spans="4:26">
      <c r="D519" s="33"/>
      <c r="H519" s="139"/>
      <c r="L519" s="33"/>
      <c r="W519" s="9"/>
      <c r="X519" s="9"/>
      <c r="Y519" s="9"/>
      <c r="Z519" s="9"/>
    </row>
    <row r="520" spans="4:26">
      <c r="D520" s="33"/>
      <c r="H520" s="139"/>
      <c r="L520" s="33"/>
      <c r="W520" s="9"/>
      <c r="X520" s="9"/>
      <c r="Y520" s="9"/>
      <c r="Z520" s="9"/>
    </row>
    <row r="521" spans="4:26">
      <c r="D521" s="33"/>
      <c r="H521" s="139"/>
      <c r="L521" s="33"/>
      <c r="W521" s="9"/>
      <c r="X521" s="9"/>
      <c r="Y521" s="9"/>
      <c r="Z521" s="9"/>
    </row>
    <row r="522" spans="4:26">
      <c r="D522" s="33"/>
      <c r="H522" s="139"/>
      <c r="L522" s="33"/>
      <c r="W522" s="9"/>
      <c r="X522" s="9"/>
      <c r="Y522" s="9"/>
      <c r="Z522" s="9"/>
    </row>
    <row r="523" spans="4:26">
      <c r="D523" s="33"/>
      <c r="H523" s="139"/>
      <c r="L523" s="33"/>
      <c r="W523" s="9"/>
      <c r="X523" s="9"/>
      <c r="Y523" s="9"/>
      <c r="Z523" s="9"/>
    </row>
    <row r="524" spans="4:26">
      <c r="D524" s="33"/>
      <c r="H524" s="139"/>
      <c r="L524" s="33"/>
      <c r="W524" s="9"/>
      <c r="X524" s="9"/>
      <c r="Y524" s="9"/>
      <c r="Z524" s="9"/>
    </row>
    <row r="525" spans="4:26">
      <c r="D525" s="33"/>
      <c r="H525" s="139"/>
      <c r="L525" s="33"/>
      <c r="W525" s="9"/>
      <c r="X525" s="9"/>
      <c r="Y525" s="9"/>
      <c r="Z525" s="9"/>
    </row>
    <row r="526" spans="4:26">
      <c r="D526" s="33"/>
      <c r="H526" s="139"/>
      <c r="L526" s="33"/>
      <c r="W526" s="9"/>
      <c r="X526" s="9"/>
      <c r="Y526" s="9"/>
      <c r="Z526" s="9"/>
    </row>
    <row r="527" spans="4:26">
      <c r="D527" s="33"/>
      <c r="H527" s="139"/>
      <c r="L527" s="33"/>
      <c r="W527" s="9"/>
      <c r="X527" s="9"/>
      <c r="Y527" s="9"/>
      <c r="Z527" s="9"/>
    </row>
    <row r="528" spans="4:26">
      <c r="D528" s="33"/>
      <c r="H528" s="139"/>
      <c r="L528" s="33"/>
      <c r="W528" s="9"/>
      <c r="X528" s="9"/>
      <c r="Y528" s="9"/>
      <c r="Z528" s="9"/>
    </row>
    <row r="529" spans="4:26">
      <c r="D529" s="33"/>
      <c r="H529" s="139"/>
      <c r="L529" s="33"/>
      <c r="W529" s="9"/>
      <c r="X529" s="9"/>
      <c r="Y529" s="9"/>
      <c r="Z529" s="9"/>
    </row>
    <row r="530" spans="4:26">
      <c r="D530" s="33"/>
      <c r="I530" s="139"/>
      <c r="L530" s="33"/>
      <c r="X530" s="9"/>
      <c r="Y530" s="9"/>
      <c r="Z530" s="9"/>
    </row>
    <row r="531" spans="4:26">
      <c r="D531" s="33"/>
      <c r="I531" s="139"/>
      <c r="L531" s="33"/>
      <c r="X531" s="9"/>
      <c r="Y531" s="9"/>
      <c r="Z531" s="9"/>
    </row>
    <row r="532" spans="4:26">
      <c r="D532" s="33"/>
      <c r="K532" s="139"/>
      <c r="L532" s="33"/>
      <c r="Z532" s="9"/>
    </row>
    <row r="533" spans="4:26">
      <c r="D533" s="33"/>
      <c r="K533" s="139"/>
      <c r="L533" s="33"/>
      <c r="Z533" s="9"/>
    </row>
    <row r="534" spans="4:26">
      <c r="D534" s="33"/>
      <c r="K534" s="139"/>
      <c r="L534" s="33"/>
      <c r="Z534" s="9"/>
    </row>
  </sheetData>
  <sheetProtection password="CF42" sheet="1" sort="0" autoFilter="0" pivotTables="0" objects="1"/>
  <autoFilter ref="A1:AI468">
    <extLst/>
  </autoFilter>
  <mergeCells count="31">
    <mergeCell ref="A1:Z1"/>
    <mergeCell ref="E2:J2"/>
    <mergeCell ref="K2:Q2"/>
    <mergeCell ref="R2:X2"/>
    <mergeCell ref="AB2:AH2"/>
    <mergeCell ref="A468:B468"/>
    <mergeCell ref="C468:D468"/>
    <mergeCell ref="A469:B469"/>
    <mergeCell ref="C469:D469"/>
    <mergeCell ref="A470:B470"/>
    <mergeCell ref="C470:D470"/>
    <mergeCell ref="A471:B471"/>
    <mergeCell ref="C471:D471"/>
    <mergeCell ref="A472:B472"/>
    <mergeCell ref="C472:D472"/>
    <mergeCell ref="A473:B473"/>
    <mergeCell ref="C473:D473"/>
    <mergeCell ref="A474:B474"/>
    <mergeCell ref="C474:D474"/>
    <mergeCell ref="A475:B475"/>
    <mergeCell ref="C475:D475"/>
    <mergeCell ref="A476:B476"/>
    <mergeCell ref="C476:D476"/>
    <mergeCell ref="A477:B477"/>
    <mergeCell ref="C477:D477"/>
    <mergeCell ref="A2:A3"/>
    <mergeCell ref="B2:B3"/>
    <mergeCell ref="C2:C3"/>
    <mergeCell ref="D2:D3"/>
    <mergeCell ref="A478:AI482"/>
    <mergeCell ref="A486:C487"/>
  </mergeCells>
  <conditionalFormatting sqref="C380">
    <cfRule type="duplicateValues" dxfId="46" priority="303"/>
  </conditionalFormatting>
  <conditionalFormatting sqref="C394">
    <cfRule type="duplicateValues" dxfId="45" priority="289"/>
    <cfRule type="duplicateValues" dxfId="45" priority="290"/>
    <cfRule type="duplicateValues" dxfId="45" priority="291"/>
    <cfRule type="duplicateValues" dxfId="45" priority="292"/>
    <cfRule type="duplicateValues" dxfId="45" priority="293"/>
    <cfRule type="duplicateValues" dxfId="45" priority="294"/>
    <cfRule type="duplicateValues" dxfId="45" priority="295"/>
    <cfRule type="duplicateValues" dxfId="45" priority="296"/>
    <cfRule type="duplicateValues" dxfId="45" priority="297"/>
    <cfRule type="duplicateValues" dxfId="46" priority="298"/>
  </conditionalFormatting>
  <conditionalFormatting sqref="C397">
    <cfRule type="duplicateValues" dxfId="45" priority="279"/>
    <cfRule type="duplicateValues" dxfId="45" priority="280"/>
    <cfRule type="duplicateValues" dxfId="45" priority="281"/>
    <cfRule type="duplicateValues" dxfId="45" priority="282"/>
    <cfRule type="duplicateValues" dxfId="45" priority="283"/>
    <cfRule type="duplicateValues" dxfId="45" priority="284"/>
    <cfRule type="duplicateValues" dxfId="45" priority="285"/>
    <cfRule type="duplicateValues" dxfId="45" priority="286"/>
    <cfRule type="duplicateValues" dxfId="45" priority="287"/>
    <cfRule type="duplicateValues" dxfId="46" priority="288"/>
  </conditionalFormatting>
  <conditionalFormatting sqref="C407">
    <cfRule type="duplicateValues" dxfId="46" priority="277"/>
  </conditionalFormatting>
  <conditionalFormatting sqref="C411">
    <cfRule type="duplicateValues" dxfId="46" priority="266"/>
  </conditionalFormatting>
  <conditionalFormatting sqref="C412">
    <cfRule type="duplicateValues" dxfId="46" priority="268"/>
  </conditionalFormatting>
  <conditionalFormatting sqref="C413">
    <cfRule type="duplicateValues" dxfId="45" priority="247"/>
    <cfRule type="duplicateValues" dxfId="45" priority="248"/>
    <cfRule type="duplicateValues" dxfId="45" priority="249"/>
    <cfRule type="duplicateValues" dxfId="45" priority="250"/>
    <cfRule type="duplicateValues" dxfId="45" priority="251"/>
    <cfRule type="duplicateValues" dxfId="45" priority="252"/>
    <cfRule type="duplicateValues" dxfId="45" priority="253"/>
    <cfRule type="duplicateValues" dxfId="45" priority="254"/>
    <cfRule type="duplicateValues" dxfId="45" priority="255"/>
    <cfRule type="duplicateValues" dxfId="46" priority="256"/>
  </conditionalFormatting>
  <conditionalFormatting sqref="C427">
    <cfRule type="duplicateValues" dxfId="45" priority="205"/>
    <cfRule type="duplicateValues" dxfId="45" priority="206"/>
    <cfRule type="duplicateValues" dxfId="45" priority="207"/>
    <cfRule type="duplicateValues" dxfId="45" priority="208"/>
    <cfRule type="duplicateValues" dxfId="45" priority="209"/>
    <cfRule type="duplicateValues" dxfId="45" priority="210"/>
    <cfRule type="duplicateValues" dxfId="45" priority="211"/>
    <cfRule type="duplicateValues" dxfId="45" priority="212"/>
    <cfRule type="duplicateValues" dxfId="45" priority="213"/>
    <cfRule type="duplicateValues" dxfId="45" priority="214"/>
    <cfRule type="duplicateValues" dxfId="45" priority="215"/>
    <cfRule type="duplicateValues" dxfId="45" priority="216"/>
    <cfRule type="duplicateValues" dxfId="46" priority="217"/>
  </conditionalFormatting>
  <conditionalFormatting sqref="C439">
    <cfRule type="duplicateValues" dxfId="45" priority="194"/>
    <cfRule type="duplicateValues" dxfId="45" priority="195"/>
    <cfRule type="duplicateValues" dxfId="45" priority="196"/>
    <cfRule type="duplicateValues" dxfId="45" priority="197"/>
    <cfRule type="duplicateValues" dxfId="45" priority="198"/>
    <cfRule type="duplicateValues" dxfId="45" priority="199"/>
    <cfRule type="duplicateValues" dxfId="45" priority="200"/>
    <cfRule type="duplicateValues" dxfId="45" priority="201"/>
    <cfRule type="duplicateValues" dxfId="45" priority="202"/>
    <cfRule type="duplicateValues" dxfId="45" priority="203"/>
    <cfRule type="duplicateValues" dxfId="45" priority="204"/>
  </conditionalFormatting>
  <conditionalFormatting sqref="C440">
    <cfRule type="duplicateValues" dxfId="45" priority="8"/>
    <cfRule type="duplicateValues" dxfId="45" priority="7"/>
    <cfRule type="duplicateValues" dxfId="45" priority="6"/>
    <cfRule type="duplicateValues" dxfId="45" priority="5"/>
    <cfRule type="duplicateValues" dxfId="45" priority="4"/>
    <cfRule type="duplicateValues" dxfId="45" priority="3"/>
    <cfRule type="duplicateValues" dxfId="45" priority="2"/>
  </conditionalFormatting>
  <conditionalFormatting sqref="C453">
    <cfRule type="duplicateValues" dxfId="45" priority="84"/>
    <cfRule type="duplicateValues" dxfId="45" priority="85"/>
    <cfRule type="duplicateValues" dxfId="45" priority="86"/>
    <cfRule type="duplicateValues" dxfId="45" priority="87"/>
    <cfRule type="duplicateValues" dxfId="45" priority="88"/>
    <cfRule type="duplicateValues" dxfId="45" priority="89"/>
    <cfRule type="duplicateValues" dxfId="45" priority="90"/>
  </conditionalFormatting>
  <conditionalFormatting sqref="C457">
    <cfRule type="duplicateValues" dxfId="45" priority="91"/>
    <cfRule type="duplicateValues" dxfId="45" priority="92"/>
    <cfRule type="duplicateValues" dxfId="45" priority="93"/>
    <cfRule type="duplicateValues" dxfId="45" priority="94"/>
    <cfRule type="duplicateValues" dxfId="45" priority="95"/>
    <cfRule type="duplicateValues" dxfId="45" priority="96"/>
    <cfRule type="duplicateValues" dxfId="45" priority="97"/>
    <cfRule type="duplicateValues" dxfId="45" priority="98"/>
    <cfRule type="duplicateValues" dxfId="45" priority="99"/>
    <cfRule type="duplicateValues" dxfId="45" priority="100"/>
    <cfRule type="duplicateValues" dxfId="45" priority="101"/>
  </conditionalFormatting>
  <conditionalFormatting sqref="C466">
    <cfRule type="duplicateValues" dxfId="45" priority="82"/>
    <cfRule type="duplicateValues" dxfId="45" priority="81"/>
    <cfRule type="duplicateValues" dxfId="45" priority="80"/>
    <cfRule type="duplicateValues" dxfId="45" priority="79"/>
    <cfRule type="duplicateValues" dxfId="45" priority="78"/>
    <cfRule type="duplicateValues" dxfId="45" priority="77"/>
    <cfRule type="duplicateValues" dxfId="45" priority="76"/>
  </conditionalFormatting>
  <conditionalFormatting sqref="C508">
    <cfRule type="duplicateValues" dxfId="45" priority="71"/>
    <cfRule type="duplicateValues" dxfId="45" priority="70"/>
    <cfRule type="duplicateValues" dxfId="45" priority="69"/>
    <cfRule type="duplicateValues" dxfId="45" priority="68"/>
    <cfRule type="duplicateValues" dxfId="45" priority="67"/>
  </conditionalFormatting>
  <conditionalFormatting sqref="C509">
    <cfRule type="duplicateValues" dxfId="45" priority="66"/>
    <cfRule type="duplicateValues" dxfId="45" priority="65"/>
    <cfRule type="duplicateValues" dxfId="45" priority="64"/>
    <cfRule type="duplicateValues" dxfId="47" priority="63"/>
    <cfRule type="duplicateValues" dxfId="45" priority="62"/>
    <cfRule type="duplicateValues" dxfId="45" priority="61"/>
    <cfRule type="duplicateValues" dxfId="45" priority="60"/>
    <cfRule type="duplicateValues" dxfId="45" priority="59"/>
    <cfRule type="duplicateValues" dxfId="45" priority="58"/>
    <cfRule type="duplicateValues" dxfId="45" priority="57"/>
    <cfRule type="duplicateValues" dxfId="45" priority="56"/>
    <cfRule type="duplicateValues" dxfId="45" priority="55"/>
    <cfRule type="duplicateValues" dxfId="45" priority="54"/>
    <cfRule type="duplicateValues" dxfId="45" priority="53"/>
    <cfRule type="duplicateValues" dxfId="45" priority="52"/>
  </conditionalFormatting>
  <conditionalFormatting sqref="C510">
    <cfRule type="duplicateValues" dxfId="46" priority="29"/>
    <cfRule type="duplicateValues" dxfId="45" priority="28"/>
    <cfRule type="duplicateValues" dxfId="45" priority="27"/>
    <cfRule type="duplicateValues" dxfId="45" priority="26"/>
    <cfRule type="duplicateValues" dxfId="45" priority="25"/>
    <cfRule type="duplicateValues" dxfId="45" priority="24"/>
    <cfRule type="duplicateValues" dxfId="45" priority="23"/>
    <cfRule type="duplicateValues" dxfId="45" priority="22"/>
    <cfRule type="duplicateValues" dxfId="45" priority="21"/>
    <cfRule type="duplicateValues" dxfId="45" priority="20"/>
    <cfRule type="duplicateValues" dxfId="45" priority="19"/>
    <cfRule type="duplicateValues" dxfId="45" priority="18"/>
    <cfRule type="duplicateValues" dxfId="45" priority="17"/>
    <cfRule type="duplicateValues" dxfId="45" priority="16"/>
    <cfRule type="duplicateValues" dxfId="45" priority="15"/>
    <cfRule type="duplicateValues" dxfId="45" priority="14"/>
    <cfRule type="duplicateValues" dxfId="45" priority="13"/>
    <cfRule type="duplicateValues" dxfId="45" priority="12"/>
    <cfRule type="duplicateValues" dxfId="45" priority="11"/>
    <cfRule type="duplicateValues" dxfId="45" priority="10"/>
    <cfRule type="duplicateValues" dxfId="45" priority="9"/>
  </conditionalFormatting>
  <conditionalFormatting sqref="C238:C242">
    <cfRule type="duplicateValues" dxfId="46" priority="316"/>
  </conditionalFormatting>
  <conditionalFormatting sqref="C317:C320">
    <cfRule type="duplicateValues" dxfId="46" priority="312"/>
  </conditionalFormatting>
  <conditionalFormatting sqref="C381:C383">
    <cfRule type="duplicateValues" dxfId="46" priority="305"/>
  </conditionalFormatting>
  <conditionalFormatting sqref="C384:C391">
    <cfRule type="duplicateValues" dxfId="46" priority="302"/>
  </conditionalFormatting>
  <conditionalFormatting sqref="C409:C410">
    <cfRule type="duplicateValues" dxfId="46" priority="278"/>
  </conditionalFormatting>
  <conditionalFormatting sqref="C414:C415">
    <cfRule type="duplicateValues" dxfId="46" priority="265"/>
  </conditionalFormatting>
  <conditionalFormatting sqref="C416:C417">
    <cfRule type="duplicateValues" dxfId="46" priority="267"/>
  </conditionalFormatting>
  <conditionalFormatting sqref="C418:C419">
    <cfRule type="duplicateValues" dxfId="45" priority="237"/>
    <cfRule type="duplicateValues" dxfId="45" priority="238"/>
    <cfRule type="duplicateValues" dxfId="45" priority="239"/>
    <cfRule type="duplicateValues" dxfId="45" priority="240"/>
    <cfRule type="duplicateValues" dxfId="45" priority="241"/>
    <cfRule type="duplicateValues" dxfId="45" priority="242"/>
    <cfRule type="duplicateValues" dxfId="45" priority="243"/>
    <cfRule type="duplicateValues" dxfId="45" priority="244"/>
    <cfRule type="duplicateValues" dxfId="46" priority="245"/>
  </conditionalFormatting>
  <conditionalFormatting sqref="C443:C467">
    <cfRule type="duplicateValues" dxfId="45" priority="1"/>
  </conditionalFormatting>
  <conditionalFormatting sqref="C465:C466">
    <cfRule type="duplicateValues" dxfId="45" priority="75"/>
  </conditionalFormatting>
  <conditionalFormatting sqref="C488:C502">
    <cfRule type="duplicateValues" dxfId="45" priority="102"/>
  </conditionalFormatting>
  <conditionalFormatting sqref="D465:D466">
    <cfRule type="duplicateValues" dxfId="45" priority="74"/>
  </conditionalFormatting>
  <conditionalFormatting sqref="C2:C391 C468:C477 C483:C487 C489:C496 C504:C506 C512:C1048576 C498">
    <cfRule type="duplicateValues" dxfId="45" priority="299"/>
    <cfRule type="duplicateValues" dxfId="45" priority="300"/>
    <cfRule type="duplicateValues" dxfId="45" priority="301"/>
  </conditionalFormatting>
  <conditionalFormatting sqref="C2:C439 C441:C507 C511:C1048576">
    <cfRule type="duplicateValues" dxfId="45" priority="72"/>
  </conditionalFormatting>
  <conditionalFormatting sqref="C2:C62 C84:C89 C64:C82 C95:C213 C91:C93 C314 C215:C226 C234:C267 C269:C305 C231:C232 C228:C229 C505:C506 C491:C493 C483:C485 C512:C1048576 C468:C475">
    <cfRule type="duplicateValues" dxfId="45" priority="315"/>
  </conditionalFormatting>
  <conditionalFormatting sqref="C2:C62 C84:C89 C95:C213 C64:C82 C91:C93 C228:C229 C314 C234:C267 C231:C232 C269:C305 C215:C226 C483:C487 C468:C475 C505:C506 C512:C1048576 C491:C493">
    <cfRule type="duplicateValues" dxfId="45" priority="314"/>
  </conditionalFormatting>
  <conditionalFormatting sqref="C2:C62 C91:C93 C84:C89 C64:C82 C95:C213 C231:C232 C215:C226 C234:C267 C228:C229 C269:C354 C505:C506 C468:C477 C483:C487 C512:C1048576 C498 C491:C493 C495">
    <cfRule type="duplicateValues" dxfId="47" priority="309"/>
    <cfRule type="duplicateValues" dxfId="45" priority="310"/>
  </conditionalFormatting>
  <conditionalFormatting sqref="C2:C426 C443 C468:C477 C504:C507 C512:C1048576 C483:C498">
    <cfRule type="duplicateValues" dxfId="45" priority="234"/>
    <cfRule type="duplicateValues" dxfId="45" priority="236"/>
  </conditionalFormatting>
  <conditionalFormatting sqref="C2:C439 C441:C443 C511:C1048576 C483:C507 C468:C477">
    <cfRule type="duplicateValues" dxfId="45" priority="193"/>
  </conditionalFormatting>
  <conditionalFormatting sqref="C4:C62 C91:C93 C95:C213 C64:C82 C84:C89 C231:C232 C234:C267 C269:C354 C228:C229 C215:C226 C505:C506 C495 C498 C491:C493">
    <cfRule type="duplicateValues" dxfId="45" priority="308"/>
  </conditionalFormatting>
  <conditionalFormatting sqref="C4:C426 C443 C504:C507 C488:C498">
    <cfRule type="duplicateValues" dxfId="45" priority="235"/>
  </conditionalFormatting>
  <conditionalFormatting sqref="C4:C439 C441:C467 C511">
    <cfRule type="duplicateValues" dxfId="45" priority="30"/>
    <cfRule type="duplicateValues" dxfId="45" priority="31"/>
    <cfRule type="duplicateValues" dxfId="45" priority="73"/>
  </conditionalFormatting>
  <conditionalFormatting sqref="C4:C439 C441:C443 C488:C507 C511">
    <cfRule type="duplicateValues" dxfId="45" priority="168"/>
  </conditionalFormatting>
  <conditionalFormatting sqref="C309:C313 C315:C316">
    <cfRule type="duplicateValues" dxfId="46" priority="313"/>
  </conditionalFormatting>
  <conditionalFormatting sqref="C321:C354 C498 C495">
    <cfRule type="duplicateValues" dxfId="46" priority="311"/>
  </conditionalFormatting>
  <conditionalFormatting sqref="C326:C439 C441:C443 C488:C490 C507 C494:C504 C511">
    <cfRule type="duplicateValues" dxfId="45" priority="187"/>
  </conditionalFormatting>
  <conditionalFormatting sqref="C355:C365 C490 C494">
    <cfRule type="duplicateValues" dxfId="46" priority="307"/>
  </conditionalFormatting>
  <conditionalFormatting sqref="C366:C374 C489 C496">
    <cfRule type="duplicateValues" dxfId="46" priority="306"/>
  </conditionalFormatting>
  <conditionalFormatting sqref="C375:C379 C504">
    <cfRule type="duplicateValues" dxfId="46" priority="304"/>
  </conditionalFormatting>
  <conditionalFormatting sqref="C392:C417 C507 C488 C497">
    <cfRule type="duplicateValues" dxfId="45" priority="246"/>
  </conditionalFormatting>
  <conditionalFormatting sqref="C407 C409:C410">
    <cfRule type="duplicateValues" dxfId="45" priority="269"/>
    <cfRule type="duplicateValues" dxfId="45" priority="270"/>
    <cfRule type="duplicateValues" dxfId="45" priority="271"/>
    <cfRule type="duplicateValues" dxfId="45" priority="272"/>
    <cfRule type="duplicateValues" dxfId="45" priority="273"/>
    <cfRule type="duplicateValues" dxfId="45" priority="274"/>
    <cfRule type="duplicateValues" dxfId="45" priority="275"/>
    <cfRule type="duplicateValues" dxfId="45" priority="276"/>
  </conditionalFormatting>
  <conditionalFormatting sqref="C411:C412 C414:C417">
    <cfRule type="duplicateValues" dxfId="45" priority="257"/>
    <cfRule type="duplicateValues" dxfId="45" priority="258"/>
    <cfRule type="duplicateValues" dxfId="45" priority="259"/>
    <cfRule type="duplicateValues" dxfId="45" priority="260"/>
    <cfRule type="duplicateValues" dxfId="45" priority="261"/>
    <cfRule type="duplicateValues" dxfId="45" priority="262"/>
    <cfRule type="duplicateValues" dxfId="45" priority="263"/>
    <cfRule type="duplicateValues" dxfId="45" priority="264"/>
  </conditionalFormatting>
  <conditionalFormatting sqref="D444:D464 D467">
    <cfRule type="duplicateValues" dxfId="45" priority="83"/>
  </conditionalFormatting>
  <pageMargins left="0.156944444444444" right="0.118055555555556" top="0.156944444444444" bottom="0.0388888888888889" header="0.156944444444444" footer="0.118055555555556"/>
  <pageSetup paperSize="9" scale="51" fitToHeight="0" orientation="landscape" horizontalDpi="600"/>
  <headerFooter/>
  <rowBreaks count="9" manualBreakCount="9">
    <brk id="270" max="25" man="1"/>
    <brk id="337" max="25" man="1"/>
    <brk id="404" max="25" man="1"/>
    <brk id="469" max="25" man="1"/>
    <brk id="485" max="16383" man="1"/>
    <brk id="485" max="16383" man="1"/>
    <brk id="485" max="16383" man="1"/>
    <brk id="485" max="16383" man="1"/>
    <brk id="485" max="16383" man="1"/>
  </rowBreaks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2 4 " > < c o m m e n t   s : r e f = " J 8 9 "   r g b C l r = " 4 0 B 9 6 C " / > < c o m m e n t   s : r e f = " J 1 2 1 "   r g b C l r = " 4 0 B 9 6 C " / > < c o m m e n t   s : r e f = " J 1 5 6 "   r g b C l r = " 4 0 B 9 6 C " / > < c o m m e n t   s : r e f = " H 1 5 9 "   r g b C l r = " 4 0 B 9 6 C " / > < c o m m e n t   s : r e f = " J 1 5 9 "   r g b C l r = " 4 0 B 9 6 C " / > < c o m m e n t   s : r e f = " J 1 8 2 "   r g b C l r = " 4 0 B 9 6 C " / > < c o m m e n t   s : r e f = " J 1 8 3 "   r g b C l r = " 4 0 B 9 6 C " / > < c o m m e n t   s : r e f = " J 1 8 4 "   r g b C l r = " 4 0 B 9 6 C " / > < c o m m e n t   s : r e f = " H 1 8 5 "   r g b C l r = " 4 0 B 9 6 C " / > < c o m m e n t   s : r e f = " J 1 8 5 "   r g b C l r = " 4 0 B 9 6 C " / > < c o m m e n t   s : r e f = " J 1 8 6 "   r g b C l r = " 4 0 B 9 6 C " / > < c o m m e n t   s : r e f = " J 2 4 2 "   r g b C l r = " 4 0 B 9 6 C " / > < c o m m e n t   s : r e f = " J 2 5 2 "   r g b C l r = " 4 0 B 9 6 C " / > < c o m m e n t   s : r e f = " J 3 3 1 "   r g b C l r = " 4 0 B 9 6 C " / > < c o m m e n t   s : r e f = " J 3 3 2 "   r g b C l r = " 4 0 B 9 6 C " / > < c o m m e n t   s : r e f = " J 3 4 8 "   r g b C l r = " 4 0 B 9 6 C " / > < c o m m e n t   s : r e f = " J 3 5 1 "   r g b C l r = " 4 0 B 9 6 C " / > < c o m m e n t   s : r e f = " G 3 6 7 "   r g b C l r = " 4 0 B 9 6 C " / > < c o m m e n t   s : r e f = " C 3 9 5 "   r g b C l r = " 4 0 B 9 6 C " / > < / c o m m e n t L i s t > < c o m m e n t L i s t   s h e e t S t i d = " 2 5 " > < c o m m e n t   s : r e f = " J 1 1 7 "   r g b C l r = " 4 0 B 9 6 C " / > < c o m m e n t   s : r e f = " J 1 2 1 "   r g b C l r = " 4 0 B 9 6 C " / > < c o m m e n t   s : r e f = " J 1 5 2 "   r g b C l r = " 4 0 B 9 6 C " / > < c o m m e n t   s : r e f = " H 1 5 5 "   r g b C l r = " 4 0 B 9 6 C " / > < c o m m e n t   s : r e f = " J 1 5 5 "   r g b C l r = " 4 0 B 9 6 C " / > < c o m m e n t   s : r e f = " J 1 7 6 "   r g b C l r = " 4 0 B 9 6 C " / > < c o m m e n t   s : r e f = " J 1 7 7 "   r g b C l r = " 4 0 B 9 6 C " / > < c o m m e n t   s : r e f = " J 1 7 8 "   r g b C l r = " 4 0 B 9 6 C " / > < c o m m e n t   s : r e f = " H 1 7 9 "   r g b C l r = " 4 0 B 9 6 C " / > < c o m m e n t   s : r e f = " J 1 7 9 "   r g b C l r = " 4 0 B 9 6 C " / > < c o m m e n t   s : r e f = " J 1 8 0 "   r g b C l r = " 4 0 B 9 6 C " / > < c o m m e n t   s : r e f = " J 2 3 5 "   r g b C l r = " 4 0 B 9 6 C " / > < c o m m e n t   s : r e f = " J 2 4 4 "   r g b C l r = " 4 0 B 9 6 C " / > < c o m m e n t   s : r e f = " J 3 1 8 "   r g b C l r = " 4 0 B 9 6 C " / > < c o m m e n t   s : r e f = " J 3 1 9 "   r g b C l r = " 4 0 B 9 6 C " / > < c o m m e n t   s : r e f = " J 3 3 5 "   r g b C l r = " 4 0 B 9 6 C " / > < c o m m e n t   s : r e f = " J 4 1 9 "   r g b C l r = " 4 0 B 9 6 C " / > < c o m m e n t   s : r e f = " J 4 2 0 "   r g b C l r = " 4 0 B 9 6 C " / > < c o m m e n t   s : r e f = " J 4 3 1 "   r g b C l r = " 4 0 B 9 6 C " / > < / c o m m e n t L i s t > < c o m m e n t L i s t   s h e e t S t i d = " 2 6 " > < c o m m e n t   s : r e f = " J 1 1 5 "   r g b C l r = " 4 0 B 9 6 C " / > < c o m m e n t   s : r e f = " J 1 1 9 "   r g b C l r = " 4 0 B 9 6 C " / > < c o m m e n t   s : r e f = " J 1 4 0 "   r g b C l r = " 4 0 B 9 6 C " / > < c o m m e n t   s : r e f = " H 1 5 3 "   r g b C l r = " 4 0 B 9 6 C " / > < c o m m e n t   s : r e f = " J 1 5 3 "   r g b C l r = " 4 0 B 9 6 C " / > < c o m m e n t   s : r e f = " H 1 7 7 "   r g b C l r = " 4 0 B 9 6 C " / > < c o m m e n t   s : r e f = " J 1 7 8 "   r g b C l r = " 4 0 B 9 6 C " / > < c o m m e n t   s : r e f = " J 2 3 1 "   r g b C l r = " 4 0 B 9 6 C " / > < c o m m e n t   s : r e f = " J 2 4 0 "   r g b C l r = " 4 0 B 9 6 C " / > < c o m m e n t   s : r e f = " J 3 0 8 "   r g b C l r = " 4 0 B 9 6 C " / > < c o m m e n t   s : r e f = " J 3 0 9 "   r g b C l r = " 4 0 B 9 6 C " / > < c o m m e n t   s : r e f = " J 3 2 4 "   r g b C l r = " 4 0 B 9 6 C " / > < c o m m e n t   s : r e f = " J 3 3 2 "   r g b C l r = " 4 0 B 9 6 C " / > < c o m m e n t   s : r e f = " J 3 3 3 "   r g b C l r = " 4 0 B 9 6 C " / > < c o m m e n t   s : r e f = " J 3 3 4 "   r g b C l r = " 4 0 B 9 6 C " / > < / c o m m e n t L i s t > < c o m m e n t L i s t   s h e e t S t i d = " 2 7 " > < c o m m e n t   s : r e f = " J 1 0 8 "   r g b C l r = " 4 0 B 9 6 C " / > < c o m m e n t   s : r e f = " H 1 1 2 "   r g b C l r = " 4 0 B 9 6 C " / > < c o m m e n t   s : r e f = " J 1 1 2 "   r g b C l r = " 4 0 B 9 6 C " / > < c o m m e n t   s : r e f = " J 1 3 3 "   r g b C l r = " 4 0 B 9 6 C " / > < c o m m e n t   s : r e f = " J 1 4 3 "   r g b C l r = " 4 0 B 9 6 C " / > < c o m m e n t   s : r e f = " H 1 4 6 "   r g b C l r = " 4 0 B 9 6 C " / > < c o m m e n t   s : r e f = " J 1 4 6 "   r g b C l r = " 4 0 B 9 6 C " / > < c o m m e n t   s : r e f = " H 1 6 9 "   r g b C l r = " 4 0 B 9 6 C " / > < c o m m e n t   s : r e f = " J 1 7 0 "   r g b C l r = " 4 0 B 9 6 C " / > < c o m m e n t   s : r e f = " J 2 2 2 "   r g b C l r = " 4 0 B 9 6 C " / > < c o m m e n t   s : r e f = " J 2 3 0 "   r g b C l r = " 4 0 B 9 6 C " / > < c o m m e n t   s : r e f = " J 2 9 2 "   r g b C l r = " 4 0 B 9 6 C " / > < c o m m e n t   s : r e f = " J 2 9 3 "   r g b C l r = " 4 0 B 9 6 C " / > < c o m m e n t   s : r e f = " J 3 0 8 "   r g b C l r = " 4 0 B 9 6 C " / > < c o m m e n t   s : r e f = " J 3 1 6 "   r g b C l r = " 4 0 B 9 6 C " / > < c o m m e n t   s : r e f = " J 3 1 7 "   r g b C l r = " 4 0 B 9 6 C " / > < c o m m e n t   s : r e f = " J 3 1 8 "   r g b C l r = " 4 0 B 9 6 C " / > < c o m m e n t   s : r e f = " C 3 4 6 "   r g b C l r = " 4 0 B 9 6 C " / > < / c o m m e n t L i s t > < c o m m e n t L i s t   s h e e t S t i d = " 2 8 " > < c o m m e n t   s : r e f = " I 1 0 6 "   r g b C l r = " 4 0 B 9 6 C " / > < c o m m e n t   s : r e f = " G 1 1 0 "   r g b C l r = " 4 0 B 9 6 C " / > < c o m m e n t   s : r e f = " I 1 1 0 "   r g b C l r = " 4 0 B 9 6 C " / > < c o m m e n t   s : r e f = " I 1 3 1 "   r g b C l r = " 4 0 B 9 6 C " / > < c o m m e n t   s : r e f = " I 1 4 1 "   r g b C l r = " 4 0 B 9 6 C " / > < c o m m e n t   s : r e f = " G 1 4 4 "   r g b C l r = " 4 0 B 9 6 C " / > < c o m m e n t   s : r e f = " I 1 4 4 "   r g b C l r = " 4 0 B 9 6 C " / > < c o m m e n t   s : r e f = " G 1 6 6 "   r g b C l r = " 4 0 B 9 6 C " / > < c o m m e n t   s : r e f = " I 1 6 7 "   r g b C l r = " 4 0 B 9 6 C " / > < c o m m e n t   s : r e f = " I 2 1 7 "   r g b C l r = " 4 0 B 9 6 C " / > < c o m m e n t   s : r e f = " I 2 2 5 "   r g b C l r = " 4 0 B 9 6 C " / > < c o m m e n t   s : r e f = " I 2 8 7 "   r g b C l r = " 4 0 B 9 6 C " / > < c o m m e n t   s : r e f = " I 2 8 8 "   r g b C l r = " 4 0 B 9 6 C " / > < c o m m e n t   s : r e f = " I 3 0 3 "   r g b C l r = " 4 0 B 9 6 C " / > < c o m m e n t   s : r e f = " I 3 0 9 "   r g b C l r = " 4 0 B 9 6 C " / > < c o m m e n t   s : r e f = " I 3 1 0 "   r g b C l r = " 4 0 B 9 6 C " / > < c o m m e n t   s : r e f = " I 3 1 1 "   r g b C l r = " 4 0 B 9 6 C " / > < c o m m e n t   s : r e f = " I 3 3 6 "   r g b C l r = " 4 0 B 9 6 C " / > < c o m m e n t   s : r e f = " H 4 3 0 "   r g b C l r = " 1 B C A C 8 " / > < c o m m e n t   s : r e f = " C 4 8 1 "   r g b C l r = " 4 0 B 9 6 C " / > < c o m m e n t   s : r e f = " C 4 8 2 "   r g b C l r = " 4 0 B 9 6 C " / > < c o m m e n t   s : r e f = " C 4 8 3 "   r g b C l r = " 4 0 B 9 6 C " / > < c o m m e n t   s : r e f = " I 4 9 8 "   r g b C l r = " 4 0 B 9 6 C " / > < / c o m m e n t L i s t > < c o m m e n t L i s t   s h e e t S t i d = " 3 1 " > < c o m m e n t   s : r e f = " I 1 0 5 "   r g b C l r = " 4 0 B 9 6 C " / > < c o m m e n t   s : r e f = " G 1 0 8 "   r g b C l r = " 4 0 B 9 6 C " / > < c o m m e n t   s : r e f = " I 1 0 8 "   r g b C l r = " 4 0 B 9 6 C " / > < c o m m e n t   s : r e f = " I 1 2 9 "   r g b C l r = " 4 0 B 9 6 C " / > < c o m m e n t   s : r e f = " I 1 3 8 "   r g b C l r = " 4 0 B 9 6 C " / > < c o m m e n t   s : r e f = " G 1 4 1 "   r g b C l r = " 4 0 B 9 6 C " / > < c o m m e n t   s : r e f = " I 1 4 1 "   r g b C l r = " 4 0 B 9 6 C " / > < c o m m e n t   s : r e f = " G 1 6 2 "   r g b C l r = " 4 0 B 9 6 C " / > < c o m m e n t   s : r e f = " I 1 6 3 "   r g b C l r = " 4 0 B 9 6 C " / > < c o m m e n t   s : r e f = " I 2 1 3 "   r g b C l r = " 4 0 B 9 6 C " / > < c o m m e n t   s : r e f = " I 2 2 1 "   r g b C l r = " 4 0 B 9 6 C " / > < c o m m e n t   s : r e f = " I 2 8 3 "   r g b C l r = " 4 0 B 9 6 C " / > < c o m m e n t   s : r e f = " I 2 8 4 "   r g b C l r = " 4 0 B 9 6 C " / > < c o m m e n t   s : r e f = " I 2 9 7 "   r g b C l r = " 4 0 B 9 6 C " / > < c o m m e n t   s : r e f = " I 3 0 2 "   r g b C l r = " 4 0 B 9 6 C " / > < c o m m e n t   s : r e f = " I 3 0 3 "   r g b C l r = " 4 0 B 9 6 C " / > < c o m m e n t   s : r e f = " I 3 0 4 "   r g b C l r = " 4 0 B 9 6 C " / > < c o m m e n t   s : r e f = " I 3 2 8 "   r g b C l r = " 4 0 B 9 6 C " / > < c o m m e n t   s : r e f = " I 3 3 0 "   r g b C l r = " 4 0 B 9 6 C " / > < c o m m e n t   s : r e f = " I 3 3 2 "   r g b C l r = " 4 0 B 9 6 C " / > < c o m m e n t   s : r e f = " I 3 3 6 "   r g b C l r = " 4 0 B 9 6 C " / > < c o m m e n t   s : r e f = " H 4 3 0 "   r g b C l r = " 1 B C A C 8 " / > < c o m m e n t   s : r e f = " C 5 0 0 "   r g b C l r = " 4 E C 4 E 4 " / > < c o m m e n t   s : r e f = " F 5 0 0 "   r g b C l r = " 4 E C 4 E 4 " / > < / c o m m e n t L i s t > < c o m m e n t L i s t   s h e e t S t i d = " 3 3 " > < c o m m e n t   s : r e f = " I 1 0 2 "   r g b C l r = " 4 0 B 9 6 C " / > < c o m m e n t   s : r e f = " G 1 0 5 "   r g b C l r = " 4 0 B 9 6 C " / > < c o m m e n t   s : r e f = " I 1 0 5 "   r g b C l r = " 4 0 B 9 6 C " / > < c o m m e n t   s : r e f = " I 1 2 6 "   r g b C l r = " 4 0 B 9 6 C " / > < c o m m e n t   s : r e f = " I 1 3 5 "   r g b C l r = " 4 0 B 9 6 C " / > < c o m m e n t   s : r e f = " G 1 3 8 "   r g b C l r = " 4 0 B 9 6 C " / > < c o m m e n t   s : r e f = " I 1 3 8 "   r g b C l r = " 4 0 B 9 6 C " / > < c o m m e n t   s : r e f = " I 1 6 0 "   r g b C l r = " 4 0 B 9 6 C " / > < c o m m e n t   s : r e f = " I 2 0 9 "   r g b C l r = " 4 0 B 9 6 C " / > < c o m m e n t   s : r e f = " I 2 1 7 "   r g b C l r = " 4 0 B 9 6 C " / > < c o m m e n t   s : r e f = " I 2 7 9 "   r g b C l r = " 4 0 B 9 6 C " / > < c o m m e n t   s : r e f = " I 2 8 0 "   r g b C l r = " 4 0 B 9 6 C " / > < c o m m e n t   s : r e f = " I 2 9 3 "   r g b C l r = " 4 0 B 9 6 C " / > < c o m m e n t   s : r e f = " I 2 9 8 "   r g b C l r = " 4 0 B 9 6 C " / > < c o m m e n t   s : r e f = " I 2 9 9 "   r g b C l r = " 4 0 B 9 6 C " / > < c o m m e n t   s : r e f = " I 3 0 0 "   r g b C l r = " 4 0 B 9 6 C " / > < c o m m e n t   s : r e f = " I 3 2 3 "   r g b C l r = " 4 0 B 9 6 C " / > < c o m m e n t   s : r e f = " I 3 2 5 "   r g b C l r = " 4 0 B 9 6 C " / > < c o m m e n t   s : r e f = " I 3 3 0 "   r g b C l r = " 4 0 B 9 6 C " / > < c o m m e n t   s : r e f = " F 4 4 8 "   r g b C l r = " 3 F C 8 B C " / > < c o m m e n t   s : r e f = " F 4 6 2 "   r g b C l r = " 3 F C 8 B C " / > < c o m m e n t   s : r e f = " F 4 6 3 "   r g b C l r = " 3 F C 8 B C " / > < c o m m e n t   s : r e f = " F 4 6 6 "   r g b C l r = " 3 F C 8 B C " / > < c o m m e n t   s : r e f = " C 4 8 8 "   r g b C l r = " 4 0 B 9 6 C " / > < c o m m e n t   s : r e f = " C 4 8 9 "   r g b C l r = " 4 0 B 9 6 C " / > < c o m m e n t   s : r e f = " F 4 8 9 "   r g b C l r = " 4 0 B 9 6 C " / > < c o m m e n t   s : r e f = " C 4 9 0 "   r g b C l r = " 4 0 B 9 6 C " / > < c o m m e n t   s : r e f = " I 4 9 8 "   r g b C l r = " 4 0 B 9 6 C " / > < / c o m m e n t L i s t > < c o m m e n t L i s t   s h e e t S t i d = " 3 4 " > < c o m m e n t   s : r e f = " I 1 8 "   r g b C l r = " 2 8 B D F C " / > < c o m m e n t   s : r e f = " I 2 4 "   r g b C l r = " 2 8 B D F C " / > < c o m m e n t   s : r e f = " I 2 6 "   r g b C l r = " 2 8 B D F C " / > < c o m m e n t   s : r e f = " I 3 1 "   r g b C l r = " 2 8 B D F C " / > < c o m m e n t   s : r e f = " I 4 0 "   r g b C l r = " 2 8 B D F C " / > < c o m m e n t   s : r e f = " I 7 3 "   r g b C l r = " 2 8 B D F C " / > < c o m m e n t   s : r e f = " I 9 3 "   r g b C l r = " 2 8 B D F C " / > < c o m m e n t   s : r e f = " I 1 0 1 "   r g b C l r = " 4 0 B 9 6 C " / > < c o m m e n t   s : r e f = " G 1 0 4 "   r g b C l r = " 4 0 B 9 6 C " / > < c o m m e n t   s : r e f = " I 1 0 4 "   r g b C l r = " 4 0 B 9 6 C " / > < c o m m e n t   s : r e f = " I 1 2 5 "   r g b C l r = " 4 0 B 9 6 C " / > < c o m m e n t   s : r e f = " I 1 3 4 "   r g b C l r = " 4 0 B 9 6 C " / > < c o m m e n t   s : r e f = " G 1 3 6 "   r g b C l r = " 4 0 B 9 6 C " / > < c o m m e n t   s : r e f = " I 1 3 6 "   r g b C l r = " 4 0 B 9 6 C " / > < c o m m e n t   s : r e f = " I 1 5 8 "   r g b C l r = " 4 0 B 9 6 C " / > < c o m m e n t   s : r e f = " I 2 0 7 "   r g b C l r = " 4 0 B 9 6 C " / > < c o m m e n t   s : r e f = " I 2 1 5 "   r g b C l r = " 4 0 B 9 6 C " / > < c o m m e n t   s : r e f = " I 2 3 1 "   r g b C l r = " 4 0 B 9 6 C " / > < c o m m e n t   s : r e f = " I 2 3 2 "   r g b C l r = " 4 0 B 9 6 C " / > < c o m m e n t   s : r e f = " I 2 3 6 "   r g b C l r = " 4 0 B 9 6 C " / > < c o m m e n t   s : r e f = " I 2 7 4 "   r g b C l r = " 4 0 B 9 6 C " / > < c o m m e n t   s : r e f = " I 2 7 5 "   r g b C l r = " 4 0 B 9 6 C " / > < c o m m e n t   s : r e f = " I 2 8 8 "   r g b C l r = " 4 0 B 9 6 C " / > < c o m m e n t   s : r e f = " I 2 9 3 "   r g b C l r = " 4 0 B 9 6 C " / > < c o m m e n t   s : r e f = " I 2 9 4 "   r g b C l r = " 4 0 B 9 6 C " / > < c o m m e n t   s : r e f = " I 2 9 5 "   r g b C l r = " 4 0 B 9 6 C " / > < c o m m e n t   s : r e f = " I 3 1 7 "   r g b C l r = " 4 0 B 9 6 C " / > < c o m m e n t   s : r e f = " I 3 1 9 "   r g b C l r = " 4 0 B 9 6 C " / > < c o m m e n t   s : r e f = " I 3 2 4 "   r g b C l r = " 4 0 B 9 6 C " / > < c o m m e n t   s : r e f = " I 3 5 6 "   r g b C l r = " 4 0 B 9 6 C " / > < c o m m e n t   s : r e f = " I 3 5 8 "   r g b C l r = " 4 0 B 9 6 C " / > < c o m m e n t   s : r e f = " I 3 8 1 "   r g b C l r = " 4 0 B 9 6 C " / > < c o m m e n t   s : r e f = " F 4 0 3 "   r g b C l r = " 4 0 B 9 6 C " / > < c o m m e n t   s : r e f = " F 4 2 3 "   r g b C l r = " 4 0 B 9 6 C " / > < c o m m e n t   s : r e f = " I 4 2 5 "   r g b C l r = " 4 0 B 9 6 C " / > < c o m m e n t   s : r e f = " F 4 2 9 "   r g b C l r = " 3 F C 8 B C " / > < c o m m e n t   s : r e f = " F 4 3 9 "   r g b C l r = " 3 F C 8 B C " / > < c o m m e n t   s : r e f = " F 4 4 0 "   r g b C l r = " 3 F C 8 B C " / > < c o m m e n t   s : r e f = " F 4 4 3 "   r g b C l r = " 3 F C 8 B C " / > < c o m m e n t   s : r e f = " H 4 5 2 "   r g b C l r = " 3 F C 9 5 0 " / > < c o m m e n t   s : r e f = " G 4 7 7 "   r g b C l r = " 4 1 C 7 9 C " / > < c o m m e n t   s : r e f = " H 4 7 7 "   r g b C l r = " 3 F C 9 5 0 " / > < c o m m e n t   s : r e f = " F 4 8 0 "   r g b C l r = " 3 F C 9 5 0 " / > < c o m m e n t   s : r e f = " H 4 8 0 "   r g b C l r = " 3 F C 9 5 0 " / > < c o m m e n t   s : r e f = " F 5 0 3 "   r g b C l r = " 4 0 B 9 6 C " / > < c o m m e n t   s : r e f = " F 5 0 6 "   r g b C l r = " 4 0 B 9 6 C " / > < c o m m e n t   s : r e f = " F 5 0 7 "   r g b C l r = " 4 0 B 9 6 C " / > < c o m m e n t   s : r e f = " G 5 0 7 "   r g b C l r = " 4 0 B 9 6 C " / > < c o m m e n t   s : r e f = " H 5 0 7 "   r g b C l r = " 4 0 B 9 6 C " / > < c o m m e n t   s : r e f = " F 5 0 8 "   r g b C l r = " 3 F C 8 B C " / > < c o m m e n t   s : r e f = " F 5 0 9 "   r g b C l r = " 3 F C 8 B C " / > < c o m m e n t   s : r e f = " I 5 1 0 "   r g b C l r = " 4 0 B 9 6 C " / > < c o m m e n t   s : r e f = " I 5 1 6 "   r g b C l r = " 4 0 B 9 6 C " / > < c o m m e n t   s : r e f = " I 5 1 7 "   r g b C l r = " 4 0 B 9 6 C " / > < c o m m e n t   s : r e f = " I 5 2 4 "   r g b C l r = " 4 0 B 9 6 C " / > < / c o m m e n t L i s t > < c o m m e n t L i s t   s h e e t S t i d = " 3 5 " > < c o m m e n t   s : r e f = " I 1 8 "   r g b C l r = " 2 8 B D F C " / > < c o m m e n t   s : r e f = " I 2 3 "   r g b C l r = " 2 8 B D F C " / > < c o m m e n t   s : r e f = " I 2 5 "   r g b C l r = " 2 8 B D F C " / > < c o m m e n t   s : r e f = " I 3 0 "   r g b C l r = " 2 8 B D F C " / > < c o m m e n t   s : r e f = " I 3 9 "   r g b C l r = " 2 8 B D F C " / > < c o m m e n t   s : r e f = " I 7 1 "   r g b C l r = " 2 8 B D F C " / > < c o m m e n t   s : r e f = " I 9 1 "   r g b C l r = " 2 8 B D F C " / > < c o m m e n t   s : r e f = " I 9 9 "   r g b C l r = " 4 0 B 9 6 C " / > < c o m m e n t   s : r e f = " G 1 0 2 "   r g b C l r = " 4 0 B 9 6 C " / > < c o m m e n t   s : r e f = " I 1 0 2 "   r g b C l r = " 4 0 B 9 6 C " / > < c o m m e n t   s : r e f = " I 1 2 3 "   r g b C l r = " 4 0 B 9 6 C " / > < c o m m e n t   s : r e f = " I 1 3 2 "   r g b C l r = " 4 0 B 9 6 C " / > < c o m m e n t   s : r e f = " G 1 3 4 "   r g b C l r = " 4 0 B 9 6 C " / > < c o m m e n t   s : r e f = " I 1 3 4 "   r g b C l r = " 4 0 B 9 6 C " / > < c o m m e n t   s : r e f = " I 1 5 6 "   r g b C l r = " 4 0 B 9 6 C " / > < c o m m e n t   s : r e f = " I 2 0 2 "   r g b C l r = " 4 0 B 9 6 C " / > < c o m m e n t   s : r e f = " I 2 0 4 "   r g b C l r = " 4 0 B 9 6 C " / > < c o m m e n t   s : r e f = " I 2 1 2 "   r g b C l r = " 4 0 B 9 6 C " / > < c o m m e n t   s : r e f = " I 2 2 7 "   r g b C l r = " 4 0 B 9 6 C " / > < c o m m e n t   s : r e f = " I 2 2 8 "   r g b C l r = " 4 0 B 9 6 C " / > < c o m m e n t   s : r e f = " I 2 3 2 "   r g b C l r = " 4 0 B 9 6 C " / > < c o m m e n t   s : r e f = " I 2 6 9 "   r g b C l r = " 4 0 B 9 6 C " / > < c o m m e n t   s : r e f = " I 2 7 0 "   r g b C l r = " 4 0 B 9 6 C " / > < c o m m e n t   s : r e f = " I 2 7 4 "   r g b C l r = " 4 0 B 9 6 C " / > < c o m m e n t   s : r e f = " I 2 8 3 "   r g b C l r = " 4 0 B 9 6 C " / > < c o m m e n t   s : r e f = " I 2 8 7 "   r g b C l r = " 4 0 B 9 6 C " / > < c o m m e n t   s : r e f = " I 2 8 8 "   r g b C l r = " 4 0 B 9 6 C " / > < c o m m e n t   s : r e f = " I 2 8 9 "   r g b C l r = " 4 0 B 9 6 C " / > < c o m m e n t   s : r e f = " I 3 1 0 "   r g b C l r = " 4 0 B 9 6 C " / > < c o m m e n t   s : r e f = " I 3 1 2 "   r g b C l r = " 4 0 B 9 6 C " / > < c o m m e n t   s : r e f = " I 3 1 6 "   r g b C l r = " 4 0 B 9 6 C " / > < c o m m e n t   s : r e f = " I 3 4 8 "   r g b C l r = " 4 0 B 9 6 C " / > < c o m m e n t   s : r e f = " I 3 5 0 "   r g b C l r = " 4 0 B 9 6 C " / > < c o m m e n t   s : r e f = " I 3 7 0 "   r g b C l r = " 4 0 B 9 6 C " / > < c o m m e n t   s : r e f = " F 3 9 1 "   r g b C l r = " 4 0 B 9 6 C " / > < c o m m e n t   s : r e f = " I 3 9 1 "   r g b C l r = " 4 0 B 9 6 C " / > < c o m m e n t   s : r e f = " I 3 9 6 "   r g b C l r = " 4 0 B 9 6 C " / > < c o m m e n t   s : r e f = " I 3 9 8 "   r g b C l r = " 4 0 B 9 6 C " / > < c o m m e n t   s : r e f = " F 4 0 7 "   r g b C l r = " 4 0 B 9 6 C " / > < c o m m e n t   s : r e f = " I 4 1 2 "   r g b C l r = " 4 0 B 9 6 C " / > < c o m m e n t   s : r e f = " F 4 1 5 "   r g b C l r = " 3 F C 8 B C " / > < c o m m e n t   s : r e f = " F 4 2 3 "   r g b C l r = " 3 F C 8 B C " / > < c o m m e n t   s : r e f = " F 4 2 6 "   r g b C l r = " 3 F C 8 B C " / > < c o m m e n t   s : r e f = " F 4 3 3 "   r g b C l r = " 3 F C 8 B C " / > < c o m m e n t   s : r e f = " H 4 3 3 "   r g b C l r = " 3 F C 9 5 0 " / > < c o m m e n t   s : r e f = " H 4 3 6 "   r g b C l r = " 3 F C 9 5 0 " / > < c o m m e n t   s : r e f = " F 4 5 6 "   r g b C l r = " 3 F C 9 5 0 " / > < c o m m e n t   s : r e f = " H 4 5 6 "   r g b C l r = " 3 F C 9 5 0 " / > < c o m m e n t   s : r e f = " H 4 9 6 "   r g b C l r = " 3 7 C 9 9 8 " / > < c o m m e n t   s : r e f = " F 5 1 8 "   r g b C l r = " 3 F C 9 5 0 " / > < c o m m e n t   s : r e f = " G 5 1 8 "   r g b C l r = " 4 1 C 7 9 C " / > < c o m m e n t   s : r e f = " H 5 1 8 "   r g b C l r = " 3 F C 9 5 0 " / > < c o m m e n t   s : r e f = " F 5 2 1 "   r g b C l r = " 4 0 B 9 6 C " / > < c o m m e n t   s : r e f = " I 5 4 0 "   r g b C l r = " 4 0 B 9 6 C " / > < c o m m e n t   s : r e f = " F 5 4 1 "   r g b C l r = " 3 F C 8 B C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18</vt:i4>
      </vt:variant>
    </vt:vector>
  </HeadingPairs>
  <TitlesOfParts>
    <vt:vector size="18" baseType="lpstr">
      <vt:lpstr>密码说明</vt:lpstr>
      <vt:lpstr>费用分类汇总</vt:lpstr>
      <vt:lpstr>1月</vt:lpstr>
      <vt:lpstr>2月 </vt:lpstr>
      <vt:lpstr>3月</vt:lpstr>
      <vt:lpstr>4月</vt:lpstr>
      <vt:lpstr>5月 </vt:lpstr>
      <vt:lpstr>6月 </vt:lpstr>
      <vt:lpstr>7月</vt:lpstr>
      <vt:lpstr>8月</vt:lpstr>
      <vt:lpstr>9月 </vt:lpstr>
      <vt:lpstr>10月</vt:lpstr>
      <vt:lpstr>工伤离职人员补缴明细</vt:lpstr>
      <vt:lpstr>11月</vt:lpstr>
      <vt:lpstr>Sheet3</vt:lpstr>
      <vt:lpstr>Sheet4</vt:lpstr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小虾米</cp:lastModifiedBy>
  <dcterms:created xsi:type="dcterms:W3CDTF">2020-03-27T06:59:00Z</dcterms:created>
  <dcterms:modified xsi:type="dcterms:W3CDTF">2022-11-16T01:34:32Z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KSOReadingLayout">
    <vt:bool>true</vt:bool>
  </property>
  <property fmtid="{D5CDD505-2E9C-101B-9397-08002B2CF9AE}" pid="4" name="ICV">
    <vt:lpwstr>6D65E8525A5D4E97B31323A6AB4BF32C</vt:lpwstr>
  </property>
</Properties>
</file>